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MARIA E. BAUTISTA\Desktop\"/>
    </mc:Choice>
  </mc:AlternateContent>
  <bookViews>
    <workbookView xWindow="0" yWindow="0" windowWidth="7470" windowHeight="2370" tabRatio="603" firstSheet="2" activeTab="2"/>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r:id="rId10"/>
    <sheet name="Prov" sheetId="38" state="hidden" r:id="rId11"/>
    <sheet name="LSIns" sheetId="36" state="hidden" r:id="rId12"/>
    <sheet name="Obj" sheetId="34" state="hidden" r:id="rId13"/>
    <sheet name="Catalogo" sheetId="33" state="hidden" r:id="rId14"/>
  </sheets>
  <externalReferences>
    <externalReference r:id="rId15"/>
  </externalReferences>
  <definedNames>
    <definedName name="_xlnm._FilterDatabase" localSheetId="7" hidden="1">'Formulario PPGR7'!$A$16:$K$513</definedName>
    <definedName name="_xlnm._FilterDatabase" localSheetId="8" hidden="1">'Formulario PPGR8'!$A$16:$K$513</definedName>
    <definedName name="Azua">Prov!$C$3:$C$12</definedName>
    <definedName name="Bahoruco">Prov!$C$13:$C$17</definedName>
    <definedName name="Barahona">Prov!$C$18:$C$28</definedName>
    <definedName name="CodigoActividad">Tabla2[Código]</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Obj!$D$132:$D$141</definedName>
    <definedName name="Le.2">Obj!$D$142:$D$143</definedName>
    <definedName name="Le.3">Obj!$D$144:$D$146</definedName>
    <definedName name="Le.4">Obj!$D$147</definedName>
    <definedName name="ls_ComprayAlquiler">Catalogo!$G$33:$G$41</definedName>
    <definedName name="ls_Departamento">Catalogo!$D$36:$D$68</definedName>
    <definedName name="Ls_DepartamentosSRS">Catalogo!$G$130:$G$146</definedName>
    <definedName name="Ls_DependenciasSRS">Catalogo!$B$97:$B$102</definedName>
    <definedName name="ls_Direccion">Catalogo!$D$32:$D$33</definedName>
    <definedName name="Ls_DivisionesSRS">Catalogo!$E$105:$E$121</definedName>
    <definedName name="Ls_Estructura">Catalogo!$B$23:$B$28</definedName>
    <definedName name="Ls_GerenciasSRS">Catalogo!$E$124:$E$126</definedName>
    <definedName name="Ls_LinesEstategica">Obj!$B$6:$B$9</definedName>
    <definedName name="Ls_Medio_Verificacion">Catalogo!$B$152:$B$171</definedName>
    <definedName name="Ls_ObjEstrategico">Obj!$G$6:$G$21</definedName>
    <definedName name="Ls_Oficina">Catalogo!$D$87:$D$90</definedName>
    <definedName name="Ls_OficinasSRS">Catalogo!#REF!</definedName>
    <definedName name="ls_Regiones">Catalogo!$B$10:$B$19</definedName>
    <definedName name="ls_SubDireccion">Catalogo!$D$71:$D$80</definedName>
    <definedName name="ls_TiposAcciones">Catalogo!$G$11:$G$14</definedName>
    <definedName name="ls_UnidadesSRS">Catalogo!$B$105:$B$143</definedName>
    <definedName name="lsAcabadosTextiles">#REF!</definedName>
    <definedName name="lsAireAcondicionado">#REF!</definedName>
    <definedName name="lsAlimentosyBebidas">#REF!</definedName>
    <definedName name="lsArticulosdePlastico">#REF!</definedName>
    <definedName name="lsElectrodomesticos">#REF!</definedName>
    <definedName name="lsEquiposComputos">#REF!</definedName>
    <definedName name="lsEquiposMedicos">#REF!</definedName>
    <definedName name="lsEquiposSeguridad">#REF!</definedName>
    <definedName name="lsEquiposTransporte">#REF!</definedName>
    <definedName name="lsEventosGenerales">#REF!</definedName>
    <definedName name="lsFuentesFinanciamiento">LSIns!$F$5:$F$8</definedName>
    <definedName name="lsGasoil">#REF!</definedName>
    <definedName name="lsHerramientasMenores">#REF!</definedName>
    <definedName name="lsImpresionyEncuadernacion">#REF!</definedName>
    <definedName name="lsInsumos">LSIns!$B$5:$B$45</definedName>
    <definedName name="lsInsumosEquipos">LSIns!$F$16:$F$31</definedName>
    <definedName name="lsLlantasyNeumaticos">#REF!</definedName>
    <definedName name="lsMantenimiento">#REF!</definedName>
    <definedName name="lsMantenimientoyReparacion">Catalogo!$G$27:$G$30</definedName>
    <definedName name="lsMaterialesdeLimpieza">#REF!</definedName>
    <definedName name="lsMueblesdeAlojamiento">#REF!</definedName>
    <definedName name="lsMueblesdeOficina">#REF!</definedName>
    <definedName name="lsObrasMenoresEdificaciones">#REF!</definedName>
    <definedName name="lsOtrosEquipos">#REF!</definedName>
    <definedName name="lsPeaje">#REF!</definedName>
    <definedName name="lsPinturas">#REF!</definedName>
    <definedName name="lsProductosArtesGraficas">#REF!</definedName>
    <definedName name="lsProductosdeCemento">#REF!</definedName>
    <definedName name="lsProductosdeLoza">#REF!</definedName>
    <definedName name="lsProductosdePapel">#REF!</definedName>
    <definedName name="lsProductosdeVidrio">#REF!</definedName>
    <definedName name="lsProductosElectricos">#REF!</definedName>
    <definedName name="lsProductosMedicinalesH">#REF!</definedName>
    <definedName name="lsProductosMetalicos">#REF!</definedName>
    <definedName name="lsProductosQuimicos">#REF!</definedName>
    <definedName name="lsPublicidadyPropaganda">#REF!</definedName>
    <definedName name="lsServiciosTecnicosProfesionales">#REF!</definedName>
    <definedName name="lsTelecomunicaciones">#REF!</definedName>
    <definedName name="LsTipoEESS">Catalogo!$D$11:$D$16</definedName>
    <definedName name="lsTipoIntervencion">Catalogo!$G$19:$G$24</definedName>
    <definedName name="lsUtilesdeCocina">#REF!</definedName>
    <definedName name="lsUtilesdeOficina">#REF!</definedName>
    <definedName name="lsUtilesMenoresMQ">#REF!</definedName>
    <definedName name="lsViaticosDP">#REF!</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Obj!$D$154:$D$157</definedName>
    <definedName name="Obj1.10">Obj!$D$172:$D$173</definedName>
    <definedName name="Obj1.2">Obj!$D$158:$D$159</definedName>
    <definedName name="Obj1.3">Obj!$D$160:$D$161</definedName>
    <definedName name="Obj1.4">Obj!$D$162</definedName>
    <definedName name="Obj1.5">Obj!$D$163</definedName>
    <definedName name="Obj1.6">Obj!$D$164:$D$167</definedName>
    <definedName name="Obj1.7">Obj!$D$168</definedName>
    <definedName name="Obj1.8">Obj!$D$169</definedName>
    <definedName name="Obj1.9">Obj!$D$170:$D$171</definedName>
    <definedName name="Obj2.1">Obj!$D$174:$D$176</definedName>
    <definedName name="Obj2.2">Obj!$D$177:$D$180</definedName>
    <definedName name="Obj2.3">Obj!$P$17</definedName>
    <definedName name="Obj3.1">Obj!$D$181</definedName>
    <definedName name="Obj3.2">Obj!$D$182</definedName>
    <definedName name="Obj3.3">Obj!$D$183</definedName>
    <definedName name="Obj4.1">Obj!$D$184:$D$187</definedName>
    <definedName name="Pedernales">Prov!$C$92:$C$93</definedName>
    <definedName name="Peravia">Prov!$C$94:$C$95</definedName>
    <definedName name="Periodo_POA">Catalogo!$B$3:$B$6</definedName>
    <definedName name="Productos">Tabla3[Productos]</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62913"/>
</workbook>
</file>

<file path=xl/calcChain.xml><?xml version="1.0" encoding="utf-8"?>
<calcChain xmlns="http://schemas.openxmlformats.org/spreadsheetml/2006/main">
  <c r="V11" i="12" l="1"/>
  <c r="V12" i="12"/>
  <c r="V13" i="12"/>
  <c r="V14" i="12"/>
  <c r="V15" i="12"/>
  <c r="V16" i="12"/>
  <c r="V17" i="12"/>
  <c r="V18" i="12"/>
  <c r="V19" i="12"/>
  <c r="V20" i="12"/>
  <c r="V21" i="12"/>
  <c r="V22" i="12"/>
  <c r="V23" i="12"/>
  <c r="V24" i="12"/>
  <c r="V25" i="12"/>
  <c r="V26" i="12"/>
  <c r="V27" i="12"/>
  <c r="V28" i="12"/>
  <c r="V29" i="12"/>
  <c r="V30" i="12"/>
  <c r="V31" i="12"/>
  <c r="V32" i="12"/>
  <c r="V33" i="12"/>
  <c r="V34" i="12"/>
  <c r="V35" i="12"/>
  <c r="V36" i="12"/>
  <c r="V37" i="12"/>
  <c r="V38" i="12"/>
  <c r="V39" i="12"/>
  <c r="V40" i="12"/>
  <c r="V41" i="12"/>
  <c r="V42" i="12"/>
  <c r="V43" i="12"/>
  <c r="V44" i="12"/>
  <c r="V45" i="12"/>
  <c r="V46" i="12"/>
  <c r="V47" i="12"/>
  <c r="V48" i="12"/>
  <c r="V49" i="12"/>
  <c r="V50" i="12"/>
  <c r="V51" i="12"/>
  <c r="V52" i="12"/>
  <c r="V53" i="12"/>
  <c r="V54" i="12"/>
  <c r="V55" i="12"/>
  <c r="V56" i="12"/>
  <c r="V57" i="12"/>
  <c r="V58" i="12"/>
  <c r="V59" i="12"/>
  <c r="V60" i="12"/>
  <c r="V61" i="12"/>
  <c r="V62" i="12"/>
  <c r="V63" i="12"/>
  <c r="V64" i="12"/>
  <c r="V65" i="12"/>
  <c r="V66" i="12"/>
  <c r="V67" i="12"/>
  <c r="V68" i="12"/>
  <c r="V69" i="12"/>
  <c r="V70" i="12"/>
  <c r="V71" i="12"/>
  <c r="V72" i="12"/>
  <c r="V73" i="12"/>
  <c r="V74" i="12"/>
  <c r="V75" i="12"/>
  <c r="V76" i="12"/>
  <c r="V77" i="12"/>
  <c r="V78" i="12"/>
  <c r="V79" i="12"/>
  <c r="V80" i="12"/>
  <c r="V81" i="12"/>
  <c r="V82" i="12"/>
  <c r="V83" i="12"/>
  <c r="V84" i="12"/>
  <c r="V85" i="12"/>
  <c r="V86" i="12"/>
  <c r="V87" i="12"/>
  <c r="V88" i="12"/>
  <c r="V89" i="12"/>
  <c r="V90" i="12"/>
  <c r="V91" i="12"/>
  <c r="V92" i="12"/>
  <c r="V93" i="12"/>
  <c r="V94" i="12"/>
  <c r="V95" i="12"/>
  <c r="V96" i="12"/>
  <c r="V97" i="12"/>
  <c r="V98" i="12"/>
  <c r="V99" i="12"/>
  <c r="V100" i="12"/>
  <c r="V101" i="12"/>
  <c r="V102" i="12"/>
  <c r="V103" i="12"/>
  <c r="V104" i="12"/>
  <c r="V105" i="12"/>
  <c r="V106" i="12"/>
  <c r="V107" i="12"/>
  <c r="V108" i="12"/>
  <c r="V109" i="12"/>
  <c r="V110" i="12"/>
  <c r="V111" i="12"/>
  <c r="V112" i="12"/>
  <c r="V113" i="12"/>
  <c r="V114" i="12"/>
  <c r="V115" i="12"/>
  <c r="V116" i="12"/>
  <c r="V117" i="12"/>
  <c r="V118" i="12"/>
  <c r="V119" i="12"/>
  <c r="V120" i="12"/>
  <c r="V121" i="12"/>
  <c r="V122" i="12"/>
  <c r="V123" i="12"/>
  <c r="V124" i="12"/>
  <c r="V125" i="12"/>
  <c r="V126" i="12"/>
  <c r="V127" i="12"/>
  <c r="V128" i="12"/>
  <c r="V129" i="12"/>
  <c r="V130" i="12"/>
  <c r="V131" i="12"/>
  <c r="V132" i="12"/>
  <c r="V133" i="12"/>
  <c r="V134" i="12"/>
  <c r="V135" i="12"/>
  <c r="V136" i="12"/>
  <c r="V137" i="12"/>
  <c r="V138" i="12"/>
  <c r="V139" i="12"/>
  <c r="V140" i="12"/>
  <c r="V141" i="12"/>
  <c r="V142" i="12"/>
  <c r="V143" i="12"/>
  <c r="V144" i="12"/>
  <c r="V145" i="12"/>
  <c r="V146" i="12"/>
  <c r="V147" i="12"/>
  <c r="V148" i="12"/>
  <c r="V149" i="12"/>
  <c r="V150" i="12"/>
  <c r="V151" i="12"/>
  <c r="V152" i="12"/>
  <c r="V153" i="12"/>
  <c r="V154" i="12"/>
  <c r="V155" i="12"/>
  <c r="V156" i="12"/>
  <c r="V157" i="12"/>
  <c r="V158" i="12"/>
  <c r="V159" i="12"/>
  <c r="V160" i="12"/>
  <c r="V161" i="12"/>
  <c r="V162" i="12"/>
  <c r="V163" i="12"/>
  <c r="V164" i="12"/>
  <c r="V165" i="12"/>
  <c r="V166" i="12"/>
  <c r="V167" i="12"/>
  <c r="V168" i="12"/>
  <c r="V169" i="12"/>
  <c r="V170" i="12"/>
  <c r="V171" i="12"/>
  <c r="V172" i="12"/>
  <c r="V173" i="12"/>
  <c r="V174" i="12"/>
  <c r="V175" i="12"/>
  <c r="V176" i="12"/>
  <c r="V177" i="12"/>
  <c r="V178" i="12"/>
  <c r="V179" i="12"/>
  <c r="V180" i="12"/>
  <c r="V181" i="12"/>
  <c r="V182" i="12"/>
  <c r="V183" i="12"/>
  <c r="V184" i="12"/>
  <c r="V185" i="12"/>
  <c r="V186" i="12"/>
  <c r="V187" i="12"/>
  <c r="V188" i="12"/>
  <c r="V189" i="12"/>
  <c r="V190" i="12"/>
  <c r="V191" i="12"/>
  <c r="V192" i="12"/>
  <c r="V193" i="12"/>
  <c r="V194" i="12"/>
  <c r="V195" i="12"/>
  <c r="V196" i="12"/>
  <c r="V197" i="12"/>
  <c r="V198" i="12"/>
  <c r="V199" i="12"/>
  <c r="V200" i="12"/>
  <c r="V201" i="12"/>
  <c r="V202" i="12"/>
  <c r="V203" i="12"/>
  <c r="V204" i="12"/>
  <c r="V205" i="12"/>
  <c r="V206" i="12"/>
  <c r="V207" i="12"/>
  <c r="V208" i="12"/>
  <c r="V209" i="12"/>
  <c r="V210" i="12"/>
  <c r="V211" i="12"/>
  <c r="V212" i="12"/>
  <c r="V213" i="12"/>
  <c r="V214" i="12"/>
  <c r="V215" i="12"/>
  <c r="V216" i="12"/>
  <c r="V217" i="12"/>
  <c r="V218" i="12"/>
  <c r="V219" i="12"/>
  <c r="V220" i="12"/>
  <c r="V221" i="12"/>
  <c r="V222" i="12"/>
  <c r="V223" i="12"/>
  <c r="V224" i="12"/>
  <c r="V225" i="12"/>
  <c r="V226" i="12"/>
  <c r="V227" i="12"/>
  <c r="V228" i="12"/>
  <c r="V229" i="12"/>
  <c r="V230" i="12"/>
  <c r="V231" i="12"/>
  <c r="V232" i="12"/>
  <c r="V233" i="12"/>
  <c r="V234" i="12"/>
  <c r="V235" i="12"/>
  <c r="V236" i="12"/>
  <c r="V237" i="12"/>
  <c r="V238" i="12"/>
  <c r="V239" i="12"/>
  <c r="V240" i="12"/>
  <c r="V241" i="12"/>
  <c r="V242" i="12"/>
  <c r="V243" i="12"/>
  <c r="V244" i="12"/>
  <c r="V245" i="12"/>
  <c r="V246" i="12"/>
  <c r="V247" i="12"/>
  <c r="V248" i="12"/>
  <c r="V249" i="12"/>
  <c r="V250" i="12"/>
  <c r="V251" i="12"/>
  <c r="V252" i="12"/>
  <c r="V253" i="12"/>
  <c r="V254" i="12"/>
  <c r="V255" i="12"/>
  <c r="V256" i="12"/>
  <c r="V257" i="12"/>
  <c r="V258" i="12"/>
  <c r="V259" i="12"/>
  <c r="V260" i="12"/>
  <c r="V261" i="12"/>
  <c r="V262" i="12"/>
  <c r="V263" i="12"/>
  <c r="V264" i="12"/>
  <c r="V265" i="12"/>
  <c r="V266" i="12"/>
  <c r="V267" i="12"/>
  <c r="V268" i="12"/>
  <c r="V269" i="12"/>
  <c r="V270" i="12"/>
  <c r="V271" i="12"/>
  <c r="V272" i="12"/>
  <c r="V273" i="12"/>
  <c r="V274" i="12"/>
  <c r="V275" i="12"/>
  <c r="V276" i="12"/>
  <c r="V277" i="12"/>
  <c r="V278" i="12"/>
  <c r="V279" i="12"/>
  <c r="V280" i="12"/>
  <c r="V281" i="12"/>
  <c r="V282" i="12"/>
  <c r="V283" i="12"/>
  <c r="V284" i="12"/>
  <c r="V285" i="12"/>
  <c r="V286" i="12"/>
  <c r="V287" i="12"/>
  <c r="V288" i="12"/>
  <c r="V289" i="12"/>
  <c r="V290" i="12"/>
  <c r="V291" i="12"/>
  <c r="V292" i="12"/>
  <c r="V10" i="12"/>
  <c r="C154" i="12" l="1"/>
  <c r="D154" i="12"/>
  <c r="E154" i="12"/>
  <c r="F154" i="12"/>
  <c r="C155" i="12"/>
  <c r="D155" i="12"/>
  <c r="E155" i="12"/>
  <c r="F155" i="12"/>
  <c r="B155" i="12" l="1"/>
  <c r="B154" i="12"/>
  <c r="C89" i="1"/>
  <c r="D89" i="1"/>
  <c r="E89" i="1"/>
  <c r="F89" i="1"/>
  <c r="H89" i="1"/>
  <c r="J89" i="1"/>
  <c r="P112" i="10" l="1"/>
  <c r="P10" i="10"/>
  <c r="P11" i="10"/>
  <c r="P12" i="10"/>
  <c r="P13" i="10"/>
  <c r="P14" i="10"/>
  <c r="P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62" i="10"/>
  <c r="P63" i="10"/>
  <c r="P64" i="10"/>
  <c r="P65" i="10"/>
  <c r="P66" i="10"/>
  <c r="P67" i="10"/>
  <c r="P68" i="10"/>
  <c r="P69" i="10"/>
  <c r="P70" i="10"/>
  <c r="P71" i="10"/>
  <c r="P72" i="10"/>
  <c r="P73" i="10"/>
  <c r="P74" i="10"/>
  <c r="P75" i="10"/>
  <c r="P76" i="10"/>
  <c r="P77" i="10"/>
  <c r="P78" i="10"/>
  <c r="P79" i="10"/>
  <c r="P80" i="10"/>
  <c r="P81" i="10"/>
  <c r="P82" i="10"/>
  <c r="P83" i="10"/>
  <c r="P84" i="10"/>
  <c r="P85" i="10"/>
  <c r="P86" i="10"/>
  <c r="P87" i="10"/>
  <c r="P88" i="10"/>
  <c r="P89" i="10"/>
  <c r="P90" i="10"/>
  <c r="P91" i="10"/>
  <c r="P92" i="10"/>
  <c r="P93" i="10"/>
  <c r="P94" i="10"/>
  <c r="P95" i="10"/>
  <c r="P96" i="10"/>
  <c r="P97" i="10"/>
  <c r="P98" i="10"/>
  <c r="P99" i="10"/>
  <c r="P100" i="10"/>
  <c r="P101" i="10"/>
  <c r="P102" i="10"/>
  <c r="P103" i="10"/>
  <c r="P104" i="10"/>
  <c r="P105" i="10"/>
  <c r="P106" i="10"/>
  <c r="P107" i="10"/>
  <c r="P108" i="10"/>
  <c r="P109" i="10"/>
  <c r="P110" i="10"/>
  <c r="P111" i="10"/>
  <c r="P113" i="10"/>
  <c r="P114" i="10"/>
  <c r="P115" i="10"/>
  <c r="P116" i="10"/>
  <c r="P117" i="10"/>
  <c r="P118" i="10"/>
  <c r="P119" i="10"/>
  <c r="P120" i="10"/>
  <c r="P121" i="10"/>
  <c r="P122" i="10"/>
  <c r="P123" i="10"/>
  <c r="P124" i="10"/>
  <c r="P125" i="10"/>
  <c r="P126" i="10"/>
  <c r="P127" i="10"/>
  <c r="P128" i="10"/>
  <c r="P129" i="10"/>
  <c r="P130" i="10"/>
  <c r="P131" i="10"/>
  <c r="P132" i="10"/>
  <c r="P133" i="10"/>
  <c r="P134" i="10"/>
  <c r="P135" i="10"/>
  <c r="P136" i="10"/>
  <c r="P137" i="10"/>
  <c r="P138" i="10"/>
  <c r="P139" i="10"/>
  <c r="P140" i="10"/>
  <c r="P141" i="10"/>
  <c r="P142" i="10"/>
  <c r="P143" i="10"/>
  <c r="P144" i="10"/>
  <c r="P145" i="10"/>
  <c r="P146" i="10"/>
  <c r="P147" i="10"/>
  <c r="P148" i="10"/>
  <c r="P149" i="10"/>
  <c r="P150" i="10"/>
  <c r="P151" i="10"/>
  <c r="P152" i="10"/>
  <c r="P153" i="10"/>
  <c r="P154" i="10"/>
  <c r="P155" i="10"/>
  <c r="P156" i="10"/>
  <c r="P157" i="10"/>
  <c r="P158" i="10"/>
  <c r="P159" i="10"/>
  <c r="P160" i="10"/>
  <c r="P161" i="10"/>
  <c r="P162" i="10"/>
  <c r="P163" i="10"/>
  <c r="P164" i="10"/>
  <c r="P165" i="10"/>
  <c r="P166" i="10"/>
  <c r="P167" i="10"/>
  <c r="P168" i="10"/>
  <c r="P169" i="10"/>
  <c r="P170" i="10"/>
  <c r="P171" i="10"/>
  <c r="P172" i="10"/>
  <c r="P173" i="10"/>
  <c r="P174" i="10"/>
  <c r="P175" i="10"/>
  <c r="P176" i="10"/>
  <c r="P177" i="10"/>
  <c r="P178" i="10"/>
  <c r="P179" i="10"/>
  <c r="P180" i="10"/>
  <c r="P181" i="10"/>
  <c r="P182" i="10"/>
  <c r="P183" i="10"/>
  <c r="P184" i="10"/>
  <c r="P185" i="10"/>
  <c r="P186" i="10"/>
  <c r="P187" i="10"/>
  <c r="P188" i="10"/>
  <c r="P189" i="10"/>
  <c r="P190" i="10"/>
  <c r="P191" i="10"/>
  <c r="P192" i="10"/>
  <c r="P193" i="10"/>
  <c r="P194" i="10"/>
  <c r="P195" i="10"/>
  <c r="P196" i="10"/>
  <c r="P197" i="10"/>
  <c r="P198" i="10"/>
  <c r="P199" i="10"/>
  <c r="P200" i="10"/>
  <c r="P201" i="10"/>
  <c r="P202" i="10"/>
  <c r="P203" i="10"/>
  <c r="P204" i="10"/>
  <c r="P205" i="10"/>
  <c r="P206" i="10"/>
  <c r="P207" i="10"/>
  <c r="P208" i="10"/>
  <c r="P209" i="10"/>
  <c r="P210" i="10"/>
  <c r="P211" i="10"/>
  <c r="P212" i="10"/>
  <c r="P213" i="10"/>
  <c r="P214" i="10"/>
  <c r="P215" i="10"/>
  <c r="P216" i="10"/>
  <c r="P217" i="10"/>
  <c r="P218" i="10"/>
  <c r="P219" i="10"/>
  <c r="P220" i="10"/>
  <c r="P221" i="10"/>
  <c r="P222" i="10"/>
  <c r="P223" i="10"/>
  <c r="P224" i="10"/>
  <c r="P225" i="10"/>
  <c r="P226" i="10"/>
  <c r="P227" i="10"/>
  <c r="P228" i="10"/>
  <c r="P229" i="10"/>
  <c r="P230" i="10"/>
  <c r="P231" i="10"/>
  <c r="P232" i="10"/>
  <c r="P233" i="10"/>
  <c r="P234" i="10"/>
  <c r="P235" i="10"/>
  <c r="P236" i="10"/>
  <c r="P237" i="10"/>
  <c r="P238" i="10"/>
  <c r="P239" i="10"/>
  <c r="P240" i="10"/>
  <c r="P241" i="10"/>
  <c r="P242" i="10"/>
  <c r="P243" i="10"/>
  <c r="P244" i="10"/>
  <c r="P245" i="10"/>
  <c r="P246" i="10"/>
  <c r="P247" i="10"/>
  <c r="P248" i="10"/>
  <c r="P249" i="10"/>
  <c r="P250" i="10"/>
  <c r="P251" i="10"/>
  <c r="P252" i="10"/>
  <c r="P253" i="10"/>
  <c r="P254" i="10"/>
  <c r="P255" i="10"/>
  <c r="P256" i="10"/>
  <c r="P257" i="10"/>
  <c r="P258" i="10"/>
  <c r="P259" i="10"/>
  <c r="P260" i="10"/>
  <c r="P261" i="10"/>
  <c r="P262" i="10"/>
  <c r="P263" i="10"/>
  <c r="P264" i="10"/>
  <c r="P265" i="10"/>
  <c r="P266" i="10"/>
  <c r="P267" i="10"/>
  <c r="P268" i="10"/>
  <c r="P269" i="10"/>
  <c r="P270" i="10"/>
  <c r="P271" i="10"/>
  <c r="P272" i="10"/>
  <c r="P273" i="10"/>
  <c r="P274" i="10"/>
  <c r="P275" i="10"/>
  <c r="P276" i="10"/>
  <c r="P277" i="10"/>
  <c r="P278" i="10"/>
  <c r="P279" i="10"/>
  <c r="P280" i="10"/>
  <c r="P281" i="10"/>
  <c r="P282" i="10"/>
  <c r="P283" i="10"/>
  <c r="P284" i="10"/>
  <c r="P285" i="10"/>
  <c r="P286" i="10"/>
  <c r="P287" i="10"/>
  <c r="P288" i="10"/>
  <c r="P289" i="10"/>
  <c r="P290" i="10"/>
  <c r="P291" i="10"/>
  <c r="P292" i="10"/>
  <c r="P293" i="10"/>
  <c r="P294" i="10"/>
  <c r="P295" i="10"/>
  <c r="P296" i="10"/>
  <c r="P297" i="10"/>
  <c r="P298" i="10"/>
  <c r="P299" i="10"/>
  <c r="P300" i="10"/>
  <c r="P301" i="10"/>
  <c r="P302" i="10"/>
  <c r="P303" i="10"/>
  <c r="P304" i="10"/>
  <c r="P305" i="10"/>
  <c r="P306" i="10"/>
  <c r="P307" i="10"/>
  <c r="P308" i="10"/>
  <c r="P309" i="10"/>
  <c r="P310" i="10"/>
  <c r="P311" i="10"/>
  <c r="P312" i="10"/>
  <c r="P313" i="10"/>
  <c r="P314" i="10"/>
  <c r="P315" i="10"/>
  <c r="P316" i="10"/>
  <c r="P317" i="10"/>
  <c r="P318" i="10"/>
  <c r="P319" i="10"/>
  <c r="P320" i="10"/>
  <c r="P321" i="10"/>
  <c r="P322" i="10"/>
  <c r="P323" i="10"/>
  <c r="P324" i="10"/>
  <c r="P325" i="10"/>
  <c r="P326" i="10"/>
  <c r="P327" i="10"/>
  <c r="P328" i="10"/>
  <c r="P329" i="10"/>
  <c r="P330" i="10"/>
  <c r="P331" i="10"/>
  <c r="P332" i="10"/>
  <c r="P333" i="10"/>
  <c r="P334" i="10"/>
  <c r="P335" i="10"/>
  <c r="P336" i="10"/>
  <c r="P337" i="10"/>
  <c r="P338" i="10"/>
  <c r="P339" i="10"/>
  <c r="P340" i="10"/>
  <c r="P341" i="10"/>
  <c r="P342" i="10"/>
  <c r="P343" i="10"/>
  <c r="P344" i="10"/>
  <c r="P345" i="10"/>
  <c r="P346" i="10"/>
  <c r="P347" i="10"/>
  <c r="P348" i="10"/>
  <c r="P349" i="10"/>
  <c r="P350" i="10"/>
  <c r="P351" i="10"/>
  <c r="P352" i="10"/>
  <c r="P353" i="10"/>
  <c r="P354" i="10"/>
  <c r="P355" i="10"/>
  <c r="P356" i="10"/>
  <c r="P357" i="10"/>
  <c r="P358" i="10"/>
  <c r="P359" i="10"/>
  <c r="P360" i="10"/>
  <c r="P361" i="10"/>
  <c r="P362" i="10"/>
  <c r="P363" i="10"/>
  <c r="P364" i="10"/>
  <c r="P365" i="10"/>
  <c r="P366" i="10"/>
  <c r="P367" i="10"/>
  <c r="P368" i="10"/>
  <c r="P369" i="10"/>
  <c r="P370" i="10"/>
  <c r="P371" i="10"/>
  <c r="P372" i="10"/>
  <c r="P373" i="10"/>
  <c r="P374" i="10"/>
  <c r="P375" i="10"/>
  <c r="P376" i="10"/>
  <c r="P377" i="10"/>
  <c r="P378" i="10"/>
  <c r="P379" i="10"/>
  <c r="P380" i="10"/>
  <c r="P381" i="10"/>
  <c r="P382" i="10"/>
  <c r="P383" i="10"/>
  <c r="P384" i="10"/>
  <c r="P385" i="10"/>
  <c r="P386" i="10"/>
  <c r="P387" i="10"/>
  <c r="P388" i="10"/>
  <c r="P389" i="10"/>
  <c r="P390" i="10"/>
  <c r="P391" i="10"/>
  <c r="P392" i="10"/>
  <c r="P393" i="10"/>
  <c r="P394" i="10"/>
  <c r="P395" i="10"/>
  <c r="P396" i="10"/>
  <c r="P397" i="10"/>
  <c r="P398" i="10"/>
  <c r="P399" i="10"/>
  <c r="P400" i="10"/>
  <c r="P401" i="10"/>
  <c r="P402" i="10"/>
  <c r="P403" i="10"/>
  <c r="P404" i="10"/>
  <c r="P405" i="10"/>
  <c r="P406" i="10"/>
  <c r="P407" i="10"/>
  <c r="P408" i="10"/>
  <c r="P409" i="10"/>
  <c r="P410" i="10"/>
  <c r="P411" i="10"/>
  <c r="P412" i="10"/>
  <c r="P413" i="10"/>
  <c r="P414" i="10"/>
  <c r="P415" i="10"/>
  <c r="P416" i="10"/>
  <c r="P417" i="10"/>
  <c r="P418" i="10"/>
  <c r="P419" i="10"/>
  <c r="P420" i="10"/>
  <c r="P421" i="10"/>
  <c r="P422" i="10"/>
  <c r="P423" i="10"/>
  <c r="P424" i="10"/>
  <c r="P425" i="10"/>
  <c r="P426" i="10"/>
  <c r="P427" i="10"/>
  <c r="P428"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9" i="10"/>
  <c r="C601" i="10" l="1"/>
  <c r="D601" i="10"/>
  <c r="E601" i="10"/>
  <c r="F601" i="10"/>
  <c r="C599" i="10"/>
  <c r="C600" i="10"/>
  <c r="D599" i="10"/>
  <c r="D600" i="10"/>
  <c r="E599" i="10"/>
  <c r="E600" i="10"/>
  <c r="F599" i="10"/>
  <c r="F600" i="10"/>
  <c r="C598" i="10"/>
  <c r="D598" i="10"/>
  <c r="E598" i="10"/>
  <c r="F598" i="10"/>
  <c r="C597" i="10"/>
  <c r="D597" i="10"/>
  <c r="E597" i="10"/>
  <c r="F597" i="10"/>
  <c r="C596" i="10"/>
  <c r="D596" i="10"/>
  <c r="E596" i="10"/>
  <c r="F596" i="10"/>
  <c r="C595" i="10"/>
  <c r="D595" i="10"/>
  <c r="E595" i="10"/>
  <c r="F595" i="10"/>
  <c r="C594" i="10"/>
  <c r="D594" i="10"/>
  <c r="E594" i="10"/>
  <c r="F594" i="10"/>
  <c r="C592" i="10"/>
  <c r="C593" i="10"/>
  <c r="D592" i="10"/>
  <c r="D593" i="10"/>
  <c r="E592" i="10"/>
  <c r="E593" i="10"/>
  <c r="F592" i="10"/>
  <c r="F593" i="10"/>
  <c r="C591" i="10"/>
  <c r="D591" i="10"/>
  <c r="E591" i="10"/>
  <c r="F591" i="10"/>
  <c r="K591" i="10"/>
  <c r="C590" i="10"/>
  <c r="D590" i="10"/>
  <c r="E590" i="10"/>
  <c r="F590" i="10"/>
  <c r="K590" i="10"/>
  <c r="C589" i="10"/>
  <c r="D589" i="10"/>
  <c r="E589" i="10"/>
  <c r="F589" i="10"/>
  <c r="K589" i="10"/>
  <c r="C588" i="10"/>
  <c r="D588" i="10"/>
  <c r="E588" i="10"/>
  <c r="F588" i="10"/>
  <c r="K588" i="10"/>
  <c r="C587" i="10"/>
  <c r="D587" i="10"/>
  <c r="E587" i="10"/>
  <c r="F587" i="10"/>
  <c r="K587" i="10"/>
  <c r="C585" i="10"/>
  <c r="C586" i="10"/>
  <c r="D585" i="10"/>
  <c r="D586" i="10"/>
  <c r="E585" i="10"/>
  <c r="E586" i="10"/>
  <c r="F585" i="10"/>
  <c r="F586" i="10"/>
  <c r="K585" i="10"/>
  <c r="K586" i="10"/>
  <c r="B588" i="10" l="1"/>
  <c r="B586" i="10"/>
  <c r="B585" i="10"/>
  <c r="B589" i="10"/>
  <c r="B587" i="10"/>
  <c r="B590" i="10"/>
  <c r="B593" i="10"/>
  <c r="B600" i="10"/>
  <c r="B591" i="10"/>
  <c r="B592" i="10"/>
  <c r="B599" i="10"/>
  <c r="B601" i="10"/>
  <c r="B595" i="10"/>
  <c r="B597" i="10"/>
  <c r="B594" i="10"/>
  <c r="B596" i="10"/>
  <c r="B598" i="10"/>
  <c r="C579" i="10"/>
  <c r="C580" i="10"/>
  <c r="C581" i="10"/>
  <c r="C582" i="10"/>
  <c r="C583" i="10"/>
  <c r="C584" i="10"/>
  <c r="D579" i="10"/>
  <c r="D580" i="10"/>
  <c r="D581" i="10"/>
  <c r="D582" i="10"/>
  <c r="D583" i="10"/>
  <c r="D584" i="10"/>
  <c r="E579" i="10"/>
  <c r="E580" i="10"/>
  <c r="E581" i="10"/>
  <c r="E582" i="10"/>
  <c r="E583" i="10"/>
  <c r="E584" i="10"/>
  <c r="F579" i="10"/>
  <c r="F580" i="10"/>
  <c r="F581" i="10"/>
  <c r="F582" i="10"/>
  <c r="F583" i="10"/>
  <c r="F584" i="10"/>
  <c r="B581" i="10" l="1"/>
  <c r="B582" i="10"/>
  <c r="B584" i="10"/>
  <c r="B580" i="10"/>
  <c r="B583" i="10"/>
  <c r="B579" i="10"/>
  <c r="C181" i="12" l="1"/>
  <c r="D181" i="12"/>
  <c r="E181" i="12"/>
  <c r="F181" i="12"/>
  <c r="C182" i="12"/>
  <c r="D182" i="12"/>
  <c r="E182" i="12"/>
  <c r="F182" i="12"/>
  <c r="C184" i="12"/>
  <c r="D184" i="12"/>
  <c r="E184" i="12"/>
  <c r="F184" i="12"/>
  <c r="C180" i="12"/>
  <c r="D180" i="12"/>
  <c r="E180" i="12"/>
  <c r="F180" i="12"/>
  <c r="C183" i="12"/>
  <c r="D183" i="12"/>
  <c r="E183" i="12"/>
  <c r="F183" i="12"/>
  <c r="C177" i="12"/>
  <c r="D177" i="12"/>
  <c r="E177" i="12"/>
  <c r="F177" i="12"/>
  <c r="C187" i="12"/>
  <c r="D187" i="12"/>
  <c r="E187" i="12"/>
  <c r="F187" i="12"/>
  <c r="C188" i="12"/>
  <c r="D188" i="12"/>
  <c r="E188" i="12"/>
  <c r="F188" i="12"/>
  <c r="C189" i="12"/>
  <c r="D189" i="12"/>
  <c r="E189" i="12"/>
  <c r="F189" i="12"/>
  <c r="C190" i="12"/>
  <c r="D190" i="12"/>
  <c r="E190" i="12"/>
  <c r="F190" i="12"/>
  <c r="C191" i="12"/>
  <c r="D191" i="12"/>
  <c r="E191" i="12"/>
  <c r="F191" i="12"/>
  <c r="C192" i="12"/>
  <c r="D192" i="12"/>
  <c r="E192" i="12"/>
  <c r="F192" i="12"/>
  <c r="C193" i="12"/>
  <c r="D193" i="12"/>
  <c r="E193" i="12"/>
  <c r="F193" i="12"/>
  <c r="C194" i="12"/>
  <c r="D194" i="12"/>
  <c r="E194" i="12"/>
  <c r="F194" i="12"/>
  <c r="C195" i="12"/>
  <c r="D195" i="12"/>
  <c r="E195" i="12"/>
  <c r="F195" i="12"/>
  <c r="C196" i="12"/>
  <c r="D196" i="12"/>
  <c r="E196" i="12"/>
  <c r="F196" i="12"/>
  <c r="C197" i="12"/>
  <c r="D197" i="12"/>
  <c r="E197" i="12"/>
  <c r="F197" i="12"/>
  <c r="C198" i="12"/>
  <c r="D198" i="12"/>
  <c r="E198" i="12"/>
  <c r="F198" i="12"/>
  <c r="B184" i="12" l="1"/>
  <c r="B180" i="12"/>
  <c r="B187" i="12"/>
  <c r="B183" i="12"/>
  <c r="B181" i="12"/>
  <c r="B177" i="12"/>
  <c r="B182" i="12"/>
  <c r="B194" i="12"/>
  <c r="B198" i="12"/>
  <c r="B189" i="12"/>
  <c r="B188" i="12"/>
  <c r="B190" i="12"/>
  <c r="B196" i="12"/>
  <c r="B197" i="12"/>
  <c r="B195" i="12"/>
  <c r="B192" i="12"/>
  <c r="B193" i="12"/>
  <c r="B191" i="12"/>
  <c r="C185" i="12" l="1"/>
  <c r="D185" i="12"/>
  <c r="E185" i="12"/>
  <c r="F185" i="12"/>
  <c r="C186" i="12"/>
  <c r="D186" i="12"/>
  <c r="E186" i="12"/>
  <c r="F186" i="12"/>
  <c r="C179" i="12"/>
  <c r="D179" i="12"/>
  <c r="E179" i="12"/>
  <c r="F179" i="12"/>
  <c r="C178" i="12"/>
  <c r="D178" i="12"/>
  <c r="E178" i="12"/>
  <c r="F178" i="12"/>
  <c r="B186" i="12" l="1"/>
  <c r="B178" i="12"/>
  <c r="B185" i="12"/>
  <c r="B179" i="12"/>
  <c r="C563" i="10"/>
  <c r="C564" i="10"/>
  <c r="C565" i="10"/>
  <c r="C566" i="10"/>
  <c r="C567" i="10"/>
  <c r="C568" i="10"/>
  <c r="C569" i="10"/>
  <c r="C570" i="10"/>
  <c r="C571" i="10"/>
  <c r="C572" i="10"/>
  <c r="C573" i="10"/>
  <c r="C574" i="10"/>
  <c r="C575" i="10"/>
  <c r="C576" i="10"/>
  <c r="C577" i="10"/>
  <c r="C578" i="10"/>
  <c r="D563" i="10"/>
  <c r="D564" i="10"/>
  <c r="D565" i="10"/>
  <c r="D566" i="10"/>
  <c r="D567" i="10"/>
  <c r="D568" i="10"/>
  <c r="D569" i="10"/>
  <c r="D570" i="10"/>
  <c r="D571" i="10"/>
  <c r="D572" i="10"/>
  <c r="D573" i="10"/>
  <c r="D574" i="10"/>
  <c r="D575" i="10"/>
  <c r="D576" i="10"/>
  <c r="D577" i="10"/>
  <c r="D578" i="10"/>
  <c r="E563" i="10"/>
  <c r="E564" i="10"/>
  <c r="E565" i="10"/>
  <c r="E566" i="10"/>
  <c r="E567" i="10"/>
  <c r="E568" i="10"/>
  <c r="E569" i="10"/>
  <c r="E570" i="10"/>
  <c r="E571" i="10"/>
  <c r="E572" i="10"/>
  <c r="E573" i="10"/>
  <c r="E574" i="10"/>
  <c r="E575" i="10"/>
  <c r="E576" i="10"/>
  <c r="E577" i="10"/>
  <c r="E578" i="10"/>
  <c r="F563" i="10"/>
  <c r="F564" i="10"/>
  <c r="F565" i="10"/>
  <c r="F566" i="10"/>
  <c r="F567" i="10"/>
  <c r="F568" i="10"/>
  <c r="F569" i="10"/>
  <c r="F570" i="10"/>
  <c r="F571" i="10"/>
  <c r="F572" i="10"/>
  <c r="F573" i="10"/>
  <c r="F574" i="10"/>
  <c r="F575" i="10"/>
  <c r="F576" i="10"/>
  <c r="F577" i="10"/>
  <c r="F578" i="10"/>
  <c r="B578" i="10" l="1"/>
  <c r="B577" i="10"/>
  <c r="B573" i="10"/>
  <c r="B569" i="10"/>
  <c r="B565" i="10"/>
  <c r="B576" i="10"/>
  <c r="B572" i="10"/>
  <c r="B568" i="10"/>
  <c r="B564" i="10"/>
  <c r="B574" i="10"/>
  <c r="B570" i="10"/>
  <c r="B566" i="10"/>
  <c r="B575" i="10"/>
  <c r="B571" i="10"/>
  <c r="B567" i="10"/>
  <c r="B563" i="10"/>
  <c r="C560" i="10"/>
  <c r="C561" i="10"/>
  <c r="C562" i="10"/>
  <c r="D560" i="10"/>
  <c r="D561" i="10"/>
  <c r="D562" i="10"/>
  <c r="E560" i="10"/>
  <c r="E561" i="10"/>
  <c r="E562" i="10"/>
  <c r="F560" i="10"/>
  <c r="F561" i="10"/>
  <c r="F562" i="10"/>
  <c r="B562" i="10" l="1"/>
  <c r="B561" i="10"/>
  <c r="B560" i="10"/>
  <c r="C557" i="10" l="1"/>
  <c r="C558" i="10"/>
  <c r="C559" i="10"/>
  <c r="D557" i="10"/>
  <c r="D558" i="10"/>
  <c r="D559" i="10"/>
  <c r="E557" i="10"/>
  <c r="E558" i="10"/>
  <c r="E559" i="10"/>
  <c r="F557" i="10"/>
  <c r="F558" i="10"/>
  <c r="F559" i="10"/>
  <c r="B559" i="10" l="1"/>
  <c r="B558" i="10"/>
  <c r="B557" i="10"/>
  <c r="C550" i="10"/>
  <c r="C551" i="10"/>
  <c r="C552" i="10"/>
  <c r="C553" i="10"/>
  <c r="C554" i="10"/>
  <c r="C555" i="10"/>
  <c r="C556" i="10"/>
  <c r="D550" i="10"/>
  <c r="D551" i="10"/>
  <c r="D552" i="10"/>
  <c r="D553" i="10"/>
  <c r="D554" i="10"/>
  <c r="D555" i="10"/>
  <c r="D556" i="10"/>
  <c r="E550" i="10"/>
  <c r="E551" i="10"/>
  <c r="E552" i="10"/>
  <c r="E553" i="10"/>
  <c r="E554" i="10"/>
  <c r="E555" i="10"/>
  <c r="E556" i="10"/>
  <c r="F550" i="10"/>
  <c r="F551" i="10"/>
  <c r="F552" i="10"/>
  <c r="F553" i="10"/>
  <c r="F554" i="10"/>
  <c r="F555" i="10"/>
  <c r="F556" i="10"/>
  <c r="B555" i="10" l="1"/>
  <c r="B551" i="10"/>
  <c r="B553" i="10"/>
  <c r="B554" i="10"/>
  <c r="B550" i="10"/>
  <c r="B556" i="10"/>
  <c r="B552" i="10"/>
  <c r="C549" i="10"/>
  <c r="D549" i="10"/>
  <c r="E549" i="10"/>
  <c r="F549" i="10"/>
  <c r="C548" i="10"/>
  <c r="D548" i="10"/>
  <c r="E548" i="10"/>
  <c r="F548" i="10"/>
  <c r="C547" i="10"/>
  <c r="D547" i="10"/>
  <c r="E547" i="10"/>
  <c r="F547" i="10"/>
  <c r="C546" i="10"/>
  <c r="D546" i="10"/>
  <c r="E546" i="10"/>
  <c r="F546" i="10"/>
  <c r="C545" i="10"/>
  <c r="D545" i="10"/>
  <c r="E545" i="10"/>
  <c r="F545" i="10"/>
  <c r="C543" i="10"/>
  <c r="C544" i="10"/>
  <c r="D543" i="10"/>
  <c r="D544" i="10"/>
  <c r="E543" i="10"/>
  <c r="E544" i="10"/>
  <c r="F543" i="10"/>
  <c r="F544" i="10"/>
  <c r="B547" i="10" l="1"/>
  <c r="B543" i="10"/>
  <c r="B544" i="10"/>
  <c r="B548" i="10"/>
  <c r="B545" i="10"/>
  <c r="B549" i="10"/>
  <c r="B546" i="10"/>
  <c r="B526" i="10"/>
  <c r="B529" i="10"/>
  <c r="B530" i="10"/>
  <c r="B533" i="10"/>
  <c r="B534" i="10"/>
  <c r="C519" i="10"/>
  <c r="C520" i="10"/>
  <c r="C521" i="10"/>
  <c r="C522" i="10"/>
  <c r="C523" i="10"/>
  <c r="C524" i="10"/>
  <c r="C525" i="10"/>
  <c r="C526" i="10"/>
  <c r="C527" i="10"/>
  <c r="C528" i="10"/>
  <c r="C529" i="10"/>
  <c r="C530" i="10"/>
  <c r="C531" i="10"/>
  <c r="C532" i="10"/>
  <c r="C533" i="10"/>
  <c r="C534" i="10"/>
  <c r="C535" i="10"/>
  <c r="C536" i="10"/>
  <c r="C537" i="10"/>
  <c r="C538" i="10"/>
  <c r="C539" i="10"/>
  <c r="C540" i="10"/>
  <c r="C541" i="10"/>
  <c r="C542" i="10"/>
  <c r="D519" i="10"/>
  <c r="D520" i="10"/>
  <c r="D521" i="10"/>
  <c r="D522" i="10"/>
  <c r="D523" i="10"/>
  <c r="D524" i="10"/>
  <c r="D525" i="10"/>
  <c r="D526" i="10"/>
  <c r="D527" i="10"/>
  <c r="D528" i="10"/>
  <c r="D529" i="10"/>
  <c r="D530" i="10"/>
  <c r="D531" i="10"/>
  <c r="D532" i="10"/>
  <c r="D533" i="10"/>
  <c r="D534" i="10"/>
  <c r="D535" i="10"/>
  <c r="D536" i="10"/>
  <c r="D537" i="10"/>
  <c r="D538" i="10"/>
  <c r="D539" i="10"/>
  <c r="D540" i="10"/>
  <c r="D541" i="10"/>
  <c r="D542" i="10"/>
  <c r="E519" i="10"/>
  <c r="E520" i="10"/>
  <c r="E521" i="10"/>
  <c r="E522" i="10"/>
  <c r="E523" i="10"/>
  <c r="E524" i="10"/>
  <c r="E525" i="10"/>
  <c r="E526" i="10"/>
  <c r="E527" i="10"/>
  <c r="E528" i="10"/>
  <c r="E529" i="10"/>
  <c r="E530" i="10"/>
  <c r="E531" i="10"/>
  <c r="E532" i="10"/>
  <c r="E533" i="10"/>
  <c r="E534" i="10"/>
  <c r="E535" i="10"/>
  <c r="E536" i="10"/>
  <c r="E537" i="10"/>
  <c r="E538" i="10"/>
  <c r="E539" i="10"/>
  <c r="E540" i="10"/>
  <c r="E541" i="10"/>
  <c r="E542" i="10"/>
  <c r="F519" i="10"/>
  <c r="F520" i="10"/>
  <c r="F521" i="10"/>
  <c r="F522" i="10"/>
  <c r="F523" i="10"/>
  <c r="F524" i="10"/>
  <c r="F525" i="10"/>
  <c r="F526" i="10"/>
  <c r="F527" i="10"/>
  <c r="F528" i="10"/>
  <c r="F529" i="10"/>
  <c r="F530" i="10"/>
  <c r="F531" i="10"/>
  <c r="F532" i="10"/>
  <c r="F533" i="10"/>
  <c r="F534" i="10"/>
  <c r="F535" i="10"/>
  <c r="F536" i="10"/>
  <c r="F537" i="10"/>
  <c r="F538" i="10"/>
  <c r="F539" i="10"/>
  <c r="F540" i="10"/>
  <c r="F541" i="10"/>
  <c r="F542" i="10"/>
  <c r="B536" i="10" l="1"/>
  <c r="B539" i="10"/>
  <c r="B535" i="10"/>
  <c r="B531" i="10"/>
  <c r="B527" i="10"/>
  <c r="B523" i="10"/>
  <c r="B519" i="10"/>
  <c r="B542" i="10"/>
  <c r="B538" i="10"/>
  <c r="B522" i="10"/>
  <c r="B541" i="10"/>
  <c r="B537" i="10"/>
  <c r="B525" i="10"/>
  <c r="B521" i="10"/>
  <c r="B540" i="10"/>
  <c r="B532" i="10"/>
  <c r="B528" i="10"/>
  <c r="B524" i="10"/>
  <c r="B520" i="10"/>
  <c r="C501" i="10"/>
  <c r="C502" i="10"/>
  <c r="C503" i="10"/>
  <c r="C504" i="10"/>
  <c r="C505" i="10"/>
  <c r="C506" i="10"/>
  <c r="C507" i="10"/>
  <c r="C508" i="10"/>
  <c r="C509" i="10"/>
  <c r="C510" i="10"/>
  <c r="C511" i="10"/>
  <c r="C512" i="10"/>
  <c r="C513" i="10"/>
  <c r="C514" i="10"/>
  <c r="C515" i="10"/>
  <c r="C516" i="10"/>
  <c r="C517" i="10"/>
  <c r="C518" i="10"/>
  <c r="D501" i="10"/>
  <c r="D502" i="10"/>
  <c r="D503" i="10"/>
  <c r="D504" i="10"/>
  <c r="D505" i="10"/>
  <c r="D506" i="10"/>
  <c r="D507" i="10"/>
  <c r="D508" i="10"/>
  <c r="D509" i="10"/>
  <c r="D510" i="10"/>
  <c r="D511" i="10"/>
  <c r="D512" i="10"/>
  <c r="D513" i="10"/>
  <c r="D514" i="10"/>
  <c r="D515" i="10"/>
  <c r="D516" i="10"/>
  <c r="D517" i="10"/>
  <c r="D518" i="10"/>
  <c r="E501" i="10"/>
  <c r="E502" i="10"/>
  <c r="E503" i="10"/>
  <c r="E504" i="10"/>
  <c r="E505" i="10"/>
  <c r="E506" i="10"/>
  <c r="E507" i="10"/>
  <c r="E508" i="10"/>
  <c r="E509" i="10"/>
  <c r="E510" i="10"/>
  <c r="E511" i="10"/>
  <c r="E512" i="10"/>
  <c r="E513" i="10"/>
  <c r="E514" i="10"/>
  <c r="E515" i="10"/>
  <c r="E516" i="10"/>
  <c r="E517" i="10"/>
  <c r="E518" i="10"/>
  <c r="F501" i="10"/>
  <c r="F502" i="10"/>
  <c r="F503" i="10"/>
  <c r="F504" i="10"/>
  <c r="F505" i="10"/>
  <c r="F506" i="10"/>
  <c r="F507" i="10"/>
  <c r="F508" i="10"/>
  <c r="F509" i="10"/>
  <c r="F510" i="10"/>
  <c r="F511" i="10"/>
  <c r="F512" i="10"/>
  <c r="F513" i="10"/>
  <c r="F514" i="10"/>
  <c r="F515" i="10"/>
  <c r="F516" i="10"/>
  <c r="F517" i="10"/>
  <c r="F518" i="10"/>
  <c r="B515" i="10" l="1"/>
  <c r="B511" i="10"/>
  <c r="B503" i="10"/>
  <c r="B516" i="10"/>
  <c r="B508" i="10"/>
  <c r="B518" i="10"/>
  <c r="B507" i="10"/>
  <c r="B512" i="10"/>
  <c r="B504" i="10"/>
  <c r="B514" i="10"/>
  <c r="B510" i="10"/>
  <c r="B506" i="10"/>
  <c r="B502" i="10"/>
  <c r="B517" i="10"/>
  <c r="B513" i="10"/>
  <c r="B509" i="10"/>
  <c r="B505" i="10"/>
  <c r="B501" i="10"/>
  <c r="C493" i="10"/>
  <c r="C494" i="10"/>
  <c r="C495" i="10"/>
  <c r="C496" i="10"/>
  <c r="C497" i="10"/>
  <c r="C498" i="10"/>
  <c r="C499" i="10"/>
  <c r="C500" i="10"/>
  <c r="D493" i="10"/>
  <c r="D494" i="10"/>
  <c r="D495" i="10"/>
  <c r="D496" i="10"/>
  <c r="D497" i="10"/>
  <c r="D498" i="10"/>
  <c r="D499" i="10"/>
  <c r="D500" i="10"/>
  <c r="E493" i="10"/>
  <c r="E494" i="10"/>
  <c r="E495" i="10"/>
  <c r="E496" i="10"/>
  <c r="E497" i="10"/>
  <c r="E498" i="10"/>
  <c r="E499" i="10"/>
  <c r="E500" i="10"/>
  <c r="F493" i="10"/>
  <c r="F494" i="10"/>
  <c r="F495" i="10"/>
  <c r="F496" i="10"/>
  <c r="F497" i="10"/>
  <c r="F498" i="10"/>
  <c r="F499" i="10"/>
  <c r="F500" i="10"/>
  <c r="B497" i="10" l="1"/>
  <c r="B493" i="10"/>
  <c r="B500" i="10"/>
  <c r="B496" i="10"/>
  <c r="B499" i="10"/>
  <c r="B495" i="10"/>
  <c r="B498" i="10"/>
  <c r="B494"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B479" i="10" l="1"/>
  <c r="B476" i="10"/>
  <c r="B482" i="10"/>
  <c r="B480" i="10"/>
  <c r="B472" i="10"/>
  <c r="B478" i="10"/>
  <c r="B474" i="10"/>
  <c r="B470" i="10"/>
  <c r="B477" i="10"/>
  <c r="B492" i="10"/>
  <c r="B491" i="10"/>
  <c r="B490" i="10"/>
  <c r="B486" i="10"/>
  <c r="B484" i="10"/>
  <c r="B487" i="10"/>
  <c r="B483" i="10"/>
  <c r="B489" i="10"/>
  <c r="B485" i="10"/>
  <c r="B488" i="10"/>
  <c r="B481" i="10"/>
  <c r="B473" i="10"/>
  <c r="B475" i="10"/>
  <c r="B471" i="10"/>
  <c r="B469"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B453" i="10" l="1"/>
  <c r="B468" i="10"/>
  <c r="B461" i="10"/>
  <c r="B445" i="10"/>
  <c r="B437" i="10"/>
  <c r="B460" i="10"/>
  <c r="B465" i="10"/>
  <c r="B457" i="10"/>
  <c r="B449" i="10"/>
  <c r="B441" i="10"/>
  <c r="B464" i="10"/>
  <c r="B467" i="10"/>
  <c r="B463" i="10"/>
  <c r="B459" i="10"/>
  <c r="B455" i="10"/>
  <c r="B451" i="10"/>
  <c r="B447" i="10"/>
  <c r="B443" i="10"/>
  <c r="B439" i="10"/>
  <c r="B435" i="10"/>
  <c r="B452" i="10"/>
  <c r="B440" i="10"/>
  <c r="B466" i="10"/>
  <c r="B458" i="10"/>
  <c r="B454" i="10"/>
  <c r="B450" i="10"/>
  <c r="B446" i="10"/>
  <c r="B442" i="10"/>
  <c r="B438" i="10"/>
  <c r="B434" i="10"/>
  <c r="B456" i="10"/>
  <c r="B448" i="10"/>
  <c r="B444" i="10"/>
  <c r="B436" i="10"/>
  <c r="B462" i="10"/>
  <c r="C433" i="10"/>
  <c r="D433" i="10"/>
  <c r="E433" i="10"/>
  <c r="F433" i="10"/>
  <c r="C430" i="10"/>
  <c r="C431" i="10"/>
  <c r="C432" i="10"/>
  <c r="D430" i="10"/>
  <c r="D431" i="10"/>
  <c r="D432" i="10"/>
  <c r="E430" i="10"/>
  <c r="E431" i="10"/>
  <c r="E432" i="10"/>
  <c r="F430" i="10"/>
  <c r="F431" i="10"/>
  <c r="F432" i="10"/>
  <c r="C429" i="10"/>
  <c r="D429" i="10"/>
  <c r="E429" i="10"/>
  <c r="F429" i="10"/>
  <c r="C426" i="10"/>
  <c r="C427" i="10"/>
  <c r="C428" i="10"/>
  <c r="D426" i="10"/>
  <c r="D427" i="10"/>
  <c r="D428" i="10"/>
  <c r="E426" i="10"/>
  <c r="E427" i="10"/>
  <c r="E428" i="10"/>
  <c r="F426" i="10"/>
  <c r="F427" i="10"/>
  <c r="F428" i="10"/>
  <c r="C421" i="10"/>
  <c r="C422" i="10"/>
  <c r="C423" i="10"/>
  <c r="C424" i="10"/>
  <c r="C425" i="10"/>
  <c r="D421" i="10"/>
  <c r="D422" i="10"/>
  <c r="D423" i="10"/>
  <c r="D424" i="10"/>
  <c r="D425" i="10"/>
  <c r="E421" i="10"/>
  <c r="E422" i="10"/>
  <c r="E423" i="10"/>
  <c r="E424" i="10"/>
  <c r="E425" i="10"/>
  <c r="F421" i="10"/>
  <c r="F422" i="10"/>
  <c r="F423" i="10"/>
  <c r="F424" i="10"/>
  <c r="F425" i="10"/>
  <c r="C420" i="10"/>
  <c r="D420" i="10"/>
  <c r="E420" i="10"/>
  <c r="F420" i="10"/>
  <c r="C417" i="10"/>
  <c r="C418" i="10"/>
  <c r="C419" i="10"/>
  <c r="D417" i="10"/>
  <c r="D418" i="10"/>
  <c r="D419" i="10"/>
  <c r="E417" i="10"/>
  <c r="E418" i="10"/>
  <c r="E419" i="10"/>
  <c r="F417" i="10"/>
  <c r="F418" i="10"/>
  <c r="F419" i="10"/>
  <c r="C416" i="10"/>
  <c r="D416" i="10"/>
  <c r="E416" i="10"/>
  <c r="F416" i="10"/>
  <c r="C413" i="10"/>
  <c r="C414" i="10"/>
  <c r="C415" i="10"/>
  <c r="D413" i="10"/>
  <c r="D414" i="10"/>
  <c r="D415" i="10"/>
  <c r="E413" i="10"/>
  <c r="E414" i="10"/>
  <c r="E415" i="10"/>
  <c r="F413" i="10"/>
  <c r="F414" i="10"/>
  <c r="F415" i="10"/>
  <c r="C412" i="10"/>
  <c r="D412" i="10"/>
  <c r="E412" i="10"/>
  <c r="F412" i="10"/>
  <c r="C409" i="10"/>
  <c r="C410" i="10"/>
  <c r="C411" i="10"/>
  <c r="D409" i="10"/>
  <c r="D410" i="10"/>
  <c r="D411" i="10"/>
  <c r="E409" i="10"/>
  <c r="E410" i="10"/>
  <c r="E411" i="10"/>
  <c r="F409" i="10"/>
  <c r="F410" i="10"/>
  <c r="F411" i="10"/>
  <c r="B429" i="10" l="1"/>
  <c r="B433" i="10"/>
  <c r="B432" i="10"/>
  <c r="B431" i="10"/>
  <c r="B422" i="10"/>
  <c r="B428" i="10"/>
  <c r="B426" i="10"/>
  <c r="B430" i="10"/>
  <c r="B427" i="10"/>
  <c r="B421" i="10"/>
  <c r="B425" i="10"/>
  <c r="B409" i="10"/>
  <c r="B413" i="10"/>
  <c r="B417" i="10"/>
  <c r="B424" i="10"/>
  <c r="B423" i="10"/>
  <c r="B412" i="10"/>
  <c r="B416" i="10"/>
  <c r="B420" i="10"/>
  <c r="B411" i="10"/>
  <c r="B415" i="10"/>
  <c r="B419" i="10"/>
  <c r="B418" i="10"/>
  <c r="B414" i="10"/>
  <c r="B410" i="10"/>
  <c r="C406" i="10" l="1"/>
  <c r="C407" i="10"/>
  <c r="C408" i="10"/>
  <c r="D406" i="10"/>
  <c r="D407" i="10"/>
  <c r="D408" i="10"/>
  <c r="E406" i="10"/>
  <c r="E407" i="10"/>
  <c r="E408" i="10"/>
  <c r="F406" i="10"/>
  <c r="F407" i="10"/>
  <c r="F408" i="10"/>
  <c r="B408" i="10" l="1"/>
  <c r="B406" i="10"/>
  <c r="B407" i="10"/>
  <c r="C395" i="10"/>
  <c r="C396" i="10"/>
  <c r="C397" i="10"/>
  <c r="C398" i="10"/>
  <c r="C399" i="10"/>
  <c r="C400" i="10"/>
  <c r="C401" i="10"/>
  <c r="C402" i="10"/>
  <c r="C403" i="10"/>
  <c r="C404" i="10"/>
  <c r="C405" i="10"/>
  <c r="D395" i="10"/>
  <c r="D396" i="10"/>
  <c r="D397" i="10"/>
  <c r="D398" i="10"/>
  <c r="D399" i="10"/>
  <c r="D400" i="10"/>
  <c r="D401" i="10"/>
  <c r="D402" i="10"/>
  <c r="D403" i="10"/>
  <c r="D404" i="10"/>
  <c r="D405" i="10"/>
  <c r="E395" i="10"/>
  <c r="E396" i="10"/>
  <c r="E397" i="10"/>
  <c r="E398" i="10"/>
  <c r="E399" i="10"/>
  <c r="E400" i="10"/>
  <c r="E401" i="10"/>
  <c r="E402" i="10"/>
  <c r="E403" i="10"/>
  <c r="E404" i="10"/>
  <c r="E405" i="10"/>
  <c r="F395" i="10"/>
  <c r="F396" i="10"/>
  <c r="F397" i="10"/>
  <c r="F398" i="10"/>
  <c r="F399" i="10"/>
  <c r="F400" i="10"/>
  <c r="F401" i="10"/>
  <c r="F402" i="10"/>
  <c r="F403" i="10"/>
  <c r="F404" i="10"/>
  <c r="F405" i="10"/>
  <c r="B402" i="10" l="1"/>
  <c r="B398" i="10"/>
  <c r="B404" i="10"/>
  <c r="B400" i="10"/>
  <c r="B396" i="10"/>
  <c r="B403" i="10"/>
  <c r="B399" i="10"/>
  <c r="B395" i="10"/>
  <c r="B405" i="10"/>
  <c r="B401" i="10"/>
  <c r="B397" i="10"/>
  <c r="C389" i="10"/>
  <c r="C390" i="10"/>
  <c r="C391" i="10"/>
  <c r="C392" i="10"/>
  <c r="C393" i="10"/>
  <c r="C394" i="10"/>
  <c r="D389" i="10"/>
  <c r="D390" i="10"/>
  <c r="D391" i="10"/>
  <c r="D392" i="10"/>
  <c r="D393" i="10"/>
  <c r="D394" i="10"/>
  <c r="E389" i="10"/>
  <c r="E390" i="10"/>
  <c r="E391" i="10"/>
  <c r="E392" i="10"/>
  <c r="E393" i="10"/>
  <c r="E394" i="10"/>
  <c r="F389" i="10"/>
  <c r="F390" i="10"/>
  <c r="F391" i="10"/>
  <c r="F392" i="10"/>
  <c r="F393" i="10"/>
  <c r="F394" i="10"/>
  <c r="B391" i="10" l="1"/>
  <c r="B392" i="10"/>
  <c r="B394" i="10"/>
  <c r="B390" i="10"/>
  <c r="B393" i="10"/>
  <c r="B389" i="10"/>
  <c r="C378" i="10"/>
  <c r="C379" i="10"/>
  <c r="C380" i="10"/>
  <c r="C381" i="10"/>
  <c r="C382" i="10"/>
  <c r="C383" i="10"/>
  <c r="C384" i="10"/>
  <c r="C385" i="10"/>
  <c r="C386" i="10"/>
  <c r="C387" i="10"/>
  <c r="C388" i="10"/>
  <c r="D378" i="10"/>
  <c r="D379" i="10"/>
  <c r="D380" i="10"/>
  <c r="D381" i="10"/>
  <c r="D382" i="10"/>
  <c r="D383" i="10"/>
  <c r="D384" i="10"/>
  <c r="D385" i="10"/>
  <c r="D386" i="10"/>
  <c r="D387" i="10"/>
  <c r="D388" i="10"/>
  <c r="E378" i="10"/>
  <c r="E379" i="10"/>
  <c r="E380" i="10"/>
  <c r="E381" i="10"/>
  <c r="E382" i="10"/>
  <c r="E383" i="10"/>
  <c r="E384" i="10"/>
  <c r="E385" i="10"/>
  <c r="E386" i="10"/>
  <c r="E387" i="10"/>
  <c r="E388" i="10"/>
  <c r="F378" i="10"/>
  <c r="F379" i="10"/>
  <c r="F380" i="10"/>
  <c r="F381" i="10"/>
  <c r="F382" i="10"/>
  <c r="F383" i="10"/>
  <c r="F384" i="10"/>
  <c r="F385" i="10"/>
  <c r="F386" i="10"/>
  <c r="F387" i="10"/>
  <c r="F388" i="10"/>
  <c r="B387" i="10" l="1"/>
  <c r="B383" i="10"/>
  <c r="B379" i="10"/>
  <c r="B385" i="10"/>
  <c r="B381" i="10"/>
  <c r="B386" i="10"/>
  <c r="B382" i="10"/>
  <c r="B378" i="10"/>
  <c r="B388" i="10"/>
  <c r="B384" i="10"/>
  <c r="B38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B376" i="10" l="1"/>
  <c r="B368" i="10"/>
  <c r="B356" i="10"/>
  <c r="B348" i="10"/>
  <c r="B344" i="10"/>
  <c r="B332" i="10"/>
  <c r="B328" i="10"/>
  <c r="B320" i="10"/>
  <c r="B312" i="10"/>
  <c r="B305" i="10"/>
  <c r="B366" i="10"/>
  <c r="B358" i="10"/>
  <c r="B350" i="10"/>
  <c r="B342" i="10"/>
  <c r="B334" i="10"/>
  <c r="B330" i="10"/>
  <c r="B318" i="10"/>
  <c r="B303" i="10"/>
  <c r="B373" i="10"/>
  <c r="B365" i="10"/>
  <c r="B357" i="10"/>
  <c r="B349" i="10"/>
  <c r="B345" i="10"/>
  <c r="B333" i="10"/>
  <c r="B329" i="10"/>
  <c r="B321" i="10"/>
  <c r="B317" i="10"/>
  <c r="B313" i="10"/>
  <c r="B310" i="10"/>
  <c r="B306" i="10"/>
  <c r="B375" i="10"/>
  <c r="B371" i="10"/>
  <c r="B367" i="10"/>
  <c r="B363" i="10"/>
  <c r="B359" i="10"/>
  <c r="B355" i="10"/>
  <c r="B351" i="10"/>
  <c r="B347" i="10"/>
  <c r="B343" i="10"/>
  <c r="B339" i="10"/>
  <c r="B335" i="10"/>
  <c r="B331" i="10"/>
  <c r="B327" i="10"/>
  <c r="B323" i="10"/>
  <c r="B319" i="10"/>
  <c r="B315" i="10"/>
  <c r="B311" i="10"/>
  <c r="B308" i="10"/>
  <c r="B304" i="10"/>
  <c r="B301" i="10"/>
  <c r="B372" i="10"/>
  <c r="B364" i="10"/>
  <c r="B360" i="10"/>
  <c r="B352" i="10"/>
  <c r="B340" i="10"/>
  <c r="B336" i="10"/>
  <c r="B324" i="10"/>
  <c r="B316" i="10"/>
  <c r="B309" i="10"/>
  <c r="B302" i="10"/>
  <c r="B374" i="10"/>
  <c r="B370" i="10"/>
  <c r="B362" i="10"/>
  <c r="B354" i="10"/>
  <c r="B346" i="10"/>
  <c r="B338" i="10"/>
  <c r="B326" i="10"/>
  <c r="B322" i="10"/>
  <c r="B314" i="10"/>
  <c r="B307" i="10"/>
  <c r="B377" i="10"/>
  <c r="B369" i="10"/>
  <c r="B361" i="10"/>
  <c r="B353" i="10"/>
  <c r="B341" i="10"/>
  <c r="B337" i="10"/>
  <c r="B325" i="10"/>
  <c r="B299" i="10"/>
  <c r="C294" i="10"/>
  <c r="C295" i="10"/>
  <c r="C296" i="10"/>
  <c r="C297" i="10"/>
  <c r="C298" i="10"/>
  <c r="C299" i="10"/>
  <c r="C300" i="10"/>
  <c r="D294" i="10"/>
  <c r="D295" i="10"/>
  <c r="D296" i="10"/>
  <c r="D297" i="10"/>
  <c r="D298" i="10"/>
  <c r="D299" i="10"/>
  <c r="D300" i="10"/>
  <c r="E294" i="10"/>
  <c r="E295" i="10"/>
  <c r="E296" i="10"/>
  <c r="E297" i="10"/>
  <c r="E298" i="10"/>
  <c r="E299" i="10"/>
  <c r="E300" i="10"/>
  <c r="F294" i="10"/>
  <c r="F295" i="10"/>
  <c r="F296" i="10"/>
  <c r="F297" i="10"/>
  <c r="F298" i="10"/>
  <c r="F299" i="10"/>
  <c r="F300" i="10"/>
  <c r="B298" i="10" l="1"/>
  <c r="B294" i="10"/>
  <c r="B295" i="10"/>
  <c r="B300" i="10"/>
  <c r="B297" i="10"/>
  <c r="B296"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3" i="10"/>
  <c r="C284" i="10"/>
  <c r="C285" i="10"/>
  <c r="C286" i="10"/>
  <c r="C287" i="10"/>
  <c r="C288" i="10"/>
  <c r="C289" i="10"/>
  <c r="C290" i="10"/>
  <c r="C291" i="10"/>
  <c r="C292" i="10"/>
  <c r="C293" i="10"/>
  <c r="D260" i="10"/>
  <c r="D261" i="10"/>
  <c r="D262" i="10"/>
  <c r="D263" i="10"/>
  <c r="D264" i="10"/>
  <c r="D265" i="10"/>
  <c r="D266" i="10"/>
  <c r="D267" i="10"/>
  <c r="D268" i="10"/>
  <c r="D269" i="10"/>
  <c r="D270" i="10"/>
  <c r="D271" i="10"/>
  <c r="D272" i="10"/>
  <c r="D273" i="10"/>
  <c r="D274" i="10"/>
  <c r="D275" i="10"/>
  <c r="D276" i="10"/>
  <c r="D277" i="10"/>
  <c r="D278" i="10"/>
  <c r="D279" i="10"/>
  <c r="D280" i="10"/>
  <c r="D281" i="10"/>
  <c r="D282" i="10"/>
  <c r="D283" i="10"/>
  <c r="D284" i="10"/>
  <c r="D285" i="10"/>
  <c r="D286" i="10"/>
  <c r="D287" i="10"/>
  <c r="D288" i="10"/>
  <c r="D289" i="10"/>
  <c r="D290" i="10"/>
  <c r="D291" i="10"/>
  <c r="D292" i="10"/>
  <c r="D293" i="10"/>
  <c r="E260" i="10"/>
  <c r="E261" i="10"/>
  <c r="E262" i="10"/>
  <c r="E263" i="10"/>
  <c r="E264" i="10"/>
  <c r="E265" i="10"/>
  <c r="E266" i="10"/>
  <c r="E267" i="10"/>
  <c r="E268" i="10"/>
  <c r="E269" i="10"/>
  <c r="E270" i="10"/>
  <c r="E271" i="10"/>
  <c r="E272" i="10"/>
  <c r="E273" i="10"/>
  <c r="E274" i="10"/>
  <c r="E275" i="10"/>
  <c r="E276" i="10"/>
  <c r="E277" i="10"/>
  <c r="E278" i="10"/>
  <c r="E279" i="10"/>
  <c r="E280" i="10"/>
  <c r="E281" i="10"/>
  <c r="E282" i="10"/>
  <c r="E283" i="10"/>
  <c r="E284" i="10"/>
  <c r="E285" i="10"/>
  <c r="E286" i="10"/>
  <c r="E287" i="10"/>
  <c r="E288" i="10"/>
  <c r="E289" i="10"/>
  <c r="E290" i="10"/>
  <c r="E291" i="10"/>
  <c r="E292" i="10"/>
  <c r="E293"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B292" i="10" l="1"/>
  <c r="B279" i="10"/>
  <c r="B271" i="10"/>
  <c r="B263" i="10"/>
  <c r="B283" i="10"/>
  <c r="B275" i="10"/>
  <c r="B267" i="10"/>
  <c r="B291" i="10"/>
  <c r="B289" i="10"/>
  <c r="B286" i="10"/>
  <c r="B282" i="10"/>
  <c r="B278" i="10"/>
  <c r="B274" i="10"/>
  <c r="B270" i="10"/>
  <c r="B266" i="10"/>
  <c r="B262" i="10"/>
  <c r="B285" i="10"/>
  <c r="B281" i="10"/>
  <c r="B277" i="10"/>
  <c r="B273" i="10"/>
  <c r="B265" i="10"/>
  <c r="B261" i="10"/>
  <c r="B293" i="10"/>
  <c r="B290" i="10"/>
  <c r="B287" i="10"/>
  <c r="B284" i="10"/>
  <c r="B280" i="10"/>
  <c r="B276" i="10"/>
  <c r="B272" i="10"/>
  <c r="B268" i="10"/>
  <c r="B264" i="10"/>
  <c r="B260" i="10"/>
  <c r="B288" i="10"/>
  <c r="B269" i="10"/>
  <c r="C248" i="10"/>
  <c r="C249" i="10"/>
  <c r="C250" i="10"/>
  <c r="C251" i="10"/>
  <c r="C252" i="10"/>
  <c r="C253" i="10"/>
  <c r="C254" i="10"/>
  <c r="C255" i="10"/>
  <c r="C256" i="10"/>
  <c r="C257" i="10"/>
  <c r="C258" i="10"/>
  <c r="C259" i="10"/>
  <c r="D248" i="10"/>
  <c r="D249" i="10"/>
  <c r="D250" i="10"/>
  <c r="D251" i="10"/>
  <c r="D252" i="10"/>
  <c r="D253" i="10"/>
  <c r="D254" i="10"/>
  <c r="D255" i="10"/>
  <c r="D256" i="10"/>
  <c r="D257" i="10"/>
  <c r="D258" i="10"/>
  <c r="D259" i="10"/>
  <c r="E248" i="10"/>
  <c r="E249" i="10"/>
  <c r="E250" i="10"/>
  <c r="E251" i="10"/>
  <c r="E252" i="10"/>
  <c r="E253" i="10"/>
  <c r="E254" i="10"/>
  <c r="E255" i="10"/>
  <c r="E256" i="10"/>
  <c r="E257" i="10"/>
  <c r="E258" i="10"/>
  <c r="E259" i="10"/>
  <c r="F248" i="10"/>
  <c r="F249" i="10"/>
  <c r="F250" i="10"/>
  <c r="F251" i="10"/>
  <c r="F252" i="10"/>
  <c r="F253" i="10"/>
  <c r="F254" i="10"/>
  <c r="F255" i="10"/>
  <c r="F256" i="10"/>
  <c r="F257" i="10"/>
  <c r="F258" i="10"/>
  <c r="F259" i="10"/>
  <c r="B258" i="10" l="1"/>
  <c r="B254" i="10"/>
  <c r="B250" i="10"/>
  <c r="B257" i="10"/>
  <c r="B253" i="10"/>
  <c r="B249" i="10"/>
  <c r="B256" i="10"/>
  <c r="B252" i="10"/>
  <c r="B248" i="10"/>
  <c r="B259" i="10"/>
  <c r="B255" i="10"/>
  <c r="B251" i="10"/>
  <c r="B239" i="10"/>
  <c r="B241" i="10"/>
  <c r="B243" i="10"/>
  <c r="B247" i="10"/>
  <c r="C238" i="10"/>
  <c r="C239" i="10"/>
  <c r="C240" i="10"/>
  <c r="C241" i="10"/>
  <c r="C242" i="10"/>
  <c r="C243" i="10"/>
  <c r="C244" i="10"/>
  <c r="C245" i="10"/>
  <c r="C246" i="10"/>
  <c r="C247" i="10"/>
  <c r="D238" i="10"/>
  <c r="D239" i="10"/>
  <c r="D240" i="10"/>
  <c r="D241" i="10"/>
  <c r="D242" i="10"/>
  <c r="D243" i="10"/>
  <c r="D244" i="10"/>
  <c r="D245" i="10"/>
  <c r="D246" i="10"/>
  <c r="D247" i="10"/>
  <c r="E238" i="10"/>
  <c r="E239" i="10"/>
  <c r="E240" i="10"/>
  <c r="E241" i="10"/>
  <c r="E242" i="10"/>
  <c r="E243" i="10"/>
  <c r="E244" i="10"/>
  <c r="E245" i="10"/>
  <c r="E246" i="10"/>
  <c r="E247" i="10"/>
  <c r="F238" i="10"/>
  <c r="F239" i="10"/>
  <c r="F240" i="10"/>
  <c r="F241" i="10"/>
  <c r="F242" i="10"/>
  <c r="F243" i="10"/>
  <c r="F244" i="10"/>
  <c r="F245" i="10"/>
  <c r="F246" i="10"/>
  <c r="F247" i="10"/>
  <c r="B245" i="10" l="1"/>
  <c r="B246" i="10"/>
  <c r="B238" i="10"/>
  <c r="B244" i="10"/>
  <c r="B240" i="10"/>
  <c r="B242" i="10"/>
  <c r="C223" i="10"/>
  <c r="C224" i="10"/>
  <c r="C225" i="10"/>
  <c r="C226" i="10"/>
  <c r="C227" i="10"/>
  <c r="C228" i="10"/>
  <c r="C229" i="10"/>
  <c r="C230" i="10"/>
  <c r="C231" i="10"/>
  <c r="C232" i="10"/>
  <c r="C233" i="10"/>
  <c r="C234" i="10"/>
  <c r="C235" i="10"/>
  <c r="C236" i="10"/>
  <c r="C237" i="10"/>
  <c r="D223" i="10"/>
  <c r="D224" i="10"/>
  <c r="D225" i="10"/>
  <c r="D226" i="10"/>
  <c r="D227" i="10"/>
  <c r="D228" i="10"/>
  <c r="D229" i="10"/>
  <c r="D230" i="10"/>
  <c r="D231" i="10"/>
  <c r="D232" i="10"/>
  <c r="D233" i="10"/>
  <c r="D234" i="10"/>
  <c r="D235" i="10"/>
  <c r="D236" i="10"/>
  <c r="D237" i="10"/>
  <c r="E223" i="10"/>
  <c r="E224" i="10"/>
  <c r="E225" i="10"/>
  <c r="E226" i="10"/>
  <c r="E227" i="10"/>
  <c r="E228" i="10"/>
  <c r="E229" i="10"/>
  <c r="E230" i="10"/>
  <c r="E231" i="10"/>
  <c r="E232" i="10"/>
  <c r="E233" i="10"/>
  <c r="E234" i="10"/>
  <c r="E235" i="10"/>
  <c r="E236" i="10"/>
  <c r="E237" i="10"/>
  <c r="F223" i="10"/>
  <c r="F224" i="10"/>
  <c r="F225" i="10"/>
  <c r="F226" i="10"/>
  <c r="F227" i="10"/>
  <c r="F228" i="10"/>
  <c r="F229" i="10"/>
  <c r="F230" i="10"/>
  <c r="F231" i="10"/>
  <c r="F232" i="10"/>
  <c r="F233" i="10"/>
  <c r="F234" i="10"/>
  <c r="F235" i="10"/>
  <c r="F236" i="10"/>
  <c r="F237" i="10"/>
  <c r="B234" i="10" l="1"/>
  <c r="B230" i="10"/>
  <c r="B226" i="10"/>
  <c r="B237" i="10"/>
  <c r="B233" i="10"/>
  <c r="B229" i="10"/>
  <c r="B225" i="10"/>
  <c r="B236" i="10"/>
  <c r="B232" i="10"/>
  <c r="B228" i="10"/>
  <c r="B224" i="10"/>
  <c r="B235" i="10"/>
  <c r="B231" i="10"/>
  <c r="B227" i="10"/>
  <c r="B223" i="10"/>
  <c r="C216" i="10"/>
  <c r="C217" i="10"/>
  <c r="C218" i="10"/>
  <c r="C219" i="10"/>
  <c r="C220" i="10"/>
  <c r="C221" i="10"/>
  <c r="C222" i="10"/>
  <c r="D216" i="10"/>
  <c r="D217" i="10"/>
  <c r="D218" i="10"/>
  <c r="D219" i="10"/>
  <c r="D220" i="10"/>
  <c r="D221" i="10"/>
  <c r="D222" i="10"/>
  <c r="E216" i="10"/>
  <c r="E217" i="10"/>
  <c r="E218" i="10"/>
  <c r="E219" i="10"/>
  <c r="E220" i="10"/>
  <c r="E221" i="10"/>
  <c r="E222" i="10"/>
  <c r="F216" i="10"/>
  <c r="F217" i="10"/>
  <c r="F218" i="10"/>
  <c r="F219" i="10"/>
  <c r="B219" i="10" s="1"/>
  <c r="F220" i="10"/>
  <c r="F221" i="10"/>
  <c r="F222" i="10"/>
  <c r="B222" i="10" l="1"/>
  <c r="B218" i="10"/>
  <c r="B220" i="10"/>
  <c r="B216" i="10"/>
  <c r="B221" i="10"/>
  <c r="B217" i="10"/>
  <c r="F10" i="30"/>
  <c r="F9" i="30" s="1"/>
  <c r="F14" i="30"/>
  <c r="F13" i="30" s="1"/>
  <c r="F19" i="30"/>
  <c r="F22" i="30"/>
  <c r="F30" i="30" l="1"/>
  <c r="C51" i="13"/>
  <c r="C52" i="13"/>
  <c r="C53" i="13"/>
  <c r="B53" i="13" s="1"/>
  <c r="C54" i="13"/>
  <c r="C55" i="13"/>
  <c r="C56" i="13"/>
  <c r="C57" i="13"/>
  <c r="C58" i="13"/>
  <c r="C59" i="13"/>
  <c r="C60" i="13"/>
  <c r="C61" i="13"/>
  <c r="C62" i="13"/>
  <c r="C63" i="13"/>
  <c r="C64" i="13"/>
  <c r="C65" i="13"/>
  <c r="C66" i="13"/>
  <c r="C67" i="13"/>
  <c r="C68" i="13"/>
  <c r="C69" i="13"/>
  <c r="C70" i="13"/>
  <c r="C71" i="13"/>
  <c r="C72" i="13"/>
  <c r="C73" i="13"/>
  <c r="C74" i="13"/>
  <c r="C75" i="13"/>
  <c r="C76" i="13"/>
  <c r="C77" i="13"/>
  <c r="C78" i="13"/>
  <c r="C79" i="13"/>
  <c r="C80" i="13"/>
  <c r="C81" i="13"/>
  <c r="C82" i="13"/>
  <c r="C83" i="13"/>
  <c r="C84" i="13"/>
  <c r="C85" i="13"/>
  <c r="C86" i="13"/>
  <c r="C87" i="13"/>
  <c r="C88" i="13"/>
  <c r="C89" i="13"/>
  <c r="C90" i="13"/>
  <c r="C91" i="13"/>
  <c r="C92" i="13"/>
  <c r="C93" i="13"/>
  <c r="C94" i="13"/>
  <c r="C95" i="13"/>
  <c r="C96" i="13"/>
  <c r="C97" i="13"/>
  <c r="C98" i="13"/>
  <c r="C99" i="13"/>
  <c r="C100" i="13"/>
  <c r="C101" i="13"/>
  <c r="C102" i="13"/>
  <c r="C103" i="13"/>
  <c r="C104" i="13"/>
  <c r="C105" i="13"/>
  <c r="C106" i="13"/>
  <c r="C107" i="13"/>
  <c r="C108" i="13"/>
  <c r="C109" i="13"/>
  <c r="C110" i="13"/>
  <c r="C111" i="13"/>
  <c r="C112" i="13"/>
  <c r="C113" i="13"/>
  <c r="C114" i="13"/>
  <c r="C115" i="13"/>
  <c r="C116" i="13"/>
  <c r="C117" i="13"/>
  <c r="C118" i="13"/>
  <c r="C119" i="13"/>
  <c r="C120" i="13"/>
  <c r="C121" i="13"/>
  <c r="C122" i="13"/>
  <c r="C123" i="13"/>
  <c r="C124" i="13"/>
  <c r="C125" i="13"/>
  <c r="C126" i="13"/>
  <c r="C127" i="13"/>
  <c r="C128" i="13"/>
  <c r="C129" i="13"/>
  <c r="C130" i="13"/>
  <c r="C131" i="13"/>
  <c r="C132" i="13"/>
  <c r="D51" i="13"/>
  <c r="D52" i="13"/>
  <c r="D53" i="13"/>
  <c r="D54" i="13"/>
  <c r="D55" i="13"/>
  <c r="D56" i="13"/>
  <c r="D57" i="13"/>
  <c r="D58" i="13"/>
  <c r="D59" i="13"/>
  <c r="D60" i="13"/>
  <c r="D61" i="13"/>
  <c r="D62" i="13"/>
  <c r="D63" i="13"/>
  <c r="D64" i="13"/>
  <c r="D65" i="13"/>
  <c r="D66" i="13"/>
  <c r="D67" i="13"/>
  <c r="D68" i="13"/>
  <c r="D69" i="13"/>
  <c r="D70" i="13"/>
  <c r="D71" i="13"/>
  <c r="D72" i="13"/>
  <c r="D73" i="13"/>
  <c r="D74" i="13"/>
  <c r="D75" i="13"/>
  <c r="D76" i="13"/>
  <c r="D77" i="13"/>
  <c r="D78" i="13"/>
  <c r="D79" i="13"/>
  <c r="D80" i="13"/>
  <c r="D81" i="13"/>
  <c r="D82" i="13"/>
  <c r="D83" i="13"/>
  <c r="D84" i="13"/>
  <c r="D85" i="13"/>
  <c r="D86" i="13"/>
  <c r="D87" i="13"/>
  <c r="D88" i="13"/>
  <c r="D89" i="13"/>
  <c r="D90" i="13"/>
  <c r="D91" i="13"/>
  <c r="D92" i="13"/>
  <c r="D93" i="13"/>
  <c r="D94" i="13"/>
  <c r="D95" i="13"/>
  <c r="D96" i="13"/>
  <c r="D97" i="13"/>
  <c r="D98" i="13"/>
  <c r="D99" i="13"/>
  <c r="D100" i="13"/>
  <c r="D101" i="13"/>
  <c r="D102" i="13"/>
  <c r="D103" i="13"/>
  <c r="D104" i="13"/>
  <c r="D105" i="13"/>
  <c r="D106" i="13"/>
  <c r="D107" i="13"/>
  <c r="D108" i="13"/>
  <c r="D109" i="13"/>
  <c r="D110" i="13"/>
  <c r="D111" i="13"/>
  <c r="D112" i="13"/>
  <c r="D113" i="13"/>
  <c r="D114" i="13"/>
  <c r="D115" i="13"/>
  <c r="D116" i="13"/>
  <c r="D117" i="13"/>
  <c r="D118" i="13"/>
  <c r="D119" i="13"/>
  <c r="D120" i="13"/>
  <c r="D121" i="13"/>
  <c r="D122" i="13"/>
  <c r="D123" i="13"/>
  <c r="D124" i="13"/>
  <c r="D125" i="13"/>
  <c r="D126" i="13"/>
  <c r="D127" i="13"/>
  <c r="D128" i="13"/>
  <c r="D129" i="13"/>
  <c r="D130" i="13"/>
  <c r="D131" i="13"/>
  <c r="D132" i="13"/>
  <c r="E51" i="13"/>
  <c r="E52" i="13"/>
  <c r="E53" i="13"/>
  <c r="E54" i="13"/>
  <c r="E55" i="13"/>
  <c r="E56" i="13"/>
  <c r="E57" i="13"/>
  <c r="E58" i="13"/>
  <c r="E59" i="13"/>
  <c r="E60" i="13"/>
  <c r="E61" i="13"/>
  <c r="E62" i="13"/>
  <c r="E63" i="13"/>
  <c r="E64" i="13"/>
  <c r="E65" i="13"/>
  <c r="E66" i="13"/>
  <c r="E67" i="13"/>
  <c r="E68" i="13"/>
  <c r="E69" i="13"/>
  <c r="E70" i="13"/>
  <c r="E71" i="13"/>
  <c r="E72" i="13"/>
  <c r="E73" i="13"/>
  <c r="E74" i="13"/>
  <c r="E75" i="13"/>
  <c r="E76" i="13"/>
  <c r="E77" i="13"/>
  <c r="E78" i="13"/>
  <c r="E79" i="13"/>
  <c r="E80" i="13"/>
  <c r="E81" i="13"/>
  <c r="E82" i="13"/>
  <c r="E83" i="13"/>
  <c r="E84" i="13"/>
  <c r="E85" i="13"/>
  <c r="E86" i="13"/>
  <c r="E87" i="13"/>
  <c r="E88" i="13"/>
  <c r="E89" i="13"/>
  <c r="E90" i="13"/>
  <c r="E91" i="13"/>
  <c r="E92" i="13"/>
  <c r="E93" i="13"/>
  <c r="E94" i="13"/>
  <c r="E95" i="13"/>
  <c r="E96" i="13"/>
  <c r="E97" i="13"/>
  <c r="E98" i="13"/>
  <c r="E99" i="13"/>
  <c r="E100" i="13"/>
  <c r="E101" i="13"/>
  <c r="E102" i="13"/>
  <c r="E103" i="13"/>
  <c r="E104" i="13"/>
  <c r="E105" i="13"/>
  <c r="E106" i="13"/>
  <c r="E107" i="13"/>
  <c r="E108" i="13"/>
  <c r="E109" i="13"/>
  <c r="E110" i="13"/>
  <c r="E111" i="13"/>
  <c r="E112" i="13"/>
  <c r="E113" i="13"/>
  <c r="E114" i="13"/>
  <c r="E115" i="13"/>
  <c r="E116" i="13"/>
  <c r="E117" i="13"/>
  <c r="E118" i="13"/>
  <c r="E119" i="13"/>
  <c r="E120" i="13"/>
  <c r="E121" i="13"/>
  <c r="E122" i="13"/>
  <c r="E123" i="13"/>
  <c r="E124" i="13"/>
  <c r="E125" i="13"/>
  <c r="E126" i="13"/>
  <c r="E127" i="13"/>
  <c r="E128" i="13"/>
  <c r="E129" i="13"/>
  <c r="E130" i="13"/>
  <c r="E131" i="13"/>
  <c r="E132" i="13"/>
  <c r="F51" i="13"/>
  <c r="F52" i="13"/>
  <c r="F53" i="13"/>
  <c r="F54" i="13"/>
  <c r="F55" i="13"/>
  <c r="F56" i="13"/>
  <c r="F57" i="13"/>
  <c r="F58" i="13"/>
  <c r="F59" i="13"/>
  <c r="F60" i="13"/>
  <c r="F61" i="13"/>
  <c r="F62" i="13"/>
  <c r="F63" i="13"/>
  <c r="F64" i="13"/>
  <c r="F65" i="13"/>
  <c r="F66" i="13"/>
  <c r="F67" i="13"/>
  <c r="F68" i="13"/>
  <c r="F69" i="13"/>
  <c r="F70" i="13"/>
  <c r="F71" i="13"/>
  <c r="F72" i="13"/>
  <c r="F73" i="13"/>
  <c r="F74" i="13"/>
  <c r="F75" i="13"/>
  <c r="F76" i="13"/>
  <c r="F77" i="13"/>
  <c r="F78" i="13"/>
  <c r="F79" i="13"/>
  <c r="F80" i="13"/>
  <c r="F81" i="13"/>
  <c r="F82" i="13"/>
  <c r="F83" i="13"/>
  <c r="F84" i="13"/>
  <c r="F85" i="13"/>
  <c r="F86" i="13"/>
  <c r="F87" i="13"/>
  <c r="F88" i="13"/>
  <c r="F89" i="13"/>
  <c r="F90" i="13"/>
  <c r="F91" i="13"/>
  <c r="F92" i="13"/>
  <c r="F93" i="13"/>
  <c r="F94" i="13"/>
  <c r="F95" i="13"/>
  <c r="F96" i="13"/>
  <c r="F97" i="13"/>
  <c r="F98" i="13"/>
  <c r="F99" i="13"/>
  <c r="F100" i="13"/>
  <c r="F101" i="13"/>
  <c r="F102" i="13"/>
  <c r="F103" i="13"/>
  <c r="F104" i="13"/>
  <c r="F105" i="13"/>
  <c r="F106" i="13"/>
  <c r="F107" i="13"/>
  <c r="F108" i="13"/>
  <c r="F109" i="13"/>
  <c r="F110" i="13"/>
  <c r="F111" i="13"/>
  <c r="F112" i="13"/>
  <c r="F113" i="13"/>
  <c r="F114" i="13"/>
  <c r="F115" i="13"/>
  <c r="F116" i="13"/>
  <c r="F117" i="13"/>
  <c r="F118" i="13"/>
  <c r="F119" i="13"/>
  <c r="F120" i="13"/>
  <c r="F121" i="13"/>
  <c r="F122" i="13"/>
  <c r="F123" i="13"/>
  <c r="F124" i="13"/>
  <c r="F125" i="13"/>
  <c r="F126" i="13"/>
  <c r="F127" i="13"/>
  <c r="F128" i="13"/>
  <c r="F129" i="13"/>
  <c r="F130" i="13"/>
  <c r="F131" i="13"/>
  <c r="F132" i="13"/>
  <c r="C67" i="14"/>
  <c r="C68" i="14"/>
  <c r="C69" i="14"/>
  <c r="C70" i="14"/>
  <c r="C71" i="14"/>
  <c r="C72" i="14"/>
  <c r="C73" i="14"/>
  <c r="C74" i="14"/>
  <c r="C75" i="14"/>
  <c r="C76" i="14"/>
  <c r="C77" i="14"/>
  <c r="C78" i="14"/>
  <c r="C79" i="14"/>
  <c r="C80" i="14"/>
  <c r="C81" i="14"/>
  <c r="C82" i="14"/>
  <c r="C83" i="14"/>
  <c r="C84" i="14"/>
  <c r="C85" i="14"/>
  <c r="C86" i="14"/>
  <c r="C87" i="14"/>
  <c r="C88" i="14"/>
  <c r="C89" i="14"/>
  <c r="C90" i="14"/>
  <c r="C91" i="14"/>
  <c r="C92" i="14"/>
  <c r="C93" i="14"/>
  <c r="C94" i="14"/>
  <c r="C95" i="14"/>
  <c r="C96" i="14"/>
  <c r="C97" i="14"/>
  <c r="C98" i="14"/>
  <c r="C99" i="14"/>
  <c r="C100" i="14"/>
  <c r="C101" i="14"/>
  <c r="C102" i="14"/>
  <c r="C103" i="14"/>
  <c r="C104" i="14"/>
  <c r="C105" i="14"/>
  <c r="C106" i="14"/>
  <c r="C107" i="14"/>
  <c r="C108" i="14"/>
  <c r="C109" i="14"/>
  <c r="C110" i="14"/>
  <c r="C111" i="14"/>
  <c r="C112" i="14"/>
  <c r="C113" i="14"/>
  <c r="C114" i="14"/>
  <c r="C115" i="14"/>
  <c r="C116" i="14"/>
  <c r="C117" i="14"/>
  <c r="C118" i="14"/>
  <c r="C119" i="14"/>
  <c r="C120" i="14"/>
  <c r="C121" i="14"/>
  <c r="C122" i="14"/>
  <c r="C123" i="14"/>
  <c r="C124" i="14"/>
  <c r="C125" i="14"/>
  <c r="C126" i="14"/>
  <c r="C127" i="14"/>
  <c r="C128" i="14"/>
  <c r="C129" i="14"/>
  <c r="C130" i="14"/>
  <c r="C131" i="14"/>
  <c r="C132" i="14"/>
  <c r="C133" i="14"/>
  <c r="C134" i="14"/>
  <c r="C135" i="14"/>
  <c r="C136" i="14"/>
  <c r="C137" i="14"/>
  <c r="C138" i="14"/>
  <c r="C139" i="14"/>
  <c r="C140" i="14"/>
  <c r="C141" i="14"/>
  <c r="C142" i="14"/>
  <c r="C143" i="14"/>
  <c r="C144" i="14"/>
  <c r="C145" i="14"/>
  <c r="C146" i="14"/>
  <c r="C147" i="14"/>
  <c r="C148" i="14"/>
  <c r="C149" i="14"/>
  <c r="C150" i="14"/>
  <c r="C151" i="14"/>
  <c r="C152" i="14"/>
  <c r="C153" i="14"/>
  <c r="C154" i="14"/>
  <c r="C155" i="14"/>
  <c r="C156" i="14"/>
  <c r="C157" i="14"/>
  <c r="C158" i="14"/>
  <c r="C159" i="14"/>
  <c r="C160" i="14"/>
  <c r="C161" i="14"/>
  <c r="C162" i="14"/>
  <c r="C163" i="14"/>
  <c r="C164" i="14"/>
  <c r="C165" i="14"/>
  <c r="C166" i="14"/>
  <c r="C167" i="14"/>
  <c r="C168" i="14"/>
  <c r="C169" i="14"/>
  <c r="C170" i="14"/>
  <c r="C171" i="14"/>
  <c r="C172" i="14"/>
  <c r="C173" i="14"/>
  <c r="C174" i="14"/>
  <c r="C175" i="14"/>
  <c r="C176" i="14"/>
  <c r="C177" i="14"/>
  <c r="C178" i="14"/>
  <c r="C179" i="14"/>
  <c r="C180" i="14"/>
  <c r="C181" i="14"/>
  <c r="C182" i="14"/>
  <c r="C183" i="14"/>
  <c r="C184" i="14"/>
  <c r="C185" i="14"/>
  <c r="C186" i="14"/>
  <c r="C187" i="14"/>
  <c r="C188" i="14"/>
  <c r="C189" i="14"/>
  <c r="C190" i="14"/>
  <c r="C191" i="14"/>
  <c r="C192" i="14"/>
  <c r="C193" i="14"/>
  <c r="C194" i="14"/>
  <c r="C195" i="14"/>
  <c r="C196" i="14"/>
  <c r="C197" i="14"/>
  <c r="C198" i="14"/>
  <c r="C199" i="14"/>
  <c r="C200" i="14"/>
  <c r="C201" i="14"/>
  <c r="C202" i="14"/>
  <c r="C203" i="14"/>
  <c r="C204" i="14"/>
  <c r="C205" i="14"/>
  <c r="C206" i="14"/>
  <c r="C207" i="14"/>
  <c r="C208" i="14"/>
  <c r="C209" i="14"/>
  <c r="C210" i="14"/>
  <c r="C211" i="14"/>
  <c r="C212" i="14"/>
  <c r="C213" i="14"/>
  <c r="C214" i="14"/>
  <c r="C215" i="14"/>
  <c r="C216" i="14"/>
  <c r="C217" i="14"/>
  <c r="C218" i="14"/>
  <c r="C219" i="14"/>
  <c r="C220" i="14"/>
  <c r="C221" i="14"/>
  <c r="C222" i="14"/>
  <c r="C223" i="14"/>
  <c r="C224" i="14"/>
  <c r="C225" i="14"/>
  <c r="C226" i="14"/>
  <c r="C227" i="14"/>
  <c r="C228" i="14"/>
  <c r="C229" i="14"/>
  <c r="C230" i="14"/>
  <c r="C231" i="14"/>
  <c r="C232" i="14"/>
  <c r="C233" i="14"/>
  <c r="C234" i="14"/>
  <c r="C235" i="14"/>
  <c r="C236" i="14"/>
  <c r="C237" i="14"/>
  <c r="C238" i="14"/>
  <c r="C239" i="14"/>
  <c r="C240" i="14"/>
  <c r="C241" i="14"/>
  <c r="C242" i="14"/>
  <c r="C243" i="14"/>
  <c r="C244" i="14"/>
  <c r="C245" i="14"/>
  <c r="C246" i="14"/>
  <c r="C247" i="14"/>
  <c r="C248" i="14"/>
  <c r="C249" i="14"/>
  <c r="C250" i="14"/>
  <c r="C251" i="14"/>
  <c r="C252" i="14"/>
  <c r="C253" i="14"/>
  <c r="C254" i="14"/>
  <c r="C255" i="14"/>
  <c r="C256" i="14"/>
  <c r="C257" i="14"/>
  <c r="C258" i="14"/>
  <c r="C259" i="14"/>
  <c r="C260" i="14"/>
  <c r="C261" i="14"/>
  <c r="C262" i="14"/>
  <c r="C263" i="14"/>
  <c r="C264" i="14"/>
  <c r="C265" i="14"/>
  <c r="C266" i="14"/>
  <c r="C267" i="14"/>
  <c r="C268" i="14"/>
  <c r="C269" i="14"/>
  <c r="C270" i="14"/>
  <c r="C271" i="14"/>
  <c r="C272" i="14"/>
  <c r="C273" i="14"/>
  <c r="C274" i="14"/>
  <c r="C275" i="14"/>
  <c r="C276" i="14"/>
  <c r="C277" i="14"/>
  <c r="C278" i="14"/>
  <c r="C279" i="14"/>
  <c r="C280" i="14"/>
  <c r="C281" i="14"/>
  <c r="C282" i="14"/>
  <c r="C283" i="14"/>
  <c r="C284" i="14"/>
  <c r="C285" i="14"/>
  <c r="C286" i="14"/>
  <c r="C287" i="14"/>
  <c r="C288" i="14"/>
  <c r="C289" i="14"/>
  <c r="C290" i="14"/>
  <c r="C291" i="14"/>
  <c r="C292" i="14"/>
  <c r="C293" i="14"/>
  <c r="C294" i="14"/>
  <c r="C295" i="14"/>
  <c r="C296" i="14"/>
  <c r="C297" i="14"/>
  <c r="C298" i="14"/>
  <c r="C299" i="14"/>
  <c r="C300" i="14"/>
  <c r="C301" i="14"/>
  <c r="C302" i="14"/>
  <c r="C303" i="14"/>
  <c r="C304" i="14"/>
  <c r="C305" i="14"/>
  <c r="C306" i="14"/>
  <c r="C307" i="14"/>
  <c r="C308" i="14"/>
  <c r="C309" i="14"/>
  <c r="C310" i="14"/>
  <c r="C311" i="14"/>
  <c r="C312" i="14"/>
  <c r="C313" i="14"/>
  <c r="C314" i="14"/>
  <c r="C315" i="14"/>
  <c r="C316" i="14"/>
  <c r="C317" i="14"/>
  <c r="C318" i="14"/>
  <c r="C319" i="14"/>
  <c r="C320" i="14"/>
  <c r="C321" i="14"/>
  <c r="C322" i="14"/>
  <c r="C323" i="14"/>
  <c r="C324" i="14"/>
  <c r="C325" i="14"/>
  <c r="C326" i="14"/>
  <c r="C327" i="14"/>
  <c r="C328" i="14"/>
  <c r="C329" i="14"/>
  <c r="C330" i="14"/>
  <c r="C331" i="14"/>
  <c r="C332" i="14"/>
  <c r="C333" i="14"/>
  <c r="C334" i="14"/>
  <c r="C335" i="14"/>
  <c r="C336" i="14"/>
  <c r="C337" i="14"/>
  <c r="C338" i="14"/>
  <c r="C339" i="14"/>
  <c r="C340" i="14"/>
  <c r="C341" i="14"/>
  <c r="C342" i="14"/>
  <c r="C343" i="14"/>
  <c r="C344" i="14"/>
  <c r="C345" i="14"/>
  <c r="C346" i="14"/>
  <c r="C347" i="14"/>
  <c r="C348" i="14"/>
  <c r="C349" i="14"/>
  <c r="C350" i="14"/>
  <c r="C351" i="14"/>
  <c r="C352" i="14"/>
  <c r="C353" i="14"/>
  <c r="C354" i="14"/>
  <c r="C355" i="14"/>
  <c r="C356" i="14"/>
  <c r="C357" i="14"/>
  <c r="C358" i="14"/>
  <c r="C359" i="14"/>
  <c r="C360" i="14"/>
  <c r="C361" i="14"/>
  <c r="C362" i="14"/>
  <c r="C363" i="14"/>
  <c r="C364" i="14"/>
  <c r="C365" i="14"/>
  <c r="C366" i="14"/>
  <c r="C367" i="14"/>
  <c r="C368" i="14"/>
  <c r="C369" i="14"/>
  <c r="C370" i="14"/>
  <c r="C371" i="14"/>
  <c r="C372" i="14"/>
  <c r="C373" i="14"/>
  <c r="C374" i="14"/>
  <c r="C375" i="14"/>
  <c r="C376" i="14"/>
  <c r="C377" i="14"/>
  <c r="C378" i="14"/>
  <c r="C379" i="14"/>
  <c r="C380" i="14"/>
  <c r="C381" i="14"/>
  <c r="C382" i="14"/>
  <c r="C383" i="14"/>
  <c r="C384" i="14"/>
  <c r="C385" i="14"/>
  <c r="C386" i="14"/>
  <c r="C387" i="14"/>
  <c r="C388" i="14"/>
  <c r="C389" i="14"/>
  <c r="C390" i="14"/>
  <c r="C391" i="14"/>
  <c r="C392" i="14"/>
  <c r="C393" i="14"/>
  <c r="C394" i="14"/>
  <c r="C395" i="14"/>
  <c r="C396" i="14"/>
  <c r="C397" i="14"/>
  <c r="C398" i="14"/>
  <c r="C399" i="14"/>
  <c r="C400" i="14"/>
  <c r="C401" i="14"/>
  <c r="C402" i="14"/>
  <c r="C403" i="14"/>
  <c r="C404" i="14"/>
  <c r="C405" i="14"/>
  <c r="C406" i="14"/>
  <c r="C407" i="14"/>
  <c r="C408" i="14"/>
  <c r="C409" i="14"/>
  <c r="C410" i="14"/>
  <c r="C411" i="14"/>
  <c r="C412" i="14"/>
  <c r="C413" i="14"/>
  <c r="C414" i="14"/>
  <c r="C415" i="14"/>
  <c r="C416" i="14"/>
  <c r="C417" i="14"/>
  <c r="C418" i="14"/>
  <c r="C419" i="14"/>
  <c r="C420" i="14"/>
  <c r="C421" i="14"/>
  <c r="C422" i="14"/>
  <c r="C423" i="14"/>
  <c r="C424" i="14"/>
  <c r="C425" i="14"/>
  <c r="C426" i="14"/>
  <c r="C427" i="14"/>
  <c r="C428" i="14"/>
  <c r="C429" i="14"/>
  <c r="C430" i="14"/>
  <c r="C431" i="14"/>
  <c r="C432" i="14"/>
  <c r="C433" i="14"/>
  <c r="C434" i="14"/>
  <c r="C435" i="14"/>
  <c r="C436" i="14"/>
  <c r="C437" i="14"/>
  <c r="C438" i="14"/>
  <c r="C439" i="14"/>
  <c r="C440" i="14"/>
  <c r="C441" i="14"/>
  <c r="C442" i="14"/>
  <c r="C443" i="14"/>
  <c r="C444" i="14"/>
  <c r="C445" i="14"/>
  <c r="C446" i="14"/>
  <c r="C447" i="14"/>
  <c r="C448" i="14"/>
  <c r="C449" i="14"/>
  <c r="C450" i="14"/>
  <c r="C451" i="14"/>
  <c r="C452" i="14"/>
  <c r="C453" i="14"/>
  <c r="C454" i="14"/>
  <c r="C455" i="14"/>
  <c r="C456" i="14"/>
  <c r="C457" i="14"/>
  <c r="C458" i="14"/>
  <c r="C459" i="14"/>
  <c r="C460" i="14"/>
  <c r="C461" i="14"/>
  <c r="C462" i="14"/>
  <c r="C463" i="14"/>
  <c r="C464" i="14"/>
  <c r="C465" i="14"/>
  <c r="C466" i="14"/>
  <c r="C467" i="14"/>
  <c r="C468" i="14"/>
  <c r="C469" i="14"/>
  <c r="C470" i="14"/>
  <c r="C471" i="14"/>
  <c r="C472" i="14"/>
  <c r="C473" i="14"/>
  <c r="C474" i="14"/>
  <c r="C475" i="14"/>
  <c r="C476" i="14"/>
  <c r="C477" i="14"/>
  <c r="C478" i="14"/>
  <c r="C479" i="14"/>
  <c r="C480" i="14"/>
  <c r="C481" i="14"/>
  <c r="C482" i="14"/>
  <c r="C483" i="14"/>
  <c r="C484" i="14"/>
  <c r="C485" i="14"/>
  <c r="C486" i="14"/>
  <c r="C487" i="14"/>
  <c r="C488" i="14"/>
  <c r="C489" i="14"/>
  <c r="C490" i="14"/>
  <c r="C491" i="14"/>
  <c r="C492" i="14"/>
  <c r="C493" i="14"/>
  <c r="C494" i="14"/>
  <c r="C495" i="14"/>
  <c r="C496" i="14"/>
  <c r="C497" i="14"/>
  <c r="C498" i="14"/>
  <c r="C499" i="14"/>
  <c r="C500" i="14"/>
  <c r="C501" i="14"/>
  <c r="C502" i="14"/>
  <c r="C503" i="14"/>
  <c r="C504" i="14"/>
  <c r="C505" i="14"/>
  <c r="C506" i="14"/>
  <c r="C507" i="14"/>
  <c r="C508" i="14"/>
  <c r="C509" i="14"/>
  <c r="C510" i="14"/>
  <c r="C511" i="14"/>
  <c r="C512" i="14"/>
  <c r="C513" i="14"/>
  <c r="C514" i="14"/>
  <c r="C515" i="14"/>
  <c r="C516" i="14"/>
  <c r="C517" i="14"/>
  <c r="C518" i="14"/>
  <c r="C519" i="14"/>
  <c r="C520" i="14"/>
  <c r="C521" i="14"/>
  <c r="C522" i="14"/>
  <c r="C523" i="14"/>
  <c r="C524" i="14"/>
  <c r="C525" i="14"/>
  <c r="C526" i="14"/>
  <c r="C527" i="14"/>
  <c r="C528" i="14"/>
  <c r="C529" i="14"/>
  <c r="C530" i="14"/>
  <c r="C531" i="14"/>
  <c r="C532" i="14"/>
  <c r="C533" i="14"/>
  <c r="C534" i="14"/>
  <c r="C535" i="14"/>
  <c r="C536" i="14"/>
  <c r="C537" i="14"/>
  <c r="C538" i="14"/>
  <c r="C539" i="14"/>
  <c r="C540" i="14"/>
  <c r="C541" i="14"/>
  <c r="C542" i="14"/>
  <c r="C543" i="14"/>
  <c r="C544" i="14"/>
  <c r="C545" i="14"/>
  <c r="C546" i="14"/>
  <c r="C547" i="14"/>
  <c r="C548" i="14"/>
  <c r="C549" i="14"/>
  <c r="C550" i="14"/>
  <c r="C551" i="14"/>
  <c r="C552" i="14"/>
  <c r="C553" i="14"/>
  <c r="C554" i="14"/>
  <c r="C555" i="14"/>
  <c r="C556" i="14"/>
  <c r="C557" i="14"/>
  <c r="C558" i="14"/>
  <c r="C559" i="14"/>
  <c r="C560" i="14"/>
  <c r="C561" i="14"/>
  <c r="C562" i="14"/>
  <c r="C563" i="14"/>
  <c r="C564" i="14"/>
  <c r="C565" i="14"/>
  <c r="C566" i="14"/>
  <c r="C567" i="14"/>
  <c r="C568" i="14"/>
  <c r="C569" i="14"/>
  <c r="C570" i="14"/>
  <c r="C571" i="14"/>
  <c r="C572" i="14"/>
  <c r="C573" i="14"/>
  <c r="C574" i="14"/>
  <c r="C575" i="14"/>
  <c r="C576" i="14"/>
  <c r="C577" i="14"/>
  <c r="C578" i="14"/>
  <c r="C579" i="14"/>
  <c r="C580" i="14"/>
  <c r="C581" i="14"/>
  <c r="C582" i="14"/>
  <c r="C583" i="14"/>
  <c r="C584" i="14"/>
  <c r="C585" i="14"/>
  <c r="C586" i="14"/>
  <c r="C587" i="14"/>
  <c r="C588" i="14"/>
  <c r="C589" i="14"/>
  <c r="C590" i="14"/>
  <c r="C591" i="14"/>
  <c r="C592" i="14"/>
  <c r="C593" i="14"/>
  <c r="C594" i="14"/>
  <c r="C595" i="14"/>
  <c r="C596" i="14"/>
  <c r="C597" i="14"/>
  <c r="C598" i="14"/>
  <c r="C599" i="14"/>
  <c r="C600" i="14"/>
  <c r="C601" i="14"/>
  <c r="C602" i="14"/>
  <c r="C603" i="14"/>
  <c r="C604" i="14"/>
  <c r="C605" i="14"/>
  <c r="C606" i="14"/>
  <c r="C607" i="14"/>
  <c r="C608" i="14"/>
  <c r="C609" i="14"/>
  <c r="C610" i="14"/>
  <c r="C611" i="14"/>
  <c r="C612" i="14"/>
  <c r="C613" i="14"/>
  <c r="C614" i="14"/>
  <c r="C615" i="14"/>
  <c r="C616" i="14"/>
  <c r="C617" i="14"/>
  <c r="C618" i="14"/>
  <c r="C619" i="14"/>
  <c r="C620" i="14"/>
  <c r="C621" i="14"/>
  <c r="C622" i="14"/>
  <c r="C623" i="14"/>
  <c r="C624" i="14"/>
  <c r="C625" i="14"/>
  <c r="C626" i="14"/>
  <c r="C627" i="14"/>
  <c r="C628" i="14"/>
  <c r="C629" i="14"/>
  <c r="C630" i="14"/>
  <c r="C631" i="14"/>
  <c r="C632" i="14"/>
  <c r="C633" i="14"/>
  <c r="C634" i="14"/>
  <c r="C635" i="14"/>
  <c r="C636" i="14"/>
  <c r="C637" i="14"/>
  <c r="C638" i="14"/>
  <c r="C639" i="14"/>
  <c r="C640" i="14"/>
  <c r="C641" i="14"/>
  <c r="C642" i="14"/>
  <c r="C643" i="14"/>
  <c r="C644" i="14"/>
  <c r="C645" i="14"/>
  <c r="C646" i="14"/>
  <c r="C647" i="14"/>
  <c r="C648" i="14"/>
  <c r="C649" i="14"/>
  <c r="C650" i="14"/>
  <c r="C651" i="14"/>
  <c r="C652" i="14"/>
  <c r="C653" i="14"/>
  <c r="C654" i="14"/>
  <c r="C655" i="14"/>
  <c r="C656" i="14"/>
  <c r="C657" i="14"/>
  <c r="C658" i="14"/>
  <c r="C659" i="14"/>
  <c r="C660" i="14"/>
  <c r="C661" i="14"/>
  <c r="C662" i="14"/>
  <c r="C663" i="14"/>
  <c r="C664" i="14"/>
  <c r="C665" i="14"/>
  <c r="C666" i="14"/>
  <c r="C667" i="14"/>
  <c r="C668" i="14"/>
  <c r="C669" i="14"/>
  <c r="C670" i="14"/>
  <c r="C671" i="14"/>
  <c r="C672" i="14"/>
  <c r="C673" i="14"/>
  <c r="C674" i="14"/>
  <c r="C675" i="14"/>
  <c r="C676" i="14"/>
  <c r="C677" i="14"/>
  <c r="C678" i="14"/>
  <c r="C679" i="14"/>
  <c r="C680" i="14"/>
  <c r="C681" i="14"/>
  <c r="C682" i="14"/>
  <c r="C683" i="14"/>
  <c r="C684" i="14"/>
  <c r="C685" i="14"/>
  <c r="C686" i="14"/>
  <c r="C687" i="14"/>
  <c r="C688" i="14"/>
  <c r="C689" i="14"/>
  <c r="C690" i="14"/>
  <c r="C691" i="14"/>
  <c r="C692" i="14"/>
  <c r="C693" i="14"/>
  <c r="C694" i="14"/>
  <c r="C695" i="14"/>
  <c r="C696" i="14"/>
  <c r="C697" i="14"/>
  <c r="C698" i="14"/>
  <c r="C699" i="14"/>
  <c r="C700" i="14"/>
  <c r="C701" i="14"/>
  <c r="C702" i="14"/>
  <c r="C703" i="14"/>
  <c r="C704" i="14"/>
  <c r="C705" i="14"/>
  <c r="C706" i="14"/>
  <c r="C707" i="14"/>
  <c r="C708" i="14"/>
  <c r="C709" i="14"/>
  <c r="C710" i="14"/>
  <c r="C711" i="14"/>
  <c r="C712" i="14"/>
  <c r="C713" i="14"/>
  <c r="C714" i="14"/>
  <c r="C715" i="14"/>
  <c r="C716" i="14"/>
  <c r="C717" i="14"/>
  <c r="C718" i="14"/>
  <c r="C719" i="14"/>
  <c r="C720" i="14"/>
  <c r="C721" i="14"/>
  <c r="C722" i="14"/>
  <c r="C723" i="14"/>
  <c r="C724" i="14"/>
  <c r="C725" i="14"/>
  <c r="C726" i="14"/>
  <c r="C727" i="14"/>
  <c r="C728" i="14"/>
  <c r="C729" i="14"/>
  <c r="C730" i="14"/>
  <c r="C731" i="14"/>
  <c r="C732" i="14"/>
  <c r="C733" i="14"/>
  <c r="C734" i="14"/>
  <c r="C735" i="14"/>
  <c r="C736" i="14"/>
  <c r="C737" i="14"/>
  <c r="C738" i="14"/>
  <c r="C739" i="14"/>
  <c r="C740" i="14"/>
  <c r="C741" i="14"/>
  <c r="C742" i="14"/>
  <c r="C743" i="14"/>
  <c r="C744" i="14"/>
  <c r="C745" i="14"/>
  <c r="C746" i="14"/>
  <c r="C747" i="14"/>
  <c r="C748" i="14"/>
  <c r="C749" i="14"/>
  <c r="C750" i="14"/>
  <c r="C751" i="14"/>
  <c r="C752" i="14"/>
  <c r="C753" i="14"/>
  <c r="C754" i="14"/>
  <c r="C755" i="14"/>
  <c r="C756" i="14"/>
  <c r="C757" i="14"/>
  <c r="C758" i="14"/>
  <c r="C759" i="14"/>
  <c r="C760" i="14"/>
  <c r="C761" i="14"/>
  <c r="C762" i="14"/>
  <c r="C763" i="14"/>
  <c r="C764" i="14"/>
  <c r="C765" i="14"/>
  <c r="C766" i="14"/>
  <c r="C767" i="14"/>
  <c r="C768" i="14"/>
  <c r="C769" i="14"/>
  <c r="C770" i="14"/>
  <c r="C771" i="14"/>
  <c r="C772" i="14"/>
  <c r="C773" i="14"/>
  <c r="C774" i="14"/>
  <c r="C775" i="14"/>
  <c r="C776" i="14"/>
  <c r="C777" i="14"/>
  <c r="C778" i="14"/>
  <c r="C779" i="14"/>
  <c r="C780" i="14"/>
  <c r="C781" i="14"/>
  <c r="C782" i="14"/>
  <c r="C783" i="14"/>
  <c r="C784" i="14"/>
  <c r="C785" i="14"/>
  <c r="C786" i="14"/>
  <c r="C787" i="14"/>
  <c r="C788" i="14"/>
  <c r="C789" i="14"/>
  <c r="C790" i="14"/>
  <c r="C791" i="14"/>
  <c r="C792" i="14"/>
  <c r="C793" i="14"/>
  <c r="C794" i="14"/>
  <c r="C795" i="14"/>
  <c r="C796" i="14"/>
  <c r="C797" i="14"/>
  <c r="C798" i="14"/>
  <c r="C799" i="14"/>
  <c r="C800" i="14"/>
  <c r="C801" i="14"/>
  <c r="C802" i="14"/>
  <c r="C803" i="14"/>
  <c r="C804" i="14"/>
  <c r="C805" i="14"/>
  <c r="C806" i="14"/>
  <c r="C807" i="14"/>
  <c r="C808" i="14"/>
  <c r="C809" i="14"/>
  <c r="C810" i="14"/>
  <c r="C811" i="14"/>
  <c r="C812" i="14"/>
  <c r="C813" i="14"/>
  <c r="C814" i="14"/>
  <c r="C815" i="14"/>
  <c r="C816" i="14"/>
  <c r="C817" i="14"/>
  <c r="C818" i="14"/>
  <c r="C819" i="14"/>
  <c r="C820" i="14"/>
  <c r="C821" i="14"/>
  <c r="C822" i="14"/>
  <c r="C823" i="14"/>
  <c r="C824" i="14"/>
  <c r="C825" i="14"/>
  <c r="C826" i="14"/>
  <c r="C827" i="14"/>
  <c r="C828" i="14"/>
  <c r="C829" i="14"/>
  <c r="C830" i="14"/>
  <c r="C831" i="14"/>
  <c r="C832" i="14"/>
  <c r="C833" i="14"/>
  <c r="C834" i="14"/>
  <c r="C835" i="14"/>
  <c r="C836" i="14"/>
  <c r="C837" i="14"/>
  <c r="C838" i="14"/>
  <c r="C839" i="14"/>
  <c r="C840" i="14"/>
  <c r="C841" i="14"/>
  <c r="C842" i="14"/>
  <c r="C843" i="14"/>
  <c r="C844" i="14"/>
  <c r="C845" i="14"/>
  <c r="C846" i="14"/>
  <c r="C847" i="14"/>
  <c r="C848" i="14"/>
  <c r="C849" i="14"/>
  <c r="C850" i="14"/>
  <c r="C851" i="14"/>
  <c r="C852" i="14"/>
  <c r="C853" i="14"/>
  <c r="C854" i="14"/>
  <c r="C855" i="14"/>
  <c r="C856" i="14"/>
  <c r="C857" i="14"/>
  <c r="C858" i="14"/>
  <c r="C859" i="14"/>
  <c r="C860" i="14"/>
  <c r="C861" i="14"/>
  <c r="C862" i="14"/>
  <c r="C863" i="14"/>
  <c r="C864" i="14"/>
  <c r="C865" i="14"/>
  <c r="C866" i="14"/>
  <c r="C867" i="14"/>
  <c r="C868" i="14"/>
  <c r="C869" i="14"/>
  <c r="C870" i="14"/>
  <c r="C871" i="14"/>
  <c r="C872" i="14"/>
  <c r="C873" i="14"/>
  <c r="C874" i="14"/>
  <c r="C875" i="14"/>
  <c r="C876" i="14"/>
  <c r="C877" i="14"/>
  <c r="C878" i="14"/>
  <c r="C879" i="14"/>
  <c r="C880" i="14"/>
  <c r="C881" i="14"/>
  <c r="C882" i="14"/>
  <c r="C883" i="14"/>
  <c r="C884" i="14"/>
  <c r="C885" i="14"/>
  <c r="C886" i="14"/>
  <c r="C887" i="14"/>
  <c r="C888" i="14"/>
  <c r="C889" i="14"/>
  <c r="C890" i="14"/>
  <c r="C891" i="14"/>
  <c r="C892" i="14"/>
  <c r="C893" i="14"/>
  <c r="C894" i="14"/>
  <c r="C895" i="14"/>
  <c r="C896" i="14"/>
  <c r="C897" i="14"/>
  <c r="C898" i="14"/>
  <c r="C899" i="14"/>
  <c r="C900" i="14"/>
  <c r="C901" i="14"/>
  <c r="C902" i="14"/>
  <c r="C903" i="14"/>
  <c r="C904" i="14"/>
  <c r="C905" i="14"/>
  <c r="C906" i="14"/>
  <c r="C907" i="14"/>
  <c r="C908" i="14"/>
  <c r="C909" i="14"/>
  <c r="C910" i="14"/>
  <c r="C911" i="14"/>
  <c r="C912" i="14"/>
  <c r="C913" i="14"/>
  <c r="C914" i="14"/>
  <c r="C915" i="14"/>
  <c r="C916" i="14"/>
  <c r="C917" i="14"/>
  <c r="C918" i="14"/>
  <c r="C919" i="14"/>
  <c r="C920" i="14"/>
  <c r="C921" i="14"/>
  <c r="C922" i="14"/>
  <c r="C923" i="14"/>
  <c r="C924" i="14"/>
  <c r="C925" i="14"/>
  <c r="C926" i="14"/>
  <c r="C927" i="14"/>
  <c r="C928" i="14"/>
  <c r="C929" i="14"/>
  <c r="C930" i="14"/>
  <c r="C931" i="14"/>
  <c r="C932" i="14"/>
  <c r="C933" i="14"/>
  <c r="C934" i="14"/>
  <c r="C935" i="14"/>
  <c r="C936" i="14"/>
  <c r="C937" i="14"/>
  <c r="C938" i="14"/>
  <c r="C939" i="14"/>
  <c r="C940" i="14"/>
  <c r="C941" i="14"/>
  <c r="C942" i="14"/>
  <c r="C943" i="14"/>
  <c r="C944" i="14"/>
  <c r="C945" i="14"/>
  <c r="C946" i="14"/>
  <c r="C947" i="14"/>
  <c r="C948" i="14"/>
  <c r="C949" i="14"/>
  <c r="C950" i="14"/>
  <c r="C951" i="14"/>
  <c r="C952" i="14"/>
  <c r="C953" i="14"/>
  <c r="C954" i="14"/>
  <c r="C955" i="14"/>
  <c r="C956" i="14"/>
  <c r="C957" i="14"/>
  <c r="C958" i="14"/>
  <c r="C959" i="14"/>
  <c r="C960" i="14"/>
  <c r="C961" i="14"/>
  <c r="C962" i="14"/>
  <c r="C963" i="14"/>
  <c r="C964" i="14"/>
  <c r="C965" i="14"/>
  <c r="C966" i="14"/>
  <c r="C967" i="14"/>
  <c r="C968" i="14"/>
  <c r="C969" i="14"/>
  <c r="C970" i="14"/>
  <c r="C971" i="14"/>
  <c r="C972" i="14"/>
  <c r="C973" i="14"/>
  <c r="C974" i="14"/>
  <c r="C975" i="14"/>
  <c r="C976" i="14"/>
  <c r="C977" i="14"/>
  <c r="C978" i="14"/>
  <c r="C979" i="14"/>
  <c r="C980" i="14"/>
  <c r="C981" i="14"/>
  <c r="C982" i="14"/>
  <c r="C983" i="14"/>
  <c r="C984" i="14"/>
  <c r="C985" i="14"/>
  <c r="C986" i="14"/>
  <c r="C987" i="14"/>
  <c r="C988" i="14"/>
  <c r="C989" i="14"/>
  <c r="C990" i="14"/>
  <c r="C991" i="14"/>
  <c r="C992" i="14"/>
  <c r="C993" i="14"/>
  <c r="C994" i="14"/>
  <c r="C995" i="14"/>
  <c r="C996" i="14"/>
  <c r="C997" i="14"/>
  <c r="C998" i="14"/>
  <c r="C999" i="14"/>
  <c r="C1000" i="14"/>
  <c r="C1001" i="14"/>
  <c r="C1002" i="14"/>
  <c r="C1003" i="14"/>
  <c r="C1004" i="14"/>
  <c r="C1005" i="14"/>
  <c r="C1006" i="14"/>
  <c r="C1007" i="14"/>
  <c r="C1008" i="14"/>
  <c r="C1009" i="14"/>
  <c r="C1010" i="14"/>
  <c r="C1011" i="14"/>
  <c r="C1012" i="14"/>
  <c r="C1013" i="14"/>
  <c r="C1014" i="14"/>
  <c r="C1015" i="14"/>
  <c r="C1016" i="14"/>
  <c r="C1017" i="14"/>
  <c r="C1018" i="14"/>
  <c r="C1019" i="14"/>
  <c r="C1020" i="14"/>
  <c r="C1021" i="14"/>
  <c r="C1022" i="14"/>
  <c r="C1023" i="14"/>
  <c r="C1024" i="14"/>
  <c r="C1025" i="14"/>
  <c r="C1026" i="14"/>
  <c r="C1027" i="14"/>
  <c r="C1028" i="14"/>
  <c r="C1029" i="14"/>
  <c r="C1030" i="14"/>
  <c r="C1031" i="14"/>
  <c r="C1032" i="14"/>
  <c r="C1033" i="14"/>
  <c r="C1034" i="14"/>
  <c r="C1035" i="14"/>
  <c r="C1036" i="14"/>
  <c r="C1037" i="14"/>
  <c r="C1038" i="14"/>
  <c r="C1039" i="14"/>
  <c r="C1040" i="14"/>
  <c r="C1041" i="14"/>
  <c r="C1042" i="14"/>
  <c r="C1043" i="14"/>
  <c r="C1044" i="14"/>
  <c r="C1045" i="14"/>
  <c r="C1046" i="14"/>
  <c r="C1047" i="14"/>
  <c r="C1048" i="14"/>
  <c r="C1049" i="14"/>
  <c r="C1050" i="14"/>
  <c r="C1051" i="14"/>
  <c r="C1052" i="14"/>
  <c r="C1053" i="14"/>
  <c r="C1054" i="14"/>
  <c r="C1055" i="14"/>
  <c r="C1056" i="14"/>
  <c r="C1057" i="14"/>
  <c r="C1058" i="14"/>
  <c r="C1059" i="14"/>
  <c r="C1060" i="14"/>
  <c r="C1061" i="14"/>
  <c r="C1062" i="14"/>
  <c r="C1063" i="14"/>
  <c r="C1064" i="14"/>
  <c r="C1065" i="14"/>
  <c r="C1066" i="14"/>
  <c r="C1067" i="14"/>
  <c r="C1068" i="14"/>
  <c r="C1069" i="14"/>
  <c r="C1070" i="14"/>
  <c r="C1071" i="14"/>
  <c r="C1072" i="14"/>
  <c r="C1073" i="14"/>
  <c r="C1074" i="14"/>
  <c r="C1075" i="14"/>
  <c r="C1076" i="14"/>
  <c r="C1077" i="14"/>
  <c r="C1078" i="14"/>
  <c r="C1079" i="14"/>
  <c r="C1080" i="14"/>
  <c r="C1081" i="14"/>
  <c r="C1082" i="14"/>
  <c r="C1083" i="14"/>
  <c r="C1084" i="14"/>
  <c r="C1085" i="14"/>
  <c r="C1086" i="14"/>
  <c r="C1087" i="14"/>
  <c r="C1088" i="14"/>
  <c r="C1089" i="14"/>
  <c r="C1090" i="14"/>
  <c r="C1091" i="14"/>
  <c r="C1092" i="14"/>
  <c r="C1093" i="14"/>
  <c r="C1094" i="14"/>
  <c r="C1095" i="14"/>
  <c r="C1096" i="14"/>
  <c r="C1097" i="14"/>
  <c r="C1098" i="14"/>
  <c r="C1099" i="14"/>
  <c r="C1100" i="14"/>
  <c r="C1101" i="14"/>
  <c r="C1102" i="14"/>
  <c r="C1103" i="14"/>
  <c r="C1104" i="14"/>
  <c r="C1105" i="14"/>
  <c r="C1106" i="14"/>
  <c r="C1107" i="14"/>
  <c r="C1108" i="14"/>
  <c r="C1109" i="14"/>
  <c r="C1110" i="14"/>
  <c r="C1111" i="14"/>
  <c r="C1112" i="14"/>
  <c r="C1113" i="14"/>
  <c r="C1114" i="14"/>
  <c r="C1115" i="14"/>
  <c r="C1116" i="14"/>
  <c r="C1117" i="14"/>
  <c r="C1118" i="14"/>
  <c r="C1119" i="14"/>
  <c r="C1120" i="14"/>
  <c r="C1121" i="14"/>
  <c r="C1122" i="14"/>
  <c r="C1123" i="14"/>
  <c r="C1124" i="14"/>
  <c r="C1125" i="14"/>
  <c r="C1126" i="14"/>
  <c r="C1127" i="14"/>
  <c r="C1128" i="14"/>
  <c r="C1129" i="14"/>
  <c r="C1130" i="14"/>
  <c r="C1131" i="14"/>
  <c r="C1132" i="14"/>
  <c r="C1133" i="14"/>
  <c r="C1134" i="14"/>
  <c r="C1135" i="14"/>
  <c r="C1136" i="14"/>
  <c r="C1137" i="14"/>
  <c r="C1138" i="14"/>
  <c r="C1139" i="14"/>
  <c r="C1140" i="14"/>
  <c r="C1141" i="14"/>
  <c r="C1142" i="14"/>
  <c r="C1143" i="14"/>
  <c r="C1144" i="14"/>
  <c r="C1145" i="14"/>
  <c r="C1146" i="14"/>
  <c r="C1147" i="14"/>
  <c r="C1148" i="14"/>
  <c r="C1149" i="14"/>
  <c r="C1150" i="14"/>
  <c r="C1151" i="14"/>
  <c r="C1152" i="14"/>
  <c r="C1153" i="14"/>
  <c r="C1154" i="14"/>
  <c r="C1155" i="14"/>
  <c r="C1156" i="14"/>
  <c r="C1157" i="14"/>
  <c r="C1158" i="14"/>
  <c r="C1159" i="14"/>
  <c r="C1160" i="14"/>
  <c r="C1161" i="14"/>
  <c r="C1162" i="14"/>
  <c r="C1163" i="14"/>
  <c r="C1164" i="14"/>
  <c r="C1165" i="14"/>
  <c r="C1166" i="14"/>
  <c r="C1167" i="14"/>
  <c r="C1168" i="14"/>
  <c r="C1169" i="14"/>
  <c r="C1170" i="14"/>
  <c r="C1171" i="14"/>
  <c r="C1172" i="14"/>
  <c r="C1173" i="14"/>
  <c r="C1174" i="14"/>
  <c r="C1175" i="14"/>
  <c r="C1176" i="14"/>
  <c r="C1177" i="14"/>
  <c r="C1178" i="14"/>
  <c r="C1179" i="14"/>
  <c r="C1180" i="14"/>
  <c r="C1181" i="14"/>
  <c r="C1182" i="14"/>
  <c r="C1183" i="14"/>
  <c r="C1184" i="14"/>
  <c r="C1185" i="14"/>
  <c r="C1186" i="14"/>
  <c r="C1187" i="14"/>
  <c r="C1188" i="14"/>
  <c r="C1189" i="14"/>
  <c r="C1190" i="14"/>
  <c r="C1191" i="14"/>
  <c r="C1192" i="14"/>
  <c r="C1193" i="14"/>
  <c r="C1194" i="14"/>
  <c r="C1195" i="14"/>
  <c r="C1196" i="14"/>
  <c r="C1197" i="14"/>
  <c r="C1198" i="14"/>
  <c r="C1199" i="14"/>
  <c r="C1200" i="14"/>
  <c r="C1201" i="14"/>
  <c r="C1202" i="14"/>
  <c r="C1203" i="14"/>
  <c r="C1204" i="14"/>
  <c r="C1205" i="14"/>
  <c r="C1206" i="14"/>
  <c r="C1207" i="14"/>
  <c r="C1208" i="14"/>
  <c r="C1209" i="14"/>
  <c r="C1210" i="14"/>
  <c r="C1211" i="14"/>
  <c r="C1212" i="14"/>
  <c r="C1213" i="14"/>
  <c r="C1214" i="14"/>
  <c r="C1215" i="14"/>
  <c r="C1216" i="14"/>
  <c r="C1217" i="14"/>
  <c r="C1218" i="14"/>
  <c r="C1219" i="14"/>
  <c r="C1220" i="14"/>
  <c r="C1221" i="14"/>
  <c r="C1222" i="14"/>
  <c r="C1223" i="14"/>
  <c r="C1224" i="14"/>
  <c r="C1225" i="14"/>
  <c r="C1226" i="14"/>
  <c r="C1227" i="14"/>
  <c r="C1228" i="14"/>
  <c r="C1229" i="14"/>
  <c r="C1230" i="14"/>
  <c r="C1231" i="14"/>
  <c r="C1232" i="14"/>
  <c r="C1233" i="14"/>
  <c r="C1234" i="14"/>
  <c r="C1235" i="14"/>
  <c r="C1236" i="14"/>
  <c r="C1237" i="14"/>
  <c r="C1238" i="14"/>
  <c r="C1239" i="14"/>
  <c r="C1240" i="14"/>
  <c r="C1241" i="14"/>
  <c r="C1242" i="14"/>
  <c r="C1243" i="14"/>
  <c r="C1244" i="14"/>
  <c r="C1245" i="14"/>
  <c r="C1246" i="14"/>
  <c r="C1247" i="14"/>
  <c r="C1248" i="14"/>
  <c r="C1249" i="14"/>
  <c r="C1250" i="14"/>
  <c r="C1251" i="14"/>
  <c r="C1252" i="14"/>
  <c r="C1253" i="14"/>
  <c r="C1254" i="14"/>
  <c r="C1255" i="14"/>
  <c r="C1256" i="14"/>
  <c r="C1257" i="14"/>
  <c r="C1258" i="14"/>
  <c r="C1259" i="14"/>
  <c r="C1260" i="14"/>
  <c r="C1261" i="14"/>
  <c r="C1262" i="14"/>
  <c r="C1263" i="14"/>
  <c r="C1264" i="14"/>
  <c r="C1265" i="14"/>
  <c r="C1266" i="14"/>
  <c r="C1267" i="14"/>
  <c r="C1268" i="14"/>
  <c r="C1269" i="14"/>
  <c r="C1270" i="14"/>
  <c r="C1271" i="14"/>
  <c r="C1272" i="14"/>
  <c r="C1273" i="14"/>
  <c r="C1274" i="14"/>
  <c r="C1275" i="14"/>
  <c r="C1276" i="14"/>
  <c r="C1277" i="14"/>
  <c r="C1278" i="14"/>
  <c r="C1279" i="14"/>
  <c r="C1280" i="14"/>
  <c r="C1281" i="14"/>
  <c r="C1282" i="14"/>
  <c r="C1283" i="14"/>
  <c r="C1284" i="14"/>
  <c r="C1285" i="14"/>
  <c r="C1286" i="14"/>
  <c r="C1287" i="14"/>
  <c r="C1288" i="14"/>
  <c r="C1289" i="14"/>
  <c r="C1290" i="14"/>
  <c r="C1291" i="14"/>
  <c r="C1292" i="14"/>
  <c r="C1293" i="14"/>
  <c r="C1294" i="14"/>
  <c r="C1295" i="14"/>
  <c r="C1296" i="14"/>
  <c r="C1297" i="14"/>
  <c r="C1298" i="14"/>
  <c r="C1299" i="14"/>
  <c r="C1300" i="14"/>
  <c r="C1301" i="14"/>
  <c r="C1302" i="14"/>
  <c r="C1303" i="14"/>
  <c r="C1304" i="14"/>
  <c r="C1305" i="14"/>
  <c r="C1306" i="14"/>
  <c r="C1307" i="14"/>
  <c r="C1308" i="14"/>
  <c r="C1309" i="14"/>
  <c r="C1310" i="14"/>
  <c r="C1311" i="14"/>
  <c r="C1312" i="14"/>
  <c r="C1313" i="14"/>
  <c r="C1314" i="14"/>
  <c r="C1315" i="14"/>
  <c r="C1316" i="14"/>
  <c r="C1317" i="14"/>
  <c r="C1318" i="14"/>
  <c r="C1319" i="14"/>
  <c r="C1320" i="14"/>
  <c r="C1321" i="14"/>
  <c r="C1322" i="14"/>
  <c r="C1323" i="14"/>
  <c r="C1324" i="14"/>
  <c r="C1325" i="14"/>
  <c r="C1326" i="14"/>
  <c r="C1327" i="14"/>
  <c r="C1328" i="14"/>
  <c r="C1329" i="14"/>
  <c r="C1330" i="14"/>
  <c r="C1331" i="14"/>
  <c r="C1332" i="14"/>
  <c r="C1333" i="14"/>
  <c r="C1334" i="14"/>
  <c r="C1335" i="14"/>
  <c r="C1336" i="14"/>
  <c r="C1337" i="14"/>
  <c r="C1338" i="14"/>
  <c r="C1339" i="14"/>
  <c r="C1340" i="14"/>
  <c r="C1341" i="14"/>
  <c r="C1342" i="14"/>
  <c r="C1343" i="14"/>
  <c r="C1344" i="14"/>
  <c r="C1345" i="14"/>
  <c r="C1346" i="14"/>
  <c r="C1347" i="14"/>
  <c r="C1348" i="14"/>
  <c r="C1349" i="14"/>
  <c r="C1350" i="14"/>
  <c r="C1351" i="14"/>
  <c r="C1352" i="14"/>
  <c r="C1353" i="14"/>
  <c r="C1354" i="14"/>
  <c r="C1355" i="14"/>
  <c r="C1356" i="14"/>
  <c r="C1357" i="14"/>
  <c r="C1358" i="14"/>
  <c r="C1359" i="14"/>
  <c r="C1360" i="14"/>
  <c r="C1361" i="14"/>
  <c r="C1362" i="14"/>
  <c r="C1363" i="14"/>
  <c r="C1364" i="14"/>
  <c r="C1365" i="14"/>
  <c r="C1366" i="14"/>
  <c r="C1367" i="14"/>
  <c r="C1368" i="14"/>
  <c r="C1369" i="14"/>
  <c r="C1370" i="14"/>
  <c r="C1371" i="14"/>
  <c r="C1372" i="14"/>
  <c r="C1373" i="14"/>
  <c r="C1374" i="14"/>
  <c r="C1375" i="14"/>
  <c r="C1376" i="14"/>
  <c r="C1377" i="14"/>
  <c r="C1378" i="14"/>
  <c r="C1379" i="14"/>
  <c r="C1380" i="14"/>
  <c r="C1381" i="14"/>
  <c r="C1382" i="14"/>
  <c r="C1383" i="14"/>
  <c r="C1384" i="14"/>
  <c r="C1385" i="14"/>
  <c r="C1386" i="14"/>
  <c r="C1387" i="14"/>
  <c r="C1388" i="14"/>
  <c r="C1389" i="14"/>
  <c r="C1390" i="14"/>
  <c r="C1391" i="14"/>
  <c r="C1392" i="14"/>
  <c r="C1393" i="14"/>
  <c r="C1394" i="14"/>
  <c r="C1395" i="14"/>
  <c r="C1396" i="14"/>
  <c r="C1397" i="14"/>
  <c r="C1398" i="14"/>
  <c r="C1399" i="14"/>
  <c r="C1400" i="14"/>
  <c r="C1401" i="14"/>
  <c r="C1402" i="14"/>
  <c r="C1403" i="14"/>
  <c r="C1404" i="14"/>
  <c r="C1405" i="14"/>
  <c r="C1406" i="14"/>
  <c r="C1407" i="14"/>
  <c r="C1408" i="14"/>
  <c r="C1409" i="14"/>
  <c r="C1410" i="14"/>
  <c r="C1411" i="14"/>
  <c r="C1412" i="14"/>
  <c r="C1413" i="14"/>
  <c r="C1414" i="14"/>
  <c r="C1415" i="14"/>
  <c r="C1416" i="14"/>
  <c r="C1417" i="14"/>
  <c r="C1418" i="14"/>
  <c r="C1419" i="14"/>
  <c r="C1420" i="14"/>
  <c r="C1421" i="14"/>
  <c r="C1422" i="14"/>
  <c r="C1423" i="14"/>
  <c r="C1424" i="14"/>
  <c r="C1425" i="14"/>
  <c r="C1426" i="14"/>
  <c r="C1427" i="14"/>
  <c r="C1428" i="14"/>
  <c r="C1429" i="14"/>
  <c r="C1430" i="14"/>
  <c r="C1431" i="14"/>
  <c r="C1432" i="14"/>
  <c r="C1433" i="14"/>
  <c r="C1434" i="14"/>
  <c r="C1435" i="14"/>
  <c r="C1436" i="14"/>
  <c r="C1437" i="14"/>
  <c r="C1438" i="14"/>
  <c r="C1439" i="14"/>
  <c r="C1440" i="14"/>
  <c r="C1441" i="14"/>
  <c r="C1442" i="14"/>
  <c r="C1443" i="14"/>
  <c r="C1444" i="14"/>
  <c r="C1445" i="14"/>
  <c r="C1446" i="14"/>
  <c r="C1447" i="14"/>
  <c r="C1448" i="14"/>
  <c r="C1449" i="14"/>
  <c r="C1450" i="14"/>
  <c r="C1451" i="14"/>
  <c r="C1452" i="14"/>
  <c r="C1453" i="14"/>
  <c r="C1454" i="14"/>
  <c r="C1455" i="14"/>
  <c r="C1456" i="14"/>
  <c r="C1457" i="14"/>
  <c r="C1458" i="14"/>
  <c r="C1459" i="14"/>
  <c r="C1460" i="14"/>
  <c r="C1461" i="14"/>
  <c r="C1462" i="14"/>
  <c r="C1463" i="14"/>
  <c r="C1464" i="14"/>
  <c r="C1465" i="14"/>
  <c r="C1466" i="14"/>
  <c r="C1467" i="14"/>
  <c r="C1468" i="14"/>
  <c r="C1469" i="14"/>
  <c r="C1470" i="14"/>
  <c r="C1471" i="14"/>
  <c r="C1472" i="14"/>
  <c r="C1473" i="14"/>
  <c r="C1474" i="14"/>
  <c r="C1475" i="14"/>
  <c r="C1476" i="14"/>
  <c r="C1477" i="14"/>
  <c r="C1478" i="14"/>
  <c r="C1479" i="14"/>
  <c r="C1480" i="14"/>
  <c r="C1481" i="14"/>
  <c r="C1482" i="14"/>
  <c r="C1483" i="14"/>
  <c r="C1484" i="14"/>
  <c r="C1485" i="14"/>
  <c r="C1486" i="14"/>
  <c r="C1487" i="14"/>
  <c r="C1488" i="14"/>
  <c r="C1489" i="14"/>
  <c r="C1490" i="14"/>
  <c r="C1491" i="14"/>
  <c r="C1492" i="14"/>
  <c r="C1493" i="14"/>
  <c r="C1494" i="14"/>
  <c r="C1495" i="14"/>
  <c r="C1496" i="14"/>
  <c r="C1497" i="14"/>
  <c r="C1498" i="14"/>
  <c r="C1499" i="14"/>
  <c r="C1500" i="14"/>
  <c r="C1501" i="14"/>
  <c r="C1502" i="14"/>
  <c r="C1503" i="14"/>
  <c r="C1504" i="14"/>
  <c r="C1505" i="14"/>
  <c r="C1506" i="14"/>
  <c r="C1507" i="14"/>
  <c r="C1508" i="14"/>
  <c r="C1509" i="14"/>
  <c r="C1510" i="14"/>
  <c r="C1511" i="14"/>
  <c r="C1512" i="14"/>
  <c r="C1513" i="14"/>
  <c r="C1514" i="14"/>
  <c r="C1515" i="14"/>
  <c r="C1516" i="14"/>
  <c r="C1517" i="14"/>
  <c r="C1518" i="14"/>
  <c r="C1519" i="14"/>
  <c r="C1520" i="14"/>
  <c r="C1521" i="14"/>
  <c r="C1522" i="14"/>
  <c r="C1523" i="14"/>
  <c r="C1524" i="14"/>
  <c r="C1525" i="14"/>
  <c r="C1526" i="14"/>
  <c r="C1527" i="14"/>
  <c r="C1528" i="14"/>
  <c r="C1529" i="14"/>
  <c r="C1530" i="14"/>
  <c r="C1531" i="14"/>
  <c r="C1532" i="14"/>
  <c r="C1533" i="14"/>
  <c r="C1534" i="14"/>
  <c r="C1535" i="14"/>
  <c r="C1536" i="14"/>
  <c r="C1537" i="14"/>
  <c r="C1538" i="14"/>
  <c r="C1539" i="14"/>
  <c r="C1540" i="14"/>
  <c r="C1541" i="14"/>
  <c r="C1542" i="14"/>
  <c r="C1543" i="14"/>
  <c r="C1544" i="14"/>
  <c r="C1545" i="14"/>
  <c r="C1546" i="14"/>
  <c r="C1547" i="14"/>
  <c r="C1548" i="14"/>
  <c r="C1549" i="14"/>
  <c r="C1550" i="14"/>
  <c r="C1551" i="14"/>
  <c r="C1552" i="14"/>
  <c r="C1553" i="14"/>
  <c r="C1554" i="14"/>
  <c r="C1555" i="14"/>
  <c r="C1556" i="14"/>
  <c r="C1557" i="14"/>
  <c r="C1558" i="14"/>
  <c r="C1559" i="14"/>
  <c r="C1560" i="14"/>
  <c r="C1561" i="14"/>
  <c r="C1562" i="14"/>
  <c r="C1563" i="14"/>
  <c r="C1564" i="14"/>
  <c r="C1565" i="14"/>
  <c r="C1566" i="14"/>
  <c r="C1567" i="14"/>
  <c r="C1568" i="14"/>
  <c r="C1569" i="14"/>
  <c r="C1570" i="14"/>
  <c r="C1571" i="14"/>
  <c r="C1572" i="14"/>
  <c r="C1573" i="14"/>
  <c r="C1574" i="14"/>
  <c r="C1575" i="14"/>
  <c r="C1576" i="14"/>
  <c r="C1577" i="14"/>
  <c r="C1578" i="14"/>
  <c r="C1579" i="14"/>
  <c r="C1580" i="14"/>
  <c r="C1581" i="14"/>
  <c r="C1582" i="14"/>
  <c r="C1583" i="14"/>
  <c r="C1584" i="14"/>
  <c r="C1585" i="14"/>
  <c r="C1586" i="14"/>
  <c r="C1587" i="14"/>
  <c r="C1588" i="14"/>
  <c r="C1589" i="14"/>
  <c r="C1590" i="14"/>
  <c r="C1591" i="14"/>
  <c r="C1592" i="14"/>
  <c r="C1593" i="14"/>
  <c r="C1594" i="14"/>
  <c r="C1595" i="14"/>
  <c r="C1596" i="14"/>
  <c r="C1597" i="14"/>
  <c r="C1598" i="14"/>
  <c r="C1599" i="14"/>
  <c r="C1600" i="14"/>
  <c r="C1601" i="14"/>
  <c r="C1602" i="14"/>
  <c r="C1603" i="14"/>
  <c r="C1604" i="14"/>
  <c r="C1605" i="14"/>
  <c r="C1606" i="14"/>
  <c r="C1607" i="14"/>
  <c r="C1608" i="14"/>
  <c r="C1609" i="14"/>
  <c r="C1610" i="14"/>
  <c r="C1611" i="14"/>
  <c r="C1612" i="14"/>
  <c r="C1613" i="14"/>
  <c r="C1614" i="14"/>
  <c r="C1615" i="14"/>
  <c r="C1616" i="14"/>
  <c r="C1617" i="14"/>
  <c r="C1618" i="14"/>
  <c r="C1619" i="14"/>
  <c r="C1620" i="14"/>
  <c r="C1621" i="14"/>
  <c r="C1622" i="14"/>
  <c r="C1623" i="14"/>
  <c r="C1624" i="14"/>
  <c r="C1625" i="14"/>
  <c r="C1626" i="14"/>
  <c r="C1627" i="14"/>
  <c r="C1628" i="14"/>
  <c r="C1629" i="14"/>
  <c r="C1630" i="14"/>
  <c r="C1631" i="14"/>
  <c r="C1632" i="14"/>
  <c r="C1633" i="14"/>
  <c r="C1634" i="14"/>
  <c r="C1635" i="14"/>
  <c r="C1636" i="14"/>
  <c r="C1637" i="14"/>
  <c r="C1638" i="14"/>
  <c r="C1639" i="14"/>
  <c r="C1640" i="14"/>
  <c r="C1641" i="14"/>
  <c r="C1642" i="14"/>
  <c r="C1643" i="14"/>
  <c r="C1644" i="14"/>
  <c r="C1645" i="14"/>
  <c r="C1646" i="14"/>
  <c r="C1647" i="14"/>
  <c r="C1648" i="14"/>
  <c r="C1649" i="14"/>
  <c r="C1650" i="14"/>
  <c r="C1651" i="14"/>
  <c r="C1652" i="14"/>
  <c r="C1653" i="14"/>
  <c r="C1654" i="14"/>
  <c r="C1655" i="14"/>
  <c r="C1656" i="14"/>
  <c r="C1657" i="14"/>
  <c r="C1658" i="14"/>
  <c r="C1659" i="14"/>
  <c r="C1660" i="14"/>
  <c r="C1661" i="14"/>
  <c r="C1662" i="14"/>
  <c r="C1663" i="14"/>
  <c r="C1664" i="14"/>
  <c r="C1665" i="14"/>
  <c r="C1666" i="14"/>
  <c r="C1667" i="14"/>
  <c r="C1668" i="14"/>
  <c r="C1669" i="14"/>
  <c r="C1670" i="14"/>
  <c r="C1671" i="14"/>
  <c r="C1672" i="14"/>
  <c r="C1673" i="14"/>
  <c r="C1674" i="14"/>
  <c r="C1675" i="14"/>
  <c r="C1676" i="14"/>
  <c r="C1677" i="14"/>
  <c r="C1678" i="14"/>
  <c r="C1679" i="14"/>
  <c r="C1680" i="14"/>
  <c r="C1681" i="14"/>
  <c r="C1682" i="14"/>
  <c r="C1683" i="14"/>
  <c r="C1684" i="14"/>
  <c r="C1685" i="14"/>
  <c r="C1686" i="14"/>
  <c r="C1687" i="14"/>
  <c r="C1688" i="14"/>
  <c r="C1689" i="14"/>
  <c r="C1690" i="14"/>
  <c r="C1691" i="14"/>
  <c r="C1692" i="14"/>
  <c r="C1693" i="14"/>
  <c r="C1694" i="14"/>
  <c r="C1695" i="14"/>
  <c r="C1696" i="14"/>
  <c r="C1697" i="14"/>
  <c r="C1698" i="14"/>
  <c r="C1699" i="14"/>
  <c r="C1700" i="14"/>
  <c r="C1701" i="14"/>
  <c r="C1702" i="14"/>
  <c r="C1703" i="14"/>
  <c r="C1704" i="14"/>
  <c r="C1705" i="14"/>
  <c r="C1706" i="14"/>
  <c r="C1707" i="14"/>
  <c r="C1708" i="14"/>
  <c r="C1709" i="14"/>
  <c r="C1710" i="14"/>
  <c r="C1711" i="14"/>
  <c r="C1712" i="14"/>
  <c r="C1713" i="14"/>
  <c r="C1714" i="14"/>
  <c r="C1715" i="14"/>
  <c r="C1716" i="14"/>
  <c r="C1717" i="14"/>
  <c r="C1718" i="14"/>
  <c r="C1719" i="14"/>
  <c r="C1720" i="14"/>
  <c r="C1721" i="14"/>
  <c r="C1722" i="14"/>
  <c r="C1723" i="14"/>
  <c r="C1724" i="14"/>
  <c r="C1725" i="14"/>
  <c r="C1726" i="14"/>
  <c r="C1727" i="14"/>
  <c r="C1728" i="14"/>
  <c r="C1729" i="14"/>
  <c r="C1730" i="14"/>
  <c r="C1731" i="14"/>
  <c r="C1732" i="14"/>
  <c r="C1733" i="14"/>
  <c r="C1734" i="14"/>
  <c r="C1735" i="14"/>
  <c r="C1736" i="14"/>
  <c r="C1737" i="14"/>
  <c r="C1738" i="14"/>
  <c r="C1739" i="14"/>
  <c r="C1740" i="14"/>
  <c r="C1741" i="14"/>
  <c r="C1742" i="14"/>
  <c r="C1743" i="14"/>
  <c r="C1744" i="14"/>
  <c r="C1745" i="14"/>
  <c r="C1746" i="14"/>
  <c r="C1747" i="14"/>
  <c r="C1748" i="14"/>
  <c r="C1749" i="14"/>
  <c r="C1750" i="14"/>
  <c r="C1751" i="14"/>
  <c r="C1752" i="14"/>
  <c r="C1753" i="14"/>
  <c r="C1754" i="14"/>
  <c r="C1755" i="14"/>
  <c r="C1756" i="14"/>
  <c r="C1757" i="14"/>
  <c r="C1758" i="14"/>
  <c r="C1759" i="14"/>
  <c r="C1760" i="14"/>
  <c r="C1761" i="14"/>
  <c r="C1762" i="14"/>
  <c r="C1763" i="14"/>
  <c r="C1764" i="14"/>
  <c r="C1765" i="14"/>
  <c r="C1766" i="14"/>
  <c r="C1767" i="14"/>
  <c r="C1768" i="14"/>
  <c r="C1769" i="14"/>
  <c r="C1770" i="14"/>
  <c r="C1771" i="14"/>
  <c r="C1772" i="14"/>
  <c r="C1773" i="14"/>
  <c r="C1774" i="14"/>
  <c r="C1775" i="14"/>
  <c r="C1776" i="14"/>
  <c r="C1777" i="14"/>
  <c r="C1778" i="14"/>
  <c r="C1779" i="14"/>
  <c r="C1780" i="14"/>
  <c r="C1781" i="14"/>
  <c r="C1782" i="14"/>
  <c r="C1783" i="14"/>
  <c r="C1784" i="14"/>
  <c r="C1785" i="14"/>
  <c r="C1786" i="14"/>
  <c r="C1787" i="14"/>
  <c r="C1788" i="14"/>
  <c r="C1789" i="14"/>
  <c r="C1790" i="14"/>
  <c r="C1791" i="14"/>
  <c r="C1792" i="14"/>
  <c r="C1793" i="14"/>
  <c r="C1794" i="14"/>
  <c r="C1795" i="14"/>
  <c r="C1796" i="14"/>
  <c r="C1797" i="14"/>
  <c r="C1798" i="14"/>
  <c r="C1799" i="14"/>
  <c r="C1800" i="14"/>
  <c r="C1801" i="14"/>
  <c r="C1802" i="14"/>
  <c r="C1803" i="14"/>
  <c r="C1804" i="14"/>
  <c r="C1805" i="14"/>
  <c r="C1806" i="14"/>
  <c r="C1807" i="14"/>
  <c r="C1808" i="14"/>
  <c r="C1809" i="14"/>
  <c r="C1810" i="14"/>
  <c r="C1811" i="14"/>
  <c r="C1812" i="14"/>
  <c r="C1813" i="14"/>
  <c r="C1814" i="14"/>
  <c r="C1815" i="14"/>
  <c r="C1816" i="14"/>
  <c r="C1817" i="14"/>
  <c r="C1818" i="14"/>
  <c r="C1819" i="14"/>
  <c r="C1820" i="14"/>
  <c r="C1821" i="14"/>
  <c r="C1822" i="14"/>
  <c r="C1823" i="14"/>
  <c r="C1824" i="14"/>
  <c r="C1825" i="14"/>
  <c r="C1826" i="14"/>
  <c r="C1827" i="14"/>
  <c r="C1828" i="14"/>
  <c r="C1829" i="14"/>
  <c r="C1830" i="14"/>
  <c r="C1831" i="14"/>
  <c r="C1832" i="14"/>
  <c r="C1833" i="14"/>
  <c r="C1834" i="14"/>
  <c r="C1835" i="14"/>
  <c r="C1836" i="14"/>
  <c r="C1837" i="14"/>
  <c r="C1838" i="14"/>
  <c r="C1839" i="14"/>
  <c r="C1840" i="14"/>
  <c r="C1841" i="14"/>
  <c r="C1842" i="14"/>
  <c r="C1843" i="14"/>
  <c r="C1844" i="14"/>
  <c r="C1845" i="14"/>
  <c r="C1846" i="14"/>
  <c r="C1847" i="14"/>
  <c r="C1848" i="14"/>
  <c r="C1849" i="14"/>
  <c r="C1850" i="14"/>
  <c r="C1851" i="14"/>
  <c r="C1852" i="14"/>
  <c r="C1853" i="14"/>
  <c r="C1854" i="14"/>
  <c r="C1855" i="14"/>
  <c r="C1856" i="14"/>
  <c r="C1857" i="14"/>
  <c r="C1858" i="14"/>
  <c r="C1859" i="14"/>
  <c r="C1860" i="14"/>
  <c r="C1861" i="14"/>
  <c r="C1862" i="14"/>
  <c r="C1863" i="14"/>
  <c r="C1864" i="14"/>
  <c r="C1865" i="14"/>
  <c r="C1866" i="14"/>
  <c r="C1867" i="14"/>
  <c r="C1868" i="14"/>
  <c r="C1869" i="14"/>
  <c r="C1870" i="14"/>
  <c r="C1871" i="14"/>
  <c r="C1872" i="14"/>
  <c r="C1873" i="14"/>
  <c r="C1874" i="14"/>
  <c r="C1875" i="14"/>
  <c r="C1876" i="14"/>
  <c r="C1877" i="14"/>
  <c r="C1878" i="14"/>
  <c r="C1879" i="14"/>
  <c r="C1880" i="14"/>
  <c r="C1881" i="14"/>
  <c r="C1882" i="14"/>
  <c r="C1883" i="14"/>
  <c r="C1884" i="14"/>
  <c r="C1885" i="14"/>
  <c r="C1886" i="14"/>
  <c r="C1887" i="14"/>
  <c r="C1888" i="14"/>
  <c r="C1889" i="14"/>
  <c r="C1890" i="14"/>
  <c r="C1891" i="14"/>
  <c r="C1892" i="14"/>
  <c r="C1893" i="14"/>
  <c r="C1894" i="14"/>
  <c r="C1895" i="14"/>
  <c r="C1896" i="14"/>
  <c r="C1897" i="14"/>
  <c r="C1898" i="14"/>
  <c r="C1899" i="14"/>
  <c r="C1900" i="14"/>
  <c r="C1901" i="14"/>
  <c r="C1902" i="14"/>
  <c r="C1903" i="14"/>
  <c r="C1904" i="14"/>
  <c r="C1905" i="14"/>
  <c r="C1906" i="14"/>
  <c r="C1907" i="14"/>
  <c r="C1908" i="14"/>
  <c r="C1909" i="14"/>
  <c r="C1910" i="14"/>
  <c r="C1911" i="14"/>
  <c r="C1912" i="14"/>
  <c r="C1913" i="14"/>
  <c r="C1914" i="14"/>
  <c r="C1915" i="14"/>
  <c r="C1916" i="14"/>
  <c r="C1917" i="14"/>
  <c r="C1918" i="14"/>
  <c r="C1919" i="14"/>
  <c r="C1920" i="14"/>
  <c r="C1921" i="14"/>
  <c r="C1922" i="14"/>
  <c r="C1923" i="14"/>
  <c r="C1924" i="14"/>
  <c r="C1925" i="14"/>
  <c r="C1926" i="14"/>
  <c r="C1927" i="14"/>
  <c r="C1928" i="14"/>
  <c r="C1929" i="14"/>
  <c r="C1930" i="14"/>
  <c r="C1931" i="14"/>
  <c r="C1932" i="14"/>
  <c r="C1933" i="14"/>
  <c r="C1934" i="14"/>
  <c r="C1935" i="14"/>
  <c r="C1936" i="14"/>
  <c r="C1937" i="14"/>
  <c r="C1938" i="14"/>
  <c r="C1939" i="14"/>
  <c r="C1940" i="14"/>
  <c r="C1941" i="14"/>
  <c r="C1942" i="14"/>
  <c r="C1943" i="14"/>
  <c r="C1944" i="14"/>
  <c r="C1945" i="14"/>
  <c r="C1946" i="14"/>
  <c r="C1947" i="14"/>
  <c r="C1948" i="14"/>
  <c r="C1949" i="14"/>
  <c r="C1950" i="14"/>
  <c r="C1951" i="14"/>
  <c r="C1952" i="14"/>
  <c r="C1953" i="14"/>
  <c r="C1954" i="14"/>
  <c r="C1955" i="14"/>
  <c r="C1956" i="14"/>
  <c r="C1957" i="14"/>
  <c r="C1958" i="14"/>
  <c r="C1959" i="14"/>
  <c r="C1960" i="14"/>
  <c r="C1961" i="14"/>
  <c r="C1962" i="14"/>
  <c r="C1963" i="14"/>
  <c r="C1964" i="14"/>
  <c r="C1965" i="14"/>
  <c r="C1966" i="14"/>
  <c r="C1967" i="14"/>
  <c r="C1968" i="14"/>
  <c r="C1969" i="14"/>
  <c r="C1970" i="14"/>
  <c r="C1971" i="14"/>
  <c r="C1972" i="14"/>
  <c r="C1973" i="14"/>
  <c r="C1974" i="14"/>
  <c r="C1975" i="14"/>
  <c r="C1976" i="14"/>
  <c r="C1977" i="14"/>
  <c r="C1978" i="14"/>
  <c r="C1979" i="14"/>
  <c r="C1980" i="14"/>
  <c r="C1981" i="14"/>
  <c r="C1982" i="14"/>
  <c r="C1983" i="14"/>
  <c r="C1984" i="14"/>
  <c r="C1985" i="14"/>
  <c r="C1986" i="14"/>
  <c r="C1987" i="14"/>
  <c r="C1988" i="14"/>
  <c r="C1989" i="14"/>
  <c r="C1990" i="14"/>
  <c r="C1991" i="14"/>
  <c r="C1992" i="14"/>
  <c r="C1993" i="14"/>
  <c r="C1994" i="14"/>
  <c r="C1995" i="14"/>
  <c r="C1996" i="14"/>
  <c r="C1997" i="14"/>
  <c r="C1998" i="14"/>
  <c r="C1999" i="14"/>
  <c r="C2000" i="14"/>
  <c r="C2001" i="14"/>
  <c r="C2002" i="14"/>
  <c r="C2003" i="14"/>
  <c r="C2004" i="14"/>
  <c r="C2005" i="14"/>
  <c r="C2006" i="14"/>
  <c r="C2007" i="14"/>
  <c r="C2008" i="14"/>
  <c r="C2009" i="14"/>
  <c r="C2010" i="14"/>
  <c r="C2011" i="14"/>
  <c r="C2012" i="14"/>
  <c r="C2013" i="14"/>
  <c r="C2014" i="14"/>
  <c r="C2015" i="14"/>
  <c r="C2016" i="14"/>
  <c r="C2017" i="14"/>
  <c r="C2018" i="14"/>
  <c r="C2019" i="14"/>
  <c r="C2020" i="14"/>
  <c r="C2021" i="14"/>
  <c r="C2022" i="14"/>
  <c r="C2023" i="14"/>
  <c r="C2024" i="14"/>
  <c r="C2025" i="14"/>
  <c r="C2026" i="14"/>
  <c r="C2027" i="14"/>
  <c r="C2028" i="14"/>
  <c r="C2029" i="14"/>
  <c r="C2030" i="14"/>
  <c r="C2031" i="14"/>
  <c r="C2032" i="14"/>
  <c r="C2033" i="14"/>
  <c r="C2034" i="14"/>
  <c r="C2035" i="14"/>
  <c r="C2036" i="14"/>
  <c r="C2037" i="14"/>
  <c r="C2038" i="14"/>
  <c r="C2039" i="14"/>
  <c r="C2040" i="14"/>
  <c r="C2041" i="14"/>
  <c r="C2042" i="14"/>
  <c r="C2043" i="14"/>
  <c r="C2044" i="14"/>
  <c r="C2045" i="14"/>
  <c r="C2046" i="14"/>
  <c r="C2047" i="14"/>
  <c r="C2048" i="14"/>
  <c r="C2049" i="14"/>
  <c r="C2050" i="14"/>
  <c r="C2051" i="14"/>
  <c r="C2052" i="14"/>
  <c r="C2053" i="14"/>
  <c r="C2054" i="14"/>
  <c r="C2055" i="14"/>
  <c r="C2056" i="14"/>
  <c r="C2057" i="14"/>
  <c r="C2058" i="14"/>
  <c r="C2059" i="14"/>
  <c r="C2060" i="14"/>
  <c r="C2061" i="14"/>
  <c r="C2062" i="14"/>
  <c r="C2063" i="14"/>
  <c r="C2064" i="14"/>
  <c r="C2065" i="14"/>
  <c r="C2066" i="14"/>
  <c r="C2067" i="14"/>
  <c r="C2068" i="14"/>
  <c r="C2069" i="14"/>
  <c r="C2070" i="14"/>
  <c r="C2071" i="14"/>
  <c r="C2072" i="14"/>
  <c r="C2073" i="14"/>
  <c r="C2074" i="14"/>
  <c r="C2075" i="14"/>
  <c r="C2076" i="14"/>
  <c r="C2077" i="14"/>
  <c r="C2078" i="14"/>
  <c r="C2079" i="14"/>
  <c r="C2080" i="14"/>
  <c r="C2081" i="14"/>
  <c r="C2082" i="14"/>
  <c r="C2083" i="14"/>
  <c r="C2084" i="14"/>
  <c r="C2085" i="14"/>
  <c r="C2086" i="14"/>
  <c r="C2087" i="14"/>
  <c r="C2088" i="14"/>
  <c r="C2089" i="14"/>
  <c r="C2090" i="14"/>
  <c r="C2091" i="14"/>
  <c r="C2092" i="14"/>
  <c r="C2093" i="14"/>
  <c r="C2094" i="14"/>
  <c r="C2095" i="14"/>
  <c r="C2096" i="14"/>
  <c r="C2097" i="14"/>
  <c r="C2098" i="14"/>
  <c r="C2099" i="14"/>
  <c r="C2100" i="14"/>
  <c r="C2101" i="14"/>
  <c r="C2102" i="14"/>
  <c r="C2103" i="14"/>
  <c r="C2104" i="14"/>
  <c r="C2105" i="14"/>
  <c r="C2106" i="14"/>
  <c r="C2107" i="14"/>
  <c r="C2108" i="14"/>
  <c r="C2109" i="14"/>
  <c r="C2110" i="14"/>
  <c r="C2111" i="14"/>
  <c r="C2112" i="14"/>
  <c r="C2113" i="14"/>
  <c r="C2114" i="14"/>
  <c r="C2115" i="14"/>
  <c r="C2116" i="14"/>
  <c r="C2117" i="14"/>
  <c r="C2118" i="14"/>
  <c r="C2119" i="14"/>
  <c r="C2120" i="14"/>
  <c r="C2121" i="14"/>
  <c r="C2122" i="14"/>
  <c r="C2123" i="14"/>
  <c r="C2124" i="14"/>
  <c r="C2125" i="14"/>
  <c r="C2126" i="14"/>
  <c r="C2127" i="14"/>
  <c r="C2128" i="14"/>
  <c r="C2129" i="14"/>
  <c r="C2130" i="14"/>
  <c r="C2131" i="14"/>
  <c r="C2132" i="14"/>
  <c r="C2133" i="14"/>
  <c r="C2134" i="14"/>
  <c r="C2135" i="14"/>
  <c r="C2136" i="14"/>
  <c r="C2137" i="14"/>
  <c r="C2138" i="14"/>
  <c r="C2139" i="14"/>
  <c r="C2140" i="14"/>
  <c r="C2141" i="14"/>
  <c r="C2142" i="14"/>
  <c r="C2143" i="14"/>
  <c r="C2144" i="14"/>
  <c r="C2145" i="14"/>
  <c r="C2146" i="14"/>
  <c r="C2147" i="14"/>
  <c r="C2148" i="14"/>
  <c r="C2149" i="14"/>
  <c r="C2150" i="14"/>
  <c r="C2151" i="14"/>
  <c r="C2152" i="14"/>
  <c r="C2153" i="14"/>
  <c r="C2154" i="14"/>
  <c r="C2155" i="14"/>
  <c r="C2156" i="14"/>
  <c r="C2157" i="14"/>
  <c r="C2158" i="14"/>
  <c r="C2159" i="14"/>
  <c r="C2160" i="14"/>
  <c r="C2161" i="14"/>
  <c r="C2162" i="14"/>
  <c r="C2163" i="14"/>
  <c r="C2164" i="14"/>
  <c r="C2165" i="14"/>
  <c r="C2166" i="14"/>
  <c r="C2167" i="14"/>
  <c r="C2168" i="14"/>
  <c r="C2169" i="14"/>
  <c r="C2170" i="14"/>
  <c r="C2171" i="14"/>
  <c r="C2172" i="14"/>
  <c r="C2173" i="14"/>
  <c r="C2174" i="14"/>
  <c r="C2175" i="14"/>
  <c r="C2176" i="14"/>
  <c r="C2177" i="14"/>
  <c r="C2178" i="14"/>
  <c r="C2179" i="14"/>
  <c r="C2180" i="14"/>
  <c r="C2181" i="14"/>
  <c r="C2182" i="14"/>
  <c r="C2183" i="14"/>
  <c r="C2184" i="14"/>
  <c r="C2185" i="14"/>
  <c r="C2186" i="14"/>
  <c r="C2187" i="14"/>
  <c r="C2188" i="14"/>
  <c r="C2189" i="14"/>
  <c r="C2190" i="14"/>
  <c r="C2191" i="14"/>
  <c r="C2192" i="14"/>
  <c r="C2193" i="14"/>
  <c r="C2194" i="14"/>
  <c r="C2195" i="14"/>
  <c r="C2196" i="14"/>
  <c r="C2197" i="14"/>
  <c r="C2198" i="14"/>
  <c r="C2199" i="14"/>
  <c r="C2200" i="14"/>
  <c r="C2201" i="14"/>
  <c r="C2202" i="14"/>
  <c r="C2203" i="14"/>
  <c r="C2204" i="14"/>
  <c r="C2205" i="14"/>
  <c r="C2206" i="14"/>
  <c r="C2207" i="14"/>
  <c r="C2208" i="14"/>
  <c r="C2209" i="14"/>
  <c r="C2210" i="14"/>
  <c r="C2211" i="14"/>
  <c r="C2212" i="14"/>
  <c r="C2213" i="14"/>
  <c r="C2214" i="14"/>
  <c r="C2215" i="14"/>
  <c r="C2216" i="14"/>
  <c r="C2217" i="14"/>
  <c r="C2218" i="14"/>
  <c r="C2219" i="14"/>
  <c r="C2220" i="14"/>
  <c r="C2221" i="14"/>
  <c r="C2222" i="14"/>
  <c r="C2223" i="14"/>
  <c r="C2224" i="14"/>
  <c r="C2225" i="14"/>
  <c r="C2226" i="14"/>
  <c r="C2227" i="14"/>
  <c r="C2228" i="14"/>
  <c r="C2229" i="14"/>
  <c r="C2230" i="14"/>
  <c r="C2231" i="14"/>
  <c r="C2232" i="14"/>
  <c r="C2233" i="14"/>
  <c r="C2234" i="14"/>
  <c r="C2235" i="14"/>
  <c r="C2236" i="14"/>
  <c r="C2237" i="14"/>
  <c r="C2238" i="14"/>
  <c r="C2239" i="14"/>
  <c r="C2240" i="14"/>
  <c r="C2241" i="14"/>
  <c r="C2242" i="14"/>
  <c r="C2243" i="14"/>
  <c r="C2244" i="14"/>
  <c r="C2245" i="14"/>
  <c r="C2246" i="14"/>
  <c r="C2247" i="14"/>
  <c r="C2248" i="14"/>
  <c r="C2249" i="14"/>
  <c r="C2250" i="14"/>
  <c r="C2251" i="14"/>
  <c r="C2252" i="14"/>
  <c r="C2253" i="14"/>
  <c r="C2254" i="14"/>
  <c r="C2255" i="14"/>
  <c r="C2256" i="14"/>
  <c r="C2257" i="14"/>
  <c r="C2258" i="14"/>
  <c r="C2259" i="14"/>
  <c r="C2260" i="14"/>
  <c r="C2261" i="14"/>
  <c r="C2262" i="14"/>
  <c r="C2263" i="14"/>
  <c r="C2264" i="14"/>
  <c r="C2265" i="14"/>
  <c r="C2266" i="14"/>
  <c r="C2267" i="14"/>
  <c r="C2268" i="14"/>
  <c r="C2269" i="14"/>
  <c r="C2270" i="14"/>
  <c r="C2271" i="14"/>
  <c r="C2272" i="14"/>
  <c r="C2273" i="14"/>
  <c r="C2274" i="14"/>
  <c r="C2275" i="14"/>
  <c r="C2276" i="14"/>
  <c r="C2277" i="14"/>
  <c r="C2278" i="14"/>
  <c r="C2279" i="14"/>
  <c r="C2280" i="14"/>
  <c r="C2281" i="14"/>
  <c r="C2282" i="14"/>
  <c r="C2283" i="14"/>
  <c r="C2284" i="14"/>
  <c r="C2285" i="14"/>
  <c r="C2286" i="14"/>
  <c r="C2287" i="14"/>
  <c r="C2288" i="14"/>
  <c r="C2289" i="14"/>
  <c r="C2290" i="14"/>
  <c r="C2291" i="14"/>
  <c r="C2292" i="14"/>
  <c r="C2293" i="14"/>
  <c r="C2294" i="14"/>
  <c r="C2295" i="14"/>
  <c r="C2296" i="14"/>
  <c r="C2297" i="14"/>
  <c r="C2298" i="14"/>
  <c r="C2299" i="14"/>
  <c r="C2300" i="14"/>
  <c r="C2301" i="14"/>
  <c r="C2302" i="14"/>
  <c r="C2303" i="14"/>
  <c r="C2304" i="14"/>
  <c r="C2305" i="14"/>
  <c r="C2306" i="14"/>
  <c r="C2307" i="14"/>
  <c r="C2308" i="14"/>
  <c r="C2309" i="14"/>
  <c r="C2310" i="14"/>
  <c r="C2311" i="14"/>
  <c r="C2312" i="14"/>
  <c r="C2313" i="14"/>
  <c r="C2314" i="14"/>
  <c r="C2315" i="14"/>
  <c r="C2316" i="14"/>
  <c r="C2317" i="14"/>
  <c r="C2318" i="14"/>
  <c r="C2319" i="14"/>
  <c r="C2320" i="14"/>
  <c r="C2321" i="14"/>
  <c r="C2322" i="14"/>
  <c r="C2323" i="14"/>
  <c r="C2324" i="14"/>
  <c r="C2325" i="14"/>
  <c r="C2326" i="14"/>
  <c r="C2327" i="14"/>
  <c r="C2328" i="14"/>
  <c r="C2329" i="14"/>
  <c r="C2330" i="14"/>
  <c r="C2331" i="14"/>
  <c r="C2332" i="14"/>
  <c r="C2333" i="14"/>
  <c r="C2334" i="14"/>
  <c r="C2335" i="14"/>
  <c r="C2336" i="14"/>
  <c r="C2337" i="14"/>
  <c r="C2338" i="14"/>
  <c r="C2339" i="14"/>
  <c r="C2340" i="14"/>
  <c r="C2341" i="14"/>
  <c r="C2342" i="14"/>
  <c r="C2343" i="14"/>
  <c r="C2344" i="14"/>
  <c r="C2345" i="14"/>
  <c r="C2346" i="14"/>
  <c r="C2347" i="14"/>
  <c r="C2348" i="14"/>
  <c r="C2349" i="14"/>
  <c r="C2350" i="14"/>
  <c r="C2351" i="14"/>
  <c r="C2352" i="14"/>
  <c r="C2353" i="14"/>
  <c r="C2354" i="14"/>
  <c r="C2355" i="14"/>
  <c r="C2356" i="14"/>
  <c r="C2357" i="14"/>
  <c r="C2358" i="14"/>
  <c r="C2359" i="14"/>
  <c r="C2360" i="14"/>
  <c r="C2361" i="14"/>
  <c r="C2362" i="14"/>
  <c r="C2363" i="14"/>
  <c r="C2364" i="14"/>
  <c r="C2365" i="14"/>
  <c r="C2366" i="14"/>
  <c r="C2367" i="14"/>
  <c r="C2368" i="14"/>
  <c r="C2369" i="14"/>
  <c r="C2370" i="14"/>
  <c r="C2371" i="14"/>
  <c r="C2372" i="14"/>
  <c r="C2373" i="14"/>
  <c r="C2374" i="14"/>
  <c r="C2375" i="14"/>
  <c r="C2376" i="14"/>
  <c r="C2377" i="14"/>
  <c r="C2378" i="14"/>
  <c r="C2379" i="14"/>
  <c r="C2380" i="14"/>
  <c r="C2381" i="14"/>
  <c r="C2382" i="14"/>
  <c r="C2383" i="14"/>
  <c r="C2384" i="14"/>
  <c r="C2385" i="14"/>
  <c r="C2386" i="14"/>
  <c r="C2387" i="14"/>
  <c r="C2388" i="14"/>
  <c r="C2389" i="14"/>
  <c r="C2390" i="14"/>
  <c r="C2391" i="14"/>
  <c r="C2392" i="14"/>
  <c r="C2393" i="14"/>
  <c r="C2394" i="14"/>
  <c r="C2395" i="14"/>
  <c r="C2396" i="14"/>
  <c r="C2397" i="14"/>
  <c r="C2398" i="14"/>
  <c r="C2399" i="14"/>
  <c r="C2400" i="14"/>
  <c r="C2401" i="14"/>
  <c r="C2402" i="14"/>
  <c r="C2403" i="14"/>
  <c r="C2404" i="14"/>
  <c r="C2405" i="14"/>
  <c r="C2406" i="14"/>
  <c r="C2407" i="14"/>
  <c r="C2408" i="14"/>
  <c r="C2409" i="14"/>
  <c r="C2410" i="14"/>
  <c r="C2411" i="14"/>
  <c r="C2412" i="14"/>
  <c r="C2413" i="14"/>
  <c r="C2414" i="14"/>
  <c r="C2415" i="14"/>
  <c r="C2416" i="14"/>
  <c r="C2417" i="14"/>
  <c r="C2418" i="14"/>
  <c r="C2419" i="14"/>
  <c r="C2420" i="14"/>
  <c r="C2421" i="14"/>
  <c r="C2422" i="14"/>
  <c r="C2423" i="14"/>
  <c r="C2424" i="14"/>
  <c r="C2425" i="14"/>
  <c r="C2426" i="14"/>
  <c r="C2427" i="14"/>
  <c r="C2428" i="14"/>
  <c r="C2429" i="14"/>
  <c r="C2430" i="14"/>
  <c r="C2431" i="14"/>
  <c r="C2432" i="14"/>
  <c r="C2433" i="14"/>
  <c r="C2434" i="14"/>
  <c r="C2435" i="14"/>
  <c r="C2436" i="14"/>
  <c r="C2437" i="14"/>
  <c r="C2438" i="14"/>
  <c r="C2439" i="14"/>
  <c r="C2440" i="14"/>
  <c r="C2441" i="14"/>
  <c r="C2442" i="14"/>
  <c r="C2443" i="14"/>
  <c r="C2444" i="14"/>
  <c r="C2445" i="14"/>
  <c r="C2446" i="14"/>
  <c r="C2447" i="14"/>
  <c r="C2448" i="14"/>
  <c r="C2449" i="14"/>
  <c r="C2450" i="14"/>
  <c r="C2451" i="14"/>
  <c r="C2452" i="14"/>
  <c r="C2453" i="14"/>
  <c r="C2454" i="14"/>
  <c r="C2455" i="14"/>
  <c r="C2456" i="14"/>
  <c r="C2457" i="14"/>
  <c r="C2458" i="14"/>
  <c r="C2459" i="14"/>
  <c r="C2460" i="14"/>
  <c r="C2461" i="14"/>
  <c r="C2462" i="14"/>
  <c r="C2463" i="14"/>
  <c r="C2464" i="14"/>
  <c r="C2465" i="14"/>
  <c r="C2466" i="14"/>
  <c r="C2467" i="14"/>
  <c r="C2468" i="14"/>
  <c r="C2469" i="14"/>
  <c r="C2470" i="14"/>
  <c r="C2471" i="14"/>
  <c r="C2472" i="14"/>
  <c r="C2473" i="14"/>
  <c r="C2474" i="14"/>
  <c r="C2475" i="14"/>
  <c r="C2476" i="14"/>
  <c r="C2477" i="14"/>
  <c r="C2478" i="14"/>
  <c r="C2479" i="14"/>
  <c r="C2480" i="14"/>
  <c r="C2481" i="14"/>
  <c r="C2482" i="14"/>
  <c r="C2483" i="14"/>
  <c r="C2484" i="14"/>
  <c r="C2485" i="14"/>
  <c r="C2486" i="14"/>
  <c r="C2487" i="14"/>
  <c r="C2488" i="14"/>
  <c r="C2489" i="14"/>
  <c r="C2490" i="14"/>
  <c r="C2491" i="14"/>
  <c r="C2492" i="14"/>
  <c r="C2493" i="14"/>
  <c r="C2494" i="14"/>
  <c r="C2495" i="14"/>
  <c r="C2496" i="14"/>
  <c r="C2497" i="14"/>
  <c r="C2498" i="14"/>
  <c r="C2499" i="14"/>
  <c r="C2500" i="14"/>
  <c r="C2501" i="14"/>
  <c r="C2502" i="14"/>
  <c r="C2503" i="14"/>
  <c r="C2504" i="14"/>
  <c r="C2505" i="14"/>
  <c r="C2506" i="14"/>
  <c r="C2507" i="14"/>
  <c r="C2508" i="14"/>
  <c r="C2509" i="14"/>
  <c r="C2510" i="14"/>
  <c r="C2511" i="14"/>
  <c r="C2512" i="14"/>
  <c r="C2513" i="14"/>
  <c r="C2514" i="14"/>
  <c r="C2515" i="14"/>
  <c r="C2516" i="14"/>
  <c r="C2517" i="14"/>
  <c r="C2518" i="14"/>
  <c r="C2519" i="14"/>
  <c r="C2520" i="14"/>
  <c r="C2521" i="14"/>
  <c r="C2522" i="14"/>
  <c r="C2523" i="14"/>
  <c r="C2524" i="14"/>
  <c r="C2525" i="14"/>
  <c r="C2526" i="14"/>
  <c r="C2527" i="14"/>
  <c r="C2528" i="14"/>
  <c r="C2529" i="14"/>
  <c r="C2530" i="14"/>
  <c r="C2531" i="14"/>
  <c r="C2532" i="14"/>
  <c r="C2533" i="14"/>
  <c r="C2534" i="14"/>
  <c r="C2535" i="14"/>
  <c r="C2536" i="14"/>
  <c r="C2537" i="14"/>
  <c r="C2538" i="14"/>
  <c r="C2539" i="14"/>
  <c r="C2540" i="14"/>
  <c r="C2541" i="14"/>
  <c r="C2542" i="14"/>
  <c r="C2543" i="14"/>
  <c r="C2544" i="14"/>
  <c r="C2545" i="14"/>
  <c r="C2546" i="14"/>
  <c r="C2547" i="14"/>
  <c r="C2548" i="14"/>
  <c r="C2549" i="14"/>
  <c r="C2550" i="14"/>
  <c r="C2551" i="14"/>
  <c r="C2552" i="14"/>
  <c r="C2553" i="14"/>
  <c r="C2554" i="14"/>
  <c r="C2555" i="14"/>
  <c r="C2556" i="14"/>
  <c r="C2557" i="14"/>
  <c r="C2558" i="14"/>
  <c r="C2559" i="14"/>
  <c r="C2560" i="14"/>
  <c r="C2561" i="14"/>
  <c r="C2562" i="14"/>
  <c r="C2563" i="14"/>
  <c r="C2564" i="14"/>
  <c r="C2565" i="14"/>
  <c r="C2566" i="14"/>
  <c r="C2567" i="14"/>
  <c r="C2568" i="14"/>
  <c r="C2569" i="14"/>
  <c r="C2570" i="14"/>
  <c r="C2571" i="14"/>
  <c r="C2572" i="14"/>
  <c r="C2573" i="14"/>
  <c r="C2574" i="14"/>
  <c r="C2575" i="14"/>
  <c r="C2576" i="14"/>
  <c r="C2577" i="14"/>
  <c r="C2578" i="14"/>
  <c r="C2579" i="14"/>
  <c r="C2580" i="14"/>
  <c r="C2581" i="14"/>
  <c r="C2582" i="14"/>
  <c r="C2583" i="14"/>
  <c r="C2584" i="14"/>
  <c r="C2585" i="14"/>
  <c r="C2586" i="14"/>
  <c r="C2587" i="14"/>
  <c r="C2588" i="14"/>
  <c r="C2589" i="14"/>
  <c r="C2590" i="14"/>
  <c r="C2591" i="14"/>
  <c r="C2592" i="14"/>
  <c r="C2593" i="14"/>
  <c r="C2594" i="14"/>
  <c r="C2595" i="14"/>
  <c r="C2596" i="14"/>
  <c r="C2597" i="14"/>
  <c r="C2598" i="14"/>
  <c r="C2599" i="14"/>
  <c r="C2600" i="14"/>
  <c r="C2601" i="14"/>
  <c r="C2602" i="14"/>
  <c r="C2603" i="14"/>
  <c r="C2604" i="14"/>
  <c r="C2605" i="14"/>
  <c r="C2606" i="14"/>
  <c r="C2607" i="14"/>
  <c r="C2608" i="14"/>
  <c r="C2609" i="14"/>
  <c r="C2610" i="14"/>
  <c r="C2611" i="14"/>
  <c r="C2612" i="14"/>
  <c r="C2613" i="14"/>
  <c r="C2614" i="14"/>
  <c r="C2615" i="14"/>
  <c r="C2616" i="14"/>
  <c r="C2617" i="14"/>
  <c r="C2618" i="14"/>
  <c r="C2619" i="14"/>
  <c r="C2620" i="14"/>
  <c r="C2621" i="14"/>
  <c r="C2622" i="14"/>
  <c r="C2623" i="14"/>
  <c r="C2624" i="14"/>
  <c r="C2625" i="14"/>
  <c r="C2626" i="14"/>
  <c r="C2627" i="14"/>
  <c r="C2628" i="14"/>
  <c r="C2629" i="14"/>
  <c r="C2630" i="14"/>
  <c r="C2631" i="14"/>
  <c r="C2632" i="14"/>
  <c r="C2633" i="14"/>
  <c r="C2634" i="14"/>
  <c r="C2635" i="14"/>
  <c r="C2636" i="14"/>
  <c r="C2637" i="14"/>
  <c r="C2638" i="14"/>
  <c r="C2639" i="14"/>
  <c r="C2640" i="14"/>
  <c r="C2641" i="14"/>
  <c r="C2642" i="14"/>
  <c r="C2643" i="14"/>
  <c r="C2644" i="14"/>
  <c r="C2645" i="14"/>
  <c r="C2646" i="14"/>
  <c r="C2647" i="14"/>
  <c r="C2648" i="14"/>
  <c r="C2649" i="14"/>
  <c r="C2650" i="14"/>
  <c r="C2651" i="14"/>
  <c r="C2652" i="14"/>
  <c r="C2653" i="14"/>
  <c r="C2654" i="14"/>
  <c r="C2655" i="14"/>
  <c r="C2656" i="14"/>
  <c r="C2657" i="14"/>
  <c r="C2658" i="14"/>
  <c r="C2659" i="14"/>
  <c r="C2660" i="14"/>
  <c r="C2661" i="14"/>
  <c r="C2662" i="14"/>
  <c r="C2663" i="14"/>
  <c r="C2664" i="14"/>
  <c r="C2665" i="14"/>
  <c r="C2666" i="14"/>
  <c r="C2667" i="14"/>
  <c r="C2668" i="14"/>
  <c r="C2669" i="14"/>
  <c r="C2670" i="14"/>
  <c r="C2671" i="14"/>
  <c r="C2672" i="14"/>
  <c r="C2673" i="14"/>
  <c r="C2674" i="14"/>
  <c r="C2675" i="14"/>
  <c r="C2676" i="14"/>
  <c r="C2677" i="14"/>
  <c r="C2678" i="14"/>
  <c r="C2679" i="14"/>
  <c r="C2680" i="14"/>
  <c r="C2681" i="14"/>
  <c r="C2682" i="14"/>
  <c r="C2683" i="14"/>
  <c r="C2684" i="14"/>
  <c r="C2685" i="14"/>
  <c r="C2686" i="14"/>
  <c r="C2687" i="14"/>
  <c r="C2688" i="14"/>
  <c r="C2689" i="14"/>
  <c r="C2690" i="14"/>
  <c r="C2691" i="14"/>
  <c r="C2692" i="14"/>
  <c r="C2693" i="14"/>
  <c r="C2694" i="14"/>
  <c r="C2695" i="14"/>
  <c r="C2696" i="14"/>
  <c r="C2697" i="14"/>
  <c r="C2698" i="14"/>
  <c r="C2699" i="14"/>
  <c r="C2700" i="14"/>
  <c r="C2701" i="14"/>
  <c r="C2702" i="14"/>
  <c r="C2703" i="14"/>
  <c r="C2704" i="14"/>
  <c r="C2705" i="14"/>
  <c r="C2706" i="14"/>
  <c r="C2707" i="14"/>
  <c r="C2708" i="14"/>
  <c r="C2709" i="14"/>
  <c r="C2710" i="14"/>
  <c r="C2711" i="14"/>
  <c r="C2712" i="14"/>
  <c r="C2713" i="14"/>
  <c r="C2714" i="14"/>
  <c r="C2715" i="14"/>
  <c r="C2716" i="14"/>
  <c r="C2717" i="14"/>
  <c r="C2718" i="14"/>
  <c r="C2719" i="14"/>
  <c r="C2720" i="14"/>
  <c r="C2721" i="14"/>
  <c r="C2722" i="14"/>
  <c r="C2723" i="14"/>
  <c r="C2724" i="14"/>
  <c r="C2725" i="14"/>
  <c r="C2726" i="14"/>
  <c r="C2727" i="14"/>
  <c r="C2728" i="14"/>
  <c r="C2729" i="14"/>
  <c r="C2730" i="14"/>
  <c r="C2731" i="14"/>
  <c r="C2732" i="14"/>
  <c r="C2733" i="14"/>
  <c r="C2734" i="14"/>
  <c r="C2735" i="14"/>
  <c r="C2736" i="14"/>
  <c r="C2737" i="14"/>
  <c r="C2738" i="14"/>
  <c r="C2739" i="14"/>
  <c r="C2740" i="14"/>
  <c r="C2741" i="14"/>
  <c r="C2742" i="14"/>
  <c r="C2743" i="14"/>
  <c r="C2744" i="14"/>
  <c r="C2745" i="14"/>
  <c r="C2746" i="14"/>
  <c r="C2747" i="14"/>
  <c r="C2748" i="14"/>
  <c r="C2749" i="14"/>
  <c r="C2750" i="14"/>
  <c r="C2751" i="14"/>
  <c r="C2752" i="14"/>
  <c r="C2753" i="14"/>
  <c r="C2754" i="14"/>
  <c r="C2755" i="14"/>
  <c r="C2756" i="14"/>
  <c r="C2757" i="14"/>
  <c r="C2758" i="14"/>
  <c r="C2759" i="14"/>
  <c r="C2760" i="14"/>
  <c r="C2761" i="14"/>
  <c r="C2762" i="14"/>
  <c r="C2763" i="14"/>
  <c r="C2764" i="14"/>
  <c r="C2765" i="14"/>
  <c r="C2766" i="14"/>
  <c r="C2767" i="14"/>
  <c r="C2768" i="14"/>
  <c r="C2769" i="14"/>
  <c r="C2770" i="14"/>
  <c r="C2771" i="14"/>
  <c r="C2772" i="14"/>
  <c r="C2773" i="14"/>
  <c r="C2774" i="14"/>
  <c r="C2775" i="14"/>
  <c r="C2776" i="14"/>
  <c r="C2777" i="14"/>
  <c r="C2778" i="14"/>
  <c r="C2779" i="14"/>
  <c r="C2780" i="14"/>
  <c r="C2781" i="14"/>
  <c r="C2782" i="14"/>
  <c r="C2783" i="14"/>
  <c r="C2784" i="14"/>
  <c r="C2785" i="14"/>
  <c r="C2786" i="14"/>
  <c r="C2787" i="14"/>
  <c r="C2788" i="14"/>
  <c r="C2789" i="14"/>
  <c r="C2790" i="14"/>
  <c r="C2791" i="14"/>
  <c r="C2792" i="14"/>
  <c r="C2793" i="14"/>
  <c r="C2794" i="14"/>
  <c r="C2795" i="14"/>
  <c r="C2796" i="14"/>
  <c r="C2797" i="14"/>
  <c r="C2798" i="14"/>
  <c r="C2799" i="14"/>
  <c r="C2800" i="14"/>
  <c r="C2801" i="14"/>
  <c r="C2802" i="14"/>
  <c r="C2803" i="14"/>
  <c r="C2804" i="14"/>
  <c r="C2805" i="14"/>
  <c r="C2806" i="14"/>
  <c r="C2807" i="14"/>
  <c r="C2808" i="14"/>
  <c r="C2809" i="14"/>
  <c r="C2810" i="14"/>
  <c r="C2811" i="14"/>
  <c r="C2812" i="14"/>
  <c r="C2813" i="14"/>
  <c r="C2814" i="14"/>
  <c r="C2815" i="14"/>
  <c r="C2816" i="14"/>
  <c r="C2817" i="14"/>
  <c r="C2818" i="14"/>
  <c r="C2819" i="14"/>
  <c r="C2820" i="14"/>
  <c r="C2821" i="14"/>
  <c r="C2822" i="14"/>
  <c r="C2823" i="14"/>
  <c r="C2824" i="14"/>
  <c r="C2825" i="14"/>
  <c r="C2826" i="14"/>
  <c r="C2827" i="14"/>
  <c r="C2828" i="14"/>
  <c r="C2829" i="14"/>
  <c r="C2830" i="14"/>
  <c r="C2831" i="14"/>
  <c r="C2832" i="14"/>
  <c r="C2833" i="14"/>
  <c r="C2834" i="14"/>
  <c r="C2835" i="14"/>
  <c r="C2836" i="14"/>
  <c r="C2837" i="14"/>
  <c r="C2838" i="14"/>
  <c r="C2839" i="14"/>
  <c r="C2840" i="14"/>
  <c r="C2841" i="14"/>
  <c r="C2842" i="14"/>
  <c r="C2843" i="14"/>
  <c r="C2844" i="14"/>
  <c r="C2845" i="14"/>
  <c r="C2846" i="14"/>
  <c r="C2847" i="14"/>
  <c r="C2848" i="14"/>
  <c r="C2849" i="14"/>
  <c r="C2850" i="14"/>
  <c r="C2851" i="14"/>
  <c r="C2852" i="14"/>
  <c r="C2853" i="14"/>
  <c r="C2854" i="14"/>
  <c r="C2855" i="14"/>
  <c r="C2856" i="14"/>
  <c r="C2857" i="14"/>
  <c r="C2858" i="14"/>
  <c r="C2859" i="14"/>
  <c r="C2860" i="14"/>
  <c r="C2861" i="14"/>
  <c r="C2862" i="14"/>
  <c r="C2863" i="14"/>
  <c r="C2864" i="14"/>
  <c r="C2865" i="14"/>
  <c r="C2866" i="14"/>
  <c r="C2867" i="14"/>
  <c r="C2868" i="14"/>
  <c r="C2869" i="14"/>
  <c r="C2870" i="14"/>
  <c r="C2871" i="14"/>
  <c r="C2872" i="14"/>
  <c r="C2873" i="14"/>
  <c r="C2874" i="14"/>
  <c r="C2875" i="14"/>
  <c r="C2876" i="14"/>
  <c r="C2877" i="14"/>
  <c r="C2878" i="14"/>
  <c r="C2879" i="14"/>
  <c r="C2880" i="14"/>
  <c r="C2881" i="14"/>
  <c r="C2882" i="14"/>
  <c r="C2883" i="14"/>
  <c r="C2884" i="14"/>
  <c r="C2885" i="14"/>
  <c r="C2886" i="14"/>
  <c r="C2887" i="14"/>
  <c r="C2888" i="14"/>
  <c r="C2889" i="14"/>
  <c r="C2890" i="14"/>
  <c r="C2891" i="14"/>
  <c r="C2892" i="14"/>
  <c r="C2893" i="14"/>
  <c r="C2894" i="14"/>
  <c r="C2895" i="14"/>
  <c r="C2896" i="14"/>
  <c r="C2897" i="14"/>
  <c r="C2898" i="14"/>
  <c r="C2899" i="14"/>
  <c r="C2900" i="14"/>
  <c r="C2901" i="14"/>
  <c r="C2902" i="14"/>
  <c r="C2903" i="14"/>
  <c r="C2904" i="14"/>
  <c r="C2905" i="14"/>
  <c r="C2906" i="14"/>
  <c r="C2907" i="14"/>
  <c r="C2908" i="14"/>
  <c r="C2909" i="14"/>
  <c r="C2910" i="14"/>
  <c r="C2911" i="14"/>
  <c r="C2912" i="14"/>
  <c r="C2913" i="14"/>
  <c r="C2914" i="14"/>
  <c r="C2915" i="14"/>
  <c r="C2916" i="14"/>
  <c r="C2917" i="14"/>
  <c r="C2918" i="14"/>
  <c r="C2919" i="14"/>
  <c r="C2920" i="14"/>
  <c r="C2921" i="14"/>
  <c r="C2922" i="14"/>
  <c r="C2923" i="14"/>
  <c r="C2924" i="14"/>
  <c r="C2925" i="14"/>
  <c r="C2926" i="14"/>
  <c r="C2927" i="14"/>
  <c r="C2928" i="14"/>
  <c r="C2929" i="14"/>
  <c r="C2930" i="14"/>
  <c r="C2931" i="14"/>
  <c r="C2932" i="14"/>
  <c r="C2933" i="14"/>
  <c r="C2934" i="14"/>
  <c r="C2935" i="14"/>
  <c r="C2936" i="14"/>
  <c r="C2937" i="14"/>
  <c r="C2938" i="14"/>
  <c r="C2939" i="14"/>
  <c r="C2940" i="14"/>
  <c r="C2941" i="14"/>
  <c r="C2942" i="14"/>
  <c r="C2943" i="14"/>
  <c r="C2944" i="14"/>
  <c r="C2945" i="14"/>
  <c r="C2946" i="14"/>
  <c r="C2947" i="14"/>
  <c r="C2948" i="14"/>
  <c r="C2949" i="14"/>
  <c r="C2950" i="14"/>
  <c r="C2951" i="14"/>
  <c r="C2952" i="14"/>
  <c r="C2953" i="14"/>
  <c r="C2954" i="14"/>
  <c r="C2955" i="14"/>
  <c r="C2956" i="14"/>
  <c r="C2957" i="14"/>
  <c r="C2958" i="14"/>
  <c r="C2959" i="14"/>
  <c r="C2960" i="14"/>
  <c r="C2961" i="14"/>
  <c r="C2962" i="14"/>
  <c r="C2963" i="14"/>
  <c r="C2964" i="14"/>
  <c r="C2965" i="14"/>
  <c r="C2966" i="14"/>
  <c r="C2967" i="14"/>
  <c r="C2968" i="14"/>
  <c r="C2969" i="14"/>
  <c r="C2970" i="14"/>
  <c r="C2971" i="14"/>
  <c r="C2972" i="14"/>
  <c r="C2973" i="14"/>
  <c r="C2974" i="14"/>
  <c r="C2975" i="14"/>
  <c r="C2976" i="14"/>
  <c r="C2977" i="14"/>
  <c r="C2978" i="14"/>
  <c r="C2979" i="14"/>
  <c r="C2980" i="14"/>
  <c r="C2981" i="14"/>
  <c r="C2982" i="14"/>
  <c r="C2983" i="14"/>
  <c r="C2984" i="14"/>
  <c r="C2985" i="14"/>
  <c r="C2986" i="14"/>
  <c r="C2987" i="14"/>
  <c r="C2988" i="14"/>
  <c r="C2989" i="14"/>
  <c r="C2990" i="14"/>
  <c r="C2991" i="14"/>
  <c r="C2992" i="14"/>
  <c r="C2993" i="14"/>
  <c r="C2994" i="14"/>
  <c r="C2995" i="14"/>
  <c r="C2996" i="14"/>
  <c r="C2997" i="14"/>
  <c r="C2998" i="14"/>
  <c r="C2999" i="14"/>
  <c r="C3000" i="14"/>
  <c r="C3001" i="14"/>
  <c r="C3002" i="14"/>
  <c r="C3003" i="14"/>
  <c r="C3004" i="14"/>
  <c r="C3005" i="14"/>
  <c r="C3006" i="14"/>
  <c r="C3007" i="14"/>
  <c r="C3008" i="14"/>
  <c r="C3009" i="14"/>
  <c r="C3010" i="14"/>
  <c r="C3011" i="14"/>
  <c r="C3012" i="14"/>
  <c r="C3013" i="14"/>
  <c r="C3014" i="14"/>
  <c r="C3015" i="14"/>
  <c r="C3016" i="14"/>
  <c r="C3017" i="14"/>
  <c r="C3018" i="14"/>
  <c r="C3019" i="14"/>
  <c r="C3020" i="14"/>
  <c r="C3021" i="14"/>
  <c r="C3022" i="14"/>
  <c r="C3023" i="14"/>
  <c r="C3024" i="14"/>
  <c r="C3025" i="14"/>
  <c r="C3026" i="14"/>
  <c r="C3027" i="14"/>
  <c r="C3028" i="14"/>
  <c r="C3029" i="14"/>
  <c r="C3030" i="14"/>
  <c r="C3031" i="14"/>
  <c r="C3032" i="14"/>
  <c r="C3033" i="14"/>
  <c r="C3034" i="14"/>
  <c r="C3035" i="14"/>
  <c r="C3036" i="14"/>
  <c r="C3037" i="14"/>
  <c r="C3038" i="14"/>
  <c r="C3039" i="14"/>
  <c r="C3040" i="14"/>
  <c r="C3041" i="14"/>
  <c r="C3042" i="14"/>
  <c r="C3043" i="14"/>
  <c r="C3044" i="14"/>
  <c r="C3045" i="14"/>
  <c r="C3046" i="14"/>
  <c r="C3047" i="14"/>
  <c r="C3048" i="14"/>
  <c r="C3049" i="14"/>
  <c r="C3050" i="14"/>
  <c r="C3051" i="14"/>
  <c r="C3052" i="14"/>
  <c r="C3053" i="14"/>
  <c r="C3054" i="14"/>
  <c r="C3055" i="14"/>
  <c r="C3056" i="14"/>
  <c r="C3057" i="14"/>
  <c r="C3058" i="14"/>
  <c r="C3059" i="14"/>
  <c r="C3060" i="14"/>
  <c r="C3061" i="14"/>
  <c r="C3062" i="14"/>
  <c r="C3063" i="14"/>
  <c r="C3064" i="14"/>
  <c r="C3065" i="14"/>
  <c r="C3066" i="14"/>
  <c r="C3067" i="14"/>
  <c r="C3068" i="14"/>
  <c r="C3069" i="14"/>
  <c r="C3070" i="14"/>
  <c r="C3071" i="14"/>
  <c r="C3072" i="14"/>
  <c r="C3073" i="14"/>
  <c r="C3074" i="14"/>
  <c r="C3075" i="14"/>
  <c r="C3076" i="14"/>
  <c r="C3077" i="14"/>
  <c r="C3078" i="14"/>
  <c r="C3079" i="14"/>
  <c r="C3080" i="14"/>
  <c r="C3081" i="14"/>
  <c r="C3082" i="14"/>
  <c r="C3083" i="14"/>
  <c r="C3084" i="14"/>
  <c r="C3085" i="14"/>
  <c r="C3086" i="14"/>
  <c r="C3087" i="14"/>
  <c r="C3088" i="14"/>
  <c r="C3089" i="14"/>
  <c r="C3090" i="14"/>
  <c r="C3091" i="14"/>
  <c r="C3092" i="14"/>
  <c r="C3093" i="14"/>
  <c r="C3094" i="14"/>
  <c r="C3095" i="14"/>
  <c r="C3096" i="14"/>
  <c r="C3097" i="14"/>
  <c r="C3098" i="14"/>
  <c r="C3099" i="14"/>
  <c r="C3100" i="14"/>
  <c r="C3101" i="14"/>
  <c r="C3102" i="14"/>
  <c r="C3103" i="14"/>
  <c r="C3104" i="14"/>
  <c r="C3105" i="14"/>
  <c r="C3106" i="14"/>
  <c r="C3107" i="14"/>
  <c r="C3108" i="14"/>
  <c r="C3109" i="14"/>
  <c r="C3110" i="14"/>
  <c r="C3111" i="14"/>
  <c r="C3112" i="14"/>
  <c r="C3113" i="14"/>
  <c r="C3114" i="14"/>
  <c r="C3115" i="14"/>
  <c r="C3116" i="14"/>
  <c r="C3117" i="14"/>
  <c r="C3118" i="14"/>
  <c r="C3119" i="14"/>
  <c r="C3120" i="14"/>
  <c r="C3121" i="14"/>
  <c r="C3122" i="14"/>
  <c r="C3123" i="14"/>
  <c r="C3124" i="14"/>
  <c r="C3125" i="14"/>
  <c r="C3126" i="14"/>
  <c r="C3127" i="14"/>
  <c r="C3128" i="14"/>
  <c r="C3129" i="14"/>
  <c r="C3130" i="14"/>
  <c r="C3131" i="14"/>
  <c r="C3132" i="14"/>
  <c r="C3133" i="14"/>
  <c r="C3134" i="14"/>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127" i="14"/>
  <c r="D128" i="14"/>
  <c r="D129"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09" i="14"/>
  <c r="D210" i="14"/>
  <c r="D211" i="14"/>
  <c r="D212" i="14"/>
  <c r="D213" i="14"/>
  <c r="D214" i="14"/>
  <c r="D215" i="14"/>
  <c r="D216" i="14"/>
  <c r="D217" i="14"/>
  <c r="D218" i="14"/>
  <c r="D219" i="14"/>
  <c r="D220" i="14"/>
  <c r="D221" i="14"/>
  <c r="D222" i="14"/>
  <c r="D223" i="14"/>
  <c r="D224" i="14"/>
  <c r="D225" i="14"/>
  <c r="D226" i="14"/>
  <c r="D227" i="14"/>
  <c r="D228" i="14"/>
  <c r="D229" i="14"/>
  <c r="D230" i="14"/>
  <c r="D231" i="14"/>
  <c r="D232" i="14"/>
  <c r="D233" i="14"/>
  <c r="D234" i="14"/>
  <c r="D235" i="14"/>
  <c r="D236" i="14"/>
  <c r="D237" i="14"/>
  <c r="D238" i="14"/>
  <c r="D239" i="14"/>
  <c r="D240" i="14"/>
  <c r="D241" i="14"/>
  <c r="D242" i="14"/>
  <c r="D243" i="14"/>
  <c r="D244" i="14"/>
  <c r="D245" i="14"/>
  <c r="D246" i="14"/>
  <c r="D247" i="14"/>
  <c r="D248" i="14"/>
  <c r="D249" i="14"/>
  <c r="D250" i="14"/>
  <c r="D251" i="14"/>
  <c r="D252" i="14"/>
  <c r="D253" i="14"/>
  <c r="D254" i="14"/>
  <c r="D255" i="14"/>
  <c r="D256" i="14"/>
  <c r="D257" i="14"/>
  <c r="D258" i="14"/>
  <c r="D259" i="14"/>
  <c r="D260" i="14"/>
  <c r="D261" i="14"/>
  <c r="D262" i="14"/>
  <c r="D263" i="14"/>
  <c r="D264" i="14"/>
  <c r="D265" i="14"/>
  <c r="D266" i="14"/>
  <c r="D267" i="14"/>
  <c r="D268" i="14"/>
  <c r="D269" i="14"/>
  <c r="D270" i="14"/>
  <c r="D271" i="14"/>
  <c r="D272" i="14"/>
  <c r="D273" i="14"/>
  <c r="D274" i="14"/>
  <c r="D275" i="14"/>
  <c r="D276" i="14"/>
  <c r="D277" i="14"/>
  <c r="D278" i="14"/>
  <c r="D279" i="14"/>
  <c r="D280" i="14"/>
  <c r="D281" i="14"/>
  <c r="D282" i="14"/>
  <c r="D283" i="14"/>
  <c r="D284" i="14"/>
  <c r="D285" i="14"/>
  <c r="D286" i="14"/>
  <c r="D287" i="14"/>
  <c r="D288" i="14"/>
  <c r="D289" i="14"/>
  <c r="D290" i="14"/>
  <c r="D291" i="14"/>
  <c r="D292" i="14"/>
  <c r="D293" i="14"/>
  <c r="D294" i="14"/>
  <c r="D295" i="14"/>
  <c r="D296" i="14"/>
  <c r="D297" i="14"/>
  <c r="D298" i="14"/>
  <c r="D299" i="14"/>
  <c r="D300" i="14"/>
  <c r="D301" i="14"/>
  <c r="D302" i="14"/>
  <c r="D303" i="14"/>
  <c r="D304" i="14"/>
  <c r="D305" i="14"/>
  <c r="D306" i="14"/>
  <c r="D307" i="14"/>
  <c r="D308" i="14"/>
  <c r="D309" i="14"/>
  <c r="D310" i="14"/>
  <c r="D311" i="14"/>
  <c r="D312" i="14"/>
  <c r="D313" i="14"/>
  <c r="D314" i="14"/>
  <c r="D315" i="14"/>
  <c r="D316" i="14"/>
  <c r="D317" i="14"/>
  <c r="D318" i="14"/>
  <c r="D319" i="14"/>
  <c r="D320" i="14"/>
  <c r="D321" i="14"/>
  <c r="D322" i="14"/>
  <c r="D323" i="14"/>
  <c r="D324" i="14"/>
  <c r="D325" i="14"/>
  <c r="D326" i="14"/>
  <c r="D327" i="14"/>
  <c r="D328" i="14"/>
  <c r="D329" i="14"/>
  <c r="D330" i="14"/>
  <c r="D331" i="14"/>
  <c r="D332" i="14"/>
  <c r="D333" i="14"/>
  <c r="D334" i="14"/>
  <c r="D335" i="14"/>
  <c r="D336" i="14"/>
  <c r="D337" i="14"/>
  <c r="D338" i="14"/>
  <c r="D339" i="14"/>
  <c r="D340" i="14"/>
  <c r="D341" i="14"/>
  <c r="D342" i="14"/>
  <c r="D343" i="14"/>
  <c r="D344" i="14"/>
  <c r="D345" i="14"/>
  <c r="D346" i="14"/>
  <c r="D347" i="14"/>
  <c r="D348" i="14"/>
  <c r="D349" i="14"/>
  <c r="D350" i="14"/>
  <c r="D351" i="14"/>
  <c r="D352" i="14"/>
  <c r="D353" i="14"/>
  <c r="D354" i="14"/>
  <c r="D355" i="14"/>
  <c r="D356" i="14"/>
  <c r="D357" i="14"/>
  <c r="D358" i="14"/>
  <c r="D359" i="14"/>
  <c r="D360" i="14"/>
  <c r="D361" i="14"/>
  <c r="D362" i="14"/>
  <c r="D363" i="14"/>
  <c r="D364" i="14"/>
  <c r="D365" i="14"/>
  <c r="D366" i="14"/>
  <c r="D367" i="14"/>
  <c r="D368" i="14"/>
  <c r="D369" i="14"/>
  <c r="D370" i="14"/>
  <c r="D371" i="14"/>
  <c r="D372" i="14"/>
  <c r="D373" i="14"/>
  <c r="D374" i="14"/>
  <c r="D375" i="14"/>
  <c r="D376" i="14"/>
  <c r="D377" i="14"/>
  <c r="D378" i="14"/>
  <c r="D379" i="14"/>
  <c r="D380" i="14"/>
  <c r="D381" i="14"/>
  <c r="D382" i="14"/>
  <c r="D383" i="14"/>
  <c r="D384" i="14"/>
  <c r="D385" i="14"/>
  <c r="D386" i="14"/>
  <c r="D387" i="14"/>
  <c r="D388" i="14"/>
  <c r="D389" i="14"/>
  <c r="D390" i="14"/>
  <c r="D391" i="14"/>
  <c r="D392" i="14"/>
  <c r="D393" i="14"/>
  <c r="D394" i="14"/>
  <c r="D395" i="14"/>
  <c r="D396" i="14"/>
  <c r="D397" i="14"/>
  <c r="D398" i="14"/>
  <c r="D399" i="14"/>
  <c r="D400" i="14"/>
  <c r="D401" i="14"/>
  <c r="D402" i="14"/>
  <c r="D403" i="14"/>
  <c r="D404" i="14"/>
  <c r="D405" i="14"/>
  <c r="D406" i="14"/>
  <c r="D407" i="14"/>
  <c r="D408" i="14"/>
  <c r="D409" i="14"/>
  <c r="D410" i="14"/>
  <c r="D411" i="14"/>
  <c r="D412" i="14"/>
  <c r="D413" i="14"/>
  <c r="D414" i="14"/>
  <c r="D415" i="14"/>
  <c r="D416" i="14"/>
  <c r="D417" i="14"/>
  <c r="D418" i="14"/>
  <c r="D419" i="14"/>
  <c r="D420" i="14"/>
  <c r="D421" i="14"/>
  <c r="D422" i="14"/>
  <c r="D423" i="14"/>
  <c r="D424" i="14"/>
  <c r="D425" i="14"/>
  <c r="D426" i="14"/>
  <c r="D427" i="14"/>
  <c r="D428" i="14"/>
  <c r="D429" i="14"/>
  <c r="D430" i="14"/>
  <c r="D431" i="14"/>
  <c r="D432" i="14"/>
  <c r="D433" i="14"/>
  <c r="D434" i="14"/>
  <c r="D435" i="14"/>
  <c r="D436" i="14"/>
  <c r="D437" i="14"/>
  <c r="D438" i="14"/>
  <c r="D439" i="14"/>
  <c r="D440" i="14"/>
  <c r="D441" i="14"/>
  <c r="D442" i="14"/>
  <c r="D443" i="14"/>
  <c r="D444" i="14"/>
  <c r="D445" i="14"/>
  <c r="D446" i="14"/>
  <c r="D447" i="14"/>
  <c r="D448" i="14"/>
  <c r="D449" i="14"/>
  <c r="D450" i="14"/>
  <c r="D451" i="14"/>
  <c r="D452" i="14"/>
  <c r="D453" i="14"/>
  <c r="D454" i="14"/>
  <c r="D455" i="14"/>
  <c r="D456" i="14"/>
  <c r="D457" i="14"/>
  <c r="D458" i="14"/>
  <c r="D459" i="14"/>
  <c r="D460" i="14"/>
  <c r="D461" i="14"/>
  <c r="D462" i="14"/>
  <c r="D463" i="14"/>
  <c r="D464" i="14"/>
  <c r="D465" i="14"/>
  <c r="D466" i="14"/>
  <c r="D467" i="14"/>
  <c r="D468" i="14"/>
  <c r="D469" i="14"/>
  <c r="D470" i="14"/>
  <c r="D471" i="14"/>
  <c r="D472" i="14"/>
  <c r="D473" i="14"/>
  <c r="D474" i="14"/>
  <c r="D475" i="14"/>
  <c r="D476" i="14"/>
  <c r="D477" i="14"/>
  <c r="D478" i="14"/>
  <c r="D479" i="14"/>
  <c r="D480" i="14"/>
  <c r="D481" i="14"/>
  <c r="D482" i="14"/>
  <c r="D483" i="14"/>
  <c r="D484" i="14"/>
  <c r="D485" i="14"/>
  <c r="D486" i="14"/>
  <c r="D487" i="14"/>
  <c r="D488" i="14"/>
  <c r="D489" i="14"/>
  <c r="D490" i="14"/>
  <c r="D491" i="14"/>
  <c r="D492" i="14"/>
  <c r="D493" i="14"/>
  <c r="D494" i="14"/>
  <c r="D495" i="14"/>
  <c r="D496" i="14"/>
  <c r="D497" i="14"/>
  <c r="D498" i="14"/>
  <c r="D499" i="14"/>
  <c r="D500" i="14"/>
  <c r="D501" i="14"/>
  <c r="D502" i="14"/>
  <c r="D503" i="14"/>
  <c r="D504" i="14"/>
  <c r="D505" i="14"/>
  <c r="D506" i="14"/>
  <c r="D507" i="14"/>
  <c r="D508" i="14"/>
  <c r="D509" i="14"/>
  <c r="D510" i="14"/>
  <c r="D511" i="14"/>
  <c r="D512" i="14"/>
  <c r="D513" i="14"/>
  <c r="D514" i="14"/>
  <c r="D515" i="14"/>
  <c r="D516" i="14"/>
  <c r="D517" i="14"/>
  <c r="D518" i="14"/>
  <c r="D519" i="14"/>
  <c r="D520" i="14"/>
  <c r="D521" i="14"/>
  <c r="D522" i="14"/>
  <c r="D523" i="14"/>
  <c r="D524" i="14"/>
  <c r="D525" i="14"/>
  <c r="D526" i="14"/>
  <c r="D527" i="14"/>
  <c r="D528" i="14"/>
  <c r="D529" i="14"/>
  <c r="D530" i="14"/>
  <c r="D531" i="14"/>
  <c r="D532" i="14"/>
  <c r="D533" i="14"/>
  <c r="D534" i="14"/>
  <c r="D535" i="14"/>
  <c r="D536" i="14"/>
  <c r="D537" i="14"/>
  <c r="D538" i="14"/>
  <c r="D539" i="14"/>
  <c r="D540" i="14"/>
  <c r="D541" i="14"/>
  <c r="D542" i="14"/>
  <c r="D543" i="14"/>
  <c r="D544" i="14"/>
  <c r="D545" i="14"/>
  <c r="D546" i="14"/>
  <c r="D547" i="14"/>
  <c r="D548" i="14"/>
  <c r="D549" i="14"/>
  <c r="D550" i="14"/>
  <c r="D551" i="14"/>
  <c r="D552" i="14"/>
  <c r="D553" i="14"/>
  <c r="D554" i="14"/>
  <c r="D555" i="14"/>
  <c r="D556" i="14"/>
  <c r="D557" i="14"/>
  <c r="D558" i="14"/>
  <c r="D559" i="14"/>
  <c r="D560" i="14"/>
  <c r="D561" i="14"/>
  <c r="D562" i="14"/>
  <c r="D563" i="14"/>
  <c r="D564" i="14"/>
  <c r="D565" i="14"/>
  <c r="D566" i="14"/>
  <c r="D567" i="14"/>
  <c r="D568" i="14"/>
  <c r="D569" i="14"/>
  <c r="D570" i="14"/>
  <c r="D571" i="14"/>
  <c r="D572" i="14"/>
  <c r="D573" i="14"/>
  <c r="D574" i="14"/>
  <c r="D575" i="14"/>
  <c r="D576" i="14"/>
  <c r="D577" i="14"/>
  <c r="D578" i="14"/>
  <c r="D579" i="14"/>
  <c r="D580" i="14"/>
  <c r="D581" i="14"/>
  <c r="D582" i="14"/>
  <c r="D583" i="14"/>
  <c r="D584" i="14"/>
  <c r="D585" i="14"/>
  <c r="D586" i="14"/>
  <c r="D587" i="14"/>
  <c r="D588" i="14"/>
  <c r="D589" i="14"/>
  <c r="D590" i="14"/>
  <c r="D591" i="14"/>
  <c r="D592" i="14"/>
  <c r="D593" i="14"/>
  <c r="D594" i="14"/>
  <c r="D595" i="14"/>
  <c r="D596" i="14"/>
  <c r="D597" i="14"/>
  <c r="D598" i="14"/>
  <c r="D599" i="14"/>
  <c r="D600" i="14"/>
  <c r="D601" i="14"/>
  <c r="D602" i="14"/>
  <c r="D603" i="14"/>
  <c r="D604" i="14"/>
  <c r="D605" i="14"/>
  <c r="D606" i="14"/>
  <c r="D607" i="14"/>
  <c r="D608" i="14"/>
  <c r="D609" i="14"/>
  <c r="D610" i="14"/>
  <c r="D611" i="14"/>
  <c r="D612" i="14"/>
  <c r="D613" i="14"/>
  <c r="D614" i="14"/>
  <c r="D615" i="14"/>
  <c r="D616" i="14"/>
  <c r="D617" i="14"/>
  <c r="D618" i="14"/>
  <c r="D619" i="14"/>
  <c r="D620" i="14"/>
  <c r="D621" i="14"/>
  <c r="D622" i="14"/>
  <c r="D623" i="14"/>
  <c r="D624" i="14"/>
  <c r="D625" i="14"/>
  <c r="D626" i="14"/>
  <c r="D627" i="14"/>
  <c r="D628" i="14"/>
  <c r="D629" i="14"/>
  <c r="D630" i="14"/>
  <c r="D631" i="14"/>
  <c r="D632" i="14"/>
  <c r="D633" i="14"/>
  <c r="D634" i="14"/>
  <c r="D635" i="14"/>
  <c r="D636" i="14"/>
  <c r="D637" i="14"/>
  <c r="D638" i="14"/>
  <c r="D639" i="14"/>
  <c r="D640" i="14"/>
  <c r="D641" i="14"/>
  <c r="D642" i="14"/>
  <c r="D643" i="14"/>
  <c r="D644" i="14"/>
  <c r="D645" i="14"/>
  <c r="D646" i="14"/>
  <c r="D647" i="14"/>
  <c r="D648" i="14"/>
  <c r="D649" i="14"/>
  <c r="D650" i="14"/>
  <c r="D651" i="14"/>
  <c r="D652" i="14"/>
  <c r="D653" i="14"/>
  <c r="D654" i="14"/>
  <c r="D655" i="14"/>
  <c r="D656" i="14"/>
  <c r="D657" i="14"/>
  <c r="D658" i="14"/>
  <c r="D659" i="14"/>
  <c r="D660" i="14"/>
  <c r="D661" i="14"/>
  <c r="D662" i="14"/>
  <c r="D663" i="14"/>
  <c r="D664" i="14"/>
  <c r="D665" i="14"/>
  <c r="D666" i="14"/>
  <c r="D667" i="14"/>
  <c r="D668" i="14"/>
  <c r="D669" i="14"/>
  <c r="D670" i="14"/>
  <c r="D671" i="14"/>
  <c r="D672" i="14"/>
  <c r="D673" i="14"/>
  <c r="D674" i="14"/>
  <c r="D675" i="14"/>
  <c r="D676" i="14"/>
  <c r="D677" i="14"/>
  <c r="D678" i="14"/>
  <c r="D679" i="14"/>
  <c r="D680" i="14"/>
  <c r="D681" i="14"/>
  <c r="D682" i="14"/>
  <c r="D683" i="14"/>
  <c r="D684" i="14"/>
  <c r="D685" i="14"/>
  <c r="D686" i="14"/>
  <c r="D687" i="14"/>
  <c r="D688" i="14"/>
  <c r="D689" i="14"/>
  <c r="D690" i="14"/>
  <c r="D691" i="14"/>
  <c r="D692" i="14"/>
  <c r="D693" i="14"/>
  <c r="D694" i="14"/>
  <c r="D695" i="14"/>
  <c r="D696" i="14"/>
  <c r="D697" i="14"/>
  <c r="D698" i="14"/>
  <c r="D699" i="14"/>
  <c r="D700" i="14"/>
  <c r="D701" i="14"/>
  <c r="D702" i="14"/>
  <c r="D703" i="14"/>
  <c r="D704" i="14"/>
  <c r="D705" i="14"/>
  <c r="D706" i="14"/>
  <c r="D707" i="14"/>
  <c r="D708" i="14"/>
  <c r="D709" i="14"/>
  <c r="D710" i="14"/>
  <c r="D711" i="14"/>
  <c r="D712" i="14"/>
  <c r="D713" i="14"/>
  <c r="D714" i="14"/>
  <c r="D715" i="14"/>
  <c r="D716" i="14"/>
  <c r="D717" i="14"/>
  <c r="D718" i="14"/>
  <c r="D719" i="14"/>
  <c r="D720" i="14"/>
  <c r="D721" i="14"/>
  <c r="D722" i="14"/>
  <c r="D723" i="14"/>
  <c r="D724" i="14"/>
  <c r="D725" i="14"/>
  <c r="D726" i="14"/>
  <c r="D727" i="14"/>
  <c r="D728" i="14"/>
  <c r="D729" i="14"/>
  <c r="D730" i="14"/>
  <c r="D731" i="14"/>
  <c r="D732" i="14"/>
  <c r="D733" i="14"/>
  <c r="D734" i="14"/>
  <c r="D735" i="14"/>
  <c r="D736" i="14"/>
  <c r="D737" i="14"/>
  <c r="D738" i="14"/>
  <c r="D739" i="14"/>
  <c r="D740" i="14"/>
  <c r="D741" i="14"/>
  <c r="D742" i="14"/>
  <c r="D743" i="14"/>
  <c r="D744" i="14"/>
  <c r="D745" i="14"/>
  <c r="D746" i="14"/>
  <c r="D747" i="14"/>
  <c r="D748" i="14"/>
  <c r="D749" i="14"/>
  <c r="D750" i="14"/>
  <c r="D751" i="14"/>
  <c r="D752" i="14"/>
  <c r="D753" i="14"/>
  <c r="D754" i="14"/>
  <c r="D755" i="14"/>
  <c r="D756" i="14"/>
  <c r="D757" i="14"/>
  <c r="D758" i="14"/>
  <c r="D759" i="14"/>
  <c r="D760" i="14"/>
  <c r="D761" i="14"/>
  <c r="D762" i="14"/>
  <c r="D763" i="14"/>
  <c r="D764" i="14"/>
  <c r="D765" i="14"/>
  <c r="D766" i="14"/>
  <c r="D767" i="14"/>
  <c r="D768" i="14"/>
  <c r="D769" i="14"/>
  <c r="D770" i="14"/>
  <c r="D771" i="14"/>
  <c r="D772" i="14"/>
  <c r="D773" i="14"/>
  <c r="D774" i="14"/>
  <c r="D775" i="14"/>
  <c r="D776" i="14"/>
  <c r="D777" i="14"/>
  <c r="D778" i="14"/>
  <c r="D779" i="14"/>
  <c r="D780" i="14"/>
  <c r="D781" i="14"/>
  <c r="D782" i="14"/>
  <c r="D783" i="14"/>
  <c r="D784" i="14"/>
  <c r="D785" i="14"/>
  <c r="D786" i="14"/>
  <c r="D787" i="14"/>
  <c r="D788" i="14"/>
  <c r="D789" i="14"/>
  <c r="D790" i="14"/>
  <c r="D791" i="14"/>
  <c r="D792" i="14"/>
  <c r="D793" i="14"/>
  <c r="D794" i="14"/>
  <c r="D795" i="14"/>
  <c r="D796" i="14"/>
  <c r="D797" i="14"/>
  <c r="D798" i="14"/>
  <c r="D799" i="14"/>
  <c r="D800" i="14"/>
  <c r="D801" i="14"/>
  <c r="D802" i="14"/>
  <c r="D803" i="14"/>
  <c r="D804" i="14"/>
  <c r="D805" i="14"/>
  <c r="D806" i="14"/>
  <c r="D807" i="14"/>
  <c r="D808" i="14"/>
  <c r="D809" i="14"/>
  <c r="D810" i="14"/>
  <c r="D811" i="14"/>
  <c r="D812" i="14"/>
  <c r="D813" i="14"/>
  <c r="D814" i="14"/>
  <c r="D815" i="14"/>
  <c r="D816" i="14"/>
  <c r="D817" i="14"/>
  <c r="D818" i="14"/>
  <c r="D819" i="14"/>
  <c r="D820" i="14"/>
  <c r="D821" i="14"/>
  <c r="D822" i="14"/>
  <c r="D823" i="14"/>
  <c r="D824" i="14"/>
  <c r="D825" i="14"/>
  <c r="D826" i="14"/>
  <c r="D827" i="14"/>
  <c r="D828" i="14"/>
  <c r="D829" i="14"/>
  <c r="D830" i="14"/>
  <c r="D831" i="14"/>
  <c r="D832" i="14"/>
  <c r="D833" i="14"/>
  <c r="D834" i="14"/>
  <c r="D835" i="14"/>
  <c r="D836" i="14"/>
  <c r="D837" i="14"/>
  <c r="D838" i="14"/>
  <c r="D839" i="14"/>
  <c r="D840" i="14"/>
  <c r="D841" i="14"/>
  <c r="D842" i="14"/>
  <c r="D843" i="14"/>
  <c r="D844" i="14"/>
  <c r="D845" i="14"/>
  <c r="D846" i="14"/>
  <c r="D847" i="14"/>
  <c r="D848" i="14"/>
  <c r="D849" i="14"/>
  <c r="D850" i="14"/>
  <c r="D851" i="14"/>
  <c r="D852" i="14"/>
  <c r="D853" i="14"/>
  <c r="D854" i="14"/>
  <c r="D855" i="14"/>
  <c r="D856" i="14"/>
  <c r="D857" i="14"/>
  <c r="D858" i="14"/>
  <c r="D859" i="14"/>
  <c r="D860" i="14"/>
  <c r="D861" i="14"/>
  <c r="D862" i="14"/>
  <c r="D863" i="14"/>
  <c r="D864" i="14"/>
  <c r="D865" i="14"/>
  <c r="D866" i="14"/>
  <c r="D867" i="14"/>
  <c r="D868" i="14"/>
  <c r="D869" i="14"/>
  <c r="D870" i="14"/>
  <c r="D871" i="14"/>
  <c r="D872" i="14"/>
  <c r="D873" i="14"/>
  <c r="D874" i="14"/>
  <c r="D875" i="14"/>
  <c r="D876" i="14"/>
  <c r="D877" i="14"/>
  <c r="D878" i="14"/>
  <c r="D879" i="14"/>
  <c r="D880" i="14"/>
  <c r="D881" i="14"/>
  <c r="D882" i="14"/>
  <c r="D883" i="14"/>
  <c r="D884" i="14"/>
  <c r="D885" i="14"/>
  <c r="D886" i="14"/>
  <c r="D887" i="14"/>
  <c r="D888" i="14"/>
  <c r="D889" i="14"/>
  <c r="D890" i="14"/>
  <c r="D891" i="14"/>
  <c r="D892" i="14"/>
  <c r="D893" i="14"/>
  <c r="D894" i="14"/>
  <c r="D895" i="14"/>
  <c r="D896" i="14"/>
  <c r="D897" i="14"/>
  <c r="D898" i="14"/>
  <c r="D899" i="14"/>
  <c r="D900" i="14"/>
  <c r="D901" i="14"/>
  <c r="D902" i="14"/>
  <c r="D903" i="14"/>
  <c r="D904" i="14"/>
  <c r="D905" i="14"/>
  <c r="D906" i="14"/>
  <c r="D907" i="14"/>
  <c r="D908" i="14"/>
  <c r="D909" i="14"/>
  <c r="D910" i="14"/>
  <c r="D911" i="14"/>
  <c r="D912" i="14"/>
  <c r="D913" i="14"/>
  <c r="D914" i="14"/>
  <c r="D915" i="14"/>
  <c r="D916" i="14"/>
  <c r="D917" i="14"/>
  <c r="D918" i="14"/>
  <c r="D919" i="14"/>
  <c r="D920" i="14"/>
  <c r="D921" i="14"/>
  <c r="D922" i="14"/>
  <c r="D923" i="14"/>
  <c r="D924" i="14"/>
  <c r="D925" i="14"/>
  <c r="D926" i="14"/>
  <c r="D927" i="14"/>
  <c r="D928" i="14"/>
  <c r="D929" i="14"/>
  <c r="D930" i="14"/>
  <c r="D931" i="14"/>
  <c r="D932" i="14"/>
  <c r="D933" i="14"/>
  <c r="D934" i="14"/>
  <c r="D935" i="14"/>
  <c r="D936" i="14"/>
  <c r="D937" i="14"/>
  <c r="D938" i="14"/>
  <c r="D939" i="14"/>
  <c r="D940" i="14"/>
  <c r="D941" i="14"/>
  <c r="D942" i="14"/>
  <c r="D943" i="14"/>
  <c r="D944" i="14"/>
  <c r="D945" i="14"/>
  <c r="D946" i="14"/>
  <c r="D947" i="14"/>
  <c r="D948" i="14"/>
  <c r="D949" i="14"/>
  <c r="D950" i="14"/>
  <c r="D951" i="14"/>
  <c r="D952" i="14"/>
  <c r="D953" i="14"/>
  <c r="D954" i="14"/>
  <c r="D955" i="14"/>
  <c r="D956" i="14"/>
  <c r="D957" i="14"/>
  <c r="D958" i="14"/>
  <c r="D959" i="14"/>
  <c r="D960" i="14"/>
  <c r="D961" i="14"/>
  <c r="D962" i="14"/>
  <c r="D963" i="14"/>
  <c r="D964" i="14"/>
  <c r="D965" i="14"/>
  <c r="D966" i="14"/>
  <c r="D967" i="14"/>
  <c r="D968" i="14"/>
  <c r="D969" i="14"/>
  <c r="D970" i="14"/>
  <c r="D971" i="14"/>
  <c r="D972" i="14"/>
  <c r="D973" i="14"/>
  <c r="D974" i="14"/>
  <c r="D975" i="14"/>
  <c r="D976" i="14"/>
  <c r="D977" i="14"/>
  <c r="D978" i="14"/>
  <c r="D979" i="14"/>
  <c r="D980" i="14"/>
  <c r="D981" i="14"/>
  <c r="D982" i="14"/>
  <c r="D983" i="14"/>
  <c r="D984" i="14"/>
  <c r="D985" i="14"/>
  <c r="D986" i="14"/>
  <c r="D987" i="14"/>
  <c r="D988" i="14"/>
  <c r="D989" i="14"/>
  <c r="D990" i="14"/>
  <c r="D991" i="14"/>
  <c r="D992" i="14"/>
  <c r="D993" i="14"/>
  <c r="D994" i="14"/>
  <c r="D995" i="14"/>
  <c r="D996" i="14"/>
  <c r="D997" i="14"/>
  <c r="D998" i="14"/>
  <c r="D999" i="14"/>
  <c r="D1000" i="14"/>
  <c r="D1001" i="14"/>
  <c r="D1002" i="14"/>
  <c r="D1003" i="14"/>
  <c r="D1004" i="14"/>
  <c r="D1005" i="14"/>
  <c r="D1006" i="14"/>
  <c r="D1007" i="14"/>
  <c r="D1008" i="14"/>
  <c r="D1009" i="14"/>
  <c r="D1010" i="14"/>
  <c r="D1011" i="14"/>
  <c r="D1012" i="14"/>
  <c r="D1013" i="14"/>
  <c r="D1014" i="14"/>
  <c r="D1015" i="14"/>
  <c r="D1016" i="14"/>
  <c r="D1017" i="14"/>
  <c r="D1018" i="14"/>
  <c r="D1019" i="14"/>
  <c r="D1020" i="14"/>
  <c r="D1021" i="14"/>
  <c r="D1022" i="14"/>
  <c r="D1023" i="14"/>
  <c r="D1024" i="14"/>
  <c r="D1025" i="14"/>
  <c r="D1026" i="14"/>
  <c r="D1027" i="14"/>
  <c r="D1028" i="14"/>
  <c r="D1029" i="14"/>
  <c r="D1030" i="14"/>
  <c r="D1031" i="14"/>
  <c r="D1032" i="14"/>
  <c r="D1033" i="14"/>
  <c r="D1034" i="14"/>
  <c r="D1035" i="14"/>
  <c r="D1036" i="14"/>
  <c r="D1037" i="14"/>
  <c r="D1038" i="14"/>
  <c r="D1039" i="14"/>
  <c r="D1040" i="14"/>
  <c r="D1041" i="14"/>
  <c r="D1042" i="14"/>
  <c r="D1043" i="14"/>
  <c r="D1044" i="14"/>
  <c r="D1045" i="14"/>
  <c r="D1046" i="14"/>
  <c r="D1047" i="14"/>
  <c r="D1048" i="14"/>
  <c r="D1049" i="14"/>
  <c r="D1050" i="14"/>
  <c r="D1051" i="14"/>
  <c r="D1052" i="14"/>
  <c r="D1053" i="14"/>
  <c r="D1054" i="14"/>
  <c r="D1055" i="14"/>
  <c r="D1056" i="14"/>
  <c r="D1057" i="14"/>
  <c r="D1058" i="14"/>
  <c r="D1059" i="14"/>
  <c r="D1060" i="14"/>
  <c r="D1061" i="14"/>
  <c r="D1062" i="14"/>
  <c r="D1063" i="14"/>
  <c r="D1064" i="14"/>
  <c r="D1065" i="14"/>
  <c r="D1066" i="14"/>
  <c r="D1067" i="14"/>
  <c r="D1068" i="14"/>
  <c r="D1069" i="14"/>
  <c r="D1070" i="14"/>
  <c r="D1071" i="14"/>
  <c r="D1072" i="14"/>
  <c r="D1073" i="14"/>
  <c r="D1074" i="14"/>
  <c r="D1075" i="14"/>
  <c r="D1076" i="14"/>
  <c r="D1077" i="14"/>
  <c r="D1078" i="14"/>
  <c r="D1079" i="14"/>
  <c r="D1080" i="14"/>
  <c r="D1081" i="14"/>
  <c r="D1082" i="14"/>
  <c r="D1083" i="14"/>
  <c r="D1084" i="14"/>
  <c r="D1085" i="14"/>
  <c r="D1086" i="14"/>
  <c r="D1087" i="14"/>
  <c r="D1088" i="14"/>
  <c r="D1089" i="14"/>
  <c r="D1090" i="14"/>
  <c r="D1091" i="14"/>
  <c r="D1092" i="14"/>
  <c r="D1093" i="14"/>
  <c r="D1094" i="14"/>
  <c r="D1095" i="14"/>
  <c r="D1096" i="14"/>
  <c r="D1097" i="14"/>
  <c r="D1098" i="14"/>
  <c r="D1099" i="14"/>
  <c r="D1100" i="14"/>
  <c r="D1101" i="14"/>
  <c r="D1102" i="14"/>
  <c r="D1103" i="14"/>
  <c r="D1104" i="14"/>
  <c r="D1105" i="14"/>
  <c r="D1106" i="14"/>
  <c r="D1107" i="14"/>
  <c r="D1108" i="14"/>
  <c r="D1109" i="14"/>
  <c r="D1110" i="14"/>
  <c r="D1111" i="14"/>
  <c r="D1112" i="14"/>
  <c r="D1113" i="14"/>
  <c r="D1114" i="14"/>
  <c r="D1115" i="14"/>
  <c r="D1116" i="14"/>
  <c r="D1117" i="14"/>
  <c r="D1118" i="14"/>
  <c r="D1119" i="14"/>
  <c r="D1120" i="14"/>
  <c r="D1121" i="14"/>
  <c r="D1122" i="14"/>
  <c r="D1123" i="14"/>
  <c r="D1124" i="14"/>
  <c r="D1125" i="14"/>
  <c r="D1126" i="14"/>
  <c r="D1127" i="14"/>
  <c r="D1128" i="14"/>
  <c r="D1129" i="14"/>
  <c r="D1130" i="14"/>
  <c r="D1131" i="14"/>
  <c r="D1132" i="14"/>
  <c r="D1133" i="14"/>
  <c r="D1134" i="14"/>
  <c r="D1135" i="14"/>
  <c r="D1136" i="14"/>
  <c r="D1137" i="14"/>
  <c r="D1138" i="14"/>
  <c r="D1139" i="14"/>
  <c r="D1140" i="14"/>
  <c r="D1141" i="14"/>
  <c r="D1142" i="14"/>
  <c r="D1143" i="14"/>
  <c r="D1144" i="14"/>
  <c r="D1145" i="14"/>
  <c r="D1146" i="14"/>
  <c r="D1147" i="14"/>
  <c r="D1148" i="14"/>
  <c r="D1149" i="14"/>
  <c r="D1150" i="14"/>
  <c r="D1151" i="14"/>
  <c r="D1152" i="14"/>
  <c r="D1153" i="14"/>
  <c r="D1154" i="14"/>
  <c r="D1155" i="14"/>
  <c r="D1156" i="14"/>
  <c r="D1157" i="14"/>
  <c r="D1158" i="14"/>
  <c r="D1159" i="14"/>
  <c r="D1160" i="14"/>
  <c r="D1161" i="14"/>
  <c r="D1162" i="14"/>
  <c r="D1163" i="14"/>
  <c r="D1164" i="14"/>
  <c r="D1165" i="14"/>
  <c r="D1166" i="14"/>
  <c r="D1167" i="14"/>
  <c r="D1168" i="14"/>
  <c r="D1169" i="14"/>
  <c r="D1170" i="14"/>
  <c r="D1171" i="14"/>
  <c r="D1172" i="14"/>
  <c r="D1173" i="14"/>
  <c r="D1174" i="14"/>
  <c r="D1175" i="14"/>
  <c r="D1176" i="14"/>
  <c r="D1177" i="14"/>
  <c r="D1178" i="14"/>
  <c r="D1179" i="14"/>
  <c r="D1180" i="14"/>
  <c r="D1181" i="14"/>
  <c r="D1182" i="14"/>
  <c r="D1183" i="14"/>
  <c r="D1184" i="14"/>
  <c r="D1185" i="14"/>
  <c r="D1186" i="14"/>
  <c r="D1187" i="14"/>
  <c r="D1188" i="14"/>
  <c r="D1189" i="14"/>
  <c r="D1190" i="14"/>
  <c r="D1191" i="14"/>
  <c r="D1192" i="14"/>
  <c r="D1193" i="14"/>
  <c r="D1194" i="14"/>
  <c r="D1195" i="14"/>
  <c r="D1196" i="14"/>
  <c r="D1197" i="14"/>
  <c r="D1198" i="14"/>
  <c r="D1199" i="14"/>
  <c r="D1200" i="14"/>
  <c r="D1201" i="14"/>
  <c r="D1202" i="14"/>
  <c r="D1203" i="14"/>
  <c r="D1204" i="14"/>
  <c r="D1205" i="14"/>
  <c r="D1206" i="14"/>
  <c r="D1207" i="14"/>
  <c r="D1208" i="14"/>
  <c r="D1209" i="14"/>
  <c r="D1210" i="14"/>
  <c r="D1211" i="14"/>
  <c r="D1212" i="14"/>
  <c r="D1213" i="14"/>
  <c r="D1214" i="14"/>
  <c r="D1215" i="14"/>
  <c r="D1216" i="14"/>
  <c r="D1217" i="14"/>
  <c r="D1218" i="14"/>
  <c r="D1219" i="14"/>
  <c r="D1220" i="14"/>
  <c r="D1221" i="14"/>
  <c r="D1222" i="14"/>
  <c r="D1223" i="14"/>
  <c r="D1224" i="14"/>
  <c r="D1225" i="14"/>
  <c r="D1226" i="14"/>
  <c r="D1227" i="14"/>
  <c r="D1228" i="14"/>
  <c r="D1229" i="14"/>
  <c r="D1230" i="14"/>
  <c r="D1231" i="14"/>
  <c r="D1232" i="14"/>
  <c r="D1233" i="14"/>
  <c r="D1234" i="14"/>
  <c r="D1235" i="14"/>
  <c r="D1236" i="14"/>
  <c r="D1237" i="14"/>
  <c r="D1238" i="14"/>
  <c r="D1239" i="14"/>
  <c r="D1240" i="14"/>
  <c r="D1241" i="14"/>
  <c r="D1242" i="14"/>
  <c r="D1243" i="14"/>
  <c r="D1244" i="14"/>
  <c r="D1245" i="14"/>
  <c r="D1246" i="14"/>
  <c r="D1247" i="14"/>
  <c r="D1248" i="14"/>
  <c r="D1249" i="14"/>
  <c r="D1250" i="14"/>
  <c r="D1251" i="14"/>
  <c r="D1252" i="14"/>
  <c r="D1253" i="14"/>
  <c r="D1254" i="14"/>
  <c r="D1255" i="14"/>
  <c r="D1256" i="14"/>
  <c r="D1257" i="14"/>
  <c r="D1258" i="14"/>
  <c r="D1259" i="14"/>
  <c r="D1260" i="14"/>
  <c r="D1261" i="14"/>
  <c r="D1262" i="14"/>
  <c r="D1263" i="14"/>
  <c r="D1264" i="14"/>
  <c r="D1265" i="14"/>
  <c r="D1266" i="14"/>
  <c r="D1267" i="14"/>
  <c r="D1268" i="14"/>
  <c r="D1269" i="14"/>
  <c r="D1270" i="14"/>
  <c r="D1271" i="14"/>
  <c r="D1272" i="14"/>
  <c r="D1273" i="14"/>
  <c r="D1274" i="14"/>
  <c r="D1275" i="14"/>
  <c r="D1276" i="14"/>
  <c r="D1277" i="14"/>
  <c r="D1278" i="14"/>
  <c r="D1279" i="14"/>
  <c r="D1280" i="14"/>
  <c r="D1281" i="14"/>
  <c r="D1282" i="14"/>
  <c r="D1283" i="14"/>
  <c r="D1284" i="14"/>
  <c r="D1285" i="14"/>
  <c r="D1286" i="14"/>
  <c r="D1287" i="14"/>
  <c r="D1288" i="14"/>
  <c r="D1289" i="14"/>
  <c r="D1290" i="14"/>
  <c r="D1291" i="14"/>
  <c r="D1292" i="14"/>
  <c r="D1293" i="14"/>
  <c r="D1294" i="14"/>
  <c r="D1295" i="14"/>
  <c r="D1296" i="14"/>
  <c r="D1297" i="14"/>
  <c r="D1298" i="14"/>
  <c r="D1299" i="14"/>
  <c r="D1300" i="14"/>
  <c r="D1301" i="14"/>
  <c r="D1302" i="14"/>
  <c r="D1303" i="14"/>
  <c r="D1304" i="14"/>
  <c r="D1305" i="14"/>
  <c r="D1306" i="14"/>
  <c r="D1307" i="14"/>
  <c r="D1308" i="14"/>
  <c r="D1309" i="14"/>
  <c r="D1310" i="14"/>
  <c r="D1311" i="14"/>
  <c r="D1312" i="14"/>
  <c r="D1313" i="14"/>
  <c r="D1314" i="14"/>
  <c r="D1315" i="14"/>
  <c r="D1316" i="14"/>
  <c r="D1317" i="14"/>
  <c r="D1318" i="14"/>
  <c r="D1319" i="14"/>
  <c r="D1320" i="14"/>
  <c r="D1321" i="14"/>
  <c r="D1322" i="14"/>
  <c r="D1323" i="14"/>
  <c r="D1324" i="14"/>
  <c r="D1325" i="14"/>
  <c r="D1326" i="14"/>
  <c r="D1327" i="14"/>
  <c r="D1328" i="14"/>
  <c r="D1329" i="14"/>
  <c r="D1330" i="14"/>
  <c r="D1331" i="14"/>
  <c r="D1332" i="14"/>
  <c r="D1333" i="14"/>
  <c r="D1334" i="14"/>
  <c r="D1335" i="14"/>
  <c r="D1336" i="14"/>
  <c r="D1337" i="14"/>
  <c r="D1338" i="14"/>
  <c r="D1339" i="14"/>
  <c r="D1340" i="14"/>
  <c r="D1341" i="14"/>
  <c r="D1342" i="14"/>
  <c r="D1343" i="14"/>
  <c r="D1344" i="14"/>
  <c r="D1345" i="14"/>
  <c r="D1346" i="14"/>
  <c r="D1347" i="14"/>
  <c r="D1348" i="14"/>
  <c r="D1349" i="14"/>
  <c r="D1350" i="14"/>
  <c r="D1351" i="14"/>
  <c r="D1352" i="14"/>
  <c r="D1353" i="14"/>
  <c r="D1354" i="14"/>
  <c r="D1355" i="14"/>
  <c r="D1356" i="14"/>
  <c r="D1357" i="14"/>
  <c r="D1358" i="14"/>
  <c r="D1359" i="14"/>
  <c r="D1360" i="14"/>
  <c r="D1361" i="14"/>
  <c r="D1362" i="14"/>
  <c r="D1363" i="14"/>
  <c r="D1364" i="14"/>
  <c r="D1365" i="14"/>
  <c r="D1366" i="14"/>
  <c r="D1367" i="14"/>
  <c r="D1368" i="14"/>
  <c r="D1369" i="14"/>
  <c r="D1370" i="14"/>
  <c r="D1371" i="14"/>
  <c r="D1372" i="14"/>
  <c r="D1373" i="14"/>
  <c r="D1374" i="14"/>
  <c r="D1375" i="14"/>
  <c r="D1376" i="14"/>
  <c r="D1377" i="14"/>
  <c r="D1378" i="14"/>
  <c r="D1379" i="14"/>
  <c r="D1380" i="14"/>
  <c r="D1381" i="14"/>
  <c r="D1382" i="14"/>
  <c r="D1383" i="14"/>
  <c r="D1384" i="14"/>
  <c r="D1385" i="14"/>
  <c r="D1386" i="14"/>
  <c r="D1387" i="14"/>
  <c r="D1388" i="14"/>
  <c r="D1389" i="14"/>
  <c r="D1390" i="14"/>
  <c r="D1391" i="14"/>
  <c r="D1392" i="14"/>
  <c r="D1393" i="14"/>
  <c r="D1394" i="14"/>
  <c r="D1395" i="14"/>
  <c r="D1396" i="14"/>
  <c r="D1397" i="14"/>
  <c r="D1398" i="14"/>
  <c r="D1399" i="14"/>
  <c r="D1400" i="14"/>
  <c r="D1401" i="14"/>
  <c r="D1402" i="14"/>
  <c r="D1403" i="14"/>
  <c r="D1404" i="14"/>
  <c r="D1405" i="14"/>
  <c r="D1406" i="14"/>
  <c r="D1407" i="14"/>
  <c r="D1408" i="14"/>
  <c r="D1409" i="14"/>
  <c r="D1410" i="14"/>
  <c r="D1411" i="14"/>
  <c r="D1412" i="14"/>
  <c r="D1413" i="14"/>
  <c r="D1414" i="14"/>
  <c r="D1415" i="14"/>
  <c r="D1416" i="14"/>
  <c r="D1417" i="14"/>
  <c r="D1418" i="14"/>
  <c r="D1419" i="14"/>
  <c r="D1420" i="14"/>
  <c r="D1421" i="14"/>
  <c r="D1422" i="14"/>
  <c r="D1423" i="14"/>
  <c r="D1424" i="14"/>
  <c r="D1425" i="14"/>
  <c r="D1426" i="14"/>
  <c r="D1427" i="14"/>
  <c r="D1428" i="14"/>
  <c r="D1429" i="14"/>
  <c r="D1430" i="14"/>
  <c r="D1431" i="14"/>
  <c r="D1432" i="14"/>
  <c r="D1433" i="14"/>
  <c r="D1434" i="14"/>
  <c r="D1435" i="14"/>
  <c r="D1436" i="14"/>
  <c r="D1437" i="14"/>
  <c r="D1438" i="14"/>
  <c r="D1439" i="14"/>
  <c r="D1440" i="14"/>
  <c r="D1441" i="14"/>
  <c r="D1442" i="14"/>
  <c r="D1443" i="14"/>
  <c r="D1444" i="14"/>
  <c r="D1445" i="14"/>
  <c r="D1446" i="14"/>
  <c r="D1447" i="14"/>
  <c r="D1448" i="14"/>
  <c r="D1449" i="14"/>
  <c r="D1450" i="14"/>
  <c r="D1451" i="14"/>
  <c r="D1452" i="14"/>
  <c r="D1453" i="14"/>
  <c r="D1454" i="14"/>
  <c r="D1455" i="14"/>
  <c r="D1456" i="14"/>
  <c r="D1457" i="14"/>
  <c r="D1458" i="14"/>
  <c r="D1459" i="14"/>
  <c r="D1460" i="14"/>
  <c r="D1461" i="14"/>
  <c r="D1462" i="14"/>
  <c r="D1463" i="14"/>
  <c r="D1464" i="14"/>
  <c r="D1465" i="14"/>
  <c r="D1466" i="14"/>
  <c r="D1467" i="14"/>
  <c r="D1468" i="14"/>
  <c r="D1469" i="14"/>
  <c r="D1470" i="14"/>
  <c r="D1471" i="14"/>
  <c r="D1472" i="14"/>
  <c r="D1473" i="14"/>
  <c r="D1474" i="14"/>
  <c r="D1475" i="14"/>
  <c r="D1476" i="14"/>
  <c r="D1477" i="14"/>
  <c r="D1478" i="14"/>
  <c r="D1479" i="14"/>
  <c r="D1480" i="14"/>
  <c r="D1481" i="14"/>
  <c r="D1482" i="14"/>
  <c r="D1483" i="14"/>
  <c r="D1484" i="14"/>
  <c r="D1485" i="14"/>
  <c r="D1486" i="14"/>
  <c r="D1487" i="14"/>
  <c r="D1488" i="14"/>
  <c r="D1489" i="14"/>
  <c r="D1490" i="14"/>
  <c r="D1491" i="14"/>
  <c r="D1492" i="14"/>
  <c r="D1493" i="14"/>
  <c r="D1494" i="14"/>
  <c r="D1495" i="14"/>
  <c r="D1496" i="14"/>
  <c r="D1497" i="14"/>
  <c r="D1498" i="14"/>
  <c r="D1499" i="14"/>
  <c r="D1500" i="14"/>
  <c r="D1501" i="14"/>
  <c r="D1502" i="14"/>
  <c r="D1503" i="14"/>
  <c r="D1504" i="14"/>
  <c r="D1505" i="14"/>
  <c r="D1506" i="14"/>
  <c r="D1507" i="14"/>
  <c r="D1508" i="14"/>
  <c r="D1509" i="14"/>
  <c r="D1510" i="14"/>
  <c r="D1511" i="14"/>
  <c r="D1512" i="14"/>
  <c r="D1513" i="14"/>
  <c r="D1514" i="14"/>
  <c r="D1515" i="14"/>
  <c r="D1516" i="14"/>
  <c r="D1517" i="14"/>
  <c r="D1518" i="14"/>
  <c r="D1519" i="14"/>
  <c r="D1520" i="14"/>
  <c r="D1521" i="14"/>
  <c r="D1522" i="14"/>
  <c r="D1523" i="14"/>
  <c r="D1524" i="14"/>
  <c r="D1525" i="14"/>
  <c r="D1526" i="14"/>
  <c r="D1527" i="14"/>
  <c r="D1528" i="14"/>
  <c r="D1529" i="14"/>
  <c r="D1530" i="14"/>
  <c r="D1531" i="14"/>
  <c r="D1532" i="14"/>
  <c r="D1533" i="14"/>
  <c r="D1534" i="14"/>
  <c r="D1535" i="14"/>
  <c r="D1536" i="14"/>
  <c r="D1537" i="14"/>
  <c r="D1538" i="14"/>
  <c r="D1539" i="14"/>
  <c r="D1540" i="14"/>
  <c r="D1541" i="14"/>
  <c r="D1542" i="14"/>
  <c r="D1543" i="14"/>
  <c r="D1544" i="14"/>
  <c r="D1545" i="14"/>
  <c r="D1546" i="14"/>
  <c r="D1547" i="14"/>
  <c r="D1548" i="14"/>
  <c r="D1549" i="14"/>
  <c r="D1550" i="14"/>
  <c r="D1551" i="14"/>
  <c r="D1552" i="14"/>
  <c r="D1553" i="14"/>
  <c r="D1554" i="14"/>
  <c r="D1555" i="14"/>
  <c r="D1556" i="14"/>
  <c r="D1557" i="14"/>
  <c r="D1558" i="14"/>
  <c r="D1559" i="14"/>
  <c r="D1560" i="14"/>
  <c r="D1561" i="14"/>
  <c r="D1562" i="14"/>
  <c r="D1563" i="14"/>
  <c r="D1564" i="14"/>
  <c r="D1565" i="14"/>
  <c r="D1566" i="14"/>
  <c r="D1567" i="14"/>
  <c r="D1568" i="14"/>
  <c r="D1569" i="14"/>
  <c r="D1570" i="14"/>
  <c r="D1571" i="14"/>
  <c r="D1572" i="14"/>
  <c r="D1573" i="14"/>
  <c r="D1574" i="14"/>
  <c r="D1575" i="14"/>
  <c r="D1576" i="14"/>
  <c r="D1577" i="14"/>
  <c r="D1578" i="14"/>
  <c r="D1579" i="14"/>
  <c r="D1580" i="14"/>
  <c r="D1581" i="14"/>
  <c r="D1582" i="14"/>
  <c r="D1583" i="14"/>
  <c r="D1584" i="14"/>
  <c r="D1585" i="14"/>
  <c r="D1586" i="14"/>
  <c r="D1587" i="14"/>
  <c r="D1588" i="14"/>
  <c r="D1589" i="14"/>
  <c r="D1590" i="14"/>
  <c r="D1591" i="14"/>
  <c r="D1592" i="14"/>
  <c r="D1593" i="14"/>
  <c r="D1594" i="14"/>
  <c r="D1595" i="14"/>
  <c r="D1596" i="14"/>
  <c r="D1597" i="14"/>
  <c r="D1598" i="14"/>
  <c r="D1599" i="14"/>
  <c r="D1600" i="14"/>
  <c r="D1601" i="14"/>
  <c r="D1602" i="14"/>
  <c r="D1603" i="14"/>
  <c r="D1604" i="14"/>
  <c r="D1605" i="14"/>
  <c r="D1606" i="14"/>
  <c r="D1607" i="14"/>
  <c r="D1608" i="14"/>
  <c r="D1609" i="14"/>
  <c r="D1610" i="14"/>
  <c r="D1611" i="14"/>
  <c r="D1612" i="14"/>
  <c r="D1613" i="14"/>
  <c r="D1614" i="14"/>
  <c r="D1615" i="14"/>
  <c r="D1616" i="14"/>
  <c r="D1617" i="14"/>
  <c r="D1618" i="14"/>
  <c r="D1619" i="14"/>
  <c r="D1620" i="14"/>
  <c r="D1621" i="14"/>
  <c r="D1622" i="14"/>
  <c r="D1623" i="14"/>
  <c r="D1624" i="14"/>
  <c r="D1625" i="14"/>
  <c r="D1626" i="14"/>
  <c r="D1627" i="14"/>
  <c r="D1628" i="14"/>
  <c r="D1629" i="14"/>
  <c r="D1630" i="14"/>
  <c r="D1631" i="14"/>
  <c r="D1632" i="14"/>
  <c r="D1633" i="14"/>
  <c r="D1634" i="14"/>
  <c r="D1635" i="14"/>
  <c r="D1636" i="14"/>
  <c r="D1637" i="14"/>
  <c r="D1638" i="14"/>
  <c r="D1639" i="14"/>
  <c r="D1640" i="14"/>
  <c r="D1641" i="14"/>
  <c r="D1642" i="14"/>
  <c r="D1643" i="14"/>
  <c r="D1644" i="14"/>
  <c r="D1645" i="14"/>
  <c r="D1646" i="14"/>
  <c r="D1647" i="14"/>
  <c r="D1648" i="14"/>
  <c r="D1649" i="14"/>
  <c r="D1650" i="14"/>
  <c r="D1651" i="14"/>
  <c r="D1652" i="14"/>
  <c r="D1653" i="14"/>
  <c r="D1654" i="14"/>
  <c r="D1655" i="14"/>
  <c r="D1656" i="14"/>
  <c r="D1657" i="14"/>
  <c r="D1658" i="14"/>
  <c r="D1659" i="14"/>
  <c r="D1660" i="14"/>
  <c r="D1661" i="14"/>
  <c r="D1662" i="14"/>
  <c r="D1663" i="14"/>
  <c r="D1664" i="14"/>
  <c r="D1665" i="14"/>
  <c r="D1666" i="14"/>
  <c r="D1667" i="14"/>
  <c r="D1668" i="14"/>
  <c r="D1669" i="14"/>
  <c r="D1670" i="14"/>
  <c r="D1671" i="14"/>
  <c r="D1672" i="14"/>
  <c r="D1673" i="14"/>
  <c r="D1674" i="14"/>
  <c r="D1675" i="14"/>
  <c r="D1676" i="14"/>
  <c r="D1677" i="14"/>
  <c r="D1678" i="14"/>
  <c r="D1679" i="14"/>
  <c r="D1680" i="14"/>
  <c r="D1681" i="14"/>
  <c r="D1682" i="14"/>
  <c r="D1683" i="14"/>
  <c r="D1684" i="14"/>
  <c r="D1685" i="14"/>
  <c r="D1686" i="14"/>
  <c r="D1687" i="14"/>
  <c r="D1688" i="14"/>
  <c r="D1689" i="14"/>
  <c r="D1690" i="14"/>
  <c r="D1691" i="14"/>
  <c r="D1692" i="14"/>
  <c r="D1693" i="14"/>
  <c r="D1694" i="14"/>
  <c r="D1695" i="14"/>
  <c r="D1696" i="14"/>
  <c r="D1697" i="14"/>
  <c r="D1698" i="14"/>
  <c r="D1699" i="14"/>
  <c r="D1700" i="14"/>
  <c r="D1701" i="14"/>
  <c r="D1702" i="14"/>
  <c r="D1703" i="14"/>
  <c r="D1704" i="14"/>
  <c r="D1705" i="14"/>
  <c r="D1706" i="14"/>
  <c r="D1707" i="14"/>
  <c r="D1708" i="14"/>
  <c r="D1709" i="14"/>
  <c r="D1710" i="14"/>
  <c r="D1711" i="14"/>
  <c r="D1712" i="14"/>
  <c r="D1713" i="14"/>
  <c r="D1714" i="14"/>
  <c r="D1715" i="14"/>
  <c r="D1716" i="14"/>
  <c r="D1717" i="14"/>
  <c r="D1718" i="14"/>
  <c r="D1719" i="14"/>
  <c r="D1720" i="14"/>
  <c r="D1721" i="14"/>
  <c r="D1722" i="14"/>
  <c r="D1723" i="14"/>
  <c r="D1724" i="14"/>
  <c r="D1725" i="14"/>
  <c r="D1726" i="14"/>
  <c r="D1727" i="14"/>
  <c r="D1728" i="14"/>
  <c r="D1729" i="14"/>
  <c r="D1730" i="14"/>
  <c r="D1731" i="14"/>
  <c r="D1732" i="14"/>
  <c r="D1733" i="14"/>
  <c r="D1734" i="14"/>
  <c r="D1735" i="14"/>
  <c r="D1736" i="14"/>
  <c r="D1737" i="14"/>
  <c r="D1738" i="14"/>
  <c r="D1739" i="14"/>
  <c r="D1740" i="14"/>
  <c r="D1741" i="14"/>
  <c r="D1742" i="14"/>
  <c r="D1743" i="14"/>
  <c r="D1744" i="14"/>
  <c r="D1745" i="14"/>
  <c r="D1746" i="14"/>
  <c r="D1747" i="14"/>
  <c r="D1748" i="14"/>
  <c r="D1749" i="14"/>
  <c r="D1750" i="14"/>
  <c r="D1751" i="14"/>
  <c r="D1752" i="14"/>
  <c r="D1753" i="14"/>
  <c r="D1754" i="14"/>
  <c r="D1755" i="14"/>
  <c r="D1756" i="14"/>
  <c r="D1757" i="14"/>
  <c r="D1758" i="14"/>
  <c r="D1759" i="14"/>
  <c r="D1760" i="14"/>
  <c r="D1761" i="14"/>
  <c r="D1762" i="14"/>
  <c r="D1763" i="14"/>
  <c r="D1764" i="14"/>
  <c r="D1765" i="14"/>
  <c r="D1766" i="14"/>
  <c r="D1767" i="14"/>
  <c r="D1768" i="14"/>
  <c r="D1769" i="14"/>
  <c r="D1770" i="14"/>
  <c r="D1771" i="14"/>
  <c r="D1772" i="14"/>
  <c r="D1773" i="14"/>
  <c r="D1774" i="14"/>
  <c r="D1775" i="14"/>
  <c r="D1776" i="14"/>
  <c r="D1777" i="14"/>
  <c r="D1778" i="14"/>
  <c r="D1779" i="14"/>
  <c r="D1780" i="14"/>
  <c r="D1781" i="14"/>
  <c r="D1782" i="14"/>
  <c r="D1783" i="14"/>
  <c r="D1784" i="14"/>
  <c r="D1785" i="14"/>
  <c r="D1786" i="14"/>
  <c r="D1787" i="14"/>
  <c r="D1788" i="14"/>
  <c r="D1789" i="14"/>
  <c r="D1790" i="14"/>
  <c r="D1791" i="14"/>
  <c r="D1792" i="14"/>
  <c r="D1793" i="14"/>
  <c r="D1794" i="14"/>
  <c r="D1795" i="14"/>
  <c r="D1796" i="14"/>
  <c r="D1797" i="14"/>
  <c r="D1798" i="14"/>
  <c r="D1799" i="14"/>
  <c r="D1800" i="14"/>
  <c r="D1801" i="14"/>
  <c r="D1802" i="14"/>
  <c r="D1803" i="14"/>
  <c r="D1804" i="14"/>
  <c r="D1805" i="14"/>
  <c r="D1806" i="14"/>
  <c r="D1807" i="14"/>
  <c r="D1808" i="14"/>
  <c r="D1809" i="14"/>
  <c r="D1810" i="14"/>
  <c r="D1811" i="14"/>
  <c r="D1812" i="14"/>
  <c r="D1813" i="14"/>
  <c r="D1814" i="14"/>
  <c r="D1815" i="14"/>
  <c r="D1816" i="14"/>
  <c r="D1817" i="14"/>
  <c r="D1818" i="14"/>
  <c r="D1819" i="14"/>
  <c r="D1820" i="14"/>
  <c r="D1821" i="14"/>
  <c r="D1822" i="14"/>
  <c r="D1823" i="14"/>
  <c r="D1824" i="14"/>
  <c r="D1825" i="14"/>
  <c r="D1826" i="14"/>
  <c r="D1827" i="14"/>
  <c r="D1828" i="14"/>
  <c r="D1829" i="14"/>
  <c r="D1830" i="14"/>
  <c r="D1831" i="14"/>
  <c r="D1832" i="14"/>
  <c r="D1833" i="14"/>
  <c r="D1834" i="14"/>
  <c r="D1835" i="14"/>
  <c r="D1836" i="14"/>
  <c r="D1837" i="14"/>
  <c r="D1838" i="14"/>
  <c r="D1839" i="14"/>
  <c r="D1840" i="14"/>
  <c r="D1841" i="14"/>
  <c r="D1842" i="14"/>
  <c r="D1843" i="14"/>
  <c r="D1844" i="14"/>
  <c r="D1845" i="14"/>
  <c r="D1846" i="14"/>
  <c r="D1847" i="14"/>
  <c r="D1848" i="14"/>
  <c r="D1849" i="14"/>
  <c r="D1850" i="14"/>
  <c r="D1851" i="14"/>
  <c r="D1852" i="14"/>
  <c r="D1853" i="14"/>
  <c r="D1854" i="14"/>
  <c r="D1855" i="14"/>
  <c r="D1856" i="14"/>
  <c r="D1857" i="14"/>
  <c r="D1858" i="14"/>
  <c r="D1859" i="14"/>
  <c r="D1860" i="14"/>
  <c r="D1861" i="14"/>
  <c r="D1862" i="14"/>
  <c r="D1863" i="14"/>
  <c r="D1864" i="14"/>
  <c r="D1865" i="14"/>
  <c r="D1866" i="14"/>
  <c r="D1867" i="14"/>
  <c r="D1868" i="14"/>
  <c r="D1869" i="14"/>
  <c r="D1870" i="14"/>
  <c r="D1871" i="14"/>
  <c r="D1872" i="14"/>
  <c r="D1873" i="14"/>
  <c r="D1874" i="14"/>
  <c r="D1875" i="14"/>
  <c r="D1876" i="14"/>
  <c r="D1877" i="14"/>
  <c r="D1878" i="14"/>
  <c r="D1879" i="14"/>
  <c r="D1880" i="14"/>
  <c r="D1881" i="14"/>
  <c r="D1882" i="14"/>
  <c r="D1883" i="14"/>
  <c r="D1884" i="14"/>
  <c r="D1885" i="14"/>
  <c r="D1886" i="14"/>
  <c r="D1887" i="14"/>
  <c r="D1888" i="14"/>
  <c r="D1889" i="14"/>
  <c r="D1890" i="14"/>
  <c r="D1891" i="14"/>
  <c r="D1892" i="14"/>
  <c r="D1893" i="14"/>
  <c r="D1894" i="14"/>
  <c r="D1895" i="14"/>
  <c r="D1896" i="14"/>
  <c r="D1897" i="14"/>
  <c r="D1898" i="14"/>
  <c r="D1899" i="14"/>
  <c r="D1900" i="14"/>
  <c r="D1901" i="14"/>
  <c r="D1902" i="14"/>
  <c r="D1903" i="14"/>
  <c r="D1904" i="14"/>
  <c r="D1905" i="14"/>
  <c r="D1906" i="14"/>
  <c r="D1907" i="14"/>
  <c r="D1908" i="14"/>
  <c r="D1909" i="14"/>
  <c r="D1910" i="14"/>
  <c r="D1911" i="14"/>
  <c r="D1912" i="14"/>
  <c r="D1913" i="14"/>
  <c r="D1914" i="14"/>
  <c r="D1915" i="14"/>
  <c r="D1916" i="14"/>
  <c r="D1917" i="14"/>
  <c r="D1918" i="14"/>
  <c r="D1919" i="14"/>
  <c r="D1920" i="14"/>
  <c r="D1921" i="14"/>
  <c r="D1922" i="14"/>
  <c r="D1923" i="14"/>
  <c r="D1924" i="14"/>
  <c r="D1925" i="14"/>
  <c r="D1926" i="14"/>
  <c r="D1927" i="14"/>
  <c r="D1928" i="14"/>
  <c r="D1929" i="14"/>
  <c r="D1930" i="14"/>
  <c r="D1931" i="14"/>
  <c r="D1932" i="14"/>
  <c r="D1933" i="14"/>
  <c r="D1934" i="14"/>
  <c r="D1935" i="14"/>
  <c r="D1936" i="14"/>
  <c r="D1937" i="14"/>
  <c r="D1938" i="14"/>
  <c r="D1939" i="14"/>
  <c r="D1940" i="14"/>
  <c r="D1941" i="14"/>
  <c r="D1942" i="14"/>
  <c r="D1943" i="14"/>
  <c r="D1944" i="14"/>
  <c r="D1945" i="14"/>
  <c r="D1946" i="14"/>
  <c r="D1947" i="14"/>
  <c r="D1948" i="14"/>
  <c r="D1949" i="14"/>
  <c r="D1950" i="14"/>
  <c r="D1951" i="14"/>
  <c r="D1952" i="14"/>
  <c r="D1953" i="14"/>
  <c r="D1954" i="14"/>
  <c r="D1955" i="14"/>
  <c r="D1956" i="14"/>
  <c r="D1957" i="14"/>
  <c r="D1958" i="14"/>
  <c r="D1959" i="14"/>
  <c r="D1960" i="14"/>
  <c r="D1961" i="14"/>
  <c r="D1962" i="14"/>
  <c r="D1963" i="14"/>
  <c r="D1964" i="14"/>
  <c r="D1965" i="14"/>
  <c r="D1966" i="14"/>
  <c r="D1967" i="14"/>
  <c r="D1968" i="14"/>
  <c r="D1969" i="14"/>
  <c r="D1970" i="14"/>
  <c r="D1971" i="14"/>
  <c r="D1972" i="14"/>
  <c r="D1973" i="14"/>
  <c r="D1974" i="14"/>
  <c r="D1975" i="14"/>
  <c r="D1976" i="14"/>
  <c r="D1977" i="14"/>
  <c r="D1978" i="14"/>
  <c r="D1979" i="14"/>
  <c r="D1980" i="14"/>
  <c r="D1981" i="14"/>
  <c r="D1982" i="14"/>
  <c r="D1983" i="14"/>
  <c r="D1984" i="14"/>
  <c r="D1985" i="14"/>
  <c r="D1986" i="14"/>
  <c r="D1987" i="14"/>
  <c r="D1988" i="14"/>
  <c r="D1989" i="14"/>
  <c r="D1990" i="14"/>
  <c r="D1991" i="14"/>
  <c r="D1992" i="14"/>
  <c r="D1993" i="14"/>
  <c r="D1994" i="14"/>
  <c r="D1995" i="14"/>
  <c r="D1996" i="14"/>
  <c r="D1997" i="14"/>
  <c r="D1998" i="14"/>
  <c r="D1999" i="14"/>
  <c r="D2000" i="14"/>
  <c r="D2001" i="14"/>
  <c r="D2002" i="14"/>
  <c r="D2003" i="14"/>
  <c r="D2004" i="14"/>
  <c r="D2005" i="14"/>
  <c r="D2006" i="14"/>
  <c r="D2007" i="14"/>
  <c r="D2008" i="14"/>
  <c r="D2009" i="14"/>
  <c r="D2010" i="14"/>
  <c r="D2011" i="14"/>
  <c r="D2012" i="14"/>
  <c r="D2013" i="14"/>
  <c r="D2014" i="14"/>
  <c r="D2015" i="14"/>
  <c r="D2016" i="14"/>
  <c r="D2017" i="14"/>
  <c r="D2018" i="14"/>
  <c r="D2019" i="14"/>
  <c r="D2020" i="14"/>
  <c r="D2021" i="14"/>
  <c r="D2022" i="14"/>
  <c r="D2023" i="14"/>
  <c r="D2024" i="14"/>
  <c r="D2025" i="14"/>
  <c r="D2026" i="14"/>
  <c r="D2027" i="14"/>
  <c r="D2028" i="14"/>
  <c r="D2029" i="14"/>
  <c r="D2030" i="14"/>
  <c r="D2031" i="14"/>
  <c r="D2032" i="14"/>
  <c r="D2033" i="14"/>
  <c r="D2034" i="14"/>
  <c r="D2035" i="14"/>
  <c r="D2036" i="14"/>
  <c r="D2037" i="14"/>
  <c r="D2038" i="14"/>
  <c r="D2039" i="14"/>
  <c r="D2040" i="14"/>
  <c r="D2041" i="14"/>
  <c r="D2042" i="14"/>
  <c r="D2043" i="14"/>
  <c r="D2044" i="14"/>
  <c r="D2045" i="14"/>
  <c r="D2046" i="14"/>
  <c r="D2047" i="14"/>
  <c r="D2048" i="14"/>
  <c r="D2049" i="14"/>
  <c r="D2050" i="14"/>
  <c r="D2051" i="14"/>
  <c r="D2052" i="14"/>
  <c r="D2053" i="14"/>
  <c r="D2054" i="14"/>
  <c r="D2055" i="14"/>
  <c r="D2056" i="14"/>
  <c r="D2057" i="14"/>
  <c r="D2058" i="14"/>
  <c r="D2059" i="14"/>
  <c r="D2060" i="14"/>
  <c r="D2061" i="14"/>
  <c r="D2062" i="14"/>
  <c r="D2063" i="14"/>
  <c r="D2064" i="14"/>
  <c r="D2065" i="14"/>
  <c r="D2066" i="14"/>
  <c r="D2067" i="14"/>
  <c r="D2068" i="14"/>
  <c r="D2069" i="14"/>
  <c r="D2070" i="14"/>
  <c r="D2071" i="14"/>
  <c r="D2072" i="14"/>
  <c r="D2073" i="14"/>
  <c r="D2074" i="14"/>
  <c r="D2075" i="14"/>
  <c r="D2076" i="14"/>
  <c r="D2077" i="14"/>
  <c r="D2078" i="14"/>
  <c r="D2079" i="14"/>
  <c r="D2080" i="14"/>
  <c r="D2081" i="14"/>
  <c r="D2082" i="14"/>
  <c r="D2083" i="14"/>
  <c r="D2084" i="14"/>
  <c r="D2085" i="14"/>
  <c r="D2086" i="14"/>
  <c r="D2087" i="14"/>
  <c r="D2088" i="14"/>
  <c r="D2089" i="14"/>
  <c r="D2090" i="14"/>
  <c r="D2091" i="14"/>
  <c r="D2092" i="14"/>
  <c r="D2093" i="14"/>
  <c r="D2094" i="14"/>
  <c r="D2095" i="14"/>
  <c r="D2096" i="14"/>
  <c r="D2097" i="14"/>
  <c r="D2098" i="14"/>
  <c r="D2099" i="14"/>
  <c r="D2100" i="14"/>
  <c r="D2101" i="14"/>
  <c r="D2102" i="14"/>
  <c r="D2103" i="14"/>
  <c r="D2104" i="14"/>
  <c r="D2105" i="14"/>
  <c r="D2106" i="14"/>
  <c r="D2107" i="14"/>
  <c r="D2108" i="14"/>
  <c r="D2109" i="14"/>
  <c r="D2110" i="14"/>
  <c r="D2111" i="14"/>
  <c r="D2112" i="14"/>
  <c r="D2113" i="14"/>
  <c r="D2114" i="14"/>
  <c r="D2115" i="14"/>
  <c r="D2116" i="14"/>
  <c r="D2117" i="14"/>
  <c r="D2118" i="14"/>
  <c r="D2119" i="14"/>
  <c r="D2120" i="14"/>
  <c r="D2121" i="14"/>
  <c r="D2122" i="14"/>
  <c r="D2123" i="14"/>
  <c r="D2124" i="14"/>
  <c r="D2125" i="14"/>
  <c r="D2126" i="14"/>
  <c r="D2127" i="14"/>
  <c r="D2128" i="14"/>
  <c r="D2129" i="14"/>
  <c r="D2130" i="14"/>
  <c r="D2131" i="14"/>
  <c r="D2132" i="14"/>
  <c r="D2133" i="14"/>
  <c r="D2134" i="14"/>
  <c r="D2135" i="14"/>
  <c r="D2136" i="14"/>
  <c r="D2137" i="14"/>
  <c r="D2138" i="14"/>
  <c r="D2139" i="14"/>
  <c r="D2140" i="14"/>
  <c r="D2141" i="14"/>
  <c r="D2142" i="14"/>
  <c r="D2143" i="14"/>
  <c r="D2144" i="14"/>
  <c r="D2145" i="14"/>
  <c r="D2146" i="14"/>
  <c r="D2147" i="14"/>
  <c r="D2148" i="14"/>
  <c r="D2149" i="14"/>
  <c r="D2150" i="14"/>
  <c r="D2151" i="14"/>
  <c r="D2152" i="14"/>
  <c r="D2153" i="14"/>
  <c r="D2154" i="14"/>
  <c r="D2155" i="14"/>
  <c r="D2156" i="14"/>
  <c r="D2157" i="14"/>
  <c r="D2158" i="14"/>
  <c r="D2159" i="14"/>
  <c r="D2160" i="14"/>
  <c r="D2161" i="14"/>
  <c r="D2162" i="14"/>
  <c r="D2163" i="14"/>
  <c r="D2164" i="14"/>
  <c r="D2165" i="14"/>
  <c r="D2166" i="14"/>
  <c r="D2167" i="14"/>
  <c r="D2168" i="14"/>
  <c r="D2169" i="14"/>
  <c r="D2170" i="14"/>
  <c r="D2171" i="14"/>
  <c r="D2172" i="14"/>
  <c r="D2173" i="14"/>
  <c r="D2174" i="14"/>
  <c r="D2175" i="14"/>
  <c r="D2176" i="14"/>
  <c r="D2177" i="14"/>
  <c r="D2178" i="14"/>
  <c r="D2179" i="14"/>
  <c r="D2180" i="14"/>
  <c r="D2181" i="14"/>
  <c r="D2182" i="14"/>
  <c r="D2183" i="14"/>
  <c r="D2184" i="14"/>
  <c r="D2185" i="14"/>
  <c r="D2186" i="14"/>
  <c r="D2187" i="14"/>
  <c r="D2188" i="14"/>
  <c r="D2189" i="14"/>
  <c r="D2190" i="14"/>
  <c r="D2191" i="14"/>
  <c r="D2192" i="14"/>
  <c r="D2193" i="14"/>
  <c r="D2194" i="14"/>
  <c r="D2195" i="14"/>
  <c r="D2196" i="14"/>
  <c r="D2197" i="14"/>
  <c r="D2198" i="14"/>
  <c r="D2199" i="14"/>
  <c r="D2200" i="14"/>
  <c r="D2201" i="14"/>
  <c r="D2202" i="14"/>
  <c r="D2203" i="14"/>
  <c r="D2204" i="14"/>
  <c r="D2205" i="14"/>
  <c r="D2206" i="14"/>
  <c r="D2207" i="14"/>
  <c r="D2208" i="14"/>
  <c r="D2209" i="14"/>
  <c r="D2210" i="14"/>
  <c r="D2211" i="14"/>
  <c r="D2212" i="14"/>
  <c r="D2213" i="14"/>
  <c r="D2214" i="14"/>
  <c r="D2215" i="14"/>
  <c r="D2216" i="14"/>
  <c r="D2217" i="14"/>
  <c r="D2218" i="14"/>
  <c r="D2219" i="14"/>
  <c r="D2220" i="14"/>
  <c r="D2221" i="14"/>
  <c r="D2222" i="14"/>
  <c r="D2223" i="14"/>
  <c r="D2224" i="14"/>
  <c r="D2225" i="14"/>
  <c r="D2226" i="14"/>
  <c r="D2227" i="14"/>
  <c r="D2228" i="14"/>
  <c r="D2229" i="14"/>
  <c r="D2230" i="14"/>
  <c r="D2231" i="14"/>
  <c r="D2232" i="14"/>
  <c r="D2233" i="14"/>
  <c r="D2234" i="14"/>
  <c r="D2235" i="14"/>
  <c r="D2236" i="14"/>
  <c r="D2237" i="14"/>
  <c r="D2238" i="14"/>
  <c r="D2239" i="14"/>
  <c r="D2240" i="14"/>
  <c r="D2241" i="14"/>
  <c r="D2242" i="14"/>
  <c r="D2243" i="14"/>
  <c r="D2244" i="14"/>
  <c r="D2245" i="14"/>
  <c r="D2246" i="14"/>
  <c r="D2247" i="14"/>
  <c r="D2248" i="14"/>
  <c r="D2249" i="14"/>
  <c r="D2250" i="14"/>
  <c r="D2251" i="14"/>
  <c r="D2252" i="14"/>
  <c r="D2253" i="14"/>
  <c r="D2254" i="14"/>
  <c r="D2255" i="14"/>
  <c r="D2256" i="14"/>
  <c r="D2257" i="14"/>
  <c r="D2258" i="14"/>
  <c r="D2259" i="14"/>
  <c r="D2260" i="14"/>
  <c r="D2261" i="14"/>
  <c r="D2262" i="14"/>
  <c r="D2263" i="14"/>
  <c r="D2264" i="14"/>
  <c r="D2265" i="14"/>
  <c r="D2266" i="14"/>
  <c r="D2267" i="14"/>
  <c r="D2268" i="14"/>
  <c r="D2269" i="14"/>
  <c r="D2270" i="14"/>
  <c r="D2271" i="14"/>
  <c r="D2272" i="14"/>
  <c r="D2273" i="14"/>
  <c r="D2274" i="14"/>
  <c r="D2275" i="14"/>
  <c r="D2276" i="14"/>
  <c r="D2277" i="14"/>
  <c r="D2278" i="14"/>
  <c r="D2279" i="14"/>
  <c r="D2280" i="14"/>
  <c r="D2281" i="14"/>
  <c r="D2282" i="14"/>
  <c r="D2283" i="14"/>
  <c r="D2284" i="14"/>
  <c r="D2285" i="14"/>
  <c r="D2286" i="14"/>
  <c r="D2287" i="14"/>
  <c r="D2288" i="14"/>
  <c r="D2289" i="14"/>
  <c r="D2290" i="14"/>
  <c r="D2291" i="14"/>
  <c r="D2292" i="14"/>
  <c r="D2293" i="14"/>
  <c r="D2294" i="14"/>
  <c r="D2295" i="14"/>
  <c r="D2296" i="14"/>
  <c r="D2297" i="14"/>
  <c r="D2298" i="14"/>
  <c r="D2299" i="14"/>
  <c r="D2300" i="14"/>
  <c r="D2301" i="14"/>
  <c r="D2302" i="14"/>
  <c r="D2303" i="14"/>
  <c r="D2304" i="14"/>
  <c r="D2305" i="14"/>
  <c r="D2306" i="14"/>
  <c r="D2307" i="14"/>
  <c r="D2308" i="14"/>
  <c r="D2309" i="14"/>
  <c r="D2310" i="14"/>
  <c r="D2311" i="14"/>
  <c r="D2312" i="14"/>
  <c r="D2313" i="14"/>
  <c r="D2314" i="14"/>
  <c r="D2315" i="14"/>
  <c r="D2316" i="14"/>
  <c r="D2317" i="14"/>
  <c r="D2318" i="14"/>
  <c r="D2319" i="14"/>
  <c r="D2320" i="14"/>
  <c r="D2321" i="14"/>
  <c r="D2322" i="14"/>
  <c r="D2323" i="14"/>
  <c r="D2324" i="14"/>
  <c r="D2325" i="14"/>
  <c r="D2326" i="14"/>
  <c r="D2327" i="14"/>
  <c r="D2328" i="14"/>
  <c r="D2329" i="14"/>
  <c r="D2330" i="14"/>
  <c r="D2331" i="14"/>
  <c r="D2332" i="14"/>
  <c r="D2333" i="14"/>
  <c r="D2334" i="14"/>
  <c r="D2335" i="14"/>
  <c r="D2336" i="14"/>
  <c r="D2337" i="14"/>
  <c r="D2338" i="14"/>
  <c r="D2339" i="14"/>
  <c r="D2340" i="14"/>
  <c r="D2341" i="14"/>
  <c r="D2342" i="14"/>
  <c r="D2343" i="14"/>
  <c r="D2344" i="14"/>
  <c r="D2345" i="14"/>
  <c r="D2346" i="14"/>
  <c r="D2347" i="14"/>
  <c r="D2348" i="14"/>
  <c r="D2349" i="14"/>
  <c r="D2350" i="14"/>
  <c r="D2351" i="14"/>
  <c r="D2352" i="14"/>
  <c r="D2353" i="14"/>
  <c r="D2354" i="14"/>
  <c r="D2355" i="14"/>
  <c r="D2356" i="14"/>
  <c r="D2357" i="14"/>
  <c r="D2358" i="14"/>
  <c r="D2359" i="14"/>
  <c r="D2360" i="14"/>
  <c r="D2361" i="14"/>
  <c r="D2362" i="14"/>
  <c r="D2363" i="14"/>
  <c r="D2364" i="14"/>
  <c r="D2365" i="14"/>
  <c r="D2366" i="14"/>
  <c r="D2367" i="14"/>
  <c r="D2368" i="14"/>
  <c r="D2369" i="14"/>
  <c r="D2370" i="14"/>
  <c r="D2371" i="14"/>
  <c r="D2372" i="14"/>
  <c r="D2373" i="14"/>
  <c r="D2374" i="14"/>
  <c r="D2375" i="14"/>
  <c r="D2376" i="14"/>
  <c r="D2377" i="14"/>
  <c r="D2378" i="14"/>
  <c r="D2379" i="14"/>
  <c r="D2380" i="14"/>
  <c r="D2381" i="14"/>
  <c r="D2382" i="14"/>
  <c r="D2383" i="14"/>
  <c r="D2384" i="14"/>
  <c r="D2385" i="14"/>
  <c r="D2386" i="14"/>
  <c r="D2387" i="14"/>
  <c r="D2388" i="14"/>
  <c r="D2389" i="14"/>
  <c r="D2390" i="14"/>
  <c r="D2391" i="14"/>
  <c r="D2392" i="14"/>
  <c r="D2393" i="14"/>
  <c r="D2394" i="14"/>
  <c r="D2395" i="14"/>
  <c r="D2396" i="14"/>
  <c r="D2397" i="14"/>
  <c r="D2398" i="14"/>
  <c r="D2399" i="14"/>
  <c r="D2400" i="14"/>
  <c r="D2401" i="14"/>
  <c r="D2402" i="14"/>
  <c r="D2403" i="14"/>
  <c r="D2404" i="14"/>
  <c r="D2405" i="14"/>
  <c r="D2406" i="14"/>
  <c r="D2407" i="14"/>
  <c r="D2408" i="14"/>
  <c r="D2409" i="14"/>
  <c r="D2410" i="14"/>
  <c r="D2411" i="14"/>
  <c r="D2412" i="14"/>
  <c r="D2413" i="14"/>
  <c r="D2414" i="14"/>
  <c r="D2415" i="14"/>
  <c r="D2416" i="14"/>
  <c r="D2417" i="14"/>
  <c r="D2418" i="14"/>
  <c r="D2419" i="14"/>
  <c r="D2420" i="14"/>
  <c r="D2421" i="14"/>
  <c r="D2422" i="14"/>
  <c r="D2423" i="14"/>
  <c r="D2424" i="14"/>
  <c r="D2425" i="14"/>
  <c r="D2426" i="14"/>
  <c r="D2427" i="14"/>
  <c r="D2428" i="14"/>
  <c r="D2429" i="14"/>
  <c r="D2430" i="14"/>
  <c r="D2431" i="14"/>
  <c r="D2432" i="14"/>
  <c r="D2433" i="14"/>
  <c r="D2434" i="14"/>
  <c r="D2435" i="14"/>
  <c r="D2436" i="14"/>
  <c r="D2437" i="14"/>
  <c r="D2438" i="14"/>
  <c r="D2439" i="14"/>
  <c r="D2440" i="14"/>
  <c r="D2441" i="14"/>
  <c r="D2442" i="14"/>
  <c r="D2443" i="14"/>
  <c r="D2444" i="14"/>
  <c r="D2445" i="14"/>
  <c r="D2446" i="14"/>
  <c r="D2447" i="14"/>
  <c r="D2448" i="14"/>
  <c r="D2449" i="14"/>
  <c r="D2450" i="14"/>
  <c r="D2451" i="14"/>
  <c r="D2452" i="14"/>
  <c r="D2453" i="14"/>
  <c r="D2454" i="14"/>
  <c r="D2455" i="14"/>
  <c r="D2456" i="14"/>
  <c r="D2457" i="14"/>
  <c r="D2458" i="14"/>
  <c r="D2459" i="14"/>
  <c r="D2460" i="14"/>
  <c r="D2461" i="14"/>
  <c r="D2462" i="14"/>
  <c r="D2463" i="14"/>
  <c r="D2464" i="14"/>
  <c r="D2465" i="14"/>
  <c r="D2466" i="14"/>
  <c r="D2467" i="14"/>
  <c r="D2468" i="14"/>
  <c r="D2469" i="14"/>
  <c r="D2470" i="14"/>
  <c r="D2471" i="14"/>
  <c r="D2472" i="14"/>
  <c r="D2473" i="14"/>
  <c r="D2474" i="14"/>
  <c r="D2475" i="14"/>
  <c r="D2476" i="14"/>
  <c r="D2477" i="14"/>
  <c r="D2478" i="14"/>
  <c r="D2479" i="14"/>
  <c r="D2480" i="14"/>
  <c r="D2481" i="14"/>
  <c r="D2482" i="14"/>
  <c r="D2483" i="14"/>
  <c r="D2484" i="14"/>
  <c r="D2485" i="14"/>
  <c r="D2486" i="14"/>
  <c r="D2487" i="14"/>
  <c r="D2488" i="14"/>
  <c r="D2489" i="14"/>
  <c r="D2490" i="14"/>
  <c r="D2491" i="14"/>
  <c r="D2492" i="14"/>
  <c r="D2493" i="14"/>
  <c r="D2494" i="14"/>
  <c r="D2495" i="14"/>
  <c r="D2496" i="14"/>
  <c r="D2497" i="14"/>
  <c r="D2498" i="14"/>
  <c r="D2499" i="14"/>
  <c r="D2500" i="14"/>
  <c r="D2501" i="14"/>
  <c r="D2502" i="14"/>
  <c r="D2503" i="14"/>
  <c r="D2504" i="14"/>
  <c r="D2505" i="14"/>
  <c r="D2506" i="14"/>
  <c r="D2507" i="14"/>
  <c r="D2508" i="14"/>
  <c r="D2509" i="14"/>
  <c r="D2510" i="14"/>
  <c r="D2511" i="14"/>
  <c r="D2512" i="14"/>
  <c r="D2513" i="14"/>
  <c r="D2514" i="14"/>
  <c r="D2515" i="14"/>
  <c r="D2516" i="14"/>
  <c r="D2517" i="14"/>
  <c r="D2518" i="14"/>
  <c r="D2519" i="14"/>
  <c r="D2520" i="14"/>
  <c r="D2521" i="14"/>
  <c r="D2522" i="14"/>
  <c r="D2523" i="14"/>
  <c r="D2524" i="14"/>
  <c r="D2525" i="14"/>
  <c r="D2526" i="14"/>
  <c r="D2527" i="14"/>
  <c r="D2528" i="14"/>
  <c r="D2529" i="14"/>
  <c r="D2530" i="14"/>
  <c r="D2531" i="14"/>
  <c r="D2532" i="14"/>
  <c r="D2533" i="14"/>
  <c r="D2534" i="14"/>
  <c r="D2535" i="14"/>
  <c r="D2536" i="14"/>
  <c r="D2537" i="14"/>
  <c r="D2538" i="14"/>
  <c r="D2539" i="14"/>
  <c r="D2540" i="14"/>
  <c r="D2541" i="14"/>
  <c r="D2542" i="14"/>
  <c r="D2543" i="14"/>
  <c r="D2544" i="14"/>
  <c r="D2545" i="14"/>
  <c r="D2546" i="14"/>
  <c r="D2547" i="14"/>
  <c r="D2548" i="14"/>
  <c r="D2549" i="14"/>
  <c r="D2550" i="14"/>
  <c r="D2551" i="14"/>
  <c r="D2552" i="14"/>
  <c r="D2553" i="14"/>
  <c r="D2554" i="14"/>
  <c r="D2555" i="14"/>
  <c r="D2556" i="14"/>
  <c r="D2557" i="14"/>
  <c r="D2558" i="14"/>
  <c r="D2559" i="14"/>
  <c r="D2560" i="14"/>
  <c r="D2561" i="14"/>
  <c r="D2562" i="14"/>
  <c r="D2563" i="14"/>
  <c r="D2564" i="14"/>
  <c r="D2565" i="14"/>
  <c r="D2566" i="14"/>
  <c r="D2567" i="14"/>
  <c r="D2568" i="14"/>
  <c r="D2569" i="14"/>
  <c r="D2570" i="14"/>
  <c r="D2571" i="14"/>
  <c r="D2572" i="14"/>
  <c r="D2573" i="14"/>
  <c r="D2574" i="14"/>
  <c r="D2575" i="14"/>
  <c r="D2576" i="14"/>
  <c r="D2577" i="14"/>
  <c r="D2578" i="14"/>
  <c r="D2579" i="14"/>
  <c r="D2580" i="14"/>
  <c r="D2581" i="14"/>
  <c r="D2582" i="14"/>
  <c r="D2583" i="14"/>
  <c r="D2584" i="14"/>
  <c r="D2585" i="14"/>
  <c r="D2586" i="14"/>
  <c r="D2587" i="14"/>
  <c r="D2588" i="14"/>
  <c r="D2589" i="14"/>
  <c r="D2590" i="14"/>
  <c r="D2591" i="14"/>
  <c r="D2592" i="14"/>
  <c r="D2593" i="14"/>
  <c r="D2594" i="14"/>
  <c r="D2595" i="14"/>
  <c r="D2596" i="14"/>
  <c r="D2597" i="14"/>
  <c r="D2598" i="14"/>
  <c r="D2599" i="14"/>
  <c r="D2600" i="14"/>
  <c r="D2601" i="14"/>
  <c r="D2602" i="14"/>
  <c r="D2603" i="14"/>
  <c r="D2604" i="14"/>
  <c r="D2605" i="14"/>
  <c r="D2606" i="14"/>
  <c r="D2607" i="14"/>
  <c r="D2608" i="14"/>
  <c r="D2609" i="14"/>
  <c r="D2610" i="14"/>
  <c r="D2611" i="14"/>
  <c r="D2612" i="14"/>
  <c r="D2613" i="14"/>
  <c r="D2614" i="14"/>
  <c r="D2615" i="14"/>
  <c r="D2616" i="14"/>
  <c r="D2617" i="14"/>
  <c r="D2618" i="14"/>
  <c r="D2619" i="14"/>
  <c r="D2620" i="14"/>
  <c r="D2621" i="14"/>
  <c r="D2622" i="14"/>
  <c r="D2623" i="14"/>
  <c r="D2624" i="14"/>
  <c r="D2625" i="14"/>
  <c r="D2626" i="14"/>
  <c r="D2627" i="14"/>
  <c r="D2628" i="14"/>
  <c r="D2629" i="14"/>
  <c r="D2630" i="14"/>
  <c r="D2631" i="14"/>
  <c r="D2632" i="14"/>
  <c r="D2633" i="14"/>
  <c r="D2634" i="14"/>
  <c r="D2635" i="14"/>
  <c r="D2636" i="14"/>
  <c r="D2637" i="14"/>
  <c r="D2638" i="14"/>
  <c r="D2639" i="14"/>
  <c r="D2640" i="14"/>
  <c r="D2641" i="14"/>
  <c r="D2642" i="14"/>
  <c r="D2643" i="14"/>
  <c r="D2644" i="14"/>
  <c r="D2645" i="14"/>
  <c r="D2646" i="14"/>
  <c r="D2647" i="14"/>
  <c r="D2648" i="14"/>
  <c r="D2649" i="14"/>
  <c r="D2650" i="14"/>
  <c r="D2651" i="14"/>
  <c r="D2652" i="14"/>
  <c r="D2653" i="14"/>
  <c r="D2654" i="14"/>
  <c r="D2655" i="14"/>
  <c r="D2656" i="14"/>
  <c r="D2657" i="14"/>
  <c r="D2658" i="14"/>
  <c r="D2659" i="14"/>
  <c r="D2660" i="14"/>
  <c r="D2661" i="14"/>
  <c r="D2662" i="14"/>
  <c r="D2663" i="14"/>
  <c r="D2664" i="14"/>
  <c r="D2665" i="14"/>
  <c r="D2666" i="14"/>
  <c r="D2667" i="14"/>
  <c r="D2668" i="14"/>
  <c r="D2669" i="14"/>
  <c r="D2670" i="14"/>
  <c r="D2671" i="14"/>
  <c r="D2672" i="14"/>
  <c r="D2673" i="14"/>
  <c r="D2674" i="14"/>
  <c r="D2675" i="14"/>
  <c r="D2676" i="14"/>
  <c r="D2677" i="14"/>
  <c r="D2678" i="14"/>
  <c r="D2679" i="14"/>
  <c r="D2680" i="14"/>
  <c r="D2681" i="14"/>
  <c r="D2682" i="14"/>
  <c r="D2683" i="14"/>
  <c r="D2684" i="14"/>
  <c r="D2685" i="14"/>
  <c r="D2686" i="14"/>
  <c r="D2687" i="14"/>
  <c r="D2688" i="14"/>
  <c r="D2689" i="14"/>
  <c r="D2690" i="14"/>
  <c r="D2691" i="14"/>
  <c r="D2692" i="14"/>
  <c r="D2693" i="14"/>
  <c r="D2694" i="14"/>
  <c r="D2695" i="14"/>
  <c r="D2696" i="14"/>
  <c r="D2697" i="14"/>
  <c r="D2698" i="14"/>
  <c r="D2699" i="14"/>
  <c r="D2700" i="14"/>
  <c r="D2701" i="14"/>
  <c r="D2702" i="14"/>
  <c r="D2703" i="14"/>
  <c r="D2704" i="14"/>
  <c r="D2705" i="14"/>
  <c r="D2706" i="14"/>
  <c r="D2707" i="14"/>
  <c r="D2708" i="14"/>
  <c r="D2709" i="14"/>
  <c r="D2710" i="14"/>
  <c r="D2711" i="14"/>
  <c r="D2712" i="14"/>
  <c r="D2713" i="14"/>
  <c r="D2714" i="14"/>
  <c r="D2715" i="14"/>
  <c r="D2716" i="14"/>
  <c r="D2717" i="14"/>
  <c r="D2718" i="14"/>
  <c r="D2719" i="14"/>
  <c r="D2720" i="14"/>
  <c r="D2721" i="14"/>
  <c r="D2722" i="14"/>
  <c r="D2723" i="14"/>
  <c r="D2724" i="14"/>
  <c r="D2725" i="14"/>
  <c r="D2726" i="14"/>
  <c r="D2727" i="14"/>
  <c r="D2728" i="14"/>
  <c r="D2729" i="14"/>
  <c r="D2730" i="14"/>
  <c r="D2731" i="14"/>
  <c r="D2732" i="14"/>
  <c r="D2733" i="14"/>
  <c r="D2734" i="14"/>
  <c r="D2735" i="14"/>
  <c r="D2736" i="14"/>
  <c r="D2737" i="14"/>
  <c r="D2738" i="14"/>
  <c r="D2739" i="14"/>
  <c r="D2740" i="14"/>
  <c r="D2741" i="14"/>
  <c r="D2742" i="14"/>
  <c r="D2743" i="14"/>
  <c r="D2744" i="14"/>
  <c r="D2745" i="14"/>
  <c r="D2746" i="14"/>
  <c r="D2747" i="14"/>
  <c r="D2748" i="14"/>
  <c r="D2749" i="14"/>
  <c r="D2750" i="14"/>
  <c r="D2751" i="14"/>
  <c r="D2752" i="14"/>
  <c r="D2753" i="14"/>
  <c r="D2754" i="14"/>
  <c r="D2755" i="14"/>
  <c r="D2756" i="14"/>
  <c r="D2757" i="14"/>
  <c r="D2758" i="14"/>
  <c r="D2759" i="14"/>
  <c r="D2760" i="14"/>
  <c r="D2761" i="14"/>
  <c r="D2762" i="14"/>
  <c r="D2763" i="14"/>
  <c r="D2764" i="14"/>
  <c r="D2765" i="14"/>
  <c r="D2766" i="14"/>
  <c r="D2767" i="14"/>
  <c r="D2768" i="14"/>
  <c r="D2769" i="14"/>
  <c r="D2770" i="14"/>
  <c r="D2771" i="14"/>
  <c r="D2772" i="14"/>
  <c r="D2773" i="14"/>
  <c r="D2774" i="14"/>
  <c r="D2775" i="14"/>
  <c r="D2776" i="14"/>
  <c r="D2777" i="14"/>
  <c r="D2778" i="14"/>
  <c r="D2779" i="14"/>
  <c r="D2780" i="14"/>
  <c r="D2781" i="14"/>
  <c r="D2782" i="14"/>
  <c r="D2783" i="14"/>
  <c r="D2784" i="14"/>
  <c r="D2785" i="14"/>
  <c r="D2786" i="14"/>
  <c r="D2787" i="14"/>
  <c r="D2788" i="14"/>
  <c r="D2789" i="14"/>
  <c r="D2790" i="14"/>
  <c r="D2791" i="14"/>
  <c r="D2792" i="14"/>
  <c r="D2793" i="14"/>
  <c r="D2794" i="14"/>
  <c r="D2795" i="14"/>
  <c r="D2796" i="14"/>
  <c r="D2797" i="14"/>
  <c r="D2798" i="14"/>
  <c r="D2799" i="14"/>
  <c r="D2800" i="14"/>
  <c r="D2801" i="14"/>
  <c r="D2802" i="14"/>
  <c r="D2803" i="14"/>
  <c r="D2804" i="14"/>
  <c r="D2805" i="14"/>
  <c r="D2806" i="14"/>
  <c r="D2807" i="14"/>
  <c r="D2808" i="14"/>
  <c r="D2809" i="14"/>
  <c r="D2810" i="14"/>
  <c r="D2811" i="14"/>
  <c r="D2812" i="14"/>
  <c r="D2813" i="14"/>
  <c r="D2814" i="14"/>
  <c r="D2815" i="14"/>
  <c r="D2816" i="14"/>
  <c r="D2817" i="14"/>
  <c r="D2818" i="14"/>
  <c r="D2819" i="14"/>
  <c r="D2820" i="14"/>
  <c r="D2821" i="14"/>
  <c r="D2822" i="14"/>
  <c r="D2823" i="14"/>
  <c r="D2824" i="14"/>
  <c r="D2825" i="14"/>
  <c r="D2826" i="14"/>
  <c r="D2827" i="14"/>
  <c r="D2828" i="14"/>
  <c r="D2829" i="14"/>
  <c r="D2830" i="14"/>
  <c r="D2831" i="14"/>
  <c r="D2832" i="14"/>
  <c r="D2833" i="14"/>
  <c r="D2834" i="14"/>
  <c r="D2835" i="14"/>
  <c r="D2836" i="14"/>
  <c r="D2837" i="14"/>
  <c r="D2838" i="14"/>
  <c r="D2839" i="14"/>
  <c r="D2840" i="14"/>
  <c r="D2841" i="14"/>
  <c r="D2842" i="14"/>
  <c r="D2843" i="14"/>
  <c r="D2844" i="14"/>
  <c r="D2845" i="14"/>
  <c r="D2846" i="14"/>
  <c r="D2847" i="14"/>
  <c r="D2848" i="14"/>
  <c r="D2849" i="14"/>
  <c r="D2850" i="14"/>
  <c r="D2851" i="14"/>
  <c r="D2852" i="14"/>
  <c r="D2853" i="14"/>
  <c r="D2854" i="14"/>
  <c r="D2855" i="14"/>
  <c r="D2856" i="14"/>
  <c r="D2857" i="14"/>
  <c r="D2858" i="14"/>
  <c r="D2859" i="14"/>
  <c r="D2860" i="14"/>
  <c r="D2861" i="14"/>
  <c r="D2862" i="14"/>
  <c r="D2863" i="14"/>
  <c r="D2864" i="14"/>
  <c r="D2865" i="14"/>
  <c r="D2866" i="14"/>
  <c r="D2867" i="14"/>
  <c r="D2868" i="14"/>
  <c r="D2869" i="14"/>
  <c r="D2870" i="14"/>
  <c r="D2871" i="14"/>
  <c r="D2872" i="14"/>
  <c r="D2873" i="14"/>
  <c r="D2874" i="14"/>
  <c r="D2875" i="14"/>
  <c r="D2876" i="14"/>
  <c r="D2877" i="14"/>
  <c r="D2878" i="14"/>
  <c r="D2879" i="14"/>
  <c r="D2880" i="14"/>
  <c r="D2881" i="14"/>
  <c r="D2882" i="14"/>
  <c r="D2883" i="14"/>
  <c r="D2884" i="14"/>
  <c r="D2885" i="14"/>
  <c r="D2886" i="14"/>
  <c r="D2887" i="14"/>
  <c r="D2888" i="14"/>
  <c r="D2889" i="14"/>
  <c r="D2890" i="14"/>
  <c r="D2891" i="14"/>
  <c r="D2892" i="14"/>
  <c r="D2893" i="14"/>
  <c r="D2894" i="14"/>
  <c r="D2895" i="14"/>
  <c r="D2896" i="14"/>
  <c r="D2897" i="14"/>
  <c r="D2898" i="14"/>
  <c r="D2899" i="14"/>
  <c r="D2900" i="14"/>
  <c r="D2901" i="14"/>
  <c r="D2902" i="14"/>
  <c r="D2903" i="14"/>
  <c r="D2904" i="14"/>
  <c r="D2905" i="14"/>
  <c r="D2906" i="14"/>
  <c r="D2907" i="14"/>
  <c r="D2908" i="14"/>
  <c r="D2909" i="14"/>
  <c r="D2910" i="14"/>
  <c r="D2911" i="14"/>
  <c r="D2912" i="14"/>
  <c r="D2913" i="14"/>
  <c r="D2914" i="14"/>
  <c r="D2915" i="14"/>
  <c r="D2916" i="14"/>
  <c r="D2917" i="14"/>
  <c r="D2918" i="14"/>
  <c r="D2919" i="14"/>
  <c r="D2920" i="14"/>
  <c r="D2921" i="14"/>
  <c r="D2922" i="14"/>
  <c r="D2923" i="14"/>
  <c r="D2924" i="14"/>
  <c r="D2925" i="14"/>
  <c r="D2926" i="14"/>
  <c r="D2927" i="14"/>
  <c r="D2928" i="14"/>
  <c r="D2929" i="14"/>
  <c r="D2930" i="14"/>
  <c r="D2931" i="14"/>
  <c r="D2932" i="14"/>
  <c r="D2933" i="14"/>
  <c r="D2934" i="14"/>
  <c r="D2935" i="14"/>
  <c r="D2936" i="14"/>
  <c r="D2937" i="14"/>
  <c r="D2938" i="14"/>
  <c r="D2939" i="14"/>
  <c r="D2940" i="14"/>
  <c r="D2941" i="14"/>
  <c r="D2942" i="14"/>
  <c r="D2943" i="14"/>
  <c r="D2944" i="14"/>
  <c r="D2945" i="14"/>
  <c r="D2946" i="14"/>
  <c r="D2947" i="14"/>
  <c r="D2948" i="14"/>
  <c r="D2949" i="14"/>
  <c r="D2950" i="14"/>
  <c r="D2951" i="14"/>
  <c r="D2952" i="14"/>
  <c r="D2953" i="14"/>
  <c r="D2954" i="14"/>
  <c r="D2955" i="14"/>
  <c r="D2956" i="14"/>
  <c r="D2957" i="14"/>
  <c r="D2958" i="14"/>
  <c r="D2959" i="14"/>
  <c r="D2960" i="14"/>
  <c r="D2961" i="14"/>
  <c r="D2962" i="14"/>
  <c r="D2963" i="14"/>
  <c r="D2964" i="14"/>
  <c r="D2965" i="14"/>
  <c r="D2966" i="14"/>
  <c r="D2967" i="14"/>
  <c r="D2968" i="14"/>
  <c r="D2969" i="14"/>
  <c r="D2970" i="14"/>
  <c r="D2971" i="14"/>
  <c r="D2972" i="14"/>
  <c r="D2973" i="14"/>
  <c r="D2974" i="14"/>
  <c r="D2975" i="14"/>
  <c r="D2976" i="14"/>
  <c r="D2977" i="14"/>
  <c r="D2978" i="14"/>
  <c r="D2979" i="14"/>
  <c r="D2980" i="14"/>
  <c r="D2981" i="14"/>
  <c r="D2982" i="14"/>
  <c r="D2983" i="14"/>
  <c r="D2984" i="14"/>
  <c r="D2985" i="14"/>
  <c r="D2986" i="14"/>
  <c r="D2987" i="14"/>
  <c r="D2988" i="14"/>
  <c r="D2989" i="14"/>
  <c r="D2990" i="14"/>
  <c r="D2991" i="14"/>
  <c r="D2992" i="14"/>
  <c r="D2993" i="14"/>
  <c r="D2994" i="14"/>
  <c r="D2995" i="14"/>
  <c r="D2996" i="14"/>
  <c r="D2997" i="14"/>
  <c r="D2998" i="14"/>
  <c r="D2999" i="14"/>
  <c r="D3000" i="14"/>
  <c r="D3001" i="14"/>
  <c r="D3002" i="14"/>
  <c r="D3003" i="14"/>
  <c r="D3004" i="14"/>
  <c r="D3005" i="14"/>
  <c r="D3006" i="14"/>
  <c r="D3007" i="14"/>
  <c r="D3008" i="14"/>
  <c r="D3009" i="14"/>
  <c r="D3010" i="14"/>
  <c r="D3011" i="14"/>
  <c r="D3012" i="14"/>
  <c r="D3013" i="14"/>
  <c r="D3014" i="14"/>
  <c r="D3015" i="14"/>
  <c r="D3016" i="14"/>
  <c r="D3017" i="14"/>
  <c r="D3018" i="14"/>
  <c r="D3019" i="14"/>
  <c r="D3020" i="14"/>
  <c r="D3021" i="14"/>
  <c r="D3022" i="14"/>
  <c r="D3023" i="14"/>
  <c r="D3024" i="14"/>
  <c r="D3025" i="14"/>
  <c r="D3026" i="14"/>
  <c r="D3027" i="14"/>
  <c r="D3028" i="14"/>
  <c r="D3029" i="14"/>
  <c r="D3030" i="14"/>
  <c r="D3031" i="14"/>
  <c r="D3032" i="14"/>
  <c r="D3033" i="14"/>
  <c r="D3034" i="14"/>
  <c r="D3035" i="14"/>
  <c r="D3036" i="14"/>
  <c r="D3037" i="14"/>
  <c r="D3038" i="14"/>
  <c r="D3039" i="14"/>
  <c r="D3040" i="14"/>
  <c r="D3041" i="14"/>
  <c r="D3042" i="14"/>
  <c r="D3043" i="14"/>
  <c r="D3044" i="14"/>
  <c r="D3045" i="14"/>
  <c r="D3046" i="14"/>
  <c r="D3047" i="14"/>
  <c r="D3048" i="14"/>
  <c r="D3049" i="14"/>
  <c r="D3050" i="14"/>
  <c r="D3051" i="14"/>
  <c r="D3052" i="14"/>
  <c r="D3053" i="14"/>
  <c r="D3054" i="14"/>
  <c r="D3055" i="14"/>
  <c r="D3056" i="14"/>
  <c r="D3057" i="14"/>
  <c r="D3058" i="14"/>
  <c r="D3059" i="14"/>
  <c r="D3060" i="14"/>
  <c r="D3061" i="14"/>
  <c r="D3062" i="14"/>
  <c r="D3063" i="14"/>
  <c r="D3064" i="14"/>
  <c r="D3065" i="14"/>
  <c r="D3066" i="14"/>
  <c r="D3067" i="14"/>
  <c r="D3068" i="14"/>
  <c r="D3069" i="14"/>
  <c r="D3070" i="14"/>
  <c r="D3071" i="14"/>
  <c r="D3072" i="14"/>
  <c r="D3073" i="14"/>
  <c r="D3074" i="14"/>
  <c r="D3075" i="14"/>
  <c r="D3076" i="14"/>
  <c r="D3077" i="14"/>
  <c r="D3078" i="14"/>
  <c r="D3079" i="14"/>
  <c r="D3080" i="14"/>
  <c r="D3081" i="14"/>
  <c r="D3082" i="14"/>
  <c r="D3083" i="14"/>
  <c r="D3084" i="14"/>
  <c r="D3085" i="14"/>
  <c r="D3086" i="14"/>
  <c r="D3087" i="14"/>
  <c r="D3088" i="14"/>
  <c r="D3089" i="14"/>
  <c r="D3090" i="14"/>
  <c r="D3091" i="14"/>
  <c r="D3092" i="14"/>
  <c r="D3093" i="14"/>
  <c r="D3094" i="14"/>
  <c r="D3095" i="14"/>
  <c r="D3096" i="14"/>
  <c r="D3097" i="14"/>
  <c r="D3098" i="14"/>
  <c r="D3099" i="14"/>
  <c r="D3100" i="14"/>
  <c r="D3101" i="14"/>
  <c r="D3102" i="14"/>
  <c r="D3103" i="14"/>
  <c r="D3104" i="14"/>
  <c r="D3105" i="14"/>
  <c r="D3106" i="14"/>
  <c r="D3107" i="14"/>
  <c r="D3108" i="14"/>
  <c r="D3109" i="14"/>
  <c r="D3110" i="14"/>
  <c r="D3111" i="14"/>
  <c r="D3112" i="14"/>
  <c r="D3113" i="14"/>
  <c r="D3114" i="14"/>
  <c r="D3115" i="14"/>
  <c r="D3116" i="14"/>
  <c r="D3117" i="14"/>
  <c r="D3118" i="14"/>
  <c r="D3119" i="14"/>
  <c r="D3120" i="14"/>
  <c r="D3121" i="14"/>
  <c r="D3122" i="14"/>
  <c r="D3123" i="14"/>
  <c r="D3124" i="14"/>
  <c r="D3125" i="14"/>
  <c r="D3126" i="14"/>
  <c r="D3127" i="14"/>
  <c r="D3128" i="14"/>
  <c r="D3129" i="14"/>
  <c r="D3130" i="14"/>
  <c r="D3131" i="14"/>
  <c r="D3132" i="14"/>
  <c r="D3133" i="14"/>
  <c r="D3134" i="14"/>
  <c r="E67" i="14"/>
  <c r="E68" i="14"/>
  <c r="E69" i="14"/>
  <c r="E70" i="14"/>
  <c r="E71" i="14"/>
  <c r="E72" i="14"/>
  <c r="E73" i="14"/>
  <c r="E74" i="14"/>
  <c r="E75" i="14"/>
  <c r="E76" i="14"/>
  <c r="E77" i="14"/>
  <c r="E78" i="14"/>
  <c r="E79" i="14"/>
  <c r="E80" i="14"/>
  <c r="E81" i="14"/>
  <c r="E82" i="14"/>
  <c r="E83" i="14"/>
  <c r="E84" i="14"/>
  <c r="E85" i="14"/>
  <c r="E86" i="14"/>
  <c r="E87" i="14"/>
  <c r="E88" i="14"/>
  <c r="E89" i="14"/>
  <c r="E90" i="14"/>
  <c r="E91" i="14"/>
  <c r="E92" i="14"/>
  <c r="E93" i="14"/>
  <c r="E94" i="14"/>
  <c r="E95" i="14"/>
  <c r="E96" i="14"/>
  <c r="E97" i="14"/>
  <c r="E98" i="14"/>
  <c r="E99" i="14"/>
  <c r="E100" i="14"/>
  <c r="E101" i="14"/>
  <c r="E102" i="14"/>
  <c r="E103" i="14"/>
  <c r="E104" i="14"/>
  <c r="E105" i="14"/>
  <c r="E106" i="14"/>
  <c r="E107" i="14"/>
  <c r="E108" i="14"/>
  <c r="E109" i="14"/>
  <c r="E110" i="14"/>
  <c r="E111" i="14"/>
  <c r="E112" i="14"/>
  <c r="E113" i="14"/>
  <c r="E114" i="14"/>
  <c r="E115" i="14"/>
  <c r="E116" i="14"/>
  <c r="E117" i="14"/>
  <c r="E118" i="14"/>
  <c r="E119" i="14"/>
  <c r="E120" i="14"/>
  <c r="E121" i="14"/>
  <c r="E122" i="14"/>
  <c r="E123" i="14"/>
  <c r="E124" i="14"/>
  <c r="E125" i="14"/>
  <c r="E126" i="14"/>
  <c r="E127" i="14"/>
  <c r="E128" i="14"/>
  <c r="E129" i="14"/>
  <c r="E130" i="14"/>
  <c r="E131" i="14"/>
  <c r="E132" i="14"/>
  <c r="E133" i="14"/>
  <c r="E134" i="14"/>
  <c r="E135" i="14"/>
  <c r="E136" i="14"/>
  <c r="E137" i="14"/>
  <c r="E138" i="14"/>
  <c r="E139" i="14"/>
  <c r="E140" i="14"/>
  <c r="E141" i="14"/>
  <c r="E142" i="14"/>
  <c r="E143" i="14"/>
  <c r="E144" i="14"/>
  <c r="E145" i="14"/>
  <c r="E146" i="14"/>
  <c r="E147" i="14"/>
  <c r="E148" i="14"/>
  <c r="E149" i="14"/>
  <c r="E150" i="14"/>
  <c r="E151" i="14"/>
  <c r="E152" i="14"/>
  <c r="E153" i="14"/>
  <c r="E154" i="14"/>
  <c r="E155" i="14"/>
  <c r="E156" i="14"/>
  <c r="E157" i="14"/>
  <c r="E158" i="14"/>
  <c r="E159" i="14"/>
  <c r="E160" i="14"/>
  <c r="E161" i="14"/>
  <c r="E162" i="14"/>
  <c r="E163" i="14"/>
  <c r="E164" i="14"/>
  <c r="E165" i="14"/>
  <c r="E166" i="14"/>
  <c r="E167" i="14"/>
  <c r="E168" i="14"/>
  <c r="E169" i="14"/>
  <c r="E170" i="14"/>
  <c r="E171" i="14"/>
  <c r="E172" i="14"/>
  <c r="E173" i="14"/>
  <c r="E174" i="14"/>
  <c r="E175" i="14"/>
  <c r="E176" i="14"/>
  <c r="E177" i="14"/>
  <c r="E178" i="14"/>
  <c r="E179" i="14"/>
  <c r="E180" i="14"/>
  <c r="E181" i="14"/>
  <c r="E182" i="14"/>
  <c r="E183" i="14"/>
  <c r="E184" i="14"/>
  <c r="E185" i="14"/>
  <c r="E186" i="14"/>
  <c r="E187" i="14"/>
  <c r="E188" i="14"/>
  <c r="E189" i="14"/>
  <c r="E190" i="14"/>
  <c r="E191" i="14"/>
  <c r="E192" i="14"/>
  <c r="E193" i="14"/>
  <c r="E194" i="14"/>
  <c r="E195" i="14"/>
  <c r="E196" i="14"/>
  <c r="E197" i="14"/>
  <c r="E198" i="14"/>
  <c r="E199" i="14"/>
  <c r="E200" i="14"/>
  <c r="E201" i="14"/>
  <c r="E202" i="14"/>
  <c r="E203" i="14"/>
  <c r="E204" i="14"/>
  <c r="E205" i="14"/>
  <c r="E206" i="14"/>
  <c r="E207" i="14"/>
  <c r="E208" i="14"/>
  <c r="E209" i="14"/>
  <c r="E210" i="14"/>
  <c r="E211" i="14"/>
  <c r="E212" i="14"/>
  <c r="E213" i="14"/>
  <c r="E214" i="14"/>
  <c r="E215" i="14"/>
  <c r="E216" i="14"/>
  <c r="E217" i="14"/>
  <c r="E218" i="14"/>
  <c r="E219" i="14"/>
  <c r="E220" i="14"/>
  <c r="E221" i="14"/>
  <c r="E222" i="14"/>
  <c r="E223" i="14"/>
  <c r="E224" i="14"/>
  <c r="E225" i="14"/>
  <c r="E226" i="14"/>
  <c r="E227" i="14"/>
  <c r="E228" i="14"/>
  <c r="E229" i="14"/>
  <c r="E230" i="14"/>
  <c r="E231" i="14"/>
  <c r="E232" i="14"/>
  <c r="E233" i="14"/>
  <c r="E234" i="14"/>
  <c r="E235" i="14"/>
  <c r="E236" i="14"/>
  <c r="E237" i="14"/>
  <c r="E238" i="14"/>
  <c r="E239" i="14"/>
  <c r="E240" i="14"/>
  <c r="E241" i="14"/>
  <c r="E242" i="14"/>
  <c r="E243" i="14"/>
  <c r="E244" i="14"/>
  <c r="E245" i="14"/>
  <c r="E246" i="14"/>
  <c r="E247" i="14"/>
  <c r="E248" i="14"/>
  <c r="E249" i="14"/>
  <c r="E250" i="14"/>
  <c r="E251" i="14"/>
  <c r="E252" i="14"/>
  <c r="E253" i="14"/>
  <c r="E254" i="14"/>
  <c r="E255" i="14"/>
  <c r="E256" i="14"/>
  <c r="E257" i="14"/>
  <c r="E258" i="14"/>
  <c r="E259" i="14"/>
  <c r="E260" i="14"/>
  <c r="E261" i="14"/>
  <c r="E262" i="14"/>
  <c r="E263" i="14"/>
  <c r="E264" i="14"/>
  <c r="E265" i="14"/>
  <c r="E266" i="14"/>
  <c r="E267" i="14"/>
  <c r="E268" i="14"/>
  <c r="E269" i="14"/>
  <c r="E270" i="14"/>
  <c r="E271" i="14"/>
  <c r="E272" i="14"/>
  <c r="E273" i="14"/>
  <c r="E274" i="14"/>
  <c r="E275" i="14"/>
  <c r="E276" i="14"/>
  <c r="E277" i="14"/>
  <c r="E278" i="14"/>
  <c r="E279" i="14"/>
  <c r="E280" i="14"/>
  <c r="E281" i="14"/>
  <c r="E282" i="14"/>
  <c r="E283" i="14"/>
  <c r="E284" i="14"/>
  <c r="E285" i="14"/>
  <c r="E286" i="14"/>
  <c r="E287" i="14"/>
  <c r="E288" i="14"/>
  <c r="E289" i="14"/>
  <c r="E290" i="14"/>
  <c r="E291" i="14"/>
  <c r="E292" i="14"/>
  <c r="E293" i="14"/>
  <c r="E294" i="14"/>
  <c r="E295" i="14"/>
  <c r="E296" i="14"/>
  <c r="E297" i="14"/>
  <c r="E298" i="14"/>
  <c r="E299" i="14"/>
  <c r="E300" i="14"/>
  <c r="E301" i="14"/>
  <c r="E302" i="14"/>
  <c r="E303" i="14"/>
  <c r="E304" i="14"/>
  <c r="E305" i="14"/>
  <c r="E306" i="14"/>
  <c r="E307" i="14"/>
  <c r="E308" i="14"/>
  <c r="E309" i="14"/>
  <c r="E310" i="14"/>
  <c r="E311" i="14"/>
  <c r="E312" i="14"/>
  <c r="E313" i="14"/>
  <c r="E314" i="14"/>
  <c r="E315" i="14"/>
  <c r="E316" i="14"/>
  <c r="E317" i="14"/>
  <c r="E318" i="14"/>
  <c r="E319" i="14"/>
  <c r="E320" i="14"/>
  <c r="E321" i="14"/>
  <c r="E322" i="14"/>
  <c r="E323" i="14"/>
  <c r="E324" i="14"/>
  <c r="E325" i="14"/>
  <c r="E326" i="14"/>
  <c r="E327" i="14"/>
  <c r="E328" i="14"/>
  <c r="E329" i="14"/>
  <c r="E330" i="14"/>
  <c r="E331" i="14"/>
  <c r="E332" i="14"/>
  <c r="E333" i="14"/>
  <c r="E334" i="14"/>
  <c r="E335" i="14"/>
  <c r="E336" i="14"/>
  <c r="E337" i="14"/>
  <c r="E338" i="14"/>
  <c r="E339" i="14"/>
  <c r="E340" i="14"/>
  <c r="E341" i="14"/>
  <c r="E342" i="14"/>
  <c r="E343" i="14"/>
  <c r="E344" i="14"/>
  <c r="E345" i="14"/>
  <c r="E346" i="14"/>
  <c r="E347" i="14"/>
  <c r="E348" i="14"/>
  <c r="E349" i="14"/>
  <c r="E350" i="14"/>
  <c r="E351" i="14"/>
  <c r="E352" i="14"/>
  <c r="E353" i="14"/>
  <c r="E354" i="14"/>
  <c r="E355" i="14"/>
  <c r="E356" i="14"/>
  <c r="E357" i="14"/>
  <c r="E358" i="14"/>
  <c r="E359" i="14"/>
  <c r="E360" i="14"/>
  <c r="E361" i="14"/>
  <c r="E362" i="14"/>
  <c r="E363" i="14"/>
  <c r="E364" i="14"/>
  <c r="E365" i="14"/>
  <c r="E366" i="14"/>
  <c r="E367" i="14"/>
  <c r="E368" i="14"/>
  <c r="E369" i="14"/>
  <c r="E370" i="14"/>
  <c r="E371" i="14"/>
  <c r="E372" i="14"/>
  <c r="E373" i="14"/>
  <c r="E374" i="14"/>
  <c r="E375" i="14"/>
  <c r="E376" i="14"/>
  <c r="E377" i="14"/>
  <c r="E378" i="14"/>
  <c r="E379" i="14"/>
  <c r="E380" i="14"/>
  <c r="E381" i="14"/>
  <c r="E382" i="14"/>
  <c r="E383" i="14"/>
  <c r="E384" i="14"/>
  <c r="E385" i="14"/>
  <c r="E386" i="14"/>
  <c r="E387" i="14"/>
  <c r="E388" i="14"/>
  <c r="E389" i="14"/>
  <c r="E390" i="14"/>
  <c r="E391" i="14"/>
  <c r="E392" i="14"/>
  <c r="E393" i="14"/>
  <c r="E394" i="14"/>
  <c r="E395" i="14"/>
  <c r="E396" i="14"/>
  <c r="E397" i="14"/>
  <c r="E398" i="14"/>
  <c r="E399" i="14"/>
  <c r="E400" i="14"/>
  <c r="E401" i="14"/>
  <c r="E402" i="14"/>
  <c r="E403" i="14"/>
  <c r="E404" i="14"/>
  <c r="E405" i="14"/>
  <c r="E406" i="14"/>
  <c r="E407" i="14"/>
  <c r="E408" i="14"/>
  <c r="E409" i="14"/>
  <c r="E410" i="14"/>
  <c r="E411" i="14"/>
  <c r="E412" i="14"/>
  <c r="E413" i="14"/>
  <c r="E414" i="14"/>
  <c r="E415" i="14"/>
  <c r="E416" i="14"/>
  <c r="E417" i="14"/>
  <c r="E418" i="14"/>
  <c r="E419" i="14"/>
  <c r="E420" i="14"/>
  <c r="E421" i="14"/>
  <c r="E422" i="14"/>
  <c r="E423" i="14"/>
  <c r="E424" i="14"/>
  <c r="E425" i="14"/>
  <c r="E426" i="14"/>
  <c r="E427" i="14"/>
  <c r="E428" i="14"/>
  <c r="E429" i="14"/>
  <c r="E430" i="14"/>
  <c r="E431" i="14"/>
  <c r="E432" i="14"/>
  <c r="E433" i="14"/>
  <c r="E434" i="14"/>
  <c r="E435" i="14"/>
  <c r="E436" i="14"/>
  <c r="E437" i="14"/>
  <c r="E438" i="14"/>
  <c r="E439" i="14"/>
  <c r="E440" i="14"/>
  <c r="E441" i="14"/>
  <c r="E442" i="14"/>
  <c r="E443" i="14"/>
  <c r="E444" i="14"/>
  <c r="E445" i="14"/>
  <c r="E446" i="14"/>
  <c r="E447" i="14"/>
  <c r="E448" i="14"/>
  <c r="E449" i="14"/>
  <c r="E450" i="14"/>
  <c r="E451" i="14"/>
  <c r="E452" i="14"/>
  <c r="E453" i="14"/>
  <c r="E454" i="14"/>
  <c r="E455" i="14"/>
  <c r="E456" i="14"/>
  <c r="E457" i="14"/>
  <c r="E458" i="14"/>
  <c r="E459" i="14"/>
  <c r="E460" i="14"/>
  <c r="E461" i="14"/>
  <c r="E462" i="14"/>
  <c r="E463" i="14"/>
  <c r="E464" i="14"/>
  <c r="E465" i="14"/>
  <c r="E466" i="14"/>
  <c r="E467" i="14"/>
  <c r="E468" i="14"/>
  <c r="E469" i="14"/>
  <c r="E470" i="14"/>
  <c r="E471" i="14"/>
  <c r="E472" i="14"/>
  <c r="E473" i="14"/>
  <c r="E474" i="14"/>
  <c r="E475" i="14"/>
  <c r="E476" i="14"/>
  <c r="E477" i="14"/>
  <c r="E478" i="14"/>
  <c r="E479" i="14"/>
  <c r="E480" i="14"/>
  <c r="E481" i="14"/>
  <c r="E482" i="14"/>
  <c r="E483" i="14"/>
  <c r="E484" i="14"/>
  <c r="E485" i="14"/>
  <c r="E486" i="14"/>
  <c r="E487" i="14"/>
  <c r="E488" i="14"/>
  <c r="E489" i="14"/>
  <c r="E490" i="14"/>
  <c r="E491" i="14"/>
  <c r="E492" i="14"/>
  <c r="E493" i="14"/>
  <c r="E494" i="14"/>
  <c r="E495" i="14"/>
  <c r="E496" i="14"/>
  <c r="E497" i="14"/>
  <c r="E498" i="14"/>
  <c r="E499" i="14"/>
  <c r="E500" i="14"/>
  <c r="E501" i="14"/>
  <c r="E502" i="14"/>
  <c r="E503" i="14"/>
  <c r="E504" i="14"/>
  <c r="E505" i="14"/>
  <c r="E506" i="14"/>
  <c r="E507" i="14"/>
  <c r="E508" i="14"/>
  <c r="E509" i="14"/>
  <c r="E510" i="14"/>
  <c r="E511" i="14"/>
  <c r="E512" i="14"/>
  <c r="E513" i="14"/>
  <c r="E514" i="14"/>
  <c r="E515" i="14"/>
  <c r="E516" i="14"/>
  <c r="E517" i="14"/>
  <c r="E518" i="14"/>
  <c r="E519" i="14"/>
  <c r="E520" i="14"/>
  <c r="E521" i="14"/>
  <c r="E522" i="14"/>
  <c r="E523" i="14"/>
  <c r="E524" i="14"/>
  <c r="E525" i="14"/>
  <c r="E526" i="14"/>
  <c r="E527" i="14"/>
  <c r="E528" i="14"/>
  <c r="E529" i="14"/>
  <c r="E530" i="14"/>
  <c r="E531" i="14"/>
  <c r="E532" i="14"/>
  <c r="E533" i="14"/>
  <c r="E534" i="14"/>
  <c r="E535" i="14"/>
  <c r="E536" i="14"/>
  <c r="E537" i="14"/>
  <c r="E538" i="14"/>
  <c r="E539" i="14"/>
  <c r="E540" i="14"/>
  <c r="E541" i="14"/>
  <c r="E542" i="14"/>
  <c r="E543" i="14"/>
  <c r="E544" i="14"/>
  <c r="E545" i="14"/>
  <c r="E546" i="14"/>
  <c r="E547" i="14"/>
  <c r="E548" i="14"/>
  <c r="E549" i="14"/>
  <c r="E550" i="14"/>
  <c r="E551" i="14"/>
  <c r="E552" i="14"/>
  <c r="E553" i="14"/>
  <c r="E554" i="14"/>
  <c r="E555" i="14"/>
  <c r="E556" i="14"/>
  <c r="E557" i="14"/>
  <c r="E558" i="14"/>
  <c r="E559" i="14"/>
  <c r="E560" i="14"/>
  <c r="E561" i="14"/>
  <c r="E562" i="14"/>
  <c r="E563" i="14"/>
  <c r="E564" i="14"/>
  <c r="E565" i="14"/>
  <c r="E566" i="14"/>
  <c r="E567" i="14"/>
  <c r="E568" i="14"/>
  <c r="E569" i="14"/>
  <c r="E570" i="14"/>
  <c r="E571" i="14"/>
  <c r="E572" i="14"/>
  <c r="E573" i="14"/>
  <c r="E574" i="14"/>
  <c r="E575" i="14"/>
  <c r="E576" i="14"/>
  <c r="E577" i="14"/>
  <c r="E578" i="14"/>
  <c r="E579" i="14"/>
  <c r="E580" i="14"/>
  <c r="E581" i="14"/>
  <c r="E582" i="14"/>
  <c r="E583" i="14"/>
  <c r="E584" i="14"/>
  <c r="E585" i="14"/>
  <c r="E586" i="14"/>
  <c r="E587" i="14"/>
  <c r="E588" i="14"/>
  <c r="E589" i="14"/>
  <c r="E590" i="14"/>
  <c r="E591" i="14"/>
  <c r="E592" i="14"/>
  <c r="E593" i="14"/>
  <c r="E594" i="14"/>
  <c r="E595" i="14"/>
  <c r="E596" i="14"/>
  <c r="E597" i="14"/>
  <c r="E598" i="14"/>
  <c r="E599" i="14"/>
  <c r="E600" i="14"/>
  <c r="E601" i="14"/>
  <c r="E602" i="14"/>
  <c r="E603" i="14"/>
  <c r="E604" i="14"/>
  <c r="E605" i="14"/>
  <c r="E606" i="14"/>
  <c r="E607" i="14"/>
  <c r="E608" i="14"/>
  <c r="E609" i="14"/>
  <c r="E610" i="14"/>
  <c r="E611" i="14"/>
  <c r="E612" i="14"/>
  <c r="E613" i="14"/>
  <c r="E614" i="14"/>
  <c r="E615" i="14"/>
  <c r="E616" i="14"/>
  <c r="E617" i="14"/>
  <c r="E618" i="14"/>
  <c r="E619" i="14"/>
  <c r="E620" i="14"/>
  <c r="E621" i="14"/>
  <c r="E622" i="14"/>
  <c r="E623" i="14"/>
  <c r="E624" i="14"/>
  <c r="E625" i="14"/>
  <c r="E626" i="14"/>
  <c r="E627" i="14"/>
  <c r="E628" i="14"/>
  <c r="E629" i="14"/>
  <c r="E630" i="14"/>
  <c r="E631" i="14"/>
  <c r="E632" i="14"/>
  <c r="E633" i="14"/>
  <c r="E634" i="14"/>
  <c r="E635" i="14"/>
  <c r="E636" i="14"/>
  <c r="E637" i="14"/>
  <c r="E638" i="14"/>
  <c r="E639" i="14"/>
  <c r="E640" i="14"/>
  <c r="E641" i="14"/>
  <c r="E642" i="14"/>
  <c r="E643" i="14"/>
  <c r="E644" i="14"/>
  <c r="E645" i="14"/>
  <c r="E646" i="14"/>
  <c r="E647" i="14"/>
  <c r="E648" i="14"/>
  <c r="E649" i="14"/>
  <c r="E650" i="14"/>
  <c r="E651" i="14"/>
  <c r="E652" i="14"/>
  <c r="E653" i="14"/>
  <c r="E654" i="14"/>
  <c r="E655" i="14"/>
  <c r="E656" i="14"/>
  <c r="E657" i="14"/>
  <c r="E658" i="14"/>
  <c r="E659" i="14"/>
  <c r="E660" i="14"/>
  <c r="E661" i="14"/>
  <c r="E662" i="14"/>
  <c r="E663" i="14"/>
  <c r="E664" i="14"/>
  <c r="E665" i="14"/>
  <c r="E666" i="14"/>
  <c r="E667" i="14"/>
  <c r="E668" i="14"/>
  <c r="E669" i="14"/>
  <c r="E670" i="14"/>
  <c r="E671" i="14"/>
  <c r="E672" i="14"/>
  <c r="E673" i="14"/>
  <c r="E674" i="14"/>
  <c r="E675" i="14"/>
  <c r="E676" i="14"/>
  <c r="E677" i="14"/>
  <c r="E678" i="14"/>
  <c r="E679" i="14"/>
  <c r="E680" i="14"/>
  <c r="E681" i="14"/>
  <c r="E682" i="14"/>
  <c r="E683" i="14"/>
  <c r="E684" i="14"/>
  <c r="E685" i="14"/>
  <c r="E686" i="14"/>
  <c r="E687" i="14"/>
  <c r="E688" i="14"/>
  <c r="E689" i="14"/>
  <c r="E690" i="14"/>
  <c r="E691" i="14"/>
  <c r="E692" i="14"/>
  <c r="E693" i="14"/>
  <c r="E694" i="14"/>
  <c r="E695" i="14"/>
  <c r="E696" i="14"/>
  <c r="E697" i="14"/>
  <c r="E698" i="14"/>
  <c r="E699" i="14"/>
  <c r="E700" i="14"/>
  <c r="E701" i="14"/>
  <c r="E702" i="14"/>
  <c r="E703" i="14"/>
  <c r="E704" i="14"/>
  <c r="E705" i="14"/>
  <c r="E706" i="14"/>
  <c r="E707" i="14"/>
  <c r="E708" i="14"/>
  <c r="E709" i="14"/>
  <c r="E710" i="14"/>
  <c r="E711" i="14"/>
  <c r="E712" i="14"/>
  <c r="E713" i="14"/>
  <c r="E714" i="14"/>
  <c r="E715" i="14"/>
  <c r="E716" i="14"/>
  <c r="E717" i="14"/>
  <c r="E718" i="14"/>
  <c r="E719" i="14"/>
  <c r="E720" i="14"/>
  <c r="E721" i="14"/>
  <c r="E722" i="14"/>
  <c r="E723" i="14"/>
  <c r="E724" i="14"/>
  <c r="E725" i="14"/>
  <c r="E726" i="14"/>
  <c r="E727" i="14"/>
  <c r="E728" i="14"/>
  <c r="E729" i="14"/>
  <c r="E730" i="14"/>
  <c r="E731" i="14"/>
  <c r="E732" i="14"/>
  <c r="E733" i="14"/>
  <c r="E734" i="14"/>
  <c r="E735" i="14"/>
  <c r="E736" i="14"/>
  <c r="E737" i="14"/>
  <c r="E738" i="14"/>
  <c r="E739" i="14"/>
  <c r="E740" i="14"/>
  <c r="E741" i="14"/>
  <c r="E742" i="14"/>
  <c r="E743" i="14"/>
  <c r="E744" i="14"/>
  <c r="E745" i="14"/>
  <c r="E746" i="14"/>
  <c r="E747" i="14"/>
  <c r="E748" i="14"/>
  <c r="E749" i="14"/>
  <c r="E750" i="14"/>
  <c r="E751" i="14"/>
  <c r="E752" i="14"/>
  <c r="E753" i="14"/>
  <c r="E754" i="14"/>
  <c r="E755" i="14"/>
  <c r="E756" i="14"/>
  <c r="E757" i="14"/>
  <c r="E758" i="14"/>
  <c r="E759" i="14"/>
  <c r="E760" i="14"/>
  <c r="E761" i="14"/>
  <c r="E762" i="14"/>
  <c r="E763" i="14"/>
  <c r="E764" i="14"/>
  <c r="E765" i="14"/>
  <c r="E766" i="14"/>
  <c r="E767" i="14"/>
  <c r="E768" i="14"/>
  <c r="E769" i="14"/>
  <c r="E770" i="14"/>
  <c r="E771" i="14"/>
  <c r="E772" i="14"/>
  <c r="E773" i="14"/>
  <c r="E774" i="14"/>
  <c r="E775" i="14"/>
  <c r="E776" i="14"/>
  <c r="E777" i="14"/>
  <c r="E778" i="14"/>
  <c r="E779" i="14"/>
  <c r="E780" i="14"/>
  <c r="E781" i="14"/>
  <c r="E782" i="14"/>
  <c r="E783" i="14"/>
  <c r="E784" i="14"/>
  <c r="E785" i="14"/>
  <c r="E786" i="14"/>
  <c r="E787" i="14"/>
  <c r="E788" i="14"/>
  <c r="E789" i="14"/>
  <c r="E790" i="14"/>
  <c r="E791" i="14"/>
  <c r="E792" i="14"/>
  <c r="E793" i="14"/>
  <c r="E794" i="14"/>
  <c r="E795" i="14"/>
  <c r="E796" i="14"/>
  <c r="E797" i="14"/>
  <c r="E798" i="14"/>
  <c r="E799" i="14"/>
  <c r="E800" i="14"/>
  <c r="E801" i="14"/>
  <c r="E802" i="14"/>
  <c r="E803" i="14"/>
  <c r="E804" i="14"/>
  <c r="E805" i="14"/>
  <c r="E806" i="14"/>
  <c r="E807" i="14"/>
  <c r="E808" i="14"/>
  <c r="E809" i="14"/>
  <c r="E810" i="14"/>
  <c r="E811" i="14"/>
  <c r="E812" i="14"/>
  <c r="E813" i="14"/>
  <c r="E814" i="14"/>
  <c r="E815" i="14"/>
  <c r="E816" i="14"/>
  <c r="E817" i="14"/>
  <c r="E818" i="14"/>
  <c r="E819" i="14"/>
  <c r="E820" i="14"/>
  <c r="E821" i="14"/>
  <c r="E822" i="14"/>
  <c r="E823" i="14"/>
  <c r="E824" i="14"/>
  <c r="E825" i="14"/>
  <c r="E826" i="14"/>
  <c r="E827" i="14"/>
  <c r="E828" i="14"/>
  <c r="E829" i="14"/>
  <c r="E830" i="14"/>
  <c r="E831" i="14"/>
  <c r="E832" i="14"/>
  <c r="E833" i="14"/>
  <c r="E834" i="14"/>
  <c r="E835" i="14"/>
  <c r="E836" i="14"/>
  <c r="E837" i="14"/>
  <c r="E838" i="14"/>
  <c r="E839" i="14"/>
  <c r="E840" i="14"/>
  <c r="E841" i="14"/>
  <c r="E842" i="14"/>
  <c r="E843" i="14"/>
  <c r="E844" i="14"/>
  <c r="E845" i="14"/>
  <c r="E846" i="14"/>
  <c r="E847" i="14"/>
  <c r="E848" i="14"/>
  <c r="E849" i="14"/>
  <c r="E850" i="14"/>
  <c r="E851" i="14"/>
  <c r="E852" i="14"/>
  <c r="E853" i="14"/>
  <c r="E854" i="14"/>
  <c r="E855" i="14"/>
  <c r="E856" i="14"/>
  <c r="E857" i="14"/>
  <c r="E858" i="14"/>
  <c r="E859" i="14"/>
  <c r="E860" i="14"/>
  <c r="E861" i="14"/>
  <c r="E862" i="14"/>
  <c r="E863" i="14"/>
  <c r="E864" i="14"/>
  <c r="E865" i="14"/>
  <c r="E866" i="14"/>
  <c r="E867" i="14"/>
  <c r="E868" i="14"/>
  <c r="E869" i="14"/>
  <c r="E870" i="14"/>
  <c r="E871" i="14"/>
  <c r="E872" i="14"/>
  <c r="E873" i="14"/>
  <c r="E874" i="14"/>
  <c r="E875" i="14"/>
  <c r="E876" i="14"/>
  <c r="E877" i="14"/>
  <c r="E878" i="14"/>
  <c r="E879" i="14"/>
  <c r="E880" i="14"/>
  <c r="E881" i="14"/>
  <c r="E882" i="14"/>
  <c r="E883" i="14"/>
  <c r="E884" i="14"/>
  <c r="E885" i="14"/>
  <c r="E886" i="14"/>
  <c r="E887" i="14"/>
  <c r="E888" i="14"/>
  <c r="E889" i="14"/>
  <c r="E890" i="14"/>
  <c r="E891" i="14"/>
  <c r="E892" i="14"/>
  <c r="E893" i="14"/>
  <c r="E894" i="14"/>
  <c r="E895" i="14"/>
  <c r="E896" i="14"/>
  <c r="E897" i="14"/>
  <c r="E898" i="14"/>
  <c r="E899" i="14"/>
  <c r="E900" i="14"/>
  <c r="E901" i="14"/>
  <c r="E902" i="14"/>
  <c r="E903" i="14"/>
  <c r="E904" i="14"/>
  <c r="E905" i="14"/>
  <c r="E906" i="14"/>
  <c r="E907" i="14"/>
  <c r="E908" i="14"/>
  <c r="E909" i="14"/>
  <c r="E910" i="14"/>
  <c r="E911" i="14"/>
  <c r="E912" i="14"/>
  <c r="E913" i="14"/>
  <c r="E914" i="14"/>
  <c r="E915" i="14"/>
  <c r="E916" i="14"/>
  <c r="E917" i="14"/>
  <c r="E918" i="14"/>
  <c r="E919" i="14"/>
  <c r="E920" i="14"/>
  <c r="E921" i="14"/>
  <c r="E922" i="14"/>
  <c r="E923" i="14"/>
  <c r="E924" i="14"/>
  <c r="E925" i="14"/>
  <c r="E926" i="14"/>
  <c r="E927" i="14"/>
  <c r="E928" i="14"/>
  <c r="E929" i="14"/>
  <c r="E930" i="14"/>
  <c r="E931" i="14"/>
  <c r="E932" i="14"/>
  <c r="E933" i="14"/>
  <c r="E934" i="14"/>
  <c r="E935" i="14"/>
  <c r="E936" i="14"/>
  <c r="E937" i="14"/>
  <c r="E938" i="14"/>
  <c r="E939" i="14"/>
  <c r="E940" i="14"/>
  <c r="E941" i="14"/>
  <c r="E942" i="14"/>
  <c r="E943" i="14"/>
  <c r="E944" i="14"/>
  <c r="E945" i="14"/>
  <c r="E946" i="14"/>
  <c r="E947" i="14"/>
  <c r="E948" i="14"/>
  <c r="E949" i="14"/>
  <c r="E950" i="14"/>
  <c r="E951" i="14"/>
  <c r="E952" i="14"/>
  <c r="E953" i="14"/>
  <c r="E954" i="14"/>
  <c r="E955" i="14"/>
  <c r="E956" i="14"/>
  <c r="E957" i="14"/>
  <c r="E958" i="14"/>
  <c r="E959" i="14"/>
  <c r="E960" i="14"/>
  <c r="E961" i="14"/>
  <c r="E962" i="14"/>
  <c r="E963" i="14"/>
  <c r="E964" i="14"/>
  <c r="E965" i="14"/>
  <c r="E966" i="14"/>
  <c r="E967" i="14"/>
  <c r="E968" i="14"/>
  <c r="E969" i="14"/>
  <c r="E970" i="14"/>
  <c r="E971" i="14"/>
  <c r="E972" i="14"/>
  <c r="E973" i="14"/>
  <c r="E974" i="14"/>
  <c r="E975" i="14"/>
  <c r="E976" i="14"/>
  <c r="E977" i="14"/>
  <c r="E978" i="14"/>
  <c r="E979" i="14"/>
  <c r="E980" i="14"/>
  <c r="E981" i="14"/>
  <c r="E982" i="14"/>
  <c r="E983" i="14"/>
  <c r="E984" i="14"/>
  <c r="E985" i="14"/>
  <c r="E986" i="14"/>
  <c r="E987" i="14"/>
  <c r="E988" i="14"/>
  <c r="E989" i="14"/>
  <c r="E990" i="14"/>
  <c r="E991" i="14"/>
  <c r="E992" i="14"/>
  <c r="E993" i="14"/>
  <c r="E994" i="14"/>
  <c r="E995" i="14"/>
  <c r="E996" i="14"/>
  <c r="E997" i="14"/>
  <c r="E998" i="14"/>
  <c r="E999" i="14"/>
  <c r="E1000" i="14"/>
  <c r="E1001" i="14"/>
  <c r="E1002" i="14"/>
  <c r="E1003" i="14"/>
  <c r="E1004" i="14"/>
  <c r="E1005" i="14"/>
  <c r="E1006" i="14"/>
  <c r="E1007" i="14"/>
  <c r="E1008" i="14"/>
  <c r="E1009" i="14"/>
  <c r="E1010" i="14"/>
  <c r="E1011" i="14"/>
  <c r="E1012" i="14"/>
  <c r="E1013" i="14"/>
  <c r="E1014" i="14"/>
  <c r="E1015" i="14"/>
  <c r="E1016" i="14"/>
  <c r="E1017" i="14"/>
  <c r="E1018" i="14"/>
  <c r="E1019" i="14"/>
  <c r="E1020" i="14"/>
  <c r="E1021" i="14"/>
  <c r="E1022" i="14"/>
  <c r="E1023" i="14"/>
  <c r="E1024" i="14"/>
  <c r="E1025" i="14"/>
  <c r="E1026" i="14"/>
  <c r="E1027" i="14"/>
  <c r="E1028" i="14"/>
  <c r="E1029" i="14"/>
  <c r="E1030" i="14"/>
  <c r="E1031" i="14"/>
  <c r="E1032" i="14"/>
  <c r="E1033" i="14"/>
  <c r="E1034" i="14"/>
  <c r="E1035" i="14"/>
  <c r="E1036" i="14"/>
  <c r="E1037" i="14"/>
  <c r="E1038" i="14"/>
  <c r="E1039" i="14"/>
  <c r="E1040" i="14"/>
  <c r="E1041" i="14"/>
  <c r="E1042" i="14"/>
  <c r="E1043" i="14"/>
  <c r="E1044" i="14"/>
  <c r="E1045" i="14"/>
  <c r="E1046" i="14"/>
  <c r="E1047" i="14"/>
  <c r="E1048" i="14"/>
  <c r="E1049" i="14"/>
  <c r="E1050" i="14"/>
  <c r="E1051" i="14"/>
  <c r="E1052" i="14"/>
  <c r="E1053" i="14"/>
  <c r="E1054" i="14"/>
  <c r="E1055" i="14"/>
  <c r="E1056" i="14"/>
  <c r="E1057" i="14"/>
  <c r="E1058" i="14"/>
  <c r="E1059" i="14"/>
  <c r="E1060" i="14"/>
  <c r="E1061" i="14"/>
  <c r="E1062" i="14"/>
  <c r="E1063" i="14"/>
  <c r="E1064" i="14"/>
  <c r="E1065" i="14"/>
  <c r="E1066" i="14"/>
  <c r="E1067" i="14"/>
  <c r="E1068" i="14"/>
  <c r="E1069" i="14"/>
  <c r="E1070" i="14"/>
  <c r="E1071" i="14"/>
  <c r="E1072" i="14"/>
  <c r="E1073" i="14"/>
  <c r="E1074" i="14"/>
  <c r="E1075" i="14"/>
  <c r="E1076" i="14"/>
  <c r="E1077" i="14"/>
  <c r="E1078" i="14"/>
  <c r="E1079" i="14"/>
  <c r="E1080" i="14"/>
  <c r="E1081" i="14"/>
  <c r="E1082" i="14"/>
  <c r="E1083" i="14"/>
  <c r="E1084" i="14"/>
  <c r="E1085" i="14"/>
  <c r="E1086" i="14"/>
  <c r="E1087" i="14"/>
  <c r="E1088" i="14"/>
  <c r="E1089" i="14"/>
  <c r="E1090" i="14"/>
  <c r="E1091" i="14"/>
  <c r="E1092" i="14"/>
  <c r="E1093" i="14"/>
  <c r="E1094" i="14"/>
  <c r="E1095" i="14"/>
  <c r="E1096" i="14"/>
  <c r="E1097" i="14"/>
  <c r="E1098" i="14"/>
  <c r="E1099" i="14"/>
  <c r="E1100" i="14"/>
  <c r="E1101" i="14"/>
  <c r="E1102" i="14"/>
  <c r="E1103" i="14"/>
  <c r="E1104" i="14"/>
  <c r="E1105" i="14"/>
  <c r="E1106" i="14"/>
  <c r="E1107" i="14"/>
  <c r="E1108" i="14"/>
  <c r="E1109" i="14"/>
  <c r="E1110" i="14"/>
  <c r="E1111" i="14"/>
  <c r="E1112" i="14"/>
  <c r="E1113" i="14"/>
  <c r="E1114" i="14"/>
  <c r="E1115" i="14"/>
  <c r="E1116" i="14"/>
  <c r="E1117" i="14"/>
  <c r="E1118" i="14"/>
  <c r="E1119" i="14"/>
  <c r="E1120" i="14"/>
  <c r="E1121" i="14"/>
  <c r="E1122" i="14"/>
  <c r="E1123" i="14"/>
  <c r="E1124" i="14"/>
  <c r="E1125" i="14"/>
  <c r="E1126" i="14"/>
  <c r="E1127" i="14"/>
  <c r="E1128" i="14"/>
  <c r="E1129" i="14"/>
  <c r="E1130" i="14"/>
  <c r="E1131" i="14"/>
  <c r="E1132" i="14"/>
  <c r="E1133" i="14"/>
  <c r="E1134" i="14"/>
  <c r="E1135" i="14"/>
  <c r="E1136" i="14"/>
  <c r="E1137" i="14"/>
  <c r="E1138" i="14"/>
  <c r="E1139" i="14"/>
  <c r="E1140" i="14"/>
  <c r="E1141" i="14"/>
  <c r="E1142" i="14"/>
  <c r="E1143" i="14"/>
  <c r="E1144" i="14"/>
  <c r="E1145" i="14"/>
  <c r="E1146" i="14"/>
  <c r="E1147" i="14"/>
  <c r="E1148" i="14"/>
  <c r="E1149" i="14"/>
  <c r="E1150" i="14"/>
  <c r="E1151" i="14"/>
  <c r="E1152" i="14"/>
  <c r="E1153" i="14"/>
  <c r="E1154" i="14"/>
  <c r="E1155" i="14"/>
  <c r="E1156" i="14"/>
  <c r="E1157" i="14"/>
  <c r="E1158" i="14"/>
  <c r="E1159" i="14"/>
  <c r="E1160" i="14"/>
  <c r="E1161" i="14"/>
  <c r="E1162" i="14"/>
  <c r="E1163" i="14"/>
  <c r="E1164" i="14"/>
  <c r="E1165" i="14"/>
  <c r="E1166" i="14"/>
  <c r="E1167" i="14"/>
  <c r="E1168" i="14"/>
  <c r="E1169" i="14"/>
  <c r="E1170" i="14"/>
  <c r="E1171" i="14"/>
  <c r="E1172" i="14"/>
  <c r="E1173" i="14"/>
  <c r="E1174" i="14"/>
  <c r="E1175" i="14"/>
  <c r="E1176" i="14"/>
  <c r="E1177" i="14"/>
  <c r="E1178" i="14"/>
  <c r="E1179" i="14"/>
  <c r="E1180" i="14"/>
  <c r="E1181" i="14"/>
  <c r="E1182" i="14"/>
  <c r="E1183" i="14"/>
  <c r="E1184" i="14"/>
  <c r="E1185" i="14"/>
  <c r="E1186" i="14"/>
  <c r="E1187" i="14"/>
  <c r="E1188" i="14"/>
  <c r="E1189" i="14"/>
  <c r="E1190" i="14"/>
  <c r="E1191" i="14"/>
  <c r="E1192" i="14"/>
  <c r="E1193" i="14"/>
  <c r="E1194" i="14"/>
  <c r="E1195" i="14"/>
  <c r="E1196" i="14"/>
  <c r="E1197" i="14"/>
  <c r="E1198" i="14"/>
  <c r="E1199" i="14"/>
  <c r="E1200" i="14"/>
  <c r="E1201" i="14"/>
  <c r="E1202" i="14"/>
  <c r="E1203" i="14"/>
  <c r="E1204" i="14"/>
  <c r="E1205" i="14"/>
  <c r="E1206" i="14"/>
  <c r="E1207" i="14"/>
  <c r="E1208" i="14"/>
  <c r="E1209" i="14"/>
  <c r="E1210" i="14"/>
  <c r="E1211" i="14"/>
  <c r="E1212" i="14"/>
  <c r="E1213" i="14"/>
  <c r="E1214" i="14"/>
  <c r="E1215" i="14"/>
  <c r="E1216" i="14"/>
  <c r="E1217" i="14"/>
  <c r="E1218" i="14"/>
  <c r="E1219" i="14"/>
  <c r="E1220" i="14"/>
  <c r="E1221" i="14"/>
  <c r="E1222" i="14"/>
  <c r="E1223" i="14"/>
  <c r="E1224" i="14"/>
  <c r="E1225" i="14"/>
  <c r="E1226" i="14"/>
  <c r="E1227" i="14"/>
  <c r="E1228" i="14"/>
  <c r="E1229" i="14"/>
  <c r="E1230" i="14"/>
  <c r="E1231" i="14"/>
  <c r="E1232" i="14"/>
  <c r="E1233" i="14"/>
  <c r="E1234" i="14"/>
  <c r="E1235" i="14"/>
  <c r="E1236" i="14"/>
  <c r="E1237" i="14"/>
  <c r="E1238" i="14"/>
  <c r="E1239" i="14"/>
  <c r="E1240" i="14"/>
  <c r="E1241" i="14"/>
  <c r="E1242" i="14"/>
  <c r="E1243" i="14"/>
  <c r="E1244" i="14"/>
  <c r="E1245" i="14"/>
  <c r="E1246" i="14"/>
  <c r="E1247" i="14"/>
  <c r="E1248" i="14"/>
  <c r="E1249" i="14"/>
  <c r="E1250" i="14"/>
  <c r="E1251" i="14"/>
  <c r="E1252" i="14"/>
  <c r="E1253" i="14"/>
  <c r="E1254" i="14"/>
  <c r="E1255" i="14"/>
  <c r="E1256" i="14"/>
  <c r="E1257" i="14"/>
  <c r="E1258" i="14"/>
  <c r="E1259" i="14"/>
  <c r="E1260" i="14"/>
  <c r="E1261" i="14"/>
  <c r="E1262" i="14"/>
  <c r="E1263" i="14"/>
  <c r="E1264" i="14"/>
  <c r="E1265" i="14"/>
  <c r="E1266" i="14"/>
  <c r="E1267" i="14"/>
  <c r="E1268" i="14"/>
  <c r="E1269" i="14"/>
  <c r="E1270" i="14"/>
  <c r="E1271" i="14"/>
  <c r="E1272" i="14"/>
  <c r="E1273" i="14"/>
  <c r="E1274" i="14"/>
  <c r="E1275" i="14"/>
  <c r="E1276" i="14"/>
  <c r="E1277" i="14"/>
  <c r="E1278" i="14"/>
  <c r="E1279" i="14"/>
  <c r="E1280" i="14"/>
  <c r="E1281" i="14"/>
  <c r="E1282" i="14"/>
  <c r="E1283" i="14"/>
  <c r="E1284" i="14"/>
  <c r="E1285" i="14"/>
  <c r="E1286" i="14"/>
  <c r="E1287" i="14"/>
  <c r="E1288" i="14"/>
  <c r="E1289" i="14"/>
  <c r="E1290" i="14"/>
  <c r="E1291" i="14"/>
  <c r="E1292" i="14"/>
  <c r="E1293" i="14"/>
  <c r="E1294" i="14"/>
  <c r="E1295" i="14"/>
  <c r="E1296" i="14"/>
  <c r="E1297" i="14"/>
  <c r="E1298" i="14"/>
  <c r="E1299" i="14"/>
  <c r="E1300" i="14"/>
  <c r="E1301" i="14"/>
  <c r="E1302" i="14"/>
  <c r="E1303" i="14"/>
  <c r="E1304" i="14"/>
  <c r="E1305" i="14"/>
  <c r="E1306" i="14"/>
  <c r="E1307" i="14"/>
  <c r="E1308" i="14"/>
  <c r="E1309" i="14"/>
  <c r="E1310" i="14"/>
  <c r="E1311" i="14"/>
  <c r="E1312" i="14"/>
  <c r="E1313" i="14"/>
  <c r="E1314" i="14"/>
  <c r="E1315" i="14"/>
  <c r="E1316" i="14"/>
  <c r="E1317" i="14"/>
  <c r="E1318" i="14"/>
  <c r="E1319" i="14"/>
  <c r="E1320" i="14"/>
  <c r="E1321" i="14"/>
  <c r="E1322" i="14"/>
  <c r="E1323" i="14"/>
  <c r="E1324" i="14"/>
  <c r="E1325" i="14"/>
  <c r="E1326" i="14"/>
  <c r="E1327" i="14"/>
  <c r="E1328" i="14"/>
  <c r="E1329" i="14"/>
  <c r="E1330" i="14"/>
  <c r="E1331" i="14"/>
  <c r="E1332" i="14"/>
  <c r="E1333" i="14"/>
  <c r="E1334" i="14"/>
  <c r="E1335" i="14"/>
  <c r="E1336" i="14"/>
  <c r="E1337" i="14"/>
  <c r="E1338" i="14"/>
  <c r="E1339" i="14"/>
  <c r="E1340" i="14"/>
  <c r="E1341" i="14"/>
  <c r="E1342" i="14"/>
  <c r="E1343" i="14"/>
  <c r="E1344" i="14"/>
  <c r="E1345" i="14"/>
  <c r="E1346" i="14"/>
  <c r="E1347" i="14"/>
  <c r="E1348" i="14"/>
  <c r="E1349" i="14"/>
  <c r="E1350" i="14"/>
  <c r="E1351" i="14"/>
  <c r="E1352" i="14"/>
  <c r="E1353" i="14"/>
  <c r="E1354" i="14"/>
  <c r="E1355" i="14"/>
  <c r="E1356" i="14"/>
  <c r="E1357" i="14"/>
  <c r="E1358" i="14"/>
  <c r="E1359" i="14"/>
  <c r="E1360" i="14"/>
  <c r="E1361" i="14"/>
  <c r="E1362" i="14"/>
  <c r="E1363" i="14"/>
  <c r="E1364" i="14"/>
  <c r="E1365" i="14"/>
  <c r="E1366" i="14"/>
  <c r="E1367" i="14"/>
  <c r="E1368" i="14"/>
  <c r="E1369" i="14"/>
  <c r="E1370" i="14"/>
  <c r="E1371" i="14"/>
  <c r="E1372" i="14"/>
  <c r="E1373" i="14"/>
  <c r="E1374" i="14"/>
  <c r="E1375" i="14"/>
  <c r="E1376" i="14"/>
  <c r="E1377" i="14"/>
  <c r="E1378" i="14"/>
  <c r="E1379" i="14"/>
  <c r="E1380" i="14"/>
  <c r="E1381" i="14"/>
  <c r="E1382" i="14"/>
  <c r="E1383" i="14"/>
  <c r="E1384" i="14"/>
  <c r="E1385" i="14"/>
  <c r="E1386" i="14"/>
  <c r="E1387" i="14"/>
  <c r="E1388" i="14"/>
  <c r="E1389" i="14"/>
  <c r="E1390" i="14"/>
  <c r="E1391" i="14"/>
  <c r="E1392" i="14"/>
  <c r="E1393" i="14"/>
  <c r="E1394" i="14"/>
  <c r="E1395" i="14"/>
  <c r="E1396" i="14"/>
  <c r="E1397" i="14"/>
  <c r="E1398" i="14"/>
  <c r="E1399" i="14"/>
  <c r="E1400" i="14"/>
  <c r="E1401" i="14"/>
  <c r="E1402" i="14"/>
  <c r="E1403" i="14"/>
  <c r="E1404" i="14"/>
  <c r="E1405" i="14"/>
  <c r="E1406" i="14"/>
  <c r="E1407" i="14"/>
  <c r="E1408" i="14"/>
  <c r="E1409" i="14"/>
  <c r="E1410" i="14"/>
  <c r="E1411" i="14"/>
  <c r="E1412" i="14"/>
  <c r="E1413" i="14"/>
  <c r="E1414" i="14"/>
  <c r="E1415" i="14"/>
  <c r="E1416" i="14"/>
  <c r="E1417" i="14"/>
  <c r="E1418" i="14"/>
  <c r="E1419" i="14"/>
  <c r="E1420" i="14"/>
  <c r="E1421" i="14"/>
  <c r="E1422" i="14"/>
  <c r="E1423" i="14"/>
  <c r="E1424" i="14"/>
  <c r="E1425" i="14"/>
  <c r="E1426" i="14"/>
  <c r="E1427" i="14"/>
  <c r="E1428" i="14"/>
  <c r="E1429" i="14"/>
  <c r="E1430" i="14"/>
  <c r="E1431" i="14"/>
  <c r="E1432" i="14"/>
  <c r="E1433" i="14"/>
  <c r="E1434" i="14"/>
  <c r="E1435" i="14"/>
  <c r="E1436" i="14"/>
  <c r="E1437" i="14"/>
  <c r="E1438" i="14"/>
  <c r="E1439" i="14"/>
  <c r="E1440" i="14"/>
  <c r="E1441" i="14"/>
  <c r="E1442" i="14"/>
  <c r="E1443" i="14"/>
  <c r="E1444" i="14"/>
  <c r="E1445" i="14"/>
  <c r="E1446" i="14"/>
  <c r="E1447" i="14"/>
  <c r="E1448" i="14"/>
  <c r="E1449" i="14"/>
  <c r="E1450" i="14"/>
  <c r="E1451" i="14"/>
  <c r="E1452" i="14"/>
  <c r="E1453" i="14"/>
  <c r="E1454" i="14"/>
  <c r="E1455" i="14"/>
  <c r="E1456" i="14"/>
  <c r="E1457" i="14"/>
  <c r="E1458" i="14"/>
  <c r="E1459" i="14"/>
  <c r="E1460" i="14"/>
  <c r="E1461" i="14"/>
  <c r="E1462" i="14"/>
  <c r="E1463" i="14"/>
  <c r="E1464" i="14"/>
  <c r="E1465" i="14"/>
  <c r="E1466" i="14"/>
  <c r="E1467" i="14"/>
  <c r="E1468" i="14"/>
  <c r="E1469" i="14"/>
  <c r="E1470" i="14"/>
  <c r="E1471" i="14"/>
  <c r="E1472" i="14"/>
  <c r="E1473" i="14"/>
  <c r="E1474" i="14"/>
  <c r="E1475" i="14"/>
  <c r="E1476" i="14"/>
  <c r="E1477" i="14"/>
  <c r="E1478" i="14"/>
  <c r="E1479" i="14"/>
  <c r="E1480" i="14"/>
  <c r="E1481" i="14"/>
  <c r="E1482" i="14"/>
  <c r="E1483" i="14"/>
  <c r="E1484" i="14"/>
  <c r="E1485" i="14"/>
  <c r="E1486" i="14"/>
  <c r="E1487" i="14"/>
  <c r="E1488" i="14"/>
  <c r="E1489" i="14"/>
  <c r="E1490" i="14"/>
  <c r="E1491" i="14"/>
  <c r="E1492" i="14"/>
  <c r="E1493" i="14"/>
  <c r="E1494" i="14"/>
  <c r="E1495" i="14"/>
  <c r="E1496" i="14"/>
  <c r="E1497" i="14"/>
  <c r="E1498" i="14"/>
  <c r="E1499" i="14"/>
  <c r="E1500" i="14"/>
  <c r="E1501" i="14"/>
  <c r="E1502" i="14"/>
  <c r="E1503" i="14"/>
  <c r="E1504" i="14"/>
  <c r="E1505" i="14"/>
  <c r="E1506" i="14"/>
  <c r="E1507" i="14"/>
  <c r="E1508" i="14"/>
  <c r="E1509" i="14"/>
  <c r="E1510" i="14"/>
  <c r="E1511" i="14"/>
  <c r="E1512" i="14"/>
  <c r="E1513" i="14"/>
  <c r="E1514" i="14"/>
  <c r="E1515" i="14"/>
  <c r="E1516" i="14"/>
  <c r="E1517" i="14"/>
  <c r="E1518" i="14"/>
  <c r="E1519" i="14"/>
  <c r="E1520" i="14"/>
  <c r="E1521" i="14"/>
  <c r="E1522" i="14"/>
  <c r="E1523" i="14"/>
  <c r="E1524" i="14"/>
  <c r="E1525" i="14"/>
  <c r="E1526" i="14"/>
  <c r="E1527" i="14"/>
  <c r="E1528" i="14"/>
  <c r="E1529" i="14"/>
  <c r="E1530" i="14"/>
  <c r="E1531" i="14"/>
  <c r="E1532" i="14"/>
  <c r="E1533" i="14"/>
  <c r="E1534" i="14"/>
  <c r="E1535" i="14"/>
  <c r="E1536" i="14"/>
  <c r="E1537" i="14"/>
  <c r="E1538" i="14"/>
  <c r="E1539" i="14"/>
  <c r="E1540" i="14"/>
  <c r="E1541" i="14"/>
  <c r="E1542" i="14"/>
  <c r="E1543" i="14"/>
  <c r="E1544" i="14"/>
  <c r="E1545" i="14"/>
  <c r="E1546" i="14"/>
  <c r="E1547" i="14"/>
  <c r="E1548" i="14"/>
  <c r="E1549" i="14"/>
  <c r="E1550" i="14"/>
  <c r="E1551" i="14"/>
  <c r="E1552" i="14"/>
  <c r="E1553" i="14"/>
  <c r="E1554" i="14"/>
  <c r="E1555" i="14"/>
  <c r="E1556" i="14"/>
  <c r="E1557" i="14"/>
  <c r="E1558" i="14"/>
  <c r="E1559" i="14"/>
  <c r="E1560" i="14"/>
  <c r="E1561" i="14"/>
  <c r="E1562" i="14"/>
  <c r="E1563" i="14"/>
  <c r="E1564" i="14"/>
  <c r="E1565" i="14"/>
  <c r="E1566" i="14"/>
  <c r="E1567" i="14"/>
  <c r="E1568" i="14"/>
  <c r="E1569" i="14"/>
  <c r="E1570" i="14"/>
  <c r="E1571" i="14"/>
  <c r="E1572" i="14"/>
  <c r="E1573" i="14"/>
  <c r="E1574" i="14"/>
  <c r="E1575" i="14"/>
  <c r="E1576" i="14"/>
  <c r="E1577" i="14"/>
  <c r="E1578" i="14"/>
  <c r="E1579" i="14"/>
  <c r="E1580" i="14"/>
  <c r="E1581" i="14"/>
  <c r="E1582" i="14"/>
  <c r="E1583" i="14"/>
  <c r="E1584" i="14"/>
  <c r="E1585" i="14"/>
  <c r="E1586" i="14"/>
  <c r="E1587" i="14"/>
  <c r="E1588" i="14"/>
  <c r="E1589" i="14"/>
  <c r="E1590" i="14"/>
  <c r="E1591" i="14"/>
  <c r="E1592" i="14"/>
  <c r="E1593" i="14"/>
  <c r="E1594" i="14"/>
  <c r="E1595" i="14"/>
  <c r="E1596" i="14"/>
  <c r="E1597" i="14"/>
  <c r="E1598" i="14"/>
  <c r="E1599" i="14"/>
  <c r="E1600" i="14"/>
  <c r="E1601" i="14"/>
  <c r="E1602" i="14"/>
  <c r="E1603" i="14"/>
  <c r="E1604" i="14"/>
  <c r="E1605" i="14"/>
  <c r="E1606" i="14"/>
  <c r="E1607" i="14"/>
  <c r="E1608" i="14"/>
  <c r="E1609" i="14"/>
  <c r="E1610" i="14"/>
  <c r="E1611" i="14"/>
  <c r="E1612" i="14"/>
  <c r="E1613" i="14"/>
  <c r="E1614" i="14"/>
  <c r="E1615" i="14"/>
  <c r="E1616" i="14"/>
  <c r="E1617" i="14"/>
  <c r="E1618" i="14"/>
  <c r="E1619" i="14"/>
  <c r="E1620" i="14"/>
  <c r="E1621" i="14"/>
  <c r="E1622" i="14"/>
  <c r="E1623" i="14"/>
  <c r="E1624" i="14"/>
  <c r="E1625" i="14"/>
  <c r="E1626" i="14"/>
  <c r="E1627" i="14"/>
  <c r="E1628" i="14"/>
  <c r="E1629" i="14"/>
  <c r="E1630" i="14"/>
  <c r="E1631" i="14"/>
  <c r="E1632" i="14"/>
  <c r="E1633" i="14"/>
  <c r="E1634" i="14"/>
  <c r="E1635" i="14"/>
  <c r="E1636" i="14"/>
  <c r="E1637" i="14"/>
  <c r="E1638" i="14"/>
  <c r="E1639" i="14"/>
  <c r="E1640" i="14"/>
  <c r="E1641" i="14"/>
  <c r="E1642" i="14"/>
  <c r="E1643" i="14"/>
  <c r="E1644" i="14"/>
  <c r="E1645" i="14"/>
  <c r="E1646" i="14"/>
  <c r="E1647" i="14"/>
  <c r="E1648" i="14"/>
  <c r="E1649" i="14"/>
  <c r="E1650" i="14"/>
  <c r="E1651" i="14"/>
  <c r="E1652" i="14"/>
  <c r="E1653" i="14"/>
  <c r="E1654" i="14"/>
  <c r="E1655" i="14"/>
  <c r="E1656" i="14"/>
  <c r="E1657" i="14"/>
  <c r="E1658" i="14"/>
  <c r="E1659" i="14"/>
  <c r="E1660" i="14"/>
  <c r="E1661" i="14"/>
  <c r="E1662" i="14"/>
  <c r="E1663" i="14"/>
  <c r="E1664" i="14"/>
  <c r="E1665" i="14"/>
  <c r="E1666" i="14"/>
  <c r="E1667" i="14"/>
  <c r="E1668" i="14"/>
  <c r="E1669" i="14"/>
  <c r="E1670" i="14"/>
  <c r="E1671" i="14"/>
  <c r="E1672" i="14"/>
  <c r="E1673" i="14"/>
  <c r="E1674" i="14"/>
  <c r="E1675" i="14"/>
  <c r="E1676" i="14"/>
  <c r="E1677" i="14"/>
  <c r="E1678" i="14"/>
  <c r="E1679" i="14"/>
  <c r="E1680" i="14"/>
  <c r="E1681" i="14"/>
  <c r="E1682" i="14"/>
  <c r="E1683" i="14"/>
  <c r="E1684" i="14"/>
  <c r="E1685" i="14"/>
  <c r="E1686" i="14"/>
  <c r="E1687" i="14"/>
  <c r="E1688" i="14"/>
  <c r="E1689" i="14"/>
  <c r="E1690" i="14"/>
  <c r="E1691" i="14"/>
  <c r="E1692" i="14"/>
  <c r="E1693" i="14"/>
  <c r="E1694" i="14"/>
  <c r="E1695" i="14"/>
  <c r="E1696" i="14"/>
  <c r="E1697" i="14"/>
  <c r="E1698" i="14"/>
  <c r="E1699" i="14"/>
  <c r="E1700" i="14"/>
  <c r="E1701" i="14"/>
  <c r="E1702" i="14"/>
  <c r="E1703" i="14"/>
  <c r="E1704" i="14"/>
  <c r="E1705" i="14"/>
  <c r="E1706" i="14"/>
  <c r="E1707" i="14"/>
  <c r="E1708" i="14"/>
  <c r="E1709" i="14"/>
  <c r="E1710" i="14"/>
  <c r="E1711" i="14"/>
  <c r="E1712" i="14"/>
  <c r="E1713" i="14"/>
  <c r="E1714" i="14"/>
  <c r="E1715" i="14"/>
  <c r="E1716" i="14"/>
  <c r="E1717" i="14"/>
  <c r="E1718" i="14"/>
  <c r="E1719" i="14"/>
  <c r="E1720" i="14"/>
  <c r="E1721" i="14"/>
  <c r="E1722" i="14"/>
  <c r="E1723" i="14"/>
  <c r="E1724" i="14"/>
  <c r="E1725" i="14"/>
  <c r="E1726" i="14"/>
  <c r="E1727" i="14"/>
  <c r="E1728" i="14"/>
  <c r="E1729" i="14"/>
  <c r="E1730" i="14"/>
  <c r="E1731" i="14"/>
  <c r="E1732" i="14"/>
  <c r="E1733" i="14"/>
  <c r="E1734" i="14"/>
  <c r="E1735" i="14"/>
  <c r="E1736" i="14"/>
  <c r="E1737" i="14"/>
  <c r="E1738" i="14"/>
  <c r="E1739" i="14"/>
  <c r="E1740" i="14"/>
  <c r="E1741" i="14"/>
  <c r="E1742" i="14"/>
  <c r="E1743" i="14"/>
  <c r="E1744" i="14"/>
  <c r="E1745" i="14"/>
  <c r="E1746" i="14"/>
  <c r="E1747" i="14"/>
  <c r="E1748" i="14"/>
  <c r="E1749" i="14"/>
  <c r="E1750" i="14"/>
  <c r="E1751" i="14"/>
  <c r="E1752" i="14"/>
  <c r="E1753" i="14"/>
  <c r="E1754" i="14"/>
  <c r="E1755" i="14"/>
  <c r="E1756" i="14"/>
  <c r="E1757" i="14"/>
  <c r="E1758" i="14"/>
  <c r="E1759" i="14"/>
  <c r="E1760" i="14"/>
  <c r="E1761" i="14"/>
  <c r="E1762" i="14"/>
  <c r="E1763" i="14"/>
  <c r="E1764" i="14"/>
  <c r="E1765" i="14"/>
  <c r="E1766" i="14"/>
  <c r="E1767" i="14"/>
  <c r="E1768" i="14"/>
  <c r="E1769" i="14"/>
  <c r="E1770" i="14"/>
  <c r="E1771" i="14"/>
  <c r="E1772" i="14"/>
  <c r="E1773" i="14"/>
  <c r="E1774" i="14"/>
  <c r="E1775" i="14"/>
  <c r="E1776" i="14"/>
  <c r="E1777" i="14"/>
  <c r="E1778" i="14"/>
  <c r="E1779" i="14"/>
  <c r="E1780" i="14"/>
  <c r="E1781" i="14"/>
  <c r="E1782" i="14"/>
  <c r="E1783" i="14"/>
  <c r="E1784" i="14"/>
  <c r="E1785" i="14"/>
  <c r="E1786" i="14"/>
  <c r="E1787" i="14"/>
  <c r="E1788" i="14"/>
  <c r="E1789" i="14"/>
  <c r="E1790" i="14"/>
  <c r="E1791" i="14"/>
  <c r="E1792" i="14"/>
  <c r="E1793" i="14"/>
  <c r="E1794" i="14"/>
  <c r="E1795" i="14"/>
  <c r="E1796" i="14"/>
  <c r="E1797" i="14"/>
  <c r="E1798" i="14"/>
  <c r="E1799" i="14"/>
  <c r="E1800" i="14"/>
  <c r="E1801" i="14"/>
  <c r="E1802" i="14"/>
  <c r="E1803" i="14"/>
  <c r="E1804" i="14"/>
  <c r="E1805" i="14"/>
  <c r="E1806" i="14"/>
  <c r="E1807" i="14"/>
  <c r="E1808" i="14"/>
  <c r="E1809" i="14"/>
  <c r="E1810" i="14"/>
  <c r="E1811" i="14"/>
  <c r="E1812" i="14"/>
  <c r="E1813" i="14"/>
  <c r="E1814" i="14"/>
  <c r="E1815" i="14"/>
  <c r="E1816" i="14"/>
  <c r="E1817" i="14"/>
  <c r="E1818" i="14"/>
  <c r="E1819" i="14"/>
  <c r="E1820" i="14"/>
  <c r="E1821" i="14"/>
  <c r="E1822" i="14"/>
  <c r="E1823" i="14"/>
  <c r="E1824" i="14"/>
  <c r="E1825" i="14"/>
  <c r="E1826" i="14"/>
  <c r="E1827" i="14"/>
  <c r="E1828" i="14"/>
  <c r="E1829" i="14"/>
  <c r="E1830" i="14"/>
  <c r="E1831" i="14"/>
  <c r="E1832" i="14"/>
  <c r="E1833" i="14"/>
  <c r="E1834" i="14"/>
  <c r="E1835" i="14"/>
  <c r="E1836" i="14"/>
  <c r="E1837" i="14"/>
  <c r="E1838" i="14"/>
  <c r="E1839" i="14"/>
  <c r="E1840" i="14"/>
  <c r="E1841" i="14"/>
  <c r="E1842" i="14"/>
  <c r="E1843" i="14"/>
  <c r="E1844" i="14"/>
  <c r="E1845" i="14"/>
  <c r="E1846" i="14"/>
  <c r="E1847" i="14"/>
  <c r="E1848" i="14"/>
  <c r="E1849" i="14"/>
  <c r="E1850" i="14"/>
  <c r="E1851" i="14"/>
  <c r="E1852" i="14"/>
  <c r="E1853" i="14"/>
  <c r="E1854" i="14"/>
  <c r="E1855" i="14"/>
  <c r="E1856" i="14"/>
  <c r="E1857" i="14"/>
  <c r="E1858" i="14"/>
  <c r="E1859" i="14"/>
  <c r="E1860" i="14"/>
  <c r="E1861" i="14"/>
  <c r="E1862" i="14"/>
  <c r="E1863" i="14"/>
  <c r="E1864" i="14"/>
  <c r="E1865" i="14"/>
  <c r="E1866" i="14"/>
  <c r="E1867" i="14"/>
  <c r="E1868" i="14"/>
  <c r="E1869" i="14"/>
  <c r="E1870" i="14"/>
  <c r="E1871" i="14"/>
  <c r="E1872" i="14"/>
  <c r="E1873" i="14"/>
  <c r="E1874" i="14"/>
  <c r="E1875" i="14"/>
  <c r="E1876" i="14"/>
  <c r="E1877" i="14"/>
  <c r="E1878" i="14"/>
  <c r="E1879" i="14"/>
  <c r="E1880" i="14"/>
  <c r="E1881" i="14"/>
  <c r="E1882" i="14"/>
  <c r="E1883" i="14"/>
  <c r="E1884" i="14"/>
  <c r="E1885" i="14"/>
  <c r="E1886" i="14"/>
  <c r="E1887" i="14"/>
  <c r="E1888" i="14"/>
  <c r="E1889" i="14"/>
  <c r="E1890" i="14"/>
  <c r="E1891" i="14"/>
  <c r="E1892" i="14"/>
  <c r="E1893" i="14"/>
  <c r="E1894" i="14"/>
  <c r="E1895" i="14"/>
  <c r="E1896" i="14"/>
  <c r="E1897" i="14"/>
  <c r="E1898" i="14"/>
  <c r="E1899" i="14"/>
  <c r="E1900" i="14"/>
  <c r="E1901" i="14"/>
  <c r="E1902" i="14"/>
  <c r="E1903" i="14"/>
  <c r="E1904" i="14"/>
  <c r="E1905" i="14"/>
  <c r="E1906" i="14"/>
  <c r="E1907" i="14"/>
  <c r="E1908" i="14"/>
  <c r="E1909" i="14"/>
  <c r="E1910" i="14"/>
  <c r="E1911" i="14"/>
  <c r="E1912" i="14"/>
  <c r="E1913" i="14"/>
  <c r="E1914" i="14"/>
  <c r="E1915" i="14"/>
  <c r="E1916" i="14"/>
  <c r="E1917" i="14"/>
  <c r="E1918" i="14"/>
  <c r="E1919" i="14"/>
  <c r="E1920" i="14"/>
  <c r="E1921" i="14"/>
  <c r="E1922" i="14"/>
  <c r="E1923" i="14"/>
  <c r="E1924" i="14"/>
  <c r="E1925" i="14"/>
  <c r="E1926" i="14"/>
  <c r="E1927" i="14"/>
  <c r="E1928" i="14"/>
  <c r="E1929" i="14"/>
  <c r="E1930" i="14"/>
  <c r="E1931" i="14"/>
  <c r="E1932" i="14"/>
  <c r="E1933" i="14"/>
  <c r="E1934" i="14"/>
  <c r="E1935" i="14"/>
  <c r="E1936" i="14"/>
  <c r="E1937" i="14"/>
  <c r="E1938" i="14"/>
  <c r="E1939" i="14"/>
  <c r="E1940" i="14"/>
  <c r="E1941" i="14"/>
  <c r="E1942" i="14"/>
  <c r="E1943" i="14"/>
  <c r="E1944" i="14"/>
  <c r="E1945" i="14"/>
  <c r="E1946" i="14"/>
  <c r="E1947" i="14"/>
  <c r="E1948" i="14"/>
  <c r="E1949" i="14"/>
  <c r="E1950" i="14"/>
  <c r="E1951" i="14"/>
  <c r="E1952" i="14"/>
  <c r="E1953" i="14"/>
  <c r="E1954" i="14"/>
  <c r="E1955" i="14"/>
  <c r="E1956" i="14"/>
  <c r="E1957" i="14"/>
  <c r="E1958" i="14"/>
  <c r="E1959" i="14"/>
  <c r="E1960" i="14"/>
  <c r="E1961" i="14"/>
  <c r="E1962" i="14"/>
  <c r="E1963" i="14"/>
  <c r="E1964" i="14"/>
  <c r="E1965" i="14"/>
  <c r="E1966" i="14"/>
  <c r="E1967" i="14"/>
  <c r="E1968" i="14"/>
  <c r="E1969" i="14"/>
  <c r="E1970" i="14"/>
  <c r="E1971" i="14"/>
  <c r="E1972" i="14"/>
  <c r="E1973" i="14"/>
  <c r="E1974" i="14"/>
  <c r="E1975" i="14"/>
  <c r="E1976" i="14"/>
  <c r="E1977" i="14"/>
  <c r="E1978" i="14"/>
  <c r="E1979" i="14"/>
  <c r="E1980" i="14"/>
  <c r="E1981" i="14"/>
  <c r="E1982" i="14"/>
  <c r="E1983" i="14"/>
  <c r="E1984" i="14"/>
  <c r="E1985" i="14"/>
  <c r="E1986" i="14"/>
  <c r="E1987" i="14"/>
  <c r="E1988" i="14"/>
  <c r="E1989" i="14"/>
  <c r="E1990" i="14"/>
  <c r="E1991" i="14"/>
  <c r="E1992" i="14"/>
  <c r="E1993" i="14"/>
  <c r="E1994" i="14"/>
  <c r="E1995" i="14"/>
  <c r="E1996" i="14"/>
  <c r="E1997" i="14"/>
  <c r="E1998" i="14"/>
  <c r="E1999" i="14"/>
  <c r="E2000" i="14"/>
  <c r="E2001" i="14"/>
  <c r="E2002" i="14"/>
  <c r="E2003" i="14"/>
  <c r="E2004" i="14"/>
  <c r="E2005" i="14"/>
  <c r="E2006" i="14"/>
  <c r="E2007" i="14"/>
  <c r="E2008" i="14"/>
  <c r="E2009" i="14"/>
  <c r="E2010" i="14"/>
  <c r="E2011" i="14"/>
  <c r="E2012" i="14"/>
  <c r="E2013" i="14"/>
  <c r="E2014" i="14"/>
  <c r="E2015" i="14"/>
  <c r="E2016" i="14"/>
  <c r="E2017" i="14"/>
  <c r="E2018" i="14"/>
  <c r="E2019" i="14"/>
  <c r="E2020" i="14"/>
  <c r="E2021" i="14"/>
  <c r="E2022" i="14"/>
  <c r="E2023" i="14"/>
  <c r="E2024" i="14"/>
  <c r="E2025" i="14"/>
  <c r="E2026" i="14"/>
  <c r="E2027" i="14"/>
  <c r="E2028" i="14"/>
  <c r="E2029" i="14"/>
  <c r="E2030" i="14"/>
  <c r="E2031" i="14"/>
  <c r="E2032" i="14"/>
  <c r="E2033" i="14"/>
  <c r="E2034" i="14"/>
  <c r="E2035" i="14"/>
  <c r="E2036" i="14"/>
  <c r="E2037" i="14"/>
  <c r="E2038" i="14"/>
  <c r="E2039" i="14"/>
  <c r="E2040" i="14"/>
  <c r="E2041" i="14"/>
  <c r="E2042" i="14"/>
  <c r="E2043" i="14"/>
  <c r="E2044" i="14"/>
  <c r="E2045" i="14"/>
  <c r="E2046" i="14"/>
  <c r="E2047" i="14"/>
  <c r="E2048" i="14"/>
  <c r="E2049" i="14"/>
  <c r="E2050" i="14"/>
  <c r="E2051" i="14"/>
  <c r="E2052" i="14"/>
  <c r="E2053" i="14"/>
  <c r="E2054" i="14"/>
  <c r="E2055" i="14"/>
  <c r="E2056" i="14"/>
  <c r="E2057" i="14"/>
  <c r="E2058" i="14"/>
  <c r="E2059" i="14"/>
  <c r="E2060" i="14"/>
  <c r="E2061" i="14"/>
  <c r="E2062" i="14"/>
  <c r="E2063" i="14"/>
  <c r="E2064" i="14"/>
  <c r="E2065" i="14"/>
  <c r="E2066" i="14"/>
  <c r="E2067" i="14"/>
  <c r="E2068" i="14"/>
  <c r="E2069" i="14"/>
  <c r="E2070" i="14"/>
  <c r="E2071" i="14"/>
  <c r="E2072" i="14"/>
  <c r="E2073" i="14"/>
  <c r="E2074" i="14"/>
  <c r="E2075" i="14"/>
  <c r="E2076" i="14"/>
  <c r="E2077" i="14"/>
  <c r="E2078" i="14"/>
  <c r="E2079" i="14"/>
  <c r="E2080" i="14"/>
  <c r="E2081" i="14"/>
  <c r="E2082" i="14"/>
  <c r="E2083" i="14"/>
  <c r="E2084" i="14"/>
  <c r="E2085" i="14"/>
  <c r="E2086" i="14"/>
  <c r="E2087" i="14"/>
  <c r="E2088" i="14"/>
  <c r="E2089" i="14"/>
  <c r="E2090" i="14"/>
  <c r="E2091" i="14"/>
  <c r="E2092" i="14"/>
  <c r="E2093" i="14"/>
  <c r="E2094" i="14"/>
  <c r="E2095" i="14"/>
  <c r="E2096" i="14"/>
  <c r="E2097" i="14"/>
  <c r="E2098" i="14"/>
  <c r="E2099" i="14"/>
  <c r="E2100" i="14"/>
  <c r="E2101" i="14"/>
  <c r="E2102" i="14"/>
  <c r="E2103" i="14"/>
  <c r="E2104" i="14"/>
  <c r="E2105" i="14"/>
  <c r="E2106" i="14"/>
  <c r="E2107" i="14"/>
  <c r="E2108" i="14"/>
  <c r="E2109" i="14"/>
  <c r="E2110" i="14"/>
  <c r="E2111" i="14"/>
  <c r="E2112" i="14"/>
  <c r="E2113" i="14"/>
  <c r="E2114" i="14"/>
  <c r="E2115" i="14"/>
  <c r="E2116" i="14"/>
  <c r="E2117" i="14"/>
  <c r="E2118" i="14"/>
  <c r="E2119" i="14"/>
  <c r="E2120" i="14"/>
  <c r="E2121" i="14"/>
  <c r="E2122" i="14"/>
  <c r="E2123" i="14"/>
  <c r="E2124" i="14"/>
  <c r="E2125" i="14"/>
  <c r="E2126" i="14"/>
  <c r="E2127" i="14"/>
  <c r="E2128" i="14"/>
  <c r="E2129" i="14"/>
  <c r="E2130" i="14"/>
  <c r="E2131" i="14"/>
  <c r="E2132" i="14"/>
  <c r="E2133" i="14"/>
  <c r="E2134" i="14"/>
  <c r="E2135" i="14"/>
  <c r="E2136" i="14"/>
  <c r="E2137" i="14"/>
  <c r="E2138" i="14"/>
  <c r="E2139" i="14"/>
  <c r="E2140" i="14"/>
  <c r="E2141" i="14"/>
  <c r="E2142" i="14"/>
  <c r="E2143" i="14"/>
  <c r="E2144" i="14"/>
  <c r="E2145" i="14"/>
  <c r="E2146" i="14"/>
  <c r="E2147" i="14"/>
  <c r="E2148" i="14"/>
  <c r="E2149" i="14"/>
  <c r="E2150" i="14"/>
  <c r="E2151" i="14"/>
  <c r="E2152" i="14"/>
  <c r="E2153" i="14"/>
  <c r="E2154" i="14"/>
  <c r="E2155" i="14"/>
  <c r="E2156" i="14"/>
  <c r="E2157" i="14"/>
  <c r="E2158" i="14"/>
  <c r="E2159" i="14"/>
  <c r="E2160" i="14"/>
  <c r="E2161" i="14"/>
  <c r="E2162" i="14"/>
  <c r="E2163" i="14"/>
  <c r="E2164" i="14"/>
  <c r="E2165" i="14"/>
  <c r="E2166" i="14"/>
  <c r="E2167" i="14"/>
  <c r="E2168" i="14"/>
  <c r="E2169" i="14"/>
  <c r="E2170" i="14"/>
  <c r="E2171" i="14"/>
  <c r="E2172" i="14"/>
  <c r="E2173" i="14"/>
  <c r="E2174" i="14"/>
  <c r="E2175" i="14"/>
  <c r="E2176" i="14"/>
  <c r="E2177" i="14"/>
  <c r="E2178" i="14"/>
  <c r="E2179" i="14"/>
  <c r="E2180" i="14"/>
  <c r="E2181" i="14"/>
  <c r="E2182" i="14"/>
  <c r="E2183" i="14"/>
  <c r="E2184" i="14"/>
  <c r="E2185" i="14"/>
  <c r="E2186" i="14"/>
  <c r="E2187" i="14"/>
  <c r="E2188" i="14"/>
  <c r="E2189" i="14"/>
  <c r="E2190" i="14"/>
  <c r="E2191" i="14"/>
  <c r="E2192" i="14"/>
  <c r="E2193" i="14"/>
  <c r="E2194" i="14"/>
  <c r="E2195" i="14"/>
  <c r="E2196" i="14"/>
  <c r="E2197" i="14"/>
  <c r="E2198" i="14"/>
  <c r="E2199" i="14"/>
  <c r="E2200" i="14"/>
  <c r="E2201" i="14"/>
  <c r="E2202" i="14"/>
  <c r="E2203" i="14"/>
  <c r="E2204" i="14"/>
  <c r="E2205" i="14"/>
  <c r="E2206" i="14"/>
  <c r="E2207" i="14"/>
  <c r="E2208" i="14"/>
  <c r="E2209" i="14"/>
  <c r="E2210" i="14"/>
  <c r="E2211" i="14"/>
  <c r="E2212" i="14"/>
  <c r="E2213" i="14"/>
  <c r="E2214" i="14"/>
  <c r="E2215" i="14"/>
  <c r="E2216" i="14"/>
  <c r="E2217" i="14"/>
  <c r="E2218" i="14"/>
  <c r="E2219" i="14"/>
  <c r="E2220" i="14"/>
  <c r="E2221" i="14"/>
  <c r="E2222" i="14"/>
  <c r="E2223" i="14"/>
  <c r="E2224" i="14"/>
  <c r="E2225" i="14"/>
  <c r="E2226" i="14"/>
  <c r="E2227" i="14"/>
  <c r="E2228" i="14"/>
  <c r="E2229" i="14"/>
  <c r="E2230" i="14"/>
  <c r="E2231" i="14"/>
  <c r="E2232" i="14"/>
  <c r="E2233" i="14"/>
  <c r="E2234" i="14"/>
  <c r="E2235" i="14"/>
  <c r="E2236" i="14"/>
  <c r="E2237" i="14"/>
  <c r="E2238" i="14"/>
  <c r="E2239" i="14"/>
  <c r="E2240" i="14"/>
  <c r="E2241" i="14"/>
  <c r="E2242" i="14"/>
  <c r="E2243" i="14"/>
  <c r="E2244" i="14"/>
  <c r="E2245" i="14"/>
  <c r="E2246" i="14"/>
  <c r="E2247" i="14"/>
  <c r="E2248" i="14"/>
  <c r="E2249" i="14"/>
  <c r="E2250" i="14"/>
  <c r="E2251" i="14"/>
  <c r="E2252" i="14"/>
  <c r="E2253" i="14"/>
  <c r="E2254" i="14"/>
  <c r="E2255" i="14"/>
  <c r="E2256" i="14"/>
  <c r="E2257" i="14"/>
  <c r="E2258" i="14"/>
  <c r="E2259" i="14"/>
  <c r="E2260" i="14"/>
  <c r="E2261" i="14"/>
  <c r="E2262" i="14"/>
  <c r="E2263" i="14"/>
  <c r="E2264" i="14"/>
  <c r="E2265" i="14"/>
  <c r="E2266" i="14"/>
  <c r="E2267" i="14"/>
  <c r="E2268" i="14"/>
  <c r="E2269" i="14"/>
  <c r="E2270" i="14"/>
  <c r="E2271" i="14"/>
  <c r="E2272" i="14"/>
  <c r="E2273" i="14"/>
  <c r="E2274" i="14"/>
  <c r="E2275" i="14"/>
  <c r="E2276" i="14"/>
  <c r="E2277" i="14"/>
  <c r="E2278" i="14"/>
  <c r="E2279" i="14"/>
  <c r="E2280" i="14"/>
  <c r="E2281" i="14"/>
  <c r="E2282" i="14"/>
  <c r="E2283" i="14"/>
  <c r="E2284" i="14"/>
  <c r="E2285" i="14"/>
  <c r="E2286" i="14"/>
  <c r="E2287" i="14"/>
  <c r="E2288" i="14"/>
  <c r="E2289" i="14"/>
  <c r="E2290" i="14"/>
  <c r="E2291" i="14"/>
  <c r="E2292" i="14"/>
  <c r="E2293" i="14"/>
  <c r="E2294" i="14"/>
  <c r="E2295" i="14"/>
  <c r="E2296" i="14"/>
  <c r="E2297" i="14"/>
  <c r="E2298" i="14"/>
  <c r="E2299" i="14"/>
  <c r="E2300" i="14"/>
  <c r="E2301" i="14"/>
  <c r="E2302" i="14"/>
  <c r="E2303" i="14"/>
  <c r="E2304" i="14"/>
  <c r="E2305" i="14"/>
  <c r="E2306" i="14"/>
  <c r="E2307" i="14"/>
  <c r="E2308" i="14"/>
  <c r="E2309" i="14"/>
  <c r="E2310" i="14"/>
  <c r="E2311" i="14"/>
  <c r="E2312" i="14"/>
  <c r="E2313" i="14"/>
  <c r="E2314" i="14"/>
  <c r="E2315" i="14"/>
  <c r="E2316" i="14"/>
  <c r="E2317" i="14"/>
  <c r="E2318" i="14"/>
  <c r="E2319" i="14"/>
  <c r="E2320" i="14"/>
  <c r="E2321" i="14"/>
  <c r="E2322" i="14"/>
  <c r="E2323" i="14"/>
  <c r="E2324" i="14"/>
  <c r="E2325" i="14"/>
  <c r="E2326" i="14"/>
  <c r="E2327" i="14"/>
  <c r="E2328" i="14"/>
  <c r="E2329" i="14"/>
  <c r="E2330" i="14"/>
  <c r="E2331" i="14"/>
  <c r="E2332" i="14"/>
  <c r="E2333" i="14"/>
  <c r="E2334" i="14"/>
  <c r="E2335" i="14"/>
  <c r="E2336" i="14"/>
  <c r="E2337" i="14"/>
  <c r="E2338" i="14"/>
  <c r="E2339" i="14"/>
  <c r="E2340" i="14"/>
  <c r="E2341" i="14"/>
  <c r="E2342" i="14"/>
  <c r="E2343" i="14"/>
  <c r="E2344" i="14"/>
  <c r="E2345" i="14"/>
  <c r="E2346" i="14"/>
  <c r="E2347" i="14"/>
  <c r="E2348" i="14"/>
  <c r="E2349" i="14"/>
  <c r="E2350" i="14"/>
  <c r="E2351" i="14"/>
  <c r="E2352" i="14"/>
  <c r="E2353" i="14"/>
  <c r="E2354" i="14"/>
  <c r="E2355" i="14"/>
  <c r="E2356" i="14"/>
  <c r="E2357" i="14"/>
  <c r="E2358" i="14"/>
  <c r="E2359" i="14"/>
  <c r="E2360" i="14"/>
  <c r="E2361" i="14"/>
  <c r="E2362" i="14"/>
  <c r="E2363" i="14"/>
  <c r="E2364" i="14"/>
  <c r="E2365" i="14"/>
  <c r="E2366" i="14"/>
  <c r="E2367" i="14"/>
  <c r="E2368" i="14"/>
  <c r="E2369" i="14"/>
  <c r="E2370" i="14"/>
  <c r="E2371" i="14"/>
  <c r="E2372" i="14"/>
  <c r="E2373" i="14"/>
  <c r="E2374" i="14"/>
  <c r="E2375" i="14"/>
  <c r="E2376" i="14"/>
  <c r="E2377" i="14"/>
  <c r="E2378" i="14"/>
  <c r="E2379" i="14"/>
  <c r="E2380" i="14"/>
  <c r="E2381" i="14"/>
  <c r="E2382" i="14"/>
  <c r="E2383" i="14"/>
  <c r="E2384" i="14"/>
  <c r="E2385" i="14"/>
  <c r="E2386" i="14"/>
  <c r="E2387" i="14"/>
  <c r="E2388" i="14"/>
  <c r="E2389" i="14"/>
  <c r="E2390" i="14"/>
  <c r="E2391" i="14"/>
  <c r="E2392" i="14"/>
  <c r="E2393" i="14"/>
  <c r="E2394" i="14"/>
  <c r="E2395" i="14"/>
  <c r="E2396" i="14"/>
  <c r="E2397" i="14"/>
  <c r="E2398" i="14"/>
  <c r="E2399" i="14"/>
  <c r="E2400" i="14"/>
  <c r="E2401" i="14"/>
  <c r="E2402" i="14"/>
  <c r="E2403" i="14"/>
  <c r="E2404" i="14"/>
  <c r="E2405" i="14"/>
  <c r="E2406" i="14"/>
  <c r="E2407" i="14"/>
  <c r="E2408" i="14"/>
  <c r="E2409" i="14"/>
  <c r="E2410" i="14"/>
  <c r="E2411" i="14"/>
  <c r="E2412" i="14"/>
  <c r="E2413" i="14"/>
  <c r="E2414" i="14"/>
  <c r="E2415" i="14"/>
  <c r="E2416" i="14"/>
  <c r="E2417" i="14"/>
  <c r="E2418" i="14"/>
  <c r="E2419" i="14"/>
  <c r="E2420" i="14"/>
  <c r="E2421" i="14"/>
  <c r="E2422" i="14"/>
  <c r="E2423" i="14"/>
  <c r="E2424" i="14"/>
  <c r="E2425" i="14"/>
  <c r="E2426" i="14"/>
  <c r="E2427" i="14"/>
  <c r="E2428" i="14"/>
  <c r="E2429" i="14"/>
  <c r="E2430" i="14"/>
  <c r="E2431" i="14"/>
  <c r="E2432" i="14"/>
  <c r="E2433" i="14"/>
  <c r="E2434" i="14"/>
  <c r="E2435" i="14"/>
  <c r="E2436" i="14"/>
  <c r="E2437" i="14"/>
  <c r="E2438" i="14"/>
  <c r="E2439" i="14"/>
  <c r="E2440" i="14"/>
  <c r="E2441" i="14"/>
  <c r="E2442" i="14"/>
  <c r="E2443" i="14"/>
  <c r="E2444" i="14"/>
  <c r="E2445" i="14"/>
  <c r="E2446" i="14"/>
  <c r="E2447" i="14"/>
  <c r="E2448" i="14"/>
  <c r="E2449" i="14"/>
  <c r="E2450" i="14"/>
  <c r="E2451" i="14"/>
  <c r="E2452" i="14"/>
  <c r="E2453" i="14"/>
  <c r="E2454" i="14"/>
  <c r="E2455" i="14"/>
  <c r="E2456" i="14"/>
  <c r="E2457" i="14"/>
  <c r="E2458" i="14"/>
  <c r="E2459" i="14"/>
  <c r="E2460" i="14"/>
  <c r="E2461" i="14"/>
  <c r="E2462" i="14"/>
  <c r="E2463" i="14"/>
  <c r="E2464" i="14"/>
  <c r="E2465" i="14"/>
  <c r="E2466" i="14"/>
  <c r="E2467" i="14"/>
  <c r="E2468" i="14"/>
  <c r="E2469" i="14"/>
  <c r="E2470" i="14"/>
  <c r="E2471" i="14"/>
  <c r="E2472" i="14"/>
  <c r="E2473" i="14"/>
  <c r="E2474" i="14"/>
  <c r="E2475" i="14"/>
  <c r="E2476" i="14"/>
  <c r="E2477" i="14"/>
  <c r="E2478" i="14"/>
  <c r="E2479" i="14"/>
  <c r="E2480" i="14"/>
  <c r="E2481" i="14"/>
  <c r="E2482" i="14"/>
  <c r="E2483" i="14"/>
  <c r="E2484" i="14"/>
  <c r="E2485" i="14"/>
  <c r="E2486" i="14"/>
  <c r="E2487" i="14"/>
  <c r="E2488" i="14"/>
  <c r="E2489" i="14"/>
  <c r="E2490" i="14"/>
  <c r="E2491" i="14"/>
  <c r="E2492" i="14"/>
  <c r="E2493" i="14"/>
  <c r="E2494" i="14"/>
  <c r="E2495" i="14"/>
  <c r="E2496" i="14"/>
  <c r="E2497" i="14"/>
  <c r="E2498" i="14"/>
  <c r="E2499" i="14"/>
  <c r="E2500" i="14"/>
  <c r="E2501" i="14"/>
  <c r="E2502" i="14"/>
  <c r="E2503" i="14"/>
  <c r="E2504" i="14"/>
  <c r="E2505" i="14"/>
  <c r="E2506" i="14"/>
  <c r="E2507" i="14"/>
  <c r="E2508" i="14"/>
  <c r="E2509" i="14"/>
  <c r="E2510" i="14"/>
  <c r="E2511" i="14"/>
  <c r="E2512" i="14"/>
  <c r="E2513" i="14"/>
  <c r="E2514" i="14"/>
  <c r="E2515" i="14"/>
  <c r="E2516" i="14"/>
  <c r="E2517" i="14"/>
  <c r="E2518" i="14"/>
  <c r="E2519" i="14"/>
  <c r="E2520" i="14"/>
  <c r="E2521" i="14"/>
  <c r="E2522" i="14"/>
  <c r="E2523" i="14"/>
  <c r="E2524" i="14"/>
  <c r="E2525" i="14"/>
  <c r="E2526" i="14"/>
  <c r="E2527" i="14"/>
  <c r="E2528" i="14"/>
  <c r="E2529" i="14"/>
  <c r="E2530" i="14"/>
  <c r="E2531" i="14"/>
  <c r="E2532" i="14"/>
  <c r="E2533" i="14"/>
  <c r="E2534" i="14"/>
  <c r="E2535" i="14"/>
  <c r="E2536" i="14"/>
  <c r="E2537" i="14"/>
  <c r="E2538" i="14"/>
  <c r="E2539" i="14"/>
  <c r="E2540" i="14"/>
  <c r="E2541" i="14"/>
  <c r="E2542" i="14"/>
  <c r="E2543" i="14"/>
  <c r="E2544" i="14"/>
  <c r="E2545" i="14"/>
  <c r="E2546" i="14"/>
  <c r="E2547" i="14"/>
  <c r="E2548" i="14"/>
  <c r="E2549" i="14"/>
  <c r="E2550" i="14"/>
  <c r="E2551" i="14"/>
  <c r="E2552" i="14"/>
  <c r="E2553" i="14"/>
  <c r="E2554" i="14"/>
  <c r="E2555" i="14"/>
  <c r="E2556" i="14"/>
  <c r="E2557" i="14"/>
  <c r="E2558" i="14"/>
  <c r="E2559" i="14"/>
  <c r="E2560" i="14"/>
  <c r="E2561" i="14"/>
  <c r="E2562" i="14"/>
  <c r="E2563" i="14"/>
  <c r="E2564" i="14"/>
  <c r="E2565" i="14"/>
  <c r="E2566" i="14"/>
  <c r="E2567" i="14"/>
  <c r="E2568" i="14"/>
  <c r="E2569" i="14"/>
  <c r="E2570" i="14"/>
  <c r="E2571" i="14"/>
  <c r="E2572" i="14"/>
  <c r="E2573" i="14"/>
  <c r="E2574" i="14"/>
  <c r="E2575" i="14"/>
  <c r="E2576" i="14"/>
  <c r="E2577" i="14"/>
  <c r="E2578" i="14"/>
  <c r="E2579" i="14"/>
  <c r="E2580" i="14"/>
  <c r="E2581" i="14"/>
  <c r="E2582" i="14"/>
  <c r="E2583" i="14"/>
  <c r="E2584" i="14"/>
  <c r="E2585" i="14"/>
  <c r="E2586" i="14"/>
  <c r="E2587" i="14"/>
  <c r="E2588" i="14"/>
  <c r="E2589" i="14"/>
  <c r="E2590" i="14"/>
  <c r="E2591" i="14"/>
  <c r="E2592" i="14"/>
  <c r="E2593" i="14"/>
  <c r="E2594" i="14"/>
  <c r="E2595" i="14"/>
  <c r="E2596" i="14"/>
  <c r="E2597" i="14"/>
  <c r="E2598" i="14"/>
  <c r="E2599" i="14"/>
  <c r="E2600" i="14"/>
  <c r="E2601" i="14"/>
  <c r="E2602" i="14"/>
  <c r="E2603" i="14"/>
  <c r="E2604" i="14"/>
  <c r="E2605" i="14"/>
  <c r="E2606" i="14"/>
  <c r="E2607" i="14"/>
  <c r="E2608" i="14"/>
  <c r="E2609" i="14"/>
  <c r="E2610" i="14"/>
  <c r="E2611" i="14"/>
  <c r="E2612" i="14"/>
  <c r="E2613" i="14"/>
  <c r="E2614" i="14"/>
  <c r="E2615" i="14"/>
  <c r="E2616" i="14"/>
  <c r="E2617" i="14"/>
  <c r="E2618" i="14"/>
  <c r="E2619" i="14"/>
  <c r="E2620" i="14"/>
  <c r="E2621" i="14"/>
  <c r="E2622" i="14"/>
  <c r="E2623" i="14"/>
  <c r="E2624" i="14"/>
  <c r="E2625" i="14"/>
  <c r="E2626" i="14"/>
  <c r="E2627" i="14"/>
  <c r="E2628" i="14"/>
  <c r="E2629" i="14"/>
  <c r="E2630" i="14"/>
  <c r="E2631" i="14"/>
  <c r="E2632" i="14"/>
  <c r="E2633" i="14"/>
  <c r="E2634" i="14"/>
  <c r="E2635" i="14"/>
  <c r="E2636" i="14"/>
  <c r="E2637" i="14"/>
  <c r="E2638" i="14"/>
  <c r="E2639" i="14"/>
  <c r="E2640" i="14"/>
  <c r="E2641" i="14"/>
  <c r="E2642" i="14"/>
  <c r="E2643" i="14"/>
  <c r="E2644" i="14"/>
  <c r="E2645" i="14"/>
  <c r="E2646" i="14"/>
  <c r="E2647" i="14"/>
  <c r="E2648" i="14"/>
  <c r="E2649" i="14"/>
  <c r="E2650" i="14"/>
  <c r="E2651" i="14"/>
  <c r="E2652" i="14"/>
  <c r="E2653" i="14"/>
  <c r="E2654" i="14"/>
  <c r="E2655" i="14"/>
  <c r="E2656" i="14"/>
  <c r="E2657" i="14"/>
  <c r="E2658" i="14"/>
  <c r="E2659" i="14"/>
  <c r="E2660" i="14"/>
  <c r="E2661" i="14"/>
  <c r="E2662" i="14"/>
  <c r="E2663" i="14"/>
  <c r="E2664" i="14"/>
  <c r="E2665" i="14"/>
  <c r="E2666" i="14"/>
  <c r="E2667" i="14"/>
  <c r="E2668" i="14"/>
  <c r="E2669" i="14"/>
  <c r="E2670" i="14"/>
  <c r="E2671" i="14"/>
  <c r="E2672" i="14"/>
  <c r="E2673" i="14"/>
  <c r="E2674" i="14"/>
  <c r="E2675" i="14"/>
  <c r="E2676" i="14"/>
  <c r="E2677" i="14"/>
  <c r="E2678" i="14"/>
  <c r="E2679" i="14"/>
  <c r="E2680" i="14"/>
  <c r="E2681" i="14"/>
  <c r="E2682" i="14"/>
  <c r="E2683" i="14"/>
  <c r="E2684" i="14"/>
  <c r="E2685" i="14"/>
  <c r="E2686" i="14"/>
  <c r="E2687" i="14"/>
  <c r="E2688" i="14"/>
  <c r="E2689" i="14"/>
  <c r="E2690" i="14"/>
  <c r="E2691" i="14"/>
  <c r="E2692" i="14"/>
  <c r="E2693" i="14"/>
  <c r="E2694" i="14"/>
  <c r="E2695" i="14"/>
  <c r="E2696" i="14"/>
  <c r="E2697" i="14"/>
  <c r="E2698" i="14"/>
  <c r="E2699" i="14"/>
  <c r="E2700" i="14"/>
  <c r="E2701" i="14"/>
  <c r="E2702" i="14"/>
  <c r="E2703" i="14"/>
  <c r="E2704" i="14"/>
  <c r="E2705" i="14"/>
  <c r="E2706" i="14"/>
  <c r="E2707" i="14"/>
  <c r="E2708" i="14"/>
  <c r="E2709" i="14"/>
  <c r="E2710" i="14"/>
  <c r="E2711" i="14"/>
  <c r="E2712" i="14"/>
  <c r="E2713" i="14"/>
  <c r="E2714" i="14"/>
  <c r="E2715" i="14"/>
  <c r="E2716" i="14"/>
  <c r="E2717" i="14"/>
  <c r="E2718" i="14"/>
  <c r="E2719" i="14"/>
  <c r="E2720" i="14"/>
  <c r="E2721" i="14"/>
  <c r="E2722" i="14"/>
  <c r="E2723" i="14"/>
  <c r="E2724" i="14"/>
  <c r="E2725" i="14"/>
  <c r="E2726" i="14"/>
  <c r="E2727" i="14"/>
  <c r="E2728" i="14"/>
  <c r="E2729" i="14"/>
  <c r="E2730" i="14"/>
  <c r="E2731" i="14"/>
  <c r="E2732" i="14"/>
  <c r="E2733" i="14"/>
  <c r="E2734" i="14"/>
  <c r="E2735" i="14"/>
  <c r="E2736" i="14"/>
  <c r="E2737" i="14"/>
  <c r="E2738" i="14"/>
  <c r="E2739" i="14"/>
  <c r="E2740" i="14"/>
  <c r="E2741" i="14"/>
  <c r="E2742" i="14"/>
  <c r="E2743" i="14"/>
  <c r="E2744" i="14"/>
  <c r="E2745" i="14"/>
  <c r="E2746" i="14"/>
  <c r="E2747" i="14"/>
  <c r="E2748" i="14"/>
  <c r="E2749" i="14"/>
  <c r="E2750" i="14"/>
  <c r="E2751" i="14"/>
  <c r="E2752" i="14"/>
  <c r="E2753" i="14"/>
  <c r="E2754" i="14"/>
  <c r="E2755" i="14"/>
  <c r="E2756" i="14"/>
  <c r="E2757" i="14"/>
  <c r="E2758" i="14"/>
  <c r="E2759" i="14"/>
  <c r="E2760" i="14"/>
  <c r="E2761" i="14"/>
  <c r="E2762" i="14"/>
  <c r="E2763" i="14"/>
  <c r="E2764" i="14"/>
  <c r="E2765" i="14"/>
  <c r="E2766" i="14"/>
  <c r="E2767" i="14"/>
  <c r="E2768" i="14"/>
  <c r="E2769" i="14"/>
  <c r="E2770" i="14"/>
  <c r="E2771" i="14"/>
  <c r="E2772" i="14"/>
  <c r="E2773" i="14"/>
  <c r="E2774" i="14"/>
  <c r="E2775" i="14"/>
  <c r="E2776" i="14"/>
  <c r="E2777" i="14"/>
  <c r="E2778" i="14"/>
  <c r="E2779" i="14"/>
  <c r="E2780" i="14"/>
  <c r="E2781" i="14"/>
  <c r="E2782" i="14"/>
  <c r="E2783" i="14"/>
  <c r="E2784" i="14"/>
  <c r="E2785" i="14"/>
  <c r="E2786" i="14"/>
  <c r="E2787" i="14"/>
  <c r="E2788" i="14"/>
  <c r="E2789" i="14"/>
  <c r="E2790" i="14"/>
  <c r="E2791" i="14"/>
  <c r="E2792" i="14"/>
  <c r="E2793" i="14"/>
  <c r="E2794" i="14"/>
  <c r="E2795" i="14"/>
  <c r="E2796" i="14"/>
  <c r="E2797" i="14"/>
  <c r="E2798" i="14"/>
  <c r="E2799" i="14"/>
  <c r="E2800" i="14"/>
  <c r="E2801" i="14"/>
  <c r="E2802" i="14"/>
  <c r="E2803" i="14"/>
  <c r="E2804" i="14"/>
  <c r="E2805" i="14"/>
  <c r="E2806" i="14"/>
  <c r="E2807" i="14"/>
  <c r="E2808" i="14"/>
  <c r="E2809" i="14"/>
  <c r="E2810" i="14"/>
  <c r="E2811" i="14"/>
  <c r="E2812" i="14"/>
  <c r="E2813" i="14"/>
  <c r="E2814" i="14"/>
  <c r="E2815" i="14"/>
  <c r="E2816" i="14"/>
  <c r="E2817" i="14"/>
  <c r="E2818" i="14"/>
  <c r="E2819" i="14"/>
  <c r="E2820" i="14"/>
  <c r="E2821" i="14"/>
  <c r="E2822" i="14"/>
  <c r="E2823" i="14"/>
  <c r="E2824" i="14"/>
  <c r="E2825" i="14"/>
  <c r="E2826" i="14"/>
  <c r="E2827" i="14"/>
  <c r="E2828" i="14"/>
  <c r="E2829" i="14"/>
  <c r="E2830" i="14"/>
  <c r="E2831" i="14"/>
  <c r="E2832" i="14"/>
  <c r="E2833" i="14"/>
  <c r="E2834" i="14"/>
  <c r="E2835" i="14"/>
  <c r="E2836" i="14"/>
  <c r="E2837" i="14"/>
  <c r="E2838" i="14"/>
  <c r="E2839" i="14"/>
  <c r="E2840" i="14"/>
  <c r="E2841" i="14"/>
  <c r="E2842" i="14"/>
  <c r="E2843" i="14"/>
  <c r="E2844" i="14"/>
  <c r="E2845" i="14"/>
  <c r="E2846" i="14"/>
  <c r="E2847" i="14"/>
  <c r="E2848" i="14"/>
  <c r="E2849" i="14"/>
  <c r="E2850" i="14"/>
  <c r="E2851" i="14"/>
  <c r="E2852" i="14"/>
  <c r="E2853" i="14"/>
  <c r="E2854" i="14"/>
  <c r="E2855" i="14"/>
  <c r="E2856" i="14"/>
  <c r="E2857" i="14"/>
  <c r="E2858" i="14"/>
  <c r="E2859" i="14"/>
  <c r="E2860" i="14"/>
  <c r="E2861" i="14"/>
  <c r="E2862" i="14"/>
  <c r="E2863" i="14"/>
  <c r="E2864" i="14"/>
  <c r="E2865" i="14"/>
  <c r="E2866" i="14"/>
  <c r="E2867" i="14"/>
  <c r="E2868" i="14"/>
  <c r="E2869" i="14"/>
  <c r="E2870" i="14"/>
  <c r="E2871" i="14"/>
  <c r="E2872" i="14"/>
  <c r="E2873" i="14"/>
  <c r="E2874" i="14"/>
  <c r="E2875" i="14"/>
  <c r="E2876" i="14"/>
  <c r="E2877" i="14"/>
  <c r="E2878" i="14"/>
  <c r="E2879" i="14"/>
  <c r="E2880" i="14"/>
  <c r="E2881" i="14"/>
  <c r="E2882" i="14"/>
  <c r="E2883" i="14"/>
  <c r="E2884" i="14"/>
  <c r="E2885" i="14"/>
  <c r="E2886" i="14"/>
  <c r="E2887" i="14"/>
  <c r="E2888" i="14"/>
  <c r="E2889" i="14"/>
  <c r="E2890" i="14"/>
  <c r="E2891" i="14"/>
  <c r="E2892" i="14"/>
  <c r="E2893" i="14"/>
  <c r="E2894" i="14"/>
  <c r="E2895" i="14"/>
  <c r="E2896" i="14"/>
  <c r="E2897" i="14"/>
  <c r="E2898" i="14"/>
  <c r="E2899" i="14"/>
  <c r="E2900" i="14"/>
  <c r="E2901" i="14"/>
  <c r="E2902" i="14"/>
  <c r="E2903" i="14"/>
  <c r="E2904" i="14"/>
  <c r="E2905" i="14"/>
  <c r="E2906" i="14"/>
  <c r="E2907" i="14"/>
  <c r="E2908" i="14"/>
  <c r="E2909" i="14"/>
  <c r="E2910" i="14"/>
  <c r="E2911" i="14"/>
  <c r="E2912" i="14"/>
  <c r="E2913" i="14"/>
  <c r="E2914" i="14"/>
  <c r="E2915" i="14"/>
  <c r="E2916" i="14"/>
  <c r="E2917" i="14"/>
  <c r="E2918" i="14"/>
  <c r="E2919" i="14"/>
  <c r="E2920" i="14"/>
  <c r="E2921" i="14"/>
  <c r="E2922" i="14"/>
  <c r="E2923" i="14"/>
  <c r="E2924" i="14"/>
  <c r="E2925" i="14"/>
  <c r="E2926" i="14"/>
  <c r="E2927" i="14"/>
  <c r="E2928" i="14"/>
  <c r="E2929" i="14"/>
  <c r="E2930" i="14"/>
  <c r="E2931" i="14"/>
  <c r="E2932" i="14"/>
  <c r="E2933" i="14"/>
  <c r="E2934" i="14"/>
  <c r="E2935" i="14"/>
  <c r="E2936" i="14"/>
  <c r="E2937" i="14"/>
  <c r="E2938" i="14"/>
  <c r="E2939" i="14"/>
  <c r="E2940" i="14"/>
  <c r="E2941" i="14"/>
  <c r="E2942" i="14"/>
  <c r="E2943" i="14"/>
  <c r="E2944" i="14"/>
  <c r="E2945" i="14"/>
  <c r="E2946" i="14"/>
  <c r="E2947" i="14"/>
  <c r="E2948" i="14"/>
  <c r="E2949" i="14"/>
  <c r="E2950" i="14"/>
  <c r="E2951" i="14"/>
  <c r="E2952" i="14"/>
  <c r="E2953" i="14"/>
  <c r="E2954" i="14"/>
  <c r="E2955" i="14"/>
  <c r="E2956" i="14"/>
  <c r="E2957" i="14"/>
  <c r="E2958" i="14"/>
  <c r="E2959" i="14"/>
  <c r="E2960" i="14"/>
  <c r="E2961" i="14"/>
  <c r="E2962" i="14"/>
  <c r="E2963" i="14"/>
  <c r="E2964" i="14"/>
  <c r="E2965" i="14"/>
  <c r="E2966" i="14"/>
  <c r="E2967" i="14"/>
  <c r="E2968" i="14"/>
  <c r="E2969" i="14"/>
  <c r="E2970" i="14"/>
  <c r="E2971" i="14"/>
  <c r="E2972" i="14"/>
  <c r="E2973" i="14"/>
  <c r="E2974" i="14"/>
  <c r="E2975" i="14"/>
  <c r="E2976" i="14"/>
  <c r="E2977" i="14"/>
  <c r="E2978" i="14"/>
  <c r="E2979" i="14"/>
  <c r="E2980" i="14"/>
  <c r="E2981" i="14"/>
  <c r="E2982" i="14"/>
  <c r="E2983" i="14"/>
  <c r="E2984" i="14"/>
  <c r="E2985" i="14"/>
  <c r="E2986" i="14"/>
  <c r="E2987" i="14"/>
  <c r="E2988" i="14"/>
  <c r="E2989" i="14"/>
  <c r="E2990" i="14"/>
  <c r="E2991" i="14"/>
  <c r="E2992" i="14"/>
  <c r="E2993" i="14"/>
  <c r="E2994" i="14"/>
  <c r="E2995" i="14"/>
  <c r="E2996" i="14"/>
  <c r="E2997" i="14"/>
  <c r="E2998" i="14"/>
  <c r="E2999" i="14"/>
  <c r="E3000" i="14"/>
  <c r="E3001" i="14"/>
  <c r="E3002" i="14"/>
  <c r="E3003" i="14"/>
  <c r="E3004" i="14"/>
  <c r="E3005" i="14"/>
  <c r="E3006" i="14"/>
  <c r="E3007" i="14"/>
  <c r="E3008" i="14"/>
  <c r="E3009" i="14"/>
  <c r="E3010" i="14"/>
  <c r="E3011" i="14"/>
  <c r="E3012" i="14"/>
  <c r="E3013" i="14"/>
  <c r="E3014" i="14"/>
  <c r="E3015" i="14"/>
  <c r="E3016" i="14"/>
  <c r="E3017" i="14"/>
  <c r="E3018" i="14"/>
  <c r="E3019" i="14"/>
  <c r="E3020" i="14"/>
  <c r="E3021" i="14"/>
  <c r="E3022" i="14"/>
  <c r="E3023" i="14"/>
  <c r="E3024" i="14"/>
  <c r="E3025" i="14"/>
  <c r="E3026" i="14"/>
  <c r="E3027" i="14"/>
  <c r="E3028" i="14"/>
  <c r="E3029" i="14"/>
  <c r="E3030" i="14"/>
  <c r="E3031" i="14"/>
  <c r="E3032" i="14"/>
  <c r="E3033" i="14"/>
  <c r="E3034" i="14"/>
  <c r="E3035" i="14"/>
  <c r="E3036" i="14"/>
  <c r="E3037" i="14"/>
  <c r="E3038" i="14"/>
  <c r="E3039" i="14"/>
  <c r="E3040" i="14"/>
  <c r="E3041" i="14"/>
  <c r="E3042" i="14"/>
  <c r="E3043" i="14"/>
  <c r="E3044" i="14"/>
  <c r="E3045" i="14"/>
  <c r="E3046" i="14"/>
  <c r="E3047" i="14"/>
  <c r="E3048" i="14"/>
  <c r="E3049" i="14"/>
  <c r="E3050" i="14"/>
  <c r="E3051" i="14"/>
  <c r="E3052" i="14"/>
  <c r="E3053" i="14"/>
  <c r="E3054" i="14"/>
  <c r="E3055" i="14"/>
  <c r="E3056" i="14"/>
  <c r="E3057" i="14"/>
  <c r="E3058" i="14"/>
  <c r="E3059" i="14"/>
  <c r="E3060" i="14"/>
  <c r="E3061" i="14"/>
  <c r="E3062" i="14"/>
  <c r="E3063" i="14"/>
  <c r="E3064" i="14"/>
  <c r="E3065" i="14"/>
  <c r="E3066" i="14"/>
  <c r="E3067" i="14"/>
  <c r="E3068" i="14"/>
  <c r="E3069" i="14"/>
  <c r="E3070" i="14"/>
  <c r="E3071" i="14"/>
  <c r="E3072" i="14"/>
  <c r="E3073" i="14"/>
  <c r="E3074" i="14"/>
  <c r="E3075" i="14"/>
  <c r="E3076" i="14"/>
  <c r="E3077" i="14"/>
  <c r="E3078" i="14"/>
  <c r="E3079" i="14"/>
  <c r="E3080" i="14"/>
  <c r="E3081" i="14"/>
  <c r="E3082" i="14"/>
  <c r="E3083" i="14"/>
  <c r="E3084" i="14"/>
  <c r="E3085" i="14"/>
  <c r="E3086" i="14"/>
  <c r="E3087" i="14"/>
  <c r="E3088" i="14"/>
  <c r="E3089" i="14"/>
  <c r="E3090" i="14"/>
  <c r="E3091" i="14"/>
  <c r="E3092" i="14"/>
  <c r="E3093" i="14"/>
  <c r="E3094" i="14"/>
  <c r="E3095" i="14"/>
  <c r="E3096" i="14"/>
  <c r="E3097" i="14"/>
  <c r="E3098" i="14"/>
  <c r="E3099" i="14"/>
  <c r="E3100" i="14"/>
  <c r="E3101" i="14"/>
  <c r="E3102" i="14"/>
  <c r="E3103" i="14"/>
  <c r="E3104" i="14"/>
  <c r="E3105" i="14"/>
  <c r="E3106" i="14"/>
  <c r="E3107" i="14"/>
  <c r="E3108" i="14"/>
  <c r="E3109" i="14"/>
  <c r="E3110" i="14"/>
  <c r="E3111" i="14"/>
  <c r="E3112" i="14"/>
  <c r="E3113" i="14"/>
  <c r="E3114" i="14"/>
  <c r="E3115" i="14"/>
  <c r="E3116" i="14"/>
  <c r="E3117" i="14"/>
  <c r="E3118" i="14"/>
  <c r="E3119" i="14"/>
  <c r="E3120" i="14"/>
  <c r="E3121" i="14"/>
  <c r="E3122" i="14"/>
  <c r="E3123" i="14"/>
  <c r="E3124" i="14"/>
  <c r="E3125" i="14"/>
  <c r="E3126" i="14"/>
  <c r="E3127" i="14"/>
  <c r="E3128" i="14"/>
  <c r="E3129" i="14"/>
  <c r="E3130" i="14"/>
  <c r="E3131" i="14"/>
  <c r="E3132" i="14"/>
  <c r="E3133" i="14"/>
  <c r="E3134" i="14"/>
  <c r="F67" i="14"/>
  <c r="F68" i="14"/>
  <c r="F69" i="14"/>
  <c r="F70" i="14"/>
  <c r="F71" i="14"/>
  <c r="F72" i="14"/>
  <c r="F73" i="14"/>
  <c r="F74" i="14"/>
  <c r="F75" i="14"/>
  <c r="F76" i="14"/>
  <c r="F77" i="14"/>
  <c r="F78" i="14"/>
  <c r="F79" i="14"/>
  <c r="F80" i="14"/>
  <c r="F81" i="14"/>
  <c r="F82" i="14"/>
  <c r="F83" i="14"/>
  <c r="F84" i="14"/>
  <c r="F85" i="14"/>
  <c r="F86" i="14"/>
  <c r="F87" i="14"/>
  <c r="F88" i="14"/>
  <c r="F89" i="14"/>
  <c r="F90" i="14"/>
  <c r="F91" i="14"/>
  <c r="F92" i="14"/>
  <c r="F93" i="14"/>
  <c r="F94" i="14"/>
  <c r="F95" i="14"/>
  <c r="F96" i="14"/>
  <c r="F97" i="14"/>
  <c r="F98" i="14"/>
  <c r="F99" i="14"/>
  <c r="F100" i="14"/>
  <c r="F101" i="14"/>
  <c r="F102" i="14"/>
  <c r="F103" i="14"/>
  <c r="F104" i="14"/>
  <c r="F105" i="14"/>
  <c r="F106" i="14"/>
  <c r="F107" i="14"/>
  <c r="F108" i="14"/>
  <c r="F109" i="14"/>
  <c r="F110" i="14"/>
  <c r="F111" i="14"/>
  <c r="F112" i="14"/>
  <c r="F113" i="14"/>
  <c r="F114" i="14"/>
  <c r="F115" i="14"/>
  <c r="F116" i="14"/>
  <c r="F117" i="14"/>
  <c r="F118" i="14"/>
  <c r="F119" i="14"/>
  <c r="F120" i="14"/>
  <c r="F121" i="14"/>
  <c r="F122" i="14"/>
  <c r="F123" i="14"/>
  <c r="F124" i="14"/>
  <c r="F125" i="14"/>
  <c r="F126" i="14"/>
  <c r="F127" i="14"/>
  <c r="F128" i="14"/>
  <c r="F129" i="14"/>
  <c r="F130" i="14"/>
  <c r="F131" i="14"/>
  <c r="F132" i="14"/>
  <c r="F133" i="14"/>
  <c r="F134" i="14"/>
  <c r="F135" i="14"/>
  <c r="F136" i="14"/>
  <c r="F137" i="14"/>
  <c r="F138" i="14"/>
  <c r="F139" i="14"/>
  <c r="F140" i="14"/>
  <c r="F141" i="14"/>
  <c r="F142" i="14"/>
  <c r="F143" i="14"/>
  <c r="F144" i="14"/>
  <c r="F145" i="14"/>
  <c r="F146" i="14"/>
  <c r="F147" i="14"/>
  <c r="F148" i="14"/>
  <c r="F149" i="14"/>
  <c r="F150" i="14"/>
  <c r="F151" i="14"/>
  <c r="F152" i="14"/>
  <c r="F153" i="14"/>
  <c r="F154" i="14"/>
  <c r="F155" i="14"/>
  <c r="F156" i="14"/>
  <c r="F157" i="14"/>
  <c r="F158" i="14"/>
  <c r="F159" i="14"/>
  <c r="F160" i="14"/>
  <c r="F161" i="14"/>
  <c r="F162" i="14"/>
  <c r="F163" i="14"/>
  <c r="F164" i="14"/>
  <c r="F165" i="14"/>
  <c r="F166" i="14"/>
  <c r="F167" i="14"/>
  <c r="F168" i="14"/>
  <c r="F169" i="14"/>
  <c r="F170" i="14"/>
  <c r="F171" i="14"/>
  <c r="F172" i="14"/>
  <c r="F173" i="14"/>
  <c r="F174" i="14"/>
  <c r="F175" i="14"/>
  <c r="F176" i="14"/>
  <c r="F177" i="14"/>
  <c r="F178" i="14"/>
  <c r="F179" i="14"/>
  <c r="F180" i="14"/>
  <c r="F181" i="14"/>
  <c r="F182" i="14"/>
  <c r="F183" i="14"/>
  <c r="F184" i="14"/>
  <c r="F185" i="14"/>
  <c r="F186" i="14"/>
  <c r="F187" i="14"/>
  <c r="F188" i="14"/>
  <c r="F189" i="14"/>
  <c r="F190" i="14"/>
  <c r="F191" i="14"/>
  <c r="F192" i="14"/>
  <c r="F193" i="14"/>
  <c r="F194" i="14"/>
  <c r="F195" i="14"/>
  <c r="F196" i="14"/>
  <c r="F197" i="14"/>
  <c r="F198" i="14"/>
  <c r="F199" i="14"/>
  <c r="F200" i="14"/>
  <c r="F201" i="14"/>
  <c r="F202" i="14"/>
  <c r="F203" i="14"/>
  <c r="F204" i="14"/>
  <c r="F205" i="14"/>
  <c r="F206" i="14"/>
  <c r="F207" i="14"/>
  <c r="F208" i="14"/>
  <c r="F209" i="14"/>
  <c r="F210" i="14"/>
  <c r="F211" i="14"/>
  <c r="F212" i="14"/>
  <c r="F213" i="14"/>
  <c r="F214" i="14"/>
  <c r="F215" i="14"/>
  <c r="F216" i="14"/>
  <c r="F217" i="14"/>
  <c r="F218" i="14"/>
  <c r="F219" i="14"/>
  <c r="F220" i="14"/>
  <c r="F221" i="14"/>
  <c r="F222" i="14"/>
  <c r="F223" i="14"/>
  <c r="F224" i="14"/>
  <c r="F225" i="14"/>
  <c r="F226" i="14"/>
  <c r="F227" i="14"/>
  <c r="F228" i="14"/>
  <c r="F229" i="14"/>
  <c r="F230" i="14"/>
  <c r="F231" i="14"/>
  <c r="F232" i="14"/>
  <c r="F233" i="14"/>
  <c r="F234" i="14"/>
  <c r="F235" i="14"/>
  <c r="F236" i="14"/>
  <c r="F237" i="14"/>
  <c r="F238" i="14"/>
  <c r="F239" i="14"/>
  <c r="F240" i="14"/>
  <c r="F241" i="14"/>
  <c r="F242" i="14"/>
  <c r="F243" i="14"/>
  <c r="F244" i="14"/>
  <c r="F245" i="14"/>
  <c r="F246" i="14"/>
  <c r="F247" i="14"/>
  <c r="F248" i="14"/>
  <c r="F249" i="14"/>
  <c r="F250" i="14"/>
  <c r="F251" i="14"/>
  <c r="F252" i="14"/>
  <c r="F253" i="14"/>
  <c r="F254" i="14"/>
  <c r="F255" i="14"/>
  <c r="F256" i="14"/>
  <c r="F257" i="14"/>
  <c r="F258" i="14"/>
  <c r="F259" i="14"/>
  <c r="F260" i="14"/>
  <c r="F261" i="14"/>
  <c r="F262" i="14"/>
  <c r="F263" i="14"/>
  <c r="F264" i="14"/>
  <c r="F265" i="14"/>
  <c r="F266" i="14"/>
  <c r="F267" i="14"/>
  <c r="F268" i="14"/>
  <c r="F269" i="14"/>
  <c r="F270" i="14"/>
  <c r="F271" i="14"/>
  <c r="F272" i="14"/>
  <c r="F273" i="14"/>
  <c r="F274" i="14"/>
  <c r="F275" i="14"/>
  <c r="F276" i="14"/>
  <c r="F277" i="14"/>
  <c r="F278" i="14"/>
  <c r="F279" i="14"/>
  <c r="F280" i="14"/>
  <c r="F281" i="14"/>
  <c r="F282" i="14"/>
  <c r="F283" i="14"/>
  <c r="F284" i="14"/>
  <c r="F285" i="14"/>
  <c r="F286" i="14"/>
  <c r="F287" i="14"/>
  <c r="F288" i="14"/>
  <c r="F289" i="14"/>
  <c r="F290" i="14"/>
  <c r="F291" i="14"/>
  <c r="F292" i="14"/>
  <c r="F293" i="14"/>
  <c r="F294" i="14"/>
  <c r="F295" i="14"/>
  <c r="F296" i="14"/>
  <c r="F297" i="14"/>
  <c r="F298" i="14"/>
  <c r="F299" i="14"/>
  <c r="F300" i="14"/>
  <c r="F301" i="14"/>
  <c r="F302" i="14"/>
  <c r="F303" i="14"/>
  <c r="F304" i="14"/>
  <c r="F305" i="14"/>
  <c r="F306" i="14"/>
  <c r="F307" i="14"/>
  <c r="F308" i="14"/>
  <c r="F309" i="14"/>
  <c r="F310" i="14"/>
  <c r="F311" i="14"/>
  <c r="F312" i="14"/>
  <c r="F313" i="14"/>
  <c r="F314" i="14"/>
  <c r="F315" i="14"/>
  <c r="F316" i="14"/>
  <c r="F317" i="14"/>
  <c r="F318" i="14"/>
  <c r="F319" i="14"/>
  <c r="F320" i="14"/>
  <c r="F321" i="14"/>
  <c r="F322" i="14"/>
  <c r="F323" i="14"/>
  <c r="F324" i="14"/>
  <c r="F325" i="14"/>
  <c r="F326" i="14"/>
  <c r="F327" i="14"/>
  <c r="F328" i="14"/>
  <c r="F329" i="14"/>
  <c r="F330" i="14"/>
  <c r="F331" i="14"/>
  <c r="F332" i="14"/>
  <c r="F333" i="14"/>
  <c r="F334" i="14"/>
  <c r="F335" i="14"/>
  <c r="F336" i="14"/>
  <c r="F337" i="14"/>
  <c r="F338" i="14"/>
  <c r="F339" i="14"/>
  <c r="F340" i="14"/>
  <c r="F341" i="14"/>
  <c r="F342" i="14"/>
  <c r="F343" i="14"/>
  <c r="F344" i="14"/>
  <c r="F345" i="14"/>
  <c r="F346" i="14"/>
  <c r="F347" i="14"/>
  <c r="F348" i="14"/>
  <c r="F349" i="14"/>
  <c r="F350" i="14"/>
  <c r="F351" i="14"/>
  <c r="F352" i="14"/>
  <c r="F353" i="14"/>
  <c r="F354" i="14"/>
  <c r="F355" i="14"/>
  <c r="F356" i="14"/>
  <c r="F357" i="14"/>
  <c r="F358" i="14"/>
  <c r="F359" i="14"/>
  <c r="F360" i="14"/>
  <c r="F361" i="14"/>
  <c r="F362" i="14"/>
  <c r="F363" i="14"/>
  <c r="F364" i="14"/>
  <c r="F365" i="14"/>
  <c r="F366" i="14"/>
  <c r="F367" i="14"/>
  <c r="F368" i="14"/>
  <c r="F369" i="14"/>
  <c r="F370" i="14"/>
  <c r="F371" i="14"/>
  <c r="F372" i="14"/>
  <c r="F373" i="14"/>
  <c r="F374" i="14"/>
  <c r="F375" i="14"/>
  <c r="F376" i="14"/>
  <c r="F377" i="14"/>
  <c r="F378" i="14"/>
  <c r="F379" i="14"/>
  <c r="F380" i="14"/>
  <c r="F381" i="14"/>
  <c r="F382" i="14"/>
  <c r="F383" i="14"/>
  <c r="F384" i="14"/>
  <c r="F385" i="14"/>
  <c r="F386" i="14"/>
  <c r="F387" i="14"/>
  <c r="F388" i="14"/>
  <c r="F389" i="14"/>
  <c r="F390" i="14"/>
  <c r="F391" i="14"/>
  <c r="F392" i="14"/>
  <c r="F393" i="14"/>
  <c r="F394" i="14"/>
  <c r="F395" i="14"/>
  <c r="F396" i="14"/>
  <c r="F397" i="14"/>
  <c r="F398" i="14"/>
  <c r="F399" i="14"/>
  <c r="F400" i="14"/>
  <c r="F401" i="14"/>
  <c r="F402" i="14"/>
  <c r="F403" i="14"/>
  <c r="F404" i="14"/>
  <c r="F405" i="14"/>
  <c r="F406" i="14"/>
  <c r="F407" i="14"/>
  <c r="F408" i="14"/>
  <c r="F409" i="14"/>
  <c r="F410" i="14"/>
  <c r="F411" i="14"/>
  <c r="F412" i="14"/>
  <c r="F413" i="14"/>
  <c r="F414" i="14"/>
  <c r="F415" i="14"/>
  <c r="F416" i="14"/>
  <c r="F417" i="14"/>
  <c r="F418" i="14"/>
  <c r="F419" i="14"/>
  <c r="F420" i="14"/>
  <c r="F421" i="14"/>
  <c r="F422" i="14"/>
  <c r="F423" i="14"/>
  <c r="F424" i="14"/>
  <c r="F425" i="14"/>
  <c r="F426" i="14"/>
  <c r="F427" i="14"/>
  <c r="F428" i="14"/>
  <c r="F429" i="14"/>
  <c r="F430" i="14"/>
  <c r="F431" i="14"/>
  <c r="F432" i="14"/>
  <c r="F433" i="14"/>
  <c r="F434" i="14"/>
  <c r="F435" i="14"/>
  <c r="F436" i="14"/>
  <c r="F437" i="14"/>
  <c r="F438" i="14"/>
  <c r="F439" i="14"/>
  <c r="F440" i="14"/>
  <c r="F441" i="14"/>
  <c r="F442" i="14"/>
  <c r="F443" i="14"/>
  <c r="F444" i="14"/>
  <c r="F445" i="14"/>
  <c r="F446" i="14"/>
  <c r="F447" i="14"/>
  <c r="F448" i="14"/>
  <c r="F449" i="14"/>
  <c r="F450" i="14"/>
  <c r="F451" i="14"/>
  <c r="F452" i="14"/>
  <c r="F453" i="14"/>
  <c r="F454" i="14"/>
  <c r="F455" i="14"/>
  <c r="F456" i="14"/>
  <c r="F457" i="14"/>
  <c r="F458" i="14"/>
  <c r="F459" i="14"/>
  <c r="F460" i="14"/>
  <c r="F461" i="14"/>
  <c r="F462" i="14"/>
  <c r="F463" i="14"/>
  <c r="F464" i="14"/>
  <c r="F465" i="14"/>
  <c r="F466" i="14"/>
  <c r="F467" i="14"/>
  <c r="F468" i="14"/>
  <c r="F469" i="14"/>
  <c r="F470" i="14"/>
  <c r="F471" i="14"/>
  <c r="F472" i="14"/>
  <c r="F473" i="14"/>
  <c r="F474" i="14"/>
  <c r="F475" i="14"/>
  <c r="F476" i="14"/>
  <c r="F477" i="14"/>
  <c r="F478" i="14"/>
  <c r="F479" i="14"/>
  <c r="F480" i="14"/>
  <c r="F481" i="14"/>
  <c r="F482" i="14"/>
  <c r="F483" i="14"/>
  <c r="F484" i="14"/>
  <c r="F485" i="14"/>
  <c r="F486" i="14"/>
  <c r="F487" i="14"/>
  <c r="F488" i="14"/>
  <c r="F489" i="14"/>
  <c r="F490" i="14"/>
  <c r="F491" i="14"/>
  <c r="F492" i="14"/>
  <c r="F493" i="14"/>
  <c r="F494" i="14"/>
  <c r="F495" i="14"/>
  <c r="F496" i="14"/>
  <c r="F497" i="14"/>
  <c r="F498" i="14"/>
  <c r="F499" i="14"/>
  <c r="F500" i="14"/>
  <c r="F501" i="14"/>
  <c r="F502" i="14"/>
  <c r="F503" i="14"/>
  <c r="F504" i="14"/>
  <c r="F505" i="14"/>
  <c r="F506" i="14"/>
  <c r="F507" i="14"/>
  <c r="F508" i="14"/>
  <c r="F509" i="14"/>
  <c r="F510" i="14"/>
  <c r="F511" i="14"/>
  <c r="F512" i="14"/>
  <c r="F513" i="14"/>
  <c r="F514" i="14"/>
  <c r="F515" i="14"/>
  <c r="F516" i="14"/>
  <c r="F517" i="14"/>
  <c r="F518" i="14"/>
  <c r="F519" i="14"/>
  <c r="F520" i="14"/>
  <c r="F521" i="14"/>
  <c r="F522" i="14"/>
  <c r="F523" i="14"/>
  <c r="F524" i="14"/>
  <c r="F525" i="14"/>
  <c r="F526" i="14"/>
  <c r="F527" i="14"/>
  <c r="F528" i="14"/>
  <c r="F529" i="14"/>
  <c r="F530" i="14"/>
  <c r="F531" i="14"/>
  <c r="F532" i="14"/>
  <c r="F533" i="14"/>
  <c r="F534" i="14"/>
  <c r="F535" i="14"/>
  <c r="F536" i="14"/>
  <c r="F537" i="14"/>
  <c r="F538" i="14"/>
  <c r="F539" i="14"/>
  <c r="F540" i="14"/>
  <c r="F541" i="14"/>
  <c r="F542" i="14"/>
  <c r="F543" i="14"/>
  <c r="F544" i="14"/>
  <c r="F545" i="14"/>
  <c r="F546" i="14"/>
  <c r="F547" i="14"/>
  <c r="F548" i="14"/>
  <c r="F549" i="14"/>
  <c r="F550" i="14"/>
  <c r="F551" i="14"/>
  <c r="F552" i="14"/>
  <c r="F553" i="14"/>
  <c r="F554" i="14"/>
  <c r="F555" i="14"/>
  <c r="F556" i="14"/>
  <c r="F557" i="14"/>
  <c r="F558" i="14"/>
  <c r="F559" i="14"/>
  <c r="F560" i="14"/>
  <c r="F561" i="14"/>
  <c r="F562" i="14"/>
  <c r="F563" i="14"/>
  <c r="F564" i="14"/>
  <c r="F565" i="14"/>
  <c r="F566" i="14"/>
  <c r="F567" i="14"/>
  <c r="F568" i="14"/>
  <c r="F569" i="14"/>
  <c r="F570" i="14"/>
  <c r="F571" i="14"/>
  <c r="F572" i="14"/>
  <c r="F573" i="14"/>
  <c r="F574" i="14"/>
  <c r="F575" i="14"/>
  <c r="F576" i="14"/>
  <c r="F577" i="14"/>
  <c r="F578" i="14"/>
  <c r="F579" i="14"/>
  <c r="F580" i="14"/>
  <c r="F581" i="14"/>
  <c r="F582" i="14"/>
  <c r="F583" i="14"/>
  <c r="F584" i="14"/>
  <c r="F585" i="14"/>
  <c r="F586" i="14"/>
  <c r="F587" i="14"/>
  <c r="F588" i="14"/>
  <c r="F589" i="14"/>
  <c r="F590" i="14"/>
  <c r="F591" i="14"/>
  <c r="F592" i="14"/>
  <c r="F593" i="14"/>
  <c r="F594" i="14"/>
  <c r="F595" i="14"/>
  <c r="F596" i="14"/>
  <c r="F597" i="14"/>
  <c r="F598" i="14"/>
  <c r="F599" i="14"/>
  <c r="F600" i="14"/>
  <c r="F601" i="14"/>
  <c r="F602" i="14"/>
  <c r="F603" i="14"/>
  <c r="F604" i="14"/>
  <c r="F605" i="14"/>
  <c r="F606" i="14"/>
  <c r="F607" i="14"/>
  <c r="F608" i="14"/>
  <c r="F609" i="14"/>
  <c r="F610" i="14"/>
  <c r="F611" i="14"/>
  <c r="F612" i="14"/>
  <c r="F613" i="14"/>
  <c r="F614" i="14"/>
  <c r="F615" i="14"/>
  <c r="F616" i="14"/>
  <c r="F617" i="14"/>
  <c r="F618" i="14"/>
  <c r="F619" i="14"/>
  <c r="F620" i="14"/>
  <c r="F621" i="14"/>
  <c r="F622" i="14"/>
  <c r="F623" i="14"/>
  <c r="F624" i="14"/>
  <c r="F625" i="14"/>
  <c r="F626" i="14"/>
  <c r="F627" i="14"/>
  <c r="F628" i="14"/>
  <c r="F629" i="14"/>
  <c r="F630" i="14"/>
  <c r="F631" i="14"/>
  <c r="F632" i="14"/>
  <c r="F633" i="14"/>
  <c r="F634" i="14"/>
  <c r="F635" i="14"/>
  <c r="F636" i="14"/>
  <c r="F637" i="14"/>
  <c r="F638" i="14"/>
  <c r="F639" i="14"/>
  <c r="F640" i="14"/>
  <c r="F641" i="14"/>
  <c r="F642" i="14"/>
  <c r="F643" i="14"/>
  <c r="F644" i="14"/>
  <c r="F645" i="14"/>
  <c r="F646" i="14"/>
  <c r="F647" i="14"/>
  <c r="F648" i="14"/>
  <c r="F649" i="14"/>
  <c r="F650" i="14"/>
  <c r="F651" i="14"/>
  <c r="F652" i="14"/>
  <c r="F653" i="14"/>
  <c r="F654" i="14"/>
  <c r="F655" i="14"/>
  <c r="F656" i="14"/>
  <c r="F657" i="14"/>
  <c r="F658" i="14"/>
  <c r="F659" i="14"/>
  <c r="F660" i="14"/>
  <c r="F661" i="14"/>
  <c r="F662" i="14"/>
  <c r="F663" i="14"/>
  <c r="F664" i="14"/>
  <c r="F665" i="14"/>
  <c r="F666" i="14"/>
  <c r="F667" i="14"/>
  <c r="F668" i="14"/>
  <c r="F669" i="14"/>
  <c r="F670" i="14"/>
  <c r="F671" i="14"/>
  <c r="F672" i="14"/>
  <c r="F673" i="14"/>
  <c r="F674" i="14"/>
  <c r="F675" i="14"/>
  <c r="F676" i="14"/>
  <c r="F677" i="14"/>
  <c r="F678" i="14"/>
  <c r="F679" i="14"/>
  <c r="F680" i="14"/>
  <c r="F681" i="14"/>
  <c r="F682" i="14"/>
  <c r="F683" i="14"/>
  <c r="F684" i="14"/>
  <c r="F685" i="14"/>
  <c r="F686" i="14"/>
  <c r="F687" i="14"/>
  <c r="F688" i="14"/>
  <c r="F689" i="14"/>
  <c r="F690" i="14"/>
  <c r="F691" i="14"/>
  <c r="F692" i="14"/>
  <c r="F693" i="14"/>
  <c r="F694" i="14"/>
  <c r="F695" i="14"/>
  <c r="F696" i="14"/>
  <c r="F697" i="14"/>
  <c r="F698" i="14"/>
  <c r="F699" i="14"/>
  <c r="F700" i="14"/>
  <c r="F701" i="14"/>
  <c r="F702" i="14"/>
  <c r="F703" i="14"/>
  <c r="F704" i="14"/>
  <c r="F705" i="14"/>
  <c r="F706" i="14"/>
  <c r="F707" i="14"/>
  <c r="F708" i="14"/>
  <c r="F709" i="14"/>
  <c r="F710" i="14"/>
  <c r="F711" i="14"/>
  <c r="F712" i="14"/>
  <c r="F713" i="14"/>
  <c r="F714" i="14"/>
  <c r="F715" i="14"/>
  <c r="F716" i="14"/>
  <c r="F717" i="14"/>
  <c r="F718" i="14"/>
  <c r="F719" i="14"/>
  <c r="F720" i="14"/>
  <c r="F721" i="14"/>
  <c r="F722" i="14"/>
  <c r="F723" i="14"/>
  <c r="F724" i="14"/>
  <c r="F725" i="14"/>
  <c r="F726" i="14"/>
  <c r="F727" i="14"/>
  <c r="F728" i="14"/>
  <c r="F729" i="14"/>
  <c r="F730" i="14"/>
  <c r="F731" i="14"/>
  <c r="F732" i="14"/>
  <c r="F733" i="14"/>
  <c r="F734" i="14"/>
  <c r="F735" i="14"/>
  <c r="F736" i="14"/>
  <c r="F737" i="14"/>
  <c r="F738" i="14"/>
  <c r="F739" i="14"/>
  <c r="F740" i="14"/>
  <c r="F741" i="14"/>
  <c r="F742" i="14"/>
  <c r="F743" i="14"/>
  <c r="F744" i="14"/>
  <c r="F745" i="14"/>
  <c r="F746" i="14"/>
  <c r="F747" i="14"/>
  <c r="F748" i="14"/>
  <c r="F749" i="14"/>
  <c r="F750" i="14"/>
  <c r="F751" i="14"/>
  <c r="F752" i="14"/>
  <c r="F753" i="14"/>
  <c r="F754" i="14"/>
  <c r="F755" i="14"/>
  <c r="F756" i="14"/>
  <c r="F757" i="14"/>
  <c r="F758" i="14"/>
  <c r="F759" i="14"/>
  <c r="F760" i="14"/>
  <c r="F761" i="14"/>
  <c r="F762" i="14"/>
  <c r="F763" i="14"/>
  <c r="F764" i="14"/>
  <c r="F765" i="14"/>
  <c r="F766" i="14"/>
  <c r="F767" i="14"/>
  <c r="F768" i="14"/>
  <c r="F769" i="14"/>
  <c r="F770" i="14"/>
  <c r="F771" i="14"/>
  <c r="F772" i="14"/>
  <c r="F773" i="14"/>
  <c r="F774" i="14"/>
  <c r="F775" i="14"/>
  <c r="F776" i="14"/>
  <c r="F777" i="14"/>
  <c r="F778" i="14"/>
  <c r="F779" i="14"/>
  <c r="F780" i="14"/>
  <c r="F781" i="14"/>
  <c r="F782" i="14"/>
  <c r="F783" i="14"/>
  <c r="F784" i="14"/>
  <c r="F785" i="14"/>
  <c r="F786" i="14"/>
  <c r="F787" i="14"/>
  <c r="F788" i="14"/>
  <c r="F789" i="14"/>
  <c r="F790" i="14"/>
  <c r="F791" i="14"/>
  <c r="F792" i="14"/>
  <c r="F793" i="14"/>
  <c r="F794" i="14"/>
  <c r="F795" i="14"/>
  <c r="F796" i="14"/>
  <c r="F797" i="14"/>
  <c r="F798" i="14"/>
  <c r="F799" i="14"/>
  <c r="F800" i="14"/>
  <c r="F801" i="14"/>
  <c r="F802" i="14"/>
  <c r="F803" i="14"/>
  <c r="F804" i="14"/>
  <c r="F805" i="14"/>
  <c r="F806" i="14"/>
  <c r="F807" i="14"/>
  <c r="F808" i="14"/>
  <c r="F809" i="14"/>
  <c r="F810" i="14"/>
  <c r="F811" i="14"/>
  <c r="F812" i="14"/>
  <c r="F813" i="14"/>
  <c r="F814" i="14"/>
  <c r="F815" i="14"/>
  <c r="F816" i="14"/>
  <c r="F817" i="14"/>
  <c r="F818" i="14"/>
  <c r="F819" i="14"/>
  <c r="F820" i="14"/>
  <c r="F821" i="14"/>
  <c r="F822" i="14"/>
  <c r="F823" i="14"/>
  <c r="F824" i="14"/>
  <c r="F825" i="14"/>
  <c r="F826" i="14"/>
  <c r="F827" i="14"/>
  <c r="F828" i="14"/>
  <c r="F829" i="14"/>
  <c r="F830" i="14"/>
  <c r="F831" i="14"/>
  <c r="F832" i="14"/>
  <c r="F833" i="14"/>
  <c r="F834" i="14"/>
  <c r="F835" i="14"/>
  <c r="F836" i="14"/>
  <c r="F837" i="14"/>
  <c r="F838" i="14"/>
  <c r="F839" i="14"/>
  <c r="F840" i="14"/>
  <c r="F841" i="14"/>
  <c r="F842" i="14"/>
  <c r="F843" i="14"/>
  <c r="F844" i="14"/>
  <c r="F845" i="14"/>
  <c r="F846" i="14"/>
  <c r="F847" i="14"/>
  <c r="F848" i="14"/>
  <c r="F849" i="14"/>
  <c r="F850" i="14"/>
  <c r="F851" i="14"/>
  <c r="F852" i="14"/>
  <c r="F853" i="14"/>
  <c r="F854" i="14"/>
  <c r="F855" i="14"/>
  <c r="F856" i="14"/>
  <c r="F857" i="14"/>
  <c r="F858" i="14"/>
  <c r="F859" i="14"/>
  <c r="F860" i="14"/>
  <c r="F861" i="14"/>
  <c r="F862" i="14"/>
  <c r="F863" i="14"/>
  <c r="F864" i="14"/>
  <c r="F865" i="14"/>
  <c r="F866" i="14"/>
  <c r="F867" i="14"/>
  <c r="F868" i="14"/>
  <c r="F869" i="14"/>
  <c r="F870" i="14"/>
  <c r="F871" i="14"/>
  <c r="F872" i="14"/>
  <c r="F873" i="14"/>
  <c r="F874" i="14"/>
  <c r="F875" i="14"/>
  <c r="F876" i="14"/>
  <c r="F877" i="14"/>
  <c r="F878" i="14"/>
  <c r="F879" i="14"/>
  <c r="F880" i="14"/>
  <c r="F881" i="14"/>
  <c r="F882" i="14"/>
  <c r="F883" i="14"/>
  <c r="F884" i="14"/>
  <c r="F885" i="14"/>
  <c r="F886" i="14"/>
  <c r="F887" i="14"/>
  <c r="F888" i="14"/>
  <c r="F889" i="14"/>
  <c r="F890" i="14"/>
  <c r="F891" i="14"/>
  <c r="F892" i="14"/>
  <c r="F893" i="14"/>
  <c r="F894" i="14"/>
  <c r="F895" i="14"/>
  <c r="F896" i="14"/>
  <c r="F897" i="14"/>
  <c r="F898" i="14"/>
  <c r="F899" i="14"/>
  <c r="F900" i="14"/>
  <c r="F901" i="14"/>
  <c r="F902" i="14"/>
  <c r="F903" i="14"/>
  <c r="F904" i="14"/>
  <c r="F905" i="14"/>
  <c r="F906" i="14"/>
  <c r="F907" i="14"/>
  <c r="F908" i="14"/>
  <c r="F909" i="14"/>
  <c r="F910" i="14"/>
  <c r="F911" i="14"/>
  <c r="F912" i="14"/>
  <c r="F913" i="14"/>
  <c r="F914" i="14"/>
  <c r="F915" i="14"/>
  <c r="F916" i="14"/>
  <c r="F917" i="14"/>
  <c r="F918" i="14"/>
  <c r="F919" i="14"/>
  <c r="F920" i="14"/>
  <c r="F921" i="14"/>
  <c r="F922" i="14"/>
  <c r="F923" i="14"/>
  <c r="F924" i="14"/>
  <c r="F925" i="14"/>
  <c r="F926" i="14"/>
  <c r="F927" i="14"/>
  <c r="F928" i="14"/>
  <c r="F929" i="14"/>
  <c r="F930" i="14"/>
  <c r="F931" i="14"/>
  <c r="F932" i="14"/>
  <c r="F933" i="14"/>
  <c r="F934" i="14"/>
  <c r="F935" i="14"/>
  <c r="F936" i="14"/>
  <c r="F937" i="14"/>
  <c r="F938" i="14"/>
  <c r="F939" i="14"/>
  <c r="F940" i="14"/>
  <c r="F941" i="14"/>
  <c r="F942" i="14"/>
  <c r="F943" i="14"/>
  <c r="F944" i="14"/>
  <c r="F945" i="14"/>
  <c r="F946" i="14"/>
  <c r="F947" i="14"/>
  <c r="F948" i="14"/>
  <c r="F949" i="14"/>
  <c r="F950" i="14"/>
  <c r="F951" i="14"/>
  <c r="F952" i="14"/>
  <c r="F953" i="14"/>
  <c r="F954" i="14"/>
  <c r="F955" i="14"/>
  <c r="F956" i="14"/>
  <c r="F957" i="14"/>
  <c r="F958" i="14"/>
  <c r="F959" i="14"/>
  <c r="F960" i="14"/>
  <c r="F961" i="14"/>
  <c r="F962" i="14"/>
  <c r="F963" i="14"/>
  <c r="F964" i="14"/>
  <c r="F965" i="14"/>
  <c r="F966" i="14"/>
  <c r="F967" i="14"/>
  <c r="F968" i="14"/>
  <c r="F969" i="14"/>
  <c r="F970" i="14"/>
  <c r="F971" i="14"/>
  <c r="F972" i="14"/>
  <c r="F973" i="14"/>
  <c r="F974" i="14"/>
  <c r="F975" i="14"/>
  <c r="F976" i="14"/>
  <c r="F977" i="14"/>
  <c r="F978" i="14"/>
  <c r="F979" i="14"/>
  <c r="F980" i="14"/>
  <c r="F981" i="14"/>
  <c r="F982" i="14"/>
  <c r="F983" i="14"/>
  <c r="F984" i="14"/>
  <c r="F985" i="14"/>
  <c r="F986" i="14"/>
  <c r="F987" i="14"/>
  <c r="F988" i="14"/>
  <c r="F989" i="14"/>
  <c r="F990" i="14"/>
  <c r="F991" i="14"/>
  <c r="F992" i="14"/>
  <c r="F993" i="14"/>
  <c r="F994" i="14"/>
  <c r="F995" i="14"/>
  <c r="F996" i="14"/>
  <c r="F997" i="14"/>
  <c r="F998" i="14"/>
  <c r="F999" i="14"/>
  <c r="F1000" i="14"/>
  <c r="F1001" i="14"/>
  <c r="F1002" i="14"/>
  <c r="F1003" i="14"/>
  <c r="F1004" i="14"/>
  <c r="F1005" i="14"/>
  <c r="F1006" i="14"/>
  <c r="F1007" i="14"/>
  <c r="F1008" i="14"/>
  <c r="F1009" i="14"/>
  <c r="F1010" i="14"/>
  <c r="F1011" i="14"/>
  <c r="F1012" i="14"/>
  <c r="F1013" i="14"/>
  <c r="F1014" i="14"/>
  <c r="F1015" i="14"/>
  <c r="F1016" i="14"/>
  <c r="F1017" i="14"/>
  <c r="F1018" i="14"/>
  <c r="F1019" i="14"/>
  <c r="F1020" i="14"/>
  <c r="F1021" i="14"/>
  <c r="F1022" i="14"/>
  <c r="F1023" i="14"/>
  <c r="F1024" i="14"/>
  <c r="F1025" i="14"/>
  <c r="F1026" i="14"/>
  <c r="F1027" i="14"/>
  <c r="F1028" i="14"/>
  <c r="F1029" i="14"/>
  <c r="F1030" i="14"/>
  <c r="F1031" i="14"/>
  <c r="F1032" i="14"/>
  <c r="F1033" i="14"/>
  <c r="F1034" i="14"/>
  <c r="F1035" i="14"/>
  <c r="F1036" i="14"/>
  <c r="F1037" i="14"/>
  <c r="F1038" i="14"/>
  <c r="F1039" i="14"/>
  <c r="F1040" i="14"/>
  <c r="F1041" i="14"/>
  <c r="F1042" i="14"/>
  <c r="F1043" i="14"/>
  <c r="F1044" i="14"/>
  <c r="F1045" i="14"/>
  <c r="F1046" i="14"/>
  <c r="F1047" i="14"/>
  <c r="F1048" i="14"/>
  <c r="F1049" i="14"/>
  <c r="F1050" i="14"/>
  <c r="F1051" i="14"/>
  <c r="F1052" i="14"/>
  <c r="F1053" i="14"/>
  <c r="F1054" i="14"/>
  <c r="F1055" i="14"/>
  <c r="F1056" i="14"/>
  <c r="F1057" i="14"/>
  <c r="F1058" i="14"/>
  <c r="F1059" i="14"/>
  <c r="F1060" i="14"/>
  <c r="F1061" i="14"/>
  <c r="F1062" i="14"/>
  <c r="F1063" i="14"/>
  <c r="F1064" i="14"/>
  <c r="F1065" i="14"/>
  <c r="F1066" i="14"/>
  <c r="F1067" i="14"/>
  <c r="F1068" i="14"/>
  <c r="F1069" i="14"/>
  <c r="F1070" i="14"/>
  <c r="F1071" i="14"/>
  <c r="F1072" i="14"/>
  <c r="F1073" i="14"/>
  <c r="F1074" i="14"/>
  <c r="F1075" i="14"/>
  <c r="F1076" i="14"/>
  <c r="F1077" i="14"/>
  <c r="F1078" i="14"/>
  <c r="F1079" i="14"/>
  <c r="F1080" i="14"/>
  <c r="F1081" i="14"/>
  <c r="F1082" i="14"/>
  <c r="F1083" i="14"/>
  <c r="F1084" i="14"/>
  <c r="F1085" i="14"/>
  <c r="F1086" i="14"/>
  <c r="F1087" i="14"/>
  <c r="F1088" i="14"/>
  <c r="F1089" i="14"/>
  <c r="F1090" i="14"/>
  <c r="F1091" i="14"/>
  <c r="F1092" i="14"/>
  <c r="F1093" i="14"/>
  <c r="F1094" i="14"/>
  <c r="F1095" i="14"/>
  <c r="F1096" i="14"/>
  <c r="F1097" i="14"/>
  <c r="F1098" i="14"/>
  <c r="F1099" i="14"/>
  <c r="F1100" i="14"/>
  <c r="F1101" i="14"/>
  <c r="F1102" i="14"/>
  <c r="F1103" i="14"/>
  <c r="F1104" i="14"/>
  <c r="F1105" i="14"/>
  <c r="F1106" i="14"/>
  <c r="F1107" i="14"/>
  <c r="F1108" i="14"/>
  <c r="F1109" i="14"/>
  <c r="F1110" i="14"/>
  <c r="F1111" i="14"/>
  <c r="F1112" i="14"/>
  <c r="F1113" i="14"/>
  <c r="F1114" i="14"/>
  <c r="F1115" i="14"/>
  <c r="F1116" i="14"/>
  <c r="F1117" i="14"/>
  <c r="F1118" i="14"/>
  <c r="F1119" i="14"/>
  <c r="F1120" i="14"/>
  <c r="F1121" i="14"/>
  <c r="F1122" i="14"/>
  <c r="F1123" i="14"/>
  <c r="F1124" i="14"/>
  <c r="F1125" i="14"/>
  <c r="F1126" i="14"/>
  <c r="F1127" i="14"/>
  <c r="F1128" i="14"/>
  <c r="F1129" i="14"/>
  <c r="F1130" i="14"/>
  <c r="F1131" i="14"/>
  <c r="F1132" i="14"/>
  <c r="F1133" i="14"/>
  <c r="F1134" i="14"/>
  <c r="F1135" i="14"/>
  <c r="F1136" i="14"/>
  <c r="F1137" i="14"/>
  <c r="F1138" i="14"/>
  <c r="F1139" i="14"/>
  <c r="F1140" i="14"/>
  <c r="F1141" i="14"/>
  <c r="F1142" i="14"/>
  <c r="F1143" i="14"/>
  <c r="F1144" i="14"/>
  <c r="F1145" i="14"/>
  <c r="F1146" i="14"/>
  <c r="F1147" i="14"/>
  <c r="F1148" i="14"/>
  <c r="F1149" i="14"/>
  <c r="F1150" i="14"/>
  <c r="F1151" i="14"/>
  <c r="F1152" i="14"/>
  <c r="F1153" i="14"/>
  <c r="F1154" i="14"/>
  <c r="F1155" i="14"/>
  <c r="F1156" i="14"/>
  <c r="F1157" i="14"/>
  <c r="F1158" i="14"/>
  <c r="F1159" i="14"/>
  <c r="F1160" i="14"/>
  <c r="F1161" i="14"/>
  <c r="F1162" i="14"/>
  <c r="F1163" i="14"/>
  <c r="F1164" i="14"/>
  <c r="F1165" i="14"/>
  <c r="F1166" i="14"/>
  <c r="F1167" i="14"/>
  <c r="F1168" i="14"/>
  <c r="F1169" i="14"/>
  <c r="F1170" i="14"/>
  <c r="F1171" i="14"/>
  <c r="F1172" i="14"/>
  <c r="F1173" i="14"/>
  <c r="F1174" i="14"/>
  <c r="F1175" i="14"/>
  <c r="F1176" i="14"/>
  <c r="F1177" i="14"/>
  <c r="F1178" i="14"/>
  <c r="F1179" i="14"/>
  <c r="F1180" i="14"/>
  <c r="F1181" i="14"/>
  <c r="F1182" i="14"/>
  <c r="F1183" i="14"/>
  <c r="F1184" i="14"/>
  <c r="F1185" i="14"/>
  <c r="F1186" i="14"/>
  <c r="F1187" i="14"/>
  <c r="F1188" i="14"/>
  <c r="F1189" i="14"/>
  <c r="F1190" i="14"/>
  <c r="F1191" i="14"/>
  <c r="F1192" i="14"/>
  <c r="F1193" i="14"/>
  <c r="F1194" i="14"/>
  <c r="F1195" i="14"/>
  <c r="F1196" i="14"/>
  <c r="F1197" i="14"/>
  <c r="F1198" i="14"/>
  <c r="F1199" i="14"/>
  <c r="F1200" i="14"/>
  <c r="F1201" i="14"/>
  <c r="F1202" i="14"/>
  <c r="F1203" i="14"/>
  <c r="F1204" i="14"/>
  <c r="F1205" i="14"/>
  <c r="F1206" i="14"/>
  <c r="F1207" i="14"/>
  <c r="F1208" i="14"/>
  <c r="F1209" i="14"/>
  <c r="F1210" i="14"/>
  <c r="F1211" i="14"/>
  <c r="F1212" i="14"/>
  <c r="F1213" i="14"/>
  <c r="F1214" i="14"/>
  <c r="F1215" i="14"/>
  <c r="F1216" i="14"/>
  <c r="F1217" i="14"/>
  <c r="F1218" i="14"/>
  <c r="F1219" i="14"/>
  <c r="F1220" i="14"/>
  <c r="F1221" i="14"/>
  <c r="F1222" i="14"/>
  <c r="F1223" i="14"/>
  <c r="F1224" i="14"/>
  <c r="F1225" i="14"/>
  <c r="F1226" i="14"/>
  <c r="F1227" i="14"/>
  <c r="F1228" i="14"/>
  <c r="F1229" i="14"/>
  <c r="F1230" i="14"/>
  <c r="F1231" i="14"/>
  <c r="F1232" i="14"/>
  <c r="F1233" i="14"/>
  <c r="F1234" i="14"/>
  <c r="F1235" i="14"/>
  <c r="F1236" i="14"/>
  <c r="F1237" i="14"/>
  <c r="F1238" i="14"/>
  <c r="F1239" i="14"/>
  <c r="F1240" i="14"/>
  <c r="F1241" i="14"/>
  <c r="F1242" i="14"/>
  <c r="F1243" i="14"/>
  <c r="F1244" i="14"/>
  <c r="F1245" i="14"/>
  <c r="F1246" i="14"/>
  <c r="F1247" i="14"/>
  <c r="F1248" i="14"/>
  <c r="F1249" i="14"/>
  <c r="F1250" i="14"/>
  <c r="F1251" i="14"/>
  <c r="F1252" i="14"/>
  <c r="F1253" i="14"/>
  <c r="F1254" i="14"/>
  <c r="F1255" i="14"/>
  <c r="F1256" i="14"/>
  <c r="F1257" i="14"/>
  <c r="F1258" i="14"/>
  <c r="F1259" i="14"/>
  <c r="F1260" i="14"/>
  <c r="F1261" i="14"/>
  <c r="F1262" i="14"/>
  <c r="F1263" i="14"/>
  <c r="F1264" i="14"/>
  <c r="F1265" i="14"/>
  <c r="F1266" i="14"/>
  <c r="F1267" i="14"/>
  <c r="F1268" i="14"/>
  <c r="F1269" i="14"/>
  <c r="F1270" i="14"/>
  <c r="F1271" i="14"/>
  <c r="F1272" i="14"/>
  <c r="F1273" i="14"/>
  <c r="F1274" i="14"/>
  <c r="F1275" i="14"/>
  <c r="F1276" i="14"/>
  <c r="F1277" i="14"/>
  <c r="F1278" i="14"/>
  <c r="F1279" i="14"/>
  <c r="F1280" i="14"/>
  <c r="F1281" i="14"/>
  <c r="F1282" i="14"/>
  <c r="F1283" i="14"/>
  <c r="F1284" i="14"/>
  <c r="F1285" i="14"/>
  <c r="F1286" i="14"/>
  <c r="F1287" i="14"/>
  <c r="F1288" i="14"/>
  <c r="F1289" i="14"/>
  <c r="F1290" i="14"/>
  <c r="F1291" i="14"/>
  <c r="F1292" i="14"/>
  <c r="F1293" i="14"/>
  <c r="F1294" i="14"/>
  <c r="F1295" i="14"/>
  <c r="F1296" i="14"/>
  <c r="F1297" i="14"/>
  <c r="F1298" i="14"/>
  <c r="F1299" i="14"/>
  <c r="F1300" i="14"/>
  <c r="F1301" i="14"/>
  <c r="F1302" i="14"/>
  <c r="F1303" i="14"/>
  <c r="F1304" i="14"/>
  <c r="F1305" i="14"/>
  <c r="F1306" i="14"/>
  <c r="F1307" i="14"/>
  <c r="F1308" i="14"/>
  <c r="F1309" i="14"/>
  <c r="F1310" i="14"/>
  <c r="F1311" i="14"/>
  <c r="F1312" i="14"/>
  <c r="F1313" i="14"/>
  <c r="F1314" i="14"/>
  <c r="F1315" i="14"/>
  <c r="F1316" i="14"/>
  <c r="F1317" i="14"/>
  <c r="F1318" i="14"/>
  <c r="F1319" i="14"/>
  <c r="F1320" i="14"/>
  <c r="F1321" i="14"/>
  <c r="F1322" i="14"/>
  <c r="F1323" i="14"/>
  <c r="F1324" i="14"/>
  <c r="F1325" i="14"/>
  <c r="F1326" i="14"/>
  <c r="F1327" i="14"/>
  <c r="F1328" i="14"/>
  <c r="F1329" i="14"/>
  <c r="F1330" i="14"/>
  <c r="F1331" i="14"/>
  <c r="F1332" i="14"/>
  <c r="F1333" i="14"/>
  <c r="F1334" i="14"/>
  <c r="F1335" i="14"/>
  <c r="F1336" i="14"/>
  <c r="F1337" i="14"/>
  <c r="F1338" i="14"/>
  <c r="F1339" i="14"/>
  <c r="F1340" i="14"/>
  <c r="F1341" i="14"/>
  <c r="F1342" i="14"/>
  <c r="F1343" i="14"/>
  <c r="F1344" i="14"/>
  <c r="F1345" i="14"/>
  <c r="F1346" i="14"/>
  <c r="F1347" i="14"/>
  <c r="F1348" i="14"/>
  <c r="F1349" i="14"/>
  <c r="F1350" i="14"/>
  <c r="F1351" i="14"/>
  <c r="F1352" i="14"/>
  <c r="F1353" i="14"/>
  <c r="F1354" i="14"/>
  <c r="F1355" i="14"/>
  <c r="F1356" i="14"/>
  <c r="F1357" i="14"/>
  <c r="F1358" i="14"/>
  <c r="F1359" i="14"/>
  <c r="F1360" i="14"/>
  <c r="F1361" i="14"/>
  <c r="F1362" i="14"/>
  <c r="F1363" i="14"/>
  <c r="F1364" i="14"/>
  <c r="F1365" i="14"/>
  <c r="F1366" i="14"/>
  <c r="F1367" i="14"/>
  <c r="F1368" i="14"/>
  <c r="F1369" i="14"/>
  <c r="F1370" i="14"/>
  <c r="F1371" i="14"/>
  <c r="F1372" i="14"/>
  <c r="F1373" i="14"/>
  <c r="F1374" i="14"/>
  <c r="F1375" i="14"/>
  <c r="F1376" i="14"/>
  <c r="F1377" i="14"/>
  <c r="F1378" i="14"/>
  <c r="F1379" i="14"/>
  <c r="F1380" i="14"/>
  <c r="F1381" i="14"/>
  <c r="F1382" i="14"/>
  <c r="F1383" i="14"/>
  <c r="F1384" i="14"/>
  <c r="F1385" i="14"/>
  <c r="F1386" i="14"/>
  <c r="F1387" i="14"/>
  <c r="F1388" i="14"/>
  <c r="F1389" i="14"/>
  <c r="F1390" i="14"/>
  <c r="F1391" i="14"/>
  <c r="F1392" i="14"/>
  <c r="F1393" i="14"/>
  <c r="F1394" i="14"/>
  <c r="F1395" i="14"/>
  <c r="F1396" i="14"/>
  <c r="F1397" i="14"/>
  <c r="F1398" i="14"/>
  <c r="F1399" i="14"/>
  <c r="F1400" i="14"/>
  <c r="F1401" i="14"/>
  <c r="F1402" i="14"/>
  <c r="F1403" i="14"/>
  <c r="F1404" i="14"/>
  <c r="F1405" i="14"/>
  <c r="F1406" i="14"/>
  <c r="F1407" i="14"/>
  <c r="F1408" i="14"/>
  <c r="F1409" i="14"/>
  <c r="F1410" i="14"/>
  <c r="F1411" i="14"/>
  <c r="F1412" i="14"/>
  <c r="F1413" i="14"/>
  <c r="F1414" i="14"/>
  <c r="F1415" i="14"/>
  <c r="F1416" i="14"/>
  <c r="F1417" i="14"/>
  <c r="F1418" i="14"/>
  <c r="F1419" i="14"/>
  <c r="F1420" i="14"/>
  <c r="F1421" i="14"/>
  <c r="F1422" i="14"/>
  <c r="F1423" i="14"/>
  <c r="F1424" i="14"/>
  <c r="F1425" i="14"/>
  <c r="F1426" i="14"/>
  <c r="F1427" i="14"/>
  <c r="F1428" i="14"/>
  <c r="F1429" i="14"/>
  <c r="F1430" i="14"/>
  <c r="F1431" i="14"/>
  <c r="F1432" i="14"/>
  <c r="F1433" i="14"/>
  <c r="F1434" i="14"/>
  <c r="F1435" i="14"/>
  <c r="F1436" i="14"/>
  <c r="F1437" i="14"/>
  <c r="F1438" i="14"/>
  <c r="F1439" i="14"/>
  <c r="F1440" i="14"/>
  <c r="F1441" i="14"/>
  <c r="F1442" i="14"/>
  <c r="F1443" i="14"/>
  <c r="F1444" i="14"/>
  <c r="F1445" i="14"/>
  <c r="F1446" i="14"/>
  <c r="F1447" i="14"/>
  <c r="F1448" i="14"/>
  <c r="F1449" i="14"/>
  <c r="F1450" i="14"/>
  <c r="F1451" i="14"/>
  <c r="F1452" i="14"/>
  <c r="F1453" i="14"/>
  <c r="F1454" i="14"/>
  <c r="F1455" i="14"/>
  <c r="F1456" i="14"/>
  <c r="F1457" i="14"/>
  <c r="F1458" i="14"/>
  <c r="F1459" i="14"/>
  <c r="F1460" i="14"/>
  <c r="F1461" i="14"/>
  <c r="F1462" i="14"/>
  <c r="F1463" i="14"/>
  <c r="F1464" i="14"/>
  <c r="F1465" i="14"/>
  <c r="F1466" i="14"/>
  <c r="F1467" i="14"/>
  <c r="F1468" i="14"/>
  <c r="F1469" i="14"/>
  <c r="F1470" i="14"/>
  <c r="F1471" i="14"/>
  <c r="F1472" i="14"/>
  <c r="F1473" i="14"/>
  <c r="F1474" i="14"/>
  <c r="F1475" i="14"/>
  <c r="F1476" i="14"/>
  <c r="F1477" i="14"/>
  <c r="F1478" i="14"/>
  <c r="F1479" i="14"/>
  <c r="F1480" i="14"/>
  <c r="F1481" i="14"/>
  <c r="F1482" i="14"/>
  <c r="F1483" i="14"/>
  <c r="F1484" i="14"/>
  <c r="F1485" i="14"/>
  <c r="F1486" i="14"/>
  <c r="F1487" i="14"/>
  <c r="F1488" i="14"/>
  <c r="F1489" i="14"/>
  <c r="F1490" i="14"/>
  <c r="F1491" i="14"/>
  <c r="F1492" i="14"/>
  <c r="F1493" i="14"/>
  <c r="F1494" i="14"/>
  <c r="F1495" i="14"/>
  <c r="F1496" i="14"/>
  <c r="F1497" i="14"/>
  <c r="F1498" i="14"/>
  <c r="F1499" i="14"/>
  <c r="F1500" i="14"/>
  <c r="F1501" i="14"/>
  <c r="F1502" i="14"/>
  <c r="F1503" i="14"/>
  <c r="F1504" i="14"/>
  <c r="F1505" i="14"/>
  <c r="F1506" i="14"/>
  <c r="F1507" i="14"/>
  <c r="F1508" i="14"/>
  <c r="F1509" i="14"/>
  <c r="F1510" i="14"/>
  <c r="F1511" i="14"/>
  <c r="F1512" i="14"/>
  <c r="F1513" i="14"/>
  <c r="F1514" i="14"/>
  <c r="F1515" i="14"/>
  <c r="F1516" i="14"/>
  <c r="F1517" i="14"/>
  <c r="F1518" i="14"/>
  <c r="F1519" i="14"/>
  <c r="F1520" i="14"/>
  <c r="F1521" i="14"/>
  <c r="F1522" i="14"/>
  <c r="F1523" i="14"/>
  <c r="F1524" i="14"/>
  <c r="F1525" i="14"/>
  <c r="F1526" i="14"/>
  <c r="F1527" i="14"/>
  <c r="F1528" i="14"/>
  <c r="F1529" i="14"/>
  <c r="F1530" i="14"/>
  <c r="F1531" i="14"/>
  <c r="F1532" i="14"/>
  <c r="F1533" i="14"/>
  <c r="F1534" i="14"/>
  <c r="F1535" i="14"/>
  <c r="F1536" i="14"/>
  <c r="F1537" i="14"/>
  <c r="F1538" i="14"/>
  <c r="F1539" i="14"/>
  <c r="F1540" i="14"/>
  <c r="F1541" i="14"/>
  <c r="F1542" i="14"/>
  <c r="F1543" i="14"/>
  <c r="F1544" i="14"/>
  <c r="F1545" i="14"/>
  <c r="F1546" i="14"/>
  <c r="F1547" i="14"/>
  <c r="F1548" i="14"/>
  <c r="F1549" i="14"/>
  <c r="F1550" i="14"/>
  <c r="F1551" i="14"/>
  <c r="F1552" i="14"/>
  <c r="F1553" i="14"/>
  <c r="F1554" i="14"/>
  <c r="F1555" i="14"/>
  <c r="F1556" i="14"/>
  <c r="F1557" i="14"/>
  <c r="F1558" i="14"/>
  <c r="F1559" i="14"/>
  <c r="F1560" i="14"/>
  <c r="F1561" i="14"/>
  <c r="F1562" i="14"/>
  <c r="F1563" i="14"/>
  <c r="F1564" i="14"/>
  <c r="F1565" i="14"/>
  <c r="F1566" i="14"/>
  <c r="F1567" i="14"/>
  <c r="F1568" i="14"/>
  <c r="F1569" i="14"/>
  <c r="F1570" i="14"/>
  <c r="F1571" i="14"/>
  <c r="F1572" i="14"/>
  <c r="F1573" i="14"/>
  <c r="F1574" i="14"/>
  <c r="F1575" i="14"/>
  <c r="F1576" i="14"/>
  <c r="F1577" i="14"/>
  <c r="F1578" i="14"/>
  <c r="F1579" i="14"/>
  <c r="F1580" i="14"/>
  <c r="F1581" i="14"/>
  <c r="F1582" i="14"/>
  <c r="F1583" i="14"/>
  <c r="F1584" i="14"/>
  <c r="F1585" i="14"/>
  <c r="F1586" i="14"/>
  <c r="F1587" i="14"/>
  <c r="F1588" i="14"/>
  <c r="F1589" i="14"/>
  <c r="F1590" i="14"/>
  <c r="F1591" i="14"/>
  <c r="F1592" i="14"/>
  <c r="F1593" i="14"/>
  <c r="F1594" i="14"/>
  <c r="F1595" i="14"/>
  <c r="F1596" i="14"/>
  <c r="F1597" i="14"/>
  <c r="F1598" i="14"/>
  <c r="F1599" i="14"/>
  <c r="F1600" i="14"/>
  <c r="F1601" i="14"/>
  <c r="F1602" i="14"/>
  <c r="F1603" i="14"/>
  <c r="F1604" i="14"/>
  <c r="F1605" i="14"/>
  <c r="F1606" i="14"/>
  <c r="F1607" i="14"/>
  <c r="F1608" i="14"/>
  <c r="F1609" i="14"/>
  <c r="F1610" i="14"/>
  <c r="F1611" i="14"/>
  <c r="F1612" i="14"/>
  <c r="F1613" i="14"/>
  <c r="F1614" i="14"/>
  <c r="F1615" i="14"/>
  <c r="F1616" i="14"/>
  <c r="F1617" i="14"/>
  <c r="F1618" i="14"/>
  <c r="F1619" i="14"/>
  <c r="F1620" i="14"/>
  <c r="F1621" i="14"/>
  <c r="F1622" i="14"/>
  <c r="F1623" i="14"/>
  <c r="F1624" i="14"/>
  <c r="F1625" i="14"/>
  <c r="F1626" i="14"/>
  <c r="F1627" i="14"/>
  <c r="F1628" i="14"/>
  <c r="F1629" i="14"/>
  <c r="F1630" i="14"/>
  <c r="F1631" i="14"/>
  <c r="F1632" i="14"/>
  <c r="F1633" i="14"/>
  <c r="F1634" i="14"/>
  <c r="F1635" i="14"/>
  <c r="F1636" i="14"/>
  <c r="F1637" i="14"/>
  <c r="F1638" i="14"/>
  <c r="F1639" i="14"/>
  <c r="F1640" i="14"/>
  <c r="F1641" i="14"/>
  <c r="F1642" i="14"/>
  <c r="F1643" i="14"/>
  <c r="F1644" i="14"/>
  <c r="F1645" i="14"/>
  <c r="F1646" i="14"/>
  <c r="F1647" i="14"/>
  <c r="F1648" i="14"/>
  <c r="F1649" i="14"/>
  <c r="F1650" i="14"/>
  <c r="F1651" i="14"/>
  <c r="F1652" i="14"/>
  <c r="F1653" i="14"/>
  <c r="F1654" i="14"/>
  <c r="F1655" i="14"/>
  <c r="F1656" i="14"/>
  <c r="F1657" i="14"/>
  <c r="F1658" i="14"/>
  <c r="F1659" i="14"/>
  <c r="F1660" i="14"/>
  <c r="F1661" i="14"/>
  <c r="F1662" i="14"/>
  <c r="F1663" i="14"/>
  <c r="F1664" i="14"/>
  <c r="F1665" i="14"/>
  <c r="F1666" i="14"/>
  <c r="F1667" i="14"/>
  <c r="F1668" i="14"/>
  <c r="F1669" i="14"/>
  <c r="F1670" i="14"/>
  <c r="F1671" i="14"/>
  <c r="F1672" i="14"/>
  <c r="F1673" i="14"/>
  <c r="F1674" i="14"/>
  <c r="F1675" i="14"/>
  <c r="F1676" i="14"/>
  <c r="F1677" i="14"/>
  <c r="F1678" i="14"/>
  <c r="F1679" i="14"/>
  <c r="F1680" i="14"/>
  <c r="F1681" i="14"/>
  <c r="F1682" i="14"/>
  <c r="F1683" i="14"/>
  <c r="F1684" i="14"/>
  <c r="F1685" i="14"/>
  <c r="F1686" i="14"/>
  <c r="F1687" i="14"/>
  <c r="F1688" i="14"/>
  <c r="F1689" i="14"/>
  <c r="F1690" i="14"/>
  <c r="F1691" i="14"/>
  <c r="F1692" i="14"/>
  <c r="F1693" i="14"/>
  <c r="F1694" i="14"/>
  <c r="F1695" i="14"/>
  <c r="F1696" i="14"/>
  <c r="F1697" i="14"/>
  <c r="F1698" i="14"/>
  <c r="F1699" i="14"/>
  <c r="F1700" i="14"/>
  <c r="F1701" i="14"/>
  <c r="F1702" i="14"/>
  <c r="F1703" i="14"/>
  <c r="F1704" i="14"/>
  <c r="F1705" i="14"/>
  <c r="F1706" i="14"/>
  <c r="F1707" i="14"/>
  <c r="F1708" i="14"/>
  <c r="F1709" i="14"/>
  <c r="F1710" i="14"/>
  <c r="F1711" i="14"/>
  <c r="F1712" i="14"/>
  <c r="F1713" i="14"/>
  <c r="F1714" i="14"/>
  <c r="F1715" i="14"/>
  <c r="F1716" i="14"/>
  <c r="F1717" i="14"/>
  <c r="F1718" i="14"/>
  <c r="F1719" i="14"/>
  <c r="F1720" i="14"/>
  <c r="F1721" i="14"/>
  <c r="F1722" i="14"/>
  <c r="F1723" i="14"/>
  <c r="F1724" i="14"/>
  <c r="F1725" i="14"/>
  <c r="F1726" i="14"/>
  <c r="F1727" i="14"/>
  <c r="F1728" i="14"/>
  <c r="F1729" i="14"/>
  <c r="F1730" i="14"/>
  <c r="F1731" i="14"/>
  <c r="F1732" i="14"/>
  <c r="F1733" i="14"/>
  <c r="F1734" i="14"/>
  <c r="F1735" i="14"/>
  <c r="F1736" i="14"/>
  <c r="F1737" i="14"/>
  <c r="F1738" i="14"/>
  <c r="F1739" i="14"/>
  <c r="F1740" i="14"/>
  <c r="F1741" i="14"/>
  <c r="F1742" i="14"/>
  <c r="F1743" i="14"/>
  <c r="F1744" i="14"/>
  <c r="F1745" i="14"/>
  <c r="F1746" i="14"/>
  <c r="F1747" i="14"/>
  <c r="F1748" i="14"/>
  <c r="F1749" i="14"/>
  <c r="F1750" i="14"/>
  <c r="F1751" i="14"/>
  <c r="F1752" i="14"/>
  <c r="F1753" i="14"/>
  <c r="F1754" i="14"/>
  <c r="F1755" i="14"/>
  <c r="F1756" i="14"/>
  <c r="F1757" i="14"/>
  <c r="F1758" i="14"/>
  <c r="F1759" i="14"/>
  <c r="F1760" i="14"/>
  <c r="F1761" i="14"/>
  <c r="F1762" i="14"/>
  <c r="F1763" i="14"/>
  <c r="F1764" i="14"/>
  <c r="F1765" i="14"/>
  <c r="F1766" i="14"/>
  <c r="F1767" i="14"/>
  <c r="F1768" i="14"/>
  <c r="F1769" i="14"/>
  <c r="F1770" i="14"/>
  <c r="F1771" i="14"/>
  <c r="F1772" i="14"/>
  <c r="F1773" i="14"/>
  <c r="F1774" i="14"/>
  <c r="F1775" i="14"/>
  <c r="F1776" i="14"/>
  <c r="F1777" i="14"/>
  <c r="F1778" i="14"/>
  <c r="F1779" i="14"/>
  <c r="F1780" i="14"/>
  <c r="F1781" i="14"/>
  <c r="F1782" i="14"/>
  <c r="F1783" i="14"/>
  <c r="F1784" i="14"/>
  <c r="F1785" i="14"/>
  <c r="F1786" i="14"/>
  <c r="F1787" i="14"/>
  <c r="F1788" i="14"/>
  <c r="F1789" i="14"/>
  <c r="F1790" i="14"/>
  <c r="F1791" i="14"/>
  <c r="F1792" i="14"/>
  <c r="F1793" i="14"/>
  <c r="F1794" i="14"/>
  <c r="F1795" i="14"/>
  <c r="F1796" i="14"/>
  <c r="F1797" i="14"/>
  <c r="F1798" i="14"/>
  <c r="F1799" i="14"/>
  <c r="F1800" i="14"/>
  <c r="F1801" i="14"/>
  <c r="F1802" i="14"/>
  <c r="F1803" i="14"/>
  <c r="F1804" i="14"/>
  <c r="F1805" i="14"/>
  <c r="F1806" i="14"/>
  <c r="F1807" i="14"/>
  <c r="F1808" i="14"/>
  <c r="F1809" i="14"/>
  <c r="F1810" i="14"/>
  <c r="F1811" i="14"/>
  <c r="F1812" i="14"/>
  <c r="F1813" i="14"/>
  <c r="F1814" i="14"/>
  <c r="F1815" i="14"/>
  <c r="F1816" i="14"/>
  <c r="F1817" i="14"/>
  <c r="F1818" i="14"/>
  <c r="F1819" i="14"/>
  <c r="F1820" i="14"/>
  <c r="F1821" i="14"/>
  <c r="F1822" i="14"/>
  <c r="F1823" i="14"/>
  <c r="F1824" i="14"/>
  <c r="F1825" i="14"/>
  <c r="F1826" i="14"/>
  <c r="F1827" i="14"/>
  <c r="F1828" i="14"/>
  <c r="F1829" i="14"/>
  <c r="F1830" i="14"/>
  <c r="F1831" i="14"/>
  <c r="F1832" i="14"/>
  <c r="F1833" i="14"/>
  <c r="F1834" i="14"/>
  <c r="F1835" i="14"/>
  <c r="F1836" i="14"/>
  <c r="F1837" i="14"/>
  <c r="F1838" i="14"/>
  <c r="F1839" i="14"/>
  <c r="F1840" i="14"/>
  <c r="F1841" i="14"/>
  <c r="F1842" i="14"/>
  <c r="F1843" i="14"/>
  <c r="F1844" i="14"/>
  <c r="F1845" i="14"/>
  <c r="F1846" i="14"/>
  <c r="F1847" i="14"/>
  <c r="F1848" i="14"/>
  <c r="F1849" i="14"/>
  <c r="F1850" i="14"/>
  <c r="F1851" i="14"/>
  <c r="F1852" i="14"/>
  <c r="F1853" i="14"/>
  <c r="F1854" i="14"/>
  <c r="F1855" i="14"/>
  <c r="F1856" i="14"/>
  <c r="F1857" i="14"/>
  <c r="F1858" i="14"/>
  <c r="F1859" i="14"/>
  <c r="F1860" i="14"/>
  <c r="F1861" i="14"/>
  <c r="F1862" i="14"/>
  <c r="F1863" i="14"/>
  <c r="F1864" i="14"/>
  <c r="F1865" i="14"/>
  <c r="F1866" i="14"/>
  <c r="F1867" i="14"/>
  <c r="F1868" i="14"/>
  <c r="F1869" i="14"/>
  <c r="F1870" i="14"/>
  <c r="F1871" i="14"/>
  <c r="F1872" i="14"/>
  <c r="F1873" i="14"/>
  <c r="F1874" i="14"/>
  <c r="F1875" i="14"/>
  <c r="F1876" i="14"/>
  <c r="F1877" i="14"/>
  <c r="F1878" i="14"/>
  <c r="F1879" i="14"/>
  <c r="F1880" i="14"/>
  <c r="F1881" i="14"/>
  <c r="F1882" i="14"/>
  <c r="F1883" i="14"/>
  <c r="F1884" i="14"/>
  <c r="F1885" i="14"/>
  <c r="F1886" i="14"/>
  <c r="F1887" i="14"/>
  <c r="F1888" i="14"/>
  <c r="F1889" i="14"/>
  <c r="F1890" i="14"/>
  <c r="F1891" i="14"/>
  <c r="F1892" i="14"/>
  <c r="F1893" i="14"/>
  <c r="F1894" i="14"/>
  <c r="F1895" i="14"/>
  <c r="F1896" i="14"/>
  <c r="F1897" i="14"/>
  <c r="F1898" i="14"/>
  <c r="F1899" i="14"/>
  <c r="F1900" i="14"/>
  <c r="F1901" i="14"/>
  <c r="F1902" i="14"/>
  <c r="F1903" i="14"/>
  <c r="F1904" i="14"/>
  <c r="F1905" i="14"/>
  <c r="F1906" i="14"/>
  <c r="F1907" i="14"/>
  <c r="F1908" i="14"/>
  <c r="F1909" i="14"/>
  <c r="F1910" i="14"/>
  <c r="F1911" i="14"/>
  <c r="F1912" i="14"/>
  <c r="F1913" i="14"/>
  <c r="F1914" i="14"/>
  <c r="F1915" i="14"/>
  <c r="F1916" i="14"/>
  <c r="F1917" i="14"/>
  <c r="F1918" i="14"/>
  <c r="F1919" i="14"/>
  <c r="F1920" i="14"/>
  <c r="F1921" i="14"/>
  <c r="F1922" i="14"/>
  <c r="F1923" i="14"/>
  <c r="F1924" i="14"/>
  <c r="F1925" i="14"/>
  <c r="F1926" i="14"/>
  <c r="F1927" i="14"/>
  <c r="F1928" i="14"/>
  <c r="F1929" i="14"/>
  <c r="F1930" i="14"/>
  <c r="F1931" i="14"/>
  <c r="F1932" i="14"/>
  <c r="F1933" i="14"/>
  <c r="F1934" i="14"/>
  <c r="F1935" i="14"/>
  <c r="F1936" i="14"/>
  <c r="F1937" i="14"/>
  <c r="F1938" i="14"/>
  <c r="F1939" i="14"/>
  <c r="F1940" i="14"/>
  <c r="F1941" i="14"/>
  <c r="F1942" i="14"/>
  <c r="F1943" i="14"/>
  <c r="F1944" i="14"/>
  <c r="F1945" i="14"/>
  <c r="F1946" i="14"/>
  <c r="F1947" i="14"/>
  <c r="F1948" i="14"/>
  <c r="F1949" i="14"/>
  <c r="F1950" i="14"/>
  <c r="F1951" i="14"/>
  <c r="F1952" i="14"/>
  <c r="F1953" i="14"/>
  <c r="F1954" i="14"/>
  <c r="F1955" i="14"/>
  <c r="F1956" i="14"/>
  <c r="F1957" i="14"/>
  <c r="F1958" i="14"/>
  <c r="F1959" i="14"/>
  <c r="F1960" i="14"/>
  <c r="F1961" i="14"/>
  <c r="F1962" i="14"/>
  <c r="F1963" i="14"/>
  <c r="F1964" i="14"/>
  <c r="F1965" i="14"/>
  <c r="F1966" i="14"/>
  <c r="F1967" i="14"/>
  <c r="F1968" i="14"/>
  <c r="F1969" i="14"/>
  <c r="F1970" i="14"/>
  <c r="F1971" i="14"/>
  <c r="F1972" i="14"/>
  <c r="F1973" i="14"/>
  <c r="F1974" i="14"/>
  <c r="F1975" i="14"/>
  <c r="F1976" i="14"/>
  <c r="F1977" i="14"/>
  <c r="F1978" i="14"/>
  <c r="F1979" i="14"/>
  <c r="F1980" i="14"/>
  <c r="F1981" i="14"/>
  <c r="F1982" i="14"/>
  <c r="F1983" i="14"/>
  <c r="F1984" i="14"/>
  <c r="F1985" i="14"/>
  <c r="F1986" i="14"/>
  <c r="F1987" i="14"/>
  <c r="F1988" i="14"/>
  <c r="F1989" i="14"/>
  <c r="F1990" i="14"/>
  <c r="F1991" i="14"/>
  <c r="F1992" i="14"/>
  <c r="F1993" i="14"/>
  <c r="F1994" i="14"/>
  <c r="F1995" i="14"/>
  <c r="F1996" i="14"/>
  <c r="F1997" i="14"/>
  <c r="F1998" i="14"/>
  <c r="F1999" i="14"/>
  <c r="F2000" i="14"/>
  <c r="F2001" i="14"/>
  <c r="F2002" i="14"/>
  <c r="F2003" i="14"/>
  <c r="F2004" i="14"/>
  <c r="F2005" i="14"/>
  <c r="F2006" i="14"/>
  <c r="F2007" i="14"/>
  <c r="F2008" i="14"/>
  <c r="F2009" i="14"/>
  <c r="F2010" i="14"/>
  <c r="F2011" i="14"/>
  <c r="F2012" i="14"/>
  <c r="F2013" i="14"/>
  <c r="F2014" i="14"/>
  <c r="F2015" i="14"/>
  <c r="F2016" i="14"/>
  <c r="F2017" i="14"/>
  <c r="F2018" i="14"/>
  <c r="F2019" i="14"/>
  <c r="F2020" i="14"/>
  <c r="F2021" i="14"/>
  <c r="F2022" i="14"/>
  <c r="F2023" i="14"/>
  <c r="F2024" i="14"/>
  <c r="F2025" i="14"/>
  <c r="F2026" i="14"/>
  <c r="F2027" i="14"/>
  <c r="F2028" i="14"/>
  <c r="F2029" i="14"/>
  <c r="F2030" i="14"/>
  <c r="F2031" i="14"/>
  <c r="F2032" i="14"/>
  <c r="F2033" i="14"/>
  <c r="F2034" i="14"/>
  <c r="F2035" i="14"/>
  <c r="F2036" i="14"/>
  <c r="F2037" i="14"/>
  <c r="F2038" i="14"/>
  <c r="F2039" i="14"/>
  <c r="F2040" i="14"/>
  <c r="F2041" i="14"/>
  <c r="F2042" i="14"/>
  <c r="F2043" i="14"/>
  <c r="F2044" i="14"/>
  <c r="F2045" i="14"/>
  <c r="F2046" i="14"/>
  <c r="F2047" i="14"/>
  <c r="F2048" i="14"/>
  <c r="F2049" i="14"/>
  <c r="F2050" i="14"/>
  <c r="F2051" i="14"/>
  <c r="F2052" i="14"/>
  <c r="F2053" i="14"/>
  <c r="F2054" i="14"/>
  <c r="F2055" i="14"/>
  <c r="F2056" i="14"/>
  <c r="F2057" i="14"/>
  <c r="F2058" i="14"/>
  <c r="F2059" i="14"/>
  <c r="F2060" i="14"/>
  <c r="F2061" i="14"/>
  <c r="F2062" i="14"/>
  <c r="F2063" i="14"/>
  <c r="F2064" i="14"/>
  <c r="F2065" i="14"/>
  <c r="F2066" i="14"/>
  <c r="F2067" i="14"/>
  <c r="F2068" i="14"/>
  <c r="F2069" i="14"/>
  <c r="F2070" i="14"/>
  <c r="F2071" i="14"/>
  <c r="F2072" i="14"/>
  <c r="F2073" i="14"/>
  <c r="F2074" i="14"/>
  <c r="F2075" i="14"/>
  <c r="F2076" i="14"/>
  <c r="F2077" i="14"/>
  <c r="F2078" i="14"/>
  <c r="F2079" i="14"/>
  <c r="F2080" i="14"/>
  <c r="F2081" i="14"/>
  <c r="F2082" i="14"/>
  <c r="F2083" i="14"/>
  <c r="F2084" i="14"/>
  <c r="F2085" i="14"/>
  <c r="F2086" i="14"/>
  <c r="F2087" i="14"/>
  <c r="F2088" i="14"/>
  <c r="F2089" i="14"/>
  <c r="F2090" i="14"/>
  <c r="F2091" i="14"/>
  <c r="F2092" i="14"/>
  <c r="F2093" i="14"/>
  <c r="F2094" i="14"/>
  <c r="F2095" i="14"/>
  <c r="F2096" i="14"/>
  <c r="F2097" i="14"/>
  <c r="F2098" i="14"/>
  <c r="F2099" i="14"/>
  <c r="F2100" i="14"/>
  <c r="F2101" i="14"/>
  <c r="F2102" i="14"/>
  <c r="F2103" i="14"/>
  <c r="F2104" i="14"/>
  <c r="F2105" i="14"/>
  <c r="F2106" i="14"/>
  <c r="F2107" i="14"/>
  <c r="F2108" i="14"/>
  <c r="F2109" i="14"/>
  <c r="F2110" i="14"/>
  <c r="F2111" i="14"/>
  <c r="F2112" i="14"/>
  <c r="F2113" i="14"/>
  <c r="F2114" i="14"/>
  <c r="F2115" i="14"/>
  <c r="F2116" i="14"/>
  <c r="F2117" i="14"/>
  <c r="F2118" i="14"/>
  <c r="F2119" i="14"/>
  <c r="F2120" i="14"/>
  <c r="F2121" i="14"/>
  <c r="F2122" i="14"/>
  <c r="F2123" i="14"/>
  <c r="F2124" i="14"/>
  <c r="F2125" i="14"/>
  <c r="F2126" i="14"/>
  <c r="F2127" i="14"/>
  <c r="F2128" i="14"/>
  <c r="F2129" i="14"/>
  <c r="F2130" i="14"/>
  <c r="F2131" i="14"/>
  <c r="F2132" i="14"/>
  <c r="F2133" i="14"/>
  <c r="F2134" i="14"/>
  <c r="F2135" i="14"/>
  <c r="F2136" i="14"/>
  <c r="F2137" i="14"/>
  <c r="F2138" i="14"/>
  <c r="F2139" i="14"/>
  <c r="F2140" i="14"/>
  <c r="F2141" i="14"/>
  <c r="F2142" i="14"/>
  <c r="F2143" i="14"/>
  <c r="F2144" i="14"/>
  <c r="F2145" i="14"/>
  <c r="F2146" i="14"/>
  <c r="F2147" i="14"/>
  <c r="F2148" i="14"/>
  <c r="F2149" i="14"/>
  <c r="F2150" i="14"/>
  <c r="F2151" i="14"/>
  <c r="F2152" i="14"/>
  <c r="F2153" i="14"/>
  <c r="F2154" i="14"/>
  <c r="F2155" i="14"/>
  <c r="F2156" i="14"/>
  <c r="F2157" i="14"/>
  <c r="F2158" i="14"/>
  <c r="F2159" i="14"/>
  <c r="F2160" i="14"/>
  <c r="F2161" i="14"/>
  <c r="F2162" i="14"/>
  <c r="F2163" i="14"/>
  <c r="F2164" i="14"/>
  <c r="F2165" i="14"/>
  <c r="F2166" i="14"/>
  <c r="F2167" i="14"/>
  <c r="F2168" i="14"/>
  <c r="F2169" i="14"/>
  <c r="F2170" i="14"/>
  <c r="F2171" i="14"/>
  <c r="F2172" i="14"/>
  <c r="F2173" i="14"/>
  <c r="F2174" i="14"/>
  <c r="F2175" i="14"/>
  <c r="F2176" i="14"/>
  <c r="F2177" i="14"/>
  <c r="F2178" i="14"/>
  <c r="F2179" i="14"/>
  <c r="F2180" i="14"/>
  <c r="F2181" i="14"/>
  <c r="F2182" i="14"/>
  <c r="F2183" i="14"/>
  <c r="F2184" i="14"/>
  <c r="F2185" i="14"/>
  <c r="F2186" i="14"/>
  <c r="F2187" i="14"/>
  <c r="F2188" i="14"/>
  <c r="F2189" i="14"/>
  <c r="F2190" i="14"/>
  <c r="F2191" i="14"/>
  <c r="F2192" i="14"/>
  <c r="F2193" i="14"/>
  <c r="F2194" i="14"/>
  <c r="F2195" i="14"/>
  <c r="F2196" i="14"/>
  <c r="F2197" i="14"/>
  <c r="F2198" i="14"/>
  <c r="F2199" i="14"/>
  <c r="F2200" i="14"/>
  <c r="F2201" i="14"/>
  <c r="F2202" i="14"/>
  <c r="F2203" i="14"/>
  <c r="F2204" i="14"/>
  <c r="F2205" i="14"/>
  <c r="F2206" i="14"/>
  <c r="F2207" i="14"/>
  <c r="F2208" i="14"/>
  <c r="F2209" i="14"/>
  <c r="F2210" i="14"/>
  <c r="F2211" i="14"/>
  <c r="F2212" i="14"/>
  <c r="F2213" i="14"/>
  <c r="F2214" i="14"/>
  <c r="F2215" i="14"/>
  <c r="F2216" i="14"/>
  <c r="F2217" i="14"/>
  <c r="F2218" i="14"/>
  <c r="F2219" i="14"/>
  <c r="F2220" i="14"/>
  <c r="F2221" i="14"/>
  <c r="F2222" i="14"/>
  <c r="F2223" i="14"/>
  <c r="F2224" i="14"/>
  <c r="F2225" i="14"/>
  <c r="F2226" i="14"/>
  <c r="F2227" i="14"/>
  <c r="F2228" i="14"/>
  <c r="F2229" i="14"/>
  <c r="F2230" i="14"/>
  <c r="F2231" i="14"/>
  <c r="F2232" i="14"/>
  <c r="F2233" i="14"/>
  <c r="F2234" i="14"/>
  <c r="F2235" i="14"/>
  <c r="F2236" i="14"/>
  <c r="F2237" i="14"/>
  <c r="F2238" i="14"/>
  <c r="F2239" i="14"/>
  <c r="F2240" i="14"/>
  <c r="F2241" i="14"/>
  <c r="F2242" i="14"/>
  <c r="F2243" i="14"/>
  <c r="F2244" i="14"/>
  <c r="F2245" i="14"/>
  <c r="F2246" i="14"/>
  <c r="F2247" i="14"/>
  <c r="F2248" i="14"/>
  <c r="F2249" i="14"/>
  <c r="F2250" i="14"/>
  <c r="F2251" i="14"/>
  <c r="F2252" i="14"/>
  <c r="F2253" i="14"/>
  <c r="F2254" i="14"/>
  <c r="F2255" i="14"/>
  <c r="F2256" i="14"/>
  <c r="F2257" i="14"/>
  <c r="F2258" i="14"/>
  <c r="F2259" i="14"/>
  <c r="F2260" i="14"/>
  <c r="F2261" i="14"/>
  <c r="F2262" i="14"/>
  <c r="F2263" i="14"/>
  <c r="F2264" i="14"/>
  <c r="F2265" i="14"/>
  <c r="F2266" i="14"/>
  <c r="F2267" i="14"/>
  <c r="F2268" i="14"/>
  <c r="F2269" i="14"/>
  <c r="F2270" i="14"/>
  <c r="F2271" i="14"/>
  <c r="F2272" i="14"/>
  <c r="F2273" i="14"/>
  <c r="F2274" i="14"/>
  <c r="F2275" i="14"/>
  <c r="F2276" i="14"/>
  <c r="F2277" i="14"/>
  <c r="F2278" i="14"/>
  <c r="F2279" i="14"/>
  <c r="F2280" i="14"/>
  <c r="F2281" i="14"/>
  <c r="F2282" i="14"/>
  <c r="F2283" i="14"/>
  <c r="F2284" i="14"/>
  <c r="F2285" i="14"/>
  <c r="F2286" i="14"/>
  <c r="F2287" i="14"/>
  <c r="F2288" i="14"/>
  <c r="F2289" i="14"/>
  <c r="F2290" i="14"/>
  <c r="F2291" i="14"/>
  <c r="F2292" i="14"/>
  <c r="F2293" i="14"/>
  <c r="F2294" i="14"/>
  <c r="F2295" i="14"/>
  <c r="F2296" i="14"/>
  <c r="F2297" i="14"/>
  <c r="F2298" i="14"/>
  <c r="F2299" i="14"/>
  <c r="F2300" i="14"/>
  <c r="F2301" i="14"/>
  <c r="F2302" i="14"/>
  <c r="F2303" i="14"/>
  <c r="F2304" i="14"/>
  <c r="F2305" i="14"/>
  <c r="F2306" i="14"/>
  <c r="F2307" i="14"/>
  <c r="F2308" i="14"/>
  <c r="F2309" i="14"/>
  <c r="F2310" i="14"/>
  <c r="F2311" i="14"/>
  <c r="F2312" i="14"/>
  <c r="F2313" i="14"/>
  <c r="F2314" i="14"/>
  <c r="F2315" i="14"/>
  <c r="F2316" i="14"/>
  <c r="F2317" i="14"/>
  <c r="F2318" i="14"/>
  <c r="F2319" i="14"/>
  <c r="F2320" i="14"/>
  <c r="F2321" i="14"/>
  <c r="F2322" i="14"/>
  <c r="F2323" i="14"/>
  <c r="F2324" i="14"/>
  <c r="F2325" i="14"/>
  <c r="F2326" i="14"/>
  <c r="F2327" i="14"/>
  <c r="F2328" i="14"/>
  <c r="F2329" i="14"/>
  <c r="F2330" i="14"/>
  <c r="F2331" i="14"/>
  <c r="F2332" i="14"/>
  <c r="F2333" i="14"/>
  <c r="F2334" i="14"/>
  <c r="F2335" i="14"/>
  <c r="F2336" i="14"/>
  <c r="F2337" i="14"/>
  <c r="F2338" i="14"/>
  <c r="F2339" i="14"/>
  <c r="F2340" i="14"/>
  <c r="F2341" i="14"/>
  <c r="F2342" i="14"/>
  <c r="F2343" i="14"/>
  <c r="F2344" i="14"/>
  <c r="F2345" i="14"/>
  <c r="F2346" i="14"/>
  <c r="F2347" i="14"/>
  <c r="F2348" i="14"/>
  <c r="F2349" i="14"/>
  <c r="F2350" i="14"/>
  <c r="F2351" i="14"/>
  <c r="F2352" i="14"/>
  <c r="F2353" i="14"/>
  <c r="F2354" i="14"/>
  <c r="F2355" i="14"/>
  <c r="F2356" i="14"/>
  <c r="F2357" i="14"/>
  <c r="F2358" i="14"/>
  <c r="F2359" i="14"/>
  <c r="F2360" i="14"/>
  <c r="F2361" i="14"/>
  <c r="F2362" i="14"/>
  <c r="F2363" i="14"/>
  <c r="F2364" i="14"/>
  <c r="F2365" i="14"/>
  <c r="F2366" i="14"/>
  <c r="F2367" i="14"/>
  <c r="F2368" i="14"/>
  <c r="F2369" i="14"/>
  <c r="F2370" i="14"/>
  <c r="F2371" i="14"/>
  <c r="F2372" i="14"/>
  <c r="F2373" i="14"/>
  <c r="F2374" i="14"/>
  <c r="F2375" i="14"/>
  <c r="F2376" i="14"/>
  <c r="F2377" i="14"/>
  <c r="F2378" i="14"/>
  <c r="F2379" i="14"/>
  <c r="F2380" i="14"/>
  <c r="F2381" i="14"/>
  <c r="F2382" i="14"/>
  <c r="F2383" i="14"/>
  <c r="F2384" i="14"/>
  <c r="F2385" i="14"/>
  <c r="F2386" i="14"/>
  <c r="F2387" i="14"/>
  <c r="F2388" i="14"/>
  <c r="F2389" i="14"/>
  <c r="F2390" i="14"/>
  <c r="F2391" i="14"/>
  <c r="F2392" i="14"/>
  <c r="F2393" i="14"/>
  <c r="F2394" i="14"/>
  <c r="F2395" i="14"/>
  <c r="F2396" i="14"/>
  <c r="F2397" i="14"/>
  <c r="F2398" i="14"/>
  <c r="F2399" i="14"/>
  <c r="F2400" i="14"/>
  <c r="F2401" i="14"/>
  <c r="F2402" i="14"/>
  <c r="F2403" i="14"/>
  <c r="F2404" i="14"/>
  <c r="F2405" i="14"/>
  <c r="F2406" i="14"/>
  <c r="F2407" i="14"/>
  <c r="F2408" i="14"/>
  <c r="F2409" i="14"/>
  <c r="F2410" i="14"/>
  <c r="F2411" i="14"/>
  <c r="F2412" i="14"/>
  <c r="F2413" i="14"/>
  <c r="F2414" i="14"/>
  <c r="F2415" i="14"/>
  <c r="F2416" i="14"/>
  <c r="F2417" i="14"/>
  <c r="F2418" i="14"/>
  <c r="F2419" i="14"/>
  <c r="F2420" i="14"/>
  <c r="F2421" i="14"/>
  <c r="F2422" i="14"/>
  <c r="F2423" i="14"/>
  <c r="F2424" i="14"/>
  <c r="F2425" i="14"/>
  <c r="F2426" i="14"/>
  <c r="F2427" i="14"/>
  <c r="F2428" i="14"/>
  <c r="F2429" i="14"/>
  <c r="F2430" i="14"/>
  <c r="F2431" i="14"/>
  <c r="F2432" i="14"/>
  <c r="F2433" i="14"/>
  <c r="F2434" i="14"/>
  <c r="F2435" i="14"/>
  <c r="F2436" i="14"/>
  <c r="F2437" i="14"/>
  <c r="F2438" i="14"/>
  <c r="F2439" i="14"/>
  <c r="F2440" i="14"/>
  <c r="F2441" i="14"/>
  <c r="F2442" i="14"/>
  <c r="F2443" i="14"/>
  <c r="F2444" i="14"/>
  <c r="F2445" i="14"/>
  <c r="F2446" i="14"/>
  <c r="F2447" i="14"/>
  <c r="F2448" i="14"/>
  <c r="F2449" i="14"/>
  <c r="F2450" i="14"/>
  <c r="F2451" i="14"/>
  <c r="F2452" i="14"/>
  <c r="F2453" i="14"/>
  <c r="F2454" i="14"/>
  <c r="F2455" i="14"/>
  <c r="F2456" i="14"/>
  <c r="F2457" i="14"/>
  <c r="F2458" i="14"/>
  <c r="F2459" i="14"/>
  <c r="F2460" i="14"/>
  <c r="F2461" i="14"/>
  <c r="F2462" i="14"/>
  <c r="F2463" i="14"/>
  <c r="F2464" i="14"/>
  <c r="F2465" i="14"/>
  <c r="F2466" i="14"/>
  <c r="F2467" i="14"/>
  <c r="F2468" i="14"/>
  <c r="F2469" i="14"/>
  <c r="F2470" i="14"/>
  <c r="F2471" i="14"/>
  <c r="F2472" i="14"/>
  <c r="F2473" i="14"/>
  <c r="F2474" i="14"/>
  <c r="F2475" i="14"/>
  <c r="F2476" i="14"/>
  <c r="F2477" i="14"/>
  <c r="F2478" i="14"/>
  <c r="F2479" i="14"/>
  <c r="F2480" i="14"/>
  <c r="F2481" i="14"/>
  <c r="F2482" i="14"/>
  <c r="F2483" i="14"/>
  <c r="F2484" i="14"/>
  <c r="F2485" i="14"/>
  <c r="F2486" i="14"/>
  <c r="F2487" i="14"/>
  <c r="F2488" i="14"/>
  <c r="F2489" i="14"/>
  <c r="F2490" i="14"/>
  <c r="F2491" i="14"/>
  <c r="F2492" i="14"/>
  <c r="F2493" i="14"/>
  <c r="F2494" i="14"/>
  <c r="F2495" i="14"/>
  <c r="F2496" i="14"/>
  <c r="F2497" i="14"/>
  <c r="F2498" i="14"/>
  <c r="F2499" i="14"/>
  <c r="F2500" i="14"/>
  <c r="F2501" i="14"/>
  <c r="F2502" i="14"/>
  <c r="F2503" i="14"/>
  <c r="F2504" i="14"/>
  <c r="F2505" i="14"/>
  <c r="F2506" i="14"/>
  <c r="F2507" i="14"/>
  <c r="F2508" i="14"/>
  <c r="F2509" i="14"/>
  <c r="F2510" i="14"/>
  <c r="F2511" i="14"/>
  <c r="F2512" i="14"/>
  <c r="F2513" i="14"/>
  <c r="F2514" i="14"/>
  <c r="F2515" i="14"/>
  <c r="F2516" i="14"/>
  <c r="F2517" i="14"/>
  <c r="F2518" i="14"/>
  <c r="F2519" i="14"/>
  <c r="F2520" i="14"/>
  <c r="F2521" i="14"/>
  <c r="F2522" i="14"/>
  <c r="F2523" i="14"/>
  <c r="F2524" i="14"/>
  <c r="F2525" i="14"/>
  <c r="F2526" i="14"/>
  <c r="F2527" i="14"/>
  <c r="F2528" i="14"/>
  <c r="F2529" i="14"/>
  <c r="F2530" i="14"/>
  <c r="F2531" i="14"/>
  <c r="F2532" i="14"/>
  <c r="F2533" i="14"/>
  <c r="F2534" i="14"/>
  <c r="F2535" i="14"/>
  <c r="F2536" i="14"/>
  <c r="F2537" i="14"/>
  <c r="F2538" i="14"/>
  <c r="F2539" i="14"/>
  <c r="F2540" i="14"/>
  <c r="F2541" i="14"/>
  <c r="F2542" i="14"/>
  <c r="F2543" i="14"/>
  <c r="F2544" i="14"/>
  <c r="F2545" i="14"/>
  <c r="F2546" i="14"/>
  <c r="F2547" i="14"/>
  <c r="F2548" i="14"/>
  <c r="F2549" i="14"/>
  <c r="F2550" i="14"/>
  <c r="F2551" i="14"/>
  <c r="F2552" i="14"/>
  <c r="F2553" i="14"/>
  <c r="F2554" i="14"/>
  <c r="F2555" i="14"/>
  <c r="F2556" i="14"/>
  <c r="F2557" i="14"/>
  <c r="F2558" i="14"/>
  <c r="F2559" i="14"/>
  <c r="F2560" i="14"/>
  <c r="F2561" i="14"/>
  <c r="F2562" i="14"/>
  <c r="F2563" i="14"/>
  <c r="F2564" i="14"/>
  <c r="F2565" i="14"/>
  <c r="F2566" i="14"/>
  <c r="F2567" i="14"/>
  <c r="F2568" i="14"/>
  <c r="F2569" i="14"/>
  <c r="F2570" i="14"/>
  <c r="F2571" i="14"/>
  <c r="F2572" i="14"/>
  <c r="F2573" i="14"/>
  <c r="F2574" i="14"/>
  <c r="F2575" i="14"/>
  <c r="F2576" i="14"/>
  <c r="F2577" i="14"/>
  <c r="F2578" i="14"/>
  <c r="F2579" i="14"/>
  <c r="F2580" i="14"/>
  <c r="F2581" i="14"/>
  <c r="F2582" i="14"/>
  <c r="F2583" i="14"/>
  <c r="F2584" i="14"/>
  <c r="F2585" i="14"/>
  <c r="F2586" i="14"/>
  <c r="F2587" i="14"/>
  <c r="F2588" i="14"/>
  <c r="F2589" i="14"/>
  <c r="F2590" i="14"/>
  <c r="F2591" i="14"/>
  <c r="F2592" i="14"/>
  <c r="F2593" i="14"/>
  <c r="F2594" i="14"/>
  <c r="F2595" i="14"/>
  <c r="F2596" i="14"/>
  <c r="F2597" i="14"/>
  <c r="F2598" i="14"/>
  <c r="F2599" i="14"/>
  <c r="F2600" i="14"/>
  <c r="F2601" i="14"/>
  <c r="F2602" i="14"/>
  <c r="F2603" i="14"/>
  <c r="F2604" i="14"/>
  <c r="F2605" i="14"/>
  <c r="F2606" i="14"/>
  <c r="F2607" i="14"/>
  <c r="F2608" i="14"/>
  <c r="F2609" i="14"/>
  <c r="F2610" i="14"/>
  <c r="F2611" i="14"/>
  <c r="F2612" i="14"/>
  <c r="F2613" i="14"/>
  <c r="F2614" i="14"/>
  <c r="F2615" i="14"/>
  <c r="F2616" i="14"/>
  <c r="F2617" i="14"/>
  <c r="F2618" i="14"/>
  <c r="F2619" i="14"/>
  <c r="F2620" i="14"/>
  <c r="F2621" i="14"/>
  <c r="F2622" i="14"/>
  <c r="F2623" i="14"/>
  <c r="F2624" i="14"/>
  <c r="F2625" i="14"/>
  <c r="F2626" i="14"/>
  <c r="F2627" i="14"/>
  <c r="F2628" i="14"/>
  <c r="F2629" i="14"/>
  <c r="F2630" i="14"/>
  <c r="F2631" i="14"/>
  <c r="F2632" i="14"/>
  <c r="F2633" i="14"/>
  <c r="F2634" i="14"/>
  <c r="F2635" i="14"/>
  <c r="F2636" i="14"/>
  <c r="F2637" i="14"/>
  <c r="F2638" i="14"/>
  <c r="F2639" i="14"/>
  <c r="F2640" i="14"/>
  <c r="F2641" i="14"/>
  <c r="F2642" i="14"/>
  <c r="F2643" i="14"/>
  <c r="F2644" i="14"/>
  <c r="F2645" i="14"/>
  <c r="F2646" i="14"/>
  <c r="F2647" i="14"/>
  <c r="F2648" i="14"/>
  <c r="F2649" i="14"/>
  <c r="F2650" i="14"/>
  <c r="F2651" i="14"/>
  <c r="F2652" i="14"/>
  <c r="F2653" i="14"/>
  <c r="F2654" i="14"/>
  <c r="F2655" i="14"/>
  <c r="F2656" i="14"/>
  <c r="F2657" i="14"/>
  <c r="F2658" i="14"/>
  <c r="F2659" i="14"/>
  <c r="F2660" i="14"/>
  <c r="F2661" i="14"/>
  <c r="F2662" i="14"/>
  <c r="F2663" i="14"/>
  <c r="F2664" i="14"/>
  <c r="F2665" i="14"/>
  <c r="F2666" i="14"/>
  <c r="F2667" i="14"/>
  <c r="F2668" i="14"/>
  <c r="F2669" i="14"/>
  <c r="F2670" i="14"/>
  <c r="F2671" i="14"/>
  <c r="F2672" i="14"/>
  <c r="F2673" i="14"/>
  <c r="F2674" i="14"/>
  <c r="F2675" i="14"/>
  <c r="F2676" i="14"/>
  <c r="F2677" i="14"/>
  <c r="F2678" i="14"/>
  <c r="F2679" i="14"/>
  <c r="F2680" i="14"/>
  <c r="F2681" i="14"/>
  <c r="F2682" i="14"/>
  <c r="F2683" i="14"/>
  <c r="F2684" i="14"/>
  <c r="F2685" i="14"/>
  <c r="F2686" i="14"/>
  <c r="F2687" i="14"/>
  <c r="F2688" i="14"/>
  <c r="F2689" i="14"/>
  <c r="F2690" i="14"/>
  <c r="F2691" i="14"/>
  <c r="F2692" i="14"/>
  <c r="F2693" i="14"/>
  <c r="F2694" i="14"/>
  <c r="F2695" i="14"/>
  <c r="F2696" i="14"/>
  <c r="F2697" i="14"/>
  <c r="F2698" i="14"/>
  <c r="F2699" i="14"/>
  <c r="F2700" i="14"/>
  <c r="F2701" i="14"/>
  <c r="F2702" i="14"/>
  <c r="F2703" i="14"/>
  <c r="F2704" i="14"/>
  <c r="F2705" i="14"/>
  <c r="F2706" i="14"/>
  <c r="F2707" i="14"/>
  <c r="F2708" i="14"/>
  <c r="F2709" i="14"/>
  <c r="F2710" i="14"/>
  <c r="F2711" i="14"/>
  <c r="F2712" i="14"/>
  <c r="F2713" i="14"/>
  <c r="F2714" i="14"/>
  <c r="F2715" i="14"/>
  <c r="F2716" i="14"/>
  <c r="F2717" i="14"/>
  <c r="F2718" i="14"/>
  <c r="F2719" i="14"/>
  <c r="F2720" i="14"/>
  <c r="F2721" i="14"/>
  <c r="F2722" i="14"/>
  <c r="F2723" i="14"/>
  <c r="F2724" i="14"/>
  <c r="F2725" i="14"/>
  <c r="F2726" i="14"/>
  <c r="F2727" i="14"/>
  <c r="F2728" i="14"/>
  <c r="F2729" i="14"/>
  <c r="F2730" i="14"/>
  <c r="F2731" i="14"/>
  <c r="F2732" i="14"/>
  <c r="F2733" i="14"/>
  <c r="F2734" i="14"/>
  <c r="F2735" i="14"/>
  <c r="F2736" i="14"/>
  <c r="F2737" i="14"/>
  <c r="F2738" i="14"/>
  <c r="F2739" i="14"/>
  <c r="F2740" i="14"/>
  <c r="F2741" i="14"/>
  <c r="F2742" i="14"/>
  <c r="F2743" i="14"/>
  <c r="F2744" i="14"/>
  <c r="F2745" i="14"/>
  <c r="F2746" i="14"/>
  <c r="F2747" i="14"/>
  <c r="F2748" i="14"/>
  <c r="F2749" i="14"/>
  <c r="F2750" i="14"/>
  <c r="F2751" i="14"/>
  <c r="F2752" i="14"/>
  <c r="F2753" i="14"/>
  <c r="F2754" i="14"/>
  <c r="F2755" i="14"/>
  <c r="F2756" i="14"/>
  <c r="F2757" i="14"/>
  <c r="F2758" i="14"/>
  <c r="F2759" i="14"/>
  <c r="F2760" i="14"/>
  <c r="F2761" i="14"/>
  <c r="F2762" i="14"/>
  <c r="F2763" i="14"/>
  <c r="F2764" i="14"/>
  <c r="F2765" i="14"/>
  <c r="F2766" i="14"/>
  <c r="F2767" i="14"/>
  <c r="F2768" i="14"/>
  <c r="F2769" i="14"/>
  <c r="F2770" i="14"/>
  <c r="F2771" i="14"/>
  <c r="F2772" i="14"/>
  <c r="F2773" i="14"/>
  <c r="F2774" i="14"/>
  <c r="F2775" i="14"/>
  <c r="F2776" i="14"/>
  <c r="F2777" i="14"/>
  <c r="F2778" i="14"/>
  <c r="F2779" i="14"/>
  <c r="F2780" i="14"/>
  <c r="F2781" i="14"/>
  <c r="F2782" i="14"/>
  <c r="F2783" i="14"/>
  <c r="F2784" i="14"/>
  <c r="F2785" i="14"/>
  <c r="F2786" i="14"/>
  <c r="F2787" i="14"/>
  <c r="F2788" i="14"/>
  <c r="F2789" i="14"/>
  <c r="F2790" i="14"/>
  <c r="F2791" i="14"/>
  <c r="F2792" i="14"/>
  <c r="F2793" i="14"/>
  <c r="F2794" i="14"/>
  <c r="F2795" i="14"/>
  <c r="F2796" i="14"/>
  <c r="F2797" i="14"/>
  <c r="F2798" i="14"/>
  <c r="F2799" i="14"/>
  <c r="F2800" i="14"/>
  <c r="F2801" i="14"/>
  <c r="F2802" i="14"/>
  <c r="F2803" i="14"/>
  <c r="F2804" i="14"/>
  <c r="F2805" i="14"/>
  <c r="F2806" i="14"/>
  <c r="F2807" i="14"/>
  <c r="F2808" i="14"/>
  <c r="F2809" i="14"/>
  <c r="F2810" i="14"/>
  <c r="F2811" i="14"/>
  <c r="F2812" i="14"/>
  <c r="F2813" i="14"/>
  <c r="F2814" i="14"/>
  <c r="F2815" i="14"/>
  <c r="F2816" i="14"/>
  <c r="F2817" i="14"/>
  <c r="F2818" i="14"/>
  <c r="F2819" i="14"/>
  <c r="F2820" i="14"/>
  <c r="F2821" i="14"/>
  <c r="F2822" i="14"/>
  <c r="F2823" i="14"/>
  <c r="F2824" i="14"/>
  <c r="F2825" i="14"/>
  <c r="F2826" i="14"/>
  <c r="F2827" i="14"/>
  <c r="F2828" i="14"/>
  <c r="F2829" i="14"/>
  <c r="F2830" i="14"/>
  <c r="F2831" i="14"/>
  <c r="F2832" i="14"/>
  <c r="F2833" i="14"/>
  <c r="F2834" i="14"/>
  <c r="F2835" i="14"/>
  <c r="F2836" i="14"/>
  <c r="F2837" i="14"/>
  <c r="F2838" i="14"/>
  <c r="F2839" i="14"/>
  <c r="F2840" i="14"/>
  <c r="F2841" i="14"/>
  <c r="F2842" i="14"/>
  <c r="F2843" i="14"/>
  <c r="F2844" i="14"/>
  <c r="F2845" i="14"/>
  <c r="F2846" i="14"/>
  <c r="F2847" i="14"/>
  <c r="F2848" i="14"/>
  <c r="F2849" i="14"/>
  <c r="F2850" i="14"/>
  <c r="F2851" i="14"/>
  <c r="F2852" i="14"/>
  <c r="F2853" i="14"/>
  <c r="F2854" i="14"/>
  <c r="F2855" i="14"/>
  <c r="F2856" i="14"/>
  <c r="F2857" i="14"/>
  <c r="F2858" i="14"/>
  <c r="F2859" i="14"/>
  <c r="F2860" i="14"/>
  <c r="F2861" i="14"/>
  <c r="F2862" i="14"/>
  <c r="F2863" i="14"/>
  <c r="F2864" i="14"/>
  <c r="F2865" i="14"/>
  <c r="F2866" i="14"/>
  <c r="F2867" i="14"/>
  <c r="F2868" i="14"/>
  <c r="F2869" i="14"/>
  <c r="F2870" i="14"/>
  <c r="F2871" i="14"/>
  <c r="F2872" i="14"/>
  <c r="F2873" i="14"/>
  <c r="F2874" i="14"/>
  <c r="F2875" i="14"/>
  <c r="F2876" i="14"/>
  <c r="F2877" i="14"/>
  <c r="F2878" i="14"/>
  <c r="F2879" i="14"/>
  <c r="F2880" i="14"/>
  <c r="F2881" i="14"/>
  <c r="F2882" i="14"/>
  <c r="F2883" i="14"/>
  <c r="F2884" i="14"/>
  <c r="F2885" i="14"/>
  <c r="F2886" i="14"/>
  <c r="F2887" i="14"/>
  <c r="F2888" i="14"/>
  <c r="F2889" i="14"/>
  <c r="F2890" i="14"/>
  <c r="F2891" i="14"/>
  <c r="F2892" i="14"/>
  <c r="F2893" i="14"/>
  <c r="F2894" i="14"/>
  <c r="F2895" i="14"/>
  <c r="F2896" i="14"/>
  <c r="F2897" i="14"/>
  <c r="F2898" i="14"/>
  <c r="F2899" i="14"/>
  <c r="F2900" i="14"/>
  <c r="F2901" i="14"/>
  <c r="F2902" i="14"/>
  <c r="F2903" i="14"/>
  <c r="F2904" i="14"/>
  <c r="F2905" i="14"/>
  <c r="F2906" i="14"/>
  <c r="F2907" i="14"/>
  <c r="F2908" i="14"/>
  <c r="F2909" i="14"/>
  <c r="F2910" i="14"/>
  <c r="F2911" i="14"/>
  <c r="F2912" i="14"/>
  <c r="F2913" i="14"/>
  <c r="F2914" i="14"/>
  <c r="F2915" i="14"/>
  <c r="F2916" i="14"/>
  <c r="F2917" i="14"/>
  <c r="F2918" i="14"/>
  <c r="F2919" i="14"/>
  <c r="F2920" i="14"/>
  <c r="F2921" i="14"/>
  <c r="F2922" i="14"/>
  <c r="F2923" i="14"/>
  <c r="F2924" i="14"/>
  <c r="F2925" i="14"/>
  <c r="F2926" i="14"/>
  <c r="F2927" i="14"/>
  <c r="F2928" i="14"/>
  <c r="F2929" i="14"/>
  <c r="F2930" i="14"/>
  <c r="F2931" i="14"/>
  <c r="F2932" i="14"/>
  <c r="F2933" i="14"/>
  <c r="F2934" i="14"/>
  <c r="F2935" i="14"/>
  <c r="F2936" i="14"/>
  <c r="F2937" i="14"/>
  <c r="F2938" i="14"/>
  <c r="F2939" i="14"/>
  <c r="F2940" i="14"/>
  <c r="F2941" i="14"/>
  <c r="F2942" i="14"/>
  <c r="F2943" i="14"/>
  <c r="F2944" i="14"/>
  <c r="F2945" i="14"/>
  <c r="F2946" i="14"/>
  <c r="F2947" i="14"/>
  <c r="F2948" i="14"/>
  <c r="F2949" i="14"/>
  <c r="F2950" i="14"/>
  <c r="F2951" i="14"/>
  <c r="F2952" i="14"/>
  <c r="F2953" i="14"/>
  <c r="F2954" i="14"/>
  <c r="F2955" i="14"/>
  <c r="F2956" i="14"/>
  <c r="F2957" i="14"/>
  <c r="F2958" i="14"/>
  <c r="F2959" i="14"/>
  <c r="F2960" i="14"/>
  <c r="F2961" i="14"/>
  <c r="F2962" i="14"/>
  <c r="F2963" i="14"/>
  <c r="F2964" i="14"/>
  <c r="F2965" i="14"/>
  <c r="F2966" i="14"/>
  <c r="F2967" i="14"/>
  <c r="F2968" i="14"/>
  <c r="F2969" i="14"/>
  <c r="F2970" i="14"/>
  <c r="F2971" i="14"/>
  <c r="F2972" i="14"/>
  <c r="F2973" i="14"/>
  <c r="F2974" i="14"/>
  <c r="F2975" i="14"/>
  <c r="F2976" i="14"/>
  <c r="F2977" i="14"/>
  <c r="F2978" i="14"/>
  <c r="F2979" i="14"/>
  <c r="F2980" i="14"/>
  <c r="F2981" i="14"/>
  <c r="F2982" i="14"/>
  <c r="F2983" i="14"/>
  <c r="F2984" i="14"/>
  <c r="F2985" i="14"/>
  <c r="F2986" i="14"/>
  <c r="F2987" i="14"/>
  <c r="F2988" i="14"/>
  <c r="F2989" i="14"/>
  <c r="F2990" i="14"/>
  <c r="F2991" i="14"/>
  <c r="F2992" i="14"/>
  <c r="F2993" i="14"/>
  <c r="F2994" i="14"/>
  <c r="F2995" i="14"/>
  <c r="F2996" i="14"/>
  <c r="F2997" i="14"/>
  <c r="F2998" i="14"/>
  <c r="F2999" i="14"/>
  <c r="F3000" i="14"/>
  <c r="F3001" i="14"/>
  <c r="F3002" i="14"/>
  <c r="F3003" i="14"/>
  <c r="F3004" i="14"/>
  <c r="F3005" i="14"/>
  <c r="F3006" i="14"/>
  <c r="F3007" i="14"/>
  <c r="F3008" i="14"/>
  <c r="F3009" i="14"/>
  <c r="F3010" i="14"/>
  <c r="F3011" i="14"/>
  <c r="F3012" i="14"/>
  <c r="F3013" i="14"/>
  <c r="F3014" i="14"/>
  <c r="F3015" i="14"/>
  <c r="F3016" i="14"/>
  <c r="F3017" i="14"/>
  <c r="F3018" i="14"/>
  <c r="F3019" i="14"/>
  <c r="F3020" i="14"/>
  <c r="F3021" i="14"/>
  <c r="F3022" i="14"/>
  <c r="F3023" i="14"/>
  <c r="F3024" i="14"/>
  <c r="F3025" i="14"/>
  <c r="F3026" i="14"/>
  <c r="F3027" i="14"/>
  <c r="F3028" i="14"/>
  <c r="F3029" i="14"/>
  <c r="F3030" i="14"/>
  <c r="F3031" i="14"/>
  <c r="F3032" i="14"/>
  <c r="F3033" i="14"/>
  <c r="F3034" i="14"/>
  <c r="F3035" i="14"/>
  <c r="F3036" i="14"/>
  <c r="F3037" i="14"/>
  <c r="F3038" i="14"/>
  <c r="F3039" i="14"/>
  <c r="F3040" i="14"/>
  <c r="F3041" i="14"/>
  <c r="F3042" i="14"/>
  <c r="F3043" i="14"/>
  <c r="F3044" i="14"/>
  <c r="F3045" i="14"/>
  <c r="F3046" i="14"/>
  <c r="F3047" i="14"/>
  <c r="F3048" i="14"/>
  <c r="F3049" i="14"/>
  <c r="F3050" i="14"/>
  <c r="F3051" i="14"/>
  <c r="F3052" i="14"/>
  <c r="F3053" i="14"/>
  <c r="F3054" i="14"/>
  <c r="F3055" i="14"/>
  <c r="F3056" i="14"/>
  <c r="F3057" i="14"/>
  <c r="F3058" i="14"/>
  <c r="F3059" i="14"/>
  <c r="F3060" i="14"/>
  <c r="F3061" i="14"/>
  <c r="F3062" i="14"/>
  <c r="F3063" i="14"/>
  <c r="F3064" i="14"/>
  <c r="F3065" i="14"/>
  <c r="F3066" i="14"/>
  <c r="F3067" i="14"/>
  <c r="F3068" i="14"/>
  <c r="F3069" i="14"/>
  <c r="F3070" i="14"/>
  <c r="F3071" i="14"/>
  <c r="F3072" i="14"/>
  <c r="F3073" i="14"/>
  <c r="F3074" i="14"/>
  <c r="F3075" i="14"/>
  <c r="F3076" i="14"/>
  <c r="F3077" i="14"/>
  <c r="F3078" i="14"/>
  <c r="F3079" i="14"/>
  <c r="F3080" i="14"/>
  <c r="F3081" i="14"/>
  <c r="F3082" i="14"/>
  <c r="F3083" i="14"/>
  <c r="F3084" i="14"/>
  <c r="F3085" i="14"/>
  <c r="F3086" i="14"/>
  <c r="F3087" i="14"/>
  <c r="F3088" i="14"/>
  <c r="F3089" i="14"/>
  <c r="F3090" i="14"/>
  <c r="F3091" i="14"/>
  <c r="F3092" i="14"/>
  <c r="F3093" i="14"/>
  <c r="F3094" i="14"/>
  <c r="F3095" i="14"/>
  <c r="F3096" i="14"/>
  <c r="F3097" i="14"/>
  <c r="F3098" i="14"/>
  <c r="F3099" i="14"/>
  <c r="F3100" i="14"/>
  <c r="F3101" i="14"/>
  <c r="F3102" i="14"/>
  <c r="F3103" i="14"/>
  <c r="F3104" i="14"/>
  <c r="F3105" i="14"/>
  <c r="F3106" i="14"/>
  <c r="F3107" i="14"/>
  <c r="F3108" i="14"/>
  <c r="F3109" i="14"/>
  <c r="F3110" i="14"/>
  <c r="F3111" i="14"/>
  <c r="F3112" i="14"/>
  <c r="F3113" i="14"/>
  <c r="F3114" i="14"/>
  <c r="F3115" i="14"/>
  <c r="F3116" i="14"/>
  <c r="F3117" i="14"/>
  <c r="F3118" i="14"/>
  <c r="F3119" i="14"/>
  <c r="F3120" i="14"/>
  <c r="F3121" i="14"/>
  <c r="F3122" i="14"/>
  <c r="F3123" i="14"/>
  <c r="F3124" i="14"/>
  <c r="F3125" i="14"/>
  <c r="F3126" i="14"/>
  <c r="F3127" i="14"/>
  <c r="F3128" i="14"/>
  <c r="F3129" i="14"/>
  <c r="F3130" i="14"/>
  <c r="F3131" i="14"/>
  <c r="F3132" i="14"/>
  <c r="F3133" i="14"/>
  <c r="F3134" i="14"/>
  <c r="T3134" i="14"/>
  <c r="T3133" i="14"/>
  <c r="T3132" i="14"/>
  <c r="T3131" i="14"/>
  <c r="T3130" i="14"/>
  <c r="T3129" i="14"/>
  <c r="T3128" i="14"/>
  <c r="T3127" i="14"/>
  <c r="T3126" i="14"/>
  <c r="T3125" i="14"/>
  <c r="T3124" i="14"/>
  <c r="T3123" i="14"/>
  <c r="T3122" i="14"/>
  <c r="T3121" i="14"/>
  <c r="T3120" i="14"/>
  <c r="T3119" i="14"/>
  <c r="T3118" i="14"/>
  <c r="T3117" i="14"/>
  <c r="T3116" i="14"/>
  <c r="T3115" i="14"/>
  <c r="T3114" i="14"/>
  <c r="T3113" i="14"/>
  <c r="T3112" i="14"/>
  <c r="T3111" i="14"/>
  <c r="T3110" i="14"/>
  <c r="T3109" i="14"/>
  <c r="T3108" i="14"/>
  <c r="T3107" i="14"/>
  <c r="T3106" i="14"/>
  <c r="T3105" i="14"/>
  <c r="T3104" i="14"/>
  <c r="T3103" i="14"/>
  <c r="T3102" i="14"/>
  <c r="T3101" i="14"/>
  <c r="T3100" i="14"/>
  <c r="T3099" i="14"/>
  <c r="T3098" i="14"/>
  <c r="T3097" i="14"/>
  <c r="T3096" i="14"/>
  <c r="T3095" i="14"/>
  <c r="T3094" i="14"/>
  <c r="T3093" i="14"/>
  <c r="T3092" i="14"/>
  <c r="T3091" i="14"/>
  <c r="T3090" i="14"/>
  <c r="T3089" i="14"/>
  <c r="T3088" i="14"/>
  <c r="T3087" i="14"/>
  <c r="T3086" i="14"/>
  <c r="T3085" i="14"/>
  <c r="T3084" i="14"/>
  <c r="T3083" i="14"/>
  <c r="T3082" i="14"/>
  <c r="T3081" i="14"/>
  <c r="T3080" i="14"/>
  <c r="T3079" i="14"/>
  <c r="T3078" i="14"/>
  <c r="T3077" i="14"/>
  <c r="T3076" i="14"/>
  <c r="T3075" i="14"/>
  <c r="T3074" i="14"/>
  <c r="T3073" i="14"/>
  <c r="T3072" i="14"/>
  <c r="T3071" i="14"/>
  <c r="T3070" i="14"/>
  <c r="T3069" i="14"/>
  <c r="T3068" i="14"/>
  <c r="T3067" i="14"/>
  <c r="T3066" i="14"/>
  <c r="T3065" i="14"/>
  <c r="T3064" i="14"/>
  <c r="T3063" i="14"/>
  <c r="T3062" i="14"/>
  <c r="T3061" i="14"/>
  <c r="T3060" i="14"/>
  <c r="T3059" i="14"/>
  <c r="T3058" i="14"/>
  <c r="T3057" i="14"/>
  <c r="T3056" i="14"/>
  <c r="T3055" i="14"/>
  <c r="T3054" i="14"/>
  <c r="T3053" i="14"/>
  <c r="T3052" i="14"/>
  <c r="T3051" i="14"/>
  <c r="T3050" i="14"/>
  <c r="T3049" i="14"/>
  <c r="T3048" i="14"/>
  <c r="T3047" i="14"/>
  <c r="T3046" i="14"/>
  <c r="T3045" i="14"/>
  <c r="T3044" i="14"/>
  <c r="T3043" i="14"/>
  <c r="T3042" i="14"/>
  <c r="T3041" i="14"/>
  <c r="T3040" i="14"/>
  <c r="T3039" i="14"/>
  <c r="T3038" i="14"/>
  <c r="T3037" i="14"/>
  <c r="T3036" i="14"/>
  <c r="T3035" i="14"/>
  <c r="T3034" i="14"/>
  <c r="T3033" i="14"/>
  <c r="T3032" i="14"/>
  <c r="T3031" i="14"/>
  <c r="T3030" i="14"/>
  <c r="T3029" i="14"/>
  <c r="T3028" i="14"/>
  <c r="T3027" i="14"/>
  <c r="T3026" i="14"/>
  <c r="T3025" i="14"/>
  <c r="T3024" i="14"/>
  <c r="T3023" i="14"/>
  <c r="T3022" i="14"/>
  <c r="T3021" i="14"/>
  <c r="T3020" i="14"/>
  <c r="T3019" i="14"/>
  <c r="T3018" i="14"/>
  <c r="T3017" i="14"/>
  <c r="T3016" i="14"/>
  <c r="T3015" i="14"/>
  <c r="T3014" i="14"/>
  <c r="T3013" i="14"/>
  <c r="T3012" i="14"/>
  <c r="T3011" i="14"/>
  <c r="T3010" i="14"/>
  <c r="T3009" i="14"/>
  <c r="T3008" i="14"/>
  <c r="T3007" i="14"/>
  <c r="T3006" i="14"/>
  <c r="T3005" i="14"/>
  <c r="T3004" i="14"/>
  <c r="T3003" i="14"/>
  <c r="T3002" i="14"/>
  <c r="T3001" i="14"/>
  <c r="T3000" i="14"/>
  <c r="T2999" i="14"/>
  <c r="T2998" i="14"/>
  <c r="T2997" i="14"/>
  <c r="T2996" i="14"/>
  <c r="T2995" i="14"/>
  <c r="T2994" i="14"/>
  <c r="T2993" i="14"/>
  <c r="T2992" i="14"/>
  <c r="T2991" i="14"/>
  <c r="T2990" i="14"/>
  <c r="T2989" i="14"/>
  <c r="T2988" i="14"/>
  <c r="T2987" i="14"/>
  <c r="T2986" i="14"/>
  <c r="T2985" i="14"/>
  <c r="T2984" i="14"/>
  <c r="T2983" i="14"/>
  <c r="T2982" i="14"/>
  <c r="T2981" i="14"/>
  <c r="T2980" i="14"/>
  <c r="T2979" i="14"/>
  <c r="T2978" i="14"/>
  <c r="T2977" i="14"/>
  <c r="T2976" i="14"/>
  <c r="T2975" i="14"/>
  <c r="T2974" i="14"/>
  <c r="T2973" i="14"/>
  <c r="T2972" i="14"/>
  <c r="T2971" i="14"/>
  <c r="T2970" i="14"/>
  <c r="T2969" i="14"/>
  <c r="T2968" i="14"/>
  <c r="T2967" i="14"/>
  <c r="T2966" i="14"/>
  <c r="T2965" i="14"/>
  <c r="T2964" i="14"/>
  <c r="T2963" i="14"/>
  <c r="T2962" i="14"/>
  <c r="T2961" i="14"/>
  <c r="T2960" i="14"/>
  <c r="T2959" i="14"/>
  <c r="T2958" i="14"/>
  <c r="T2957" i="14"/>
  <c r="T2956" i="14"/>
  <c r="T2955" i="14"/>
  <c r="T2954" i="14"/>
  <c r="T2953" i="14"/>
  <c r="T2952" i="14"/>
  <c r="T2951" i="14"/>
  <c r="T2950" i="14"/>
  <c r="T2949" i="14"/>
  <c r="T2948" i="14"/>
  <c r="T2947" i="14"/>
  <c r="T2946" i="14"/>
  <c r="T2945" i="14"/>
  <c r="T2944" i="14"/>
  <c r="T2943" i="14"/>
  <c r="T2942" i="14"/>
  <c r="T2941" i="14"/>
  <c r="T2940" i="14"/>
  <c r="T2939" i="14"/>
  <c r="T2938" i="14"/>
  <c r="T2937" i="14"/>
  <c r="T2936" i="14"/>
  <c r="T2935" i="14"/>
  <c r="T2934" i="14"/>
  <c r="T2933" i="14"/>
  <c r="T2932" i="14"/>
  <c r="T2931" i="14"/>
  <c r="T2930" i="14"/>
  <c r="T2929" i="14"/>
  <c r="T2928" i="14"/>
  <c r="T2927" i="14"/>
  <c r="T2926" i="14"/>
  <c r="T2925" i="14"/>
  <c r="T2924" i="14"/>
  <c r="T2923" i="14"/>
  <c r="T2922" i="14"/>
  <c r="T2921" i="14"/>
  <c r="T2920" i="14"/>
  <c r="T2919" i="14"/>
  <c r="T2918" i="14"/>
  <c r="T2917" i="14"/>
  <c r="T2916" i="14"/>
  <c r="T2915" i="14"/>
  <c r="T2914" i="14"/>
  <c r="T2913" i="14"/>
  <c r="T2912" i="14"/>
  <c r="T2911" i="14"/>
  <c r="T2910" i="14"/>
  <c r="T2909" i="14"/>
  <c r="T2908" i="14"/>
  <c r="T2907" i="14"/>
  <c r="T2906" i="14"/>
  <c r="T2905" i="14"/>
  <c r="T2904" i="14"/>
  <c r="T2903" i="14"/>
  <c r="T2902" i="14"/>
  <c r="T2901" i="14"/>
  <c r="T2900" i="14"/>
  <c r="T2899" i="14"/>
  <c r="T2898" i="14"/>
  <c r="T2897" i="14"/>
  <c r="T2896" i="14"/>
  <c r="T2895" i="14"/>
  <c r="T2894" i="14"/>
  <c r="T2893" i="14"/>
  <c r="T2892" i="14"/>
  <c r="T2891" i="14"/>
  <c r="T2890" i="14"/>
  <c r="T2889" i="14"/>
  <c r="T2888" i="14"/>
  <c r="T2887" i="14"/>
  <c r="T2886" i="14"/>
  <c r="T2885" i="14"/>
  <c r="T2884" i="14"/>
  <c r="T2883" i="14"/>
  <c r="T2882" i="14"/>
  <c r="T2881" i="14"/>
  <c r="T2880" i="14"/>
  <c r="T2879" i="14"/>
  <c r="T2878" i="14"/>
  <c r="T2877" i="14"/>
  <c r="T2876" i="14"/>
  <c r="T2875" i="14"/>
  <c r="T2874" i="14"/>
  <c r="T2873" i="14"/>
  <c r="T2872" i="14"/>
  <c r="T2871" i="14"/>
  <c r="T2870" i="14"/>
  <c r="T2869" i="14"/>
  <c r="T2868" i="14"/>
  <c r="T2867" i="14"/>
  <c r="T2866" i="14"/>
  <c r="T2865" i="14"/>
  <c r="T2864" i="14"/>
  <c r="T2863" i="14"/>
  <c r="T2862" i="14"/>
  <c r="T2861" i="14"/>
  <c r="T2860" i="14"/>
  <c r="T2859" i="14"/>
  <c r="T2858" i="14"/>
  <c r="T2857" i="14"/>
  <c r="T2856" i="14"/>
  <c r="T2855" i="14"/>
  <c r="T2854" i="14"/>
  <c r="T2853" i="14"/>
  <c r="T2852" i="14"/>
  <c r="T2851" i="14"/>
  <c r="T2850" i="14"/>
  <c r="T2849" i="14"/>
  <c r="T2848" i="14"/>
  <c r="T2847" i="14"/>
  <c r="T2846" i="14"/>
  <c r="T2845" i="14"/>
  <c r="T2844" i="14"/>
  <c r="T2843" i="14"/>
  <c r="T2842" i="14"/>
  <c r="T2841" i="14"/>
  <c r="T2840" i="14"/>
  <c r="T2839" i="14"/>
  <c r="T2838" i="14"/>
  <c r="T2837" i="14"/>
  <c r="T2836" i="14"/>
  <c r="T2835" i="14"/>
  <c r="T2834" i="14"/>
  <c r="T2833" i="14"/>
  <c r="T2832" i="14"/>
  <c r="T2831" i="14"/>
  <c r="T2830" i="14"/>
  <c r="T2829" i="14"/>
  <c r="T2828" i="14"/>
  <c r="T2827" i="14"/>
  <c r="T2826" i="14"/>
  <c r="T2825" i="14"/>
  <c r="T2824" i="14"/>
  <c r="T2823" i="14"/>
  <c r="T2822" i="14"/>
  <c r="T2821" i="14"/>
  <c r="T2820" i="14"/>
  <c r="T2819" i="14"/>
  <c r="T2818" i="14"/>
  <c r="T2817" i="14"/>
  <c r="T2816" i="14"/>
  <c r="T2815" i="14"/>
  <c r="T2814" i="14"/>
  <c r="T2813" i="14"/>
  <c r="T2812" i="14"/>
  <c r="T2811" i="14"/>
  <c r="T2810" i="14"/>
  <c r="T2809" i="14"/>
  <c r="T2808" i="14"/>
  <c r="T2807" i="14"/>
  <c r="T2806" i="14"/>
  <c r="T2805" i="14"/>
  <c r="T2804" i="14"/>
  <c r="T2803" i="14"/>
  <c r="T2802" i="14"/>
  <c r="T2801" i="14"/>
  <c r="T2800" i="14"/>
  <c r="T2799" i="14"/>
  <c r="T2798" i="14"/>
  <c r="T2797" i="14"/>
  <c r="T2796" i="14"/>
  <c r="T2795" i="14"/>
  <c r="T2794" i="14"/>
  <c r="T2793" i="14"/>
  <c r="T2792" i="14"/>
  <c r="T2791" i="14"/>
  <c r="T2790" i="14"/>
  <c r="T2789" i="14"/>
  <c r="T2788" i="14"/>
  <c r="T2787" i="14"/>
  <c r="T2786" i="14"/>
  <c r="T2785" i="14"/>
  <c r="T2784" i="14"/>
  <c r="T2783" i="14"/>
  <c r="T2782" i="14"/>
  <c r="T2781" i="14"/>
  <c r="T2780" i="14"/>
  <c r="T2779" i="14"/>
  <c r="T2778" i="14"/>
  <c r="T2777" i="14"/>
  <c r="T2776" i="14"/>
  <c r="T2775" i="14"/>
  <c r="T2774" i="14"/>
  <c r="T2773" i="14"/>
  <c r="T2772" i="14"/>
  <c r="T2771" i="14"/>
  <c r="T2770" i="14"/>
  <c r="T2769" i="14"/>
  <c r="T2768" i="14"/>
  <c r="T2767" i="14"/>
  <c r="T2766" i="14"/>
  <c r="T2765" i="14"/>
  <c r="T2764" i="14"/>
  <c r="T2763" i="14"/>
  <c r="T2762" i="14"/>
  <c r="T2761" i="14"/>
  <c r="T2760" i="14"/>
  <c r="T2759" i="14"/>
  <c r="T2758" i="14"/>
  <c r="T2757" i="14"/>
  <c r="T2756" i="14"/>
  <c r="T2755" i="14"/>
  <c r="T2754" i="14"/>
  <c r="T2753" i="14"/>
  <c r="T2752" i="14"/>
  <c r="T2751" i="14"/>
  <c r="T2750" i="14"/>
  <c r="T2749" i="14"/>
  <c r="T2748" i="14"/>
  <c r="T2747" i="14"/>
  <c r="T2746" i="14"/>
  <c r="T2745" i="14"/>
  <c r="T2744" i="14"/>
  <c r="T2743" i="14"/>
  <c r="T2742" i="14"/>
  <c r="T2741" i="14"/>
  <c r="T2740" i="14"/>
  <c r="T2739" i="14"/>
  <c r="T2738" i="14"/>
  <c r="T2737" i="14"/>
  <c r="T2736" i="14"/>
  <c r="T2735" i="14"/>
  <c r="T2734" i="14"/>
  <c r="T2733" i="14"/>
  <c r="T2732" i="14"/>
  <c r="T2731" i="14"/>
  <c r="T2730" i="14"/>
  <c r="T2729" i="14"/>
  <c r="T2728" i="14"/>
  <c r="T2727" i="14"/>
  <c r="T2726" i="14"/>
  <c r="T2725" i="14"/>
  <c r="T2724" i="14"/>
  <c r="T2723" i="14"/>
  <c r="T2722" i="14"/>
  <c r="T2721" i="14"/>
  <c r="T2720" i="14"/>
  <c r="T2719" i="14"/>
  <c r="T2718" i="14"/>
  <c r="T2717" i="14"/>
  <c r="T2716" i="14"/>
  <c r="T2715" i="14"/>
  <c r="T2714" i="14"/>
  <c r="T2713" i="14"/>
  <c r="T2712" i="14"/>
  <c r="T2711" i="14"/>
  <c r="T2710" i="14"/>
  <c r="T2709" i="14"/>
  <c r="T2708" i="14"/>
  <c r="T2707" i="14"/>
  <c r="T2706" i="14"/>
  <c r="T2705" i="14"/>
  <c r="T2704" i="14"/>
  <c r="T2703" i="14"/>
  <c r="T2702" i="14"/>
  <c r="T2701" i="14"/>
  <c r="T2700" i="14"/>
  <c r="T2699" i="14"/>
  <c r="T2698" i="14"/>
  <c r="T2697" i="14"/>
  <c r="T2696" i="14"/>
  <c r="T2695" i="14"/>
  <c r="T2694" i="14"/>
  <c r="T2693" i="14"/>
  <c r="T2692" i="14"/>
  <c r="T2691" i="14"/>
  <c r="T2690" i="14"/>
  <c r="T2689" i="14"/>
  <c r="T2688" i="14"/>
  <c r="T2687" i="14"/>
  <c r="T2686" i="14"/>
  <c r="T2685" i="14"/>
  <c r="T2684" i="14"/>
  <c r="T2683" i="14"/>
  <c r="T2682" i="14"/>
  <c r="T2681" i="14"/>
  <c r="T2680" i="14"/>
  <c r="T2679" i="14"/>
  <c r="T2678" i="14"/>
  <c r="T2677" i="14"/>
  <c r="T2676" i="14"/>
  <c r="T2675" i="14"/>
  <c r="T2674" i="14"/>
  <c r="T2673" i="14"/>
  <c r="T2672" i="14"/>
  <c r="T2671" i="14"/>
  <c r="T2670" i="14"/>
  <c r="T2669" i="14"/>
  <c r="T2668" i="14"/>
  <c r="T2667" i="14"/>
  <c r="T2666" i="14"/>
  <c r="T2665" i="14"/>
  <c r="T2664" i="14"/>
  <c r="T2663" i="14"/>
  <c r="T2662" i="14"/>
  <c r="T2661" i="14"/>
  <c r="T2660" i="14"/>
  <c r="T2659" i="14"/>
  <c r="T2658" i="14"/>
  <c r="T2657" i="14"/>
  <c r="T2656" i="14"/>
  <c r="T2655" i="14"/>
  <c r="T2654" i="14"/>
  <c r="T2653" i="14"/>
  <c r="T2652" i="14"/>
  <c r="T2651" i="14"/>
  <c r="T2650" i="14"/>
  <c r="T2649" i="14"/>
  <c r="T2648" i="14"/>
  <c r="T2647" i="14"/>
  <c r="T2646" i="14"/>
  <c r="T2645" i="14"/>
  <c r="T2644" i="14"/>
  <c r="T2643" i="14"/>
  <c r="T2642" i="14"/>
  <c r="T2641" i="14"/>
  <c r="T2640" i="14"/>
  <c r="T2639" i="14"/>
  <c r="T2638" i="14"/>
  <c r="T2637" i="14"/>
  <c r="T2636" i="14"/>
  <c r="T2635" i="14"/>
  <c r="T2634" i="14"/>
  <c r="T2633" i="14"/>
  <c r="T2632" i="14"/>
  <c r="T2631" i="14"/>
  <c r="T2630" i="14"/>
  <c r="T2629" i="14"/>
  <c r="T2628" i="14"/>
  <c r="T2627" i="14"/>
  <c r="T2626" i="14"/>
  <c r="T2625" i="14"/>
  <c r="T2624" i="14"/>
  <c r="T2623" i="14"/>
  <c r="T2622" i="14"/>
  <c r="T2621" i="14"/>
  <c r="T2620" i="14"/>
  <c r="T2619" i="14"/>
  <c r="T2618" i="14"/>
  <c r="T2617" i="14"/>
  <c r="T2616" i="14"/>
  <c r="T2615" i="14"/>
  <c r="T2614" i="14"/>
  <c r="T2613" i="14"/>
  <c r="T2612" i="14"/>
  <c r="T2611" i="14"/>
  <c r="T2610" i="14"/>
  <c r="T2609" i="14"/>
  <c r="T2608" i="14"/>
  <c r="T2607" i="14"/>
  <c r="T2606" i="14"/>
  <c r="T2605" i="14"/>
  <c r="T2604" i="14"/>
  <c r="T2603" i="14"/>
  <c r="T2602" i="14"/>
  <c r="T2601" i="14"/>
  <c r="T2600" i="14"/>
  <c r="T2599" i="14"/>
  <c r="T2598" i="14"/>
  <c r="T2597" i="14"/>
  <c r="T2596" i="14"/>
  <c r="T2595" i="14"/>
  <c r="T2594" i="14"/>
  <c r="T2593" i="14"/>
  <c r="T2592" i="14"/>
  <c r="T2591" i="14"/>
  <c r="T2590" i="14"/>
  <c r="T2589" i="14"/>
  <c r="T2588" i="14"/>
  <c r="T2587" i="14"/>
  <c r="T2586" i="14"/>
  <c r="T2585" i="14"/>
  <c r="T2584" i="14"/>
  <c r="T2583" i="14"/>
  <c r="T2582" i="14"/>
  <c r="T2581" i="14"/>
  <c r="T2580" i="14"/>
  <c r="T2579" i="14"/>
  <c r="T2578" i="14"/>
  <c r="T2577" i="14"/>
  <c r="T2576" i="14"/>
  <c r="T2575" i="14"/>
  <c r="T2574" i="14"/>
  <c r="T2573" i="14"/>
  <c r="T2572" i="14"/>
  <c r="T2571" i="14"/>
  <c r="T2570" i="14"/>
  <c r="T2569" i="14"/>
  <c r="T2568" i="14"/>
  <c r="T2567" i="14"/>
  <c r="T2566" i="14"/>
  <c r="T2565" i="14"/>
  <c r="T2564" i="14"/>
  <c r="T2563" i="14"/>
  <c r="T2562" i="14"/>
  <c r="T2561" i="14"/>
  <c r="T2560" i="14"/>
  <c r="T2559" i="14"/>
  <c r="T2558" i="14"/>
  <c r="T2557" i="14"/>
  <c r="T2556" i="14"/>
  <c r="T2555" i="14"/>
  <c r="T2554" i="14"/>
  <c r="T2553" i="14"/>
  <c r="T2552" i="14"/>
  <c r="T2551" i="14"/>
  <c r="T2550" i="14"/>
  <c r="T2549" i="14"/>
  <c r="T2548" i="14"/>
  <c r="T2547" i="14"/>
  <c r="T2546" i="14"/>
  <c r="T2545" i="14"/>
  <c r="T2544" i="14"/>
  <c r="T2543" i="14"/>
  <c r="T2542" i="14"/>
  <c r="T2541" i="14"/>
  <c r="T2540" i="14"/>
  <c r="T2539" i="14"/>
  <c r="T2538" i="14"/>
  <c r="T2537" i="14"/>
  <c r="T2536" i="14"/>
  <c r="T2535" i="14"/>
  <c r="T2534" i="14"/>
  <c r="T2533" i="14"/>
  <c r="T2532" i="14"/>
  <c r="T2531" i="14"/>
  <c r="T2530" i="14"/>
  <c r="T2529" i="14"/>
  <c r="T2528" i="14"/>
  <c r="T2527" i="14"/>
  <c r="T2526" i="14"/>
  <c r="T2525" i="14"/>
  <c r="T2524" i="14"/>
  <c r="T2523" i="14"/>
  <c r="T2522" i="14"/>
  <c r="T2521" i="14"/>
  <c r="T2520" i="14"/>
  <c r="T2519" i="14"/>
  <c r="T2518" i="14"/>
  <c r="T2517" i="14"/>
  <c r="T2516" i="14"/>
  <c r="T2515" i="14"/>
  <c r="T2514" i="14"/>
  <c r="T2513" i="14"/>
  <c r="T2512" i="14"/>
  <c r="T2511" i="14"/>
  <c r="T2510" i="14"/>
  <c r="T2509" i="14"/>
  <c r="T2508" i="14"/>
  <c r="T2507" i="14"/>
  <c r="T2506" i="14"/>
  <c r="T2505" i="14"/>
  <c r="T2504" i="14"/>
  <c r="T2503" i="14"/>
  <c r="T2502" i="14"/>
  <c r="T2501" i="14"/>
  <c r="T2500" i="14"/>
  <c r="T2499" i="14"/>
  <c r="T2498" i="14"/>
  <c r="T2497" i="14"/>
  <c r="T2496" i="14"/>
  <c r="T2495" i="14"/>
  <c r="T2494" i="14"/>
  <c r="T2493" i="14"/>
  <c r="T2492" i="14"/>
  <c r="T2491" i="14"/>
  <c r="T2490" i="14"/>
  <c r="T2489" i="14"/>
  <c r="T2488" i="14"/>
  <c r="T2487" i="14"/>
  <c r="T2486" i="14"/>
  <c r="T2485" i="14"/>
  <c r="T2484" i="14"/>
  <c r="T2483" i="14"/>
  <c r="T2482" i="14"/>
  <c r="T2481" i="14"/>
  <c r="T2480" i="14"/>
  <c r="T2479" i="14"/>
  <c r="T2478" i="14"/>
  <c r="T2477" i="14"/>
  <c r="T2476" i="14"/>
  <c r="T2475" i="14"/>
  <c r="T2474" i="14"/>
  <c r="T2473" i="14"/>
  <c r="T2472" i="14"/>
  <c r="T2471" i="14"/>
  <c r="T2470" i="14"/>
  <c r="T2469" i="14"/>
  <c r="T2468" i="14"/>
  <c r="T2467" i="14"/>
  <c r="T2466" i="14"/>
  <c r="T2465" i="14"/>
  <c r="T2464" i="14"/>
  <c r="T2463" i="14"/>
  <c r="T2462" i="14"/>
  <c r="T2461" i="14"/>
  <c r="T2460" i="14"/>
  <c r="T2459" i="14"/>
  <c r="T2458" i="14"/>
  <c r="T2457" i="14"/>
  <c r="T2456" i="14"/>
  <c r="T2455" i="14"/>
  <c r="T2454" i="14"/>
  <c r="T2453" i="14"/>
  <c r="T2452" i="14"/>
  <c r="T2451" i="14"/>
  <c r="T2450" i="14"/>
  <c r="T2449" i="14"/>
  <c r="T2448" i="14"/>
  <c r="T2447" i="14"/>
  <c r="T2446" i="14"/>
  <c r="T2445" i="14"/>
  <c r="T2444" i="14"/>
  <c r="T2443" i="14"/>
  <c r="T2442" i="14"/>
  <c r="T2441" i="14"/>
  <c r="T2440" i="14"/>
  <c r="T2439" i="14"/>
  <c r="T2438" i="14"/>
  <c r="T2437" i="14"/>
  <c r="T2436" i="14"/>
  <c r="T2435" i="14"/>
  <c r="T2434" i="14"/>
  <c r="T2433" i="14"/>
  <c r="T2432" i="14"/>
  <c r="T2431" i="14"/>
  <c r="T2430" i="14"/>
  <c r="T2429" i="14"/>
  <c r="T2428" i="14"/>
  <c r="T2427" i="14"/>
  <c r="T2426" i="14"/>
  <c r="T2425" i="14"/>
  <c r="T2424" i="14"/>
  <c r="T2423" i="14"/>
  <c r="T2422" i="14"/>
  <c r="T2421" i="14"/>
  <c r="T2420" i="14"/>
  <c r="T2419" i="14"/>
  <c r="T2418" i="14"/>
  <c r="T2417" i="14"/>
  <c r="T2416" i="14"/>
  <c r="T2415" i="14"/>
  <c r="T2414" i="14"/>
  <c r="T2413" i="14"/>
  <c r="T2412" i="14"/>
  <c r="T2411" i="14"/>
  <c r="T2410" i="14"/>
  <c r="T2409" i="14"/>
  <c r="T2408" i="14"/>
  <c r="T2407" i="14"/>
  <c r="T2406" i="14"/>
  <c r="T2405" i="14"/>
  <c r="T2404" i="14"/>
  <c r="T2403" i="14"/>
  <c r="T2402" i="14"/>
  <c r="T2401" i="14"/>
  <c r="T2400" i="14"/>
  <c r="T2399" i="14"/>
  <c r="T2398" i="14"/>
  <c r="T2397" i="14"/>
  <c r="T2396" i="14"/>
  <c r="T2395" i="14"/>
  <c r="T2394" i="14"/>
  <c r="T2393" i="14"/>
  <c r="T2392" i="14"/>
  <c r="T2391" i="14"/>
  <c r="T2390" i="14"/>
  <c r="T2389" i="14"/>
  <c r="T2388" i="14"/>
  <c r="T2387" i="14"/>
  <c r="T2386" i="14"/>
  <c r="T2385" i="14"/>
  <c r="T2384" i="14"/>
  <c r="T2383" i="14"/>
  <c r="T2382" i="14"/>
  <c r="T2381" i="14"/>
  <c r="T2380" i="14"/>
  <c r="T2379" i="14"/>
  <c r="T2378" i="14"/>
  <c r="T2377" i="14"/>
  <c r="T2376" i="14"/>
  <c r="T2375" i="14"/>
  <c r="T2374" i="14"/>
  <c r="T2373" i="14"/>
  <c r="T2372" i="14"/>
  <c r="T2371" i="14"/>
  <c r="T2370" i="14"/>
  <c r="T2369" i="14"/>
  <c r="T2368" i="14"/>
  <c r="T2367" i="14"/>
  <c r="T2366" i="14"/>
  <c r="T2365" i="14"/>
  <c r="T2364" i="14"/>
  <c r="T2363" i="14"/>
  <c r="T2362" i="14"/>
  <c r="T2361" i="14"/>
  <c r="T2360" i="14"/>
  <c r="T2359" i="14"/>
  <c r="T2358" i="14"/>
  <c r="T2357" i="14"/>
  <c r="T2356" i="14"/>
  <c r="T2355" i="14"/>
  <c r="T2354" i="14"/>
  <c r="T2353" i="14"/>
  <c r="T2352" i="14"/>
  <c r="T2351" i="14"/>
  <c r="T2350" i="14"/>
  <c r="T2349" i="14"/>
  <c r="T2348" i="14"/>
  <c r="T2347" i="14"/>
  <c r="T2346" i="14"/>
  <c r="T2345" i="14"/>
  <c r="T2344" i="14"/>
  <c r="T2343" i="14"/>
  <c r="T2342" i="14"/>
  <c r="T2341" i="14"/>
  <c r="T2340" i="14"/>
  <c r="T2339" i="14"/>
  <c r="T2338" i="14"/>
  <c r="T2337" i="14"/>
  <c r="T2336" i="14"/>
  <c r="T2335" i="14"/>
  <c r="T2334" i="14"/>
  <c r="T2333" i="14"/>
  <c r="T2332" i="14"/>
  <c r="T2331" i="14"/>
  <c r="T2330" i="14"/>
  <c r="T2329" i="14"/>
  <c r="T2328" i="14"/>
  <c r="T2327" i="14"/>
  <c r="T2326" i="14"/>
  <c r="T2325" i="14"/>
  <c r="T2324" i="14"/>
  <c r="T2323" i="14"/>
  <c r="T2322" i="14"/>
  <c r="T2321" i="14"/>
  <c r="T2320" i="14"/>
  <c r="T2319" i="14"/>
  <c r="T2318" i="14"/>
  <c r="T2317" i="14"/>
  <c r="T2316" i="14"/>
  <c r="T2315" i="14"/>
  <c r="T2314" i="14"/>
  <c r="T2313" i="14"/>
  <c r="T2312" i="14"/>
  <c r="T2311" i="14"/>
  <c r="T2310" i="14"/>
  <c r="T2309" i="14"/>
  <c r="T2308" i="14"/>
  <c r="T2307" i="14"/>
  <c r="T2306" i="14"/>
  <c r="T2305" i="14"/>
  <c r="T2304" i="14"/>
  <c r="T2303" i="14"/>
  <c r="T2302" i="14"/>
  <c r="T2301" i="14"/>
  <c r="T2300" i="14"/>
  <c r="T2299" i="14"/>
  <c r="T2298" i="14"/>
  <c r="T2297" i="14"/>
  <c r="T2296" i="14"/>
  <c r="T2295" i="14"/>
  <c r="T2294" i="14"/>
  <c r="T2293" i="14"/>
  <c r="T2292" i="14"/>
  <c r="T2291" i="14"/>
  <c r="T2290" i="14"/>
  <c r="T2289" i="14"/>
  <c r="T2288" i="14"/>
  <c r="T2287" i="14"/>
  <c r="T2286" i="14"/>
  <c r="T2285" i="14"/>
  <c r="T2284" i="14"/>
  <c r="T2283" i="14"/>
  <c r="T2282" i="14"/>
  <c r="T2281" i="14"/>
  <c r="T2280" i="14"/>
  <c r="T2279" i="14"/>
  <c r="T2278" i="14"/>
  <c r="T2277" i="14"/>
  <c r="T2276" i="14"/>
  <c r="T2275" i="14"/>
  <c r="T2274" i="14"/>
  <c r="T2273" i="14"/>
  <c r="T2272" i="14"/>
  <c r="T2271" i="14"/>
  <c r="T2270" i="14"/>
  <c r="T2269" i="14"/>
  <c r="T2268" i="14"/>
  <c r="T2267" i="14"/>
  <c r="T2266" i="14"/>
  <c r="T2265" i="14"/>
  <c r="T2264" i="14"/>
  <c r="T2263" i="14"/>
  <c r="T2262" i="14"/>
  <c r="T2261" i="14"/>
  <c r="T2260" i="14"/>
  <c r="T2259" i="14"/>
  <c r="T2258" i="14"/>
  <c r="T2257" i="14"/>
  <c r="T2256" i="14"/>
  <c r="T2255" i="14"/>
  <c r="T2254" i="14"/>
  <c r="T2253" i="14"/>
  <c r="T2252" i="14"/>
  <c r="T2251" i="14"/>
  <c r="T2250" i="14"/>
  <c r="T2249" i="14"/>
  <c r="T2248" i="14"/>
  <c r="T2247" i="14"/>
  <c r="T2246" i="14"/>
  <c r="T2245" i="14"/>
  <c r="T2244" i="14"/>
  <c r="T2243" i="14"/>
  <c r="T2242" i="14"/>
  <c r="T2241" i="14"/>
  <c r="T2240" i="14"/>
  <c r="T2239" i="14"/>
  <c r="T2238" i="14"/>
  <c r="T2237" i="14"/>
  <c r="T2236" i="14"/>
  <c r="T2235" i="14"/>
  <c r="T2234" i="14"/>
  <c r="T2233" i="14"/>
  <c r="T2232" i="14"/>
  <c r="T2231" i="14"/>
  <c r="T2230" i="14"/>
  <c r="T2229" i="14"/>
  <c r="T2228" i="14"/>
  <c r="T2227" i="14"/>
  <c r="T2226" i="14"/>
  <c r="T2225" i="14"/>
  <c r="T2224" i="14"/>
  <c r="T2223" i="14"/>
  <c r="T2222" i="14"/>
  <c r="T2221" i="14"/>
  <c r="T2220" i="14"/>
  <c r="T2219" i="14"/>
  <c r="T2218" i="14"/>
  <c r="T2217" i="14"/>
  <c r="T2216" i="14"/>
  <c r="T2215" i="14"/>
  <c r="T2214" i="14"/>
  <c r="T2213" i="14"/>
  <c r="T2212" i="14"/>
  <c r="T2211" i="14"/>
  <c r="T2210" i="14"/>
  <c r="T2209" i="14"/>
  <c r="T2208" i="14"/>
  <c r="T2207" i="14"/>
  <c r="T2206" i="14"/>
  <c r="T2205" i="14"/>
  <c r="T2204" i="14"/>
  <c r="T2203" i="14"/>
  <c r="T2202" i="14"/>
  <c r="T2201" i="14"/>
  <c r="T2200" i="14"/>
  <c r="T2199" i="14"/>
  <c r="T2198" i="14"/>
  <c r="T2197" i="14"/>
  <c r="T2196" i="14"/>
  <c r="T2195" i="14"/>
  <c r="T2194" i="14"/>
  <c r="T2193" i="14"/>
  <c r="T2192" i="14"/>
  <c r="T2191" i="14"/>
  <c r="T2190" i="14"/>
  <c r="T2189" i="14"/>
  <c r="T2188" i="14"/>
  <c r="T2187" i="14"/>
  <c r="T2186" i="14"/>
  <c r="T2185" i="14"/>
  <c r="T2184" i="14"/>
  <c r="T2183" i="14"/>
  <c r="T2182" i="14"/>
  <c r="T2181" i="14"/>
  <c r="T2180" i="14"/>
  <c r="T2179" i="14"/>
  <c r="T2178" i="14"/>
  <c r="T2177" i="14"/>
  <c r="T2176" i="14"/>
  <c r="T2175" i="14"/>
  <c r="T2174" i="14"/>
  <c r="T2173" i="14"/>
  <c r="T2172" i="14"/>
  <c r="T2171" i="14"/>
  <c r="T2170" i="14"/>
  <c r="T2169" i="14"/>
  <c r="T2168" i="14"/>
  <c r="T2167" i="14"/>
  <c r="T2166" i="14"/>
  <c r="T2165" i="14"/>
  <c r="T2164" i="14"/>
  <c r="T2163" i="14"/>
  <c r="T2162" i="14"/>
  <c r="T2161" i="14"/>
  <c r="T2160" i="14"/>
  <c r="T2159" i="14"/>
  <c r="T2158" i="14"/>
  <c r="T2157" i="14"/>
  <c r="T2156" i="14"/>
  <c r="T2155" i="14"/>
  <c r="T2154" i="14"/>
  <c r="T2153" i="14"/>
  <c r="T2152" i="14"/>
  <c r="T2151" i="14"/>
  <c r="T2150" i="14"/>
  <c r="T2149" i="14"/>
  <c r="T2148" i="14"/>
  <c r="T2147" i="14"/>
  <c r="T2146" i="14"/>
  <c r="T2145" i="14"/>
  <c r="T2144" i="14"/>
  <c r="T2143" i="14"/>
  <c r="T2142" i="14"/>
  <c r="T2141" i="14"/>
  <c r="T2140" i="14"/>
  <c r="T2139" i="14"/>
  <c r="T2138" i="14"/>
  <c r="T2137" i="14"/>
  <c r="T2136" i="14"/>
  <c r="T2135" i="14"/>
  <c r="T2134" i="14"/>
  <c r="T2133" i="14"/>
  <c r="T2132" i="14"/>
  <c r="T2131" i="14"/>
  <c r="T2130" i="14"/>
  <c r="T2129" i="14"/>
  <c r="T2128" i="14"/>
  <c r="T2127" i="14"/>
  <c r="T2126" i="14"/>
  <c r="T2125" i="14"/>
  <c r="T2124" i="14"/>
  <c r="T2123" i="14"/>
  <c r="T2122" i="14"/>
  <c r="T2121" i="14"/>
  <c r="T2120" i="14"/>
  <c r="T2119" i="14"/>
  <c r="T2118" i="14"/>
  <c r="T2117" i="14"/>
  <c r="T2116" i="14"/>
  <c r="T2115" i="14"/>
  <c r="T2114" i="14"/>
  <c r="T2113" i="14"/>
  <c r="T2112" i="14"/>
  <c r="T2111" i="14"/>
  <c r="T2110" i="14"/>
  <c r="T2109" i="14"/>
  <c r="T2108" i="14"/>
  <c r="T2107" i="14"/>
  <c r="T2106" i="14"/>
  <c r="T2105" i="14"/>
  <c r="T2104" i="14"/>
  <c r="T2103" i="14"/>
  <c r="T2102" i="14"/>
  <c r="T2101" i="14"/>
  <c r="T2100" i="14"/>
  <c r="T2099" i="14"/>
  <c r="T2098" i="14"/>
  <c r="T2097" i="14"/>
  <c r="T2096" i="14"/>
  <c r="T2095" i="14"/>
  <c r="T2094" i="14"/>
  <c r="T2093" i="14"/>
  <c r="T2092" i="14"/>
  <c r="T2091" i="14"/>
  <c r="T2090" i="14"/>
  <c r="T2089" i="14"/>
  <c r="T2088" i="14"/>
  <c r="T2087" i="14"/>
  <c r="T2086" i="14"/>
  <c r="T2085" i="14"/>
  <c r="T2084" i="14"/>
  <c r="T2083" i="14"/>
  <c r="T2082" i="14"/>
  <c r="T2081" i="14"/>
  <c r="T2080" i="14"/>
  <c r="T2079" i="14"/>
  <c r="T2078" i="14"/>
  <c r="T2077" i="14"/>
  <c r="T2076" i="14"/>
  <c r="T2075" i="14"/>
  <c r="T2074" i="14"/>
  <c r="T2073" i="14"/>
  <c r="T2072" i="14"/>
  <c r="T2071" i="14"/>
  <c r="T2070" i="14"/>
  <c r="T2069" i="14"/>
  <c r="T2068" i="14"/>
  <c r="T2067" i="14"/>
  <c r="T2066" i="14"/>
  <c r="T2065" i="14"/>
  <c r="T2064" i="14"/>
  <c r="T2063" i="14"/>
  <c r="T2062" i="14"/>
  <c r="T2061" i="14"/>
  <c r="T2060" i="14"/>
  <c r="T2059" i="14"/>
  <c r="T2058" i="14"/>
  <c r="T2057" i="14"/>
  <c r="T2056" i="14"/>
  <c r="T2055" i="14"/>
  <c r="T2054" i="14"/>
  <c r="T2053" i="14"/>
  <c r="T2052" i="14"/>
  <c r="T2051" i="14"/>
  <c r="T2050" i="14"/>
  <c r="T2049" i="14"/>
  <c r="T2048" i="14"/>
  <c r="T2047" i="14"/>
  <c r="T2046" i="14"/>
  <c r="T2045" i="14"/>
  <c r="T2044" i="14"/>
  <c r="T2043" i="14"/>
  <c r="T2042" i="14"/>
  <c r="T2041" i="14"/>
  <c r="T2040" i="14"/>
  <c r="T2039" i="14"/>
  <c r="T2038" i="14"/>
  <c r="T2037" i="14"/>
  <c r="T2036" i="14"/>
  <c r="T2035" i="14"/>
  <c r="T2034" i="14"/>
  <c r="T2033" i="14"/>
  <c r="T2032" i="14"/>
  <c r="T2031" i="14"/>
  <c r="T2030" i="14"/>
  <c r="T2029" i="14"/>
  <c r="T2028" i="14"/>
  <c r="T2027" i="14"/>
  <c r="T2026" i="14"/>
  <c r="T2025" i="14"/>
  <c r="T2024" i="14"/>
  <c r="T2023" i="14"/>
  <c r="T2022" i="14"/>
  <c r="T2021" i="14"/>
  <c r="T2020" i="14"/>
  <c r="T2019" i="14"/>
  <c r="T2018" i="14"/>
  <c r="T2017" i="14"/>
  <c r="T2016" i="14"/>
  <c r="T2015" i="14"/>
  <c r="T2014" i="14"/>
  <c r="T2013" i="14"/>
  <c r="T2012" i="14"/>
  <c r="T2011" i="14"/>
  <c r="T2010" i="14"/>
  <c r="T2009" i="14"/>
  <c r="T2008" i="14"/>
  <c r="T2007" i="14"/>
  <c r="T2006" i="14"/>
  <c r="T2005" i="14"/>
  <c r="T2004" i="14"/>
  <c r="T2003" i="14"/>
  <c r="T2002" i="14"/>
  <c r="T2001" i="14"/>
  <c r="T2000" i="14"/>
  <c r="T1999" i="14"/>
  <c r="T1998" i="14"/>
  <c r="T1997" i="14"/>
  <c r="T1996" i="14"/>
  <c r="T1995" i="14"/>
  <c r="T1994" i="14"/>
  <c r="T1993" i="14"/>
  <c r="T1992" i="14"/>
  <c r="T1991" i="14"/>
  <c r="T1990" i="14"/>
  <c r="T1989" i="14"/>
  <c r="T1988" i="14"/>
  <c r="T1987" i="14"/>
  <c r="T1986" i="14"/>
  <c r="T1985" i="14"/>
  <c r="T1984" i="14"/>
  <c r="T1983" i="14"/>
  <c r="T1982" i="14"/>
  <c r="T1981" i="14"/>
  <c r="T1980" i="14"/>
  <c r="T1979" i="14"/>
  <c r="T1978" i="14"/>
  <c r="T1977" i="14"/>
  <c r="T1976" i="14"/>
  <c r="T1975" i="14"/>
  <c r="T1974" i="14"/>
  <c r="T1973" i="14"/>
  <c r="T1972" i="14"/>
  <c r="T1971" i="14"/>
  <c r="T1970" i="14"/>
  <c r="T1969" i="14"/>
  <c r="T1968" i="14"/>
  <c r="T1967" i="14"/>
  <c r="T1966" i="14"/>
  <c r="T1965" i="14"/>
  <c r="T1964" i="14"/>
  <c r="T1963" i="14"/>
  <c r="T1962" i="14"/>
  <c r="T1961" i="14"/>
  <c r="T1960" i="14"/>
  <c r="T1959" i="14"/>
  <c r="T1958" i="14"/>
  <c r="T1957" i="14"/>
  <c r="T1956" i="14"/>
  <c r="T1955" i="14"/>
  <c r="T1954" i="14"/>
  <c r="T1953" i="14"/>
  <c r="T1952" i="14"/>
  <c r="T1951" i="14"/>
  <c r="T1950" i="14"/>
  <c r="T1949" i="14"/>
  <c r="T1948" i="14"/>
  <c r="T1947" i="14"/>
  <c r="T1946" i="14"/>
  <c r="T1945" i="14"/>
  <c r="T1944" i="14"/>
  <c r="T1943" i="14"/>
  <c r="T1942" i="14"/>
  <c r="T1941" i="14"/>
  <c r="T1940" i="14"/>
  <c r="T1939" i="14"/>
  <c r="T1938" i="14"/>
  <c r="T1937" i="14"/>
  <c r="T1936" i="14"/>
  <c r="T1935" i="14"/>
  <c r="T1934" i="14"/>
  <c r="T1933" i="14"/>
  <c r="T1932" i="14"/>
  <c r="T1931" i="14"/>
  <c r="T1930" i="14"/>
  <c r="T1929" i="14"/>
  <c r="T1928" i="14"/>
  <c r="T1927" i="14"/>
  <c r="T1926" i="14"/>
  <c r="T1925" i="14"/>
  <c r="T1924" i="14"/>
  <c r="T1923" i="14"/>
  <c r="T1922" i="14"/>
  <c r="T1921" i="14"/>
  <c r="T1920" i="14"/>
  <c r="T1919" i="14"/>
  <c r="T1918" i="14"/>
  <c r="T1917" i="14"/>
  <c r="T1916" i="14"/>
  <c r="T1915" i="14"/>
  <c r="T1914" i="14"/>
  <c r="T1913" i="14"/>
  <c r="T1912" i="14"/>
  <c r="T1911" i="14"/>
  <c r="T1910" i="14"/>
  <c r="T1909" i="14"/>
  <c r="T1908" i="14"/>
  <c r="T1907" i="14"/>
  <c r="T1906" i="14"/>
  <c r="T1905" i="14"/>
  <c r="T1904" i="14"/>
  <c r="T1903" i="14"/>
  <c r="T1902" i="14"/>
  <c r="T1901" i="14"/>
  <c r="T1900" i="14"/>
  <c r="T1899" i="14"/>
  <c r="T1898" i="14"/>
  <c r="T1897" i="14"/>
  <c r="T1896" i="14"/>
  <c r="T1895" i="14"/>
  <c r="T1894" i="14"/>
  <c r="T1893" i="14"/>
  <c r="T1892" i="14"/>
  <c r="T1891" i="14"/>
  <c r="T1890" i="14"/>
  <c r="T1889" i="14"/>
  <c r="T1888" i="14"/>
  <c r="T1887" i="14"/>
  <c r="T1886" i="14"/>
  <c r="T1885" i="14"/>
  <c r="T1884" i="14"/>
  <c r="T1883" i="14"/>
  <c r="T1882" i="14"/>
  <c r="T1881" i="14"/>
  <c r="T1880" i="14"/>
  <c r="T1879" i="14"/>
  <c r="T1878" i="14"/>
  <c r="T1877" i="14"/>
  <c r="T1876" i="14"/>
  <c r="T1875" i="14"/>
  <c r="T1874" i="14"/>
  <c r="T1873" i="14"/>
  <c r="T1872" i="14"/>
  <c r="T1871" i="14"/>
  <c r="T1870" i="14"/>
  <c r="T1869" i="14"/>
  <c r="T1868" i="14"/>
  <c r="T1867" i="14"/>
  <c r="T1866" i="14"/>
  <c r="T1865" i="14"/>
  <c r="T1864" i="14"/>
  <c r="T1863" i="14"/>
  <c r="T1862" i="14"/>
  <c r="T1861" i="14"/>
  <c r="T1860" i="14"/>
  <c r="T1859" i="14"/>
  <c r="T1858" i="14"/>
  <c r="T1857" i="14"/>
  <c r="T1856" i="14"/>
  <c r="T1855" i="14"/>
  <c r="T1854" i="14"/>
  <c r="T1853" i="14"/>
  <c r="T1852" i="14"/>
  <c r="T1851" i="14"/>
  <c r="T1850" i="14"/>
  <c r="T1849" i="14"/>
  <c r="T1848" i="14"/>
  <c r="T1847" i="14"/>
  <c r="T1846" i="14"/>
  <c r="T1845" i="14"/>
  <c r="T1844" i="14"/>
  <c r="T1843" i="14"/>
  <c r="T1842" i="14"/>
  <c r="T1841" i="14"/>
  <c r="T1840" i="14"/>
  <c r="T1839" i="14"/>
  <c r="T1838" i="14"/>
  <c r="T1837" i="14"/>
  <c r="T1836" i="14"/>
  <c r="T1835" i="14"/>
  <c r="T1834" i="14"/>
  <c r="T1833" i="14"/>
  <c r="T1832" i="14"/>
  <c r="T1831" i="14"/>
  <c r="T1830" i="14"/>
  <c r="T1829" i="14"/>
  <c r="T1828" i="14"/>
  <c r="T1827" i="14"/>
  <c r="T1826" i="14"/>
  <c r="T1825" i="14"/>
  <c r="T1824" i="14"/>
  <c r="T1823" i="14"/>
  <c r="T1822" i="14"/>
  <c r="T1821" i="14"/>
  <c r="T1820" i="14"/>
  <c r="T1819" i="14"/>
  <c r="T1818" i="14"/>
  <c r="T1817" i="14"/>
  <c r="T1816" i="14"/>
  <c r="T1815" i="14"/>
  <c r="T1814" i="14"/>
  <c r="T1813" i="14"/>
  <c r="T1812" i="14"/>
  <c r="T1811" i="14"/>
  <c r="T1810" i="14"/>
  <c r="T1809" i="14"/>
  <c r="T1808" i="14"/>
  <c r="T1807" i="14"/>
  <c r="T1806" i="14"/>
  <c r="T1805" i="14"/>
  <c r="T1804" i="14"/>
  <c r="T1803" i="14"/>
  <c r="T1802" i="14"/>
  <c r="T1801" i="14"/>
  <c r="T1800" i="14"/>
  <c r="T1799" i="14"/>
  <c r="T1798" i="14"/>
  <c r="T1797" i="14"/>
  <c r="T1796" i="14"/>
  <c r="T1795" i="14"/>
  <c r="T1794" i="14"/>
  <c r="T1793" i="14"/>
  <c r="T1792" i="14"/>
  <c r="T1791" i="14"/>
  <c r="T1790" i="14"/>
  <c r="T1789" i="14"/>
  <c r="T1788" i="14"/>
  <c r="T1787" i="14"/>
  <c r="T1786" i="14"/>
  <c r="T1785" i="14"/>
  <c r="T1784" i="14"/>
  <c r="T1783" i="14"/>
  <c r="T1782" i="14"/>
  <c r="T1781" i="14"/>
  <c r="T1780" i="14"/>
  <c r="T1779" i="14"/>
  <c r="T1778" i="14"/>
  <c r="T1777" i="14"/>
  <c r="T1776" i="14"/>
  <c r="T1775" i="14"/>
  <c r="T1774" i="14"/>
  <c r="T1773" i="14"/>
  <c r="T1772" i="14"/>
  <c r="T1771" i="14"/>
  <c r="T1770" i="14"/>
  <c r="T1769" i="14"/>
  <c r="T1768" i="14"/>
  <c r="T1767" i="14"/>
  <c r="T1766" i="14"/>
  <c r="T1765" i="14"/>
  <c r="T1764" i="14"/>
  <c r="T1763" i="14"/>
  <c r="T1762" i="14"/>
  <c r="T1761" i="14"/>
  <c r="T1760" i="14"/>
  <c r="T1759" i="14"/>
  <c r="T1758" i="14"/>
  <c r="T1757" i="14"/>
  <c r="T1756" i="14"/>
  <c r="T1755" i="14"/>
  <c r="T1754" i="14"/>
  <c r="T1753" i="14"/>
  <c r="T1752" i="14"/>
  <c r="T1751" i="14"/>
  <c r="T1750" i="14"/>
  <c r="T1749" i="14"/>
  <c r="T1748" i="14"/>
  <c r="T1747" i="14"/>
  <c r="T1746" i="14"/>
  <c r="T1745" i="14"/>
  <c r="T1744" i="14"/>
  <c r="T1743" i="14"/>
  <c r="T1742" i="14"/>
  <c r="T1741" i="14"/>
  <c r="T1740" i="14"/>
  <c r="T1739" i="14"/>
  <c r="T1738" i="14"/>
  <c r="T1737" i="14"/>
  <c r="T1736" i="14"/>
  <c r="T1735" i="14"/>
  <c r="T1734" i="14"/>
  <c r="T1733" i="14"/>
  <c r="T1732" i="14"/>
  <c r="T1731" i="14"/>
  <c r="T1730" i="14"/>
  <c r="T1729" i="14"/>
  <c r="T1728" i="14"/>
  <c r="T1727" i="14"/>
  <c r="T1726" i="14"/>
  <c r="T1725" i="14"/>
  <c r="T1724" i="14"/>
  <c r="T1723" i="14"/>
  <c r="T1722" i="14"/>
  <c r="T1721" i="14"/>
  <c r="T1720" i="14"/>
  <c r="T1719" i="14"/>
  <c r="T1718" i="14"/>
  <c r="T1717" i="14"/>
  <c r="T1716" i="14"/>
  <c r="T1715" i="14"/>
  <c r="T1714" i="14"/>
  <c r="T1713" i="14"/>
  <c r="T1712" i="14"/>
  <c r="T1711" i="14"/>
  <c r="T1710" i="14"/>
  <c r="T1709" i="14"/>
  <c r="T1708" i="14"/>
  <c r="T1707" i="14"/>
  <c r="T1706" i="14"/>
  <c r="T1705" i="14"/>
  <c r="T1704" i="14"/>
  <c r="T1703" i="14"/>
  <c r="T1702" i="14"/>
  <c r="T1701" i="14"/>
  <c r="T1700" i="14"/>
  <c r="T1699" i="14"/>
  <c r="T1698" i="14"/>
  <c r="T1697" i="14"/>
  <c r="T1696" i="14"/>
  <c r="T1695" i="14"/>
  <c r="T1694" i="14"/>
  <c r="T1693" i="14"/>
  <c r="T1692" i="14"/>
  <c r="T1691" i="14"/>
  <c r="T1690" i="14"/>
  <c r="T1689" i="14"/>
  <c r="T1688" i="14"/>
  <c r="T1687" i="14"/>
  <c r="T1686" i="14"/>
  <c r="T1685" i="14"/>
  <c r="T1684" i="14"/>
  <c r="T1683" i="14"/>
  <c r="T1682" i="14"/>
  <c r="T1681" i="14"/>
  <c r="T1680" i="14"/>
  <c r="T1679" i="14"/>
  <c r="T1678" i="14"/>
  <c r="T1677" i="14"/>
  <c r="T1676" i="14"/>
  <c r="T1675" i="14"/>
  <c r="T1674" i="14"/>
  <c r="T1673" i="14"/>
  <c r="T1672" i="14"/>
  <c r="T1671" i="14"/>
  <c r="T1670" i="14"/>
  <c r="T1669" i="14"/>
  <c r="T1668" i="14"/>
  <c r="T1667" i="14"/>
  <c r="T1666" i="14"/>
  <c r="T1665" i="14"/>
  <c r="T1664" i="14"/>
  <c r="T1663" i="14"/>
  <c r="T1662" i="14"/>
  <c r="T1661" i="14"/>
  <c r="T1660" i="14"/>
  <c r="T1659" i="14"/>
  <c r="T1658" i="14"/>
  <c r="T1657" i="14"/>
  <c r="T1656" i="14"/>
  <c r="T1655" i="14"/>
  <c r="T1654" i="14"/>
  <c r="T1653" i="14"/>
  <c r="T1652" i="14"/>
  <c r="T1651" i="14"/>
  <c r="T1650" i="14"/>
  <c r="T1649" i="14"/>
  <c r="T1648" i="14"/>
  <c r="T1647" i="14"/>
  <c r="T1646" i="14"/>
  <c r="T1645" i="14"/>
  <c r="T1644" i="14"/>
  <c r="T1643" i="14"/>
  <c r="T1642" i="14"/>
  <c r="T1641" i="14"/>
  <c r="T1640" i="14"/>
  <c r="T1639" i="14"/>
  <c r="T1638" i="14"/>
  <c r="T1637" i="14"/>
  <c r="T1636" i="14"/>
  <c r="T1635" i="14"/>
  <c r="T1634" i="14"/>
  <c r="T1633" i="14"/>
  <c r="T1632" i="14"/>
  <c r="T1631" i="14"/>
  <c r="T1630" i="14"/>
  <c r="T1629" i="14"/>
  <c r="T1628" i="14"/>
  <c r="T1627" i="14"/>
  <c r="T1626" i="14"/>
  <c r="T1625" i="14"/>
  <c r="T1624" i="14"/>
  <c r="T1623" i="14"/>
  <c r="T1622" i="14"/>
  <c r="T1621" i="14"/>
  <c r="T1620" i="14"/>
  <c r="T1619" i="14"/>
  <c r="T1618" i="14"/>
  <c r="T1617" i="14"/>
  <c r="T1616" i="14"/>
  <c r="T1615" i="14"/>
  <c r="T1614" i="14"/>
  <c r="T1613" i="14"/>
  <c r="T1612" i="14"/>
  <c r="T1611" i="14"/>
  <c r="T1610" i="14"/>
  <c r="T1609" i="14"/>
  <c r="T1608" i="14"/>
  <c r="T1607" i="14"/>
  <c r="T1606" i="14"/>
  <c r="T1605" i="14"/>
  <c r="T1604" i="14"/>
  <c r="T1603" i="14"/>
  <c r="T1602" i="14"/>
  <c r="T1601" i="14"/>
  <c r="T1600" i="14"/>
  <c r="T1599" i="14"/>
  <c r="T1598" i="14"/>
  <c r="T1597" i="14"/>
  <c r="T1596" i="14"/>
  <c r="T1595" i="14"/>
  <c r="T1594" i="14"/>
  <c r="T1593" i="14"/>
  <c r="T1592" i="14"/>
  <c r="T1591" i="14"/>
  <c r="T1590" i="14"/>
  <c r="T1589" i="14"/>
  <c r="T1588" i="14"/>
  <c r="T1587" i="14"/>
  <c r="T1586" i="14"/>
  <c r="T1585" i="14"/>
  <c r="T1584" i="14"/>
  <c r="T1583" i="14"/>
  <c r="T1582" i="14"/>
  <c r="T1581" i="14"/>
  <c r="T1580" i="14"/>
  <c r="T1579" i="14"/>
  <c r="T1578" i="14"/>
  <c r="T1577" i="14"/>
  <c r="T1576" i="14"/>
  <c r="T1575" i="14"/>
  <c r="T1574" i="14"/>
  <c r="T1573" i="14"/>
  <c r="T1572" i="14"/>
  <c r="T1571" i="14"/>
  <c r="T1570" i="14"/>
  <c r="T1569" i="14"/>
  <c r="T1568" i="14"/>
  <c r="T1567" i="14"/>
  <c r="T1566" i="14"/>
  <c r="T1565" i="14"/>
  <c r="T1564" i="14"/>
  <c r="T1563" i="14"/>
  <c r="T1562" i="14"/>
  <c r="T1561" i="14"/>
  <c r="T1560" i="14"/>
  <c r="T1559" i="14"/>
  <c r="T1558" i="14"/>
  <c r="T1557" i="14"/>
  <c r="T1556" i="14"/>
  <c r="T1555" i="14"/>
  <c r="T1554" i="14"/>
  <c r="T1553" i="14"/>
  <c r="T1552" i="14"/>
  <c r="T1551" i="14"/>
  <c r="T1550" i="14"/>
  <c r="T1549" i="14"/>
  <c r="T1548" i="14"/>
  <c r="T1547" i="14"/>
  <c r="T1546" i="14"/>
  <c r="T1545" i="14"/>
  <c r="T1544" i="14"/>
  <c r="T1543" i="14"/>
  <c r="T1542" i="14"/>
  <c r="T1541" i="14"/>
  <c r="T1540" i="14"/>
  <c r="T1539" i="14"/>
  <c r="T1538" i="14"/>
  <c r="T1537" i="14"/>
  <c r="T1536" i="14"/>
  <c r="T1535" i="14"/>
  <c r="T1534" i="14"/>
  <c r="T1533" i="14"/>
  <c r="T1532" i="14"/>
  <c r="T1531" i="14"/>
  <c r="T1530" i="14"/>
  <c r="T1529" i="14"/>
  <c r="T1528" i="14"/>
  <c r="T1527" i="14"/>
  <c r="T1526" i="14"/>
  <c r="T1525" i="14"/>
  <c r="T1524" i="14"/>
  <c r="T1523" i="14"/>
  <c r="T1522" i="14"/>
  <c r="T1521" i="14"/>
  <c r="T1520" i="14"/>
  <c r="T1519" i="14"/>
  <c r="T1518" i="14"/>
  <c r="T1517" i="14"/>
  <c r="T1516" i="14"/>
  <c r="T1515" i="14"/>
  <c r="T1514" i="14"/>
  <c r="T1513" i="14"/>
  <c r="T1512" i="14"/>
  <c r="T1511" i="14"/>
  <c r="T1510" i="14"/>
  <c r="T1509" i="14"/>
  <c r="T1508" i="14"/>
  <c r="T1507" i="14"/>
  <c r="T1506" i="14"/>
  <c r="T1505" i="14"/>
  <c r="T1504" i="14"/>
  <c r="T1503" i="14"/>
  <c r="T1502" i="14"/>
  <c r="T1501" i="14"/>
  <c r="T1500" i="14"/>
  <c r="T1499" i="14"/>
  <c r="T1498" i="14"/>
  <c r="T1497" i="14"/>
  <c r="T1496" i="14"/>
  <c r="T1495" i="14"/>
  <c r="T1494" i="14"/>
  <c r="T1493" i="14"/>
  <c r="T1492" i="14"/>
  <c r="T1491" i="14"/>
  <c r="T1490" i="14"/>
  <c r="T1489" i="14"/>
  <c r="T1488" i="14"/>
  <c r="T1487" i="14"/>
  <c r="T1486" i="14"/>
  <c r="T1485" i="14"/>
  <c r="T1484" i="14"/>
  <c r="T1483" i="14"/>
  <c r="T1482" i="14"/>
  <c r="T1481" i="14"/>
  <c r="T1480" i="14"/>
  <c r="T1479" i="14"/>
  <c r="T1478" i="14"/>
  <c r="T1477" i="14"/>
  <c r="T1476" i="14"/>
  <c r="T1475" i="14"/>
  <c r="T1474" i="14"/>
  <c r="T1473" i="14"/>
  <c r="T1472" i="14"/>
  <c r="T1471" i="14"/>
  <c r="T1470" i="14"/>
  <c r="T1469" i="14"/>
  <c r="T1468" i="14"/>
  <c r="T1467" i="14"/>
  <c r="T1466" i="14"/>
  <c r="T1465" i="14"/>
  <c r="T1464" i="14"/>
  <c r="T1463" i="14"/>
  <c r="T1462" i="14"/>
  <c r="T1461" i="14"/>
  <c r="T1460" i="14"/>
  <c r="T1459" i="14"/>
  <c r="T1458" i="14"/>
  <c r="T1457" i="14"/>
  <c r="T1456" i="14"/>
  <c r="T1455" i="14"/>
  <c r="T1454" i="14"/>
  <c r="T1453" i="14"/>
  <c r="T1452" i="14"/>
  <c r="T1451" i="14"/>
  <c r="T1450" i="14"/>
  <c r="T1449" i="14"/>
  <c r="T1448" i="14"/>
  <c r="T1447" i="14"/>
  <c r="T1446" i="14"/>
  <c r="T1445" i="14"/>
  <c r="T1444" i="14"/>
  <c r="T1443" i="14"/>
  <c r="T1442" i="14"/>
  <c r="T1441" i="14"/>
  <c r="T1440" i="14"/>
  <c r="T1439" i="14"/>
  <c r="T1438" i="14"/>
  <c r="T1437" i="14"/>
  <c r="T1436" i="14"/>
  <c r="T1435" i="14"/>
  <c r="T1434" i="14"/>
  <c r="T1433" i="14"/>
  <c r="T1432" i="14"/>
  <c r="T1431" i="14"/>
  <c r="T1430" i="14"/>
  <c r="T1429" i="14"/>
  <c r="T1428" i="14"/>
  <c r="T1427" i="14"/>
  <c r="T1426" i="14"/>
  <c r="T1425" i="14"/>
  <c r="T1424" i="14"/>
  <c r="T1423" i="14"/>
  <c r="T1422" i="14"/>
  <c r="T1421" i="14"/>
  <c r="T1420" i="14"/>
  <c r="T1419" i="14"/>
  <c r="T1418" i="14"/>
  <c r="T1417" i="14"/>
  <c r="T1416" i="14"/>
  <c r="T1415" i="14"/>
  <c r="T1414" i="14"/>
  <c r="T1413" i="14"/>
  <c r="T1412" i="14"/>
  <c r="T1411" i="14"/>
  <c r="T1410" i="14"/>
  <c r="T1409" i="14"/>
  <c r="T1408" i="14"/>
  <c r="T1407" i="14"/>
  <c r="T1406" i="14"/>
  <c r="T1405" i="14"/>
  <c r="T1404" i="14"/>
  <c r="T1403" i="14"/>
  <c r="T1402" i="14"/>
  <c r="T1401" i="14"/>
  <c r="T1400" i="14"/>
  <c r="T1399" i="14"/>
  <c r="T1398" i="14"/>
  <c r="T1397" i="14"/>
  <c r="T1396" i="14"/>
  <c r="T1395" i="14"/>
  <c r="T1394" i="14"/>
  <c r="T1393" i="14"/>
  <c r="T1392" i="14"/>
  <c r="T1391" i="14"/>
  <c r="T1390" i="14"/>
  <c r="T1389" i="14"/>
  <c r="T1388" i="14"/>
  <c r="T1387" i="14"/>
  <c r="T1386" i="14"/>
  <c r="T1385" i="14"/>
  <c r="T1384" i="14"/>
  <c r="T1383" i="14"/>
  <c r="T1382" i="14"/>
  <c r="T1381" i="14"/>
  <c r="T1380" i="14"/>
  <c r="T1379" i="14"/>
  <c r="T1378" i="14"/>
  <c r="T1377" i="14"/>
  <c r="T1376" i="14"/>
  <c r="T1375" i="14"/>
  <c r="T1374" i="14"/>
  <c r="T1373" i="14"/>
  <c r="T1372" i="14"/>
  <c r="T1371" i="14"/>
  <c r="T1370" i="14"/>
  <c r="T1369" i="14"/>
  <c r="T1368" i="14"/>
  <c r="T1367" i="14"/>
  <c r="T1366" i="14"/>
  <c r="T1365" i="14"/>
  <c r="T1364" i="14"/>
  <c r="T1363" i="14"/>
  <c r="T1362" i="14"/>
  <c r="T1361" i="14"/>
  <c r="T1360" i="14"/>
  <c r="T1359" i="14"/>
  <c r="T1358" i="14"/>
  <c r="T1357" i="14"/>
  <c r="T1356" i="14"/>
  <c r="T1355" i="14"/>
  <c r="T1354" i="14"/>
  <c r="T1353" i="14"/>
  <c r="T1352" i="14"/>
  <c r="T1351" i="14"/>
  <c r="T1350" i="14"/>
  <c r="T1349" i="14"/>
  <c r="T1348" i="14"/>
  <c r="T1347" i="14"/>
  <c r="T1346" i="14"/>
  <c r="T1345" i="14"/>
  <c r="T1344" i="14"/>
  <c r="T1343" i="14"/>
  <c r="T1342" i="14"/>
  <c r="T1341" i="14"/>
  <c r="T1340" i="14"/>
  <c r="T1339" i="14"/>
  <c r="T1338" i="14"/>
  <c r="T1337" i="14"/>
  <c r="T1336" i="14"/>
  <c r="T1335" i="14"/>
  <c r="T1334" i="14"/>
  <c r="T1333" i="14"/>
  <c r="T1332" i="14"/>
  <c r="T1331" i="14"/>
  <c r="T1330" i="14"/>
  <c r="T1329" i="14"/>
  <c r="T1328" i="14"/>
  <c r="T1327" i="14"/>
  <c r="T1326" i="14"/>
  <c r="T1325" i="14"/>
  <c r="T1324" i="14"/>
  <c r="T1323" i="14"/>
  <c r="T1322" i="14"/>
  <c r="T1321" i="14"/>
  <c r="T1320" i="14"/>
  <c r="T1319" i="14"/>
  <c r="T1318" i="14"/>
  <c r="T1317" i="14"/>
  <c r="T1316" i="14"/>
  <c r="T1315" i="14"/>
  <c r="T1314" i="14"/>
  <c r="T1313" i="14"/>
  <c r="T1312" i="14"/>
  <c r="T1311" i="14"/>
  <c r="T1310" i="14"/>
  <c r="T1309" i="14"/>
  <c r="T1308" i="14"/>
  <c r="T1307" i="14"/>
  <c r="T1306" i="14"/>
  <c r="T1305" i="14"/>
  <c r="T1304" i="14"/>
  <c r="T1303" i="14"/>
  <c r="T1302" i="14"/>
  <c r="T1301" i="14"/>
  <c r="T1300" i="14"/>
  <c r="T1299" i="14"/>
  <c r="T1298" i="14"/>
  <c r="T1297" i="14"/>
  <c r="T1296" i="14"/>
  <c r="T1295" i="14"/>
  <c r="T1294" i="14"/>
  <c r="T1293" i="14"/>
  <c r="T1292" i="14"/>
  <c r="T1291" i="14"/>
  <c r="T1290" i="14"/>
  <c r="T1289" i="14"/>
  <c r="T1288" i="14"/>
  <c r="T1287" i="14"/>
  <c r="T1286" i="14"/>
  <c r="T1285" i="14"/>
  <c r="T1284" i="14"/>
  <c r="T1283" i="14"/>
  <c r="T1282" i="14"/>
  <c r="T1281" i="14"/>
  <c r="T1280" i="14"/>
  <c r="T1279" i="14"/>
  <c r="T1278" i="14"/>
  <c r="T1277" i="14"/>
  <c r="T1276" i="14"/>
  <c r="T1275" i="14"/>
  <c r="T1274" i="14"/>
  <c r="T1273" i="14"/>
  <c r="T1272" i="14"/>
  <c r="T1271" i="14"/>
  <c r="T1270" i="14"/>
  <c r="T1269" i="14"/>
  <c r="T1268" i="14"/>
  <c r="T1267" i="14"/>
  <c r="T1266" i="14"/>
  <c r="T1265" i="14"/>
  <c r="T1264" i="14"/>
  <c r="T1263" i="14"/>
  <c r="T1262" i="14"/>
  <c r="T1261" i="14"/>
  <c r="T1260" i="14"/>
  <c r="T1259" i="14"/>
  <c r="T1258" i="14"/>
  <c r="T1257" i="14"/>
  <c r="T1256" i="14"/>
  <c r="T1255" i="14"/>
  <c r="T1254" i="14"/>
  <c r="T1253" i="14"/>
  <c r="T1252" i="14"/>
  <c r="T1251" i="14"/>
  <c r="T1250" i="14"/>
  <c r="T1249" i="14"/>
  <c r="T1248" i="14"/>
  <c r="T1247" i="14"/>
  <c r="T1246" i="14"/>
  <c r="T1245" i="14"/>
  <c r="T1244" i="14"/>
  <c r="T1243" i="14"/>
  <c r="T1242" i="14"/>
  <c r="T1241" i="14"/>
  <c r="T1240" i="14"/>
  <c r="T1239" i="14"/>
  <c r="T1238" i="14"/>
  <c r="T1237" i="14"/>
  <c r="T1236" i="14"/>
  <c r="T1235" i="14"/>
  <c r="T1234" i="14"/>
  <c r="T1233" i="14"/>
  <c r="T1232" i="14"/>
  <c r="T1231" i="14"/>
  <c r="T1230" i="14"/>
  <c r="T1229" i="14"/>
  <c r="T1228" i="14"/>
  <c r="T1227" i="14"/>
  <c r="T1226" i="14"/>
  <c r="T1225" i="14"/>
  <c r="T1224" i="14"/>
  <c r="T1223" i="14"/>
  <c r="T1222" i="14"/>
  <c r="T1221" i="14"/>
  <c r="T1220" i="14"/>
  <c r="T1219" i="14"/>
  <c r="T1218" i="14"/>
  <c r="T1217" i="14"/>
  <c r="T1216" i="14"/>
  <c r="T1215" i="14"/>
  <c r="T1214" i="14"/>
  <c r="T1213" i="14"/>
  <c r="T1212" i="14"/>
  <c r="T1211" i="14"/>
  <c r="T1210" i="14"/>
  <c r="T1209" i="14"/>
  <c r="T1208" i="14"/>
  <c r="T1207" i="14"/>
  <c r="T1206" i="14"/>
  <c r="T1205" i="14"/>
  <c r="T1204" i="14"/>
  <c r="T1203" i="14"/>
  <c r="T1202" i="14"/>
  <c r="T1201" i="14"/>
  <c r="T1200" i="14"/>
  <c r="T1199" i="14"/>
  <c r="T1198" i="14"/>
  <c r="T1197" i="14"/>
  <c r="T1196" i="14"/>
  <c r="T1195" i="14"/>
  <c r="T1194" i="14"/>
  <c r="T1193" i="14"/>
  <c r="T1192" i="14"/>
  <c r="T1191" i="14"/>
  <c r="T1190" i="14"/>
  <c r="T1189" i="14"/>
  <c r="T1188" i="14"/>
  <c r="T1187" i="14"/>
  <c r="T1186" i="14"/>
  <c r="T1185" i="14"/>
  <c r="T1184" i="14"/>
  <c r="T1183" i="14"/>
  <c r="T1182" i="14"/>
  <c r="T1181" i="14"/>
  <c r="T1180" i="14"/>
  <c r="T1179" i="14"/>
  <c r="T1178" i="14"/>
  <c r="T1177" i="14"/>
  <c r="T1176" i="14"/>
  <c r="T1175" i="14"/>
  <c r="T1174" i="14"/>
  <c r="T1173" i="14"/>
  <c r="T1172" i="14"/>
  <c r="T1171" i="14"/>
  <c r="T1170" i="14"/>
  <c r="T1169" i="14"/>
  <c r="T1168" i="14"/>
  <c r="T1167" i="14"/>
  <c r="T1166" i="14"/>
  <c r="T1165" i="14"/>
  <c r="T1164" i="14"/>
  <c r="T1163" i="14"/>
  <c r="T1162" i="14"/>
  <c r="T1161" i="14"/>
  <c r="T1160" i="14"/>
  <c r="T1159" i="14"/>
  <c r="T1158" i="14"/>
  <c r="T1157" i="14"/>
  <c r="T1156" i="14"/>
  <c r="T1155" i="14"/>
  <c r="T1154" i="14"/>
  <c r="T1153" i="14"/>
  <c r="T1152" i="14"/>
  <c r="T1151" i="14"/>
  <c r="T1150" i="14"/>
  <c r="T1149" i="14"/>
  <c r="T1148" i="14"/>
  <c r="T1147" i="14"/>
  <c r="T1146" i="14"/>
  <c r="T1145" i="14"/>
  <c r="T1144" i="14"/>
  <c r="T1143" i="14"/>
  <c r="T1142" i="14"/>
  <c r="T1141" i="14"/>
  <c r="T1140" i="14"/>
  <c r="T1139" i="14"/>
  <c r="T1138" i="14"/>
  <c r="T1137" i="14"/>
  <c r="T1136" i="14"/>
  <c r="T1135" i="14"/>
  <c r="T1134" i="14"/>
  <c r="T1133" i="14"/>
  <c r="T1132" i="14"/>
  <c r="T1131" i="14"/>
  <c r="T1130" i="14"/>
  <c r="T1129" i="14"/>
  <c r="T1128" i="14"/>
  <c r="T1127" i="14"/>
  <c r="T1126" i="14"/>
  <c r="T1125" i="14"/>
  <c r="T1124" i="14"/>
  <c r="T1123" i="14"/>
  <c r="T1122" i="14"/>
  <c r="T1121" i="14"/>
  <c r="T1120" i="14"/>
  <c r="T1119" i="14"/>
  <c r="T1118" i="14"/>
  <c r="T1117" i="14"/>
  <c r="T1116" i="14"/>
  <c r="T1115" i="14"/>
  <c r="T1114" i="14"/>
  <c r="T1113" i="14"/>
  <c r="T1112" i="14"/>
  <c r="T1111" i="14"/>
  <c r="T1110" i="14"/>
  <c r="T1109" i="14"/>
  <c r="T1108" i="14"/>
  <c r="T1107" i="14"/>
  <c r="T1106" i="14"/>
  <c r="T1105" i="14"/>
  <c r="T1104" i="14"/>
  <c r="T1103" i="14"/>
  <c r="T1102" i="14"/>
  <c r="T1101" i="14"/>
  <c r="T1100" i="14"/>
  <c r="T1099" i="14"/>
  <c r="T1098" i="14"/>
  <c r="T1097" i="14"/>
  <c r="T1096" i="14"/>
  <c r="T1095" i="14"/>
  <c r="T1094" i="14"/>
  <c r="T1093" i="14"/>
  <c r="T1092" i="14"/>
  <c r="T1091" i="14"/>
  <c r="T1090" i="14"/>
  <c r="T1089" i="14"/>
  <c r="T1088" i="14"/>
  <c r="T1087" i="14"/>
  <c r="T1086" i="14"/>
  <c r="T1085" i="14"/>
  <c r="T1084" i="14"/>
  <c r="T1083" i="14"/>
  <c r="T1082" i="14"/>
  <c r="T1081" i="14"/>
  <c r="T1080" i="14"/>
  <c r="T1079" i="14"/>
  <c r="T1078" i="14"/>
  <c r="T1077" i="14"/>
  <c r="T1076" i="14"/>
  <c r="T1075" i="14"/>
  <c r="T1074" i="14"/>
  <c r="T1073" i="14"/>
  <c r="T1072" i="14"/>
  <c r="T1071" i="14"/>
  <c r="T1070" i="14"/>
  <c r="T1069" i="14"/>
  <c r="T1068" i="14"/>
  <c r="T1067" i="14"/>
  <c r="T1066" i="14"/>
  <c r="T1065" i="14"/>
  <c r="T1064" i="14"/>
  <c r="T1063" i="14"/>
  <c r="T1062" i="14"/>
  <c r="T1061" i="14"/>
  <c r="T1060" i="14"/>
  <c r="T1059" i="14"/>
  <c r="T1058" i="14"/>
  <c r="T1057" i="14"/>
  <c r="T1056" i="14"/>
  <c r="T1055" i="14"/>
  <c r="T1054" i="14"/>
  <c r="T1053" i="14"/>
  <c r="T1052" i="14"/>
  <c r="T1051" i="14"/>
  <c r="T1050" i="14"/>
  <c r="T1049" i="14"/>
  <c r="T1048" i="14"/>
  <c r="T1047" i="14"/>
  <c r="T1046" i="14"/>
  <c r="T1045" i="14"/>
  <c r="T1044" i="14"/>
  <c r="T1043" i="14"/>
  <c r="T1042" i="14"/>
  <c r="T1041" i="14"/>
  <c r="T1040" i="14"/>
  <c r="T1039" i="14"/>
  <c r="T1038" i="14"/>
  <c r="T1037" i="14"/>
  <c r="T1036" i="14"/>
  <c r="T1035" i="14"/>
  <c r="T1034" i="14"/>
  <c r="T1033" i="14"/>
  <c r="T1032" i="14"/>
  <c r="T1031" i="14"/>
  <c r="T1030" i="14"/>
  <c r="T1029" i="14"/>
  <c r="T1028" i="14"/>
  <c r="T1027" i="14"/>
  <c r="T1026" i="14"/>
  <c r="T1025" i="14"/>
  <c r="T1024" i="14"/>
  <c r="T1023" i="14"/>
  <c r="T1022" i="14"/>
  <c r="T1021" i="14"/>
  <c r="T1020" i="14"/>
  <c r="T1019" i="14"/>
  <c r="T1018" i="14"/>
  <c r="T1017" i="14"/>
  <c r="T1016" i="14"/>
  <c r="T1015" i="14"/>
  <c r="T1014" i="14"/>
  <c r="T1013" i="14"/>
  <c r="T1012" i="14"/>
  <c r="T1011" i="14"/>
  <c r="T1010" i="14"/>
  <c r="T1009" i="14"/>
  <c r="T1008" i="14"/>
  <c r="T1007" i="14"/>
  <c r="T1006" i="14"/>
  <c r="T1005" i="14"/>
  <c r="T1004" i="14"/>
  <c r="T1003" i="14"/>
  <c r="T1002" i="14"/>
  <c r="T1001" i="14"/>
  <c r="T1000" i="14"/>
  <c r="T999" i="14"/>
  <c r="T998" i="14"/>
  <c r="T997" i="14"/>
  <c r="T996" i="14"/>
  <c r="T995" i="14"/>
  <c r="T994" i="14"/>
  <c r="T993" i="14"/>
  <c r="T992" i="14"/>
  <c r="T991" i="14"/>
  <c r="T990" i="14"/>
  <c r="T989" i="14"/>
  <c r="T988" i="14"/>
  <c r="T987" i="14"/>
  <c r="T986" i="14"/>
  <c r="T985" i="14"/>
  <c r="T984" i="14"/>
  <c r="T983" i="14"/>
  <c r="T982" i="14"/>
  <c r="T981" i="14"/>
  <c r="T980" i="14"/>
  <c r="T979" i="14"/>
  <c r="T978" i="14"/>
  <c r="T977" i="14"/>
  <c r="T976" i="14"/>
  <c r="T975" i="14"/>
  <c r="T974" i="14"/>
  <c r="T973" i="14"/>
  <c r="T972" i="14"/>
  <c r="T971" i="14"/>
  <c r="T970" i="14"/>
  <c r="T969" i="14"/>
  <c r="T968" i="14"/>
  <c r="T967" i="14"/>
  <c r="T966" i="14"/>
  <c r="T965" i="14"/>
  <c r="T964" i="14"/>
  <c r="T963" i="14"/>
  <c r="T962" i="14"/>
  <c r="T961" i="14"/>
  <c r="T960" i="14"/>
  <c r="T959" i="14"/>
  <c r="T958" i="14"/>
  <c r="T957" i="14"/>
  <c r="T956" i="14"/>
  <c r="T955" i="14"/>
  <c r="T954" i="14"/>
  <c r="T953" i="14"/>
  <c r="T952" i="14"/>
  <c r="T951" i="14"/>
  <c r="T950" i="14"/>
  <c r="T949" i="14"/>
  <c r="T948" i="14"/>
  <c r="T947" i="14"/>
  <c r="T946" i="14"/>
  <c r="T945" i="14"/>
  <c r="T944" i="14"/>
  <c r="T943" i="14"/>
  <c r="T942" i="14"/>
  <c r="T941" i="14"/>
  <c r="T940" i="14"/>
  <c r="T939" i="14"/>
  <c r="T938" i="14"/>
  <c r="T937" i="14"/>
  <c r="T936" i="14"/>
  <c r="T935" i="14"/>
  <c r="T934" i="14"/>
  <c r="T933" i="14"/>
  <c r="T932" i="14"/>
  <c r="T931" i="14"/>
  <c r="T930" i="14"/>
  <c r="T929" i="14"/>
  <c r="T928" i="14"/>
  <c r="T927" i="14"/>
  <c r="T926" i="14"/>
  <c r="T925" i="14"/>
  <c r="T924" i="14"/>
  <c r="T923" i="14"/>
  <c r="T922" i="14"/>
  <c r="T921" i="14"/>
  <c r="T920" i="14"/>
  <c r="T919" i="14"/>
  <c r="T918" i="14"/>
  <c r="T917" i="14"/>
  <c r="T916" i="14"/>
  <c r="T915" i="14"/>
  <c r="T914" i="14"/>
  <c r="T913" i="14"/>
  <c r="T912" i="14"/>
  <c r="T911" i="14"/>
  <c r="T910" i="14"/>
  <c r="T909" i="14"/>
  <c r="T908" i="14"/>
  <c r="T907" i="14"/>
  <c r="T906" i="14"/>
  <c r="T905" i="14"/>
  <c r="T904" i="14"/>
  <c r="T903" i="14"/>
  <c r="T902" i="14"/>
  <c r="T901" i="14"/>
  <c r="T900" i="14"/>
  <c r="T899" i="14"/>
  <c r="T898" i="14"/>
  <c r="T897" i="14"/>
  <c r="T896" i="14"/>
  <c r="T895" i="14"/>
  <c r="T894" i="14"/>
  <c r="T893" i="14"/>
  <c r="T892" i="14"/>
  <c r="T891" i="14"/>
  <c r="T890" i="14"/>
  <c r="T889" i="14"/>
  <c r="T888" i="14"/>
  <c r="T887" i="14"/>
  <c r="T886" i="14"/>
  <c r="T885" i="14"/>
  <c r="T884" i="14"/>
  <c r="T883" i="14"/>
  <c r="T882" i="14"/>
  <c r="T881" i="14"/>
  <c r="T880" i="14"/>
  <c r="T879" i="14"/>
  <c r="T878" i="14"/>
  <c r="T877" i="14"/>
  <c r="T876" i="14"/>
  <c r="T875" i="14"/>
  <c r="T874" i="14"/>
  <c r="T873" i="14"/>
  <c r="T872" i="14"/>
  <c r="T871" i="14"/>
  <c r="T870" i="14"/>
  <c r="T869" i="14"/>
  <c r="T868" i="14"/>
  <c r="T867" i="14"/>
  <c r="T866" i="14"/>
  <c r="T865" i="14"/>
  <c r="T864" i="14"/>
  <c r="T863" i="14"/>
  <c r="T862" i="14"/>
  <c r="T861" i="14"/>
  <c r="T860" i="14"/>
  <c r="T859" i="14"/>
  <c r="T858" i="14"/>
  <c r="T857" i="14"/>
  <c r="T856" i="14"/>
  <c r="T855" i="14"/>
  <c r="T854" i="14"/>
  <c r="T853" i="14"/>
  <c r="T852" i="14"/>
  <c r="T851" i="14"/>
  <c r="T850" i="14"/>
  <c r="T849" i="14"/>
  <c r="T848" i="14"/>
  <c r="T847" i="14"/>
  <c r="T846" i="14"/>
  <c r="T845" i="14"/>
  <c r="T844" i="14"/>
  <c r="T843" i="14"/>
  <c r="T842" i="14"/>
  <c r="T841" i="14"/>
  <c r="T840" i="14"/>
  <c r="T839" i="14"/>
  <c r="T838" i="14"/>
  <c r="T837" i="14"/>
  <c r="T836" i="14"/>
  <c r="T835" i="14"/>
  <c r="T834" i="14"/>
  <c r="T833" i="14"/>
  <c r="T832" i="14"/>
  <c r="T831" i="14"/>
  <c r="T830" i="14"/>
  <c r="T829" i="14"/>
  <c r="T828" i="14"/>
  <c r="T827" i="14"/>
  <c r="T826" i="14"/>
  <c r="T825" i="14"/>
  <c r="T824" i="14"/>
  <c r="T823" i="14"/>
  <c r="T822" i="14"/>
  <c r="T821" i="14"/>
  <c r="T820" i="14"/>
  <c r="T819" i="14"/>
  <c r="T818" i="14"/>
  <c r="T817" i="14"/>
  <c r="T816" i="14"/>
  <c r="T815" i="14"/>
  <c r="T814" i="14"/>
  <c r="T813" i="14"/>
  <c r="T812" i="14"/>
  <c r="T811" i="14"/>
  <c r="T810" i="14"/>
  <c r="T809" i="14"/>
  <c r="T808" i="14"/>
  <c r="T807" i="14"/>
  <c r="T806" i="14"/>
  <c r="T805" i="14"/>
  <c r="T804" i="14"/>
  <c r="T803" i="14"/>
  <c r="T802" i="14"/>
  <c r="T801" i="14"/>
  <c r="T800" i="14"/>
  <c r="T799" i="14"/>
  <c r="T798" i="14"/>
  <c r="T797" i="14"/>
  <c r="T796" i="14"/>
  <c r="T795" i="14"/>
  <c r="T794" i="14"/>
  <c r="T793" i="14"/>
  <c r="T792" i="14"/>
  <c r="T791" i="14"/>
  <c r="T790" i="14"/>
  <c r="T789" i="14"/>
  <c r="T788" i="14"/>
  <c r="T787" i="14"/>
  <c r="T786" i="14"/>
  <c r="T785" i="14"/>
  <c r="T784" i="14"/>
  <c r="T783" i="14"/>
  <c r="T782" i="14"/>
  <c r="T781" i="14"/>
  <c r="T780" i="14"/>
  <c r="T779" i="14"/>
  <c r="T778" i="14"/>
  <c r="T777" i="14"/>
  <c r="T776" i="14"/>
  <c r="T775" i="14"/>
  <c r="T774" i="14"/>
  <c r="T773" i="14"/>
  <c r="T772" i="14"/>
  <c r="T771" i="14"/>
  <c r="T770" i="14"/>
  <c r="T769" i="14"/>
  <c r="T768" i="14"/>
  <c r="T767" i="14"/>
  <c r="T766" i="14"/>
  <c r="T765" i="14"/>
  <c r="T764" i="14"/>
  <c r="T763" i="14"/>
  <c r="T762" i="14"/>
  <c r="T761" i="14"/>
  <c r="T760" i="14"/>
  <c r="T759" i="14"/>
  <c r="T758" i="14"/>
  <c r="T757" i="14"/>
  <c r="T756" i="14"/>
  <c r="T755" i="14"/>
  <c r="T754" i="14"/>
  <c r="T753" i="14"/>
  <c r="T752" i="14"/>
  <c r="T751" i="14"/>
  <c r="T750" i="14"/>
  <c r="T749" i="14"/>
  <c r="T748" i="14"/>
  <c r="T747" i="14"/>
  <c r="T746" i="14"/>
  <c r="T745" i="14"/>
  <c r="T744" i="14"/>
  <c r="T743" i="14"/>
  <c r="T742" i="14"/>
  <c r="T741" i="14"/>
  <c r="T740" i="14"/>
  <c r="T739" i="14"/>
  <c r="T738" i="14"/>
  <c r="T737" i="14"/>
  <c r="T736" i="14"/>
  <c r="T735" i="14"/>
  <c r="T734" i="14"/>
  <c r="T733" i="14"/>
  <c r="T732" i="14"/>
  <c r="T731" i="14"/>
  <c r="T730" i="14"/>
  <c r="T729" i="14"/>
  <c r="T728" i="14"/>
  <c r="T727" i="14"/>
  <c r="T726" i="14"/>
  <c r="T725" i="14"/>
  <c r="T724" i="14"/>
  <c r="T723" i="14"/>
  <c r="T722" i="14"/>
  <c r="T721" i="14"/>
  <c r="T720" i="14"/>
  <c r="T719" i="14"/>
  <c r="T718" i="14"/>
  <c r="T717" i="14"/>
  <c r="T716" i="14"/>
  <c r="T715" i="14"/>
  <c r="T714" i="14"/>
  <c r="T713" i="14"/>
  <c r="T712" i="14"/>
  <c r="T711" i="14"/>
  <c r="T710" i="14"/>
  <c r="T709" i="14"/>
  <c r="T708" i="14"/>
  <c r="T707" i="14"/>
  <c r="T706" i="14"/>
  <c r="T705" i="14"/>
  <c r="T704" i="14"/>
  <c r="T703" i="14"/>
  <c r="T702" i="14"/>
  <c r="T701" i="14"/>
  <c r="T700" i="14"/>
  <c r="T699" i="14"/>
  <c r="T698" i="14"/>
  <c r="T697" i="14"/>
  <c r="T696" i="14"/>
  <c r="T695" i="14"/>
  <c r="T694" i="14"/>
  <c r="T693" i="14"/>
  <c r="T692" i="14"/>
  <c r="T691" i="14"/>
  <c r="T690" i="14"/>
  <c r="T689" i="14"/>
  <c r="T688" i="14"/>
  <c r="T687" i="14"/>
  <c r="T686" i="14"/>
  <c r="T685" i="14"/>
  <c r="T684" i="14"/>
  <c r="T683" i="14"/>
  <c r="T682" i="14"/>
  <c r="T681" i="14"/>
  <c r="T680" i="14"/>
  <c r="T679" i="14"/>
  <c r="T678" i="14"/>
  <c r="T677" i="14"/>
  <c r="T676" i="14"/>
  <c r="T675" i="14"/>
  <c r="T674" i="14"/>
  <c r="T673" i="14"/>
  <c r="T672" i="14"/>
  <c r="T671" i="14"/>
  <c r="T670" i="14"/>
  <c r="T669" i="14"/>
  <c r="T668" i="14"/>
  <c r="T667" i="14"/>
  <c r="T666" i="14"/>
  <c r="T665" i="14"/>
  <c r="T664" i="14"/>
  <c r="T663" i="14"/>
  <c r="T662" i="14"/>
  <c r="T661" i="14"/>
  <c r="T660" i="14"/>
  <c r="T659" i="14"/>
  <c r="T658" i="14"/>
  <c r="T657" i="14"/>
  <c r="T656" i="14"/>
  <c r="T655" i="14"/>
  <c r="T654" i="14"/>
  <c r="T653" i="14"/>
  <c r="T652" i="14"/>
  <c r="T651" i="14"/>
  <c r="T650" i="14"/>
  <c r="T649" i="14"/>
  <c r="T648" i="14"/>
  <c r="T647" i="14"/>
  <c r="T646" i="14"/>
  <c r="T645" i="14"/>
  <c r="T644" i="14"/>
  <c r="T643" i="14"/>
  <c r="T642" i="14"/>
  <c r="T641" i="14"/>
  <c r="T640" i="14"/>
  <c r="T639" i="14"/>
  <c r="T638" i="14"/>
  <c r="T637" i="14"/>
  <c r="T636" i="14"/>
  <c r="T635" i="14"/>
  <c r="T634" i="14"/>
  <c r="T633" i="14"/>
  <c r="T632" i="14"/>
  <c r="T631" i="14"/>
  <c r="T630" i="14"/>
  <c r="T629" i="14"/>
  <c r="T628" i="14"/>
  <c r="T627" i="14"/>
  <c r="T626" i="14"/>
  <c r="T625" i="14"/>
  <c r="T624" i="14"/>
  <c r="T623" i="14"/>
  <c r="T622" i="14"/>
  <c r="T621" i="14"/>
  <c r="T620" i="14"/>
  <c r="T619" i="14"/>
  <c r="T618" i="14"/>
  <c r="T617" i="14"/>
  <c r="T616" i="14"/>
  <c r="T615" i="14"/>
  <c r="T614" i="14"/>
  <c r="T613" i="14"/>
  <c r="T612" i="14"/>
  <c r="T611" i="14"/>
  <c r="T610" i="14"/>
  <c r="T609" i="14"/>
  <c r="T608" i="14"/>
  <c r="T607" i="14"/>
  <c r="T606" i="14"/>
  <c r="T605" i="14"/>
  <c r="T604" i="14"/>
  <c r="T603" i="14"/>
  <c r="T602" i="14"/>
  <c r="T601" i="14"/>
  <c r="T600" i="14"/>
  <c r="T599" i="14"/>
  <c r="T598" i="14"/>
  <c r="T597" i="14"/>
  <c r="T596" i="14"/>
  <c r="T595" i="14"/>
  <c r="T594" i="14"/>
  <c r="T593" i="14"/>
  <c r="T592" i="14"/>
  <c r="T591" i="14"/>
  <c r="T590" i="14"/>
  <c r="T589" i="14"/>
  <c r="T588" i="14"/>
  <c r="T587" i="14"/>
  <c r="T586" i="14"/>
  <c r="T585" i="14"/>
  <c r="T584" i="14"/>
  <c r="T583" i="14"/>
  <c r="T582" i="14"/>
  <c r="T581" i="14"/>
  <c r="T580" i="14"/>
  <c r="T579" i="14"/>
  <c r="T578" i="14"/>
  <c r="T577" i="14"/>
  <c r="T576" i="14"/>
  <c r="T575" i="14"/>
  <c r="T574" i="14"/>
  <c r="T573" i="14"/>
  <c r="T572" i="14"/>
  <c r="T571" i="14"/>
  <c r="T570" i="14"/>
  <c r="T569" i="14"/>
  <c r="T568" i="14"/>
  <c r="T567" i="14"/>
  <c r="T566" i="14"/>
  <c r="T565" i="14"/>
  <c r="T564" i="14"/>
  <c r="T563" i="14"/>
  <c r="T562" i="14"/>
  <c r="T561" i="14"/>
  <c r="T560" i="14"/>
  <c r="T559" i="14"/>
  <c r="T558" i="14"/>
  <c r="T557" i="14"/>
  <c r="T556" i="14"/>
  <c r="T555" i="14"/>
  <c r="T554" i="14"/>
  <c r="T553" i="14"/>
  <c r="T552" i="14"/>
  <c r="T551" i="14"/>
  <c r="T550" i="14"/>
  <c r="T549" i="14"/>
  <c r="T548" i="14"/>
  <c r="T547" i="14"/>
  <c r="T546" i="14"/>
  <c r="T545" i="14"/>
  <c r="T544" i="14"/>
  <c r="T543" i="14"/>
  <c r="T542" i="14"/>
  <c r="T541" i="14"/>
  <c r="T540" i="14"/>
  <c r="T539" i="14"/>
  <c r="T538" i="14"/>
  <c r="T537" i="14"/>
  <c r="T536" i="14"/>
  <c r="T535" i="14"/>
  <c r="T534" i="14"/>
  <c r="T533" i="14"/>
  <c r="T532" i="14"/>
  <c r="T531" i="14"/>
  <c r="T530" i="14"/>
  <c r="T529" i="14"/>
  <c r="T528" i="14"/>
  <c r="T527" i="14"/>
  <c r="T526" i="14"/>
  <c r="T525" i="14"/>
  <c r="T524" i="14"/>
  <c r="T523" i="14"/>
  <c r="T522" i="14"/>
  <c r="T521" i="14"/>
  <c r="T520" i="14"/>
  <c r="T519" i="14"/>
  <c r="T518" i="14"/>
  <c r="T517" i="14"/>
  <c r="T516" i="14"/>
  <c r="T515" i="14"/>
  <c r="T514" i="14"/>
  <c r="T513" i="14"/>
  <c r="T512" i="14"/>
  <c r="T511" i="14"/>
  <c r="T510" i="14"/>
  <c r="T509" i="14"/>
  <c r="T508" i="14"/>
  <c r="T507" i="14"/>
  <c r="T506" i="14"/>
  <c r="T505" i="14"/>
  <c r="T504" i="14"/>
  <c r="T503" i="14"/>
  <c r="T502" i="14"/>
  <c r="T501" i="14"/>
  <c r="T500" i="14"/>
  <c r="T499" i="14"/>
  <c r="T498" i="14"/>
  <c r="T497" i="14"/>
  <c r="T496" i="14"/>
  <c r="T495" i="14"/>
  <c r="T494" i="14"/>
  <c r="T493" i="14"/>
  <c r="T492" i="14"/>
  <c r="T491" i="14"/>
  <c r="T490" i="14"/>
  <c r="T489" i="14"/>
  <c r="T488" i="14"/>
  <c r="T487" i="14"/>
  <c r="T486" i="14"/>
  <c r="T485" i="14"/>
  <c r="T484" i="14"/>
  <c r="T483" i="14"/>
  <c r="T482" i="14"/>
  <c r="T481" i="14"/>
  <c r="T480" i="14"/>
  <c r="T479" i="14"/>
  <c r="T478" i="14"/>
  <c r="T477" i="14"/>
  <c r="T476" i="14"/>
  <c r="T475" i="14"/>
  <c r="T474" i="14"/>
  <c r="T473" i="14"/>
  <c r="T472" i="14"/>
  <c r="T471" i="14"/>
  <c r="T470" i="14"/>
  <c r="T469" i="14"/>
  <c r="T468" i="14"/>
  <c r="T467" i="14"/>
  <c r="T466" i="14"/>
  <c r="T465" i="14"/>
  <c r="T464" i="14"/>
  <c r="T463" i="14"/>
  <c r="T462" i="14"/>
  <c r="T461" i="14"/>
  <c r="T460" i="14"/>
  <c r="T459" i="14"/>
  <c r="T458" i="14"/>
  <c r="T457" i="14"/>
  <c r="T456" i="14"/>
  <c r="T455" i="14"/>
  <c r="T454" i="14"/>
  <c r="T453" i="14"/>
  <c r="T452" i="14"/>
  <c r="T451" i="14"/>
  <c r="T450" i="14"/>
  <c r="T449" i="14"/>
  <c r="T448" i="14"/>
  <c r="T447" i="14"/>
  <c r="T446" i="14"/>
  <c r="T445" i="14"/>
  <c r="T444" i="14"/>
  <c r="T443" i="14"/>
  <c r="T442" i="14"/>
  <c r="T441" i="14"/>
  <c r="T440" i="14"/>
  <c r="T439" i="14"/>
  <c r="T438" i="14"/>
  <c r="T437" i="14"/>
  <c r="T436" i="14"/>
  <c r="T435" i="14"/>
  <c r="T434" i="14"/>
  <c r="T433" i="14"/>
  <c r="T432" i="14"/>
  <c r="T431" i="14"/>
  <c r="T430" i="14"/>
  <c r="T429" i="14"/>
  <c r="T428" i="14"/>
  <c r="T427" i="14"/>
  <c r="T426" i="14"/>
  <c r="T425" i="14"/>
  <c r="T424" i="14"/>
  <c r="T423" i="14"/>
  <c r="T422" i="14"/>
  <c r="T421" i="14"/>
  <c r="T420" i="14"/>
  <c r="T419" i="14"/>
  <c r="T418" i="14"/>
  <c r="T417" i="14"/>
  <c r="T416" i="14"/>
  <c r="T415" i="14"/>
  <c r="T414" i="14"/>
  <c r="T413" i="14"/>
  <c r="T412" i="14"/>
  <c r="T411" i="14"/>
  <c r="T410" i="14"/>
  <c r="T409" i="14"/>
  <c r="T408" i="14"/>
  <c r="T407" i="14"/>
  <c r="T406" i="14"/>
  <c r="T405" i="14"/>
  <c r="T404" i="14"/>
  <c r="T403" i="14"/>
  <c r="T402" i="14"/>
  <c r="T401" i="14"/>
  <c r="T400" i="14"/>
  <c r="T399" i="14"/>
  <c r="T398" i="14"/>
  <c r="T397" i="14"/>
  <c r="T396" i="14"/>
  <c r="T395" i="14"/>
  <c r="T394" i="14"/>
  <c r="T393" i="14"/>
  <c r="T392" i="14"/>
  <c r="T391" i="14"/>
  <c r="T390" i="14"/>
  <c r="T389" i="14"/>
  <c r="T388" i="14"/>
  <c r="T387" i="14"/>
  <c r="T386" i="14"/>
  <c r="T385" i="14"/>
  <c r="T384" i="14"/>
  <c r="T383" i="14"/>
  <c r="T382" i="14"/>
  <c r="T381" i="14"/>
  <c r="T380" i="14"/>
  <c r="T379" i="14"/>
  <c r="T378" i="14"/>
  <c r="T377" i="14"/>
  <c r="T376" i="14"/>
  <c r="T375" i="14"/>
  <c r="T374" i="14"/>
  <c r="T373" i="14"/>
  <c r="T372" i="14"/>
  <c r="T371" i="14"/>
  <c r="T370" i="14"/>
  <c r="T369" i="14"/>
  <c r="T368" i="14"/>
  <c r="T367" i="14"/>
  <c r="T366" i="14"/>
  <c r="T365" i="14"/>
  <c r="T364" i="14"/>
  <c r="T363" i="14"/>
  <c r="T362" i="14"/>
  <c r="T361" i="14"/>
  <c r="T360" i="14"/>
  <c r="T359" i="14"/>
  <c r="T358" i="14"/>
  <c r="T357" i="14"/>
  <c r="T356" i="14"/>
  <c r="T355" i="14"/>
  <c r="T354" i="14"/>
  <c r="T353" i="14"/>
  <c r="T352" i="14"/>
  <c r="T351" i="14"/>
  <c r="T350" i="14"/>
  <c r="T349" i="14"/>
  <c r="T348" i="14"/>
  <c r="T347" i="14"/>
  <c r="T346" i="14"/>
  <c r="T345" i="14"/>
  <c r="T344" i="14"/>
  <c r="T343" i="14"/>
  <c r="T342" i="14"/>
  <c r="T341" i="14"/>
  <c r="T340" i="14"/>
  <c r="T339" i="14"/>
  <c r="T338" i="14"/>
  <c r="T337" i="14"/>
  <c r="T336" i="14"/>
  <c r="T335" i="14"/>
  <c r="T334" i="14"/>
  <c r="T333" i="14"/>
  <c r="T332" i="14"/>
  <c r="T331" i="14"/>
  <c r="T330" i="14"/>
  <c r="T329" i="14"/>
  <c r="T328" i="14"/>
  <c r="T327" i="14"/>
  <c r="T326" i="14"/>
  <c r="T325" i="14"/>
  <c r="T324" i="14"/>
  <c r="T323" i="14"/>
  <c r="T322" i="14"/>
  <c r="T321" i="14"/>
  <c r="T320" i="14"/>
  <c r="T319" i="14"/>
  <c r="T318" i="14"/>
  <c r="T317" i="14"/>
  <c r="T316" i="14"/>
  <c r="T315" i="14"/>
  <c r="T314" i="14"/>
  <c r="T313" i="14"/>
  <c r="T312" i="14"/>
  <c r="T311" i="14"/>
  <c r="T310" i="14"/>
  <c r="T309" i="14"/>
  <c r="T308" i="14"/>
  <c r="T307" i="14"/>
  <c r="T306" i="14"/>
  <c r="T305" i="14"/>
  <c r="T304" i="14"/>
  <c r="T303" i="14"/>
  <c r="T302" i="14"/>
  <c r="T301" i="14"/>
  <c r="T300" i="14"/>
  <c r="T299" i="14"/>
  <c r="T298" i="14"/>
  <c r="T297" i="14"/>
  <c r="T296" i="14"/>
  <c r="T295" i="14"/>
  <c r="T294" i="14"/>
  <c r="T293" i="14"/>
  <c r="T292" i="14"/>
  <c r="T291" i="14"/>
  <c r="T290" i="14"/>
  <c r="T289" i="14"/>
  <c r="T288" i="14"/>
  <c r="T287" i="14"/>
  <c r="T286" i="14"/>
  <c r="T285" i="14"/>
  <c r="T284" i="14"/>
  <c r="T283" i="14"/>
  <c r="T282" i="14"/>
  <c r="T281" i="14"/>
  <c r="T280" i="14"/>
  <c r="T279" i="14"/>
  <c r="T278" i="14"/>
  <c r="T277" i="14"/>
  <c r="T276" i="14"/>
  <c r="T275" i="14"/>
  <c r="T274" i="14"/>
  <c r="T273" i="14"/>
  <c r="T272" i="14"/>
  <c r="T271" i="14"/>
  <c r="T270" i="14"/>
  <c r="T269" i="14"/>
  <c r="T268" i="14"/>
  <c r="T267" i="14"/>
  <c r="T266" i="14"/>
  <c r="T265" i="14"/>
  <c r="T264" i="14"/>
  <c r="T263" i="14"/>
  <c r="T262" i="14"/>
  <c r="T261" i="14"/>
  <c r="T260" i="14"/>
  <c r="T259" i="14"/>
  <c r="T258" i="14"/>
  <c r="T257" i="14"/>
  <c r="T256" i="14"/>
  <c r="T255" i="14"/>
  <c r="T254" i="14"/>
  <c r="T253" i="14"/>
  <c r="T252" i="14"/>
  <c r="T251" i="14"/>
  <c r="T250" i="14"/>
  <c r="T249" i="14"/>
  <c r="T248" i="14"/>
  <c r="T247" i="14"/>
  <c r="T246" i="14"/>
  <c r="T245" i="14"/>
  <c r="T244" i="14"/>
  <c r="T243" i="14"/>
  <c r="T242" i="14"/>
  <c r="T241" i="14"/>
  <c r="T240" i="14"/>
  <c r="T239" i="14"/>
  <c r="T238" i="14"/>
  <c r="T237" i="14"/>
  <c r="T236" i="14"/>
  <c r="T235" i="14"/>
  <c r="T234" i="14"/>
  <c r="T233" i="14"/>
  <c r="T232" i="14"/>
  <c r="T231" i="14"/>
  <c r="T230" i="14"/>
  <c r="T229" i="14"/>
  <c r="T228" i="14"/>
  <c r="T227" i="14"/>
  <c r="T226" i="14"/>
  <c r="T225" i="14"/>
  <c r="T224" i="14"/>
  <c r="T223" i="14"/>
  <c r="T222" i="14"/>
  <c r="T221" i="14"/>
  <c r="T220" i="14"/>
  <c r="T219" i="14"/>
  <c r="T218" i="14"/>
  <c r="T217" i="14"/>
  <c r="T216" i="14"/>
  <c r="T215" i="14"/>
  <c r="T214" i="14"/>
  <c r="T213" i="14"/>
  <c r="T212" i="14"/>
  <c r="T211" i="14"/>
  <c r="T210" i="14"/>
  <c r="T209" i="14"/>
  <c r="T208" i="14"/>
  <c r="T207" i="14"/>
  <c r="T206" i="14"/>
  <c r="T205" i="14"/>
  <c r="T204" i="14"/>
  <c r="T203" i="14"/>
  <c r="T202" i="14"/>
  <c r="T201" i="14"/>
  <c r="T200" i="14"/>
  <c r="T199" i="14"/>
  <c r="T198" i="14"/>
  <c r="T197" i="14"/>
  <c r="T196" i="14"/>
  <c r="T195" i="14"/>
  <c r="T194" i="14"/>
  <c r="T193" i="14"/>
  <c r="T192" i="14"/>
  <c r="T191" i="14"/>
  <c r="T190" i="14"/>
  <c r="T189" i="14"/>
  <c r="T188" i="14"/>
  <c r="T187" i="14"/>
  <c r="T186" i="14"/>
  <c r="T185" i="14"/>
  <c r="T184" i="14"/>
  <c r="T183" i="14"/>
  <c r="T182" i="14"/>
  <c r="T181" i="14"/>
  <c r="T180" i="14"/>
  <c r="T179" i="14"/>
  <c r="T178" i="14"/>
  <c r="T177" i="14"/>
  <c r="T176" i="14"/>
  <c r="T175" i="14"/>
  <c r="T174" i="14"/>
  <c r="T173" i="14"/>
  <c r="T172" i="14"/>
  <c r="T171" i="14"/>
  <c r="T170" i="14"/>
  <c r="T169" i="14"/>
  <c r="T168" i="14"/>
  <c r="T167" i="14"/>
  <c r="T166" i="14"/>
  <c r="T165" i="14"/>
  <c r="T164" i="14"/>
  <c r="T163" i="14"/>
  <c r="T162" i="14"/>
  <c r="T161" i="14"/>
  <c r="T160" i="14"/>
  <c r="T159" i="14"/>
  <c r="T158" i="14"/>
  <c r="T157" i="14"/>
  <c r="T156" i="14"/>
  <c r="T155" i="14"/>
  <c r="T154" i="14"/>
  <c r="T153" i="14"/>
  <c r="T152" i="14"/>
  <c r="T151" i="14"/>
  <c r="T150" i="14"/>
  <c r="T149" i="14"/>
  <c r="T148" i="14"/>
  <c r="T147" i="14"/>
  <c r="T146" i="14"/>
  <c r="T145" i="14"/>
  <c r="T144" i="14"/>
  <c r="T143" i="14"/>
  <c r="T142" i="14"/>
  <c r="T141" i="14"/>
  <c r="T140" i="14"/>
  <c r="T139" i="14"/>
  <c r="T138" i="14"/>
  <c r="T137" i="14"/>
  <c r="T136" i="14"/>
  <c r="T135" i="14"/>
  <c r="T134" i="14"/>
  <c r="T133" i="14"/>
  <c r="T132" i="14"/>
  <c r="T131" i="14"/>
  <c r="T130" i="14"/>
  <c r="T129" i="14"/>
  <c r="T128" i="14"/>
  <c r="T127" i="14"/>
  <c r="T126" i="14"/>
  <c r="T125" i="14"/>
  <c r="T124" i="14"/>
  <c r="T123" i="14"/>
  <c r="T122" i="14"/>
  <c r="T121" i="14"/>
  <c r="T120" i="14"/>
  <c r="T119" i="14"/>
  <c r="T118" i="14"/>
  <c r="T117" i="14"/>
  <c r="T116" i="14"/>
  <c r="T115" i="14"/>
  <c r="T114" i="14"/>
  <c r="T113" i="14"/>
  <c r="T112" i="14"/>
  <c r="T111" i="14"/>
  <c r="T110" i="14"/>
  <c r="T109" i="14"/>
  <c r="T108" i="14"/>
  <c r="T107" i="14"/>
  <c r="T106" i="14"/>
  <c r="T105" i="14"/>
  <c r="T104" i="14"/>
  <c r="T103" i="14"/>
  <c r="T102" i="14"/>
  <c r="T101" i="14"/>
  <c r="T100" i="14"/>
  <c r="T99" i="14"/>
  <c r="T98" i="14"/>
  <c r="T97" i="14"/>
  <c r="T96" i="14"/>
  <c r="T95" i="14"/>
  <c r="T94" i="14"/>
  <c r="T93" i="14"/>
  <c r="T92" i="14"/>
  <c r="T91" i="14"/>
  <c r="T90" i="14"/>
  <c r="T89" i="14"/>
  <c r="T88" i="14"/>
  <c r="T87" i="14"/>
  <c r="T86" i="14"/>
  <c r="T85" i="14"/>
  <c r="T84" i="14"/>
  <c r="T83" i="14"/>
  <c r="T82" i="14"/>
  <c r="T81" i="14"/>
  <c r="T80" i="14"/>
  <c r="T79" i="14"/>
  <c r="T78" i="14"/>
  <c r="T77" i="14"/>
  <c r="T76" i="14"/>
  <c r="T75" i="14"/>
  <c r="T74" i="14"/>
  <c r="T73" i="14"/>
  <c r="T72" i="14"/>
  <c r="T71" i="14"/>
  <c r="T70" i="14"/>
  <c r="T69" i="14"/>
  <c r="T68" i="14"/>
  <c r="T67" i="14"/>
  <c r="T66" i="14"/>
  <c r="T65" i="14"/>
  <c r="T64" i="14"/>
  <c r="T63" i="14"/>
  <c r="T62" i="14"/>
  <c r="T61" i="14"/>
  <c r="T60" i="14"/>
  <c r="T59" i="14"/>
  <c r="T58" i="14"/>
  <c r="T57" i="14"/>
  <c r="T56" i="14"/>
  <c r="T55" i="14"/>
  <c r="T54" i="14"/>
  <c r="T53" i="14"/>
  <c r="T52" i="14"/>
  <c r="T51" i="14"/>
  <c r="T50" i="14"/>
  <c r="T49" i="14"/>
  <c r="T48" i="14"/>
  <c r="T47" i="14"/>
  <c r="T46" i="14"/>
  <c r="T45" i="14"/>
  <c r="T44" i="14"/>
  <c r="T43" i="14"/>
  <c r="T42" i="14"/>
  <c r="T41" i="14"/>
  <c r="T40" i="14"/>
  <c r="T39" i="14"/>
  <c r="T38" i="14"/>
  <c r="T37" i="14"/>
  <c r="T36" i="14"/>
  <c r="T35" i="14"/>
  <c r="T34" i="14"/>
  <c r="T33" i="14"/>
  <c r="T32" i="14"/>
  <c r="T31" i="14"/>
  <c r="T30" i="14"/>
  <c r="T29" i="14"/>
  <c r="T28" i="14"/>
  <c r="T27" i="14"/>
  <c r="T26" i="14"/>
  <c r="T25" i="14"/>
  <c r="T24" i="14"/>
  <c r="T23" i="14"/>
  <c r="T22" i="14"/>
  <c r="T21" i="14"/>
  <c r="T20" i="14"/>
  <c r="T19" i="14"/>
  <c r="T18" i="14"/>
  <c r="T17" i="14"/>
  <c r="T16" i="14"/>
  <c r="T15" i="14"/>
  <c r="T14" i="14"/>
  <c r="T13" i="14"/>
  <c r="T12" i="14"/>
  <c r="T11" i="14"/>
  <c r="T10" i="14"/>
  <c r="T9" i="14"/>
  <c r="H2" i="14"/>
  <c r="H3" i="14"/>
  <c r="H6" i="14"/>
  <c r="C9" i="14"/>
  <c r="D9" i="14"/>
  <c r="E9" i="14"/>
  <c r="F9" i="14"/>
  <c r="C10" i="14"/>
  <c r="D10" i="14"/>
  <c r="E10" i="14"/>
  <c r="F10" i="14"/>
  <c r="C11" i="14"/>
  <c r="D11" i="14"/>
  <c r="E11" i="14"/>
  <c r="F11" i="14"/>
  <c r="C12" i="14"/>
  <c r="D12" i="14"/>
  <c r="E12" i="14"/>
  <c r="F12" i="14"/>
  <c r="C13" i="14"/>
  <c r="D13" i="14"/>
  <c r="E13" i="14"/>
  <c r="F13" i="14"/>
  <c r="C14" i="14"/>
  <c r="D14" i="14"/>
  <c r="E14" i="14"/>
  <c r="F14" i="14"/>
  <c r="C15" i="14"/>
  <c r="D15" i="14"/>
  <c r="E15" i="14"/>
  <c r="F15" i="14"/>
  <c r="C16" i="14"/>
  <c r="D16" i="14"/>
  <c r="E16" i="14"/>
  <c r="F16" i="14"/>
  <c r="C17" i="14"/>
  <c r="D17" i="14"/>
  <c r="E17" i="14"/>
  <c r="F17" i="14"/>
  <c r="C18" i="14"/>
  <c r="D18" i="14"/>
  <c r="E18" i="14"/>
  <c r="F18" i="14"/>
  <c r="C19" i="14"/>
  <c r="D19" i="14"/>
  <c r="E19" i="14"/>
  <c r="F19" i="14"/>
  <c r="C20" i="14"/>
  <c r="D20" i="14"/>
  <c r="E20" i="14"/>
  <c r="F20" i="14"/>
  <c r="C21" i="14"/>
  <c r="D21" i="14"/>
  <c r="E21" i="14"/>
  <c r="F21" i="14"/>
  <c r="C22" i="14"/>
  <c r="D22" i="14"/>
  <c r="E22" i="14"/>
  <c r="F22" i="14"/>
  <c r="C23" i="14"/>
  <c r="D23" i="14"/>
  <c r="E23" i="14"/>
  <c r="F23" i="14"/>
  <c r="C24" i="14"/>
  <c r="D24" i="14"/>
  <c r="E24" i="14"/>
  <c r="F24" i="14"/>
  <c r="C25" i="14"/>
  <c r="D25" i="14"/>
  <c r="E25" i="14"/>
  <c r="F25" i="14"/>
  <c r="C26" i="14"/>
  <c r="D26" i="14"/>
  <c r="E26" i="14"/>
  <c r="F26" i="14"/>
  <c r="C27" i="14"/>
  <c r="D27" i="14"/>
  <c r="E27" i="14"/>
  <c r="F27" i="14"/>
  <c r="C28" i="14"/>
  <c r="D28" i="14"/>
  <c r="E28" i="14"/>
  <c r="F28" i="14"/>
  <c r="C29" i="14"/>
  <c r="D29" i="14"/>
  <c r="E29" i="14"/>
  <c r="F29" i="14"/>
  <c r="C30" i="14"/>
  <c r="D30" i="14"/>
  <c r="E30" i="14"/>
  <c r="F30" i="14"/>
  <c r="C31" i="14"/>
  <c r="D31" i="14"/>
  <c r="E31" i="14"/>
  <c r="F31" i="14"/>
  <c r="C32" i="14"/>
  <c r="D32" i="14"/>
  <c r="E32" i="14"/>
  <c r="F32" i="14"/>
  <c r="C33" i="14"/>
  <c r="D33" i="14"/>
  <c r="E33" i="14"/>
  <c r="F33" i="14"/>
  <c r="C34" i="14"/>
  <c r="D34" i="14"/>
  <c r="E34" i="14"/>
  <c r="F34" i="14"/>
  <c r="C35" i="14"/>
  <c r="D35" i="14"/>
  <c r="E35" i="14"/>
  <c r="F35" i="14"/>
  <c r="C36" i="14"/>
  <c r="D36" i="14"/>
  <c r="E36" i="14"/>
  <c r="F36" i="14"/>
  <c r="C37" i="14"/>
  <c r="D37" i="14"/>
  <c r="E37" i="14"/>
  <c r="F37" i="14"/>
  <c r="C38" i="14"/>
  <c r="D38" i="14"/>
  <c r="E38" i="14"/>
  <c r="F38" i="14"/>
  <c r="C39" i="14"/>
  <c r="D39" i="14"/>
  <c r="E39" i="14"/>
  <c r="F39" i="14"/>
  <c r="C40" i="14"/>
  <c r="D40" i="14"/>
  <c r="E40" i="14"/>
  <c r="F40" i="14"/>
  <c r="C41" i="14"/>
  <c r="D41" i="14"/>
  <c r="E41" i="14"/>
  <c r="F41" i="14"/>
  <c r="C42" i="14"/>
  <c r="D42" i="14"/>
  <c r="E42" i="14"/>
  <c r="F42" i="14"/>
  <c r="C43" i="14"/>
  <c r="D43" i="14"/>
  <c r="E43" i="14"/>
  <c r="F43" i="14"/>
  <c r="C44" i="14"/>
  <c r="D44" i="14"/>
  <c r="E44" i="14"/>
  <c r="F44" i="14"/>
  <c r="C45" i="14"/>
  <c r="D45" i="14"/>
  <c r="E45" i="14"/>
  <c r="F45" i="14"/>
  <c r="C46" i="14"/>
  <c r="D46" i="14"/>
  <c r="E46" i="14"/>
  <c r="F46" i="14"/>
  <c r="C47" i="14"/>
  <c r="D47" i="14"/>
  <c r="E47" i="14"/>
  <c r="F47" i="14"/>
  <c r="C48" i="14"/>
  <c r="D48" i="14"/>
  <c r="E48" i="14"/>
  <c r="F48" i="14"/>
  <c r="C49" i="14"/>
  <c r="D49" i="14"/>
  <c r="E49" i="14"/>
  <c r="F49" i="14"/>
  <c r="C50" i="14"/>
  <c r="D50" i="14"/>
  <c r="E50" i="14"/>
  <c r="F50" i="14"/>
  <c r="C51" i="14"/>
  <c r="D51" i="14"/>
  <c r="E51" i="14"/>
  <c r="F51" i="14"/>
  <c r="C52" i="14"/>
  <c r="D52" i="14"/>
  <c r="E52" i="14"/>
  <c r="F52" i="14"/>
  <c r="C53" i="14"/>
  <c r="D53" i="14"/>
  <c r="E53" i="14"/>
  <c r="F53" i="14"/>
  <c r="C54" i="14"/>
  <c r="D54" i="14"/>
  <c r="E54" i="14"/>
  <c r="F54" i="14"/>
  <c r="C55" i="14"/>
  <c r="D55" i="14"/>
  <c r="E55" i="14"/>
  <c r="F55" i="14"/>
  <c r="C56" i="14"/>
  <c r="D56" i="14"/>
  <c r="E56" i="14"/>
  <c r="F56" i="14"/>
  <c r="C57" i="14"/>
  <c r="D57" i="14"/>
  <c r="E57" i="14"/>
  <c r="F57" i="14"/>
  <c r="C58" i="14"/>
  <c r="D58" i="14"/>
  <c r="E58" i="14"/>
  <c r="F58" i="14"/>
  <c r="C59" i="14"/>
  <c r="D59" i="14"/>
  <c r="E59" i="14"/>
  <c r="F59" i="14"/>
  <c r="C60" i="14"/>
  <c r="D60" i="14"/>
  <c r="E60" i="14"/>
  <c r="F60" i="14"/>
  <c r="C61" i="14"/>
  <c r="D61" i="14"/>
  <c r="E61" i="14"/>
  <c r="F61" i="14"/>
  <c r="C62" i="14"/>
  <c r="D62" i="14"/>
  <c r="E62" i="14"/>
  <c r="F62" i="14"/>
  <c r="C63" i="14"/>
  <c r="D63" i="14"/>
  <c r="E63" i="14"/>
  <c r="F63" i="14"/>
  <c r="C64" i="14"/>
  <c r="D64" i="14"/>
  <c r="E64" i="14"/>
  <c r="F64" i="14"/>
  <c r="C65" i="14"/>
  <c r="D65" i="14"/>
  <c r="E65" i="14"/>
  <c r="F65" i="14"/>
  <c r="C66" i="14"/>
  <c r="D66" i="14"/>
  <c r="E66" i="14"/>
  <c r="F66" i="14"/>
  <c r="B77" i="13" l="1"/>
  <c r="B130" i="13"/>
  <c r="B126" i="13"/>
  <c r="B122" i="13"/>
  <c r="B118" i="13"/>
  <c r="B114" i="13"/>
  <c r="B110" i="13"/>
  <c r="B106" i="13"/>
  <c r="B102" i="13"/>
  <c r="B98" i="13"/>
  <c r="B94" i="13"/>
  <c r="B90" i="13"/>
  <c r="B86" i="13"/>
  <c r="B82" i="13"/>
  <c r="B78" i="13"/>
  <c r="B74" i="13"/>
  <c r="B70" i="13"/>
  <c r="B66" i="13"/>
  <c r="B62" i="13"/>
  <c r="B58" i="13"/>
  <c r="B54" i="13"/>
  <c r="B132" i="13"/>
  <c r="B128" i="13"/>
  <c r="B124" i="13"/>
  <c r="B120" i="13"/>
  <c r="B116" i="13"/>
  <c r="B112" i="13"/>
  <c r="B108" i="13"/>
  <c r="B104" i="13"/>
  <c r="B100" i="13"/>
  <c r="B96" i="13"/>
  <c r="B92" i="13"/>
  <c r="B88" i="13"/>
  <c r="B84" i="13"/>
  <c r="B80" i="13"/>
  <c r="B76" i="13"/>
  <c r="B72" i="13"/>
  <c r="B68" i="13"/>
  <c r="B64" i="13"/>
  <c r="B60" i="13"/>
  <c r="B56" i="13"/>
  <c r="B52" i="13"/>
  <c r="B129" i="13"/>
  <c r="B125" i="13"/>
  <c r="B121" i="13"/>
  <c r="B117" i="13"/>
  <c r="B113" i="13"/>
  <c r="B109" i="13"/>
  <c r="B105" i="13"/>
  <c r="B101" i="13"/>
  <c r="B97" i="13"/>
  <c r="B93" i="13"/>
  <c r="B89" i="13"/>
  <c r="B85" i="13"/>
  <c r="B81" i="13"/>
  <c r="B73" i="13"/>
  <c r="B69" i="13"/>
  <c r="B65" i="13"/>
  <c r="B61" i="13"/>
  <c r="B57" i="13"/>
  <c r="B131" i="13"/>
  <c r="B127" i="13"/>
  <c r="B123" i="13"/>
  <c r="B119" i="13"/>
  <c r="B115" i="13"/>
  <c r="B111" i="13"/>
  <c r="B107" i="13"/>
  <c r="B103" i="13"/>
  <c r="B99" i="13"/>
  <c r="B95" i="13"/>
  <c r="B91" i="13"/>
  <c r="B87" i="13"/>
  <c r="B83" i="13"/>
  <c r="B79" i="13"/>
  <c r="B75" i="13"/>
  <c r="B71" i="13"/>
  <c r="B67" i="13"/>
  <c r="B63" i="13"/>
  <c r="B59" i="13"/>
  <c r="B55" i="13"/>
  <c r="B51" i="13"/>
  <c r="B54" i="14"/>
  <c r="B50" i="14"/>
  <c r="B46" i="14"/>
  <c r="B30" i="14"/>
  <c r="B3063" i="14"/>
  <c r="B58" i="14"/>
  <c r="B34" i="14"/>
  <c r="B63" i="14"/>
  <c r="B62" i="14"/>
  <c r="B39" i="14"/>
  <c r="B38" i="14"/>
  <c r="B19" i="14"/>
  <c r="B18" i="14"/>
  <c r="B2807" i="14"/>
  <c r="B66" i="14"/>
  <c r="B45" i="14"/>
  <c r="B44" i="14"/>
  <c r="B42" i="14"/>
  <c r="B29" i="14"/>
  <c r="B28" i="14"/>
  <c r="B25" i="14"/>
  <c r="B24" i="14"/>
  <c r="B22" i="14"/>
  <c r="B65" i="14"/>
  <c r="B64" i="14"/>
  <c r="B59" i="14"/>
  <c r="B41" i="14"/>
  <c r="B40" i="14"/>
  <c r="B35" i="14"/>
  <c r="B26" i="14"/>
  <c r="B21" i="14"/>
  <c r="B20" i="14"/>
  <c r="B15" i="14"/>
  <c r="B11" i="14"/>
  <c r="B2541" i="14"/>
  <c r="B61" i="14"/>
  <c r="B60" i="14"/>
  <c r="B55" i="14"/>
  <c r="B51" i="14"/>
  <c r="B47" i="14"/>
  <c r="B37" i="14"/>
  <c r="B36" i="14"/>
  <c r="B31" i="14"/>
  <c r="B17" i="14"/>
  <c r="B16" i="14"/>
  <c r="B13" i="14"/>
  <c r="B12" i="14"/>
  <c r="B9" i="14"/>
  <c r="B2200" i="14"/>
  <c r="B1928" i="14"/>
  <c r="B57" i="14"/>
  <c r="B56" i="14"/>
  <c r="B53" i="14"/>
  <c r="B52" i="14"/>
  <c r="B49" i="14"/>
  <c r="B48" i="14"/>
  <c r="B43" i="14"/>
  <c r="B33" i="14"/>
  <c r="B32" i="14"/>
  <c r="B27" i="14"/>
  <c r="B23" i="14"/>
  <c r="B14" i="14"/>
  <c r="B10" i="14"/>
  <c r="B2371" i="14"/>
  <c r="B3127" i="14"/>
  <c r="B2999" i="14"/>
  <c r="B2935" i="14"/>
  <c r="B2871" i="14"/>
  <c r="B2743" i="14"/>
  <c r="B2679" i="14"/>
  <c r="B2615" i="14"/>
  <c r="B3129" i="14"/>
  <c r="B3117" i="14"/>
  <c r="B3089" i="14"/>
  <c r="B3069" i="14"/>
  <c r="B3041" i="14"/>
  <c r="B3021" i="14"/>
  <c r="B3001" i="14"/>
  <c r="B2981" i="14"/>
  <c r="B2965" i="14"/>
  <c r="B2941" i="14"/>
  <c r="B2921" i="14"/>
  <c r="B2905" i="14"/>
  <c r="B2885" i="14"/>
  <c r="B2861" i="14"/>
  <c r="B2841" i="14"/>
  <c r="B2813" i="14"/>
  <c r="B2793" i="14"/>
  <c r="B2781" i="14"/>
  <c r="B2753" i="14"/>
  <c r="B2733" i="14"/>
  <c r="B2713" i="14"/>
  <c r="B2685" i="14"/>
  <c r="B2673" i="14"/>
  <c r="B2653" i="14"/>
  <c r="B2633" i="14"/>
  <c r="B2613" i="14"/>
  <c r="B2597" i="14"/>
  <c r="B2577" i="14"/>
  <c r="B2553" i="14"/>
  <c r="B2533" i="14"/>
  <c r="B2509" i="14"/>
  <c r="B2489" i="14"/>
  <c r="B2461" i="14"/>
  <c r="B2441" i="14"/>
  <c r="B2421" i="14"/>
  <c r="B2409" i="14"/>
  <c r="B2381" i="14"/>
  <c r="B2361" i="14"/>
  <c r="B2333" i="14"/>
  <c r="B2321" i="14"/>
  <c r="B2301" i="14"/>
  <c r="B2281" i="14"/>
  <c r="B2261" i="14"/>
  <c r="B2241" i="14"/>
  <c r="B2213" i="14"/>
  <c r="B2201" i="14"/>
  <c r="B2181" i="14"/>
  <c r="B2153" i="14"/>
  <c r="B2133" i="14"/>
  <c r="B2105" i="14"/>
  <c r="B2077" i="14"/>
  <c r="B2057" i="14"/>
  <c r="B2037" i="14"/>
  <c r="B2025" i="14"/>
  <c r="B1997" i="14"/>
  <c r="B1985" i="14"/>
  <c r="B1965" i="14"/>
  <c r="B1945" i="14"/>
  <c r="B1921" i="14"/>
  <c r="B1897" i="14"/>
  <c r="B1877" i="14"/>
  <c r="B1857" i="14"/>
  <c r="B1841" i="14"/>
  <c r="B1821" i="14"/>
  <c r="B1797" i="14"/>
  <c r="B1773" i="14"/>
  <c r="B1761" i="14"/>
  <c r="B1741" i="14"/>
  <c r="B1725" i="14"/>
  <c r="B1701" i="14"/>
  <c r="B1681" i="14"/>
  <c r="B1657" i="14"/>
  <c r="B1637" i="14"/>
  <c r="B1625" i="14"/>
  <c r="B1597" i="14"/>
  <c r="B1537" i="14"/>
  <c r="B3132" i="14"/>
  <c r="B3128" i="14"/>
  <c r="B3124" i="14"/>
  <c r="B3120" i="14"/>
  <c r="B3116" i="14"/>
  <c r="B3112" i="14"/>
  <c r="B3108" i="14"/>
  <c r="B3104" i="14"/>
  <c r="B3100" i="14"/>
  <c r="B3096" i="14"/>
  <c r="B3092" i="14"/>
  <c r="B3088" i="14"/>
  <c r="B3084" i="14"/>
  <c r="B3080" i="14"/>
  <c r="B3076" i="14"/>
  <c r="B3072" i="14"/>
  <c r="B3068" i="14"/>
  <c r="B3064" i="14"/>
  <c r="B3060" i="14"/>
  <c r="B3056" i="14"/>
  <c r="B3052" i="14"/>
  <c r="B3048" i="14"/>
  <c r="B3044" i="14"/>
  <c r="B3040" i="14"/>
  <c r="B3036" i="14"/>
  <c r="B3032" i="14"/>
  <c r="B3028" i="14"/>
  <c r="B3024" i="14"/>
  <c r="B3020" i="14"/>
  <c r="B3016" i="14"/>
  <c r="B3012" i="14"/>
  <c r="B3008" i="14"/>
  <c r="B3004" i="14"/>
  <c r="B3000" i="14"/>
  <c r="B2996" i="14"/>
  <c r="B2992" i="14"/>
  <c r="B2988" i="14"/>
  <c r="B2984" i="14"/>
  <c r="B2980" i="14"/>
  <c r="B2976" i="14"/>
  <c r="B2972" i="14"/>
  <c r="B2968" i="14"/>
  <c r="B2964" i="14"/>
  <c r="B2960" i="14"/>
  <c r="B2956" i="14"/>
  <c r="B2952" i="14"/>
  <c r="B2948" i="14"/>
  <c r="B2944" i="14"/>
  <c r="B2940" i="14"/>
  <c r="B2936" i="14"/>
  <c r="B2932" i="14"/>
  <c r="B2928" i="14"/>
  <c r="B2924" i="14"/>
  <c r="B2920" i="14"/>
  <c r="B2916" i="14"/>
  <c r="B2912" i="14"/>
  <c r="B2908" i="14"/>
  <c r="B2904" i="14"/>
  <c r="B2900" i="14"/>
  <c r="B2896" i="14"/>
  <c r="B2892" i="14"/>
  <c r="B2888" i="14"/>
  <c r="B2884" i="14"/>
  <c r="B2880" i="14"/>
  <c r="B2876" i="14"/>
  <c r="B2872" i="14"/>
  <c r="B2868" i="14"/>
  <c r="B2864" i="14"/>
  <c r="B2860" i="14"/>
  <c r="B2856" i="14"/>
  <c r="B2852" i="14"/>
  <c r="B2848" i="14"/>
  <c r="B2844" i="14"/>
  <c r="B2840" i="14"/>
  <c r="B2836" i="14"/>
  <c r="B2832" i="14"/>
  <c r="B2828" i="14"/>
  <c r="B2824" i="14"/>
  <c r="B2820" i="14"/>
  <c r="B2816" i="14"/>
  <c r="B2812" i="14"/>
  <c r="B2808" i="14"/>
  <c r="B2804" i="14"/>
  <c r="B2800" i="14"/>
  <c r="B2796" i="14"/>
  <c r="B2792" i="14"/>
  <c r="B2788" i="14"/>
  <c r="B2784" i="14"/>
  <c r="B2780" i="14"/>
  <c r="B2776" i="14"/>
  <c r="B2772" i="14"/>
  <c r="B2768" i="14"/>
  <c r="B2764" i="14"/>
  <c r="B2760" i="14"/>
  <c r="B2756" i="14"/>
  <c r="B2752" i="14"/>
  <c r="B2748" i="14"/>
  <c r="B2744" i="14"/>
  <c r="B2740" i="14"/>
  <c r="B2736" i="14"/>
  <c r="B2732" i="14"/>
  <c r="B2728" i="14"/>
  <c r="B2724" i="14"/>
  <c r="B2720" i="14"/>
  <c r="B2716" i="14"/>
  <c r="B2712" i="14"/>
  <c r="B2708" i="14"/>
  <c r="B2704" i="14"/>
  <c r="B2700" i="14"/>
  <c r="B2696" i="14"/>
  <c r="B2692" i="14"/>
  <c r="B2688" i="14"/>
  <c r="B2684" i="14"/>
  <c r="B2680" i="14"/>
  <c r="B2676" i="14"/>
  <c r="B2672" i="14"/>
  <c r="B2668" i="14"/>
  <c r="B2664" i="14"/>
  <c r="B2660" i="14"/>
  <c r="B2656" i="14"/>
  <c r="B2652" i="14"/>
  <c r="B2648" i="14"/>
  <c r="B2644" i="14"/>
  <c r="B2640" i="14"/>
  <c r="B2636" i="14"/>
  <c r="B2632" i="14"/>
  <c r="B2628" i="14"/>
  <c r="B2624" i="14"/>
  <c r="B2620" i="14"/>
  <c r="B2616" i="14"/>
  <c r="B2612" i="14"/>
  <c r="B2608" i="14"/>
  <c r="B2604" i="14"/>
  <c r="B2600" i="14"/>
  <c r="B2596" i="14"/>
  <c r="B2592" i="14"/>
  <c r="B2588" i="14"/>
  <c r="B2584" i="14"/>
  <c r="B2580" i="14"/>
  <c r="B2576" i="14"/>
  <c r="B2572" i="14"/>
  <c r="B2568" i="14"/>
  <c r="B2564" i="14"/>
  <c r="B2560" i="14"/>
  <c r="B2556" i="14"/>
  <c r="B2552" i="14"/>
  <c r="B2548" i="14"/>
  <c r="B2544" i="14"/>
  <c r="B2540" i="14"/>
  <c r="B2536" i="14"/>
  <c r="B2532" i="14"/>
  <c r="B2528" i="14"/>
  <c r="B2524" i="14"/>
  <c r="B2520" i="14"/>
  <c r="B2516" i="14"/>
  <c r="B2512" i="14"/>
  <c r="B2508" i="14"/>
  <c r="B2504" i="14"/>
  <c r="B2500" i="14"/>
  <c r="B2496" i="14"/>
  <c r="B2492" i="14"/>
  <c r="B2488" i="14"/>
  <c r="B2484" i="14"/>
  <c r="B2480" i="14"/>
  <c r="B2476" i="14"/>
  <c r="B2472" i="14"/>
  <c r="B2468" i="14"/>
  <c r="B2464" i="14"/>
  <c r="B2460" i="14"/>
  <c r="B2456" i="14"/>
  <c r="B2452" i="14"/>
  <c r="B2448" i="14"/>
  <c r="B2444" i="14"/>
  <c r="B2440" i="14"/>
  <c r="B2436" i="14"/>
  <c r="B2432" i="14"/>
  <c r="B2428" i="14"/>
  <c r="B2424" i="14"/>
  <c r="B2420" i="14"/>
  <c r="B2416" i="14"/>
  <c r="B2412" i="14"/>
  <c r="B2408" i="14"/>
  <c r="B2404" i="14"/>
  <c r="B2400" i="14"/>
  <c r="B2396" i="14"/>
  <c r="B2392" i="14"/>
  <c r="B2388" i="14"/>
  <c r="B2384" i="14"/>
  <c r="B2380" i="14"/>
  <c r="B2376" i="14"/>
  <c r="B2372" i="14"/>
  <c r="B2368" i="14"/>
  <c r="B2364" i="14"/>
  <c r="B2360" i="14"/>
  <c r="B2356" i="14"/>
  <c r="B2352" i="14"/>
  <c r="B2348" i="14"/>
  <c r="B2344" i="14"/>
  <c r="B2340" i="14"/>
  <c r="B2336" i="14"/>
  <c r="B2332" i="14"/>
  <c r="B2328" i="14"/>
  <c r="B2324" i="14"/>
  <c r="B2320" i="14"/>
  <c r="B2316" i="14"/>
  <c r="B2312" i="14"/>
  <c r="B2308" i="14"/>
  <c r="B2304" i="14"/>
  <c r="B2300" i="14"/>
  <c r="B2296" i="14"/>
  <c r="B2292" i="14"/>
  <c r="B2288" i="14"/>
  <c r="B2284" i="14"/>
  <c r="B2280" i="14"/>
  <c r="B2276" i="14"/>
  <c r="B2272" i="14"/>
  <c r="B2268" i="14"/>
  <c r="B2264" i="14"/>
  <c r="B2260" i="14"/>
  <c r="B2256" i="14"/>
  <c r="B2252" i="14"/>
  <c r="B2248" i="14"/>
  <c r="B2244" i="14"/>
  <c r="B2240" i="14"/>
  <c r="B2236" i="14"/>
  <c r="B2232" i="14"/>
  <c r="B2228" i="14"/>
  <c r="B2224" i="14"/>
  <c r="B2220" i="14"/>
  <c r="B2216" i="14"/>
  <c r="B2212" i="14"/>
  <c r="B2208" i="14"/>
  <c r="B2204" i="14"/>
  <c r="B2196" i="14"/>
  <c r="B2192" i="14"/>
  <c r="B2188" i="14"/>
  <c r="B2184" i="14"/>
  <c r="B2180" i="14"/>
  <c r="B2176" i="14"/>
  <c r="B2172" i="14"/>
  <c r="B2168" i="14"/>
  <c r="B2164" i="14"/>
  <c r="B2160" i="14"/>
  <c r="B2156" i="14"/>
  <c r="B2152" i="14"/>
  <c r="B2148" i="14"/>
  <c r="B2144" i="14"/>
  <c r="B2140" i="14"/>
  <c r="B2136" i="14"/>
  <c r="B2132" i="14"/>
  <c r="B2128" i="14"/>
  <c r="B2124" i="14"/>
  <c r="B2120" i="14"/>
  <c r="B2116" i="14"/>
  <c r="B2112" i="14"/>
  <c r="B2108" i="14"/>
  <c r="B2104" i="14"/>
  <c r="B2100" i="14"/>
  <c r="B2096" i="14"/>
  <c r="B2092" i="14"/>
  <c r="B2088" i="14"/>
  <c r="B2084" i="14"/>
  <c r="B2080" i="14"/>
  <c r="B2076" i="14"/>
  <c r="B2072" i="14"/>
  <c r="B2068" i="14"/>
  <c r="B2064" i="14"/>
  <c r="B2060" i="14"/>
  <c r="B2056" i="14"/>
  <c r="B2052" i="14"/>
  <c r="B2048" i="14"/>
  <c r="B2044" i="14"/>
  <c r="B2040" i="14"/>
  <c r="B2036" i="14"/>
  <c r="B2032" i="14"/>
  <c r="B2028" i="14"/>
  <c r="B2024" i="14"/>
  <c r="B2020" i="14"/>
  <c r="B2016" i="14"/>
  <c r="B2012" i="14"/>
  <c r="B2008" i="14"/>
  <c r="B2004" i="14"/>
  <c r="B2000" i="14"/>
  <c r="B1996" i="14"/>
  <c r="B1992" i="14"/>
  <c r="B1988" i="14"/>
  <c r="B1984" i="14"/>
  <c r="B1980" i="14"/>
  <c r="B1976" i="14"/>
  <c r="B1972" i="14"/>
  <c r="B1968" i="14"/>
  <c r="B1964" i="14"/>
  <c r="B1960" i="14"/>
  <c r="B1956" i="14"/>
  <c r="B1952" i="14"/>
  <c r="B1948" i="14"/>
  <c r="B1944" i="14"/>
  <c r="B1940" i="14"/>
  <c r="B1936" i="14"/>
  <c r="B1932" i="14"/>
  <c r="B1924" i="14"/>
  <c r="B1920" i="14"/>
  <c r="B1916" i="14"/>
  <c r="B1912" i="14"/>
  <c r="B1908" i="14"/>
  <c r="B1904" i="14"/>
  <c r="B1900" i="14"/>
  <c r="B1896" i="14"/>
  <c r="B1892" i="14"/>
  <c r="B1888" i="14"/>
  <c r="B1884" i="14"/>
  <c r="B1880" i="14"/>
  <c r="B1876" i="14"/>
  <c r="B1872" i="14"/>
  <c r="B1868" i="14"/>
  <c r="B1864" i="14"/>
  <c r="B1860" i="14"/>
  <c r="B1856" i="14"/>
  <c r="B1852" i="14"/>
  <c r="B1848" i="14"/>
  <c r="B1844" i="14"/>
  <c r="B1840" i="14"/>
  <c r="B1836" i="14"/>
  <c r="B1832" i="14"/>
  <c r="B1828" i="14"/>
  <c r="B1824" i="14"/>
  <c r="B1820" i="14"/>
  <c r="B1816" i="14"/>
  <c r="B1812" i="14"/>
  <c r="B1808" i="14"/>
  <c r="B1804" i="14"/>
  <c r="B1800" i="14"/>
  <c r="B1796" i="14"/>
  <c r="B1792" i="14"/>
  <c r="B1788" i="14"/>
  <c r="B1784" i="14"/>
  <c r="B1780" i="14"/>
  <c r="B1776" i="14"/>
  <c r="B1772" i="14"/>
  <c r="B1768" i="14"/>
  <c r="B1764" i="14"/>
  <c r="B1760" i="14"/>
  <c r="B1756" i="14"/>
  <c r="B1752" i="14"/>
  <c r="B1748" i="14"/>
  <c r="B1744" i="14"/>
  <c r="B1740" i="14"/>
  <c r="B1736" i="14"/>
  <c r="B1732" i="14"/>
  <c r="B1728" i="14"/>
  <c r="B1724" i="14"/>
  <c r="B1720" i="14"/>
  <c r="B1716" i="14"/>
  <c r="B1712" i="14"/>
  <c r="B1672" i="14"/>
  <c r="B3133" i="14"/>
  <c r="B3125" i="14"/>
  <c r="B3113" i="14"/>
  <c r="B3105" i="14"/>
  <c r="B3093" i="14"/>
  <c r="B3085" i="14"/>
  <c r="B3073" i="14"/>
  <c r="B3065" i="14"/>
  <c r="B3057" i="14"/>
  <c r="B3045" i="14"/>
  <c r="B3033" i="14"/>
  <c r="B3025" i="14"/>
  <c r="B3017" i="14"/>
  <c r="B3009" i="14"/>
  <c r="B2997" i="14"/>
  <c r="B2985" i="14"/>
  <c r="B2973" i="14"/>
  <c r="B2969" i="14"/>
  <c r="B2957" i="14"/>
  <c r="B2949" i="14"/>
  <c r="B2937" i="14"/>
  <c r="B2929" i="14"/>
  <c r="B2917" i="14"/>
  <c r="B2909" i="14"/>
  <c r="B2897" i="14"/>
  <c r="B2889" i="14"/>
  <c r="B2877" i="14"/>
  <c r="B2869" i="14"/>
  <c r="B2857" i="14"/>
  <c r="B2849" i="14"/>
  <c r="B2837" i="14"/>
  <c r="B2829" i="14"/>
  <c r="B2821" i="14"/>
  <c r="B2809" i="14"/>
  <c r="B2801" i="14"/>
  <c r="B2785" i="14"/>
  <c r="B2777" i="14"/>
  <c r="B2769" i="14"/>
  <c r="B2757" i="14"/>
  <c r="B2745" i="14"/>
  <c r="B2741" i="14"/>
  <c r="B2729" i="14"/>
  <c r="B2717" i="14"/>
  <c r="B2705" i="14"/>
  <c r="B2701" i="14"/>
  <c r="B2693" i="14"/>
  <c r="B2681" i="14"/>
  <c r="B2669" i="14"/>
  <c r="B2661" i="14"/>
  <c r="B2649" i="14"/>
  <c r="B2641" i="14"/>
  <c r="B2629" i="14"/>
  <c r="B2621" i="14"/>
  <c r="B2609" i="14"/>
  <c r="B2601" i="14"/>
  <c r="B2589" i="14"/>
  <c r="B2581" i="14"/>
  <c r="B2569" i="14"/>
  <c r="B2561" i="14"/>
  <c r="B2549" i="14"/>
  <c r="B2529" i="14"/>
  <c r="B2521" i="14"/>
  <c r="B2517" i="14"/>
  <c r="B2501" i="14"/>
  <c r="B2493" i="14"/>
  <c r="B2485" i="14"/>
  <c r="B2477" i="14"/>
  <c r="B2469" i="14"/>
  <c r="B2453" i="14"/>
  <c r="B2449" i="14"/>
  <c r="B2437" i="14"/>
  <c r="B2429" i="14"/>
  <c r="B2417" i="14"/>
  <c r="B2405" i="14"/>
  <c r="B2397" i="14"/>
  <c r="B2389" i="14"/>
  <c r="B2377" i="14"/>
  <c r="B2369" i="14"/>
  <c r="B2357" i="14"/>
  <c r="B2349" i="14"/>
  <c r="B2341" i="14"/>
  <c r="B2329" i="14"/>
  <c r="B2313" i="14"/>
  <c r="B2305" i="14"/>
  <c r="B2293" i="14"/>
  <c r="B2285" i="14"/>
  <c r="B2273" i="14"/>
  <c r="B2265" i="14"/>
  <c r="B2257" i="14"/>
  <c r="B2249" i="14"/>
  <c r="B2237" i="14"/>
  <c r="B2229" i="14"/>
  <c r="B2221" i="14"/>
  <c r="B2209" i="14"/>
  <c r="B2197" i="14"/>
  <c r="B2189" i="14"/>
  <c r="B2177" i="14"/>
  <c r="B2169" i="14"/>
  <c r="B2161" i="14"/>
  <c r="B2149" i="14"/>
  <c r="B2141" i="14"/>
  <c r="B2129" i="14"/>
  <c r="B2117" i="14"/>
  <c r="B2113" i="14"/>
  <c r="B2101" i="14"/>
  <c r="B2093" i="14"/>
  <c r="B2085" i="14"/>
  <c r="B2073" i="14"/>
  <c r="B2065" i="14"/>
  <c r="B2049" i="14"/>
  <c r="B2041" i="14"/>
  <c r="B2029" i="14"/>
  <c r="B2017" i="14"/>
  <c r="B2013" i="14"/>
  <c r="B2005" i="14"/>
  <c r="B1993" i="14"/>
  <c r="B1977" i="14"/>
  <c r="B1969" i="14"/>
  <c r="B1957" i="14"/>
  <c r="B1953" i="14"/>
  <c r="B1941" i="14"/>
  <c r="B1933" i="14"/>
  <c r="B1925" i="14"/>
  <c r="B1913" i="14"/>
  <c r="B1905" i="14"/>
  <c r="B1893" i="14"/>
  <c r="B1885" i="14"/>
  <c r="B1873" i="14"/>
  <c r="B1865" i="14"/>
  <c r="B1853" i="14"/>
  <c r="B1845" i="14"/>
  <c r="B1833" i="14"/>
  <c r="B1825" i="14"/>
  <c r="B1813" i="14"/>
  <c r="B1805" i="14"/>
  <c r="B1793" i="14"/>
  <c r="B1785" i="14"/>
  <c r="B1777" i="14"/>
  <c r="B1765" i="14"/>
  <c r="B1753" i="14"/>
  <c r="B1745" i="14"/>
  <c r="B1733" i="14"/>
  <c r="B1721" i="14"/>
  <c r="B1713" i="14"/>
  <c r="B1705" i="14"/>
  <c r="B1693" i="14"/>
  <c r="B1685" i="14"/>
  <c r="B1673" i="14"/>
  <c r="B1665" i="14"/>
  <c r="B1653" i="14"/>
  <c r="B1645" i="14"/>
  <c r="B1633" i="14"/>
  <c r="B1621" i="14"/>
  <c r="B1613" i="14"/>
  <c r="B1605" i="14"/>
  <c r="B1593" i="14"/>
  <c r="B1585" i="14"/>
  <c r="B1577" i="14"/>
  <c r="B1569" i="14"/>
  <c r="B1561" i="14"/>
  <c r="B1553" i="14"/>
  <c r="B1545" i="14"/>
  <c r="B1533" i="14"/>
  <c r="B1525" i="14"/>
  <c r="B1517" i="14"/>
  <c r="B3131" i="14"/>
  <c r="B3123" i="14"/>
  <c r="B3119" i="14"/>
  <c r="B3115" i="14"/>
  <c r="B3111" i="14"/>
  <c r="B3107" i="14"/>
  <c r="B3103" i="14"/>
  <c r="B3099" i="14"/>
  <c r="B3095" i="14"/>
  <c r="B3091" i="14"/>
  <c r="B3087" i="14"/>
  <c r="B3083" i="14"/>
  <c r="B3079" i="14"/>
  <c r="B3075" i="14"/>
  <c r="B3071" i="14"/>
  <c r="B3067" i="14"/>
  <c r="B3059" i="14"/>
  <c r="B3055" i="14"/>
  <c r="B3051" i="14"/>
  <c r="B3047" i="14"/>
  <c r="B3043" i="14"/>
  <c r="B3039" i="14"/>
  <c r="B3035" i="14"/>
  <c r="B3031" i="14"/>
  <c r="B3027" i="14"/>
  <c r="B3023" i="14"/>
  <c r="B3019" i="14"/>
  <c r="B3015" i="14"/>
  <c r="B3011" i="14"/>
  <c r="B3007" i="14"/>
  <c r="B3003" i="14"/>
  <c r="B2995" i="14"/>
  <c r="B2991" i="14"/>
  <c r="B2987" i="14"/>
  <c r="B2983" i="14"/>
  <c r="B2979" i="14"/>
  <c r="B2975" i="14"/>
  <c r="B2971" i="14"/>
  <c r="B2967" i="14"/>
  <c r="B2963" i="14"/>
  <c r="B2959" i="14"/>
  <c r="B2955" i="14"/>
  <c r="B2951" i="14"/>
  <c r="B2947" i="14"/>
  <c r="B2943" i="14"/>
  <c r="B2939" i="14"/>
  <c r="B2931" i="14"/>
  <c r="B2927" i="14"/>
  <c r="B2923" i="14"/>
  <c r="B2919" i="14"/>
  <c r="B2915" i="14"/>
  <c r="B2911" i="14"/>
  <c r="B2907" i="14"/>
  <c r="B2903" i="14"/>
  <c r="B2899" i="14"/>
  <c r="B2895" i="14"/>
  <c r="B2891" i="14"/>
  <c r="B2887" i="14"/>
  <c r="B2883" i="14"/>
  <c r="B2879" i="14"/>
  <c r="B2875" i="14"/>
  <c r="B2867" i="14"/>
  <c r="B2863" i="14"/>
  <c r="B2859" i="14"/>
  <c r="B2855" i="14"/>
  <c r="B2851" i="14"/>
  <c r="B2847" i="14"/>
  <c r="B2843" i="14"/>
  <c r="B2839" i="14"/>
  <c r="B2835" i="14"/>
  <c r="B2831" i="14"/>
  <c r="B2827" i="14"/>
  <c r="B2823" i="14"/>
  <c r="B2819" i="14"/>
  <c r="B2815" i="14"/>
  <c r="B2811" i="14"/>
  <c r="B2803" i="14"/>
  <c r="B2799" i="14"/>
  <c r="B2795" i="14"/>
  <c r="B2791" i="14"/>
  <c r="B2787" i="14"/>
  <c r="B2783" i="14"/>
  <c r="B2779" i="14"/>
  <c r="B2775" i="14"/>
  <c r="B2771" i="14"/>
  <c r="B2767" i="14"/>
  <c r="B2763" i="14"/>
  <c r="B2759" i="14"/>
  <c r="B2755" i="14"/>
  <c r="B2751" i="14"/>
  <c r="B2747" i="14"/>
  <c r="B2739" i="14"/>
  <c r="B2735" i="14"/>
  <c r="B2731" i="14"/>
  <c r="B2727" i="14"/>
  <c r="B2723" i="14"/>
  <c r="B2719" i="14"/>
  <c r="B2715" i="14"/>
  <c r="B2711" i="14"/>
  <c r="B2707" i="14"/>
  <c r="B2703" i="14"/>
  <c r="B2699" i="14"/>
  <c r="B2695" i="14"/>
  <c r="B2691" i="14"/>
  <c r="B2687" i="14"/>
  <c r="B2683" i="14"/>
  <c r="B2675" i="14"/>
  <c r="B2671" i="14"/>
  <c r="B2667" i="14"/>
  <c r="B2663" i="14"/>
  <c r="B2659" i="14"/>
  <c r="B2655" i="14"/>
  <c r="B2651" i="14"/>
  <c r="B2647" i="14"/>
  <c r="B2643" i="14"/>
  <c r="B2639" i="14"/>
  <c r="B2635" i="14"/>
  <c r="B2631" i="14"/>
  <c r="B2627" i="14"/>
  <c r="B2623" i="14"/>
  <c r="B2619" i="14"/>
  <c r="B2611" i="14"/>
  <c r="B2607" i="14"/>
  <c r="B2603" i="14"/>
  <c r="B2599" i="14"/>
  <c r="B2595" i="14"/>
  <c r="B2591" i="14"/>
  <c r="B2587" i="14"/>
  <c r="B2583" i="14"/>
  <c r="B2579" i="14"/>
  <c r="B2575" i="14"/>
  <c r="B2571" i="14"/>
  <c r="B2567" i="14"/>
  <c r="B2563" i="14"/>
  <c r="B2559" i="14"/>
  <c r="B2555" i="14"/>
  <c r="B2551" i="14"/>
  <c r="B2499" i="14"/>
  <c r="B2243" i="14"/>
  <c r="B2115" i="14"/>
  <c r="B3121" i="14"/>
  <c r="B3109" i="14"/>
  <c r="B3101" i="14"/>
  <c r="B3097" i="14"/>
  <c r="B3081" i="14"/>
  <c r="B3077" i="14"/>
  <c r="B3061" i="14"/>
  <c r="B3053" i="14"/>
  <c r="B3049" i="14"/>
  <c r="B3037" i="14"/>
  <c r="B3029" i="14"/>
  <c r="B3013" i="14"/>
  <c r="B3005" i="14"/>
  <c r="B2993" i="14"/>
  <c r="B2989" i="14"/>
  <c r="B2977" i="14"/>
  <c r="B2961" i="14"/>
  <c r="B2953" i="14"/>
  <c r="B2945" i="14"/>
  <c r="B2933" i="14"/>
  <c r="B2925" i="14"/>
  <c r="B2913" i="14"/>
  <c r="B2901" i="14"/>
  <c r="B2893" i="14"/>
  <c r="B2881" i="14"/>
  <c r="B2873" i="14"/>
  <c r="B2865" i="14"/>
  <c r="B2853" i="14"/>
  <c r="B2845" i="14"/>
  <c r="B2833" i="14"/>
  <c r="B2825" i="14"/>
  <c r="B2817" i="14"/>
  <c r="B2805" i="14"/>
  <c r="B2797" i="14"/>
  <c r="B2789" i="14"/>
  <c r="B2773" i="14"/>
  <c r="B2765" i="14"/>
  <c r="B2761" i="14"/>
  <c r="B2749" i="14"/>
  <c r="B2737" i="14"/>
  <c r="B2725" i="14"/>
  <c r="B2721" i="14"/>
  <c r="B2709" i="14"/>
  <c r="B2697" i="14"/>
  <c r="B2689" i="14"/>
  <c r="B2677" i="14"/>
  <c r="B2665" i="14"/>
  <c r="B2657" i="14"/>
  <c r="B2645" i="14"/>
  <c r="B2637" i="14"/>
  <c r="B2625" i="14"/>
  <c r="B2617" i="14"/>
  <c r="B2605" i="14"/>
  <c r="B2593" i="14"/>
  <c r="B2585" i="14"/>
  <c r="B2573" i="14"/>
  <c r="B2565" i="14"/>
  <c r="B2557" i="14"/>
  <c r="B2545" i="14"/>
  <c r="B2537" i="14"/>
  <c r="B2525" i="14"/>
  <c r="B2513" i="14"/>
  <c r="B2505" i="14"/>
  <c r="B2497" i="14"/>
  <c r="B2481" i="14"/>
  <c r="B2473" i="14"/>
  <c r="B2465" i="14"/>
  <c r="B2457" i="14"/>
  <c r="B2445" i="14"/>
  <c r="B2433" i="14"/>
  <c r="B2425" i="14"/>
  <c r="B2413" i="14"/>
  <c r="B2401" i="14"/>
  <c r="B2393" i="14"/>
  <c r="B2385" i="14"/>
  <c r="B2373" i="14"/>
  <c r="B2365" i="14"/>
  <c r="B2353" i="14"/>
  <c r="B2345" i="14"/>
  <c r="B2337" i="14"/>
  <c r="B2325" i="14"/>
  <c r="B2317" i="14"/>
  <c r="B2309" i="14"/>
  <c r="B2297" i="14"/>
  <c r="B2289" i="14"/>
  <c r="B2277" i="14"/>
  <c r="B2269" i="14"/>
  <c r="B2253" i="14"/>
  <c r="B2245" i="14"/>
  <c r="B2233" i="14"/>
  <c r="B2225" i="14"/>
  <c r="B2217" i="14"/>
  <c r="B2205" i="14"/>
  <c r="B2193" i="14"/>
  <c r="B2185" i="14"/>
  <c r="B2173" i="14"/>
  <c r="B2165" i="14"/>
  <c r="B2157" i="14"/>
  <c r="B2145" i="14"/>
  <c r="B2137" i="14"/>
  <c r="B2125" i="14"/>
  <c r="B2121" i="14"/>
  <c r="B2109" i="14"/>
  <c r="B2097" i="14"/>
  <c r="B2089" i="14"/>
  <c r="B2081" i="14"/>
  <c r="B2069" i="14"/>
  <c r="B2061" i="14"/>
  <c r="B2053" i="14"/>
  <c r="B2045" i="14"/>
  <c r="B2033" i="14"/>
  <c r="B2021" i="14"/>
  <c r="B2009" i="14"/>
  <c r="B2001" i="14"/>
  <c r="B1989" i="14"/>
  <c r="B1981" i="14"/>
  <c r="B1973" i="14"/>
  <c r="B1961" i="14"/>
  <c r="B1949" i="14"/>
  <c r="B1937" i="14"/>
  <c r="B1929" i="14"/>
  <c r="B1917" i="14"/>
  <c r="B1909" i="14"/>
  <c r="B1901" i="14"/>
  <c r="B1889" i="14"/>
  <c r="B1881" i="14"/>
  <c r="B1869" i="14"/>
  <c r="B1861" i="14"/>
  <c r="B1849" i="14"/>
  <c r="B1837" i="14"/>
  <c r="B1829" i="14"/>
  <c r="B1817" i="14"/>
  <c r="B1809" i="14"/>
  <c r="B1801" i="14"/>
  <c r="B1789" i="14"/>
  <c r="B1781" i="14"/>
  <c r="B1769" i="14"/>
  <c r="B1757" i="14"/>
  <c r="B1749" i="14"/>
  <c r="B1737" i="14"/>
  <c r="B1729" i="14"/>
  <c r="B1717" i="14"/>
  <c r="B1709" i="14"/>
  <c r="B1697" i="14"/>
  <c r="B1689" i="14"/>
  <c r="B1677" i="14"/>
  <c r="B1669" i="14"/>
  <c r="B1661" i="14"/>
  <c r="B1649" i="14"/>
  <c r="B1641" i="14"/>
  <c r="B1629" i="14"/>
  <c r="B1617" i="14"/>
  <c r="B1609" i="14"/>
  <c r="B1601" i="14"/>
  <c r="B1589" i="14"/>
  <c r="B1581" i="14"/>
  <c r="B1573" i="14"/>
  <c r="B1565" i="14"/>
  <c r="B1557" i="14"/>
  <c r="B1549" i="14"/>
  <c r="B1541" i="14"/>
  <c r="B1529" i="14"/>
  <c r="B1521" i="14"/>
  <c r="B1513" i="14"/>
  <c r="B1390" i="14"/>
  <c r="B3134" i="14"/>
  <c r="B3130" i="14"/>
  <c r="B3126" i="14"/>
  <c r="B3122" i="14"/>
  <c r="B3118" i="14"/>
  <c r="B3114" i="14"/>
  <c r="B3110" i="14"/>
  <c r="B3106" i="14"/>
  <c r="B3102" i="14"/>
  <c r="B3098" i="14"/>
  <c r="B3094" i="14"/>
  <c r="B3090" i="14"/>
  <c r="B3086" i="14"/>
  <c r="B3082" i="14"/>
  <c r="B3078" i="14"/>
  <c r="B3074" i="14"/>
  <c r="B3070" i="14"/>
  <c r="B3066" i="14"/>
  <c r="B3062" i="14"/>
  <c r="B3058" i="14"/>
  <c r="B3054" i="14"/>
  <c r="B3050" i="14"/>
  <c r="B3046" i="14"/>
  <c r="B3042" i="14"/>
  <c r="B3038" i="14"/>
  <c r="B3034" i="14"/>
  <c r="B3030" i="14"/>
  <c r="B3026" i="14"/>
  <c r="B3022" i="14"/>
  <c r="B3018" i="14"/>
  <c r="B3014" i="14"/>
  <c r="B3010" i="14"/>
  <c r="B3006" i="14"/>
  <c r="B3002" i="14"/>
  <c r="B2998" i="14"/>
  <c r="B2994" i="14"/>
  <c r="B2990" i="14"/>
  <c r="B2986" i="14"/>
  <c r="B2982" i="14"/>
  <c r="B2978" i="14"/>
  <c r="B2974" i="14"/>
  <c r="B2970" i="14"/>
  <c r="B2966" i="14"/>
  <c r="B2962" i="14"/>
  <c r="B2958" i="14"/>
  <c r="B2954" i="14"/>
  <c r="B2950" i="14"/>
  <c r="B2946" i="14"/>
  <c r="B2942" i="14"/>
  <c r="B2938" i="14"/>
  <c r="B2934" i="14"/>
  <c r="B2930" i="14"/>
  <c r="B2926" i="14"/>
  <c r="B2922" i="14"/>
  <c r="B2918" i="14"/>
  <c r="B2914" i="14"/>
  <c r="B2910" i="14"/>
  <c r="B2906" i="14"/>
  <c r="B2902" i="14"/>
  <c r="B2898" i="14"/>
  <c r="B2894" i="14"/>
  <c r="B2890" i="14"/>
  <c r="B2886" i="14"/>
  <c r="B2882" i="14"/>
  <c r="B2878" i="14"/>
  <c r="B2874" i="14"/>
  <c r="B2870" i="14"/>
  <c r="B2866" i="14"/>
  <c r="B2862" i="14"/>
  <c r="B2858" i="14"/>
  <c r="B2854" i="14"/>
  <c r="B2850" i="14"/>
  <c r="B2846" i="14"/>
  <c r="B2842" i="14"/>
  <c r="B2838" i="14"/>
  <c r="B2834" i="14"/>
  <c r="B2830" i="14"/>
  <c r="B2826" i="14"/>
  <c r="B2822" i="14"/>
  <c r="B2818" i="14"/>
  <c r="B2814" i="14"/>
  <c r="B2810" i="14"/>
  <c r="B2806" i="14"/>
  <c r="B2802" i="14"/>
  <c r="B2798" i="14"/>
  <c r="B2794" i="14"/>
  <c r="B2790" i="14"/>
  <c r="B2786" i="14"/>
  <c r="B2782" i="14"/>
  <c r="B2778" i="14"/>
  <c r="B2774" i="14"/>
  <c r="B2770" i="14"/>
  <c r="B2766" i="14"/>
  <c r="B2762" i="14"/>
  <c r="B2758" i="14"/>
  <c r="B2754" i="14"/>
  <c r="B2750" i="14"/>
  <c r="B2746" i="14"/>
  <c r="B2742" i="14"/>
  <c r="B2738" i="14"/>
  <c r="B2734" i="14"/>
  <c r="B2730" i="14"/>
  <c r="B2726" i="14"/>
  <c r="B2722" i="14"/>
  <c r="B2718" i="14"/>
  <c r="B2714" i="14"/>
  <c r="B2710" i="14"/>
  <c r="B2706" i="14"/>
  <c r="B2702" i="14"/>
  <c r="B2698" i="14"/>
  <c r="B2694" i="14"/>
  <c r="B2690" i="14"/>
  <c r="B2686" i="14"/>
  <c r="B2682" i="14"/>
  <c r="B2678" i="14"/>
  <c r="B2674" i="14"/>
  <c r="B2670" i="14"/>
  <c r="B2666" i="14"/>
  <c r="B2662" i="14"/>
  <c r="B2658" i="14"/>
  <c r="B2654" i="14"/>
  <c r="B2650" i="14"/>
  <c r="B2646" i="14"/>
  <c r="B2642" i="14"/>
  <c r="B2638" i="14"/>
  <c r="B2634" i="14"/>
  <c r="B2630" i="14"/>
  <c r="B2626" i="14"/>
  <c r="B2622" i="14"/>
  <c r="B2618" i="14"/>
  <c r="B2614" i="14"/>
  <c r="B2610" i="14"/>
  <c r="B2606" i="14"/>
  <c r="B2602" i="14"/>
  <c r="B2598" i="14"/>
  <c r="B2594" i="14"/>
  <c r="B2590" i="14"/>
  <c r="B2586" i="14"/>
  <c r="B2582" i="14"/>
  <c r="B2578" i="14"/>
  <c r="B2574" i="14"/>
  <c r="B2570" i="14"/>
  <c r="B2566" i="14"/>
  <c r="B2562" i="14"/>
  <c r="B2558" i="14"/>
  <c r="B2554" i="14"/>
  <c r="B2550" i="14"/>
  <c r="B2546" i="14"/>
  <c r="B2542" i="14"/>
  <c r="B2538" i="14"/>
  <c r="B2534" i="14"/>
  <c r="B2530" i="14"/>
  <c r="B2526" i="14"/>
  <c r="B2522" i="14"/>
  <c r="B2518" i="14"/>
  <c r="B2514" i="14"/>
  <c r="B2510" i="14"/>
  <c r="B2506" i="14"/>
  <c r="B2502" i="14"/>
  <c r="B2498" i="14"/>
  <c r="B2494" i="14"/>
  <c r="B2490" i="14"/>
  <c r="B2486" i="14"/>
  <c r="B2482" i="14"/>
  <c r="B2478" i="14"/>
  <c r="B2474" i="14"/>
  <c r="B2470" i="14"/>
  <c r="B2466" i="14"/>
  <c r="B2462" i="14"/>
  <c r="B2458" i="14"/>
  <c r="B2454" i="14"/>
  <c r="B2450" i="14"/>
  <c r="B2446" i="14"/>
  <c r="B2442" i="14"/>
  <c r="B2438" i="14"/>
  <c r="B2434" i="14"/>
  <c r="B2430" i="14"/>
  <c r="B2426" i="14"/>
  <c r="B2422" i="14"/>
  <c r="B2418" i="14"/>
  <c r="B2414" i="14"/>
  <c r="B2410" i="14"/>
  <c r="B2406" i="14"/>
  <c r="B2402" i="14"/>
  <c r="B2398" i="14"/>
  <c r="B2394" i="14"/>
  <c r="B2390" i="14"/>
  <c r="B2386" i="14"/>
  <c r="B2382" i="14"/>
  <c r="B2378" i="14"/>
  <c r="B2374" i="14"/>
  <c r="B2370" i="14"/>
  <c r="B2366" i="14"/>
  <c r="B2362" i="14"/>
  <c r="B2358" i="14"/>
  <c r="B2354" i="14"/>
  <c r="B2350" i="14"/>
  <c r="B2346" i="14"/>
  <c r="B2342" i="14"/>
  <c r="B2338" i="14"/>
  <c r="B2334" i="14"/>
  <c r="B2330" i="14"/>
  <c r="B2326" i="14"/>
  <c r="B2322" i="14"/>
  <c r="B2318" i="14"/>
  <c r="B2314" i="14"/>
  <c r="B2310" i="14"/>
  <c r="B2306" i="14"/>
  <c r="B2302" i="14"/>
  <c r="B2298" i="14"/>
  <c r="B2294" i="14"/>
  <c r="B2290" i="14"/>
  <c r="B2286" i="14"/>
  <c r="B2282" i="14"/>
  <c r="B2278" i="14"/>
  <c r="B2274" i="14"/>
  <c r="B2270" i="14"/>
  <c r="B2266" i="14"/>
  <c r="B2262" i="14"/>
  <c r="B2258" i="14"/>
  <c r="B2254" i="14"/>
  <c r="B2250" i="14"/>
  <c r="B2246" i="14"/>
  <c r="B2242" i="14"/>
  <c r="B2238" i="14"/>
  <c r="B2234" i="14"/>
  <c r="B2230" i="14"/>
  <c r="B2226" i="14"/>
  <c r="B2222" i="14"/>
  <c r="B2218" i="14"/>
  <c r="B2214" i="14"/>
  <c r="B2210" i="14"/>
  <c r="B2206" i="14"/>
  <c r="B2202" i="14"/>
  <c r="B2198" i="14"/>
  <c r="B2194" i="14"/>
  <c r="B2190" i="14"/>
  <c r="B2186" i="14"/>
  <c r="B2182" i="14"/>
  <c r="B2178" i="14"/>
  <c r="B2174" i="14"/>
  <c r="B2170" i="14"/>
  <c r="B2166" i="14"/>
  <c r="B2162" i="14"/>
  <c r="B2158" i="14"/>
  <c r="B2154" i="14"/>
  <c r="B2150" i="14"/>
  <c r="B2146" i="14"/>
  <c r="B2142" i="14"/>
  <c r="B2138" i="14"/>
  <c r="B2134" i="14"/>
  <c r="B2130" i="14"/>
  <c r="B2126" i="14"/>
  <c r="B2122" i="14"/>
  <c r="B2118" i="14"/>
  <c r="B2114" i="14"/>
  <c r="B2110" i="14"/>
  <c r="B2106" i="14"/>
  <c r="B2102" i="14"/>
  <c r="B2098" i="14"/>
  <c r="B2094" i="14"/>
  <c r="B2090" i="14"/>
  <c r="B2086" i="14"/>
  <c r="B2082" i="14"/>
  <c r="B2078" i="14"/>
  <c r="B2074" i="14"/>
  <c r="B2070" i="14"/>
  <c r="B2066" i="14"/>
  <c r="B2062" i="14"/>
  <c r="B2058" i="14"/>
  <c r="B2054" i="14"/>
  <c r="B2050" i="14"/>
  <c r="B2046" i="14"/>
  <c r="B2042" i="14"/>
  <c r="B2038" i="14"/>
  <c r="B2034" i="14"/>
  <c r="B2030" i="14"/>
  <c r="B2026" i="14"/>
  <c r="B2022" i="14"/>
  <c r="B2018" i="14"/>
  <c r="B2014" i="14"/>
  <c r="B2010" i="14"/>
  <c r="B2006" i="14"/>
  <c r="B2002" i="14"/>
  <c r="B1998" i="14"/>
  <c r="B1994" i="14"/>
  <c r="B1990" i="14"/>
  <c r="B1986" i="14"/>
  <c r="B1982" i="14"/>
  <c r="B1978" i="14"/>
  <c r="B1974" i="14"/>
  <c r="B1970" i="14"/>
  <c r="B1966" i="14"/>
  <c r="B1962" i="14"/>
  <c r="B1958" i="14"/>
  <c r="B1954" i="14"/>
  <c r="B1950" i="14"/>
  <c r="B1946" i="14"/>
  <c r="B1942" i="14"/>
  <c r="B1938" i="14"/>
  <c r="B1934" i="14"/>
  <c r="B1930" i="14"/>
  <c r="B1926" i="14"/>
  <c r="B1922" i="14"/>
  <c r="B1918" i="14"/>
  <c r="B1914" i="14"/>
  <c r="B1910" i="14"/>
  <c r="B1906" i="14"/>
  <c r="B1902" i="14"/>
  <c r="B1898" i="14"/>
  <c r="B1894" i="14"/>
  <c r="B1890" i="14"/>
  <c r="B1886" i="14"/>
  <c r="B1882" i="14"/>
  <c r="B1878" i="14"/>
  <c r="B1874" i="14"/>
  <c r="B1870" i="14"/>
  <c r="B1866" i="14"/>
  <c r="B1862" i="14"/>
  <c r="B1858" i="14"/>
  <c r="B1854" i="14"/>
  <c r="B1850" i="14"/>
  <c r="B1846" i="14"/>
  <c r="B1842" i="14"/>
  <c r="B1838" i="14"/>
  <c r="B1834" i="14"/>
  <c r="B1830" i="14"/>
  <c r="B1826" i="14"/>
  <c r="B1822" i="14"/>
  <c r="B1818" i="14"/>
  <c r="B1814" i="14"/>
  <c r="B1810" i="14"/>
  <c r="B1806" i="14"/>
  <c r="B1802" i="14"/>
  <c r="B1798" i="14"/>
  <c r="B1794" i="14"/>
  <c r="B1790" i="14"/>
  <c r="B1786" i="14"/>
  <c r="B1782" i="14"/>
  <c r="B1778" i="14"/>
  <c r="B1774" i="14"/>
  <c r="B1770" i="14"/>
  <c r="B1766" i="14"/>
  <c r="B1762" i="14"/>
  <c r="B1758" i="14"/>
  <c r="B1754" i="14"/>
  <c r="B1750" i="14"/>
  <c r="B1746" i="14"/>
  <c r="B1742" i="14"/>
  <c r="B1738" i="14"/>
  <c r="B1734" i="14"/>
  <c r="B1730" i="14"/>
  <c r="B1726" i="14"/>
  <c r="B1722" i="14"/>
  <c r="B1718" i="14"/>
  <c r="B1518" i="14"/>
  <c r="B1262" i="14"/>
  <c r="B774" i="14"/>
  <c r="B1509" i="14"/>
  <c r="B1505" i="14"/>
  <c r="B1501" i="14"/>
  <c r="B1497" i="14"/>
  <c r="B1493" i="14"/>
  <c r="B1489" i="14"/>
  <c r="B1485" i="14"/>
  <c r="B1481" i="14"/>
  <c r="B1477" i="14"/>
  <c r="B1473" i="14"/>
  <c r="B1469" i="14"/>
  <c r="B1465" i="14"/>
  <c r="B1461" i="14"/>
  <c r="B1457" i="14"/>
  <c r="B1453" i="14"/>
  <c r="B1449" i="14"/>
  <c r="B1445" i="14"/>
  <c r="B1441" i="14"/>
  <c r="B1437" i="14"/>
  <c r="B1433" i="14"/>
  <c r="B1429" i="14"/>
  <c r="B1425" i="14"/>
  <c r="B1421" i="14"/>
  <c r="B1417" i="14"/>
  <c r="B1413" i="14"/>
  <c r="B1409" i="14"/>
  <c r="B1405" i="14"/>
  <c r="B1401" i="14"/>
  <c r="B1397" i="14"/>
  <c r="B1393" i="14"/>
  <c r="B1389" i="14"/>
  <c r="B1385" i="14"/>
  <c r="B1381" i="14"/>
  <c r="B1377" i="14"/>
  <c r="B1373" i="14"/>
  <c r="B1369" i="14"/>
  <c r="B1365" i="14"/>
  <c r="B1361" i="14"/>
  <c r="B1357" i="14"/>
  <c r="B1353" i="14"/>
  <c r="B1349" i="14"/>
  <c r="B1345" i="14"/>
  <c r="B1341" i="14"/>
  <c r="B1337" i="14"/>
  <c r="B1333" i="14"/>
  <c r="B1329" i="14"/>
  <c r="B1325" i="14"/>
  <c r="B1321" i="14"/>
  <c r="B1317" i="14"/>
  <c r="B1313" i="14"/>
  <c r="B1309" i="14"/>
  <c r="B1305" i="14"/>
  <c r="B1301" i="14"/>
  <c r="B1297" i="14"/>
  <c r="B1293" i="14"/>
  <c r="B1289" i="14"/>
  <c r="B1285" i="14"/>
  <c r="B1281" i="14"/>
  <c r="B1277" i="14"/>
  <c r="B1273" i="14"/>
  <c r="B1269" i="14"/>
  <c r="B1265" i="14"/>
  <c r="B1261" i="14"/>
  <c r="B1257" i="14"/>
  <c r="B1253" i="14"/>
  <c r="B1249" i="14"/>
  <c r="B1245" i="14"/>
  <c r="B1241" i="14"/>
  <c r="B1237" i="14"/>
  <c r="B1233" i="14"/>
  <c r="B1229" i="14"/>
  <c r="B1225" i="14"/>
  <c r="B1221" i="14"/>
  <c r="B1217" i="14"/>
  <c r="B1213" i="14"/>
  <c r="B1209" i="14"/>
  <c r="B1205" i="14"/>
  <c r="B1201" i="14"/>
  <c r="B1197" i="14"/>
  <c r="B1193" i="14"/>
  <c r="B1189" i="14"/>
  <c r="B1185" i="14"/>
  <c r="B1181" i="14"/>
  <c r="B1177" i="14"/>
  <c r="B1173" i="14"/>
  <c r="B1169" i="14"/>
  <c r="B1165" i="14"/>
  <c r="B1161" i="14"/>
  <c r="B1157" i="14"/>
  <c r="B1153" i="14"/>
  <c r="B1149" i="14"/>
  <c r="B1145" i="14"/>
  <c r="B1141" i="14"/>
  <c r="B1137" i="14"/>
  <c r="B1133" i="14"/>
  <c r="B1129" i="14"/>
  <c r="B1125" i="14"/>
  <c r="B1121" i="14"/>
  <c r="B1117" i="14"/>
  <c r="B1113" i="14"/>
  <c r="B1109" i="14"/>
  <c r="B1105" i="14"/>
  <c r="B1101" i="14"/>
  <c r="B1097" i="14"/>
  <c r="B1093" i="14"/>
  <c r="B1089" i="14"/>
  <c r="B1085" i="14"/>
  <c r="B1081" i="14"/>
  <c r="B1077" i="14"/>
  <c r="B1073" i="14"/>
  <c r="B1069" i="14"/>
  <c r="B1065" i="14"/>
  <c r="B1061" i="14"/>
  <c r="B1057" i="14"/>
  <c r="B1053" i="14"/>
  <c r="B1049" i="14"/>
  <c r="B1045" i="14"/>
  <c r="B1041" i="14"/>
  <c r="B1037" i="14"/>
  <c r="B1033" i="14"/>
  <c r="B1029" i="14"/>
  <c r="B1025" i="14"/>
  <c r="B1021" i="14"/>
  <c r="B1017" i="14"/>
  <c r="B1013" i="14"/>
  <c r="B1009" i="14"/>
  <c r="B1005" i="14"/>
  <c r="B1001" i="14"/>
  <c r="B997" i="14"/>
  <c r="B993" i="14"/>
  <c r="B989" i="14"/>
  <c r="B985" i="14"/>
  <c r="B981" i="14"/>
  <c r="B977" i="14"/>
  <c r="B973" i="14"/>
  <c r="B969" i="14"/>
  <c r="B965" i="14"/>
  <c r="B961" i="14"/>
  <c r="B957" i="14"/>
  <c r="B953" i="14"/>
  <c r="B949" i="14"/>
  <c r="B945" i="14"/>
  <c r="B941" i="14"/>
  <c r="B937" i="14"/>
  <c r="B933" i="14"/>
  <c r="B929" i="14"/>
  <c r="B925" i="14"/>
  <c r="B921" i="14"/>
  <c r="B917" i="14"/>
  <c r="B913" i="14"/>
  <c r="B909" i="14"/>
  <c r="B905" i="14"/>
  <c r="B901" i="14"/>
  <c r="B897" i="14"/>
  <c r="B893" i="14"/>
  <c r="B889" i="14"/>
  <c r="B885" i="14"/>
  <c r="B881" i="14"/>
  <c r="B877" i="14"/>
  <c r="B873" i="14"/>
  <c r="B869" i="14"/>
  <c r="B865" i="14"/>
  <c r="B861" i="14"/>
  <c r="B857" i="14"/>
  <c r="B853" i="14"/>
  <c r="B849" i="14"/>
  <c r="B845" i="14"/>
  <c r="B841" i="14"/>
  <c r="B837" i="14"/>
  <c r="B833" i="14"/>
  <c r="B829" i="14"/>
  <c r="B825" i="14"/>
  <c r="B821" i="14"/>
  <c r="B817" i="14"/>
  <c r="B813" i="14"/>
  <c r="B809" i="14"/>
  <c r="B805" i="14"/>
  <c r="B801" i="14"/>
  <c r="B797" i="14"/>
  <c r="B793" i="14"/>
  <c r="B789" i="14"/>
  <c r="B785" i="14"/>
  <c r="B781" i="14"/>
  <c r="B777" i="14"/>
  <c r="B773" i="14"/>
  <c r="B769" i="14"/>
  <c r="B765" i="14"/>
  <c r="B761" i="14"/>
  <c r="B757" i="14"/>
  <c r="B753" i="14"/>
  <c r="B749" i="14"/>
  <c r="B745" i="14"/>
  <c r="B741" i="14"/>
  <c r="B737" i="14"/>
  <c r="B733" i="14"/>
  <c r="B729" i="14"/>
  <c r="B725" i="14"/>
  <c r="B721" i="14"/>
  <c r="B717" i="14"/>
  <c r="B713" i="14"/>
  <c r="B709" i="14"/>
  <c r="B705" i="14"/>
  <c r="B701" i="14"/>
  <c r="B697" i="14"/>
  <c r="B693" i="14"/>
  <c r="B689" i="14"/>
  <c r="B685" i="14"/>
  <c r="B681" i="14"/>
  <c r="B677" i="14"/>
  <c r="B673" i="14"/>
  <c r="B669" i="14"/>
  <c r="B665" i="14"/>
  <c r="B661" i="14"/>
  <c r="B657" i="14"/>
  <c r="B653" i="14"/>
  <c r="B649" i="14"/>
  <c r="B645" i="14"/>
  <c r="B641" i="14"/>
  <c r="B637" i="14"/>
  <c r="B633" i="14"/>
  <c r="B629" i="14"/>
  <c r="B625" i="14"/>
  <c r="B621" i="14"/>
  <c r="B617" i="14"/>
  <c r="B613" i="14"/>
  <c r="B609" i="14"/>
  <c r="B605" i="14"/>
  <c r="B601" i="14"/>
  <c r="B597" i="14"/>
  <c r="B593" i="14"/>
  <c r="B589" i="14"/>
  <c r="B585" i="14"/>
  <c r="B581" i="14"/>
  <c r="B577" i="14"/>
  <c r="B573" i="14"/>
  <c r="B569" i="14"/>
  <c r="B565" i="14"/>
  <c r="B561" i="14"/>
  <c r="B557" i="14"/>
  <c r="B553" i="14"/>
  <c r="B549" i="14"/>
  <c r="B545" i="14"/>
  <c r="B541" i="14"/>
  <c r="B537" i="14"/>
  <c r="B533" i="14"/>
  <c r="B529" i="14"/>
  <c r="B525" i="14"/>
  <c r="B521" i="14"/>
  <c r="B517" i="14"/>
  <c r="B513" i="14"/>
  <c r="B509" i="14"/>
  <c r="B505" i="14"/>
  <c r="B501" i="14"/>
  <c r="B497" i="14"/>
  <c r="B493" i="14"/>
  <c r="B489" i="14"/>
  <c r="B485" i="14"/>
  <c r="B481" i="14"/>
  <c r="B477" i="14"/>
  <c r="B473" i="14"/>
  <c r="B469" i="14"/>
  <c r="B465" i="14"/>
  <c r="B461" i="14"/>
  <c r="B457" i="14"/>
  <c r="B453" i="14"/>
  <c r="B449" i="14"/>
  <c r="B445" i="14"/>
  <c r="B441" i="14"/>
  <c r="B437" i="14"/>
  <c r="B433" i="14"/>
  <c r="B429" i="14"/>
  <c r="B425" i="14"/>
  <c r="B421" i="14"/>
  <c r="B417" i="14"/>
  <c r="B413" i="14"/>
  <c r="B409" i="14"/>
  <c r="B405" i="14"/>
  <c r="B401" i="14"/>
  <c r="B397" i="14"/>
  <c r="B393" i="14"/>
  <c r="B389" i="14"/>
  <c r="B385" i="14"/>
  <c r="B381" i="14"/>
  <c r="B377" i="14"/>
  <c r="B373" i="14"/>
  <c r="B369" i="14"/>
  <c r="B365" i="14"/>
  <c r="B361" i="14"/>
  <c r="B357" i="14"/>
  <c r="B353" i="14"/>
  <c r="B349" i="14"/>
  <c r="B345" i="14"/>
  <c r="B341" i="14"/>
  <c r="B337" i="14"/>
  <c r="B333" i="14"/>
  <c r="B329" i="14"/>
  <c r="B325" i="14"/>
  <c r="B321" i="14"/>
  <c r="B317" i="14"/>
  <c r="B313" i="14"/>
  <c r="B309" i="14"/>
  <c r="B305" i="14"/>
  <c r="B301" i="14"/>
  <c r="B297" i="14"/>
  <c r="B293" i="14"/>
  <c r="B289" i="14"/>
  <c r="B285" i="14"/>
  <c r="B281" i="14"/>
  <c r="B277" i="14"/>
  <c r="B273" i="14"/>
  <c r="B269" i="14"/>
  <c r="B265" i="14"/>
  <c r="B261" i="14"/>
  <c r="B257" i="14"/>
  <c r="B253" i="14"/>
  <c r="B249" i="14"/>
  <c r="B245" i="14"/>
  <c r="B241" i="14"/>
  <c r="B237" i="14"/>
  <c r="B233" i="14"/>
  <c r="B229" i="14"/>
  <c r="B225" i="14"/>
  <c r="B221" i="14"/>
  <c r="B217" i="14"/>
  <c r="B213" i="14"/>
  <c r="B209" i="14"/>
  <c r="B205" i="14"/>
  <c r="B201" i="14"/>
  <c r="B197" i="14"/>
  <c r="B193" i="14"/>
  <c r="B189" i="14"/>
  <c r="B185" i="14"/>
  <c r="B181" i="14"/>
  <c r="B1708" i="14"/>
  <c r="B1704" i="14"/>
  <c r="B1700" i="14"/>
  <c r="B1696" i="14"/>
  <c r="B1692" i="14"/>
  <c r="B1688" i="14"/>
  <c r="B1684" i="14"/>
  <c r="B1680" i="14"/>
  <c r="B1676" i="14"/>
  <c r="B1668" i="14"/>
  <c r="B1664" i="14"/>
  <c r="B1660" i="14"/>
  <c r="B1656" i="14"/>
  <c r="B1652" i="14"/>
  <c r="B1648" i="14"/>
  <c r="B1644" i="14"/>
  <c r="B1640" i="14"/>
  <c r="B1636" i="14"/>
  <c r="B1632" i="14"/>
  <c r="B1628" i="14"/>
  <c r="B1624" i="14"/>
  <c r="B1620" i="14"/>
  <c r="B1616" i="14"/>
  <c r="B1612" i="14"/>
  <c r="B1608" i="14"/>
  <c r="B1604" i="14"/>
  <c r="B1600" i="14"/>
  <c r="B1596" i="14"/>
  <c r="B1592" i="14"/>
  <c r="B1588" i="14"/>
  <c r="B1584" i="14"/>
  <c r="B1580" i="14"/>
  <c r="B1576" i="14"/>
  <c r="B1572" i="14"/>
  <c r="B1568" i="14"/>
  <c r="B1564" i="14"/>
  <c r="B1560" i="14"/>
  <c r="B1556" i="14"/>
  <c r="B1552" i="14"/>
  <c r="B1548" i="14"/>
  <c r="B1544" i="14"/>
  <c r="B1540" i="14"/>
  <c r="B1536" i="14"/>
  <c r="B1532" i="14"/>
  <c r="B1528" i="14"/>
  <c r="B1524" i="14"/>
  <c r="B1520" i="14"/>
  <c r="B1516" i="14"/>
  <c r="B1512" i="14"/>
  <c r="B1508" i="14"/>
  <c r="B1504" i="14"/>
  <c r="B1500" i="14"/>
  <c r="B1496" i="14"/>
  <c r="B1492" i="14"/>
  <c r="B1488" i="14"/>
  <c r="B1484" i="14"/>
  <c r="B1480" i="14"/>
  <c r="B1476" i="14"/>
  <c r="B1472" i="14"/>
  <c r="B1468" i="14"/>
  <c r="B1464" i="14"/>
  <c r="B1460" i="14"/>
  <c r="B1456" i="14"/>
  <c r="B1452" i="14"/>
  <c r="B1448" i="14"/>
  <c r="B1444" i="14"/>
  <c r="B1440" i="14"/>
  <c r="B1436" i="14"/>
  <c r="B1432" i="14"/>
  <c r="B1428" i="14"/>
  <c r="B1424" i="14"/>
  <c r="B1420" i="14"/>
  <c r="B1416" i="14"/>
  <c r="B1412" i="14"/>
  <c r="B1408" i="14"/>
  <c r="B1404" i="14"/>
  <c r="B1400" i="14"/>
  <c r="B1396" i="14"/>
  <c r="B1392" i="14"/>
  <c r="B1388" i="14"/>
  <c r="B1384" i="14"/>
  <c r="B1380" i="14"/>
  <c r="B1376" i="14"/>
  <c r="B1372" i="14"/>
  <c r="B1368" i="14"/>
  <c r="B1364" i="14"/>
  <c r="B1360" i="14"/>
  <c r="B1356" i="14"/>
  <c r="B1352" i="14"/>
  <c r="B1348" i="14"/>
  <c r="B1344" i="14"/>
  <c r="B1340" i="14"/>
  <c r="B1336" i="14"/>
  <c r="B1332" i="14"/>
  <c r="B1328" i="14"/>
  <c r="B1324" i="14"/>
  <c r="B1320" i="14"/>
  <c r="B1316" i="14"/>
  <c r="B1312" i="14"/>
  <c r="B1308" i="14"/>
  <c r="B1304" i="14"/>
  <c r="B1300" i="14"/>
  <c r="B1296" i="14"/>
  <c r="B1292" i="14"/>
  <c r="B1288" i="14"/>
  <c r="B1284" i="14"/>
  <c r="B1280" i="14"/>
  <c r="B1276" i="14"/>
  <c r="B1272" i="14"/>
  <c r="B1268" i="14"/>
  <c r="B1264" i="14"/>
  <c r="B1260" i="14"/>
  <c r="B1256" i="14"/>
  <c r="B1252" i="14"/>
  <c r="B1248" i="14"/>
  <c r="B1244" i="14"/>
  <c r="B1240" i="14"/>
  <c r="B1236" i="14"/>
  <c r="B1232" i="14"/>
  <c r="B1228" i="14"/>
  <c r="B1224" i="14"/>
  <c r="B1220" i="14"/>
  <c r="B1216" i="14"/>
  <c r="B1212" i="14"/>
  <c r="B1208" i="14"/>
  <c r="B1204" i="14"/>
  <c r="B1200" i="14"/>
  <c r="B1196" i="14"/>
  <c r="B1192" i="14"/>
  <c r="B1188" i="14"/>
  <c r="B1184" i="14"/>
  <c r="B1180" i="14"/>
  <c r="B1176" i="14"/>
  <c r="B1172" i="14"/>
  <c r="B1168" i="14"/>
  <c r="B1164" i="14"/>
  <c r="B1160" i="14"/>
  <c r="B1156" i="14"/>
  <c r="B1152" i="14"/>
  <c r="B1148" i="14"/>
  <c r="B1144" i="14"/>
  <c r="B1140" i="14"/>
  <c r="B1136" i="14"/>
  <c r="B1132" i="14"/>
  <c r="B1128" i="14"/>
  <c r="B1124" i="14"/>
  <c r="B1120" i="14"/>
  <c r="B1116" i="14"/>
  <c r="B1112" i="14"/>
  <c r="B1108" i="14"/>
  <c r="B1104" i="14"/>
  <c r="B1100" i="14"/>
  <c r="B1096" i="14"/>
  <c r="B1092" i="14"/>
  <c r="B1088" i="14"/>
  <c r="B1084" i="14"/>
  <c r="B1080" i="14"/>
  <c r="B1076" i="14"/>
  <c r="B1072" i="14"/>
  <c r="B1068" i="14"/>
  <c r="B1064" i="14"/>
  <c r="B1060" i="14"/>
  <c r="B1056" i="14"/>
  <c r="B1052" i="14"/>
  <c r="B1048" i="14"/>
  <c r="B2547" i="14"/>
  <c r="B2543" i="14"/>
  <c r="B2539" i="14"/>
  <c r="B2535" i="14"/>
  <c r="B2531" i="14"/>
  <c r="B2527" i="14"/>
  <c r="B2523" i="14"/>
  <c r="B2519" i="14"/>
  <c r="B2515" i="14"/>
  <c r="B2511" i="14"/>
  <c r="B2507" i="14"/>
  <c r="B2503" i="14"/>
  <c r="B2495" i="14"/>
  <c r="B2491" i="14"/>
  <c r="B2487" i="14"/>
  <c r="B2483" i="14"/>
  <c r="B2479" i="14"/>
  <c r="B2475" i="14"/>
  <c r="B2471" i="14"/>
  <c r="B2467" i="14"/>
  <c r="B2463" i="14"/>
  <c r="B2459" i="14"/>
  <c r="B2455" i="14"/>
  <c r="B2451" i="14"/>
  <c r="B2447" i="14"/>
  <c r="B2443" i="14"/>
  <c r="B2439" i="14"/>
  <c r="B2435" i="14"/>
  <c r="B2431" i="14"/>
  <c r="B2427" i="14"/>
  <c r="B2423" i="14"/>
  <c r="B2419" i="14"/>
  <c r="B2415" i="14"/>
  <c r="B2411" i="14"/>
  <c r="B2407" i="14"/>
  <c r="B2403" i="14"/>
  <c r="B2399" i="14"/>
  <c r="B2395" i="14"/>
  <c r="B2391" i="14"/>
  <c r="B2387" i="14"/>
  <c r="B2383" i="14"/>
  <c r="B2379" i="14"/>
  <c r="B2375" i="14"/>
  <c r="B2367" i="14"/>
  <c r="B2363" i="14"/>
  <c r="B2359" i="14"/>
  <c r="B2355" i="14"/>
  <c r="B2351" i="14"/>
  <c r="B2347" i="14"/>
  <c r="B2343" i="14"/>
  <c r="B2339" i="14"/>
  <c r="B2335" i="14"/>
  <c r="B2331" i="14"/>
  <c r="B2327" i="14"/>
  <c r="B2323" i="14"/>
  <c r="B2319" i="14"/>
  <c r="B2315" i="14"/>
  <c r="B2311" i="14"/>
  <c r="B2307" i="14"/>
  <c r="B2303" i="14"/>
  <c r="B2299" i="14"/>
  <c r="B2295" i="14"/>
  <c r="B2291" i="14"/>
  <c r="B2287" i="14"/>
  <c r="B2283" i="14"/>
  <c r="B2279" i="14"/>
  <c r="B2275" i="14"/>
  <c r="B2271" i="14"/>
  <c r="B2267" i="14"/>
  <c r="B2263" i="14"/>
  <c r="B2259" i="14"/>
  <c r="B2255" i="14"/>
  <c r="B2251" i="14"/>
  <c r="B2247" i="14"/>
  <c r="B2239" i="14"/>
  <c r="B2235" i="14"/>
  <c r="B2231" i="14"/>
  <c r="B2227" i="14"/>
  <c r="B2223" i="14"/>
  <c r="B2219" i="14"/>
  <c r="B2215" i="14"/>
  <c r="B2211" i="14"/>
  <c r="B2207" i="14"/>
  <c r="B2203" i="14"/>
  <c r="B2199" i="14"/>
  <c r="B2195" i="14"/>
  <c r="B2191" i="14"/>
  <c r="B2187" i="14"/>
  <c r="B2183" i="14"/>
  <c r="B2179" i="14"/>
  <c r="B2175" i="14"/>
  <c r="B2171" i="14"/>
  <c r="B2167" i="14"/>
  <c r="B2163" i="14"/>
  <c r="B2159" i="14"/>
  <c r="B2155" i="14"/>
  <c r="B2151" i="14"/>
  <c r="B2147" i="14"/>
  <c r="B2143" i="14"/>
  <c r="B2139" i="14"/>
  <c r="B2135" i="14"/>
  <c r="B2131" i="14"/>
  <c r="B2127" i="14"/>
  <c r="B2123" i="14"/>
  <c r="B2119" i="14"/>
  <c r="B2111" i="14"/>
  <c r="B2107" i="14"/>
  <c r="B2103" i="14"/>
  <c r="B2099" i="14"/>
  <c r="B2095" i="14"/>
  <c r="B2091" i="14"/>
  <c r="B2087" i="14"/>
  <c r="B2083" i="14"/>
  <c r="B2079" i="14"/>
  <c r="B2075" i="14"/>
  <c r="B2071" i="14"/>
  <c r="B2067" i="14"/>
  <c r="B2063" i="14"/>
  <c r="B2059" i="14"/>
  <c r="B2055" i="14"/>
  <c r="B2051" i="14"/>
  <c r="B2047" i="14"/>
  <c r="B2043" i="14"/>
  <c r="B2039" i="14"/>
  <c r="B2035" i="14"/>
  <c r="B2031" i="14"/>
  <c r="B2027" i="14"/>
  <c r="B2023" i="14"/>
  <c r="B2019" i="14"/>
  <c r="B2015" i="14"/>
  <c r="B2011" i="14"/>
  <c r="B2007" i="14"/>
  <c r="B2003" i="14"/>
  <c r="B1999" i="14"/>
  <c r="B1995" i="14"/>
  <c r="B1991" i="14"/>
  <c r="B1987" i="14"/>
  <c r="B1983" i="14"/>
  <c r="B1979" i="14"/>
  <c r="B1975" i="14"/>
  <c r="B1971" i="14"/>
  <c r="B1967" i="14"/>
  <c r="B1963" i="14"/>
  <c r="B1959" i="14"/>
  <c r="B1955" i="14"/>
  <c r="B1951" i="14"/>
  <c r="B1947" i="14"/>
  <c r="B1943" i="14"/>
  <c r="B1939" i="14"/>
  <c r="B1935" i="14"/>
  <c r="B1931" i="14"/>
  <c r="B1927" i="14"/>
  <c r="B1923" i="14"/>
  <c r="B1919" i="14"/>
  <c r="B1915" i="14"/>
  <c r="B1911" i="14"/>
  <c r="B1907" i="14"/>
  <c r="B1903" i="14"/>
  <c r="B1899" i="14"/>
  <c r="B1895" i="14"/>
  <c r="B1891" i="14"/>
  <c r="B1887" i="14"/>
  <c r="B1883" i="14"/>
  <c r="B1879" i="14"/>
  <c r="B1875" i="14"/>
  <c r="B1871" i="14"/>
  <c r="B1867" i="14"/>
  <c r="B1863" i="14"/>
  <c r="B1859" i="14"/>
  <c r="B1855" i="14"/>
  <c r="B1851" i="14"/>
  <c r="B1847" i="14"/>
  <c r="B1843" i="14"/>
  <c r="B1839" i="14"/>
  <c r="B1835" i="14"/>
  <c r="B1831" i="14"/>
  <c r="B1827" i="14"/>
  <c r="B1823" i="14"/>
  <c r="B1819" i="14"/>
  <c r="B1815" i="14"/>
  <c r="B1811" i="14"/>
  <c r="B1807" i="14"/>
  <c r="B1803" i="14"/>
  <c r="B1799" i="14"/>
  <c r="B1795" i="14"/>
  <c r="B1791" i="14"/>
  <c r="B1787" i="14"/>
  <c r="B1783" i="14"/>
  <c r="B1779" i="14"/>
  <c r="B1775" i="14"/>
  <c r="B1771" i="14"/>
  <c r="B1767" i="14"/>
  <c r="B1763" i="14"/>
  <c r="B1759" i="14"/>
  <c r="B1755" i="14"/>
  <c r="B1751" i="14"/>
  <c r="B1747" i="14"/>
  <c r="B1743" i="14"/>
  <c r="B1739" i="14"/>
  <c r="B1735" i="14"/>
  <c r="B1731" i="14"/>
  <c r="B1727" i="14"/>
  <c r="B1723" i="14"/>
  <c r="B1719" i="14"/>
  <c r="B1715" i="14"/>
  <c r="B1711" i="14"/>
  <c r="B1707" i="14"/>
  <c r="B1703" i="14"/>
  <c r="B1699" i="14"/>
  <c r="B1695" i="14"/>
  <c r="B1691" i="14"/>
  <c r="B1687" i="14"/>
  <c r="B1683" i="14"/>
  <c r="B1679" i="14"/>
  <c r="B1675" i="14"/>
  <c r="B1671" i="14"/>
  <c r="B1667" i="14"/>
  <c r="B1663" i="14"/>
  <c r="B1659" i="14"/>
  <c r="B1655" i="14"/>
  <c r="B1651" i="14"/>
  <c r="B1647" i="14"/>
  <c r="B1643" i="14"/>
  <c r="B1639" i="14"/>
  <c r="B1635" i="14"/>
  <c r="B1631" i="14"/>
  <c r="B1627" i="14"/>
  <c r="B1623" i="14"/>
  <c r="B1619" i="14"/>
  <c r="B1615" i="14"/>
  <c r="B1611" i="14"/>
  <c r="B1607" i="14"/>
  <c r="B1603" i="14"/>
  <c r="B1599" i="14"/>
  <c r="B1595" i="14"/>
  <c r="B1591" i="14"/>
  <c r="B1587" i="14"/>
  <c r="B1583" i="14"/>
  <c r="B1579" i="14"/>
  <c r="B1575" i="14"/>
  <c r="B1571" i="14"/>
  <c r="B1567" i="14"/>
  <c r="B1563" i="14"/>
  <c r="B1559" i="14"/>
  <c r="B1555" i="14"/>
  <c r="B1551" i="14"/>
  <c r="B1547" i="14"/>
  <c r="B1543" i="14"/>
  <c r="B1539" i="14"/>
  <c r="B1535" i="14"/>
  <c r="B1531" i="14"/>
  <c r="B1527" i="14"/>
  <c r="B1523" i="14"/>
  <c r="B1519" i="14"/>
  <c r="B1515" i="14"/>
  <c r="B1511" i="14"/>
  <c r="B1507" i="14"/>
  <c r="B1503" i="14"/>
  <c r="B1499" i="14"/>
  <c r="B1495" i="14"/>
  <c r="B1491" i="14"/>
  <c r="B1487" i="14"/>
  <c r="B1483" i="14"/>
  <c r="B1479" i="14"/>
  <c r="B1475" i="14"/>
  <c r="B1471" i="14"/>
  <c r="B1467" i="14"/>
  <c r="B1463" i="14"/>
  <c r="B1459" i="14"/>
  <c r="B1455" i="14"/>
  <c r="B1451" i="14"/>
  <c r="B1447" i="14"/>
  <c r="B1443" i="14"/>
  <c r="B1439" i="14"/>
  <c r="B1435" i="14"/>
  <c r="B1431" i="14"/>
  <c r="B1427" i="14"/>
  <c r="B1423" i="14"/>
  <c r="B1419" i="14"/>
  <c r="B1415" i="14"/>
  <c r="B1411" i="14"/>
  <c r="B1407" i="14"/>
  <c r="B1403" i="14"/>
  <c r="B1399" i="14"/>
  <c r="B1395" i="14"/>
  <c r="B1391" i="14"/>
  <c r="B1387" i="14"/>
  <c r="B1383" i="14"/>
  <c r="B1379" i="14"/>
  <c r="B1375" i="14"/>
  <c r="B1371" i="14"/>
  <c r="B1367" i="14"/>
  <c r="B1363" i="14"/>
  <c r="B1359" i="14"/>
  <c r="B1355" i="14"/>
  <c r="B1351" i="14"/>
  <c r="B1347" i="14"/>
  <c r="B1343" i="14"/>
  <c r="B1339" i="14"/>
  <c r="B1335" i="14"/>
  <c r="B1331" i="14"/>
  <c r="B1327" i="14"/>
  <c r="B1323" i="14"/>
  <c r="B1319" i="14"/>
  <c r="B1315" i="14"/>
  <c r="B1311" i="14"/>
  <c r="B1307" i="14"/>
  <c r="B1303" i="14"/>
  <c r="B1299" i="14"/>
  <c r="B1295" i="14"/>
  <c r="B1291" i="14"/>
  <c r="B1287" i="14"/>
  <c r="B1283" i="14"/>
  <c r="B1279" i="14"/>
  <c r="B1275" i="14"/>
  <c r="B1271" i="14"/>
  <c r="B1267" i="14"/>
  <c r="B1263" i="14"/>
  <c r="B1259" i="14"/>
  <c r="B1255" i="14"/>
  <c r="B1251" i="14"/>
  <c r="B1247" i="14"/>
  <c r="B1243" i="14"/>
  <c r="B1239" i="14"/>
  <c r="B1235" i="14"/>
  <c r="B1231" i="14"/>
  <c r="B1227" i="14"/>
  <c r="B1223" i="14"/>
  <c r="B1044" i="14"/>
  <c r="B1040" i="14"/>
  <c r="B1036" i="14"/>
  <c r="B1032" i="14"/>
  <c r="B1028" i="14"/>
  <c r="B1024" i="14"/>
  <c r="B1020" i="14"/>
  <c r="B1016" i="14"/>
  <c r="B1012" i="14"/>
  <c r="B1008" i="14"/>
  <c r="B1004" i="14"/>
  <c r="B1000" i="14"/>
  <c r="B996" i="14"/>
  <c r="B992" i="14"/>
  <c r="B988" i="14"/>
  <c r="B984" i="14"/>
  <c r="B980" i="14"/>
  <c r="B976" i="14"/>
  <c r="B972" i="14"/>
  <c r="B968" i="14"/>
  <c r="B964" i="14"/>
  <c r="B960" i="14"/>
  <c r="B956" i="14"/>
  <c r="B952" i="14"/>
  <c r="B948" i="14"/>
  <c r="B944" i="14"/>
  <c r="B940" i="14"/>
  <c r="B936" i="14"/>
  <c r="B932" i="14"/>
  <c r="B928" i="14"/>
  <c r="B924" i="14"/>
  <c r="B920" i="14"/>
  <c r="B916" i="14"/>
  <c r="B912" i="14"/>
  <c r="B908" i="14"/>
  <c r="B904" i="14"/>
  <c r="B900" i="14"/>
  <c r="B896" i="14"/>
  <c r="B892" i="14"/>
  <c r="B888" i="14"/>
  <c r="B884" i="14"/>
  <c r="B880" i="14"/>
  <c r="B876" i="14"/>
  <c r="B872" i="14"/>
  <c r="B868" i="14"/>
  <c r="B864" i="14"/>
  <c r="B860" i="14"/>
  <c r="B856" i="14"/>
  <c r="B852" i="14"/>
  <c r="B848" i="14"/>
  <c r="B844" i="14"/>
  <c r="B840" i="14"/>
  <c r="B836" i="14"/>
  <c r="B832" i="14"/>
  <c r="B828" i="14"/>
  <c r="B824" i="14"/>
  <c r="B820" i="14"/>
  <c r="B816" i="14"/>
  <c r="B812" i="14"/>
  <c r="B808" i="14"/>
  <c r="B804" i="14"/>
  <c r="B800" i="14"/>
  <c r="B796" i="14"/>
  <c r="B792" i="14"/>
  <c r="B788" i="14"/>
  <c r="B784" i="14"/>
  <c r="B780" i="14"/>
  <c r="B776" i="14"/>
  <c r="B772" i="14"/>
  <c r="B768" i="14"/>
  <c r="B764" i="14"/>
  <c r="B760" i="14"/>
  <c r="B756" i="14"/>
  <c r="B752" i="14"/>
  <c r="B748" i="14"/>
  <c r="B744" i="14"/>
  <c r="B740" i="14"/>
  <c r="B736" i="14"/>
  <c r="B732" i="14"/>
  <c r="B728" i="14"/>
  <c r="B724" i="14"/>
  <c r="B720" i="14"/>
  <c r="B716" i="14"/>
  <c r="B712" i="14"/>
  <c r="B708" i="14"/>
  <c r="B704" i="14"/>
  <c r="B700" i="14"/>
  <c r="B696" i="14"/>
  <c r="B692" i="14"/>
  <c r="B688" i="14"/>
  <c r="B684" i="14"/>
  <c r="B680" i="14"/>
  <c r="B676" i="14"/>
  <c r="B672" i="14"/>
  <c r="B668" i="14"/>
  <c r="B664" i="14"/>
  <c r="B660" i="14"/>
  <c r="B656" i="14"/>
  <c r="B652" i="14"/>
  <c r="B648" i="14"/>
  <c r="B644" i="14"/>
  <c r="B640" i="14"/>
  <c r="B636" i="14"/>
  <c r="B632" i="14"/>
  <c r="B628" i="14"/>
  <c r="B624" i="14"/>
  <c r="B620" i="14"/>
  <c r="B616" i="14"/>
  <c r="B612" i="14"/>
  <c r="B608" i="14"/>
  <c r="B604" i="14"/>
  <c r="B600" i="14"/>
  <c r="B596" i="14"/>
  <c r="B592" i="14"/>
  <c r="B588" i="14"/>
  <c r="B584" i="14"/>
  <c r="B580" i="14"/>
  <c r="B576" i="14"/>
  <c r="B572" i="14"/>
  <c r="B568" i="14"/>
  <c r="B564" i="14"/>
  <c r="B560" i="14"/>
  <c r="B556" i="14"/>
  <c r="B552" i="14"/>
  <c r="B548" i="14"/>
  <c r="B544" i="14"/>
  <c r="B540" i="14"/>
  <c r="B536" i="14"/>
  <c r="B532" i="14"/>
  <c r="B528" i="14"/>
  <c r="B524" i="14"/>
  <c r="B1219" i="14"/>
  <c r="B1215" i="14"/>
  <c r="B1211" i="14"/>
  <c r="B1207" i="14"/>
  <c r="B1203" i="14"/>
  <c r="B1199" i="14"/>
  <c r="B1195" i="14"/>
  <c r="B1191" i="14"/>
  <c r="B1187" i="14"/>
  <c r="B1183" i="14"/>
  <c r="B1179" i="14"/>
  <c r="B1175" i="14"/>
  <c r="B1171" i="14"/>
  <c r="B1167" i="14"/>
  <c r="B1163" i="14"/>
  <c r="B1159" i="14"/>
  <c r="B1155" i="14"/>
  <c r="B1151" i="14"/>
  <c r="B1147" i="14"/>
  <c r="B1143" i="14"/>
  <c r="B1139" i="14"/>
  <c r="B1135" i="14"/>
  <c r="B1131" i="14"/>
  <c r="B1127" i="14"/>
  <c r="B1123" i="14"/>
  <c r="B1119" i="14"/>
  <c r="B1115" i="14"/>
  <c r="B1111" i="14"/>
  <c r="B1107" i="14"/>
  <c r="B1103" i="14"/>
  <c r="B1099" i="14"/>
  <c r="B1095" i="14"/>
  <c r="B1091" i="14"/>
  <c r="B1087" i="14"/>
  <c r="B1083" i="14"/>
  <c r="B1079" i="14"/>
  <c r="B1075" i="14"/>
  <c r="B1071" i="14"/>
  <c r="B1067" i="14"/>
  <c r="B1063" i="14"/>
  <c r="B1059" i="14"/>
  <c r="B1055" i="14"/>
  <c r="B1051" i="14"/>
  <c r="B1047" i="14"/>
  <c r="B1043" i="14"/>
  <c r="B1039" i="14"/>
  <c r="B1035" i="14"/>
  <c r="B1031" i="14"/>
  <c r="B1027" i="14"/>
  <c r="B1023" i="14"/>
  <c r="B1019" i="14"/>
  <c r="B1015" i="14"/>
  <c r="B1011" i="14"/>
  <c r="B1007" i="14"/>
  <c r="B1003" i="14"/>
  <c r="B999" i="14"/>
  <c r="B995" i="14"/>
  <c r="B991" i="14"/>
  <c r="B987" i="14"/>
  <c r="B983" i="14"/>
  <c r="B979" i="14"/>
  <c r="B975" i="14"/>
  <c r="B971" i="14"/>
  <c r="B967" i="14"/>
  <c r="B963" i="14"/>
  <c r="B959" i="14"/>
  <c r="B955" i="14"/>
  <c r="B951" i="14"/>
  <c r="B947" i="14"/>
  <c r="B943" i="14"/>
  <c r="B939" i="14"/>
  <c r="B935" i="14"/>
  <c r="B931" i="14"/>
  <c r="B927" i="14"/>
  <c r="B923" i="14"/>
  <c r="B919" i="14"/>
  <c r="B915" i="14"/>
  <c r="B911" i="14"/>
  <c r="B907" i="14"/>
  <c r="B903" i="14"/>
  <c r="B899" i="14"/>
  <c r="B895" i="14"/>
  <c r="B891" i="14"/>
  <c r="B887" i="14"/>
  <c r="B883" i="14"/>
  <c r="B879" i="14"/>
  <c r="B875" i="14"/>
  <c r="B871" i="14"/>
  <c r="B867" i="14"/>
  <c r="B863" i="14"/>
  <c r="B859" i="14"/>
  <c r="B855" i="14"/>
  <c r="B851" i="14"/>
  <c r="B847" i="14"/>
  <c r="B843" i="14"/>
  <c r="B839" i="14"/>
  <c r="B835" i="14"/>
  <c r="B831" i="14"/>
  <c r="B827" i="14"/>
  <c r="B823" i="14"/>
  <c r="B819" i="14"/>
  <c r="B815" i="14"/>
  <c r="B811" i="14"/>
  <c r="B807" i="14"/>
  <c r="B803" i="14"/>
  <c r="B799" i="14"/>
  <c r="B795" i="14"/>
  <c r="B791" i="14"/>
  <c r="B787" i="14"/>
  <c r="B783" i="14"/>
  <c r="B779" i="14"/>
  <c r="B775" i="14"/>
  <c r="B771" i="14"/>
  <c r="B767" i="14"/>
  <c r="B763" i="14"/>
  <c r="B759" i="14"/>
  <c r="B755" i="14"/>
  <c r="B751" i="14"/>
  <c r="B747" i="14"/>
  <c r="B743" i="14"/>
  <c r="B739" i="14"/>
  <c r="B735" i="14"/>
  <c r="B731" i="14"/>
  <c r="B727" i="14"/>
  <c r="B723" i="14"/>
  <c r="B719" i="14"/>
  <c r="B715" i="14"/>
  <c r="B711" i="14"/>
  <c r="B707" i="14"/>
  <c r="B703" i="14"/>
  <c r="B699" i="14"/>
  <c r="B695" i="14"/>
  <c r="B691" i="14"/>
  <c r="B687" i="14"/>
  <c r="B683" i="14"/>
  <c r="B679" i="14"/>
  <c r="B675" i="14"/>
  <c r="B671" i="14"/>
  <c r="B667" i="14"/>
  <c r="B663" i="14"/>
  <c r="B659" i="14"/>
  <c r="B655" i="14"/>
  <c r="B651" i="14"/>
  <c r="B647" i="14"/>
  <c r="B643" i="14"/>
  <c r="B639" i="14"/>
  <c r="B635" i="14"/>
  <c r="B631" i="14"/>
  <c r="B627" i="14"/>
  <c r="B623" i="14"/>
  <c r="B619" i="14"/>
  <c r="B615" i="14"/>
  <c r="B611" i="14"/>
  <c r="B607" i="14"/>
  <c r="B603" i="14"/>
  <c r="B599" i="14"/>
  <c r="B595" i="14"/>
  <c r="B591" i="14"/>
  <c r="B587" i="14"/>
  <c r="B583" i="14"/>
  <c r="B579" i="14"/>
  <c r="B575" i="14"/>
  <c r="B571" i="14"/>
  <c r="B567" i="14"/>
  <c r="B563" i="14"/>
  <c r="B559" i="14"/>
  <c r="B555" i="14"/>
  <c r="B551" i="14"/>
  <c r="B547" i="14"/>
  <c r="B543" i="14"/>
  <c r="B539" i="14"/>
  <c r="B535" i="14"/>
  <c r="B531" i="14"/>
  <c r="B527" i="14"/>
  <c r="B523" i="14"/>
  <c r="B519" i="14"/>
  <c r="B515" i="14"/>
  <c r="B511" i="14"/>
  <c r="B507" i="14"/>
  <c r="B503" i="14"/>
  <c r="B499" i="14"/>
  <c r="B495" i="14"/>
  <c r="B491" i="14"/>
  <c r="B487" i="14"/>
  <c r="B483" i="14"/>
  <c r="B479" i="14"/>
  <c r="B475" i="14"/>
  <c r="B471" i="14"/>
  <c r="B467" i="14"/>
  <c r="B463" i="14"/>
  <c r="B459" i="14"/>
  <c r="B455" i="14"/>
  <c r="B451" i="14"/>
  <c r="B447" i="14"/>
  <c r="B443" i="14"/>
  <c r="B439" i="14"/>
  <c r="B435" i="14"/>
  <c r="B431" i="14"/>
  <c r="B427" i="14"/>
  <c r="B423" i="14"/>
  <c r="B419" i="14"/>
  <c r="B415" i="14"/>
  <c r="B411" i="14"/>
  <c r="B407" i="14"/>
  <c r="B403" i="14"/>
  <c r="B399" i="14"/>
  <c r="B395" i="14"/>
  <c r="B391" i="14"/>
  <c r="B387" i="14"/>
  <c r="B383" i="14"/>
  <c r="B379" i="14"/>
  <c r="B375" i="14"/>
  <c r="B371" i="14"/>
  <c r="B367" i="14"/>
  <c r="B363" i="14"/>
  <c r="B359" i="14"/>
  <c r="B355" i="14"/>
  <c r="B351" i="14"/>
  <c r="B347" i="14"/>
  <c r="B343" i="14"/>
  <c r="B339" i="14"/>
  <c r="B335" i="14"/>
  <c r="B331" i="14"/>
  <c r="B327" i="14"/>
  <c r="B323" i="14"/>
  <c r="B319" i="14"/>
  <c r="B315" i="14"/>
  <c r="B311" i="14"/>
  <c r="B307" i="14"/>
  <c r="B303" i="14"/>
  <c r="B299" i="14"/>
  <c r="B295" i="14"/>
  <c r="B291" i="14"/>
  <c r="B287" i="14"/>
  <c r="B283" i="14"/>
  <c r="B279" i="14"/>
  <c r="B275" i="14"/>
  <c r="B271" i="14"/>
  <c r="B267" i="14"/>
  <c r="B263" i="14"/>
  <c r="B259" i="14"/>
  <c r="B255" i="14"/>
  <c r="B251" i="14"/>
  <c r="B247" i="14"/>
  <c r="B243" i="14"/>
  <c r="B239" i="14"/>
  <c r="B235" i="14"/>
  <c r="B231" i="14"/>
  <c r="B227" i="14"/>
  <c r="B223" i="14"/>
  <c r="B219" i="14"/>
  <c r="B215" i="14"/>
  <c r="B211" i="14"/>
  <c r="B207" i="14"/>
  <c r="B203" i="14"/>
  <c r="B199" i="14"/>
  <c r="B195" i="14"/>
  <c r="B191" i="14"/>
  <c r="B187" i="14"/>
  <c r="B183" i="14"/>
  <c r="B179" i="14"/>
  <c r="B175" i="14"/>
  <c r="B171" i="14"/>
  <c r="B167" i="14"/>
  <c r="B163" i="14"/>
  <c r="B159" i="14"/>
  <c r="B155" i="14"/>
  <c r="B151" i="14"/>
  <c r="B147" i="14"/>
  <c r="B143" i="14"/>
  <c r="B139" i="14"/>
  <c r="B135" i="14"/>
  <c r="B131" i="14"/>
  <c r="B127" i="14"/>
  <c r="B123" i="14"/>
  <c r="B119" i="14"/>
  <c r="B115" i="14"/>
  <c r="B111" i="14"/>
  <c r="B107" i="14"/>
  <c r="B103" i="14"/>
  <c r="B99" i="14"/>
  <c r="B95" i="14"/>
  <c r="B91" i="14"/>
  <c r="B87" i="14"/>
  <c r="B83" i="14"/>
  <c r="B79" i="14"/>
  <c r="B75" i="14"/>
  <c r="B71" i="14"/>
  <c r="B67" i="14"/>
  <c r="B1714" i="14"/>
  <c r="B1710" i="14"/>
  <c r="B1706" i="14"/>
  <c r="B1702" i="14"/>
  <c r="B1698" i="14"/>
  <c r="B1694" i="14"/>
  <c r="B1690" i="14"/>
  <c r="B1686" i="14"/>
  <c r="B1682" i="14"/>
  <c r="B1678" i="14"/>
  <c r="B1674" i="14"/>
  <c r="B1670" i="14"/>
  <c r="B1666" i="14"/>
  <c r="B1662" i="14"/>
  <c r="B1658" i="14"/>
  <c r="B1654" i="14"/>
  <c r="B1650" i="14"/>
  <c r="B1646" i="14"/>
  <c r="B1642" i="14"/>
  <c r="B1638" i="14"/>
  <c r="B1634" i="14"/>
  <c r="B1630" i="14"/>
  <c r="B1626" i="14"/>
  <c r="B1622" i="14"/>
  <c r="B1618" i="14"/>
  <c r="B1614" i="14"/>
  <c r="B1610" i="14"/>
  <c r="B1606" i="14"/>
  <c r="B1602" i="14"/>
  <c r="B1598" i="14"/>
  <c r="B1594" i="14"/>
  <c r="B1590" i="14"/>
  <c r="B1586" i="14"/>
  <c r="B1582" i="14"/>
  <c r="B1578" i="14"/>
  <c r="B1574" i="14"/>
  <c r="B1570" i="14"/>
  <c r="B1566" i="14"/>
  <c r="B1562" i="14"/>
  <c r="B1558" i="14"/>
  <c r="B1554" i="14"/>
  <c r="B1550" i="14"/>
  <c r="B1546" i="14"/>
  <c r="B1542" i="14"/>
  <c r="B1538" i="14"/>
  <c r="B1534" i="14"/>
  <c r="B1530" i="14"/>
  <c r="B1526" i="14"/>
  <c r="B1522" i="14"/>
  <c r="B1514" i="14"/>
  <c r="B1510" i="14"/>
  <c r="B1506" i="14"/>
  <c r="B1502" i="14"/>
  <c r="B1498" i="14"/>
  <c r="B1494" i="14"/>
  <c r="B1490" i="14"/>
  <c r="B1486" i="14"/>
  <c r="B1482" i="14"/>
  <c r="B1478" i="14"/>
  <c r="B1474" i="14"/>
  <c r="B1470" i="14"/>
  <c r="B1466" i="14"/>
  <c r="B1462" i="14"/>
  <c r="B1458" i="14"/>
  <c r="B1454" i="14"/>
  <c r="B1450" i="14"/>
  <c r="B1446" i="14"/>
  <c r="B1442" i="14"/>
  <c r="B1438" i="14"/>
  <c r="B1434" i="14"/>
  <c r="B1430" i="14"/>
  <c r="B1426" i="14"/>
  <c r="B1422" i="14"/>
  <c r="B1418" i="14"/>
  <c r="B1414" i="14"/>
  <c r="B1410" i="14"/>
  <c r="B1406" i="14"/>
  <c r="B1402" i="14"/>
  <c r="B1398" i="14"/>
  <c r="B1394" i="14"/>
  <c r="B1386" i="14"/>
  <c r="B1382" i="14"/>
  <c r="B1378" i="14"/>
  <c r="B1374" i="14"/>
  <c r="B1370" i="14"/>
  <c r="B1366" i="14"/>
  <c r="B1362" i="14"/>
  <c r="B1358" i="14"/>
  <c r="B1354" i="14"/>
  <c r="B1350" i="14"/>
  <c r="B1346" i="14"/>
  <c r="B1342" i="14"/>
  <c r="B1338" i="14"/>
  <c r="B1334" i="14"/>
  <c r="B1330" i="14"/>
  <c r="B1326" i="14"/>
  <c r="B1322" i="14"/>
  <c r="B1318" i="14"/>
  <c r="B1314" i="14"/>
  <c r="B1310" i="14"/>
  <c r="B1306" i="14"/>
  <c r="B1302" i="14"/>
  <c r="B1298" i="14"/>
  <c r="B1294" i="14"/>
  <c r="B1290" i="14"/>
  <c r="B1286" i="14"/>
  <c r="B1282" i="14"/>
  <c r="B1278" i="14"/>
  <c r="B1274" i="14"/>
  <c r="B1270" i="14"/>
  <c r="B1266" i="14"/>
  <c r="B1258" i="14"/>
  <c r="B1254" i="14"/>
  <c r="B1250" i="14"/>
  <c r="B1246" i="14"/>
  <c r="B1242" i="14"/>
  <c r="B1238" i="14"/>
  <c r="B1234" i="14"/>
  <c r="B1230" i="14"/>
  <c r="B1226" i="14"/>
  <c r="B1222" i="14"/>
  <c r="B1218" i="14"/>
  <c r="B1214" i="14"/>
  <c r="B1210" i="14"/>
  <c r="B1206" i="14"/>
  <c r="B1202" i="14"/>
  <c r="B1198" i="14"/>
  <c r="B1194" i="14"/>
  <c r="B1190" i="14"/>
  <c r="B1186" i="14"/>
  <c r="B1182" i="14"/>
  <c r="B1178" i="14"/>
  <c r="B1174" i="14"/>
  <c r="B1170" i="14"/>
  <c r="B1166" i="14"/>
  <c r="B1162" i="14"/>
  <c r="B1158" i="14"/>
  <c r="B1154" i="14"/>
  <c r="B1150" i="14"/>
  <c r="B1146" i="14"/>
  <c r="B1142" i="14"/>
  <c r="B1138" i="14"/>
  <c r="B1134" i="14"/>
  <c r="B1130" i="14"/>
  <c r="B1126" i="14"/>
  <c r="B1122" i="14"/>
  <c r="B1118" i="14"/>
  <c r="B1114" i="14"/>
  <c r="B1110" i="14"/>
  <c r="B1106" i="14"/>
  <c r="B1102" i="14"/>
  <c r="B1098" i="14"/>
  <c r="B1094" i="14"/>
  <c r="B1090" i="14"/>
  <c r="B1086" i="14"/>
  <c r="B1082" i="14"/>
  <c r="B1078" i="14"/>
  <c r="B1074" i="14"/>
  <c r="B1070" i="14"/>
  <c r="B1066" i="14"/>
  <c r="B1062" i="14"/>
  <c r="B1058" i="14"/>
  <c r="B1054" i="14"/>
  <c r="B1050" i="14"/>
  <c r="B1046" i="14"/>
  <c r="B1042" i="14"/>
  <c r="B1038" i="14"/>
  <c r="B1034" i="14"/>
  <c r="B1030" i="14"/>
  <c r="B1026" i="14"/>
  <c r="B1022" i="14"/>
  <c r="B1018" i="14"/>
  <c r="B1014" i="14"/>
  <c r="B1010" i="14"/>
  <c r="B1006" i="14"/>
  <c r="B1002" i="14"/>
  <c r="B998" i="14"/>
  <c r="B994" i="14"/>
  <c r="B990" i="14"/>
  <c r="B986" i="14"/>
  <c r="B982" i="14"/>
  <c r="B978" i="14"/>
  <c r="B974" i="14"/>
  <c r="B970" i="14"/>
  <c r="B966" i="14"/>
  <c r="B962" i="14"/>
  <c r="B958" i="14"/>
  <c r="B954" i="14"/>
  <c r="B950" i="14"/>
  <c r="B946" i="14"/>
  <c r="B942" i="14"/>
  <c r="B938" i="14"/>
  <c r="B934" i="14"/>
  <c r="B930" i="14"/>
  <c r="B926" i="14"/>
  <c r="B922" i="14"/>
  <c r="B918" i="14"/>
  <c r="B914" i="14"/>
  <c r="B910" i="14"/>
  <c r="B906" i="14"/>
  <c r="B902" i="14"/>
  <c r="B898" i="14"/>
  <c r="B894" i="14"/>
  <c r="B890" i="14"/>
  <c r="B886" i="14"/>
  <c r="B882" i="14"/>
  <c r="B878" i="14"/>
  <c r="B874" i="14"/>
  <c r="B870" i="14"/>
  <c r="B866" i="14"/>
  <c r="B862" i="14"/>
  <c r="B858" i="14"/>
  <c r="B854" i="14"/>
  <c r="B850" i="14"/>
  <c r="B846" i="14"/>
  <c r="B842" i="14"/>
  <c r="B838" i="14"/>
  <c r="B834" i="14"/>
  <c r="B830" i="14"/>
  <c r="B826" i="14"/>
  <c r="B822" i="14"/>
  <c r="B818" i="14"/>
  <c r="B814" i="14"/>
  <c r="B810" i="14"/>
  <c r="B806" i="14"/>
  <c r="B802" i="14"/>
  <c r="B798" i="14"/>
  <c r="B794" i="14"/>
  <c r="B790" i="14"/>
  <c r="B786" i="14"/>
  <c r="B782" i="14"/>
  <c r="B778" i="14"/>
  <c r="B770" i="14"/>
  <c r="B766" i="14"/>
  <c r="B762" i="14"/>
  <c r="B758" i="14"/>
  <c r="B754" i="14"/>
  <c r="B750" i="14"/>
  <c r="B746" i="14"/>
  <c r="B742" i="14"/>
  <c r="B738" i="14"/>
  <c r="B734" i="14"/>
  <c r="B730" i="14"/>
  <c r="B726" i="14"/>
  <c r="B722" i="14"/>
  <c r="B718" i="14"/>
  <c r="B714" i="14"/>
  <c r="B710" i="14"/>
  <c r="B706" i="14"/>
  <c r="B702" i="14"/>
  <c r="B698" i="14"/>
  <c r="B694" i="14"/>
  <c r="B690" i="14"/>
  <c r="B686" i="14"/>
  <c r="B682" i="14"/>
  <c r="B678" i="14"/>
  <c r="B674" i="14"/>
  <c r="B670" i="14"/>
  <c r="B666" i="14"/>
  <c r="B662" i="14"/>
  <c r="B658" i="14"/>
  <c r="B654" i="14"/>
  <c r="B650" i="14"/>
  <c r="B646" i="14"/>
  <c r="B642" i="14"/>
  <c r="B638" i="14"/>
  <c r="B634" i="14"/>
  <c r="B630" i="14"/>
  <c r="B626" i="14"/>
  <c r="B622" i="14"/>
  <c r="B618" i="14"/>
  <c r="B614" i="14"/>
  <c r="B610" i="14"/>
  <c r="B606" i="14"/>
  <c r="B602" i="14"/>
  <c r="B598" i="14"/>
  <c r="B594" i="14"/>
  <c r="B590" i="14"/>
  <c r="B586" i="14"/>
  <c r="B582" i="14"/>
  <c r="B578" i="14"/>
  <c r="B574" i="14"/>
  <c r="B570" i="14"/>
  <c r="B566" i="14"/>
  <c r="B562" i="14"/>
  <c r="B558" i="14"/>
  <c r="B554" i="14"/>
  <c r="B550" i="14"/>
  <c r="B546" i="14"/>
  <c r="B542" i="14"/>
  <c r="B538" i="14"/>
  <c r="B534" i="14"/>
  <c r="B530" i="14"/>
  <c r="B526" i="14"/>
  <c r="B522" i="14"/>
  <c r="B518" i="14"/>
  <c r="B514" i="14"/>
  <c r="B510" i="14"/>
  <c r="B506" i="14"/>
  <c r="B502" i="14"/>
  <c r="B498" i="14"/>
  <c r="B494" i="14"/>
  <c r="B490" i="14"/>
  <c r="B486" i="14"/>
  <c r="B482" i="14"/>
  <c r="B478" i="14"/>
  <c r="B474" i="14"/>
  <c r="B470" i="14"/>
  <c r="B466" i="14"/>
  <c r="B462" i="14"/>
  <c r="B458" i="14"/>
  <c r="B454" i="14"/>
  <c r="B450" i="14"/>
  <c r="B446" i="14"/>
  <c r="B442" i="14"/>
  <c r="B438" i="14"/>
  <c r="B434" i="14"/>
  <c r="B430" i="14"/>
  <c r="B426" i="14"/>
  <c r="B422" i="14"/>
  <c r="B418" i="14"/>
  <c r="B414" i="14"/>
  <c r="B410" i="14"/>
  <c r="B406" i="14"/>
  <c r="B402" i="14"/>
  <c r="B398" i="14"/>
  <c r="B394" i="14"/>
  <c r="B390" i="14"/>
  <c r="B386" i="14"/>
  <c r="B382" i="14"/>
  <c r="B378" i="14"/>
  <c r="B374" i="14"/>
  <c r="B370" i="14"/>
  <c r="B366" i="14"/>
  <c r="B362" i="14"/>
  <c r="B358" i="14"/>
  <c r="B354" i="14"/>
  <c r="B350" i="14"/>
  <c r="B346" i="14"/>
  <c r="B342" i="14"/>
  <c r="B338" i="14"/>
  <c r="B334" i="14"/>
  <c r="B330" i="14"/>
  <c r="B326" i="14"/>
  <c r="B322" i="14"/>
  <c r="B318" i="14"/>
  <c r="B314" i="14"/>
  <c r="B310" i="14"/>
  <c r="B306" i="14"/>
  <c r="B302" i="14"/>
  <c r="B298" i="14"/>
  <c r="B294" i="14"/>
  <c r="B290" i="14"/>
  <c r="B286" i="14"/>
  <c r="B282" i="14"/>
  <c r="B278" i="14"/>
  <c r="B274" i="14"/>
  <c r="B270" i="14"/>
  <c r="B266" i="14"/>
  <c r="B262" i="14"/>
  <c r="B258" i="14"/>
  <c r="B254" i="14"/>
  <c r="B250" i="14"/>
  <c r="B246" i="14"/>
  <c r="B242" i="14"/>
  <c r="B238" i="14"/>
  <c r="B234" i="14"/>
  <c r="B230" i="14"/>
  <c r="B226" i="14"/>
  <c r="B222" i="14"/>
  <c r="B218" i="14"/>
  <c r="B214" i="14"/>
  <c r="B210" i="14"/>
  <c r="B206" i="14"/>
  <c r="B202" i="14"/>
  <c r="B198" i="14"/>
  <c r="B194" i="14"/>
  <c r="B190" i="14"/>
  <c r="B186" i="14"/>
  <c r="B182" i="14"/>
  <c r="B178" i="14"/>
  <c r="B174" i="14"/>
  <c r="B170" i="14"/>
  <c r="B166" i="14"/>
  <c r="B162" i="14"/>
  <c r="B158" i="14"/>
  <c r="B154" i="14"/>
  <c r="B150" i="14"/>
  <c r="B146" i="14"/>
  <c r="B142" i="14"/>
  <c r="B138" i="14"/>
  <c r="B134" i="14"/>
  <c r="B130" i="14"/>
  <c r="B126" i="14"/>
  <c r="B122" i="14"/>
  <c r="B118" i="14"/>
  <c r="B114" i="14"/>
  <c r="B110" i="14"/>
  <c r="B106" i="14"/>
  <c r="B102" i="14"/>
  <c r="B98" i="14"/>
  <c r="B94" i="14"/>
  <c r="B90" i="14"/>
  <c r="B86" i="14"/>
  <c r="B82" i="14"/>
  <c r="B78" i="14"/>
  <c r="B74" i="14"/>
  <c r="B70" i="14"/>
  <c r="B177" i="14"/>
  <c r="B173" i="14"/>
  <c r="B169" i="14"/>
  <c r="B165" i="14"/>
  <c r="B161" i="14"/>
  <c r="B157" i="14"/>
  <c r="B153" i="14"/>
  <c r="B149" i="14"/>
  <c r="B145" i="14"/>
  <c r="B141" i="14"/>
  <c r="B137" i="14"/>
  <c r="B133" i="14"/>
  <c r="B129" i="14"/>
  <c r="B125" i="14"/>
  <c r="B121" i="14"/>
  <c r="B117" i="14"/>
  <c r="B113" i="14"/>
  <c r="B109" i="14"/>
  <c r="B105" i="14"/>
  <c r="B101" i="14"/>
  <c r="B97" i="14"/>
  <c r="B93" i="14"/>
  <c r="B89" i="14"/>
  <c r="B85" i="14"/>
  <c r="B81" i="14"/>
  <c r="B77" i="14"/>
  <c r="B73" i="14"/>
  <c r="B69" i="14"/>
  <c r="B520" i="14"/>
  <c r="B516" i="14"/>
  <c r="B512" i="14"/>
  <c r="B508" i="14"/>
  <c r="B504" i="14"/>
  <c r="B500" i="14"/>
  <c r="B496" i="14"/>
  <c r="B492" i="14"/>
  <c r="B488" i="14"/>
  <c r="B484" i="14"/>
  <c r="B480" i="14"/>
  <c r="B476" i="14"/>
  <c r="B472" i="14"/>
  <c r="B468" i="14"/>
  <c r="B464" i="14"/>
  <c r="B460" i="14"/>
  <c r="B456" i="14"/>
  <c r="B452" i="14"/>
  <c r="B448" i="14"/>
  <c r="B444" i="14"/>
  <c r="B440" i="14"/>
  <c r="B436" i="14"/>
  <c r="B432" i="14"/>
  <c r="B428" i="14"/>
  <c r="B424" i="14"/>
  <c r="B420" i="14"/>
  <c r="B416" i="14"/>
  <c r="B412" i="14"/>
  <c r="B408" i="14"/>
  <c r="B404" i="14"/>
  <c r="B400" i="14"/>
  <c r="B396" i="14"/>
  <c r="B392" i="14"/>
  <c r="B388" i="14"/>
  <c r="B384" i="14"/>
  <c r="B380" i="14"/>
  <c r="B376" i="14"/>
  <c r="B372" i="14"/>
  <c r="B368" i="14"/>
  <c r="B364" i="14"/>
  <c r="B360" i="14"/>
  <c r="B356" i="14"/>
  <c r="B352" i="14"/>
  <c r="B348" i="14"/>
  <c r="B344" i="14"/>
  <c r="B340" i="14"/>
  <c r="B336" i="14"/>
  <c r="B332" i="14"/>
  <c r="B328" i="14"/>
  <c r="B324" i="14"/>
  <c r="B320" i="14"/>
  <c r="B316" i="14"/>
  <c r="B312" i="14"/>
  <c r="B308" i="14"/>
  <c r="B304" i="14"/>
  <c r="B300" i="14"/>
  <c r="B296" i="14"/>
  <c r="B292" i="14"/>
  <c r="B288" i="14"/>
  <c r="B284" i="14"/>
  <c r="B280" i="14"/>
  <c r="B276" i="14"/>
  <c r="B272" i="14"/>
  <c r="B268" i="14"/>
  <c r="B264" i="14"/>
  <c r="B260" i="14"/>
  <c r="B256" i="14"/>
  <c r="B252" i="14"/>
  <c r="B248" i="14"/>
  <c r="B244" i="14"/>
  <c r="B240" i="14"/>
  <c r="B236" i="14"/>
  <c r="B232" i="14"/>
  <c r="B228" i="14"/>
  <c r="B224" i="14"/>
  <c r="B220" i="14"/>
  <c r="B216" i="14"/>
  <c r="B212" i="14"/>
  <c r="B208" i="14"/>
  <c r="B204" i="14"/>
  <c r="B200" i="14"/>
  <c r="B196" i="14"/>
  <c r="B192" i="14"/>
  <c r="B188" i="14"/>
  <c r="B184" i="14"/>
  <c r="B180" i="14"/>
  <c r="B176" i="14"/>
  <c r="B172" i="14"/>
  <c r="B168" i="14"/>
  <c r="B164" i="14"/>
  <c r="B160" i="14"/>
  <c r="B156" i="14"/>
  <c r="B152" i="14"/>
  <c r="B148" i="14"/>
  <c r="B144" i="14"/>
  <c r="B140" i="14"/>
  <c r="B136" i="14"/>
  <c r="B132" i="14"/>
  <c r="B128" i="14"/>
  <c r="B124" i="14"/>
  <c r="B120" i="14"/>
  <c r="B116" i="14"/>
  <c r="B112" i="14"/>
  <c r="B108" i="14"/>
  <c r="B104" i="14"/>
  <c r="B100" i="14"/>
  <c r="B96" i="14"/>
  <c r="B92" i="14"/>
  <c r="B88" i="14"/>
  <c r="B84" i="14"/>
  <c r="B80" i="14"/>
  <c r="B76" i="14"/>
  <c r="B72" i="14"/>
  <c r="B68" i="14"/>
  <c r="C291" i="12" l="1"/>
  <c r="D291" i="12"/>
  <c r="E291" i="12"/>
  <c r="F291" i="12"/>
  <c r="C290" i="12"/>
  <c r="D290" i="12"/>
  <c r="E290" i="12"/>
  <c r="F290" i="12"/>
  <c r="C289" i="12"/>
  <c r="D289" i="12"/>
  <c r="E289" i="12"/>
  <c r="F289" i="12"/>
  <c r="C288" i="12"/>
  <c r="D288" i="12"/>
  <c r="E288" i="12"/>
  <c r="F288" i="12"/>
  <c r="B289" i="12" l="1"/>
  <c r="B290" i="12"/>
  <c r="B291" i="12"/>
  <c r="B288" i="12"/>
  <c r="C287" i="12"/>
  <c r="D287" i="12"/>
  <c r="E287" i="12"/>
  <c r="F287" i="12"/>
  <c r="C286" i="12"/>
  <c r="D286" i="12"/>
  <c r="E286" i="12"/>
  <c r="F286" i="12"/>
  <c r="C285" i="12"/>
  <c r="D285" i="12"/>
  <c r="E285" i="12"/>
  <c r="F285" i="12"/>
  <c r="C284" i="12"/>
  <c r="D284" i="12"/>
  <c r="E284" i="12"/>
  <c r="F284" i="12"/>
  <c r="C283" i="12"/>
  <c r="D283" i="12"/>
  <c r="E283" i="12"/>
  <c r="F283" i="12"/>
  <c r="C282" i="12"/>
  <c r="D282" i="12"/>
  <c r="E282" i="12"/>
  <c r="F282" i="12"/>
  <c r="C281" i="12"/>
  <c r="D281" i="12"/>
  <c r="E281" i="12"/>
  <c r="F281" i="12"/>
  <c r="B282" i="12" l="1"/>
  <c r="B283" i="12"/>
  <c r="B284" i="12"/>
  <c r="B286" i="12"/>
  <c r="B287" i="12"/>
  <c r="B281" i="12"/>
  <c r="B285" i="12"/>
  <c r="C280" i="12"/>
  <c r="D280" i="12"/>
  <c r="E280" i="12"/>
  <c r="F280" i="12"/>
  <c r="B293" i="12"/>
  <c r="C293" i="12"/>
  <c r="D293" i="12"/>
  <c r="E293" i="12"/>
  <c r="F293" i="12"/>
  <c r="V293" i="12"/>
  <c r="C292" i="12"/>
  <c r="D292" i="12"/>
  <c r="E292" i="12"/>
  <c r="F292" i="12"/>
  <c r="C279" i="12"/>
  <c r="D279" i="12"/>
  <c r="E279" i="12"/>
  <c r="F279" i="12"/>
  <c r="C278" i="12"/>
  <c r="D278" i="12"/>
  <c r="E278" i="12"/>
  <c r="F278" i="12"/>
  <c r="C277" i="12"/>
  <c r="D277" i="12"/>
  <c r="E277" i="12"/>
  <c r="F277" i="12"/>
  <c r="C276" i="12"/>
  <c r="D276" i="12"/>
  <c r="E276" i="12"/>
  <c r="F276" i="12"/>
  <c r="C275" i="12"/>
  <c r="D275" i="12"/>
  <c r="E275" i="12"/>
  <c r="F275" i="12"/>
  <c r="C274" i="12"/>
  <c r="D274" i="12"/>
  <c r="E274" i="12"/>
  <c r="F274" i="12"/>
  <c r="B292" i="12" l="1"/>
  <c r="B278" i="12"/>
  <c r="B277" i="12"/>
  <c r="B275" i="12"/>
  <c r="B276" i="12"/>
  <c r="B279" i="12"/>
  <c r="B280" i="12"/>
  <c r="B274" i="12"/>
  <c r="C61" i="12" l="1"/>
  <c r="D61" i="12"/>
  <c r="E61" i="12"/>
  <c r="F61" i="12"/>
  <c r="C62" i="12"/>
  <c r="D62" i="12"/>
  <c r="E62" i="12"/>
  <c r="F62" i="12"/>
  <c r="C60" i="12"/>
  <c r="D60" i="12"/>
  <c r="E60" i="12"/>
  <c r="F60" i="12"/>
  <c r="C63" i="12"/>
  <c r="D63" i="12"/>
  <c r="E63" i="12"/>
  <c r="F63" i="12"/>
  <c r="C27" i="1"/>
  <c r="D27" i="1"/>
  <c r="E27" i="1"/>
  <c r="F27" i="1"/>
  <c r="H27" i="1"/>
  <c r="J27" i="1"/>
  <c r="B63" i="12" l="1"/>
  <c r="B60" i="12"/>
  <c r="B62" i="12"/>
  <c r="B61" i="12"/>
  <c r="C69" i="1" l="1"/>
  <c r="D69" i="1"/>
  <c r="E69" i="1"/>
  <c r="F69" i="1"/>
  <c r="H69" i="1"/>
  <c r="J69" i="1"/>
  <c r="C70" i="1"/>
  <c r="D70" i="1"/>
  <c r="E70" i="1"/>
  <c r="F70" i="1"/>
  <c r="H70" i="1"/>
  <c r="J70" i="1"/>
  <c r="C71" i="1"/>
  <c r="D71" i="1"/>
  <c r="E71" i="1"/>
  <c r="F71" i="1"/>
  <c r="H71" i="1"/>
  <c r="J71" i="1"/>
  <c r="C72" i="1"/>
  <c r="D72" i="1"/>
  <c r="E72" i="1"/>
  <c r="F72" i="1"/>
  <c r="H72" i="1"/>
  <c r="J72" i="1"/>
  <c r="C73" i="1"/>
  <c r="D73" i="1"/>
  <c r="E73" i="1"/>
  <c r="F73" i="1"/>
  <c r="H73" i="1"/>
  <c r="J73" i="1"/>
  <c r="C74" i="1"/>
  <c r="D74" i="1"/>
  <c r="E74" i="1"/>
  <c r="F74" i="1"/>
  <c r="H74" i="1"/>
  <c r="J74" i="1"/>
  <c r="C75" i="1"/>
  <c r="D75" i="1"/>
  <c r="E75" i="1"/>
  <c r="F75" i="1"/>
  <c r="H75" i="1"/>
  <c r="J75" i="1"/>
  <c r="C76" i="1"/>
  <c r="D76" i="1"/>
  <c r="E76" i="1"/>
  <c r="F76" i="1"/>
  <c r="H76" i="1"/>
  <c r="J76" i="1"/>
  <c r="C77" i="1"/>
  <c r="D77" i="1"/>
  <c r="E77" i="1"/>
  <c r="F77" i="1"/>
  <c r="H77" i="1"/>
  <c r="J77" i="1"/>
  <c r="C78" i="1"/>
  <c r="D78" i="1"/>
  <c r="E78" i="1"/>
  <c r="F78" i="1"/>
  <c r="H78" i="1"/>
  <c r="J78" i="1"/>
  <c r="C79" i="1"/>
  <c r="D79" i="1"/>
  <c r="E79" i="1"/>
  <c r="F79" i="1"/>
  <c r="H79" i="1"/>
  <c r="J79" i="1"/>
  <c r="C80" i="1"/>
  <c r="D80" i="1"/>
  <c r="E80" i="1"/>
  <c r="F80" i="1"/>
  <c r="H80" i="1"/>
  <c r="J80" i="1"/>
  <c r="C81" i="1"/>
  <c r="D81" i="1"/>
  <c r="E81" i="1"/>
  <c r="F81" i="1"/>
  <c r="H81" i="1"/>
  <c r="J81" i="1"/>
  <c r="C82" i="1"/>
  <c r="D82" i="1"/>
  <c r="E82" i="1"/>
  <c r="F82" i="1"/>
  <c r="H82" i="1"/>
  <c r="J82" i="1"/>
  <c r="C83" i="1"/>
  <c r="D83" i="1"/>
  <c r="E83" i="1"/>
  <c r="F83" i="1"/>
  <c r="H83" i="1"/>
  <c r="J83" i="1"/>
  <c r="C84" i="1"/>
  <c r="D84" i="1"/>
  <c r="E84" i="1"/>
  <c r="F84" i="1"/>
  <c r="H84" i="1"/>
  <c r="J84" i="1"/>
  <c r="C85" i="1"/>
  <c r="D85" i="1"/>
  <c r="E85" i="1"/>
  <c r="F85" i="1"/>
  <c r="H85" i="1"/>
  <c r="J85" i="1"/>
  <c r="C86" i="1"/>
  <c r="D86" i="1"/>
  <c r="E86" i="1"/>
  <c r="F86" i="1"/>
  <c r="H86" i="1"/>
  <c r="J86" i="1"/>
  <c r="C87" i="1"/>
  <c r="D87" i="1"/>
  <c r="E87" i="1"/>
  <c r="F87" i="1"/>
  <c r="H87" i="1"/>
  <c r="J87" i="1"/>
  <c r="C88" i="1"/>
  <c r="D88" i="1"/>
  <c r="E88" i="1"/>
  <c r="F88" i="1"/>
  <c r="H88" i="1"/>
  <c r="J88" i="1"/>
  <c r="C90" i="1"/>
  <c r="D90" i="1"/>
  <c r="E90" i="1"/>
  <c r="F90" i="1"/>
  <c r="H90" i="1"/>
  <c r="J90" i="1"/>
  <c r="C91" i="1"/>
  <c r="D91" i="1"/>
  <c r="E91" i="1"/>
  <c r="F91" i="1"/>
  <c r="H91" i="1"/>
  <c r="J91" i="1"/>
  <c r="C92" i="1"/>
  <c r="D92" i="1"/>
  <c r="E92" i="1"/>
  <c r="F92" i="1"/>
  <c r="H92" i="1"/>
  <c r="J92" i="1"/>
  <c r="C93" i="1"/>
  <c r="D93" i="1"/>
  <c r="E93" i="1"/>
  <c r="F93" i="1"/>
  <c r="H93" i="1"/>
  <c r="J93" i="1"/>
  <c r="C94" i="1"/>
  <c r="D94" i="1"/>
  <c r="E94" i="1"/>
  <c r="F94" i="1"/>
  <c r="H94" i="1"/>
  <c r="J94" i="1"/>
  <c r="C95" i="1"/>
  <c r="D95" i="1"/>
  <c r="E95" i="1"/>
  <c r="F95" i="1"/>
  <c r="H95" i="1"/>
  <c r="J95" i="1"/>
  <c r="J67" i="1"/>
  <c r="J68" i="1"/>
  <c r="J96" i="1"/>
  <c r="J97" i="1"/>
  <c r="J98" i="1"/>
  <c r="J99" i="1"/>
  <c r="J100" i="1"/>
  <c r="J101" i="1"/>
  <c r="J102" i="1"/>
  <c r="J103" i="1"/>
  <c r="J104" i="1"/>
  <c r="J105" i="1"/>
  <c r="J106" i="1"/>
  <c r="J107" i="1"/>
  <c r="J108" i="1"/>
  <c r="J109" i="1"/>
  <c r="J110" i="1"/>
  <c r="J111" i="1"/>
  <c r="J112" i="1"/>
  <c r="J113" i="1"/>
  <c r="J114" i="1"/>
  <c r="J115" i="1"/>
  <c r="J116" i="1"/>
  <c r="J117" i="1"/>
  <c r="J118" i="1"/>
  <c r="J119" i="1"/>
  <c r="J120" i="1"/>
  <c r="J121" i="1"/>
  <c r="J122" i="1"/>
  <c r="J123" i="1"/>
  <c r="J124" i="1"/>
  <c r="J125" i="1"/>
  <c r="J126" i="1"/>
  <c r="J127" i="1"/>
  <c r="J128" i="1"/>
  <c r="J129" i="1"/>
  <c r="J130" i="1"/>
  <c r="J131" i="1"/>
  <c r="J132" i="1"/>
  <c r="J133" i="1"/>
  <c r="J134" i="1"/>
  <c r="J135" i="1"/>
  <c r="J136" i="1"/>
  <c r="J137" i="1"/>
  <c r="J138" i="1"/>
  <c r="J139" i="1"/>
  <c r="J140" i="1"/>
  <c r="J141" i="1"/>
  <c r="J142" i="1"/>
  <c r="J143" i="1"/>
  <c r="J144" i="1"/>
  <c r="J145" i="1"/>
  <c r="J146" i="1"/>
  <c r="J147" i="1"/>
  <c r="J148" i="1"/>
  <c r="J149" i="1"/>
  <c r="J66" i="1"/>
  <c r="C11" i="12" l="1"/>
  <c r="D11" i="12"/>
  <c r="E11" i="12"/>
  <c r="F11" i="12"/>
  <c r="B11" i="12" l="1"/>
  <c r="C50" i="13" l="1"/>
  <c r="D50" i="13"/>
  <c r="E50" i="13"/>
  <c r="F50" i="13"/>
  <c r="C49" i="13"/>
  <c r="D49" i="13"/>
  <c r="E49" i="13"/>
  <c r="F49" i="13"/>
  <c r="C48" i="13"/>
  <c r="D48" i="13"/>
  <c r="E48" i="13"/>
  <c r="F48" i="13"/>
  <c r="C47" i="13"/>
  <c r="D47" i="13"/>
  <c r="E47" i="13"/>
  <c r="F47" i="13"/>
  <c r="C46" i="13"/>
  <c r="D46" i="13"/>
  <c r="E46" i="13"/>
  <c r="F46" i="13"/>
  <c r="C45" i="13"/>
  <c r="D45" i="13"/>
  <c r="E45" i="13"/>
  <c r="F45" i="13"/>
  <c r="C44" i="13"/>
  <c r="D44" i="13"/>
  <c r="E44" i="13"/>
  <c r="F44" i="13"/>
  <c r="B44" i="13" l="1"/>
  <c r="B45" i="13"/>
  <c r="B46" i="13"/>
  <c r="B48" i="13"/>
  <c r="B50" i="13"/>
  <c r="B49" i="13"/>
  <c r="B47" i="13"/>
  <c r="H9" i="10"/>
  <c r="H10" i="10"/>
  <c r="C11" i="13" l="1"/>
  <c r="C12" i="13"/>
  <c r="C13" i="13"/>
  <c r="C14" i="13"/>
  <c r="C15" i="13"/>
  <c r="C16" i="13"/>
  <c r="C17" i="13"/>
  <c r="C18" i="13"/>
  <c r="C19" i="13"/>
  <c r="C20" i="13"/>
  <c r="D11" i="13"/>
  <c r="D12" i="13"/>
  <c r="D13" i="13"/>
  <c r="D14" i="13"/>
  <c r="D15" i="13"/>
  <c r="D16" i="13"/>
  <c r="D17" i="13"/>
  <c r="D18" i="13"/>
  <c r="D19" i="13"/>
  <c r="D20" i="13"/>
  <c r="E11" i="13"/>
  <c r="E12" i="13"/>
  <c r="E13" i="13"/>
  <c r="E14" i="13"/>
  <c r="E15" i="13"/>
  <c r="E16" i="13"/>
  <c r="E17" i="13"/>
  <c r="E18" i="13"/>
  <c r="E19" i="13"/>
  <c r="E20" i="13"/>
  <c r="F11" i="13"/>
  <c r="F12" i="13"/>
  <c r="F13" i="13"/>
  <c r="F14" i="13"/>
  <c r="F15" i="13"/>
  <c r="F16" i="13"/>
  <c r="F17" i="13"/>
  <c r="F18" i="13"/>
  <c r="F19" i="13"/>
  <c r="F20" i="13"/>
  <c r="C21" i="13"/>
  <c r="C22" i="13"/>
  <c r="C23" i="13"/>
  <c r="C24" i="13"/>
  <c r="C25" i="13"/>
  <c r="C26" i="13"/>
  <c r="C27" i="13"/>
  <c r="C28" i="13"/>
  <c r="C29" i="13"/>
  <c r="C30" i="13"/>
  <c r="D21" i="13"/>
  <c r="D22" i="13"/>
  <c r="D23" i="13"/>
  <c r="D24" i="13"/>
  <c r="D25" i="13"/>
  <c r="D26" i="13"/>
  <c r="D27" i="13"/>
  <c r="D28" i="13"/>
  <c r="D29" i="13"/>
  <c r="D30" i="13"/>
  <c r="E21" i="13"/>
  <c r="E22" i="13"/>
  <c r="E23" i="13"/>
  <c r="E24" i="13"/>
  <c r="E25" i="13"/>
  <c r="E26" i="13"/>
  <c r="E27" i="13"/>
  <c r="E28" i="13"/>
  <c r="E29" i="13"/>
  <c r="E30" i="13"/>
  <c r="F21" i="13"/>
  <c r="F22" i="13"/>
  <c r="F23" i="13"/>
  <c r="F24" i="13"/>
  <c r="F25" i="13"/>
  <c r="F26" i="13"/>
  <c r="F27" i="13"/>
  <c r="F28" i="13"/>
  <c r="F29" i="13"/>
  <c r="F30" i="13"/>
  <c r="C67" i="1"/>
  <c r="D67" i="1"/>
  <c r="E67" i="1"/>
  <c r="F67" i="1"/>
  <c r="H67" i="1"/>
  <c r="C68" i="1"/>
  <c r="D68" i="1"/>
  <c r="E68" i="1"/>
  <c r="F68" i="1"/>
  <c r="H68" i="1"/>
  <c r="C96" i="1"/>
  <c r="D96" i="1"/>
  <c r="E96" i="1"/>
  <c r="F96" i="1"/>
  <c r="H96" i="1"/>
  <c r="C97" i="1"/>
  <c r="D97" i="1"/>
  <c r="E97" i="1"/>
  <c r="F97" i="1"/>
  <c r="H97" i="1"/>
  <c r="C98" i="1"/>
  <c r="D98" i="1"/>
  <c r="E98" i="1"/>
  <c r="F98" i="1"/>
  <c r="H98" i="1"/>
  <c r="C99" i="1"/>
  <c r="D99" i="1"/>
  <c r="E99" i="1"/>
  <c r="F99" i="1"/>
  <c r="H99" i="1"/>
  <c r="C100" i="1"/>
  <c r="D100" i="1"/>
  <c r="E100" i="1"/>
  <c r="F100" i="1"/>
  <c r="H100" i="1"/>
  <c r="C101" i="1"/>
  <c r="D101" i="1"/>
  <c r="E101" i="1"/>
  <c r="F101" i="1"/>
  <c r="H101" i="1"/>
  <c r="C102" i="1"/>
  <c r="D102" i="1"/>
  <c r="E102" i="1"/>
  <c r="F102" i="1"/>
  <c r="H102" i="1"/>
  <c r="C103" i="1"/>
  <c r="D103" i="1"/>
  <c r="E103" i="1"/>
  <c r="F103" i="1"/>
  <c r="H103" i="1"/>
  <c r="C104" i="1"/>
  <c r="D104" i="1"/>
  <c r="E104" i="1"/>
  <c r="F104" i="1"/>
  <c r="H104" i="1"/>
  <c r="C105" i="1"/>
  <c r="D105" i="1"/>
  <c r="E105" i="1"/>
  <c r="F105" i="1"/>
  <c r="H105" i="1"/>
  <c r="C106" i="1"/>
  <c r="D106" i="1"/>
  <c r="E106" i="1"/>
  <c r="F106" i="1"/>
  <c r="H106" i="1"/>
  <c r="C107" i="1"/>
  <c r="D107" i="1"/>
  <c r="E107" i="1"/>
  <c r="F107" i="1"/>
  <c r="H107" i="1"/>
  <c r="C108" i="1"/>
  <c r="D108" i="1"/>
  <c r="E108" i="1"/>
  <c r="F108" i="1"/>
  <c r="H108" i="1"/>
  <c r="C109" i="1"/>
  <c r="D109" i="1"/>
  <c r="E109" i="1"/>
  <c r="F109" i="1"/>
  <c r="H109" i="1"/>
  <c r="C110" i="1"/>
  <c r="D110" i="1"/>
  <c r="E110" i="1"/>
  <c r="F110" i="1"/>
  <c r="H110" i="1"/>
  <c r="C111" i="1"/>
  <c r="D111" i="1"/>
  <c r="E111" i="1"/>
  <c r="F111" i="1"/>
  <c r="H111" i="1"/>
  <c r="C112" i="1"/>
  <c r="D112" i="1"/>
  <c r="E112" i="1"/>
  <c r="F112" i="1"/>
  <c r="H112" i="1"/>
  <c r="C113" i="1"/>
  <c r="D113" i="1"/>
  <c r="E113" i="1"/>
  <c r="F113" i="1"/>
  <c r="H113" i="1"/>
  <c r="C114" i="1"/>
  <c r="D114" i="1"/>
  <c r="E114" i="1"/>
  <c r="F114" i="1"/>
  <c r="H114" i="1"/>
  <c r="C115" i="1"/>
  <c r="D115" i="1"/>
  <c r="E115" i="1"/>
  <c r="F115" i="1"/>
  <c r="H115" i="1"/>
  <c r="C116" i="1"/>
  <c r="D116" i="1"/>
  <c r="E116" i="1"/>
  <c r="F116" i="1"/>
  <c r="H116" i="1"/>
  <c r="C117" i="1"/>
  <c r="D117" i="1"/>
  <c r="E117" i="1"/>
  <c r="F117" i="1"/>
  <c r="H117" i="1"/>
  <c r="C118" i="1"/>
  <c r="D118" i="1"/>
  <c r="E118" i="1"/>
  <c r="F118" i="1"/>
  <c r="H118" i="1"/>
  <c r="C119" i="1"/>
  <c r="D119" i="1"/>
  <c r="E119" i="1"/>
  <c r="F119" i="1"/>
  <c r="H119" i="1"/>
  <c r="C120" i="1"/>
  <c r="D120" i="1"/>
  <c r="E120" i="1"/>
  <c r="F120" i="1"/>
  <c r="H120" i="1"/>
  <c r="C121" i="1"/>
  <c r="D121" i="1"/>
  <c r="E121" i="1"/>
  <c r="F121" i="1"/>
  <c r="H121" i="1"/>
  <c r="C122" i="1"/>
  <c r="D122" i="1"/>
  <c r="E122" i="1"/>
  <c r="F122" i="1"/>
  <c r="H122" i="1"/>
  <c r="C123" i="1"/>
  <c r="D123" i="1"/>
  <c r="E123" i="1"/>
  <c r="F123" i="1"/>
  <c r="H123" i="1"/>
  <c r="C124" i="1"/>
  <c r="D124" i="1"/>
  <c r="E124" i="1"/>
  <c r="F124" i="1"/>
  <c r="H124" i="1"/>
  <c r="C125" i="1"/>
  <c r="D125" i="1"/>
  <c r="E125" i="1"/>
  <c r="F125" i="1"/>
  <c r="H125" i="1"/>
  <c r="C126" i="1"/>
  <c r="D126" i="1"/>
  <c r="E126" i="1"/>
  <c r="F126" i="1"/>
  <c r="H126" i="1"/>
  <c r="C127" i="1"/>
  <c r="D127" i="1"/>
  <c r="E127" i="1"/>
  <c r="F127" i="1"/>
  <c r="H127" i="1"/>
  <c r="C128" i="1"/>
  <c r="D128" i="1"/>
  <c r="E128" i="1"/>
  <c r="F128" i="1"/>
  <c r="H128" i="1"/>
  <c r="C129" i="1"/>
  <c r="D129" i="1"/>
  <c r="E129" i="1"/>
  <c r="F129" i="1"/>
  <c r="H129" i="1"/>
  <c r="C130" i="1"/>
  <c r="D130" i="1"/>
  <c r="E130" i="1"/>
  <c r="F130" i="1"/>
  <c r="H130" i="1"/>
  <c r="C131" i="1"/>
  <c r="D131" i="1"/>
  <c r="E131" i="1"/>
  <c r="F131" i="1"/>
  <c r="H131" i="1"/>
  <c r="C132" i="1"/>
  <c r="D132" i="1"/>
  <c r="E132" i="1"/>
  <c r="F132" i="1"/>
  <c r="H132" i="1"/>
  <c r="C133" i="1"/>
  <c r="D133" i="1"/>
  <c r="E133" i="1"/>
  <c r="F133" i="1"/>
  <c r="H133" i="1"/>
  <c r="C134" i="1"/>
  <c r="D134" i="1"/>
  <c r="E134" i="1"/>
  <c r="F134" i="1"/>
  <c r="H134" i="1"/>
  <c r="C135" i="1"/>
  <c r="D135" i="1"/>
  <c r="E135" i="1"/>
  <c r="F135" i="1"/>
  <c r="H135" i="1"/>
  <c r="C136" i="1"/>
  <c r="D136" i="1"/>
  <c r="E136" i="1"/>
  <c r="F136" i="1"/>
  <c r="H136" i="1"/>
  <c r="C137" i="1"/>
  <c r="D137" i="1"/>
  <c r="E137" i="1"/>
  <c r="F137" i="1"/>
  <c r="H137" i="1"/>
  <c r="C138" i="1"/>
  <c r="D138" i="1"/>
  <c r="E138" i="1"/>
  <c r="F138" i="1"/>
  <c r="H138" i="1"/>
  <c r="C139" i="1"/>
  <c r="D139" i="1"/>
  <c r="E139" i="1"/>
  <c r="F139" i="1"/>
  <c r="H139" i="1"/>
  <c r="C140" i="1"/>
  <c r="D140" i="1"/>
  <c r="E140" i="1"/>
  <c r="F140" i="1"/>
  <c r="H140" i="1"/>
  <c r="C141" i="1"/>
  <c r="D141" i="1"/>
  <c r="E141" i="1"/>
  <c r="F141" i="1"/>
  <c r="H141" i="1"/>
  <c r="C142" i="1"/>
  <c r="D142" i="1"/>
  <c r="E142" i="1"/>
  <c r="F142" i="1"/>
  <c r="H142" i="1"/>
  <c r="C143" i="1"/>
  <c r="D143" i="1"/>
  <c r="E143" i="1"/>
  <c r="F143" i="1"/>
  <c r="H143" i="1"/>
  <c r="C144" i="1"/>
  <c r="D144" i="1"/>
  <c r="E144" i="1"/>
  <c r="F144" i="1"/>
  <c r="H144" i="1"/>
  <c r="C145" i="1"/>
  <c r="D145" i="1"/>
  <c r="E145" i="1"/>
  <c r="F145" i="1"/>
  <c r="H145" i="1"/>
  <c r="C146" i="1"/>
  <c r="D146" i="1"/>
  <c r="E146" i="1"/>
  <c r="F146" i="1"/>
  <c r="H146" i="1"/>
  <c r="C147" i="1"/>
  <c r="D147" i="1"/>
  <c r="E147" i="1"/>
  <c r="F147" i="1"/>
  <c r="H147" i="1"/>
  <c r="C148" i="1"/>
  <c r="D148" i="1"/>
  <c r="E148" i="1"/>
  <c r="F148" i="1"/>
  <c r="H148" i="1"/>
  <c r="C149" i="1"/>
  <c r="D149" i="1"/>
  <c r="E149" i="1"/>
  <c r="F149" i="1"/>
  <c r="H149" i="1"/>
  <c r="B30" i="13" l="1"/>
  <c r="B26" i="13"/>
  <c r="B28" i="13"/>
  <c r="B24" i="13"/>
  <c r="B18" i="13"/>
  <c r="B14" i="13"/>
  <c r="B19" i="13"/>
  <c r="B15" i="13"/>
  <c r="B17" i="13"/>
  <c r="B13" i="13"/>
  <c r="B22" i="13"/>
  <c r="B20" i="13"/>
  <c r="B16" i="13"/>
  <c r="B27" i="13"/>
  <c r="B23" i="13"/>
  <c r="B29" i="13"/>
  <c r="B25" i="13"/>
  <c r="B21" i="13"/>
  <c r="B11" i="13"/>
  <c r="B12" i="13"/>
  <c r="C9" i="10"/>
  <c r="D9" i="10"/>
  <c r="E9" i="10"/>
  <c r="F9" i="10"/>
  <c r="C10" i="10"/>
  <c r="D10" i="10"/>
  <c r="E10" i="10"/>
  <c r="F10" i="10"/>
  <c r="C11" i="10"/>
  <c r="D11" i="10"/>
  <c r="E11" i="10"/>
  <c r="F11" i="10"/>
  <c r="H11" i="10"/>
  <c r="C12" i="10"/>
  <c r="D12" i="10"/>
  <c r="E12" i="10"/>
  <c r="F12" i="10"/>
  <c r="H12" i="10"/>
  <c r="C13" i="10"/>
  <c r="D13" i="10"/>
  <c r="E13" i="10"/>
  <c r="F13" i="10"/>
  <c r="H13" i="10"/>
  <c r="C14" i="10"/>
  <c r="D14" i="10"/>
  <c r="E14" i="10"/>
  <c r="F14" i="10"/>
  <c r="H14" i="10"/>
  <c r="C15" i="10"/>
  <c r="D15" i="10"/>
  <c r="E15" i="10"/>
  <c r="F15" i="10"/>
  <c r="H15" i="10"/>
  <c r="C16" i="10"/>
  <c r="D16" i="10"/>
  <c r="E16" i="10"/>
  <c r="F16" i="10"/>
  <c r="H16" i="10"/>
  <c r="I16" i="10"/>
  <c r="C17" i="10"/>
  <c r="D17" i="10"/>
  <c r="E17" i="10"/>
  <c r="F17" i="10"/>
  <c r="H17" i="10"/>
  <c r="I17" i="10"/>
  <c r="C18" i="10"/>
  <c r="D18" i="10"/>
  <c r="E18" i="10"/>
  <c r="F18" i="10"/>
  <c r="H18" i="10"/>
  <c r="I18" i="10"/>
  <c r="C19" i="10"/>
  <c r="D19" i="10"/>
  <c r="E19" i="10"/>
  <c r="F19" i="10"/>
  <c r="H19" i="10"/>
  <c r="I19" i="10"/>
  <c r="C20" i="10"/>
  <c r="D20" i="10"/>
  <c r="E20" i="10"/>
  <c r="F20" i="10"/>
  <c r="H20" i="10"/>
  <c r="I20" i="10"/>
  <c r="C21" i="10"/>
  <c r="D21" i="10"/>
  <c r="E21" i="10"/>
  <c r="F21" i="10"/>
  <c r="H21" i="10"/>
  <c r="I21" i="10"/>
  <c r="C22" i="10"/>
  <c r="D22" i="10"/>
  <c r="E22" i="10"/>
  <c r="F22" i="10"/>
  <c r="H22" i="10"/>
  <c r="I22" i="10"/>
  <c r="C23" i="10"/>
  <c r="D23" i="10"/>
  <c r="E23" i="10"/>
  <c r="F23" i="10"/>
  <c r="I23" i="10"/>
  <c r="C24" i="10"/>
  <c r="D24" i="10"/>
  <c r="E24" i="10"/>
  <c r="F24" i="10"/>
  <c r="H24" i="10"/>
  <c r="I24" i="10"/>
  <c r="C25" i="10"/>
  <c r="D25" i="10"/>
  <c r="E25" i="10"/>
  <c r="F25" i="10"/>
  <c r="C26" i="10"/>
  <c r="D26" i="10"/>
  <c r="E26" i="10"/>
  <c r="F26" i="10"/>
  <c r="C27" i="10"/>
  <c r="D27" i="10"/>
  <c r="E27" i="10"/>
  <c r="F27" i="10"/>
  <c r="C28" i="10"/>
  <c r="D28" i="10"/>
  <c r="E28" i="10"/>
  <c r="F28" i="10"/>
  <c r="C29" i="10"/>
  <c r="D29" i="10"/>
  <c r="E29" i="10"/>
  <c r="F29" i="10"/>
  <c r="C30" i="10"/>
  <c r="D30" i="10"/>
  <c r="E30" i="10"/>
  <c r="F30" i="10"/>
  <c r="C31" i="10"/>
  <c r="D31" i="10"/>
  <c r="E31" i="10"/>
  <c r="F31" i="10"/>
  <c r="C32" i="10"/>
  <c r="D32" i="10"/>
  <c r="E32" i="10"/>
  <c r="F32" i="10"/>
  <c r="C33" i="10"/>
  <c r="D33" i="10"/>
  <c r="E33" i="10"/>
  <c r="F33" i="10"/>
  <c r="C34" i="10"/>
  <c r="D34" i="10"/>
  <c r="E34" i="10"/>
  <c r="F34" i="10"/>
  <c r="C35" i="10"/>
  <c r="D35" i="10"/>
  <c r="E35" i="10"/>
  <c r="F35" i="10"/>
  <c r="C36" i="10"/>
  <c r="D36" i="10"/>
  <c r="E36" i="10"/>
  <c r="F36" i="10"/>
  <c r="C37" i="10"/>
  <c r="D37" i="10"/>
  <c r="E37" i="10"/>
  <c r="F37" i="10"/>
  <c r="C38" i="10"/>
  <c r="D38" i="10"/>
  <c r="E38" i="10"/>
  <c r="F38" i="10"/>
  <c r="C39" i="10"/>
  <c r="D39" i="10"/>
  <c r="E39" i="10"/>
  <c r="F39" i="10"/>
  <c r="C40" i="10"/>
  <c r="D40" i="10"/>
  <c r="E40" i="10"/>
  <c r="F40" i="10"/>
  <c r="C41" i="10"/>
  <c r="D41" i="10"/>
  <c r="E41" i="10"/>
  <c r="F41" i="10"/>
  <c r="C42" i="10"/>
  <c r="D42" i="10"/>
  <c r="E42" i="10"/>
  <c r="F42" i="10"/>
  <c r="C43" i="10"/>
  <c r="D43" i="10"/>
  <c r="E43" i="10"/>
  <c r="F43" i="10"/>
  <c r="C44" i="10"/>
  <c r="D44" i="10"/>
  <c r="E44" i="10"/>
  <c r="F44" i="10"/>
  <c r="C45" i="10"/>
  <c r="D45" i="10"/>
  <c r="E45" i="10"/>
  <c r="F45" i="10"/>
  <c r="C46" i="10"/>
  <c r="D46" i="10"/>
  <c r="E46" i="10"/>
  <c r="F46" i="10"/>
  <c r="C47" i="10"/>
  <c r="D47" i="10"/>
  <c r="E47" i="10"/>
  <c r="F47" i="10"/>
  <c r="C48" i="10"/>
  <c r="D48" i="10"/>
  <c r="E48" i="10"/>
  <c r="F48" i="10"/>
  <c r="C49" i="10"/>
  <c r="D49" i="10"/>
  <c r="E49" i="10"/>
  <c r="F49" i="10"/>
  <c r="C50" i="10"/>
  <c r="D50" i="10"/>
  <c r="E50" i="10"/>
  <c r="F50" i="10"/>
  <c r="C51" i="10"/>
  <c r="D51" i="10"/>
  <c r="E51" i="10"/>
  <c r="F51" i="10"/>
  <c r="C52" i="10"/>
  <c r="D52" i="10"/>
  <c r="E52" i="10"/>
  <c r="F52" i="10"/>
  <c r="C53" i="10"/>
  <c r="D53" i="10"/>
  <c r="E53" i="10"/>
  <c r="F53" i="10"/>
  <c r="C54" i="10"/>
  <c r="B54" i="10" s="1"/>
  <c r="D54" i="10"/>
  <c r="E54" i="10"/>
  <c r="F54" i="10"/>
  <c r="B55" i="10"/>
  <c r="C55" i="10"/>
  <c r="D55" i="10"/>
  <c r="E55" i="10"/>
  <c r="F55" i="10"/>
  <c r="B56" i="10"/>
  <c r="C56" i="10"/>
  <c r="D56" i="10"/>
  <c r="E56" i="10"/>
  <c r="F56" i="10"/>
  <c r="C57" i="10"/>
  <c r="D57" i="10"/>
  <c r="E57" i="10"/>
  <c r="F57" i="10"/>
  <c r="B57" i="10" s="1"/>
  <c r="C58" i="10"/>
  <c r="D58" i="10"/>
  <c r="E58" i="10"/>
  <c r="F58" i="10"/>
  <c r="B59" i="10"/>
  <c r="C59" i="10"/>
  <c r="D59" i="10"/>
  <c r="E59" i="10"/>
  <c r="F59" i="10"/>
  <c r="C60" i="10"/>
  <c r="B60" i="10" s="1"/>
  <c r="D60" i="10"/>
  <c r="E60" i="10"/>
  <c r="F60" i="10"/>
  <c r="C61" i="10"/>
  <c r="D61" i="10"/>
  <c r="E61" i="10"/>
  <c r="F61" i="10"/>
  <c r="B61" i="10" s="1"/>
  <c r="B62" i="10"/>
  <c r="C62" i="10"/>
  <c r="D62" i="10"/>
  <c r="E62" i="10"/>
  <c r="F62" i="10"/>
  <c r="C63" i="10"/>
  <c r="D63" i="10"/>
  <c r="E63" i="10"/>
  <c r="F63" i="10"/>
  <c r="C64" i="10"/>
  <c r="B64" i="10" s="1"/>
  <c r="D64" i="10"/>
  <c r="E64" i="10"/>
  <c r="F64" i="10"/>
  <c r="B65" i="10"/>
  <c r="C65" i="10"/>
  <c r="D65" i="10"/>
  <c r="E65" i="10"/>
  <c r="F65" i="10"/>
  <c r="C66" i="10"/>
  <c r="D66" i="10"/>
  <c r="E66" i="10"/>
  <c r="F66" i="10"/>
  <c r="B67" i="10"/>
  <c r="C67" i="10"/>
  <c r="D67" i="10"/>
  <c r="E67" i="10"/>
  <c r="F67" i="10"/>
  <c r="C68" i="10"/>
  <c r="D68" i="10"/>
  <c r="E68" i="10"/>
  <c r="F68" i="10"/>
  <c r="B69" i="10"/>
  <c r="C69" i="10"/>
  <c r="D69" i="10"/>
  <c r="E69" i="10"/>
  <c r="F69" i="10"/>
  <c r="B70" i="10"/>
  <c r="C70" i="10"/>
  <c r="D70" i="10"/>
  <c r="E70" i="10"/>
  <c r="F70" i="10"/>
  <c r="C71" i="10"/>
  <c r="D71" i="10"/>
  <c r="E71" i="10"/>
  <c r="F71" i="10"/>
  <c r="C72" i="10"/>
  <c r="D72" i="10"/>
  <c r="E72" i="10"/>
  <c r="F72" i="10"/>
  <c r="B73" i="10"/>
  <c r="C73" i="10"/>
  <c r="D73" i="10"/>
  <c r="E73" i="10"/>
  <c r="F73" i="10"/>
  <c r="C74" i="10"/>
  <c r="D74" i="10"/>
  <c r="E74" i="10"/>
  <c r="F74" i="10"/>
  <c r="C75" i="10"/>
  <c r="B75" i="10" s="1"/>
  <c r="D75" i="10"/>
  <c r="E75" i="10"/>
  <c r="F75" i="10"/>
  <c r="C76" i="10"/>
  <c r="D76" i="10"/>
  <c r="E76" i="10"/>
  <c r="F76" i="10"/>
  <c r="B77" i="10"/>
  <c r="C77" i="10"/>
  <c r="D77" i="10"/>
  <c r="E77" i="10"/>
  <c r="F77" i="10"/>
  <c r="C78" i="10"/>
  <c r="D78" i="10"/>
  <c r="E78" i="10"/>
  <c r="F78" i="10"/>
  <c r="C79" i="10"/>
  <c r="D79" i="10"/>
  <c r="E79" i="10"/>
  <c r="F79" i="10"/>
  <c r="C80" i="10"/>
  <c r="D80" i="10"/>
  <c r="E80" i="10"/>
  <c r="F80" i="10"/>
  <c r="C81" i="10"/>
  <c r="D81" i="10"/>
  <c r="E81" i="10"/>
  <c r="F81" i="10"/>
  <c r="C82" i="10"/>
  <c r="B82" i="10" s="1"/>
  <c r="D82" i="10"/>
  <c r="E82" i="10"/>
  <c r="F82" i="10"/>
  <c r="C83" i="10"/>
  <c r="D83" i="10"/>
  <c r="E83" i="10"/>
  <c r="F83" i="10"/>
  <c r="C84" i="10"/>
  <c r="D84" i="10"/>
  <c r="E84" i="10"/>
  <c r="F84" i="10"/>
  <c r="C85" i="10"/>
  <c r="D85" i="10"/>
  <c r="E85" i="10"/>
  <c r="F85" i="10"/>
  <c r="C86" i="10"/>
  <c r="D86" i="10"/>
  <c r="E86" i="10"/>
  <c r="F86" i="10"/>
  <c r="C87" i="10"/>
  <c r="D87" i="10"/>
  <c r="E87" i="10"/>
  <c r="F87" i="10"/>
  <c r="C88" i="10"/>
  <c r="D88" i="10"/>
  <c r="E88" i="10"/>
  <c r="F88" i="10"/>
  <c r="C89" i="10"/>
  <c r="D89" i="10"/>
  <c r="E89" i="10"/>
  <c r="F89" i="10"/>
  <c r="C90" i="10"/>
  <c r="D90" i="10"/>
  <c r="E90" i="10"/>
  <c r="F90" i="10"/>
  <c r="C91" i="10"/>
  <c r="D91" i="10"/>
  <c r="E91" i="10"/>
  <c r="F91" i="10"/>
  <c r="C92" i="10"/>
  <c r="D92" i="10"/>
  <c r="E92" i="10"/>
  <c r="F92" i="10"/>
  <c r="C93" i="10"/>
  <c r="D93" i="10"/>
  <c r="E93" i="10"/>
  <c r="F93" i="10"/>
  <c r="C94" i="10"/>
  <c r="D94" i="10"/>
  <c r="E94" i="10"/>
  <c r="F94" i="10"/>
  <c r="C95" i="10"/>
  <c r="D95" i="10"/>
  <c r="E95" i="10"/>
  <c r="F95" i="10"/>
  <c r="C96" i="10"/>
  <c r="D96" i="10"/>
  <c r="E96" i="10"/>
  <c r="F96" i="10"/>
  <c r="C97" i="10"/>
  <c r="D97" i="10"/>
  <c r="E97" i="10"/>
  <c r="F97" i="10"/>
  <c r="C98" i="10"/>
  <c r="D98" i="10"/>
  <c r="E98" i="10"/>
  <c r="F98" i="10"/>
  <c r="C99" i="10"/>
  <c r="D99" i="10"/>
  <c r="E99" i="10"/>
  <c r="F99" i="10"/>
  <c r="C100" i="10"/>
  <c r="D100" i="10"/>
  <c r="E100" i="10"/>
  <c r="F100" i="10"/>
  <c r="C101" i="10"/>
  <c r="D101" i="10"/>
  <c r="E101" i="10"/>
  <c r="F101" i="10"/>
  <c r="C102" i="10"/>
  <c r="D102" i="10"/>
  <c r="E102" i="10"/>
  <c r="F102" i="10"/>
  <c r="C103" i="10"/>
  <c r="D103" i="10"/>
  <c r="E103" i="10"/>
  <c r="F103" i="10"/>
  <c r="C104" i="10"/>
  <c r="D104" i="10"/>
  <c r="E104" i="10"/>
  <c r="F104" i="10"/>
  <c r="C105" i="10"/>
  <c r="D105" i="10"/>
  <c r="E105" i="10"/>
  <c r="F105" i="10"/>
  <c r="C106" i="10"/>
  <c r="D106" i="10"/>
  <c r="E106" i="10"/>
  <c r="F106" i="10"/>
  <c r="C107" i="10"/>
  <c r="D107" i="10"/>
  <c r="E107" i="10"/>
  <c r="F107" i="10"/>
  <c r="C108" i="10"/>
  <c r="D108" i="10"/>
  <c r="E108" i="10"/>
  <c r="F108" i="10"/>
  <c r="C109" i="10"/>
  <c r="D109" i="10"/>
  <c r="E109" i="10"/>
  <c r="F109" i="10"/>
  <c r="C110" i="10"/>
  <c r="D110" i="10"/>
  <c r="E110" i="10"/>
  <c r="F110" i="10"/>
  <c r="C111" i="10"/>
  <c r="D111" i="10"/>
  <c r="E111" i="10"/>
  <c r="F111" i="10"/>
  <c r="C112" i="10"/>
  <c r="D112" i="10"/>
  <c r="E112" i="10"/>
  <c r="F112" i="10"/>
  <c r="C113" i="10"/>
  <c r="D113" i="10"/>
  <c r="E113" i="10"/>
  <c r="F113" i="10"/>
  <c r="C114" i="10"/>
  <c r="D114" i="10"/>
  <c r="E114" i="10"/>
  <c r="F114" i="10"/>
  <c r="C115" i="10"/>
  <c r="D115" i="10"/>
  <c r="E115" i="10"/>
  <c r="F115" i="10"/>
  <c r="C116" i="10"/>
  <c r="D116" i="10"/>
  <c r="E116" i="10"/>
  <c r="F116" i="10"/>
  <c r="C117" i="10"/>
  <c r="D117" i="10"/>
  <c r="E117" i="10"/>
  <c r="F117" i="10"/>
  <c r="C118" i="10"/>
  <c r="D118" i="10"/>
  <c r="E118" i="10"/>
  <c r="F118" i="10"/>
  <c r="C119" i="10"/>
  <c r="D119" i="10"/>
  <c r="E119" i="10"/>
  <c r="F119" i="10"/>
  <c r="C120" i="10"/>
  <c r="D120" i="10"/>
  <c r="E120" i="10"/>
  <c r="F120" i="10"/>
  <c r="C121" i="10"/>
  <c r="D121" i="10"/>
  <c r="E121" i="10"/>
  <c r="F121" i="10"/>
  <c r="C122" i="10"/>
  <c r="D122" i="10"/>
  <c r="E122" i="10"/>
  <c r="F122" i="10"/>
  <c r="C123" i="10"/>
  <c r="D123" i="10"/>
  <c r="E123" i="10"/>
  <c r="F123" i="10"/>
  <c r="C124" i="10"/>
  <c r="D124" i="10"/>
  <c r="E124" i="10"/>
  <c r="F124" i="10"/>
  <c r="C125" i="10"/>
  <c r="D125" i="10"/>
  <c r="E125" i="10"/>
  <c r="F125" i="10"/>
  <c r="C126" i="10"/>
  <c r="D126" i="10"/>
  <c r="E126" i="10"/>
  <c r="F126" i="10"/>
  <c r="C127" i="10"/>
  <c r="D127" i="10"/>
  <c r="E127" i="10"/>
  <c r="F127" i="10"/>
  <c r="C128" i="10"/>
  <c r="D128" i="10"/>
  <c r="E128" i="10"/>
  <c r="F128" i="10"/>
  <c r="C129" i="10"/>
  <c r="D129" i="10"/>
  <c r="E129" i="10"/>
  <c r="F129" i="10"/>
  <c r="C130" i="10"/>
  <c r="D130" i="10"/>
  <c r="E130" i="10"/>
  <c r="F130" i="10"/>
  <c r="C131" i="10"/>
  <c r="D131" i="10"/>
  <c r="E131" i="10"/>
  <c r="F131" i="10"/>
  <c r="C132" i="10"/>
  <c r="D132" i="10"/>
  <c r="E132" i="10"/>
  <c r="F132" i="10"/>
  <c r="C133" i="10"/>
  <c r="D133" i="10"/>
  <c r="E133" i="10"/>
  <c r="F133" i="10"/>
  <c r="C134" i="10"/>
  <c r="D134" i="10"/>
  <c r="E134" i="10"/>
  <c r="F134" i="10"/>
  <c r="C135" i="10"/>
  <c r="D135" i="10"/>
  <c r="E135" i="10"/>
  <c r="F135" i="10"/>
  <c r="C136" i="10"/>
  <c r="D136" i="10"/>
  <c r="E136" i="10"/>
  <c r="F136" i="10"/>
  <c r="C137" i="10"/>
  <c r="D137" i="10"/>
  <c r="E137" i="10"/>
  <c r="F137" i="10"/>
  <c r="C138" i="10"/>
  <c r="D138" i="10"/>
  <c r="E138" i="10"/>
  <c r="F138" i="10"/>
  <c r="C139" i="10"/>
  <c r="D139" i="10"/>
  <c r="E139" i="10"/>
  <c r="F139" i="10"/>
  <c r="C140" i="10"/>
  <c r="D140" i="10"/>
  <c r="E140" i="10"/>
  <c r="F140" i="10"/>
  <c r="C141" i="10"/>
  <c r="D141" i="10"/>
  <c r="E141" i="10"/>
  <c r="F141" i="10"/>
  <c r="C142" i="10"/>
  <c r="D142" i="10"/>
  <c r="E142" i="10"/>
  <c r="F142" i="10"/>
  <c r="C143" i="10"/>
  <c r="D143" i="10"/>
  <c r="E143" i="10"/>
  <c r="F143" i="10"/>
  <c r="C144" i="10"/>
  <c r="D144" i="10"/>
  <c r="E144" i="10"/>
  <c r="F144" i="10"/>
  <c r="C145" i="10"/>
  <c r="D145" i="10"/>
  <c r="E145" i="10"/>
  <c r="F145" i="10"/>
  <c r="C146" i="10"/>
  <c r="D146" i="10"/>
  <c r="E146" i="10"/>
  <c r="F146" i="10"/>
  <c r="C147" i="10"/>
  <c r="D147" i="10"/>
  <c r="E147" i="10"/>
  <c r="F147" i="10"/>
  <c r="C148" i="10"/>
  <c r="D148" i="10"/>
  <c r="E148" i="10"/>
  <c r="F148" i="10"/>
  <c r="C149" i="10"/>
  <c r="D149" i="10"/>
  <c r="E149" i="10"/>
  <c r="F149" i="10"/>
  <c r="C150" i="10"/>
  <c r="D150" i="10"/>
  <c r="E150" i="10"/>
  <c r="F150" i="10"/>
  <c r="C151" i="10"/>
  <c r="D151" i="10"/>
  <c r="E151" i="10"/>
  <c r="F151" i="10"/>
  <c r="C152" i="10"/>
  <c r="D152" i="10"/>
  <c r="E152" i="10"/>
  <c r="F152" i="10"/>
  <c r="C153" i="10"/>
  <c r="D153" i="10"/>
  <c r="E153" i="10"/>
  <c r="F153" i="10"/>
  <c r="C154" i="10"/>
  <c r="D154" i="10"/>
  <c r="E154" i="10"/>
  <c r="F154" i="10"/>
  <c r="C155" i="10"/>
  <c r="D155" i="10"/>
  <c r="E155" i="10"/>
  <c r="F155" i="10"/>
  <c r="C156" i="10"/>
  <c r="D156" i="10"/>
  <c r="E156" i="10"/>
  <c r="F156" i="10"/>
  <c r="C157" i="10"/>
  <c r="D157" i="10"/>
  <c r="E157" i="10"/>
  <c r="F157" i="10"/>
  <c r="C158" i="10"/>
  <c r="D158" i="10"/>
  <c r="E158" i="10"/>
  <c r="F158" i="10"/>
  <c r="C159" i="10"/>
  <c r="D159" i="10"/>
  <c r="E159" i="10"/>
  <c r="F159" i="10"/>
  <c r="C160" i="10"/>
  <c r="D160" i="10"/>
  <c r="E160" i="10"/>
  <c r="F160" i="10"/>
  <c r="C161" i="10"/>
  <c r="D161" i="10"/>
  <c r="E161" i="10"/>
  <c r="F161" i="10"/>
  <c r="B162" i="10"/>
  <c r="C162" i="10"/>
  <c r="D162" i="10"/>
  <c r="E162" i="10"/>
  <c r="F162" i="10"/>
  <c r="C163" i="10"/>
  <c r="D163" i="10"/>
  <c r="E163" i="10"/>
  <c r="F163" i="10"/>
  <c r="C164" i="10"/>
  <c r="B164" i="10" s="1"/>
  <c r="D164" i="10"/>
  <c r="E164" i="10"/>
  <c r="F164" i="10"/>
  <c r="C165" i="10"/>
  <c r="D165" i="10"/>
  <c r="E165" i="10"/>
  <c r="F165" i="10"/>
  <c r="C166" i="10"/>
  <c r="D166" i="10"/>
  <c r="E166" i="10"/>
  <c r="F166" i="10"/>
  <c r="C167" i="10"/>
  <c r="B167" i="10" s="1"/>
  <c r="D167" i="10"/>
  <c r="E167" i="10"/>
  <c r="F167" i="10"/>
  <c r="B168" i="10"/>
  <c r="C168" i="10"/>
  <c r="D168" i="10"/>
  <c r="E168" i="10"/>
  <c r="F168" i="10"/>
  <c r="C169" i="10"/>
  <c r="D169" i="10"/>
  <c r="E169" i="10"/>
  <c r="F169" i="10"/>
  <c r="C170" i="10"/>
  <c r="D170" i="10"/>
  <c r="E170" i="10"/>
  <c r="F170" i="10"/>
  <c r="C171" i="10"/>
  <c r="D171" i="10"/>
  <c r="E171" i="10"/>
  <c r="F171" i="10"/>
  <c r="C172" i="10"/>
  <c r="B172" i="10" s="1"/>
  <c r="D172" i="10"/>
  <c r="E172" i="10"/>
  <c r="F172" i="10"/>
  <c r="C173" i="10"/>
  <c r="B173" i="10" s="1"/>
  <c r="D173" i="10"/>
  <c r="E173" i="10"/>
  <c r="F173" i="10"/>
  <c r="C174" i="10"/>
  <c r="D174" i="10"/>
  <c r="E174" i="10"/>
  <c r="F174" i="10"/>
  <c r="B175" i="10"/>
  <c r="C175" i="10"/>
  <c r="D175" i="10"/>
  <c r="E175" i="10"/>
  <c r="F175" i="10"/>
  <c r="C176" i="10"/>
  <c r="D176" i="10"/>
  <c r="E176" i="10"/>
  <c r="F176" i="10"/>
  <c r="C177" i="10"/>
  <c r="D177" i="10"/>
  <c r="E177" i="10"/>
  <c r="F177" i="10"/>
  <c r="B178" i="10"/>
  <c r="C178" i="10"/>
  <c r="D178" i="10"/>
  <c r="E178" i="10"/>
  <c r="F178" i="10"/>
  <c r="C179" i="10"/>
  <c r="D179" i="10"/>
  <c r="E179" i="10"/>
  <c r="F179" i="10"/>
  <c r="C180" i="10"/>
  <c r="D180" i="10"/>
  <c r="E180" i="10"/>
  <c r="F180" i="10"/>
  <c r="C181" i="10"/>
  <c r="D181" i="10"/>
  <c r="E181" i="10"/>
  <c r="F181" i="10"/>
  <c r="C182" i="10"/>
  <c r="B182" i="10" s="1"/>
  <c r="D182" i="10"/>
  <c r="E182" i="10"/>
  <c r="F182" i="10"/>
  <c r="C183" i="10"/>
  <c r="D183" i="10"/>
  <c r="E183" i="10"/>
  <c r="F183" i="10"/>
  <c r="B184" i="10"/>
  <c r="C184" i="10"/>
  <c r="D184" i="10"/>
  <c r="E184" i="10"/>
  <c r="F184" i="10"/>
  <c r="B185" i="10"/>
  <c r="C185" i="10"/>
  <c r="D185" i="10"/>
  <c r="E185" i="10"/>
  <c r="F185" i="10"/>
  <c r="C186" i="10"/>
  <c r="D186" i="10"/>
  <c r="E186" i="10"/>
  <c r="F186" i="10"/>
  <c r="B187" i="10"/>
  <c r="C187" i="10"/>
  <c r="D187" i="10"/>
  <c r="E187" i="10"/>
  <c r="F187" i="10"/>
  <c r="C188" i="10"/>
  <c r="D188" i="10"/>
  <c r="E188" i="10"/>
  <c r="F188" i="10"/>
  <c r="C189" i="10"/>
  <c r="D189" i="10"/>
  <c r="E189" i="10"/>
  <c r="F189" i="10"/>
  <c r="C190" i="10"/>
  <c r="D190" i="10"/>
  <c r="E190" i="10"/>
  <c r="F190" i="10"/>
  <c r="C191" i="10"/>
  <c r="D191" i="10"/>
  <c r="E191" i="10"/>
  <c r="F191" i="10"/>
  <c r="C192" i="10"/>
  <c r="D192" i="10"/>
  <c r="E192" i="10"/>
  <c r="F192" i="10"/>
  <c r="C193" i="10"/>
  <c r="D193" i="10"/>
  <c r="E193" i="10"/>
  <c r="F193" i="10"/>
  <c r="C194" i="10"/>
  <c r="D194" i="10"/>
  <c r="E194" i="10"/>
  <c r="F194" i="10"/>
  <c r="C195" i="10"/>
  <c r="D195" i="10"/>
  <c r="E195" i="10"/>
  <c r="F195" i="10"/>
  <c r="C196" i="10"/>
  <c r="D196" i="10"/>
  <c r="E196" i="10"/>
  <c r="F196" i="10"/>
  <c r="C197" i="10"/>
  <c r="D197" i="10"/>
  <c r="E197" i="10"/>
  <c r="F197" i="10"/>
  <c r="C198" i="10"/>
  <c r="D198" i="10"/>
  <c r="E198" i="10"/>
  <c r="F198" i="10"/>
  <c r="C199" i="10"/>
  <c r="D199" i="10"/>
  <c r="E199" i="10"/>
  <c r="F199" i="10"/>
  <c r="C200" i="10"/>
  <c r="D200" i="10"/>
  <c r="E200" i="10"/>
  <c r="F200" i="10"/>
  <c r="C201" i="10"/>
  <c r="D201" i="10"/>
  <c r="E201" i="10"/>
  <c r="F201" i="10"/>
  <c r="C202" i="10"/>
  <c r="D202" i="10"/>
  <c r="E202" i="10"/>
  <c r="F202" i="10"/>
  <c r="C203" i="10"/>
  <c r="D203" i="10"/>
  <c r="E203" i="10"/>
  <c r="F203" i="10"/>
  <c r="C204" i="10"/>
  <c r="D204" i="10"/>
  <c r="E204" i="10"/>
  <c r="F204" i="10"/>
  <c r="C205" i="10"/>
  <c r="D205" i="10"/>
  <c r="E205" i="10"/>
  <c r="F205" i="10"/>
  <c r="C206" i="10"/>
  <c r="D206" i="10"/>
  <c r="E206" i="10"/>
  <c r="F206" i="10"/>
  <c r="B207" i="10"/>
  <c r="C207" i="10"/>
  <c r="D207" i="10"/>
  <c r="E207" i="10"/>
  <c r="F207" i="10"/>
  <c r="B208" i="10"/>
  <c r="C208" i="10"/>
  <c r="D208" i="10"/>
  <c r="E208" i="10"/>
  <c r="F208" i="10"/>
  <c r="B209" i="10"/>
  <c r="C209" i="10"/>
  <c r="D209" i="10"/>
  <c r="E209" i="10"/>
  <c r="F209" i="10"/>
  <c r="B210" i="10"/>
  <c r="C210" i="10"/>
  <c r="D210" i="10"/>
  <c r="E210" i="10"/>
  <c r="F210" i="10"/>
  <c r="C211" i="10"/>
  <c r="D211" i="10"/>
  <c r="E211" i="10"/>
  <c r="F211" i="10"/>
  <c r="B212" i="10"/>
  <c r="C212" i="10"/>
  <c r="D212" i="10"/>
  <c r="E212" i="10"/>
  <c r="F212" i="10"/>
  <c r="C213" i="10"/>
  <c r="D213" i="10"/>
  <c r="E213" i="10"/>
  <c r="F213" i="10"/>
  <c r="B214" i="10"/>
  <c r="C214" i="10"/>
  <c r="D214" i="10"/>
  <c r="E214" i="10"/>
  <c r="F214" i="10"/>
  <c r="C215" i="10"/>
  <c r="D215" i="10"/>
  <c r="E215" i="10"/>
  <c r="F215" i="10"/>
  <c r="B201" i="10" l="1"/>
  <c r="B190" i="10"/>
  <c r="B66" i="10"/>
  <c r="B72" i="10"/>
  <c r="B196" i="10"/>
  <c r="B169" i="10"/>
  <c r="B166" i="10"/>
  <c r="B204" i="10"/>
  <c r="B199" i="10"/>
  <c r="B191" i="10"/>
  <c r="B180" i="10"/>
  <c r="B160" i="10"/>
  <c r="B51" i="10"/>
  <c r="B49" i="10"/>
  <c r="B47" i="10"/>
  <c r="B46" i="10"/>
  <c r="B45" i="10"/>
  <c r="B43" i="10"/>
  <c r="B41" i="10"/>
  <c r="B39" i="10"/>
  <c r="B36" i="10"/>
  <c r="B33" i="10"/>
  <c r="B31" i="10"/>
  <c r="B29" i="10"/>
  <c r="B28" i="10"/>
  <c r="B26" i="10"/>
  <c r="B213" i="10"/>
  <c r="B205" i="10"/>
  <c r="B203" i="10"/>
  <c r="B200" i="10"/>
  <c r="B198" i="10"/>
  <c r="B195" i="10"/>
  <c r="B194" i="10"/>
  <c r="B193" i="10"/>
  <c r="B189" i="10"/>
  <c r="B186" i="10"/>
  <c r="B177" i="10"/>
  <c r="B159" i="10"/>
  <c r="B76" i="10"/>
  <c r="B52" i="10"/>
  <c r="B34" i="10"/>
  <c r="B171" i="10"/>
  <c r="B161" i="10"/>
  <c r="B81" i="10"/>
  <c r="B50" i="10"/>
  <c r="B188" i="10"/>
  <c r="B107" i="10"/>
  <c r="B90" i="10"/>
  <c r="B68" i="10"/>
  <c r="B215" i="10"/>
  <c r="B197" i="10"/>
  <c r="B192" i="10"/>
  <c r="B157" i="10"/>
  <c r="B156" i="10"/>
  <c r="B153" i="10"/>
  <c r="B151" i="10"/>
  <c r="B150" i="10"/>
  <c r="B149" i="10"/>
  <c r="B148" i="10"/>
  <c r="B146" i="10"/>
  <c r="B144" i="10"/>
  <c r="B143" i="10"/>
  <c r="B142" i="10"/>
  <c r="B141" i="10"/>
  <c r="B202" i="10"/>
  <c r="B176" i="10"/>
  <c r="B165" i="10"/>
  <c r="B163" i="10"/>
  <c r="B152" i="10"/>
  <c r="B145" i="10"/>
  <c r="B211" i="10"/>
  <c r="B206" i="10"/>
  <c r="B183" i="10"/>
  <c r="B181" i="10"/>
  <c r="B174" i="10"/>
  <c r="B179" i="10"/>
  <c r="B170" i="10"/>
  <c r="B158" i="10"/>
  <c r="B155" i="10"/>
  <c r="B154" i="10"/>
  <c r="B147" i="10"/>
  <c r="B139" i="10"/>
  <c r="B133" i="10"/>
  <c r="B125" i="10"/>
  <c r="B117" i="10"/>
  <c r="B114" i="10"/>
  <c r="B138" i="10"/>
  <c r="B135" i="10"/>
  <c r="B132" i="10"/>
  <c r="B127" i="10"/>
  <c r="B124" i="10"/>
  <c r="B120" i="10"/>
  <c r="B136" i="10"/>
  <c r="B128" i="10"/>
  <c r="B121" i="10"/>
  <c r="B140" i="10"/>
  <c r="B134" i="10"/>
  <c r="B126" i="10"/>
  <c r="B119" i="10"/>
  <c r="B118" i="10"/>
  <c r="B115" i="10"/>
  <c r="B110" i="10"/>
  <c r="B74" i="10"/>
  <c r="B58" i="10"/>
  <c r="B111" i="10"/>
  <c r="B108" i="10"/>
  <c r="B105" i="10"/>
  <c r="B104" i="10"/>
  <c r="B101" i="10"/>
  <c r="B99" i="10"/>
  <c r="B96" i="10"/>
  <c r="B95" i="10"/>
  <c r="B94" i="10"/>
  <c r="B93" i="10"/>
  <c r="B92" i="10"/>
  <c r="B91" i="10"/>
  <c r="B88" i="10"/>
  <c r="B87" i="10"/>
  <c r="B86" i="10"/>
  <c r="B84" i="10"/>
  <c r="B83" i="10"/>
  <c r="B79" i="10"/>
  <c r="B38" i="10"/>
  <c r="B137" i="10"/>
  <c r="B131" i="10"/>
  <c r="B130" i="10"/>
  <c r="B129" i="10"/>
  <c r="B123" i="10"/>
  <c r="B122" i="10"/>
  <c r="B106" i="10"/>
  <c r="B103" i="10"/>
  <c r="B102" i="10"/>
  <c r="B98" i="10"/>
  <c r="B89" i="10"/>
  <c r="B80" i="10"/>
  <c r="B63" i="10"/>
  <c r="B48" i="10"/>
  <c r="B30" i="10"/>
  <c r="B113" i="10"/>
  <c r="B112" i="10"/>
  <c r="B116" i="10"/>
  <c r="B109" i="10"/>
  <c r="B100" i="10"/>
  <c r="B97" i="10"/>
  <c r="B85" i="10"/>
  <c r="B78" i="10"/>
  <c r="B71" i="10"/>
  <c r="B53" i="10"/>
  <c r="B25" i="10"/>
  <c r="B24" i="10"/>
  <c r="B23" i="10"/>
  <c r="B22" i="10"/>
  <c r="B21" i="10"/>
  <c r="B20" i="10"/>
  <c r="B19" i="10"/>
  <c r="B18" i="10"/>
  <c r="B17" i="10"/>
  <c r="B16" i="10"/>
  <c r="B14" i="10"/>
  <c r="B9" i="10"/>
  <c r="B13" i="10"/>
  <c r="B12" i="10"/>
  <c r="B11" i="10"/>
  <c r="B15" i="10"/>
  <c r="B10" i="10"/>
  <c r="B44" i="10"/>
  <c r="B42" i="10"/>
  <c r="B40" i="10"/>
  <c r="B37" i="10"/>
  <c r="B35" i="10"/>
  <c r="B32" i="10"/>
  <c r="B27" i="10"/>
  <c r="C237" i="12"/>
  <c r="D237" i="12"/>
  <c r="E237" i="12"/>
  <c r="F237" i="12"/>
  <c r="C212" i="12"/>
  <c r="D212" i="12"/>
  <c r="E212" i="12"/>
  <c r="F212" i="12"/>
  <c r="C202" i="12"/>
  <c r="D202" i="12"/>
  <c r="E202" i="12"/>
  <c r="F202" i="12"/>
  <c r="C124" i="12"/>
  <c r="D124" i="12"/>
  <c r="E124" i="12"/>
  <c r="F124" i="12"/>
  <c r="C168" i="12"/>
  <c r="D168" i="12"/>
  <c r="E168" i="12"/>
  <c r="F168" i="12"/>
  <c r="C123" i="12"/>
  <c r="D123" i="12"/>
  <c r="E123" i="12"/>
  <c r="F123" i="12"/>
  <c r="C122" i="12"/>
  <c r="D122" i="12"/>
  <c r="E122" i="12"/>
  <c r="F122" i="12"/>
  <c r="C121" i="12"/>
  <c r="D121" i="12"/>
  <c r="E121" i="12"/>
  <c r="F121" i="12"/>
  <c r="C148" i="12"/>
  <c r="D148" i="12"/>
  <c r="E148" i="12"/>
  <c r="F148" i="12"/>
  <c r="C86" i="12"/>
  <c r="D86" i="12"/>
  <c r="E86" i="12"/>
  <c r="F86" i="12"/>
  <c r="C65" i="12"/>
  <c r="D65" i="12"/>
  <c r="E65" i="12"/>
  <c r="F65" i="12"/>
  <c r="C64" i="12"/>
  <c r="D64" i="12"/>
  <c r="E64" i="12"/>
  <c r="F64" i="12"/>
  <c r="C59" i="12"/>
  <c r="D59" i="12"/>
  <c r="E59" i="12"/>
  <c r="F59" i="12"/>
  <c r="C58" i="12"/>
  <c r="D58" i="12"/>
  <c r="E58" i="12"/>
  <c r="F58" i="12"/>
  <c r="C57" i="12"/>
  <c r="D57" i="12"/>
  <c r="E57" i="12"/>
  <c r="F57" i="12"/>
  <c r="C120" i="12"/>
  <c r="D120" i="12"/>
  <c r="E120" i="12"/>
  <c r="F120" i="12"/>
  <c r="C206" i="12"/>
  <c r="D206" i="12"/>
  <c r="E206" i="12"/>
  <c r="F206" i="12"/>
  <c r="C205" i="12"/>
  <c r="D205" i="12"/>
  <c r="E205" i="12"/>
  <c r="F205" i="12"/>
  <c r="C104" i="12"/>
  <c r="D104" i="12"/>
  <c r="E104" i="12"/>
  <c r="F104" i="12"/>
  <c r="C103" i="12"/>
  <c r="D103" i="12"/>
  <c r="E103" i="12"/>
  <c r="F103" i="12"/>
  <c r="B65" i="12" l="1"/>
  <c r="B168" i="12"/>
  <c r="B212" i="12"/>
  <c r="B205" i="12"/>
  <c r="B206" i="12"/>
  <c r="B202" i="12"/>
  <c r="B237" i="12"/>
  <c r="B58" i="12"/>
  <c r="B148" i="12"/>
  <c r="B104" i="12"/>
  <c r="B59" i="12"/>
  <c r="B57" i="12"/>
  <c r="B121" i="12"/>
  <c r="B123" i="12"/>
  <c r="B64" i="12"/>
  <c r="B86" i="12"/>
  <c r="B124" i="12"/>
  <c r="B120" i="12"/>
  <c r="B122" i="12"/>
  <c r="B103" i="12"/>
  <c r="C220" i="12"/>
  <c r="D220" i="12"/>
  <c r="E220" i="12"/>
  <c r="F220" i="12"/>
  <c r="C248" i="12"/>
  <c r="C249" i="12"/>
  <c r="C254" i="12"/>
  <c r="C255" i="12"/>
  <c r="C256" i="12"/>
  <c r="C257" i="12"/>
  <c r="C258" i="12"/>
  <c r="C259" i="12"/>
  <c r="C260" i="12"/>
  <c r="C261" i="12"/>
  <c r="C262" i="12"/>
  <c r="D248" i="12"/>
  <c r="D249" i="12"/>
  <c r="D254" i="12"/>
  <c r="D255" i="12"/>
  <c r="D256" i="12"/>
  <c r="D257" i="12"/>
  <c r="D258" i="12"/>
  <c r="D259" i="12"/>
  <c r="D260" i="12"/>
  <c r="D261" i="12"/>
  <c r="D262" i="12"/>
  <c r="E248" i="12"/>
  <c r="E249" i="12"/>
  <c r="E254" i="12"/>
  <c r="E255" i="12"/>
  <c r="E256" i="12"/>
  <c r="E257" i="12"/>
  <c r="E258" i="12"/>
  <c r="E259" i="12"/>
  <c r="E260" i="12"/>
  <c r="E261" i="12"/>
  <c r="E262" i="12"/>
  <c r="F248" i="12"/>
  <c r="F249" i="12"/>
  <c r="F254" i="12"/>
  <c r="F255" i="12"/>
  <c r="F256" i="12"/>
  <c r="F257" i="12"/>
  <c r="F258" i="12"/>
  <c r="F259" i="12"/>
  <c r="F260" i="12"/>
  <c r="F261" i="12"/>
  <c r="F262" i="12"/>
  <c r="C263" i="12"/>
  <c r="C264" i="12"/>
  <c r="C265" i="12"/>
  <c r="C266" i="12"/>
  <c r="C267" i="12"/>
  <c r="C268" i="12"/>
  <c r="D263" i="12"/>
  <c r="D264" i="12"/>
  <c r="D265" i="12"/>
  <c r="D266" i="12"/>
  <c r="D267" i="12"/>
  <c r="D268" i="12"/>
  <c r="E263" i="12"/>
  <c r="E264" i="12"/>
  <c r="E265" i="12"/>
  <c r="E266" i="12"/>
  <c r="E267" i="12"/>
  <c r="E268" i="12"/>
  <c r="F263" i="12"/>
  <c r="F264" i="12"/>
  <c r="F265" i="12"/>
  <c r="F266" i="12"/>
  <c r="F267" i="12"/>
  <c r="F268" i="12"/>
  <c r="C269" i="12"/>
  <c r="C270" i="12"/>
  <c r="C271" i="12"/>
  <c r="D269" i="12"/>
  <c r="D270" i="12"/>
  <c r="D271" i="12"/>
  <c r="E269" i="12"/>
  <c r="E270" i="12"/>
  <c r="E271" i="12"/>
  <c r="F269" i="12"/>
  <c r="F270" i="12"/>
  <c r="F271" i="12"/>
  <c r="C272" i="12"/>
  <c r="D272" i="12"/>
  <c r="E272" i="12"/>
  <c r="F272" i="12"/>
  <c r="C273" i="12"/>
  <c r="D273" i="12"/>
  <c r="E273" i="12"/>
  <c r="F273" i="12"/>
  <c r="B258" i="12" l="1"/>
  <c r="B271" i="12"/>
  <c r="B261" i="12"/>
  <c r="B254" i="12"/>
  <c r="B220" i="12"/>
  <c r="B262" i="12"/>
  <c r="B255" i="12"/>
  <c r="B270" i="12"/>
  <c r="B272" i="12"/>
  <c r="B266" i="12"/>
  <c r="B268" i="12"/>
  <c r="B264" i="12"/>
  <c r="B260" i="12"/>
  <c r="B257" i="12"/>
  <c r="B249" i="12"/>
  <c r="B273" i="12"/>
  <c r="B269" i="12"/>
  <c r="B265" i="12"/>
  <c r="B267" i="12"/>
  <c r="B263" i="12"/>
  <c r="B248" i="12"/>
  <c r="B259" i="12"/>
  <c r="B256" i="12"/>
  <c r="C215" i="12"/>
  <c r="C216" i="12"/>
  <c r="C251" i="12"/>
  <c r="C252" i="12"/>
  <c r="C253" i="12"/>
  <c r="C250" i="12"/>
  <c r="C217" i="12"/>
  <c r="C218" i="12"/>
  <c r="D215" i="12"/>
  <c r="D216" i="12"/>
  <c r="D251" i="12"/>
  <c r="D252" i="12"/>
  <c r="D253" i="12"/>
  <c r="D250" i="12"/>
  <c r="D217" i="12"/>
  <c r="D218" i="12"/>
  <c r="E215" i="12"/>
  <c r="E216" i="12"/>
  <c r="E251" i="12"/>
  <c r="E252" i="12"/>
  <c r="E253" i="12"/>
  <c r="E250" i="12"/>
  <c r="E217" i="12"/>
  <c r="E218" i="12"/>
  <c r="F215" i="12"/>
  <c r="F216" i="12"/>
  <c r="F251" i="12"/>
  <c r="F252" i="12"/>
  <c r="F253" i="12"/>
  <c r="B253" i="12" s="1"/>
  <c r="F250" i="12"/>
  <c r="F217" i="12"/>
  <c r="F218" i="12"/>
  <c r="C219" i="12"/>
  <c r="D219" i="12"/>
  <c r="E219" i="12"/>
  <c r="F219" i="12"/>
  <c r="C222" i="12"/>
  <c r="D222" i="12"/>
  <c r="E222" i="12"/>
  <c r="F222" i="12"/>
  <c r="C221" i="12"/>
  <c r="D221" i="12"/>
  <c r="E221" i="12"/>
  <c r="F221" i="12"/>
  <c r="C214" i="12"/>
  <c r="D214" i="12"/>
  <c r="E214" i="12"/>
  <c r="F214" i="12"/>
  <c r="J9" i="1"/>
  <c r="J10" i="1"/>
  <c r="J11" i="1"/>
  <c r="J12" i="1"/>
  <c r="J13" i="1"/>
  <c r="J14" i="1"/>
  <c r="J15" i="1"/>
  <c r="J16" i="1"/>
  <c r="J17" i="1"/>
  <c r="J18" i="1"/>
  <c r="J19" i="1"/>
  <c r="J20" i="1"/>
  <c r="J21" i="1"/>
  <c r="J22" i="1"/>
  <c r="J23" i="1"/>
  <c r="J24" i="1"/>
  <c r="J25" i="1"/>
  <c r="J26"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s="1"/>
  <c r="J60" i="1"/>
  <c r="J61" i="1"/>
  <c r="J62" i="1"/>
  <c r="J63" i="1"/>
  <c r="J64" i="1"/>
  <c r="J65" i="1"/>
  <c r="C59" i="1"/>
  <c r="C66" i="1"/>
  <c r="D59" i="1"/>
  <c r="D66" i="1"/>
  <c r="E59" i="1"/>
  <c r="E66" i="1"/>
  <c r="F59" i="1"/>
  <c r="F66" i="1"/>
  <c r="H59" i="1"/>
  <c r="H66" i="1"/>
  <c r="B219" i="12" l="1"/>
  <c r="B250" i="12"/>
  <c r="B217" i="12"/>
  <c r="B222" i="12"/>
  <c r="B216" i="12"/>
  <c r="B215" i="12"/>
  <c r="B251" i="12"/>
  <c r="B221" i="12"/>
  <c r="B218" i="12"/>
  <c r="B252" i="12"/>
  <c r="B214" i="12"/>
  <c r="C109" i="12" l="1"/>
  <c r="D109" i="12"/>
  <c r="E109" i="12"/>
  <c r="F109" i="12"/>
  <c r="B109" i="12" l="1"/>
  <c r="C244" i="12"/>
  <c r="D244" i="12"/>
  <c r="E244" i="12"/>
  <c r="F244" i="12"/>
  <c r="C245" i="12"/>
  <c r="D245" i="12"/>
  <c r="E245" i="12"/>
  <c r="F245" i="12"/>
  <c r="C243" i="12"/>
  <c r="D243" i="12"/>
  <c r="E243" i="12"/>
  <c r="F243" i="12"/>
  <c r="C246" i="12"/>
  <c r="D246" i="12"/>
  <c r="E246" i="12"/>
  <c r="F246" i="12"/>
  <c r="C247" i="12"/>
  <c r="D247" i="12"/>
  <c r="E247" i="12"/>
  <c r="F247" i="12"/>
  <c r="C64" i="1"/>
  <c r="D64" i="1"/>
  <c r="E64" i="1"/>
  <c r="F64" i="1"/>
  <c r="H64" i="1"/>
  <c r="C236" i="12"/>
  <c r="D236" i="12"/>
  <c r="E236" i="12"/>
  <c r="F236" i="12"/>
  <c r="C235" i="12"/>
  <c r="D235" i="12"/>
  <c r="E235" i="12"/>
  <c r="F235" i="12"/>
  <c r="C242" i="12"/>
  <c r="D242" i="12"/>
  <c r="E242" i="12"/>
  <c r="F242" i="12"/>
  <c r="C241" i="12"/>
  <c r="D241" i="12"/>
  <c r="E241" i="12"/>
  <c r="F241" i="12"/>
  <c r="B236" i="12" l="1"/>
  <c r="B243" i="12"/>
  <c r="B241" i="12"/>
  <c r="B235" i="12"/>
  <c r="B246" i="12"/>
  <c r="B245" i="12"/>
  <c r="B244" i="12"/>
  <c r="B247" i="12"/>
  <c r="B242" i="12"/>
  <c r="C119" i="12"/>
  <c r="D119" i="12"/>
  <c r="E119" i="12"/>
  <c r="F119" i="12"/>
  <c r="C118" i="12"/>
  <c r="D118" i="12"/>
  <c r="E118" i="12"/>
  <c r="F118" i="12"/>
  <c r="C54" i="1"/>
  <c r="D54" i="1"/>
  <c r="E54" i="1"/>
  <c r="F54" i="1"/>
  <c r="H54" i="1"/>
  <c r="B118" i="12" l="1"/>
  <c r="B119" i="12"/>
  <c r="C130" i="12"/>
  <c r="D130" i="12"/>
  <c r="E130" i="12"/>
  <c r="F130" i="12"/>
  <c r="B130" i="12" l="1"/>
  <c r="C38" i="12"/>
  <c r="D38" i="12"/>
  <c r="E38" i="12"/>
  <c r="F38" i="12"/>
  <c r="C37" i="12"/>
  <c r="D37" i="12"/>
  <c r="E37" i="12"/>
  <c r="F37" i="12"/>
  <c r="C36" i="12"/>
  <c r="D36" i="12"/>
  <c r="E36" i="12"/>
  <c r="F36" i="12"/>
  <c r="B36" i="12" l="1"/>
  <c r="B37" i="12"/>
  <c r="B38" i="12"/>
  <c r="D31" i="40"/>
  <c r="F17" i="40" s="1"/>
  <c r="C31" i="40"/>
  <c r="E17" i="40" s="1"/>
  <c r="B31" i="40"/>
  <c r="G17" i="40" s="1"/>
  <c r="G30" i="40" l="1"/>
  <c r="E28" i="40"/>
  <c r="F20" i="40"/>
  <c r="G18" i="40"/>
  <c r="F28" i="40"/>
  <c r="G26" i="40"/>
  <c r="E24" i="40"/>
  <c r="F24" i="40"/>
  <c r="G22" i="40"/>
  <c r="E20" i="40"/>
  <c r="F16" i="40"/>
  <c r="F27" i="40"/>
  <c r="F23" i="40"/>
  <c r="F19" i="40"/>
  <c r="G29" i="40"/>
  <c r="G25" i="40"/>
  <c r="G21" i="40"/>
  <c r="E16" i="40"/>
  <c r="E27" i="40"/>
  <c r="E23" i="40"/>
  <c r="E19" i="40"/>
  <c r="F30" i="40"/>
  <c r="F26" i="40"/>
  <c r="F22" i="40"/>
  <c r="F18" i="40"/>
  <c r="G28" i="40"/>
  <c r="G24" i="40"/>
  <c r="G20" i="40"/>
  <c r="E30" i="40"/>
  <c r="E26" i="40"/>
  <c r="E22" i="40"/>
  <c r="E18" i="40"/>
  <c r="F29" i="40"/>
  <c r="F25" i="40"/>
  <c r="F21" i="40"/>
  <c r="G16" i="40"/>
  <c r="G31" i="40" s="1"/>
  <c r="G27" i="40"/>
  <c r="G23" i="40"/>
  <c r="G19" i="40"/>
  <c r="E29" i="40"/>
  <c r="E25" i="40"/>
  <c r="E21" i="40"/>
  <c r="F31" i="40" l="1"/>
  <c r="E31" i="40"/>
  <c r="C62" i="1" l="1"/>
  <c r="D62" i="1"/>
  <c r="E62" i="1"/>
  <c r="F62" i="1"/>
  <c r="H62" i="1"/>
  <c r="C16" i="1" l="1"/>
  <c r="D16" i="1"/>
  <c r="E16" i="1"/>
  <c r="F16" i="1"/>
  <c r="H16" i="1"/>
  <c r="C72" i="12" l="1"/>
  <c r="D72" i="12"/>
  <c r="E72" i="12"/>
  <c r="F72" i="12"/>
  <c r="C71" i="12"/>
  <c r="D71" i="12"/>
  <c r="E71" i="12"/>
  <c r="F71" i="12"/>
  <c r="C70" i="12"/>
  <c r="D70" i="12"/>
  <c r="E70" i="12"/>
  <c r="F70" i="12"/>
  <c r="C69" i="12"/>
  <c r="D69" i="12"/>
  <c r="E69" i="12"/>
  <c r="F69" i="12"/>
  <c r="B69" i="12" l="1"/>
  <c r="B70" i="12"/>
  <c r="B71" i="12"/>
  <c r="B72" i="12"/>
  <c r="C211" i="12"/>
  <c r="D211" i="12"/>
  <c r="E211" i="12"/>
  <c r="F211" i="12"/>
  <c r="C210" i="12"/>
  <c r="D210" i="12"/>
  <c r="E210" i="12"/>
  <c r="F210" i="12"/>
  <c r="B210" i="12" l="1"/>
  <c r="B211" i="12"/>
  <c r="C22" i="12" l="1"/>
  <c r="D22" i="12"/>
  <c r="E22" i="12"/>
  <c r="F22" i="12"/>
  <c r="C21" i="12"/>
  <c r="D21" i="12"/>
  <c r="E21" i="12"/>
  <c r="F21" i="12"/>
  <c r="C20" i="12"/>
  <c r="D20" i="12"/>
  <c r="E20" i="12"/>
  <c r="F20" i="12"/>
  <c r="C128" i="12"/>
  <c r="D128" i="12"/>
  <c r="E128" i="12"/>
  <c r="F128" i="12"/>
  <c r="C165" i="12"/>
  <c r="D165" i="12"/>
  <c r="E165" i="12"/>
  <c r="F165" i="12"/>
  <c r="C110" i="12"/>
  <c r="D110" i="12"/>
  <c r="E110" i="12"/>
  <c r="F110" i="12"/>
  <c r="B165" i="12" l="1"/>
  <c r="B110" i="12"/>
  <c r="B128" i="12"/>
  <c r="B21" i="12"/>
  <c r="B22" i="12"/>
  <c r="B20" i="12"/>
  <c r="C52" i="12"/>
  <c r="D52" i="12"/>
  <c r="E52" i="12"/>
  <c r="F52" i="12"/>
  <c r="B52" i="12" l="1"/>
  <c r="C99" i="12"/>
  <c r="D99" i="12"/>
  <c r="E99" i="12"/>
  <c r="F99" i="12"/>
  <c r="B99" i="12" l="1"/>
  <c r="C176" i="12" l="1"/>
  <c r="D176" i="12"/>
  <c r="E176" i="12"/>
  <c r="F176" i="12"/>
  <c r="C175" i="12"/>
  <c r="D175" i="12"/>
  <c r="E175" i="12"/>
  <c r="F175" i="12"/>
  <c r="C174" i="12"/>
  <c r="D174" i="12"/>
  <c r="E174" i="12"/>
  <c r="F174" i="12"/>
  <c r="C173" i="12"/>
  <c r="D173" i="12"/>
  <c r="E173" i="12"/>
  <c r="F173" i="12"/>
  <c r="C172" i="12"/>
  <c r="D172" i="12"/>
  <c r="E172" i="12"/>
  <c r="F172" i="12"/>
  <c r="C53" i="1"/>
  <c r="D53" i="1"/>
  <c r="E53" i="1"/>
  <c r="F53" i="1"/>
  <c r="H53" i="1"/>
  <c r="C52" i="1"/>
  <c r="D52" i="1"/>
  <c r="E52" i="1"/>
  <c r="F52" i="1"/>
  <c r="H52" i="1"/>
  <c r="B173" i="12" l="1"/>
  <c r="B174" i="12"/>
  <c r="B175" i="12"/>
  <c r="B176" i="12"/>
  <c r="B172" i="12"/>
  <c r="C34" i="12" l="1"/>
  <c r="D34" i="12"/>
  <c r="E34" i="12"/>
  <c r="F34" i="12"/>
  <c r="C33" i="12"/>
  <c r="D33" i="12"/>
  <c r="E33" i="12"/>
  <c r="F33" i="12"/>
  <c r="C32" i="12"/>
  <c r="D32" i="12"/>
  <c r="E32" i="12"/>
  <c r="F32" i="12"/>
  <c r="C31" i="12"/>
  <c r="D31" i="12"/>
  <c r="E31" i="12"/>
  <c r="F31" i="12"/>
  <c r="C30" i="12"/>
  <c r="D30" i="12"/>
  <c r="E30" i="12"/>
  <c r="F30" i="12"/>
  <c r="B33" i="12" l="1"/>
  <c r="B30" i="12"/>
  <c r="B31" i="12"/>
  <c r="B32" i="12"/>
  <c r="B34" i="12"/>
  <c r="C117" i="12"/>
  <c r="D117" i="12"/>
  <c r="E117" i="12"/>
  <c r="F117" i="12"/>
  <c r="C171" i="12"/>
  <c r="D171" i="12"/>
  <c r="E171" i="12"/>
  <c r="F171" i="12"/>
  <c r="C170" i="12"/>
  <c r="D170" i="12"/>
  <c r="E170" i="12"/>
  <c r="F170" i="12"/>
  <c r="C169" i="12"/>
  <c r="D169" i="12"/>
  <c r="E169" i="12"/>
  <c r="F169" i="12"/>
  <c r="C51" i="1"/>
  <c r="D51" i="1"/>
  <c r="E51" i="1"/>
  <c r="F51" i="1"/>
  <c r="H51" i="1"/>
  <c r="C116" i="12"/>
  <c r="D116" i="12"/>
  <c r="E116" i="12"/>
  <c r="F116" i="12"/>
  <c r="C115" i="12"/>
  <c r="D115" i="12"/>
  <c r="E115" i="12"/>
  <c r="F115" i="12"/>
  <c r="C114" i="12"/>
  <c r="D114" i="12"/>
  <c r="E114" i="12"/>
  <c r="F114" i="12"/>
  <c r="C167" i="12"/>
  <c r="D167" i="12"/>
  <c r="E167" i="12"/>
  <c r="F167" i="12"/>
  <c r="C166" i="12"/>
  <c r="D166" i="12"/>
  <c r="E166" i="12"/>
  <c r="F166" i="12"/>
  <c r="C50" i="1"/>
  <c r="D50" i="1"/>
  <c r="E50" i="1"/>
  <c r="F50" i="1"/>
  <c r="H50" i="1"/>
  <c r="B167" i="12" l="1"/>
  <c r="B170" i="12"/>
  <c r="B171" i="12"/>
  <c r="B114" i="12"/>
  <c r="B116" i="12"/>
  <c r="B115" i="12"/>
  <c r="B117" i="12"/>
  <c r="B169" i="12"/>
  <c r="B166" i="12"/>
  <c r="C164" i="12" l="1"/>
  <c r="D164" i="12"/>
  <c r="E164" i="12"/>
  <c r="F164" i="12"/>
  <c r="C49" i="1"/>
  <c r="D49" i="1"/>
  <c r="E49" i="1"/>
  <c r="F49" i="1"/>
  <c r="H49" i="1"/>
  <c r="B164" i="12" l="1"/>
  <c r="C51" i="12"/>
  <c r="D51" i="12"/>
  <c r="E51" i="12"/>
  <c r="F51" i="12"/>
  <c r="C49" i="12"/>
  <c r="D49" i="12"/>
  <c r="E49" i="12"/>
  <c r="F49" i="12"/>
  <c r="B51" i="12" l="1"/>
  <c r="B49" i="12"/>
  <c r="C19" i="12"/>
  <c r="D19" i="12"/>
  <c r="E19" i="12"/>
  <c r="F19" i="12"/>
  <c r="C18" i="12"/>
  <c r="D18" i="12"/>
  <c r="E18" i="12"/>
  <c r="F18" i="12"/>
  <c r="C17" i="12"/>
  <c r="D17" i="12"/>
  <c r="E17" i="12"/>
  <c r="F17" i="12"/>
  <c r="B18" i="12" l="1"/>
  <c r="B19" i="12"/>
  <c r="B17" i="12"/>
  <c r="C234" i="12"/>
  <c r="D234" i="12"/>
  <c r="E234" i="12"/>
  <c r="F234" i="12"/>
  <c r="C233" i="12"/>
  <c r="D233" i="12"/>
  <c r="E233" i="12"/>
  <c r="F233" i="12"/>
  <c r="C232" i="12"/>
  <c r="D232" i="12"/>
  <c r="E232" i="12"/>
  <c r="F232" i="12"/>
  <c r="C231" i="12"/>
  <c r="D231" i="12"/>
  <c r="E231" i="12"/>
  <c r="F231" i="12"/>
  <c r="C230" i="12"/>
  <c r="D230" i="12"/>
  <c r="E230" i="12"/>
  <c r="F230" i="12"/>
  <c r="C229" i="12"/>
  <c r="D229" i="12"/>
  <c r="E229" i="12"/>
  <c r="F229" i="12"/>
  <c r="C228" i="12"/>
  <c r="D228" i="12"/>
  <c r="E228" i="12"/>
  <c r="F228" i="12"/>
  <c r="C227" i="12"/>
  <c r="D227" i="12"/>
  <c r="E227" i="12"/>
  <c r="F227" i="12"/>
  <c r="B234" i="12" l="1"/>
  <c r="B230" i="12"/>
  <c r="B227" i="12"/>
  <c r="B228" i="12"/>
  <c r="B229" i="12"/>
  <c r="B231" i="12"/>
  <c r="B232" i="12"/>
  <c r="B233" i="12"/>
  <c r="C159" i="12"/>
  <c r="C160" i="12"/>
  <c r="D159" i="12"/>
  <c r="D160" i="12"/>
  <c r="E159" i="12"/>
  <c r="E160" i="12"/>
  <c r="F159" i="12"/>
  <c r="F160" i="12"/>
  <c r="C161" i="12"/>
  <c r="D161" i="12"/>
  <c r="E161" i="12"/>
  <c r="F161" i="12"/>
  <c r="C162" i="12"/>
  <c r="D162" i="12"/>
  <c r="E162" i="12"/>
  <c r="F162" i="12"/>
  <c r="C150" i="12"/>
  <c r="C151" i="12"/>
  <c r="C152" i="12"/>
  <c r="C153" i="12"/>
  <c r="D150" i="12"/>
  <c r="D151" i="12"/>
  <c r="D152" i="12"/>
  <c r="D153" i="12"/>
  <c r="E150" i="12"/>
  <c r="E151" i="12"/>
  <c r="E152" i="12"/>
  <c r="E153" i="12"/>
  <c r="F150" i="12"/>
  <c r="F151" i="12"/>
  <c r="F152" i="12"/>
  <c r="F153" i="12"/>
  <c r="C149" i="12"/>
  <c r="C156" i="12"/>
  <c r="D149" i="12"/>
  <c r="D156" i="12"/>
  <c r="E149" i="12"/>
  <c r="E156" i="12"/>
  <c r="F149" i="12"/>
  <c r="F156" i="12"/>
  <c r="C163" i="12"/>
  <c r="D163" i="12"/>
  <c r="E163" i="12"/>
  <c r="F163" i="12"/>
  <c r="C158" i="12"/>
  <c r="D158" i="12"/>
  <c r="E158" i="12"/>
  <c r="F158" i="12"/>
  <c r="C157" i="12"/>
  <c r="D157" i="12"/>
  <c r="E157" i="12"/>
  <c r="F157" i="12"/>
  <c r="B163" i="12" l="1"/>
  <c r="B156" i="12"/>
  <c r="B152" i="12"/>
  <c r="B157" i="12"/>
  <c r="B151" i="12"/>
  <c r="B160" i="12"/>
  <c r="B153" i="12"/>
  <c r="B158" i="12"/>
  <c r="B150" i="12"/>
  <c r="B162" i="12"/>
  <c r="B161" i="12"/>
  <c r="B159" i="12"/>
  <c r="B149" i="12"/>
  <c r="C48" i="1" l="1"/>
  <c r="D48" i="1"/>
  <c r="E48" i="1"/>
  <c r="F48" i="1"/>
  <c r="H48" i="1"/>
  <c r="C47" i="1"/>
  <c r="D47" i="1"/>
  <c r="E47" i="1"/>
  <c r="F47" i="1"/>
  <c r="H47" i="1"/>
  <c r="C136" i="12" l="1"/>
  <c r="C137" i="12"/>
  <c r="C138" i="12"/>
  <c r="C139" i="12"/>
  <c r="C140" i="12"/>
  <c r="C141" i="12"/>
  <c r="C142" i="12"/>
  <c r="C143" i="12"/>
  <c r="C144" i="12"/>
  <c r="C145" i="12"/>
  <c r="C201" i="12"/>
  <c r="D136" i="12"/>
  <c r="D137" i="12"/>
  <c r="D138" i="12"/>
  <c r="D139" i="12"/>
  <c r="D140" i="12"/>
  <c r="D141" i="12"/>
  <c r="D142" i="12"/>
  <c r="D143" i="12"/>
  <c r="D144" i="12"/>
  <c r="D145" i="12"/>
  <c r="D201" i="12"/>
  <c r="E136" i="12"/>
  <c r="E137" i="12"/>
  <c r="E138" i="12"/>
  <c r="E139" i="12"/>
  <c r="E140" i="12"/>
  <c r="E141" i="12"/>
  <c r="E142" i="12"/>
  <c r="E143" i="12"/>
  <c r="E144" i="12"/>
  <c r="E145" i="12"/>
  <c r="E201" i="12"/>
  <c r="F136" i="12"/>
  <c r="F137" i="12"/>
  <c r="F138" i="12"/>
  <c r="F139" i="12"/>
  <c r="F140" i="12"/>
  <c r="F141" i="12"/>
  <c r="F142" i="12"/>
  <c r="F143" i="12"/>
  <c r="F144" i="12"/>
  <c r="F145" i="12"/>
  <c r="F201" i="12"/>
  <c r="C135" i="12"/>
  <c r="C146" i="12"/>
  <c r="C147" i="12"/>
  <c r="D135" i="12"/>
  <c r="D146" i="12"/>
  <c r="D147" i="12"/>
  <c r="E135" i="12"/>
  <c r="E146" i="12"/>
  <c r="E147" i="12"/>
  <c r="F135" i="12"/>
  <c r="F146" i="12"/>
  <c r="F147" i="12"/>
  <c r="C134" i="12"/>
  <c r="D134" i="12"/>
  <c r="E134" i="12"/>
  <c r="F134" i="12"/>
  <c r="C46" i="1"/>
  <c r="D46" i="1"/>
  <c r="E46" i="1"/>
  <c r="F46" i="1"/>
  <c r="H46" i="1"/>
  <c r="B144" i="12" l="1"/>
  <c r="B201" i="12"/>
  <c r="B142" i="12"/>
  <c r="B145" i="12"/>
  <c r="B141" i="12"/>
  <c r="B137" i="12"/>
  <c r="B147" i="12"/>
  <c r="B138" i="12"/>
  <c r="B140" i="12"/>
  <c r="B136" i="12"/>
  <c r="B146" i="12"/>
  <c r="B139" i="12"/>
  <c r="B143" i="12"/>
  <c r="B135" i="12"/>
  <c r="B134" i="12"/>
  <c r="C85" i="12" l="1"/>
  <c r="D85" i="12"/>
  <c r="E85" i="12"/>
  <c r="F85" i="12"/>
  <c r="C84" i="12"/>
  <c r="D84" i="12"/>
  <c r="E84" i="12"/>
  <c r="F84" i="12"/>
  <c r="C83" i="12"/>
  <c r="D83" i="12"/>
  <c r="E83" i="12"/>
  <c r="F83" i="12"/>
  <c r="C200" i="12"/>
  <c r="D200" i="12"/>
  <c r="E200" i="12"/>
  <c r="F200" i="12"/>
  <c r="B200" i="12" l="1"/>
  <c r="B83" i="12"/>
  <c r="B85" i="12"/>
  <c r="B84" i="12"/>
  <c r="C15" i="12"/>
  <c r="D15" i="12"/>
  <c r="E15" i="12"/>
  <c r="F15" i="12"/>
  <c r="B15" i="12" l="1"/>
  <c r="C14" i="12"/>
  <c r="D14" i="12"/>
  <c r="E14" i="12"/>
  <c r="F14" i="12"/>
  <c r="B14" i="12" l="1"/>
  <c r="C73" i="12"/>
  <c r="D73" i="12"/>
  <c r="E73" i="12"/>
  <c r="F73" i="12"/>
  <c r="C89" i="12"/>
  <c r="D89" i="12"/>
  <c r="E89" i="12"/>
  <c r="F89" i="12"/>
  <c r="C98" i="12"/>
  <c r="D98" i="12"/>
  <c r="E98" i="12"/>
  <c r="F98" i="12"/>
  <c r="C97" i="12"/>
  <c r="D97" i="12"/>
  <c r="E97" i="12"/>
  <c r="F97" i="12"/>
  <c r="C96" i="12"/>
  <c r="D96" i="12"/>
  <c r="E96" i="12"/>
  <c r="F96" i="12"/>
  <c r="C95" i="12"/>
  <c r="D95" i="12"/>
  <c r="E95" i="12"/>
  <c r="F95" i="12"/>
  <c r="C94" i="12"/>
  <c r="D94" i="12"/>
  <c r="E94" i="12"/>
  <c r="F94" i="12"/>
  <c r="B96" i="12" l="1"/>
  <c r="B98" i="12"/>
  <c r="B89" i="12"/>
  <c r="B73" i="12"/>
  <c r="B94" i="12"/>
  <c r="B97" i="12"/>
  <c r="B95" i="12"/>
  <c r="C133" i="12"/>
  <c r="D133" i="12"/>
  <c r="E133" i="12"/>
  <c r="F133" i="12"/>
  <c r="C132" i="12"/>
  <c r="D132" i="12"/>
  <c r="E132" i="12"/>
  <c r="F132" i="12"/>
  <c r="C45" i="1"/>
  <c r="D45" i="1"/>
  <c r="E45" i="1"/>
  <c r="F45" i="1"/>
  <c r="H45" i="1"/>
  <c r="B133" i="12" l="1"/>
  <c r="B132" i="12"/>
  <c r="C75" i="12" l="1"/>
  <c r="D75" i="12"/>
  <c r="E75" i="12"/>
  <c r="F75" i="12"/>
  <c r="C74" i="12"/>
  <c r="D74" i="12"/>
  <c r="E74" i="12"/>
  <c r="F74" i="12"/>
  <c r="C33" i="1"/>
  <c r="D33" i="1"/>
  <c r="E33" i="1"/>
  <c r="F33" i="1"/>
  <c r="H33" i="1"/>
  <c r="C56" i="12"/>
  <c r="D56" i="12"/>
  <c r="E56" i="12"/>
  <c r="F56" i="12"/>
  <c r="B56" i="12" l="1"/>
  <c r="B75" i="12"/>
  <c r="B74" i="12"/>
  <c r="C204" i="12" l="1"/>
  <c r="D204" i="12"/>
  <c r="E204" i="12"/>
  <c r="F204" i="12"/>
  <c r="C203" i="12"/>
  <c r="D203" i="12"/>
  <c r="E203" i="12"/>
  <c r="F203" i="12"/>
  <c r="C199" i="12"/>
  <c r="D199" i="12"/>
  <c r="E199" i="12"/>
  <c r="F199" i="12"/>
  <c r="B199" i="12" l="1"/>
  <c r="B204" i="12"/>
  <c r="B203" i="12"/>
  <c r="V9" i="12"/>
  <c r="C10" i="1"/>
  <c r="D10" i="1"/>
  <c r="E10" i="1"/>
  <c r="F10" i="1"/>
  <c r="H10" i="1"/>
  <c r="C56" i="1"/>
  <c r="D56" i="1"/>
  <c r="E56" i="1"/>
  <c r="F56" i="1"/>
  <c r="H56" i="1"/>
  <c r="C55" i="1"/>
  <c r="D55" i="1"/>
  <c r="E55" i="1"/>
  <c r="F55" i="1"/>
  <c r="H55" i="1"/>
  <c r="C9" i="12"/>
  <c r="C10" i="12"/>
  <c r="C12" i="12"/>
  <c r="C13" i="12"/>
  <c r="C16" i="12"/>
  <c r="C23" i="12"/>
  <c r="C25" i="12"/>
  <c r="C24" i="12"/>
  <c r="C26" i="12"/>
  <c r="C27" i="12"/>
  <c r="C28" i="12"/>
  <c r="C29" i="12"/>
  <c r="C35" i="12"/>
  <c r="C40" i="12"/>
  <c r="C39" i="12"/>
  <c r="C41" i="12"/>
  <c r="C42" i="12"/>
  <c r="C43" i="12"/>
  <c r="C44" i="12"/>
  <c r="C45" i="12"/>
  <c r="C46" i="12"/>
  <c r="C47" i="12"/>
  <c r="C48" i="12"/>
  <c r="C50" i="12"/>
  <c r="C53" i="12"/>
  <c r="C54" i="12"/>
  <c r="C55" i="12"/>
  <c r="C66" i="12"/>
  <c r="C67" i="12"/>
  <c r="C68" i="12"/>
  <c r="C76" i="12"/>
  <c r="C77" i="12"/>
  <c r="C78" i="12"/>
  <c r="C80" i="12"/>
  <c r="C79" i="12"/>
  <c r="C81" i="12"/>
  <c r="C82" i="12"/>
  <c r="C87" i="12"/>
  <c r="C88" i="12"/>
  <c r="C90" i="12"/>
  <c r="C91" i="12"/>
  <c r="C92" i="12"/>
  <c r="C93" i="12"/>
  <c r="C100" i="12"/>
  <c r="C101" i="12"/>
  <c r="C102" i="12"/>
  <c r="C105" i="12"/>
  <c r="C106" i="12"/>
  <c r="C107" i="12"/>
  <c r="C108" i="12"/>
  <c r="C111" i="12"/>
  <c r="C113" i="12"/>
  <c r="C112" i="12"/>
  <c r="C125" i="12"/>
  <c r="C126" i="12"/>
  <c r="C127" i="12"/>
  <c r="C129" i="12"/>
  <c r="C131" i="12"/>
  <c r="C207" i="12"/>
  <c r="C208" i="12"/>
  <c r="C209" i="12"/>
  <c r="C213" i="12"/>
  <c r="C223" i="12"/>
  <c r="C224" i="12"/>
  <c r="C225" i="12"/>
  <c r="C226" i="12"/>
  <c r="C238" i="12"/>
  <c r="D9" i="12"/>
  <c r="D10" i="12"/>
  <c r="D12" i="12"/>
  <c r="D13" i="12"/>
  <c r="D16" i="12"/>
  <c r="D23" i="12"/>
  <c r="D25" i="12"/>
  <c r="D24" i="12"/>
  <c r="D26" i="12"/>
  <c r="D27" i="12"/>
  <c r="D28" i="12"/>
  <c r="D29" i="12"/>
  <c r="D35" i="12"/>
  <c r="D40" i="12"/>
  <c r="D39" i="12"/>
  <c r="D41" i="12"/>
  <c r="D42" i="12"/>
  <c r="D43" i="12"/>
  <c r="D44" i="12"/>
  <c r="D45" i="12"/>
  <c r="D46" i="12"/>
  <c r="D47" i="12"/>
  <c r="D48" i="12"/>
  <c r="D50" i="12"/>
  <c r="D53" i="12"/>
  <c r="D54" i="12"/>
  <c r="D55" i="12"/>
  <c r="D66" i="12"/>
  <c r="D67" i="12"/>
  <c r="D68" i="12"/>
  <c r="D76" i="12"/>
  <c r="D77" i="12"/>
  <c r="D78" i="12"/>
  <c r="D80" i="12"/>
  <c r="D79" i="12"/>
  <c r="D81" i="12"/>
  <c r="D82" i="12"/>
  <c r="D87" i="12"/>
  <c r="D88" i="12"/>
  <c r="D90" i="12"/>
  <c r="D91" i="12"/>
  <c r="D92" i="12"/>
  <c r="D93" i="12"/>
  <c r="D100" i="12"/>
  <c r="D101" i="12"/>
  <c r="D102" i="12"/>
  <c r="D105" i="12"/>
  <c r="D106" i="12"/>
  <c r="D107" i="12"/>
  <c r="D108" i="12"/>
  <c r="D111" i="12"/>
  <c r="D113" i="12"/>
  <c r="D112" i="12"/>
  <c r="D125" i="12"/>
  <c r="D126" i="12"/>
  <c r="D127" i="12"/>
  <c r="D129" i="12"/>
  <c r="D131" i="12"/>
  <c r="D207" i="12"/>
  <c r="D208" i="12"/>
  <c r="D209" i="12"/>
  <c r="D213" i="12"/>
  <c r="D223" i="12"/>
  <c r="D224" i="12"/>
  <c r="D225" i="12"/>
  <c r="D226" i="12"/>
  <c r="D238" i="12"/>
  <c r="E9" i="12"/>
  <c r="E10" i="12"/>
  <c r="E12" i="12"/>
  <c r="E13" i="12"/>
  <c r="E16" i="12"/>
  <c r="E23" i="12"/>
  <c r="E25" i="12"/>
  <c r="E24" i="12"/>
  <c r="E26" i="12"/>
  <c r="E27" i="12"/>
  <c r="E28" i="12"/>
  <c r="E29" i="12"/>
  <c r="E35" i="12"/>
  <c r="E40" i="12"/>
  <c r="E39" i="12"/>
  <c r="E41" i="12"/>
  <c r="E42" i="12"/>
  <c r="E43" i="12"/>
  <c r="E44" i="12"/>
  <c r="E45" i="12"/>
  <c r="E46" i="12"/>
  <c r="E47" i="12"/>
  <c r="E48" i="12"/>
  <c r="E50" i="12"/>
  <c r="E53" i="12"/>
  <c r="E54" i="12"/>
  <c r="E55" i="12"/>
  <c r="E66" i="12"/>
  <c r="E67" i="12"/>
  <c r="E68" i="12"/>
  <c r="E76" i="12"/>
  <c r="E77" i="12"/>
  <c r="E78" i="12"/>
  <c r="E80" i="12"/>
  <c r="E79" i="12"/>
  <c r="E81" i="12"/>
  <c r="E82" i="12"/>
  <c r="E87" i="12"/>
  <c r="E88" i="12"/>
  <c r="E90" i="12"/>
  <c r="E91" i="12"/>
  <c r="E92" i="12"/>
  <c r="E93" i="12"/>
  <c r="E100" i="12"/>
  <c r="E101" i="12"/>
  <c r="E102" i="12"/>
  <c r="E105" i="12"/>
  <c r="E106" i="12"/>
  <c r="E107" i="12"/>
  <c r="E108" i="12"/>
  <c r="E111" i="12"/>
  <c r="E113" i="12"/>
  <c r="E112" i="12"/>
  <c r="E125" i="12"/>
  <c r="E126" i="12"/>
  <c r="E127" i="12"/>
  <c r="E129" i="12"/>
  <c r="E131" i="12"/>
  <c r="E207" i="12"/>
  <c r="E208" i="12"/>
  <c r="E209" i="12"/>
  <c r="E213" i="12"/>
  <c r="E223" i="12"/>
  <c r="E224" i="12"/>
  <c r="E225" i="12"/>
  <c r="E226" i="12"/>
  <c r="E238" i="12"/>
  <c r="F9" i="12"/>
  <c r="F10" i="12"/>
  <c r="F12" i="12"/>
  <c r="F13" i="12"/>
  <c r="F16" i="12"/>
  <c r="F23" i="12"/>
  <c r="F25" i="12"/>
  <c r="F24" i="12"/>
  <c r="F26" i="12"/>
  <c r="F27" i="12"/>
  <c r="F28" i="12"/>
  <c r="F29" i="12"/>
  <c r="F35" i="12"/>
  <c r="F40" i="12"/>
  <c r="F39" i="12"/>
  <c r="F41" i="12"/>
  <c r="F42" i="12"/>
  <c r="F43" i="12"/>
  <c r="F44" i="12"/>
  <c r="F45" i="12"/>
  <c r="F46" i="12"/>
  <c r="F47" i="12"/>
  <c r="F48" i="12"/>
  <c r="F50" i="12"/>
  <c r="F53" i="12"/>
  <c r="F54" i="12"/>
  <c r="F55" i="12"/>
  <c r="F66" i="12"/>
  <c r="F67" i="12"/>
  <c r="F68" i="12"/>
  <c r="F76" i="12"/>
  <c r="F77" i="12"/>
  <c r="F78" i="12"/>
  <c r="F80" i="12"/>
  <c r="F79" i="12"/>
  <c r="F81" i="12"/>
  <c r="F82" i="12"/>
  <c r="F87" i="12"/>
  <c r="F88" i="12"/>
  <c r="F90" i="12"/>
  <c r="F91" i="12"/>
  <c r="F92" i="12"/>
  <c r="F93" i="12"/>
  <c r="F100" i="12"/>
  <c r="F101" i="12"/>
  <c r="F102" i="12"/>
  <c r="F105" i="12"/>
  <c r="F106" i="12"/>
  <c r="F107" i="12"/>
  <c r="F108" i="12"/>
  <c r="F111" i="12"/>
  <c r="F113" i="12"/>
  <c r="F112" i="12"/>
  <c r="F125" i="12"/>
  <c r="F126" i="12"/>
  <c r="F127" i="12"/>
  <c r="F129" i="12"/>
  <c r="F131" i="12"/>
  <c r="F207" i="12"/>
  <c r="F208" i="12"/>
  <c r="F209" i="12"/>
  <c r="F213" i="12"/>
  <c r="F223" i="12"/>
  <c r="F224" i="12"/>
  <c r="F225" i="12"/>
  <c r="F226" i="12"/>
  <c r="F238" i="12"/>
  <c r="V3" i="1"/>
  <c r="V4" i="1" s="1"/>
  <c r="C9" i="1"/>
  <c r="D9" i="1"/>
  <c r="E9" i="1"/>
  <c r="F9" i="1"/>
  <c r="H9" i="1"/>
  <c r="C19" i="1"/>
  <c r="C20" i="1"/>
  <c r="C21" i="1"/>
  <c r="C22" i="1"/>
  <c r="C23" i="1"/>
  <c r="C24" i="1"/>
  <c r="C25" i="1"/>
  <c r="C26" i="1"/>
  <c r="C28" i="1"/>
  <c r="C29" i="1"/>
  <c r="C30" i="1"/>
  <c r="C31" i="1"/>
  <c r="C32" i="1"/>
  <c r="C34" i="1"/>
  <c r="C36" i="1"/>
  <c r="C37" i="1"/>
  <c r="C35" i="1"/>
  <c r="C38" i="1"/>
  <c r="C57" i="1"/>
  <c r="C39" i="1"/>
  <c r="C40" i="1"/>
  <c r="C41" i="1"/>
  <c r="C42" i="1"/>
  <c r="C43" i="1"/>
  <c r="C44" i="1"/>
  <c r="C58" i="1"/>
  <c r="C60" i="1"/>
  <c r="D19" i="1"/>
  <c r="D20" i="1"/>
  <c r="D21" i="1"/>
  <c r="D22" i="1"/>
  <c r="D23" i="1"/>
  <c r="D24" i="1"/>
  <c r="D25" i="1"/>
  <c r="D26" i="1"/>
  <c r="D28" i="1"/>
  <c r="D29" i="1"/>
  <c r="D30" i="1"/>
  <c r="D31" i="1"/>
  <c r="D32" i="1"/>
  <c r="D34" i="1"/>
  <c r="D36" i="1"/>
  <c r="D37" i="1"/>
  <c r="D35" i="1"/>
  <c r="D38" i="1"/>
  <c r="D57" i="1"/>
  <c r="D39" i="1"/>
  <c r="D40" i="1"/>
  <c r="D41" i="1"/>
  <c r="D42" i="1"/>
  <c r="D43" i="1"/>
  <c r="D44" i="1"/>
  <c r="D58" i="1"/>
  <c r="D60" i="1"/>
  <c r="E19" i="1"/>
  <c r="E20" i="1"/>
  <c r="E21" i="1"/>
  <c r="E22" i="1"/>
  <c r="E23" i="1"/>
  <c r="E24" i="1"/>
  <c r="E25" i="1"/>
  <c r="E26" i="1"/>
  <c r="E28" i="1"/>
  <c r="E29" i="1"/>
  <c r="E30" i="1"/>
  <c r="E31" i="1"/>
  <c r="E32" i="1"/>
  <c r="E34" i="1"/>
  <c r="E36" i="1"/>
  <c r="E37" i="1"/>
  <c r="E35" i="1"/>
  <c r="E38" i="1"/>
  <c r="E57" i="1"/>
  <c r="E39" i="1"/>
  <c r="E40" i="1"/>
  <c r="E41" i="1"/>
  <c r="E42" i="1"/>
  <c r="E43" i="1"/>
  <c r="E44" i="1"/>
  <c r="E58" i="1"/>
  <c r="E60" i="1"/>
  <c r="F19" i="1"/>
  <c r="F20" i="1"/>
  <c r="F21" i="1"/>
  <c r="F22" i="1"/>
  <c r="F23" i="1"/>
  <c r="F24" i="1"/>
  <c r="F25" i="1"/>
  <c r="F26" i="1"/>
  <c r="F28" i="1"/>
  <c r="F29" i="1"/>
  <c r="F30" i="1"/>
  <c r="F31" i="1"/>
  <c r="F32" i="1"/>
  <c r="F34" i="1"/>
  <c r="F36" i="1"/>
  <c r="F37" i="1"/>
  <c r="F35" i="1"/>
  <c r="F38" i="1"/>
  <c r="F57" i="1"/>
  <c r="F39" i="1"/>
  <c r="F40" i="1"/>
  <c r="F41" i="1"/>
  <c r="F42" i="1"/>
  <c r="F43" i="1"/>
  <c r="F44" i="1"/>
  <c r="F58" i="1"/>
  <c r="F60" i="1"/>
  <c r="H19" i="1"/>
  <c r="H20" i="1"/>
  <c r="H21" i="1"/>
  <c r="H22" i="1"/>
  <c r="H23" i="1"/>
  <c r="H24" i="1"/>
  <c r="H25" i="1"/>
  <c r="H26" i="1"/>
  <c r="H28" i="1"/>
  <c r="H29" i="1"/>
  <c r="H30" i="1"/>
  <c r="H31" i="1"/>
  <c r="H32" i="1"/>
  <c r="H34" i="1"/>
  <c r="H36" i="1"/>
  <c r="H37" i="1"/>
  <c r="H35" i="1"/>
  <c r="H38" i="1"/>
  <c r="H57" i="1"/>
  <c r="H39" i="1"/>
  <c r="H40" i="1"/>
  <c r="H41" i="1"/>
  <c r="H42" i="1"/>
  <c r="H43" i="1"/>
  <c r="H44" i="1"/>
  <c r="H58" i="1"/>
  <c r="H60" i="1"/>
  <c r="C61" i="1"/>
  <c r="C63" i="1"/>
  <c r="C65" i="1"/>
  <c r="D61" i="1"/>
  <c r="D63" i="1"/>
  <c r="D65" i="1"/>
  <c r="E61" i="1"/>
  <c r="E63" i="1"/>
  <c r="E65" i="1"/>
  <c r="F61" i="1"/>
  <c r="F63" i="1"/>
  <c r="F65" i="1"/>
  <c r="H61" i="1"/>
  <c r="H63" i="1"/>
  <c r="H65" i="1"/>
  <c r="B77" i="12" l="1"/>
  <c r="B225" i="12"/>
  <c r="B46" i="12"/>
  <c r="B208" i="12"/>
  <c r="B226" i="12"/>
  <c r="B224" i="12"/>
  <c r="B213" i="12"/>
  <c r="B209" i="12"/>
  <c r="B126" i="12"/>
  <c r="B106" i="12"/>
  <c r="B93" i="12"/>
  <c r="B55" i="12"/>
  <c r="B28" i="12"/>
  <c r="B88" i="12"/>
  <c r="B131" i="12"/>
  <c r="B108" i="12"/>
  <c r="B80" i="12"/>
  <c r="B79" i="12"/>
  <c r="B68" i="12"/>
  <c r="B112" i="12"/>
  <c r="B91" i="12"/>
  <c r="B82" i="12"/>
  <c r="B78" i="12"/>
  <c r="B53" i="12"/>
  <c r="B35" i="12"/>
  <c r="B47" i="12"/>
  <c r="B107" i="12"/>
  <c r="B67" i="12"/>
  <c r="B127" i="12"/>
  <c r="B113" i="12"/>
  <c r="B50" i="12"/>
  <c r="B101" i="12"/>
  <c r="B92" i="12"/>
  <c r="B43" i="12"/>
  <c r="B42" i="12"/>
  <c r="B41" i="12"/>
  <c r="B39" i="12"/>
  <c r="B40" i="12"/>
  <c r="B25" i="12"/>
  <c r="B24" i="12"/>
  <c r="B26" i="12"/>
  <c r="B16" i="12"/>
  <c r="B13" i="12"/>
  <c r="B12" i="12"/>
  <c r="I9" i="10"/>
  <c r="I13" i="10"/>
  <c r="I15" i="10"/>
  <c r="I14" i="10"/>
  <c r="B10" i="12"/>
  <c r="B9" i="12"/>
  <c r="B238" i="12"/>
  <c r="B207" i="12"/>
  <c r="B223" i="12"/>
  <c r="B129" i="12"/>
  <c r="B125" i="12"/>
  <c r="B111" i="12"/>
  <c r="B81" i="12"/>
  <c r="B76" i="12"/>
  <c r="B102" i="12"/>
  <c r="B105" i="12"/>
  <c r="B100" i="12"/>
  <c r="B90" i="12"/>
  <c r="B87" i="12"/>
  <c r="B66" i="12"/>
  <c r="B54" i="12"/>
  <c r="B48" i="12"/>
  <c r="B45" i="12"/>
  <c r="B44" i="12"/>
  <c r="B29" i="12"/>
  <c r="B27" i="12"/>
  <c r="B23" i="12"/>
  <c r="AA3" i="12" l="1"/>
  <c r="C12" i="1"/>
  <c r="D12" i="1"/>
  <c r="E12" i="1"/>
  <c r="F12" i="1"/>
  <c r="H12" i="1"/>
  <c r="F10" i="13" l="1"/>
  <c r="F31" i="13"/>
  <c r="F32" i="13"/>
  <c r="F33" i="13"/>
  <c r="F34" i="13"/>
  <c r="F35" i="13"/>
  <c r="F36" i="13"/>
  <c r="F37" i="13"/>
  <c r="F38" i="13"/>
  <c r="F39" i="13"/>
  <c r="F40" i="13"/>
  <c r="F41" i="13"/>
  <c r="F42" i="13"/>
  <c r="F43" i="13"/>
  <c r="E10" i="13"/>
  <c r="E31" i="13"/>
  <c r="E32" i="13"/>
  <c r="E33" i="13"/>
  <c r="E34" i="13"/>
  <c r="E35" i="13"/>
  <c r="E36" i="13"/>
  <c r="E37" i="13"/>
  <c r="E38" i="13"/>
  <c r="E39" i="13"/>
  <c r="E40" i="13"/>
  <c r="E41" i="13"/>
  <c r="E42" i="13"/>
  <c r="E43" i="13"/>
  <c r="D10" i="13"/>
  <c r="D31" i="13"/>
  <c r="D32" i="13"/>
  <c r="D33" i="13"/>
  <c r="D34" i="13"/>
  <c r="D35" i="13"/>
  <c r="D36" i="13"/>
  <c r="D37" i="13"/>
  <c r="D38" i="13"/>
  <c r="D39" i="13"/>
  <c r="D40" i="13"/>
  <c r="D41" i="13"/>
  <c r="D42" i="13"/>
  <c r="D43" i="13"/>
  <c r="C9" i="13"/>
  <c r="C10" i="13"/>
  <c r="B10" i="13" s="1"/>
  <c r="C31" i="13"/>
  <c r="C32" i="13"/>
  <c r="C33" i="13"/>
  <c r="C34" i="13"/>
  <c r="B34" i="13" s="1"/>
  <c r="C35" i="13"/>
  <c r="C36" i="13"/>
  <c r="B36" i="13" s="1"/>
  <c r="C37" i="13"/>
  <c r="C38" i="13"/>
  <c r="B38" i="13" s="1"/>
  <c r="C39" i="13"/>
  <c r="C40" i="13"/>
  <c r="B40" i="13" s="1"/>
  <c r="C41" i="13"/>
  <c r="C42" i="13"/>
  <c r="B42" i="13" s="1"/>
  <c r="C43" i="13"/>
  <c r="F239" i="12"/>
  <c r="F240" i="12"/>
  <c r="E239" i="12"/>
  <c r="E240" i="12"/>
  <c r="D239" i="12"/>
  <c r="D240" i="12"/>
  <c r="C239" i="12"/>
  <c r="C240" i="12"/>
  <c r="B41" i="13" l="1"/>
  <c r="B37" i="13"/>
  <c r="B33" i="13"/>
  <c r="B32" i="13"/>
  <c r="B43" i="13"/>
  <c r="B39" i="13"/>
  <c r="B35" i="13"/>
  <c r="B31" i="13"/>
  <c r="B240" i="12"/>
  <c r="B239" i="12"/>
  <c r="D9" i="13"/>
  <c r="M5" i="1"/>
  <c r="E9" i="13" l="1"/>
  <c r="E11" i="1"/>
  <c r="D11" i="1"/>
  <c r="C11" i="1"/>
  <c r="F11" i="1" l="1"/>
  <c r="F9" i="13"/>
  <c r="B9" i="13"/>
  <c r="F15" i="1"/>
  <c r="F14" i="1"/>
  <c r="D15" i="1"/>
  <c r="C15" i="1"/>
  <c r="D14" i="1"/>
  <c r="E14" i="1"/>
  <c r="C18" i="1"/>
  <c r="C13" i="1"/>
  <c r="D18" i="1"/>
  <c r="D13" i="1"/>
  <c r="E18" i="1"/>
  <c r="E13" i="1"/>
  <c r="F18" i="1"/>
  <c r="F13" i="1"/>
  <c r="E15" i="1"/>
  <c r="C14" i="1"/>
  <c r="C17" i="1"/>
  <c r="D17" i="1"/>
  <c r="E17" i="1"/>
  <c r="F17" i="1"/>
  <c r="H13" i="1"/>
  <c r="H14" i="1"/>
  <c r="H15" i="1" l="1"/>
  <c r="H17" i="1"/>
  <c r="E15" i="34" l="1"/>
  <c r="H18" i="1" l="1"/>
  <c r="H11" i="1" l="1"/>
  <c r="F6" i="32" l="1"/>
  <c r="F3" i="32"/>
  <c r="F2" i="32"/>
  <c r="F6" i="31"/>
  <c r="F3" i="31"/>
  <c r="F2" i="31"/>
  <c r="E6" i="30"/>
  <c r="H6" i="13"/>
  <c r="I6" i="10"/>
  <c r="H6" i="12"/>
  <c r="E3" i="30"/>
  <c r="E2" i="30"/>
  <c r="H3" i="13" l="1"/>
  <c r="H2" i="13"/>
  <c r="I3" i="10"/>
  <c r="I2" i="10"/>
  <c r="H3" i="12" l="1"/>
  <c r="H2" i="12"/>
  <c r="J294" i="12"/>
  <c r="K294" i="12"/>
  <c r="L294" i="12"/>
  <c r="M294" i="12"/>
  <c r="N294" i="12"/>
  <c r="O294" i="12"/>
  <c r="P294" i="12"/>
  <c r="Q294" i="12"/>
  <c r="R294" i="12"/>
  <c r="E21" i="34"/>
  <c r="E20" i="34"/>
  <c r="E19" i="34"/>
  <c r="E18" i="34"/>
  <c r="E17" i="34"/>
  <c r="E16" i="34"/>
  <c r="E14" i="34"/>
  <c r="E13" i="34"/>
  <c r="E12" i="34"/>
  <c r="E11" i="34"/>
  <c r="E10" i="34"/>
  <c r="E9" i="34"/>
  <c r="E8" i="34"/>
  <c r="E7" i="34"/>
  <c r="E6" i="34"/>
  <c r="S294" i="12"/>
  <c r="T294" i="12"/>
  <c r="U294" i="12"/>
  <c r="J514" i="32"/>
  <c r="J513" i="32" s="1"/>
  <c r="I513" i="32"/>
  <c r="H513" i="32"/>
  <c r="G513" i="32"/>
  <c r="J512" i="32"/>
  <c r="J511" i="32" s="1"/>
  <c r="I511" i="32"/>
  <c r="I510" i="32" s="1"/>
  <c r="H511" i="32"/>
  <c r="G511" i="32"/>
  <c r="J509" i="32"/>
  <c r="J508" i="32" s="1"/>
  <c r="I508" i="32"/>
  <c r="H508" i="32"/>
  <c r="G508" i="32"/>
  <c r="J507" i="32"/>
  <c r="J506" i="32" s="1"/>
  <c r="I506" i="32"/>
  <c r="H506" i="32"/>
  <c r="G506" i="32"/>
  <c r="J505" i="32"/>
  <c r="J504" i="32" s="1"/>
  <c r="I504" i="32"/>
  <c r="H504" i="32"/>
  <c r="G504" i="32"/>
  <c r="J503" i="32"/>
  <c r="J502" i="32" s="1"/>
  <c r="I502" i="32"/>
  <c r="H502" i="32"/>
  <c r="G502" i="32"/>
  <c r="J501" i="32"/>
  <c r="J500" i="32" s="1"/>
  <c r="I500" i="32"/>
  <c r="H500" i="32"/>
  <c r="G500" i="32"/>
  <c r="J499" i="32"/>
  <c r="I498" i="32"/>
  <c r="H498" i="32"/>
  <c r="G498" i="32"/>
  <c r="J496" i="32"/>
  <c r="J495" i="32" s="1"/>
  <c r="I495" i="32"/>
  <c r="H495" i="32"/>
  <c r="G495" i="32"/>
  <c r="J494" i="32"/>
  <c r="J493" i="32" s="1"/>
  <c r="I493" i="32"/>
  <c r="H493" i="32"/>
  <c r="G493" i="32"/>
  <c r="J492" i="32"/>
  <c r="J491" i="32" s="1"/>
  <c r="I491" i="32"/>
  <c r="H491" i="32"/>
  <c r="G491" i="32"/>
  <c r="J490" i="32"/>
  <c r="J489" i="32" s="1"/>
  <c r="I489" i="32"/>
  <c r="H489" i="32"/>
  <c r="G489" i="32"/>
  <c r="J488" i="32"/>
  <c r="J487" i="32" s="1"/>
  <c r="I487" i="32"/>
  <c r="H487" i="32"/>
  <c r="H486" i="32" s="1"/>
  <c r="G487" i="32"/>
  <c r="J484" i="32"/>
  <c r="J483" i="32" s="1"/>
  <c r="I483" i="32"/>
  <c r="H483" i="32"/>
  <c r="G483" i="32"/>
  <c r="J482" i="32"/>
  <c r="J481" i="32" s="1"/>
  <c r="I481" i="32"/>
  <c r="H481" i="32"/>
  <c r="G481" i="32"/>
  <c r="J480" i="32"/>
  <c r="J479" i="32" s="1"/>
  <c r="I479" i="32"/>
  <c r="H479" i="32"/>
  <c r="G479" i="32"/>
  <c r="J477" i="32"/>
  <c r="I476" i="32"/>
  <c r="H476" i="32"/>
  <c r="G476" i="32"/>
  <c r="J475" i="32"/>
  <c r="J474" i="32"/>
  <c r="J473" i="32"/>
  <c r="J472" i="32"/>
  <c r="I471" i="32"/>
  <c r="H471" i="32"/>
  <c r="G471" i="32"/>
  <c r="J470" i="32"/>
  <c r="J469" i="32" s="1"/>
  <c r="I469" i="32"/>
  <c r="H469" i="32"/>
  <c r="G469" i="32"/>
  <c r="J468" i="32"/>
  <c r="J467" i="32" s="1"/>
  <c r="I467" i="32"/>
  <c r="H467" i="32"/>
  <c r="G467" i="32"/>
  <c r="J466" i="32"/>
  <c r="J465" i="32" s="1"/>
  <c r="I465" i="32"/>
  <c r="H465" i="32"/>
  <c r="G465" i="32"/>
  <c r="J464" i="32"/>
  <c r="J463" i="32"/>
  <c r="I462" i="32"/>
  <c r="H462" i="32"/>
  <c r="G462" i="32"/>
  <c r="J461" i="32"/>
  <c r="J460" i="32" s="1"/>
  <c r="I460" i="32"/>
  <c r="H460" i="32"/>
  <c r="G460" i="32"/>
  <c r="J458" i="32"/>
  <c r="J457" i="32" s="1"/>
  <c r="I457" i="32"/>
  <c r="H457" i="32"/>
  <c r="G457" i="32"/>
  <c r="J456" i="32"/>
  <c r="J455" i="32" s="1"/>
  <c r="I455" i="32"/>
  <c r="H455" i="32"/>
  <c r="G455" i="32"/>
  <c r="G454" i="32" s="1"/>
  <c r="J453" i="32"/>
  <c r="J452" i="32" s="1"/>
  <c r="I452" i="32"/>
  <c r="H452" i="32"/>
  <c r="G452" i="32"/>
  <c r="J451" i="32"/>
  <c r="J450" i="32" s="1"/>
  <c r="I450" i="32"/>
  <c r="H450" i="32"/>
  <c r="G450" i="32"/>
  <c r="J449" i="32"/>
  <c r="I448" i="32"/>
  <c r="H448" i="32"/>
  <c r="G448" i="32"/>
  <c r="J447" i="32"/>
  <c r="J446" i="32" s="1"/>
  <c r="I446" i="32"/>
  <c r="H446" i="32"/>
  <c r="G446" i="32"/>
  <c r="J445" i="32"/>
  <c r="J444" i="32" s="1"/>
  <c r="I444" i="32"/>
  <c r="H444" i="32"/>
  <c r="G444" i="32"/>
  <c r="J443" i="32"/>
  <c r="J442" i="32" s="1"/>
  <c r="I442" i="32"/>
  <c r="H442" i="32"/>
  <c r="G442" i="32"/>
  <c r="J441" i="32"/>
  <c r="J440" i="32" s="1"/>
  <c r="I440" i="32"/>
  <c r="H440" i="32"/>
  <c r="G440" i="32"/>
  <c r="J438" i="32"/>
  <c r="J437" i="32" s="1"/>
  <c r="I437" i="32"/>
  <c r="H437" i="32"/>
  <c r="G437" i="32"/>
  <c r="J436" i="32"/>
  <c r="J435" i="32" s="1"/>
  <c r="I435" i="32"/>
  <c r="H435" i="32"/>
  <c r="G435" i="32"/>
  <c r="J434" i="32"/>
  <c r="J433" i="32" s="1"/>
  <c r="I433" i="32"/>
  <c r="I432" i="32" s="1"/>
  <c r="H433" i="32"/>
  <c r="G433" i="32"/>
  <c r="G432" i="32" s="1"/>
  <c r="J431" i="32"/>
  <c r="J430" i="32" s="1"/>
  <c r="I430" i="32"/>
  <c r="H430" i="32"/>
  <c r="G430" i="32"/>
  <c r="J429" i="32"/>
  <c r="I428" i="32"/>
  <c r="H428" i="32"/>
  <c r="G428" i="32"/>
  <c r="J427" i="32"/>
  <c r="J426" i="32" s="1"/>
  <c r="I426" i="32"/>
  <c r="H426" i="32"/>
  <c r="G426" i="32"/>
  <c r="J425" i="32"/>
  <c r="J424" i="32" s="1"/>
  <c r="I424" i="32"/>
  <c r="I423" i="32" s="1"/>
  <c r="H424" i="32"/>
  <c r="G424" i="32"/>
  <c r="J422" i="32"/>
  <c r="J421" i="32" s="1"/>
  <c r="I421" i="32"/>
  <c r="H421" i="32"/>
  <c r="G421" i="32"/>
  <c r="J420" i="32"/>
  <c r="J419" i="32" s="1"/>
  <c r="I419" i="32"/>
  <c r="H419" i="32"/>
  <c r="G419" i="32"/>
  <c r="J418" i="32"/>
  <c r="J417" i="32" s="1"/>
  <c r="I417" i="32"/>
  <c r="H417" i="32"/>
  <c r="G417" i="32"/>
  <c r="J416" i="32"/>
  <c r="J415" i="32" s="1"/>
  <c r="J414" i="32" s="1"/>
  <c r="I415" i="32"/>
  <c r="I414" i="32" s="1"/>
  <c r="H415" i="32"/>
  <c r="G415" i="32"/>
  <c r="G414" i="32" s="1"/>
  <c r="J413" i="32"/>
  <c r="J412" i="32" s="1"/>
  <c r="I412" i="32"/>
  <c r="H412" i="32"/>
  <c r="G412" i="32"/>
  <c r="J411" i="32"/>
  <c r="J410" i="32" s="1"/>
  <c r="I410" i="32"/>
  <c r="H410" i="32"/>
  <c r="G410" i="32"/>
  <c r="J409" i="32"/>
  <c r="J408" i="32" s="1"/>
  <c r="I408" i="32"/>
  <c r="H408" i="32"/>
  <c r="G408" i="32"/>
  <c r="J407" i="32"/>
  <c r="J406" i="32" s="1"/>
  <c r="I406" i="32"/>
  <c r="H406" i="32"/>
  <c r="G406" i="32"/>
  <c r="J405" i="32"/>
  <c r="J404" i="32" s="1"/>
  <c r="I404" i="32"/>
  <c r="H404" i="32"/>
  <c r="G404" i="32"/>
  <c r="J401" i="32"/>
  <c r="J400" i="32" s="1"/>
  <c r="I400" i="32"/>
  <c r="H400" i="32"/>
  <c r="G400" i="32"/>
  <c r="J399" i="32"/>
  <c r="J398" i="32" s="1"/>
  <c r="I398" i="32"/>
  <c r="H398" i="32"/>
  <c r="G398" i="32"/>
  <c r="J397" i="32"/>
  <c r="J396" i="32" s="1"/>
  <c r="I396" i="32"/>
  <c r="H396" i="32"/>
  <c r="G396" i="32"/>
  <c r="J394" i="32"/>
  <c r="J393" i="32" s="1"/>
  <c r="I393" i="32"/>
  <c r="H393" i="32"/>
  <c r="G393" i="32"/>
  <c r="J392" i="32"/>
  <c r="I391" i="32"/>
  <c r="H391" i="32"/>
  <c r="G391" i="32"/>
  <c r="J390" i="32"/>
  <c r="J389" i="32" s="1"/>
  <c r="I389" i="32"/>
  <c r="H389" i="32"/>
  <c r="G389" i="32"/>
  <c r="J388" i="32"/>
  <c r="J387" i="32" s="1"/>
  <c r="I387" i="32"/>
  <c r="H387" i="32"/>
  <c r="G387" i="32"/>
  <c r="J385" i="32"/>
  <c r="I384" i="32"/>
  <c r="H384" i="32"/>
  <c r="G384" i="32"/>
  <c r="J383" i="32"/>
  <c r="J382" i="32" s="1"/>
  <c r="I382" i="32"/>
  <c r="H382" i="32"/>
  <c r="G382" i="32"/>
  <c r="J381" i="32"/>
  <c r="J380" i="32" s="1"/>
  <c r="I380" i="32"/>
  <c r="H380" i="32"/>
  <c r="G380" i="32"/>
  <c r="J378" i="32"/>
  <c r="J377" i="32" s="1"/>
  <c r="I377" i="32"/>
  <c r="H377" i="32"/>
  <c r="G377" i="32"/>
  <c r="J376" i="32"/>
  <c r="I375" i="32"/>
  <c r="H375" i="32"/>
  <c r="G375" i="32"/>
  <c r="J374" i="32"/>
  <c r="J373" i="32" s="1"/>
  <c r="I373" i="32"/>
  <c r="H373" i="32"/>
  <c r="G373" i="32"/>
  <c r="J372" i="32"/>
  <c r="J371" i="32" s="1"/>
  <c r="I371" i="32"/>
  <c r="H371" i="32"/>
  <c r="H370" i="32" s="1"/>
  <c r="G371" i="32"/>
  <c r="J369" i="32"/>
  <c r="J368" i="32"/>
  <c r="J367" i="32"/>
  <c r="I366" i="32"/>
  <c r="I365" i="32" s="1"/>
  <c r="H366" i="32"/>
  <c r="H365" i="32" s="1"/>
  <c r="G366" i="32"/>
  <c r="G365" i="32" s="1"/>
  <c r="J364" i="32"/>
  <c r="J363" i="32"/>
  <c r="J362" i="32"/>
  <c r="I361" i="32"/>
  <c r="H361" i="32"/>
  <c r="G361" i="32"/>
  <c r="J360" i="32"/>
  <c r="J359" i="32"/>
  <c r="J358" i="32"/>
  <c r="I357" i="32"/>
  <c r="H357" i="32"/>
  <c r="G357" i="32"/>
  <c r="J356" i="32"/>
  <c r="J355" i="32" s="1"/>
  <c r="I355" i="32"/>
  <c r="I354" i="32" s="1"/>
  <c r="H355" i="32"/>
  <c r="G355" i="32"/>
  <c r="J353" i="32"/>
  <c r="J352" i="32" s="1"/>
  <c r="I352" i="32"/>
  <c r="H352" i="32"/>
  <c r="G352" i="32"/>
  <c r="J351" i="32"/>
  <c r="J350" i="32" s="1"/>
  <c r="I350" i="32"/>
  <c r="H350" i="32"/>
  <c r="G350" i="32"/>
  <c r="J349" i="32"/>
  <c r="J348" i="32"/>
  <c r="I347" i="32"/>
  <c r="H347" i="32"/>
  <c r="G347" i="32"/>
  <c r="J346" i="32"/>
  <c r="J345" i="32"/>
  <c r="J344" i="32"/>
  <c r="I343" i="32"/>
  <c r="H343" i="32"/>
  <c r="G343" i="32"/>
  <c r="J342" i="32"/>
  <c r="J341" i="32"/>
  <c r="J340" i="32"/>
  <c r="I339" i="32"/>
  <c r="H339" i="32"/>
  <c r="G339" i="32"/>
  <c r="J336" i="32"/>
  <c r="J335" i="32" s="1"/>
  <c r="I335" i="32"/>
  <c r="H335" i="32"/>
  <c r="G335" i="32"/>
  <c r="J334" i="32"/>
  <c r="J333" i="32" s="1"/>
  <c r="I333" i="32"/>
  <c r="H333" i="32"/>
  <c r="G333" i="32"/>
  <c r="J332" i="32"/>
  <c r="J331" i="32" s="1"/>
  <c r="I331" i="32"/>
  <c r="H331" i="32"/>
  <c r="G331" i="32"/>
  <c r="J330" i="32"/>
  <c r="I329" i="32"/>
  <c r="H329" i="32"/>
  <c r="G329" i="32"/>
  <c r="J328" i="32"/>
  <c r="J327" i="32" s="1"/>
  <c r="I327" i="32"/>
  <c r="H327" i="32"/>
  <c r="G327" i="32"/>
  <c r="J326" i="32"/>
  <c r="J325" i="32" s="1"/>
  <c r="I325" i="32"/>
  <c r="H325" i="32"/>
  <c r="G325" i="32"/>
  <c r="J324" i="32"/>
  <c r="J323" i="32" s="1"/>
  <c r="I323" i="32"/>
  <c r="H323" i="32"/>
  <c r="G323" i="32"/>
  <c r="J322" i="32"/>
  <c r="J321" i="32" s="1"/>
  <c r="I321" i="32"/>
  <c r="H321" i="32"/>
  <c r="G321" i="32"/>
  <c r="J320" i="32"/>
  <c r="J319" i="32" s="1"/>
  <c r="I319" i="32"/>
  <c r="H319" i="32"/>
  <c r="G319" i="32"/>
  <c r="J317" i="32"/>
  <c r="J316" i="32" s="1"/>
  <c r="I316" i="32"/>
  <c r="H316" i="32"/>
  <c r="G316" i="32"/>
  <c r="J315" i="32"/>
  <c r="J314" i="32" s="1"/>
  <c r="I314" i="32"/>
  <c r="H314" i="32"/>
  <c r="H313" i="32" s="1"/>
  <c r="G314" i="32"/>
  <c r="J312" i="32"/>
  <c r="J311" i="32"/>
  <c r="J310" i="32"/>
  <c r="J309" i="32"/>
  <c r="J308" i="32"/>
  <c r="J307" i="32"/>
  <c r="I306" i="32"/>
  <c r="H306" i="32"/>
  <c r="G306" i="32"/>
  <c r="J305" i="32"/>
  <c r="J304" i="32"/>
  <c r="J303" i="32"/>
  <c r="J302" i="32"/>
  <c r="J301" i="32"/>
  <c r="J300" i="32"/>
  <c r="J299" i="32"/>
  <c r="I298" i="32"/>
  <c r="H298" i="32"/>
  <c r="G298" i="32"/>
  <c r="J296" i="32"/>
  <c r="J295" i="32" s="1"/>
  <c r="I295" i="32"/>
  <c r="H295" i="32"/>
  <c r="G295" i="32"/>
  <c r="J294" i="32"/>
  <c r="J293" i="32"/>
  <c r="J292" i="32"/>
  <c r="J291" i="32"/>
  <c r="J290" i="32"/>
  <c r="J289" i="32"/>
  <c r="J288" i="32"/>
  <c r="I287" i="32"/>
  <c r="H287" i="32"/>
  <c r="G287" i="32"/>
  <c r="J286" i="32"/>
  <c r="J285" i="32"/>
  <c r="J284" i="32"/>
  <c r="J283" i="32"/>
  <c r="J282" i="32"/>
  <c r="J281" i="32"/>
  <c r="I280" i="32"/>
  <c r="H280" i="32"/>
  <c r="G280" i="32"/>
  <c r="J279" i="32"/>
  <c r="J278" i="32"/>
  <c r="J277" i="32"/>
  <c r="I276" i="32"/>
  <c r="H276" i="32"/>
  <c r="G276" i="32"/>
  <c r="J275" i="32"/>
  <c r="J274" i="32"/>
  <c r="J273" i="32"/>
  <c r="J272" i="32"/>
  <c r="J271" i="32"/>
  <c r="I270" i="32"/>
  <c r="H270" i="32"/>
  <c r="G270" i="32"/>
  <c r="J268" i="32"/>
  <c r="J267" i="32" s="1"/>
  <c r="I267" i="32"/>
  <c r="H267" i="32"/>
  <c r="G267" i="32"/>
  <c r="J266" i="32"/>
  <c r="J265" i="32" s="1"/>
  <c r="I265" i="32"/>
  <c r="H265" i="32"/>
  <c r="G265" i="32"/>
  <c r="J264" i="32"/>
  <c r="J263" i="32" s="1"/>
  <c r="I263" i="32"/>
  <c r="H263" i="32"/>
  <c r="G263" i="32"/>
  <c r="J262" i="32"/>
  <c r="J261" i="32" s="1"/>
  <c r="I261" i="32"/>
  <c r="H261" i="32"/>
  <c r="G261" i="32"/>
  <c r="J260" i="32"/>
  <c r="J259" i="32" s="1"/>
  <c r="I259" i="32"/>
  <c r="H259" i="32"/>
  <c r="H258" i="32" s="1"/>
  <c r="G259" i="32"/>
  <c r="J257" i="32"/>
  <c r="J256" i="32" s="1"/>
  <c r="I256" i="32"/>
  <c r="H256" i="32"/>
  <c r="G256" i="32"/>
  <c r="J255" i="32"/>
  <c r="J254" i="32" s="1"/>
  <c r="J253" i="32" s="1"/>
  <c r="I254" i="32"/>
  <c r="H254" i="32"/>
  <c r="H253" i="32" s="1"/>
  <c r="G254" i="32"/>
  <c r="G253" i="32" s="1"/>
  <c r="J252" i="32"/>
  <c r="J251" i="32" s="1"/>
  <c r="I251" i="32"/>
  <c r="H251" i="32"/>
  <c r="G251" i="32"/>
  <c r="J250" i="32"/>
  <c r="J249" i="32" s="1"/>
  <c r="I249" i="32"/>
  <c r="H249" i="32"/>
  <c r="G249" i="32"/>
  <c r="J248" i="32"/>
  <c r="J247" i="32" s="1"/>
  <c r="I247" i="32"/>
  <c r="H247" i="32"/>
  <c r="G247" i="32"/>
  <c r="J246" i="32"/>
  <c r="J245" i="32" s="1"/>
  <c r="I245" i="32"/>
  <c r="H245" i="32"/>
  <c r="G245" i="32"/>
  <c r="J244" i="32"/>
  <c r="J243" i="32" s="1"/>
  <c r="I243" i="32"/>
  <c r="H243" i="32"/>
  <c r="G243" i="32"/>
  <c r="J242" i="32"/>
  <c r="J241" i="32" s="1"/>
  <c r="I241" i="32"/>
  <c r="H241" i="32"/>
  <c r="G241" i="32"/>
  <c r="J239" i="32"/>
  <c r="J238" i="32" s="1"/>
  <c r="I238" i="32"/>
  <c r="H238" i="32"/>
  <c r="G238" i="32"/>
  <c r="J237" i="32"/>
  <c r="J236" i="32" s="1"/>
  <c r="I236" i="32"/>
  <c r="H236" i="32"/>
  <c r="G236" i="32"/>
  <c r="J235" i="32"/>
  <c r="J234" i="32" s="1"/>
  <c r="I234" i="32"/>
  <c r="H234" i="32"/>
  <c r="G234" i="32"/>
  <c r="J233" i="32"/>
  <c r="J232" i="32" s="1"/>
  <c r="I232" i="32"/>
  <c r="H232" i="32"/>
  <c r="G232" i="32"/>
  <c r="G231" i="32"/>
  <c r="J230" i="32"/>
  <c r="I229" i="32"/>
  <c r="H229" i="32"/>
  <c r="G229" i="32"/>
  <c r="J228" i="32"/>
  <c r="J227" i="32"/>
  <c r="J226" i="32"/>
  <c r="I225" i="32"/>
  <c r="H225" i="32"/>
  <c r="G225" i="32"/>
  <c r="J224" i="32"/>
  <c r="J223" i="32" s="1"/>
  <c r="I223" i="32"/>
  <c r="H223" i="32"/>
  <c r="G223" i="32"/>
  <c r="J222" i="32"/>
  <c r="J221" i="32"/>
  <c r="J220" i="32" s="1"/>
  <c r="I220" i="32"/>
  <c r="H220" i="32"/>
  <c r="G220" i="32"/>
  <c r="J217" i="32"/>
  <c r="J216" i="32"/>
  <c r="J215" i="32"/>
  <c r="J214" i="32"/>
  <c r="J213" i="32"/>
  <c r="I212" i="32"/>
  <c r="H212" i="32"/>
  <c r="G212" i="32"/>
  <c r="J211" i="32"/>
  <c r="J210" i="32"/>
  <c r="J209" i="32"/>
  <c r="I208" i="32"/>
  <c r="H208" i="32"/>
  <c r="G208" i="32"/>
  <c r="J207" i="32"/>
  <c r="J206" i="32"/>
  <c r="J205" i="32"/>
  <c r="J204" i="32"/>
  <c r="J203" i="32"/>
  <c r="J202" i="32"/>
  <c r="I201" i="32"/>
  <c r="H201" i="32"/>
  <c r="G201" i="32"/>
  <c r="J200" i="32"/>
  <c r="J199" i="32"/>
  <c r="J198" i="32"/>
  <c r="J197" i="32"/>
  <c r="I196" i="32"/>
  <c r="H196" i="32"/>
  <c r="G196" i="32"/>
  <c r="J195" i="32"/>
  <c r="J194" i="32"/>
  <c r="J193" i="32"/>
  <c r="I192" i="32"/>
  <c r="H192" i="32"/>
  <c r="G192" i="32"/>
  <c r="J191" i="32"/>
  <c r="J190" i="32" s="1"/>
  <c r="I190" i="32"/>
  <c r="H190" i="32"/>
  <c r="G190" i="32"/>
  <c r="J189" i="32"/>
  <c r="J188" i="32" s="1"/>
  <c r="I188" i="32"/>
  <c r="H188" i="32"/>
  <c r="G188" i="32"/>
  <c r="J187" i="32"/>
  <c r="J186" i="32" s="1"/>
  <c r="I186" i="32"/>
  <c r="H186" i="32"/>
  <c r="G186" i="32"/>
  <c r="J185" i="32"/>
  <c r="J184" i="32" s="1"/>
  <c r="I184" i="32"/>
  <c r="H184" i="32"/>
  <c r="G184" i="32"/>
  <c r="J182" i="32"/>
  <c r="J181" i="32" s="1"/>
  <c r="I181" i="32"/>
  <c r="H181" i="32"/>
  <c r="G181" i="32"/>
  <c r="J180" i="32"/>
  <c r="J179" i="32"/>
  <c r="J178" i="32"/>
  <c r="J177" i="32"/>
  <c r="J176" i="32"/>
  <c r="J175" i="32"/>
  <c r="I174" i="32"/>
  <c r="H174" i="32"/>
  <c r="G174" i="32"/>
  <c r="J173" i="32"/>
  <c r="J172" i="32"/>
  <c r="J171" i="32"/>
  <c r="J170" i="32"/>
  <c r="J169" i="32"/>
  <c r="J168" i="32"/>
  <c r="J167" i="32"/>
  <c r="I166" i="32"/>
  <c r="H166" i="32"/>
  <c r="G166" i="32"/>
  <c r="J164" i="32"/>
  <c r="I163" i="32"/>
  <c r="H163" i="32"/>
  <c r="G163" i="32"/>
  <c r="J162" i="32"/>
  <c r="J161" i="32" s="1"/>
  <c r="I161" i="32"/>
  <c r="H161" i="32"/>
  <c r="G161" i="32"/>
  <c r="J160" i="32"/>
  <c r="I159" i="32"/>
  <c r="H159" i="32"/>
  <c r="G159" i="32"/>
  <c r="J158" i="32"/>
  <c r="J157" i="32" s="1"/>
  <c r="I157" i="32"/>
  <c r="H157" i="32"/>
  <c r="G157" i="32"/>
  <c r="J156" i="32"/>
  <c r="I155" i="32"/>
  <c r="H155" i="32"/>
  <c r="G155" i="32"/>
  <c r="J154" i="32"/>
  <c r="J153" i="32" s="1"/>
  <c r="I153" i="32"/>
  <c r="H153" i="32"/>
  <c r="G153" i="32"/>
  <c r="J152" i="32"/>
  <c r="J151" i="32" s="1"/>
  <c r="I151" i="32"/>
  <c r="H151" i="32"/>
  <c r="G151" i="32"/>
  <c r="J150" i="32"/>
  <c r="J149" i="32" s="1"/>
  <c r="I149" i="32"/>
  <c r="H149" i="32"/>
  <c r="G149" i="32"/>
  <c r="J148" i="32"/>
  <c r="J147" i="32" s="1"/>
  <c r="I147" i="32"/>
  <c r="H147" i="32"/>
  <c r="G147" i="32"/>
  <c r="J145" i="32"/>
  <c r="J144" i="32" s="1"/>
  <c r="I144" i="32"/>
  <c r="H144" i="32"/>
  <c r="G144" i="32"/>
  <c r="J143" i="32"/>
  <c r="J142" i="32" s="1"/>
  <c r="I142" i="32"/>
  <c r="H142" i="32"/>
  <c r="G142" i="32"/>
  <c r="J141" i="32"/>
  <c r="J140" i="32" s="1"/>
  <c r="I140" i="32"/>
  <c r="H140" i="32"/>
  <c r="G140" i="32"/>
  <c r="J139" i="32"/>
  <c r="J138" i="32" s="1"/>
  <c r="I138" i="32"/>
  <c r="H138" i="32"/>
  <c r="G138" i="32"/>
  <c r="J137" i="32"/>
  <c r="J136" i="32" s="1"/>
  <c r="I136" i="32"/>
  <c r="H136" i="32"/>
  <c r="G136" i="32"/>
  <c r="J135" i="32"/>
  <c r="J134" i="32"/>
  <c r="J133" i="32"/>
  <c r="J132" i="32"/>
  <c r="J131" i="32"/>
  <c r="I130" i="32"/>
  <c r="H130" i="32"/>
  <c r="G130" i="32"/>
  <c r="J129" i="32"/>
  <c r="J128" i="32" s="1"/>
  <c r="I128" i="32"/>
  <c r="H128" i="32"/>
  <c r="G128" i="32"/>
  <c r="J127" i="32"/>
  <c r="J126" i="32" s="1"/>
  <c r="I126" i="32"/>
  <c r="I125" i="32" s="1"/>
  <c r="H126" i="32"/>
  <c r="G126" i="32"/>
  <c r="J124" i="32"/>
  <c r="J123" i="32" s="1"/>
  <c r="I123" i="32"/>
  <c r="H123" i="32"/>
  <c r="G123" i="32"/>
  <c r="J122" i="32"/>
  <c r="J121" i="32" s="1"/>
  <c r="I121" i="32"/>
  <c r="H121" i="32"/>
  <c r="G121" i="32"/>
  <c r="J120" i="32"/>
  <c r="J119" i="32" s="1"/>
  <c r="I119" i="32"/>
  <c r="H119" i="32"/>
  <c r="G119" i="32"/>
  <c r="J118" i="32"/>
  <c r="J117" i="32" s="1"/>
  <c r="I117" i="32"/>
  <c r="I116" i="32" s="1"/>
  <c r="H117" i="32"/>
  <c r="G117" i="32"/>
  <c r="J115" i="32"/>
  <c r="J114" i="32" s="1"/>
  <c r="I114" i="32"/>
  <c r="H114" i="32"/>
  <c r="G114" i="32"/>
  <c r="J113" i="32"/>
  <c r="J112" i="32" s="1"/>
  <c r="I112" i="32"/>
  <c r="I111" i="32" s="1"/>
  <c r="H112" i="32"/>
  <c r="G112" i="32"/>
  <c r="G111" i="32" s="1"/>
  <c r="J110" i="32"/>
  <c r="J109" i="32" s="1"/>
  <c r="I109" i="32"/>
  <c r="H109" i="32"/>
  <c r="G109" i="32"/>
  <c r="J108" i="32"/>
  <c r="J107" i="32" s="1"/>
  <c r="J106" i="32" s="1"/>
  <c r="I107" i="32"/>
  <c r="I106" i="32" s="1"/>
  <c r="H107" i="32"/>
  <c r="G107" i="32"/>
  <c r="J105" i="32"/>
  <c r="J104" i="32" s="1"/>
  <c r="I104" i="32"/>
  <c r="H104" i="32"/>
  <c r="G104" i="32"/>
  <c r="J103" i="32"/>
  <c r="I102" i="32"/>
  <c r="H102" i="32"/>
  <c r="G102" i="32"/>
  <c r="J101" i="32"/>
  <c r="J100" i="32"/>
  <c r="I99" i="32"/>
  <c r="H99" i="32"/>
  <c r="G99" i="32"/>
  <c r="J98" i="32"/>
  <c r="J97" i="32" s="1"/>
  <c r="I97" i="32"/>
  <c r="H97" i="32"/>
  <c r="G97" i="32"/>
  <c r="J96" i="32"/>
  <c r="J95" i="32" s="1"/>
  <c r="I95" i="32"/>
  <c r="H95" i="32"/>
  <c r="G95" i="32"/>
  <c r="J94" i="32"/>
  <c r="J93" i="32" s="1"/>
  <c r="I93" i="32"/>
  <c r="H93" i="32"/>
  <c r="G93" i="32"/>
  <c r="J92" i="32"/>
  <c r="J91" i="32" s="1"/>
  <c r="I91" i="32"/>
  <c r="H91" i="32"/>
  <c r="G91" i="32"/>
  <c r="J90" i="32"/>
  <c r="J89" i="32" s="1"/>
  <c r="I89" i="32"/>
  <c r="H89" i="32"/>
  <c r="G89" i="32"/>
  <c r="J86" i="32"/>
  <c r="J85" i="32" s="1"/>
  <c r="I85" i="32"/>
  <c r="H85" i="32"/>
  <c r="G85" i="32"/>
  <c r="J84" i="32"/>
  <c r="J83" i="32" s="1"/>
  <c r="I83" i="32"/>
  <c r="H83" i="32"/>
  <c r="G83" i="32"/>
  <c r="J82" i="32"/>
  <c r="J81" i="32" s="1"/>
  <c r="I81" i="32"/>
  <c r="H81" i="32"/>
  <c r="G81" i="32"/>
  <c r="J80" i="32"/>
  <c r="J79" i="32" s="1"/>
  <c r="I79" i="32"/>
  <c r="H79" i="32"/>
  <c r="G79" i="32"/>
  <c r="J77" i="32"/>
  <c r="J73" i="32" s="1"/>
  <c r="J76" i="32"/>
  <c r="J75" i="32"/>
  <c r="J74" i="32"/>
  <c r="I73" i="32"/>
  <c r="H73" i="32"/>
  <c r="G73" i="32"/>
  <c r="J72" i="32"/>
  <c r="J71" i="32" s="1"/>
  <c r="I71" i="32"/>
  <c r="H71" i="32"/>
  <c r="H70" i="32" s="1"/>
  <c r="G71" i="32"/>
  <c r="G70" i="32" s="1"/>
  <c r="J69" i="32"/>
  <c r="J68" i="32"/>
  <c r="I67" i="32"/>
  <c r="H67" i="32"/>
  <c r="G67" i="32"/>
  <c r="J66" i="32"/>
  <c r="J65" i="32"/>
  <c r="I64" i="32"/>
  <c r="H64" i="32"/>
  <c r="G64" i="32"/>
  <c r="J62" i="32"/>
  <c r="J61" i="32" s="1"/>
  <c r="I61" i="32"/>
  <c r="H61" i="32"/>
  <c r="G61" i="32"/>
  <c r="J60" i="32"/>
  <c r="J59" i="32"/>
  <c r="J58" i="32"/>
  <c r="J57" i="32"/>
  <c r="J56" i="32"/>
  <c r="J55" i="32"/>
  <c r="J54" i="32"/>
  <c r="J53" i="32"/>
  <c r="J52" i="32"/>
  <c r="J51" i="32"/>
  <c r="I50" i="32"/>
  <c r="H50" i="32"/>
  <c r="G50" i="32"/>
  <c r="J49" i="32"/>
  <c r="J48" i="32" s="1"/>
  <c r="I48" i="32"/>
  <c r="H48" i="32"/>
  <c r="G48" i="32"/>
  <c r="J46" i="32"/>
  <c r="J45" i="32" s="1"/>
  <c r="I45" i="32"/>
  <c r="H45" i="32"/>
  <c r="G45" i="32"/>
  <c r="J44" i="32"/>
  <c r="J43" i="32"/>
  <c r="J42" i="32"/>
  <c r="J41" i="32"/>
  <c r="I40" i="32"/>
  <c r="H40" i="32"/>
  <c r="G40" i="32"/>
  <c r="J39" i="32"/>
  <c r="J38" i="32" s="1"/>
  <c r="I38" i="32"/>
  <c r="H38" i="32"/>
  <c r="G38" i="32"/>
  <c r="J37" i="32"/>
  <c r="J36" i="32" s="1"/>
  <c r="I36" i="32"/>
  <c r="H36" i="32"/>
  <c r="G36" i="32"/>
  <c r="J35" i="32"/>
  <c r="J34" i="32"/>
  <c r="J33" i="32"/>
  <c r="J32" i="32"/>
  <c r="J31" i="32"/>
  <c r="J30" i="32"/>
  <c r="J29" i="32"/>
  <c r="I28" i="32"/>
  <c r="H28" i="32"/>
  <c r="G28" i="32"/>
  <c r="J27" i="32"/>
  <c r="J26" i="32"/>
  <c r="J25" i="32"/>
  <c r="J24" i="32"/>
  <c r="J23" i="32"/>
  <c r="J22" i="32"/>
  <c r="I21" i="32"/>
  <c r="H21" i="32"/>
  <c r="G21" i="32"/>
  <c r="G12" i="31"/>
  <c r="G12" i="32" s="1"/>
  <c r="G13" i="31"/>
  <c r="G13" i="32" s="1"/>
  <c r="G11" i="31"/>
  <c r="G11" i="32" s="1"/>
  <c r="G9" i="31"/>
  <c r="G9" i="32" s="1"/>
  <c r="J514" i="31"/>
  <c r="J513" i="31" s="1"/>
  <c r="I513" i="31"/>
  <c r="H513" i="31"/>
  <c r="G513" i="31"/>
  <c r="J512" i="31"/>
  <c r="J511" i="31" s="1"/>
  <c r="J510" i="31" s="1"/>
  <c r="I511" i="31"/>
  <c r="I510" i="31" s="1"/>
  <c r="H511" i="31"/>
  <c r="H510" i="31" s="1"/>
  <c r="G511" i="31"/>
  <c r="G510" i="31" s="1"/>
  <c r="J509" i="31"/>
  <c r="J508" i="31" s="1"/>
  <c r="I508" i="31"/>
  <c r="H508" i="31"/>
  <c r="G508" i="31"/>
  <c r="J507" i="31"/>
  <c r="J506" i="31" s="1"/>
  <c r="I506" i="31"/>
  <c r="H506" i="31"/>
  <c r="G506" i="31"/>
  <c r="J505" i="31"/>
  <c r="J504" i="31" s="1"/>
  <c r="I504" i="31"/>
  <c r="H504" i="31"/>
  <c r="G504" i="31"/>
  <c r="J503" i="31"/>
  <c r="J502" i="31" s="1"/>
  <c r="I502" i="31"/>
  <c r="H502" i="31"/>
  <c r="G502" i="31"/>
  <c r="J501" i="31"/>
  <c r="J500" i="31" s="1"/>
  <c r="I500" i="31"/>
  <c r="H500" i="31"/>
  <c r="G500" i="31"/>
  <c r="J499" i="31"/>
  <c r="J498" i="31" s="1"/>
  <c r="I498" i="31"/>
  <c r="H498" i="31"/>
  <c r="H497" i="31" s="1"/>
  <c r="G498" i="31"/>
  <c r="J496" i="31"/>
  <c r="J495" i="31" s="1"/>
  <c r="I495" i="31"/>
  <c r="H495" i="31"/>
  <c r="G495" i="31"/>
  <c r="J494" i="31"/>
  <c r="J493" i="31" s="1"/>
  <c r="I493" i="31"/>
  <c r="H493" i="31"/>
  <c r="G493" i="31"/>
  <c r="J492" i="31"/>
  <c r="I491" i="31"/>
  <c r="H491" i="31"/>
  <c r="G491" i="31"/>
  <c r="J490" i="31"/>
  <c r="J489" i="31" s="1"/>
  <c r="I489" i="31"/>
  <c r="H489" i="31"/>
  <c r="G489" i="31"/>
  <c r="J488" i="31"/>
  <c r="J487" i="31" s="1"/>
  <c r="I487" i="31"/>
  <c r="H487" i="31"/>
  <c r="G487" i="31"/>
  <c r="J484" i="31"/>
  <c r="J483" i="31" s="1"/>
  <c r="I483" i="31"/>
  <c r="H483" i="31"/>
  <c r="G483" i="31"/>
  <c r="J482" i="31"/>
  <c r="J481" i="31" s="1"/>
  <c r="I481" i="31"/>
  <c r="H481" i="31"/>
  <c r="G481" i="31"/>
  <c r="J480" i="31"/>
  <c r="J479" i="31" s="1"/>
  <c r="I479" i="31"/>
  <c r="I478" i="31" s="1"/>
  <c r="H479" i="31"/>
  <c r="H478" i="31" s="1"/>
  <c r="G479" i="31"/>
  <c r="G478" i="31" s="1"/>
  <c r="J477" i="31"/>
  <c r="J476" i="31" s="1"/>
  <c r="I476" i="31"/>
  <c r="H476" i="31"/>
  <c r="G476" i="31"/>
  <c r="J475" i="31"/>
  <c r="J474" i="31"/>
  <c r="J473" i="31"/>
  <c r="J472" i="31"/>
  <c r="I471" i="31"/>
  <c r="H471" i="31"/>
  <c r="G471" i="31"/>
  <c r="J470" i="31"/>
  <c r="J469" i="31" s="1"/>
  <c r="I469" i="31"/>
  <c r="H469" i="31"/>
  <c r="G469" i="31"/>
  <c r="J468" i="31"/>
  <c r="J467" i="31" s="1"/>
  <c r="I467" i="31"/>
  <c r="H467" i="31"/>
  <c r="G467" i="31"/>
  <c r="J466" i="31"/>
  <c r="J465" i="31" s="1"/>
  <c r="I465" i="31"/>
  <c r="H465" i="31"/>
  <c r="G465" i="31"/>
  <c r="J464" i="31"/>
  <c r="J463" i="31"/>
  <c r="I462" i="31"/>
  <c r="H462" i="31"/>
  <c r="G462" i="31"/>
  <c r="J461" i="31"/>
  <c r="J460" i="31" s="1"/>
  <c r="I460" i="31"/>
  <c r="H460" i="31"/>
  <c r="G460" i="31"/>
  <c r="J458" i="31"/>
  <c r="J457" i="31" s="1"/>
  <c r="I457" i="31"/>
  <c r="H457" i="31"/>
  <c r="G457" i="31"/>
  <c r="J456" i="31"/>
  <c r="J455" i="31" s="1"/>
  <c r="I455" i="31"/>
  <c r="I454" i="31" s="1"/>
  <c r="H455" i="31"/>
  <c r="H454" i="31" s="1"/>
  <c r="G455" i="31"/>
  <c r="G454" i="31" s="1"/>
  <c r="J453" i="31"/>
  <c r="J452" i="31" s="1"/>
  <c r="I452" i="31"/>
  <c r="H452" i="31"/>
  <c r="G452" i="31"/>
  <c r="J451" i="31"/>
  <c r="J450" i="31" s="1"/>
  <c r="I450" i="31"/>
  <c r="H450" i="31"/>
  <c r="G450" i="31"/>
  <c r="J449" i="31"/>
  <c r="J448" i="31" s="1"/>
  <c r="I448" i="31"/>
  <c r="H448" i="31"/>
  <c r="G448" i="31"/>
  <c r="J447" i="31"/>
  <c r="J446" i="31" s="1"/>
  <c r="I446" i="31"/>
  <c r="H446" i="31"/>
  <c r="G446" i="31"/>
  <c r="J445" i="31"/>
  <c r="J444" i="31" s="1"/>
  <c r="I444" i="31"/>
  <c r="H444" i="31"/>
  <c r="G444" i="31"/>
  <c r="J443" i="31"/>
  <c r="J442" i="31" s="1"/>
  <c r="I442" i="31"/>
  <c r="H442" i="31"/>
  <c r="G442" i="31"/>
  <c r="J441" i="31"/>
  <c r="J440" i="31" s="1"/>
  <c r="I440" i="31"/>
  <c r="H440" i="31"/>
  <c r="G440" i="31"/>
  <c r="J438" i="31"/>
  <c r="J437" i="31" s="1"/>
  <c r="I437" i="31"/>
  <c r="H437" i="31"/>
  <c r="G437" i="31"/>
  <c r="J436" i="31"/>
  <c r="J435" i="31" s="1"/>
  <c r="I435" i="31"/>
  <c r="H435" i="31"/>
  <c r="G435" i="31"/>
  <c r="J434" i="31"/>
  <c r="J433" i="31" s="1"/>
  <c r="I433" i="31"/>
  <c r="H433" i="31"/>
  <c r="G433" i="31"/>
  <c r="J431" i="31"/>
  <c r="J430" i="31" s="1"/>
  <c r="I430" i="31"/>
  <c r="H430" i="31"/>
  <c r="G430" i="31"/>
  <c r="J429" i="31"/>
  <c r="J428" i="31" s="1"/>
  <c r="I428" i="31"/>
  <c r="H428" i="31"/>
  <c r="G428" i="31"/>
  <c r="J427" i="31"/>
  <c r="J426" i="31" s="1"/>
  <c r="I426" i="31"/>
  <c r="H426" i="31"/>
  <c r="G426" i="31"/>
  <c r="J425" i="31"/>
  <c r="J424" i="31" s="1"/>
  <c r="I424" i="31"/>
  <c r="H424" i="31"/>
  <c r="H423" i="31" s="1"/>
  <c r="G424" i="31"/>
  <c r="J422" i="31"/>
  <c r="J421" i="31" s="1"/>
  <c r="I421" i="31"/>
  <c r="H421" i="31"/>
  <c r="G421" i="31"/>
  <c r="J420" i="31"/>
  <c r="J419" i="31" s="1"/>
  <c r="I419" i="31"/>
  <c r="H419" i="31"/>
  <c r="G419" i="31"/>
  <c r="J418" i="31"/>
  <c r="J417" i="31" s="1"/>
  <c r="I417" i="31"/>
  <c r="H417" i="31"/>
  <c r="G417" i="31"/>
  <c r="J416" i="31"/>
  <c r="J415" i="31" s="1"/>
  <c r="J414" i="31" s="1"/>
  <c r="I415" i="31"/>
  <c r="I414" i="31" s="1"/>
  <c r="H415" i="31"/>
  <c r="H414" i="31" s="1"/>
  <c r="G415" i="31"/>
  <c r="J413" i="31"/>
  <c r="J412" i="31" s="1"/>
  <c r="I412" i="31"/>
  <c r="H412" i="31"/>
  <c r="G412" i="31"/>
  <c r="J411" i="31"/>
  <c r="J410" i="31" s="1"/>
  <c r="I410" i="31"/>
  <c r="H410" i="31"/>
  <c r="G410" i="31"/>
  <c r="J409" i="31"/>
  <c r="J408" i="31" s="1"/>
  <c r="I408" i="31"/>
  <c r="H408" i="31"/>
  <c r="G408" i="31"/>
  <c r="J407" i="31"/>
  <c r="J406" i="31" s="1"/>
  <c r="I406" i="31"/>
  <c r="H406" i="31"/>
  <c r="G406" i="31"/>
  <c r="J405" i="31"/>
  <c r="J404" i="31" s="1"/>
  <c r="I404" i="31"/>
  <c r="H404" i="31"/>
  <c r="G404" i="31"/>
  <c r="J401" i="31"/>
  <c r="J400" i="31" s="1"/>
  <c r="I400" i="31"/>
  <c r="H400" i="31"/>
  <c r="G400" i="31"/>
  <c r="J399" i="31"/>
  <c r="J398" i="31" s="1"/>
  <c r="I398" i="31"/>
  <c r="H398" i="31"/>
  <c r="G398" i="31"/>
  <c r="J397" i="31"/>
  <c r="I396" i="31"/>
  <c r="I395" i="31" s="1"/>
  <c r="H396" i="31"/>
  <c r="H395" i="31" s="1"/>
  <c r="G396" i="31"/>
  <c r="J394" i="31"/>
  <c r="J393" i="31" s="1"/>
  <c r="I393" i="31"/>
  <c r="H393" i="31"/>
  <c r="G393" i="31"/>
  <c r="J392" i="31"/>
  <c r="J391" i="31" s="1"/>
  <c r="I391" i="31"/>
  <c r="H391" i="31"/>
  <c r="G391" i="31"/>
  <c r="J390" i="31"/>
  <c r="J389" i="31" s="1"/>
  <c r="I389" i="31"/>
  <c r="H389" i="31"/>
  <c r="G389" i="31"/>
  <c r="J388" i="31"/>
  <c r="J387" i="31" s="1"/>
  <c r="I387" i="31"/>
  <c r="H387" i="31"/>
  <c r="H386" i="31" s="1"/>
  <c r="G387" i="31"/>
  <c r="J385" i="31"/>
  <c r="J384" i="31" s="1"/>
  <c r="I384" i="31"/>
  <c r="H384" i="31"/>
  <c r="G384" i="31"/>
  <c r="J383" i="31"/>
  <c r="J382" i="31" s="1"/>
  <c r="I382" i="31"/>
  <c r="H382" i="31"/>
  <c r="G382" i="31"/>
  <c r="J381" i="31"/>
  <c r="J380" i="31" s="1"/>
  <c r="I380" i="31"/>
  <c r="H380" i="31"/>
  <c r="G380" i="31"/>
  <c r="G379" i="31" s="1"/>
  <c r="J378" i="31"/>
  <c r="J377" i="31" s="1"/>
  <c r="I377" i="31"/>
  <c r="H377" i="31"/>
  <c r="G377" i="31"/>
  <c r="J376" i="31"/>
  <c r="I375" i="31"/>
  <c r="H375" i="31"/>
  <c r="G375" i="31"/>
  <c r="J374" i="31"/>
  <c r="J373" i="31" s="1"/>
  <c r="I373" i="31"/>
  <c r="H373" i="31"/>
  <c r="G373" i="31"/>
  <c r="J372" i="31"/>
  <c r="J371" i="31" s="1"/>
  <c r="I371" i="31"/>
  <c r="H371" i="31"/>
  <c r="G371" i="31"/>
  <c r="G370" i="31" s="1"/>
  <c r="J369" i="31"/>
  <c r="J368" i="31"/>
  <c r="J367" i="31"/>
  <c r="I366" i="31"/>
  <c r="I365" i="31" s="1"/>
  <c r="H366" i="31"/>
  <c r="H365" i="31" s="1"/>
  <c r="G366" i="31"/>
  <c r="G365" i="31" s="1"/>
  <c r="J364" i="31"/>
  <c r="J363" i="31"/>
  <c r="J362" i="31"/>
  <c r="I361" i="31"/>
  <c r="H361" i="31"/>
  <c r="G361" i="31"/>
  <c r="J360" i="31"/>
  <c r="J359" i="31"/>
  <c r="J358" i="31"/>
  <c r="I357" i="31"/>
  <c r="H357" i="31"/>
  <c r="G357" i="31"/>
  <c r="J356" i="31"/>
  <c r="J355" i="31" s="1"/>
  <c r="I355" i="31"/>
  <c r="H355" i="31"/>
  <c r="G355" i="31"/>
  <c r="J353" i="31"/>
  <c r="J352" i="31" s="1"/>
  <c r="I352" i="31"/>
  <c r="H352" i="31"/>
  <c r="G352" i="31"/>
  <c r="J351" i="31"/>
  <c r="J350" i="31" s="1"/>
  <c r="I350" i="31"/>
  <c r="H350" i="31"/>
  <c r="G350" i="31"/>
  <c r="J349" i="31"/>
  <c r="J348" i="31"/>
  <c r="I347" i="31"/>
  <c r="H347" i="31"/>
  <c r="G347" i="31"/>
  <c r="J346" i="31"/>
  <c r="J345" i="31"/>
  <c r="J344" i="31"/>
  <c r="I343" i="31"/>
  <c r="H343" i="31"/>
  <c r="G343" i="31"/>
  <c r="J342" i="31"/>
  <c r="J341" i="31"/>
  <c r="J340" i="31"/>
  <c r="I339" i="31"/>
  <c r="H339" i="31"/>
  <c r="G339" i="31"/>
  <c r="J336" i="31"/>
  <c r="J335" i="31" s="1"/>
  <c r="I335" i="31"/>
  <c r="H335" i="31"/>
  <c r="G335" i="31"/>
  <c r="J334" i="31"/>
  <c r="J333" i="31" s="1"/>
  <c r="I333" i="31"/>
  <c r="H333" i="31"/>
  <c r="G333" i="31"/>
  <c r="J332" i="31"/>
  <c r="J331" i="31" s="1"/>
  <c r="I331" i="31"/>
  <c r="H331" i="31"/>
  <c r="G331" i="31"/>
  <c r="J330" i="31"/>
  <c r="J329" i="31" s="1"/>
  <c r="I329" i="31"/>
  <c r="H329" i="31"/>
  <c r="G329" i="31"/>
  <c r="J328" i="31"/>
  <c r="J327" i="31" s="1"/>
  <c r="I327" i="31"/>
  <c r="H327" i="31"/>
  <c r="G327" i="31"/>
  <c r="J326" i="31"/>
  <c r="J325" i="31" s="1"/>
  <c r="I325" i="31"/>
  <c r="H325" i="31"/>
  <c r="G325" i="31"/>
  <c r="J324" i="31"/>
  <c r="J323" i="31" s="1"/>
  <c r="I323" i="31"/>
  <c r="H323" i="31"/>
  <c r="G323" i="31"/>
  <c r="J322" i="31"/>
  <c r="I321" i="31"/>
  <c r="H321" i="31"/>
  <c r="G321" i="31"/>
  <c r="J320" i="31"/>
  <c r="J319" i="31" s="1"/>
  <c r="I319" i="31"/>
  <c r="H319" i="31"/>
  <c r="H318" i="31" s="1"/>
  <c r="G319" i="31"/>
  <c r="J317" i="31"/>
  <c r="J316" i="31" s="1"/>
  <c r="I316" i="31"/>
  <c r="H316" i="31"/>
  <c r="G316" i="31"/>
  <c r="J315" i="31"/>
  <c r="J314" i="31" s="1"/>
  <c r="I314" i="31"/>
  <c r="H314" i="31"/>
  <c r="G314" i="31"/>
  <c r="G313" i="31" s="1"/>
  <c r="J312" i="31"/>
  <c r="J311" i="31"/>
  <c r="J310" i="31"/>
  <c r="J309" i="31"/>
  <c r="J308" i="31"/>
  <c r="J307" i="31"/>
  <c r="I306" i="31"/>
  <c r="H306" i="31"/>
  <c r="G306" i="31"/>
  <c r="J305" i="31"/>
  <c r="J304" i="31"/>
  <c r="J303" i="31"/>
  <c r="J302" i="31"/>
  <c r="J301" i="31"/>
  <c r="J300" i="31"/>
  <c r="J299" i="31"/>
  <c r="I298" i="31"/>
  <c r="H298" i="31"/>
  <c r="G298" i="31"/>
  <c r="J296" i="31"/>
  <c r="J295" i="31" s="1"/>
  <c r="I295" i="31"/>
  <c r="H295" i="31"/>
  <c r="G295" i="31"/>
  <c r="J294" i="31"/>
  <c r="J293" i="31"/>
  <c r="J292" i="31"/>
  <c r="J291" i="31"/>
  <c r="J290" i="31"/>
  <c r="J289" i="31"/>
  <c r="J288" i="31"/>
  <c r="I287" i="31"/>
  <c r="H287" i="31"/>
  <c r="G287" i="31"/>
  <c r="J286" i="31"/>
  <c r="J285" i="31"/>
  <c r="J284" i="31"/>
  <c r="J283" i="31"/>
  <c r="J282" i="31"/>
  <c r="J281" i="31"/>
  <c r="I280" i="31"/>
  <c r="H280" i="31"/>
  <c r="G280" i="31"/>
  <c r="J279" i="31"/>
  <c r="J278" i="31"/>
  <c r="J277" i="31"/>
  <c r="I276" i="31"/>
  <c r="H276" i="31"/>
  <c r="G276" i="31"/>
  <c r="J275" i="31"/>
  <c r="J274" i="31"/>
  <c r="J273" i="31"/>
  <c r="J272" i="31"/>
  <c r="J271" i="31"/>
  <c r="I270" i="31"/>
  <c r="H270" i="31"/>
  <c r="G270" i="31"/>
  <c r="J268" i="31"/>
  <c r="I267" i="31"/>
  <c r="H267" i="31"/>
  <c r="G267" i="31"/>
  <c r="J266" i="31"/>
  <c r="I265" i="31"/>
  <c r="H265" i="31"/>
  <c r="G265" i="31"/>
  <c r="J264" i="31"/>
  <c r="I263" i="31"/>
  <c r="H263" i="31"/>
  <c r="G263" i="31"/>
  <c r="J262" i="31"/>
  <c r="I261" i="31"/>
  <c r="H261" i="31"/>
  <c r="G261" i="31"/>
  <c r="J260" i="31"/>
  <c r="J259" i="31" s="1"/>
  <c r="I259" i="31"/>
  <c r="I258" i="31" s="1"/>
  <c r="H259" i="31"/>
  <c r="G259" i="31"/>
  <c r="J257" i="31"/>
  <c r="J256" i="31" s="1"/>
  <c r="I256" i="31"/>
  <c r="H256" i="31"/>
  <c r="G256" i="31"/>
  <c r="J255" i="31"/>
  <c r="I254" i="31"/>
  <c r="H254" i="31"/>
  <c r="G254" i="31"/>
  <c r="J252" i="31"/>
  <c r="J251" i="31" s="1"/>
  <c r="I251" i="31"/>
  <c r="H251" i="31"/>
  <c r="G251" i="31"/>
  <c r="J250" i="31"/>
  <c r="I249" i="31"/>
  <c r="H249" i="31"/>
  <c r="G249" i="31"/>
  <c r="J248" i="31"/>
  <c r="J247" i="31" s="1"/>
  <c r="I247" i="31"/>
  <c r="H247" i="31"/>
  <c r="G247" i="31"/>
  <c r="J246" i="31"/>
  <c r="J245" i="31" s="1"/>
  <c r="I245" i="31"/>
  <c r="H245" i="31"/>
  <c r="G245" i="31"/>
  <c r="J244" i="31"/>
  <c r="J243" i="31" s="1"/>
  <c r="I243" i="31"/>
  <c r="H243" i="31"/>
  <c r="G243" i="31"/>
  <c r="J242" i="31"/>
  <c r="I241" i="31"/>
  <c r="H241" i="31"/>
  <c r="G241" i="31"/>
  <c r="J239" i="31"/>
  <c r="J238" i="31" s="1"/>
  <c r="I238" i="31"/>
  <c r="H238" i="31"/>
  <c r="G238" i="31"/>
  <c r="J237" i="31"/>
  <c r="J236" i="31" s="1"/>
  <c r="I236" i="31"/>
  <c r="H236" i="31"/>
  <c r="G236" i="31"/>
  <c r="J235" i="31"/>
  <c r="J234" i="31" s="1"/>
  <c r="I234" i="31"/>
  <c r="H234" i="31"/>
  <c r="G234" i="31"/>
  <c r="J233" i="31"/>
  <c r="J232" i="31" s="1"/>
  <c r="I232" i="31"/>
  <c r="H232" i="31"/>
  <c r="G232" i="31"/>
  <c r="J230" i="31"/>
  <c r="I229" i="31"/>
  <c r="H229" i="31"/>
  <c r="G229" i="31"/>
  <c r="J228" i="31"/>
  <c r="J227" i="31"/>
  <c r="J226" i="31"/>
  <c r="I225" i="31"/>
  <c r="H225" i="31"/>
  <c r="G225" i="31"/>
  <c r="J224" i="31"/>
  <c r="J223" i="31" s="1"/>
  <c r="I223" i="31"/>
  <c r="H223" i="31"/>
  <c r="G223" i="31"/>
  <c r="J222" i="31"/>
  <c r="J221" i="31"/>
  <c r="J220" i="31" s="1"/>
  <c r="I220" i="31"/>
  <c r="H220" i="31"/>
  <c r="G220" i="31"/>
  <c r="J217" i="31"/>
  <c r="J216" i="31"/>
  <c r="J215" i="31"/>
  <c r="J214" i="31"/>
  <c r="J213" i="31"/>
  <c r="I212" i="31"/>
  <c r="H212" i="31"/>
  <c r="G212" i="31"/>
  <c r="J211" i="31"/>
  <c r="J210" i="31"/>
  <c r="J209" i="31"/>
  <c r="I208" i="31"/>
  <c r="H208" i="31"/>
  <c r="G208" i="31"/>
  <c r="J207" i="31"/>
  <c r="J206" i="31"/>
  <c r="J205" i="31"/>
  <c r="J204" i="31"/>
  <c r="J203" i="31"/>
  <c r="J202" i="31"/>
  <c r="I201" i="31"/>
  <c r="H201" i="31"/>
  <c r="G201" i="31"/>
  <c r="J200" i="31"/>
  <c r="J199" i="31"/>
  <c r="J198" i="31"/>
  <c r="J197" i="31"/>
  <c r="I196" i="31"/>
  <c r="H196" i="31"/>
  <c r="G196" i="31"/>
  <c r="J195" i="31"/>
  <c r="J194" i="31"/>
  <c r="J193" i="31"/>
  <c r="I192" i="31"/>
  <c r="H192" i="31"/>
  <c r="G192" i="31"/>
  <c r="J191" i="31"/>
  <c r="J190" i="31" s="1"/>
  <c r="I190" i="31"/>
  <c r="H190" i="31"/>
  <c r="G190" i="31"/>
  <c r="J189" i="31"/>
  <c r="I188" i="31"/>
  <c r="H188" i="31"/>
  <c r="G188" i="31"/>
  <c r="J187" i="31"/>
  <c r="J186" i="31" s="1"/>
  <c r="I186" i="31"/>
  <c r="H186" i="31"/>
  <c r="G186" i="31"/>
  <c r="J185" i="31"/>
  <c r="J184" i="31" s="1"/>
  <c r="I184" i="31"/>
  <c r="H184" i="31"/>
  <c r="G184" i="31"/>
  <c r="J182" i="31"/>
  <c r="J181" i="31" s="1"/>
  <c r="I181" i="31"/>
  <c r="H181" i="31"/>
  <c r="G181" i="31"/>
  <c r="J180" i="31"/>
  <c r="J179" i="31"/>
  <c r="J178" i="31"/>
  <c r="J177" i="31"/>
  <c r="J176" i="31"/>
  <c r="J175" i="31"/>
  <c r="I174" i="31"/>
  <c r="H174" i="31"/>
  <c r="G174" i="31"/>
  <c r="J173" i="31"/>
  <c r="J172" i="31"/>
  <c r="J171" i="31"/>
  <c r="J170" i="31"/>
  <c r="J169" i="31"/>
  <c r="J168" i="31"/>
  <c r="J167" i="31"/>
  <c r="I166" i="31"/>
  <c r="H166" i="31"/>
  <c r="G166" i="31"/>
  <c r="J164" i="31"/>
  <c r="I163" i="31"/>
  <c r="H163" i="31"/>
  <c r="G163" i="31"/>
  <c r="J162" i="31"/>
  <c r="J161" i="31" s="1"/>
  <c r="I161" i="31"/>
  <c r="H161" i="31"/>
  <c r="G161" i="31"/>
  <c r="J160" i="31"/>
  <c r="J159" i="31" s="1"/>
  <c r="I159" i="31"/>
  <c r="H159" i="31"/>
  <c r="G159" i="31"/>
  <c r="J158" i="31"/>
  <c r="J157" i="31" s="1"/>
  <c r="I157" i="31"/>
  <c r="H157" i="31"/>
  <c r="G157" i="31"/>
  <c r="J156" i="31"/>
  <c r="J155" i="31" s="1"/>
  <c r="I155" i="31"/>
  <c r="H155" i="31"/>
  <c r="G155" i="31"/>
  <c r="J154" i="31"/>
  <c r="J153" i="31" s="1"/>
  <c r="I153" i="31"/>
  <c r="H153" i="31"/>
  <c r="G153" i="31"/>
  <c r="J152" i="31"/>
  <c r="J151" i="31" s="1"/>
  <c r="I151" i="31"/>
  <c r="H151" i="31"/>
  <c r="G151" i="31"/>
  <c r="J150" i="31"/>
  <c r="J149" i="31" s="1"/>
  <c r="I149" i="31"/>
  <c r="H149" i="31"/>
  <c r="G149" i="31"/>
  <c r="J148" i="31"/>
  <c r="J147" i="31" s="1"/>
  <c r="I147" i="31"/>
  <c r="H147" i="31"/>
  <c r="G147" i="31"/>
  <c r="J145" i="31"/>
  <c r="J144" i="31" s="1"/>
  <c r="I144" i="31"/>
  <c r="H144" i="31"/>
  <c r="G144" i="31"/>
  <c r="J143" i="31"/>
  <c r="J142" i="31" s="1"/>
  <c r="I142" i="31"/>
  <c r="H142" i="31"/>
  <c r="G142" i="31"/>
  <c r="J141" i="31"/>
  <c r="J140" i="31" s="1"/>
  <c r="I140" i="31"/>
  <c r="H140" i="31"/>
  <c r="G140" i="31"/>
  <c r="J139" i="31"/>
  <c r="J138" i="31" s="1"/>
  <c r="I138" i="31"/>
  <c r="H138" i="31"/>
  <c r="G138" i="31"/>
  <c r="J137" i="31"/>
  <c r="J136" i="31" s="1"/>
  <c r="I136" i="31"/>
  <c r="H136" i="31"/>
  <c r="G136" i="31"/>
  <c r="J135" i="31"/>
  <c r="J134" i="31"/>
  <c r="J133" i="31"/>
  <c r="J132" i="31"/>
  <c r="J131" i="31"/>
  <c r="I130" i="31"/>
  <c r="H130" i="31"/>
  <c r="G130" i="31"/>
  <c r="J129" i="31"/>
  <c r="J128" i="31" s="1"/>
  <c r="I128" i="31"/>
  <c r="H128" i="31"/>
  <c r="G128" i="31"/>
  <c r="J127" i="31"/>
  <c r="J126" i="31" s="1"/>
  <c r="I126" i="31"/>
  <c r="H126" i="31"/>
  <c r="G126" i="31"/>
  <c r="J124" i="31"/>
  <c r="J123" i="31" s="1"/>
  <c r="I123" i="31"/>
  <c r="H123" i="31"/>
  <c r="G123" i="31"/>
  <c r="J122" i="31"/>
  <c r="J121" i="31" s="1"/>
  <c r="I121" i="31"/>
  <c r="H121" i="31"/>
  <c r="G121" i="31"/>
  <c r="J120" i="31"/>
  <c r="J119" i="31" s="1"/>
  <c r="I119" i="31"/>
  <c r="H119" i="31"/>
  <c r="G119" i="31"/>
  <c r="J118" i="31"/>
  <c r="J117" i="31" s="1"/>
  <c r="I117" i="31"/>
  <c r="I116" i="31" s="1"/>
  <c r="H117" i="31"/>
  <c r="H116" i="31" s="1"/>
  <c r="G117" i="31"/>
  <c r="J115" i="31"/>
  <c r="J114" i="31" s="1"/>
  <c r="I114" i="31"/>
  <c r="H114" i="31"/>
  <c r="G114" i="31"/>
  <c r="J113" i="31"/>
  <c r="J112" i="31" s="1"/>
  <c r="J111" i="31" s="1"/>
  <c r="I112" i="31"/>
  <c r="H112" i="31"/>
  <c r="H111" i="31" s="1"/>
  <c r="G112" i="31"/>
  <c r="J110" i="31"/>
  <c r="J109" i="31" s="1"/>
  <c r="I109" i="31"/>
  <c r="H109" i="31"/>
  <c r="G109" i="31"/>
  <c r="J108" i="31"/>
  <c r="J107" i="31" s="1"/>
  <c r="I107" i="31"/>
  <c r="I106" i="31" s="1"/>
  <c r="H107" i="31"/>
  <c r="H106" i="31" s="1"/>
  <c r="G107" i="31"/>
  <c r="J105" i="31"/>
  <c r="J104" i="31" s="1"/>
  <c r="I104" i="31"/>
  <c r="H104" i="31"/>
  <c r="G104" i="31"/>
  <c r="J103" i="31"/>
  <c r="J102" i="31" s="1"/>
  <c r="I102" i="31"/>
  <c r="H102" i="31"/>
  <c r="G102" i="31"/>
  <c r="J101" i="31"/>
  <c r="J100" i="31"/>
  <c r="I99" i="31"/>
  <c r="H99" i="31"/>
  <c r="G99" i="31"/>
  <c r="J98" i="31"/>
  <c r="J97" i="31" s="1"/>
  <c r="I97" i="31"/>
  <c r="H97" i="31"/>
  <c r="G97" i="31"/>
  <c r="J96" i="31"/>
  <c r="J95" i="31" s="1"/>
  <c r="I95" i="31"/>
  <c r="H95" i="31"/>
  <c r="G95" i="31"/>
  <c r="J94" i="31"/>
  <c r="J93" i="31" s="1"/>
  <c r="I93" i="31"/>
  <c r="H93" i="31"/>
  <c r="G93" i="31"/>
  <c r="J92" i="31"/>
  <c r="J91" i="31" s="1"/>
  <c r="I91" i="31"/>
  <c r="H91" i="31"/>
  <c r="G91" i="31"/>
  <c r="J90" i="31"/>
  <c r="J89" i="31" s="1"/>
  <c r="I89" i="31"/>
  <c r="H89" i="31"/>
  <c r="G89" i="31"/>
  <c r="J86" i="31"/>
  <c r="I85" i="31"/>
  <c r="H85" i="31"/>
  <c r="G85" i="31"/>
  <c r="J84" i="31"/>
  <c r="J83" i="31" s="1"/>
  <c r="I83" i="31"/>
  <c r="H83" i="31"/>
  <c r="G83" i="31"/>
  <c r="J82" i="31"/>
  <c r="J81" i="31" s="1"/>
  <c r="I81" i="31"/>
  <c r="H81" i="31"/>
  <c r="G81" i="31"/>
  <c r="J80" i="31"/>
  <c r="J79" i="31" s="1"/>
  <c r="I79" i="31"/>
  <c r="H79" i="31"/>
  <c r="G79" i="31"/>
  <c r="J77" i="31"/>
  <c r="J76" i="31"/>
  <c r="J75" i="31"/>
  <c r="J74" i="31"/>
  <c r="I73" i="31"/>
  <c r="H73" i="31"/>
  <c r="G73" i="31"/>
  <c r="J72" i="31"/>
  <c r="J71" i="31" s="1"/>
  <c r="I71" i="31"/>
  <c r="H71" i="31"/>
  <c r="G71" i="31"/>
  <c r="J69" i="31"/>
  <c r="J68" i="31"/>
  <c r="I67" i="31"/>
  <c r="H67" i="31"/>
  <c r="G67" i="31"/>
  <c r="J66" i="31"/>
  <c r="J65" i="31"/>
  <c r="I64" i="31"/>
  <c r="H64" i="31"/>
  <c r="G64" i="31"/>
  <c r="J62" i="31"/>
  <c r="J61" i="31" s="1"/>
  <c r="I61" i="31"/>
  <c r="H61" i="31"/>
  <c r="G61" i="31"/>
  <c r="J60" i="31"/>
  <c r="J59" i="31"/>
  <c r="J58" i="31"/>
  <c r="J57" i="31"/>
  <c r="J56" i="31"/>
  <c r="J55" i="31"/>
  <c r="J54" i="31"/>
  <c r="J53" i="31"/>
  <c r="J52" i="31"/>
  <c r="J51" i="31"/>
  <c r="I50" i="31"/>
  <c r="H50" i="31"/>
  <c r="G50" i="31"/>
  <c r="J49" i="31"/>
  <c r="J48" i="31" s="1"/>
  <c r="I48" i="31"/>
  <c r="H48" i="31"/>
  <c r="G48" i="31"/>
  <c r="J46" i="31"/>
  <c r="J45" i="31" s="1"/>
  <c r="I45" i="31"/>
  <c r="H45" i="31"/>
  <c r="G45" i="31"/>
  <c r="J44" i="31"/>
  <c r="J43" i="31"/>
  <c r="J42" i="31"/>
  <c r="J41" i="31"/>
  <c r="I40" i="31"/>
  <c r="H40" i="31"/>
  <c r="G40" i="31"/>
  <c r="J39" i="31"/>
  <c r="J38" i="31" s="1"/>
  <c r="I38" i="31"/>
  <c r="H38" i="31"/>
  <c r="G38" i="31"/>
  <c r="J37" i="31"/>
  <c r="J36" i="31" s="1"/>
  <c r="I36" i="31"/>
  <c r="H36" i="31"/>
  <c r="G36" i="31"/>
  <c r="J35" i="31"/>
  <c r="J34" i="31"/>
  <c r="J33" i="31"/>
  <c r="J32" i="31"/>
  <c r="J31" i="31"/>
  <c r="J30" i="31"/>
  <c r="J29" i="31"/>
  <c r="I28" i="31"/>
  <c r="H28" i="31"/>
  <c r="G28" i="31"/>
  <c r="J27" i="31"/>
  <c r="J26" i="31"/>
  <c r="J25" i="31"/>
  <c r="J24" i="31"/>
  <c r="J23" i="31"/>
  <c r="J22" i="31"/>
  <c r="I21" i="31"/>
  <c r="H21" i="31"/>
  <c r="G21" i="31"/>
  <c r="G10" i="31"/>
  <c r="I386" i="32"/>
  <c r="I231" i="32"/>
  <c r="G386" i="32"/>
  <c r="I459" i="32"/>
  <c r="G395" i="32"/>
  <c r="I395" i="32"/>
  <c r="G497" i="32"/>
  <c r="J159" i="32"/>
  <c r="J391" i="32"/>
  <c r="J375" i="32"/>
  <c r="J384" i="32"/>
  <c r="J163" i="32"/>
  <c r="J229" i="32"/>
  <c r="J329" i="32"/>
  <c r="J155" i="32"/>
  <c r="J339" i="32"/>
  <c r="I370" i="31"/>
  <c r="G423" i="31"/>
  <c r="I297" i="31"/>
  <c r="G395" i="31"/>
  <c r="J261" i="31"/>
  <c r="J375" i="31"/>
  <c r="J254" i="31"/>
  <c r="J253" i="31" s="1"/>
  <c r="J263" i="31"/>
  <c r="J491" i="31"/>
  <c r="J163" i="31"/>
  <c r="J229" i="31"/>
  <c r="J265" i="31"/>
  <c r="J321" i="31"/>
  <c r="J396" i="31"/>
  <c r="J249" i="31"/>
  <c r="J188" i="31"/>
  <c r="J267" i="31"/>
  <c r="J85" i="31"/>
  <c r="J241" i="31"/>
  <c r="J462" i="31" l="1"/>
  <c r="H370" i="31"/>
  <c r="H403" i="31"/>
  <c r="I146" i="32"/>
  <c r="U296" i="12"/>
  <c r="R296" i="12"/>
  <c r="L296" i="12"/>
  <c r="O296" i="12"/>
  <c r="J240" i="32"/>
  <c r="H439" i="32"/>
  <c r="H403" i="32"/>
  <c r="H439" i="31"/>
  <c r="J106" i="31"/>
  <c r="G14" i="32"/>
  <c r="I253" i="32"/>
  <c r="I370" i="32"/>
  <c r="I379" i="32"/>
  <c r="I403" i="32"/>
  <c r="H70" i="31"/>
  <c r="G231" i="31"/>
  <c r="G253" i="31"/>
  <c r="G258" i="31"/>
  <c r="H379" i="31"/>
  <c r="G486" i="31"/>
  <c r="I70" i="32"/>
  <c r="H386" i="32"/>
  <c r="H395" i="32"/>
  <c r="H414" i="32"/>
  <c r="H478" i="32"/>
  <c r="H510" i="32"/>
  <c r="G318" i="31"/>
  <c r="H253" i="31"/>
  <c r="H258" i="31"/>
  <c r="I379" i="31"/>
  <c r="I403" i="31"/>
  <c r="H486" i="31"/>
  <c r="H485" i="31" s="1"/>
  <c r="G106" i="31"/>
  <c r="I253" i="31"/>
  <c r="G106" i="32"/>
  <c r="G116" i="32"/>
  <c r="G125" i="32"/>
  <c r="H240" i="32"/>
  <c r="J395" i="32"/>
  <c r="J478" i="32"/>
  <c r="G414" i="31"/>
  <c r="H111" i="32"/>
  <c r="H116" i="32"/>
  <c r="J313" i="32"/>
  <c r="G370" i="32"/>
  <c r="G403" i="32"/>
  <c r="G439" i="32"/>
  <c r="J67" i="31"/>
  <c r="G269" i="31"/>
  <c r="I240" i="32"/>
  <c r="G258" i="32"/>
  <c r="I338" i="32"/>
  <c r="I337" i="32" s="1"/>
  <c r="J370" i="32"/>
  <c r="J225" i="31"/>
  <c r="J403" i="32"/>
  <c r="G88" i="31"/>
  <c r="G497" i="31"/>
  <c r="G47" i="32"/>
  <c r="G63" i="32"/>
  <c r="J64" i="32"/>
  <c r="G146" i="32"/>
  <c r="H165" i="32"/>
  <c r="J192" i="32"/>
  <c r="J99" i="32"/>
  <c r="J225" i="32"/>
  <c r="H297" i="32"/>
  <c r="J21" i="31"/>
  <c r="G116" i="31"/>
  <c r="G240" i="31"/>
  <c r="G165" i="32"/>
  <c r="I219" i="32"/>
  <c r="J343" i="32"/>
  <c r="G459" i="32"/>
  <c r="J386" i="32"/>
  <c r="H231" i="32"/>
  <c r="H63" i="31"/>
  <c r="J99" i="31"/>
  <c r="I111" i="31"/>
  <c r="G125" i="31"/>
  <c r="I183" i="31"/>
  <c r="G297" i="31"/>
  <c r="J366" i="31"/>
  <c r="J365" i="31" s="1"/>
  <c r="I47" i="32"/>
  <c r="H63" i="32"/>
  <c r="J270" i="32"/>
  <c r="J432" i="32"/>
  <c r="I454" i="32"/>
  <c r="J192" i="31"/>
  <c r="J130" i="32"/>
  <c r="J125" i="32" s="1"/>
  <c r="J201" i="32"/>
  <c r="J357" i="32"/>
  <c r="J361" i="32"/>
  <c r="H497" i="32"/>
  <c r="G70" i="31"/>
  <c r="J116" i="31"/>
  <c r="G146" i="31"/>
  <c r="J166" i="31"/>
  <c r="I165" i="31"/>
  <c r="J347" i="31"/>
  <c r="J386" i="31"/>
  <c r="G78" i="32"/>
  <c r="J208" i="32"/>
  <c r="H219" i="32"/>
  <c r="G240" i="32"/>
  <c r="J280" i="32"/>
  <c r="B6" i="40"/>
  <c r="B9" i="40"/>
  <c r="B7" i="40"/>
  <c r="B8" i="40"/>
  <c r="J78" i="31"/>
  <c r="H146" i="32"/>
  <c r="J219" i="32"/>
  <c r="H354" i="32"/>
  <c r="J510" i="32"/>
  <c r="J73" i="31"/>
  <c r="J70" i="31" s="1"/>
  <c r="J130" i="31"/>
  <c r="J125" i="31" s="1"/>
  <c r="J318" i="32"/>
  <c r="H338" i="32"/>
  <c r="G20" i="31"/>
  <c r="H20" i="31"/>
  <c r="I269" i="32"/>
  <c r="G269" i="32"/>
  <c r="J146" i="31"/>
  <c r="J212" i="31"/>
  <c r="J219" i="31"/>
  <c r="J343" i="31"/>
  <c r="I63" i="31"/>
  <c r="J270" i="31"/>
  <c r="H338" i="31"/>
  <c r="J361" i="31"/>
  <c r="I20" i="32"/>
  <c r="J28" i="32"/>
  <c r="G20" i="32"/>
  <c r="J70" i="32"/>
  <c r="I88" i="32"/>
  <c r="G338" i="32"/>
  <c r="H432" i="32"/>
  <c r="J379" i="32"/>
  <c r="J276" i="31"/>
  <c r="J339" i="31"/>
  <c r="J338" i="31" s="1"/>
  <c r="G439" i="31"/>
  <c r="J40" i="32"/>
  <c r="I78" i="32"/>
  <c r="J347" i="32"/>
  <c r="J338" i="32" s="1"/>
  <c r="I47" i="31"/>
  <c r="I78" i="31"/>
  <c r="H78" i="31"/>
  <c r="J208" i="31"/>
  <c r="H219" i="31"/>
  <c r="I231" i="31"/>
  <c r="H297" i="31"/>
  <c r="I423" i="31"/>
  <c r="I432" i="31"/>
  <c r="H269" i="32"/>
  <c r="J276" i="32"/>
  <c r="I297" i="32"/>
  <c r="J306" i="32"/>
  <c r="I313" i="32"/>
  <c r="H379" i="32"/>
  <c r="G379" i="32"/>
  <c r="I478" i="32"/>
  <c r="G478" i="32"/>
  <c r="J231" i="32"/>
  <c r="J88" i="31"/>
  <c r="J370" i="31"/>
  <c r="J318" i="31"/>
  <c r="G219" i="31"/>
  <c r="J298" i="31"/>
  <c r="I313" i="31"/>
  <c r="J258" i="31"/>
  <c r="J478" i="31"/>
  <c r="J146" i="32"/>
  <c r="I88" i="31"/>
  <c r="I125" i="31"/>
  <c r="I219" i="31"/>
  <c r="H240" i="31"/>
  <c r="H269" i="31"/>
  <c r="H106" i="32"/>
  <c r="J258" i="32"/>
  <c r="G423" i="32"/>
  <c r="H183" i="32"/>
  <c r="J196" i="32"/>
  <c r="G219" i="32"/>
  <c r="I258" i="32"/>
  <c r="J298" i="32"/>
  <c r="H47" i="31"/>
  <c r="I146" i="31"/>
  <c r="H146" i="31"/>
  <c r="H165" i="31"/>
  <c r="I240" i="31"/>
  <c r="G403" i="31"/>
  <c r="G402" i="31" s="1"/>
  <c r="J454" i="32"/>
  <c r="G63" i="31"/>
  <c r="J64" i="31"/>
  <c r="H88" i="31"/>
  <c r="G111" i="31"/>
  <c r="H125" i="31"/>
  <c r="H183" i="31"/>
  <c r="J201" i="31"/>
  <c r="I269" i="31"/>
  <c r="J280" i="31"/>
  <c r="J287" i="31"/>
  <c r="J306" i="31"/>
  <c r="H313" i="31"/>
  <c r="I386" i="31"/>
  <c r="G459" i="31"/>
  <c r="I63" i="32"/>
  <c r="J78" i="32"/>
  <c r="I165" i="32"/>
  <c r="I183" i="32"/>
  <c r="I439" i="32"/>
  <c r="I402" i="32" s="1"/>
  <c r="H459" i="32"/>
  <c r="J471" i="32"/>
  <c r="J28" i="31"/>
  <c r="J50" i="31"/>
  <c r="J47" i="31" s="1"/>
  <c r="G47" i="31"/>
  <c r="I70" i="31"/>
  <c r="G78" i="31"/>
  <c r="G165" i="31"/>
  <c r="J196" i="31"/>
  <c r="H231" i="31"/>
  <c r="I318" i="31"/>
  <c r="I338" i="31"/>
  <c r="G338" i="31"/>
  <c r="G354" i="31"/>
  <c r="J357" i="31"/>
  <c r="J354" i="31" s="1"/>
  <c r="G386" i="31"/>
  <c r="G432" i="31"/>
  <c r="I439" i="31"/>
  <c r="I459" i="31"/>
  <c r="H459" i="31"/>
  <c r="J471" i="31"/>
  <c r="J459" i="31" s="1"/>
  <c r="I486" i="31"/>
  <c r="H47" i="32"/>
  <c r="J50" i="32"/>
  <c r="J47" i="32" s="1"/>
  <c r="J67" i="32"/>
  <c r="G88" i="32"/>
  <c r="J111" i="32"/>
  <c r="H125" i="32"/>
  <c r="J166" i="32"/>
  <c r="J287" i="32"/>
  <c r="G297" i="32"/>
  <c r="G313" i="32"/>
  <c r="H318" i="32"/>
  <c r="H423" i="32"/>
  <c r="J486" i="32"/>
  <c r="I486" i="32"/>
  <c r="H354" i="31"/>
  <c r="J403" i="31"/>
  <c r="H432" i="31"/>
  <c r="I497" i="31"/>
  <c r="H20" i="32"/>
  <c r="H78" i="32"/>
  <c r="H88" i="32"/>
  <c r="J116" i="32"/>
  <c r="G183" i="32"/>
  <c r="I318" i="32"/>
  <c r="H454" i="32"/>
  <c r="J462" i="32"/>
  <c r="G486" i="32"/>
  <c r="I497" i="32"/>
  <c r="J21" i="32"/>
  <c r="J428" i="32"/>
  <c r="J423" i="32" s="1"/>
  <c r="J448" i="32"/>
  <c r="J439" i="32" s="1"/>
  <c r="J476" i="32"/>
  <c r="J498" i="32"/>
  <c r="J497" i="32" s="1"/>
  <c r="J497" i="31"/>
  <c r="J240" i="31"/>
  <c r="J231" i="31"/>
  <c r="J395" i="31"/>
  <c r="J454" i="31"/>
  <c r="I20" i="31"/>
  <c r="H485" i="32"/>
  <c r="J102" i="32"/>
  <c r="J379" i="31"/>
  <c r="J423" i="31"/>
  <c r="J486" i="31"/>
  <c r="G354" i="32"/>
  <c r="J40" i="31"/>
  <c r="G183" i="31"/>
  <c r="I354" i="31"/>
  <c r="J432" i="31"/>
  <c r="J174" i="32"/>
  <c r="J212" i="32"/>
  <c r="J439" i="31"/>
  <c r="J174" i="31"/>
  <c r="J165" i="31" s="1"/>
  <c r="J313" i="31"/>
  <c r="G318" i="32"/>
  <c r="J366" i="32"/>
  <c r="J365" i="32" s="1"/>
  <c r="G510" i="32"/>
  <c r="G14" i="31"/>
  <c r="V294" i="12"/>
  <c r="H402" i="31" l="1"/>
  <c r="J297" i="31"/>
  <c r="J63" i="31"/>
  <c r="J88" i="32"/>
  <c r="I87" i="32"/>
  <c r="J165" i="32"/>
  <c r="J63" i="32"/>
  <c r="I19" i="32"/>
  <c r="H218" i="32"/>
  <c r="G19" i="32"/>
  <c r="G402" i="32"/>
  <c r="G485" i="31"/>
  <c r="G218" i="31"/>
  <c r="J183" i="32"/>
  <c r="H337" i="32"/>
  <c r="G485" i="32"/>
  <c r="J459" i="32"/>
  <c r="H337" i="31"/>
  <c r="J297" i="32"/>
  <c r="H87" i="32"/>
  <c r="J183" i="31"/>
  <c r="J87" i="31" s="1"/>
  <c r="H87" i="31"/>
  <c r="I218" i="32"/>
  <c r="G87" i="32"/>
  <c r="H19" i="31"/>
  <c r="H402" i="32"/>
  <c r="J269" i="32"/>
  <c r="I485" i="31"/>
  <c r="H218" i="31"/>
  <c r="J354" i="32"/>
  <c r="J337" i="32" s="1"/>
  <c r="G337" i="32"/>
  <c r="J20" i="32"/>
  <c r="J19" i="32" s="1"/>
  <c r="J269" i="31"/>
  <c r="J218" i="31" s="1"/>
  <c r="G19" i="31"/>
  <c r="I218" i="31"/>
  <c r="I87" i="31"/>
  <c r="J20" i="31"/>
  <c r="J402" i="31"/>
  <c r="I402" i="31"/>
  <c r="B10" i="40"/>
  <c r="G218" i="32"/>
  <c r="I337" i="31"/>
  <c r="I19" i="31"/>
  <c r="H19" i="32"/>
  <c r="G337" i="31"/>
  <c r="G21" i="30"/>
  <c r="G11" i="30"/>
  <c r="G15" i="30"/>
  <c r="G12" i="30"/>
  <c r="G28" i="30"/>
  <c r="G18" i="30"/>
  <c r="G25" i="30"/>
  <c r="G17" i="30"/>
  <c r="G26" i="30"/>
  <c r="G20" i="30"/>
  <c r="G24" i="30"/>
  <c r="G27" i="30"/>
  <c r="G29" i="30"/>
  <c r="G16" i="30"/>
  <c r="G87" i="31"/>
  <c r="J485" i="31"/>
  <c r="J485" i="32"/>
  <c r="I485" i="32"/>
  <c r="J402" i="32"/>
  <c r="J337" i="31"/>
  <c r="J19" i="31" l="1"/>
  <c r="J218" i="32"/>
  <c r="J87" i="32"/>
  <c r="J18" i="32" s="1"/>
  <c r="K53" i="32" s="1"/>
  <c r="I18" i="32"/>
  <c r="H18" i="32"/>
  <c r="G18" i="32"/>
  <c r="H18" i="31"/>
  <c r="I18" i="31"/>
  <c r="G19" i="30"/>
  <c r="G14" i="30"/>
  <c r="G10" i="30"/>
  <c r="G9" i="30" s="1"/>
  <c r="G23" i="30"/>
  <c r="G22" i="30" s="1"/>
  <c r="J18" i="31"/>
  <c r="K392" i="31" s="1"/>
  <c r="K391" i="31" s="1"/>
  <c r="G18" i="31"/>
  <c r="K499" i="32" l="1"/>
  <c r="K498" i="32" s="1"/>
  <c r="K409" i="32"/>
  <c r="K408" i="32" s="1"/>
  <c r="K372" i="32"/>
  <c r="K371" i="32" s="1"/>
  <c r="K141" i="32"/>
  <c r="K140" i="32" s="1"/>
  <c r="K127" i="32"/>
  <c r="K126" i="32" s="1"/>
  <c r="K66" i="32"/>
  <c r="K472" i="32"/>
  <c r="K272" i="32"/>
  <c r="K33" i="32"/>
  <c r="K239" i="32"/>
  <c r="K238" i="32" s="1"/>
  <c r="K75" i="32"/>
  <c r="K453" i="32"/>
  <c r="K452" i="32" s="1"/>
  <c r="K273" i="32"/>
  <c r="K441" i="32"/>
  <c r="K440" i="32" s="1"/>
  <c r="K348" i="32"/>
  <c r="K458" i="32"/>
  <c r="K457" i="32" s="1"/>
  <c r="K69" i="32"/>
  <c r="K308" i="32"/>
  <c r="K252" i="32"/>
  <c r="K251" i="32" s="1"/>
  <c r="K44" i="32"/>
  <c r="K35" i="32"/>
  <c r="K199" i="32"/>
  <c r="K431" i="32"/>
  <c r="K430" i="32" s="1"/>
  <c r="K233" i="32"/>
  <c r="K232" i="32" s="1"/>
  <c r="K285" i="32"/>
  <c r="K477" i="32"/>
  <c r="K476" i="32" s="1"/>
  <c r="K98" i="32"/>
  <c r="K97" i="32" s="1"/>
  <c r="K429" i="32"/>
  <c r="K428" i="32" s="1"/>
  <c r="K56" i="32"/>
  <c r="K346" i="32"/>
  <c r="K124" i="32"/>
  <c r="K123" i="32" s="1"/>
  <c r="K68" i="32"/>
  <c r="K120" i="32"/>
  <c r="K119" i="32" s="1"/>
  <c r="K317" i="32"/>
  <c r="K316" i="32" s="1"/>
  <c r="K378" i="32"/>
  <c r="K377" i="32" s="1"/>
  <c r="K464" i="32"/>
  <c r="K341" i="32"/>
  <c r="K204" i="32"/>
  <c r="K55" i="32"/>
  <c r="K235" i="32"/>
  <c r="K234" i="32" s="1"/>
  <c r="K299" i="32"/>
  <c r="K156" i="32"/>
  <c r="K155" i="32" s="1"/>
  <c r="K399" i="32"/>
  <c r="K398" i="32" s="1"/>
  <c r="K198" i="32"/>
  <c r="K296" i="32"/>
  <c r="K295" i="32" s="1"/>
  <c r="K103" i="32"/>
  <c r="K102" i="32" s="1"/>
  <c r="K42" i="32"/>
  <c r="K330" i="32"/>
  <c r="K329" i="32" s="1"/>
  <c r="K37" i="32"/>
  <c r="K36" i="32" s="1"/>
  <c r="K449" i="32"/>
  <c r="K448" i="32" s="1"/>
  <c r="K407" i="32"/>
  <c r="K406" i="32" s="1"/>
  <c r="K193" i="32"/>
  <c r="K368" i="32"/>
  <c r="K154" i="32"/>
  <c r="K153" i="32" s="1"/>
  <c r="K203" i="32"/>
  <c r="K362" i="32"/>
  <c r="K463" i="32"/>
  <c r="K260" i="32"/>
  <c r="K259" i="32" s="1"/>
  <c r="K353" i="32"/>
  <c r="K352" i="32" s="1"/>
  <c r="K217" i="32"/>
  <c r="K150" i="32"/>
  <c r="K149" i="32" s="1"/>
  <c r="K349" i="32"/>
  <c r="K264" i="32"/>
  <c r="K263" i="32" s="1"/>
  <c r="K200" i="32"/>
  <c r="K303" i="32"/>
  <c r="K137" i="32"/>
  <c r="K136" i="32" s="1"/>
  <c r="K385" i="32"/>
  <c r="K384" i="32" s="1"/>
  <c r="K34" i="32"/>
  <c r="K72" i="32"/>
  <c r="K71" i="32" s="1"/>
  <c r="K307" i="32"/>
  <c r="K110" i="32"/>
  <c r="K109" i="32" s="1"/>
  <c r="K413" i="32"/>
  <c r="K412" i="32" s="1"/>
  <c r="K257" i="32"/>
  <c r="K256" i="32" s="1"/>
  <c r="K369" i="32"/>
  <c r="K250" i="32"/>
  <c r="K249" i="32" s="1"/>
  <c r="K470" i="32"/>
  <c r="K469" i="32" s="1"/>
  <c r="K422" i="32"/>
  <c r="K421" i="32" s="1"/>
  <c r="K340" i="32"/>
  <c r="K322" i="32"/>
  <c r="K321" i="32" s="1"/>
  <c r="K271" i="32"/>
  <c r="K364" i="32"/>
  <c r="K351" i="32"/>
  <c r="K350" i="32" s="1"/>
  <c r="K405" i="32"/>
  <c r="K404" i="32" s="1"/>
  <c r="K466" i="32"/>
  <c r="K465" i="32" s="1"/>
  <c r="K169" i="32"/>
  <c r="K425" i="32"/>
  <c r="K424" i="32" s="1"/>
  <c r="K227" i="32"/>
  <c r="K496" i="32"/>
  <c r="K495" i="32" s="1"/>
  <c r="K494" i="32"/>
  <c r="K493" i="32" s="1"/>
  <c r="K363" i="32"/>
  <c r="K427" i="32"/>
  <c r="K426" i="32" s="1"/>
  <c r="K411" i="32"/>
  <c r="K410" i="32" s="1"/>
  <c r="K443" i="32"/>
  <c r="K442" i="32" s="1"/>
  <c r="K177" i="32"/>
  <c r="K52" i="32"/>
  <c r="K284" i="32"/>
  <c r="K194" i="32"/>
  <c r="K207" i="32"/>
  <c r="K86" i="32"/>
  <c r="K85" i="32" s="1"/>
  <c r="K167" i="32"/>
  <c r="K480" i="32"/>
  <c r="K479" i="32" s="1"/>
  <c r="K242" i="32"/>
  <c r="K241" i="32" s="1"/>
  <c r="K294" i="32"/>
  <c r="K301" i="32"/>
  <c r="K292" i="32"/>
  <c r="K401" i="32"/>
  <c r="K400" i="32" s="1"/>
  <c r="K390" i="32"/>
  <c r="K389" i="32" s="1"/>
  <c r="K397" i="32"/>
  <c r="K396" i="32" s="1"/>
  <c r="K23" i="32"/>
  <c r="K358" i="32"/>
  <c r="K345" i="32"/>
  <c r="K173" i="32"/>
  <c r="K133" i="32"/>
  <c r="K27" i="32"/>
  <c r="K420" i="32"/>
  <c r="K419" i="32" s="1"/>
  <c r="K282" i="32"/>
  <c r="K222" i="32"/>
  <c r="K118" i="32"/>
  <c r="K117" i="32" s="1"/>
  <c r="K388" i="32"/>
  <c r="K387" i="32" s="1"/>
  <c r="K221" i="32"/>
  <c r="K220" i="32" s="1"/>
  <c r="K216" i="32"/>
  <c r="K176" i="32"/>
  <c r="K356" i="32"/>
  <c r="K355" i="32" s="1"/>
  <c r="K195" i="32"/>
  <c r="K310" i="32"/>
  <c r="K436" i="32"/>
  <c r="K435" i="32" s="1"/>
  <c r="K509" i="32"/>
  <c r="K508" i="32" s="1"/>
  <c r="K26" i="32"/>
  <c r="K434" i="32"/>
  <c r="K433" i="32" s="1"/>
  <c r="K416" i="32"/>
  <c r="K415" i="32" s="1"/>
  <c r="K30" i="32"/>
  <c r="K211" i="32"/>
  <c r="K100" i="32"/>
  <c r="K418" i="32"/>
  <c r="K417" i="32" s="1"/>
  <c r="K202" i="32"/>
  <c r="K332" i="32"/>
  <c r="K331" i="32" s="1"/>
  <c r="K191" i="32"/>
  <c r="K190" i="32" s="1"/>
  <c r="K226" i="32"/>
  <c r="K49" i="32"/>
  <c r="K48" i="32" s="1"/>
  <c r="K210" i="32"/>
  <c r="K255" i="32"/>
  <c r="K254" i="32" s="1"/>
  <c r="K253" i="32" s="1"/>
  <c r="K29" i="32"/>
  <c r="K305" i="32"/>
  <c r="K374" i="32"/>
  <c r="K373" i="32" s="1"/>
  <c r="K58" i="32"/>
  <c r="K315" i="32"/>
  <c r="K314" i="32" s="1"/>
  <c r="K313" i="32" s="1"/>
  <c r="K158" i="32"/>
  <c r="K157" i="32" s="1"/>
  <c r="K43" i="32"/>
  <c r="K266" i="32"/>
  <c r="K265" i="32" s="1"/>
  <c r="K22" i="32"/>
  <c r="K456" i="32"/>
  <c r="K455" i="32" s="1"/>
  <c r="K461" i="32"/>
  <c r="K460" i="32" s="1"/>
  <c r="K490" i="32"/>
  <c r="K489" i="32" s="1"/>
  <c r="K438" i="32"/>
  <c r="K437" i="32" s="1"/>
  <c r="K484" i="32"/>
  <c r="K483" i="32" s="1"/>
  <c r="K60" i="32"/>
  <c r="K101" i="32"/>
  <c r="K383" i="32"/>
  <c r="K382" i="32" s="1"/>
  <c r="K168" i="32"/>
  <c r="K92" i="32"/>
  <c r="K91" i="32" s="1"/>
  <c r="K39" i="32"/>
  <c r="K38" i="32" s="1"/>
  <c r="K246" i="32"/>
  <c r="K245" i="32" s="1"/>
  <c r="K115" i="32"/>
  <c r="K114" i="32" s="1"/>
  <c r="K492" i="32"/>
  <c r="K491" i="32" s="1"/>
  <c r="K59" i="32"/>
  <c r="K213" i="32"/>
  <c r="K244" i="32"/>
  <c r="K243" i="32" s="1"/>
  <c r="K501" i="32"/>
  <c r="K500" i="32" s="1"/>
  <c r="K215" i="32"/>
  <c r="K205" i="32"/>
  <c r="K152" i="32"/>
  <c r="K151" i="32" s="1"/>
  <c r="K279" i="32"/>
  <c r="K275" i="32"/>
  <c r="K228" i="32"/>
  <c r="K320" i="32"/>
  <c r="K319" i="32" s="1"/>
  <c r="K62" i="32"/>
  <c r="K61" i="32" s="1"/>
  <c r="K281" i="32"/>
  <c r="K182" i="32"/>
  <c r="K181" i="32" s="1"/>
  <c r="K336" i="32"/>
  <c r="K335" i="32" s="1"/>
  <c r="K474" i="32"/>
  <c r="K74" i="32"/>
  <c r="K359" i="32"/>
  <c r="K324" i="32"/>
  <c r="K323" i="32" s="1"/>
  <c r="K84" i="32"/>
  <c r="K83" i="32" s="1"/>
  <c r="K300" i="32"/>
  <c r="K143" i="32"/>
  <c r="K142" i="32" s="1"/>
  <c r="K394" i="32"/>
  <c r="K393" i="32" s="1"/>
  <c r="K367" i="32"/>
  <c r="K170" i="32"/>
  <c r="K82" i="32"/>
  <c r="K81" i="32" s="1"/>
  <c r="K376" i="32"/>
  <c r="K375" i="32" s="1"/>
  <c r="K286" i="32"/>
  <c r="K65" i="32"/>
  <c r="K290" i="32"/>
  <c r="K185" i="32"/>
  <c r="K184" i="32" s="1"/>
  <c r="K304" i="32"/>
  <c r="K175" i="32"/>
  <c r="K134" i="32"/>
  <c r="K24" i="32"/>
  <c r="K507" i="32"/>
  <c r="K506" i="32" s="1"/>
  <c r="K248" i="32"/>
  <c r="K247" i="32" s="1"/>
  <c r="K135" i="32"/>
  <c r="K108" i="32"/>
  <c r="K107" i="32" s="1"/>
  <c r="K132" i="32"/>
  <c r="K447" i="32"/>
  <c r="K446" i="32" s="1"/>
  <c r="K189" i="32"/>
  <c r="K188" i="32" s="1"/>
  <c r="K237" i="32"/>
  <c r="K236" i="32" s="1"/>
  <c r="K230" i="32"/>
  <c r="K229" i="32" s="1"/>
  <c r="K122" i="32"/>
  <c r="K121" i="32" s="1"/>
  <c r="K468" i="32"/>
  <c r="K467" i="32" s="1"/>
  <c r="K180" i="32"/>
  <c r="K274" i="32"/>
  <c r="K77" i="32"/>
  <c r="K488" i="32"/>
  <c r="K487" i="32" s="1"/>
  <c r="K505" i="32"/>
  <c r="K504" i="32" s="1"/>
  <c r="K129" i="32"/>
  <c r="K128" i="32" s="1"/>
  <c r="K206" i="32"/>
  <c r="K105" i="32"/>
  <c r="K104" i="32" s="1"/>
  <c r="K25" i="32"/>
  <c r="K41" i="32"/>
  <c r="K291" i="32"/>
  <c r="K342" i="32"/>
  <c r="K392" i="32"/>
  <c r="K391" i="32" s="1"/>
  <c r="K386" i="32" s="1"/>
  <c r="K197" i="32"/>
  <c r="K54" i="32"/>
  <c r="K328" i="32"/>
  <c r="K327" i="32" s="1"/>
  <c r="K57" i="32"/>
  <c r="K312" i="32"/>
  <c r="K94" i="32"/>
  <c r="K93" i="32" s="1"/>
  <c r="K113" i="32"/>
  <c r="K112" i="32" s="1"/>
  <c r="K172" i="32"/>
  <c r="K311" i="32"/>
  <c r="K445" i="32"/>
  <c r="K444" i="32" s="1"/>
  <c r="K293" i="32"/>
  <c r="K145" i="32"/>
  <c r="K144" i="32" s="1"/>
  <c r="K268" i="32"/>
  <c r="K267" i="32" s="1"/>
  <c r="K131" i="32"/>
  <c r="K288" i="32"/>
  <c r="K334" i="32"/>
  <c r="K333" i="32" s="1"/>
  <c r="K148" i="32"/>
  <c r="K147" i="32" s="1"/>
  <c r="K381" i="32"/>
  <c r="K380" i="32" s="1"/>
  <c r="K512" i="32"/>
  <c r="K511" i="32" s="1"/>
  <c r="K309" i="32"/>
  <c r="K344" i="32"/>
  <c r="K209" i="32"/>
  <c r="K31" i="32"/>
  <c r="K326" i="32"/>
  <c r="K325" i="32" s="1"/>
  <c r="K96" i="32"/>
  <c r="K95" i="32" s="1"/>
  <c r="K289" i="32"/>
  <c r="K171" i="32"/>
  <c r="K262" i="32"/>
  <c r="K261" i="32" s="1"/>
  <c r="K76" i="32"/>
  <c r="K224" i="32"/>
  <c r="K223" i="32" s="1"/>
  <c r="K162" i="32"/>
  <c r="K161" i="32" s="1"/>
  <c r="K214" i="32"/>
  <c r="K278" i="32"/>
  <c r="K80" i="32"/>
  <c r="K79" i="32" s="1"/>
  <c r="K32" i="32"/>
  <c r="K160" i="32"/>
  <c r="K159" i="32" s="1"/>
  <c r="K475" i="32"/>
  <c r="K473" i="32"/>
  <c r="K277" i="32"/>
  <c r="K178" i="32"/>
  <c r="K51" i="32"/>
  <c r="K451" i="32"/>
  <c r="K450" i="32" s="1"/>
  <c r="K179" i="32"/>
  <c r="K139" i="32"/>
  <c r="K138" i="32" s="1"/>
  <c r="K90" i="32"/>
  <c r="K89" i="32" s="1"/>
  <c r="K302" i="32"/>
  <c r="K514" i="32"/>
  <c r="K513" i="32" s="1"/>
  <c r="K482" i="32"/>
  <c r="K481" i="32" s="1"/>
  <c r="K187" i="32"/>
  <c r="K186" i="32" s="1"/>
  <c r="K360" i="32"/>
  <c r="K283" i="32"/>
  <c r="K503" i="32"/>
  <c r="K502" i="32" s="1"/>
  <c r="K164" i="32"/>
  <c r="K163" i="32" s="1"/>
  <c r="K46" i="32"/>
  <c r="K45" i="32" s="1"/>
  <c r="K156" i="31"/>
  <c r="K155" i="31" s="1"/>
  <c r="K246" i="31"/>
  <c r="K245" i="31" s="1"/>
  <c r="K178" i="31"/>
  <c r="K438" i="31"/>
  <c r="K437" i="31" s="1"/>
  <c r="K214" i="31"/>
  <c r="K230" i="31"/>
  <c r="K229" i="31" s="1"/>
  <c r="K203" i="31"/>
  <c r="K383" i="31"/>
  <c r="K382" i="31" s="1"/>
  <c r="K257" i="31"/>
  <c r="K256" i="31" s="1"/>
  <c r="K29" i="31"/>
  <c r="K385" i="31"/>
  <c r="K384" i="31" s="1"/>
  <c r="K399" i="31"/>
  <c r="K398" i="31" s="1"/>
  <c r="K317" i="31"/>
  <c r="K316" i="31" s="1"/>
  <c r="K77" i="31"/>
  <c r="K222" i="31"/>
  <c r="K289" i="31"/>
  <c r="K210" i="31"/>
  <c r="K118" i="31"/>
  <c r="K117" i="31" s="1"/>
  <c r="K461" i="31"/>
  <c r="K460" i="31" s="1"/>
  <c r="K480" i="31"/>
  <c r="K479" i="31" s="1"/>
  <c r="K326" i="31"/>
  <c r="K325" i="31" s="1"/>
  <c r="K108" i="31"/>
  <c r="K107" i="31" s="1"/>
  <c r="K141" i="31"/>
  <c r="K140" i="31" s="1"/>
  <c r="K134" i="31"/>
  <c r="K120" i="31"/>
  <c r="K119" i="31" s="1"/>
  <c r="K94" i="31"/>
  <c r="K93" i="31" s="1"/>
  <c r="K271" i="31"/>
  <c r="K205" i="31"/>
  <c r="K292" i="31"/>
  <c r="K65" i="31"/>
  <c r="K349" i="31"/>
  <c r="K213" i="31"/>
  <c r="K290" i="31"/>
  <c r="K164" i="31"/>
  <c r="K163" i="31" s="1"/>
  <c r="K336" i="31"/>
  <c r="K335" i="31" s="1"/>
  <c r="K351" i="31"/>
  <c r="K350" i="31" s="1"/>
  <c r="K154" i="31"/>
  <c r="K153" i="31" s="1"/>
  <c r="K23" i="31"/>
  <c r="K22" i="31"/>
  <c r="K279" i="31"/>
  <c r="K286" i="31"/>
  <c r="K69" i="31"/>
  <c r="K103" i="31"/>
  <c r="K102" i="31" s="1"/>
  <c r="K177" i="31"/>
  <c r="K200" i="31"/>
  <c r="K145" i="31"/>
  <c r="K144" i="31" s="1"/>
  <c r="K152" i="31"/>
  <c r="K151" i="31" s="1"/>
  <c r="K492" i="31"/>
  <c r="K491" i="31" s="1"/>
  <c r="K266" i="31"/>
  <c r="K265" i="31" s="1"/>
  <c r="K308" i="31"/>
  <c r="G13" i="30"/>
  <c r="G30" i="30" s="1"/>
  <c r="K466" i="31"/>
  <c r="K465" i="31" s="1"/>
  <c r="K397" i="31"/>
  <c r="K396" i="31" s="1"/>
  <c r="K160" i="31"/>
  <c r="K159" i="31" s="1"/>
  <c r="K168" i="31"/>
  <c r="K194" i="31"/>
  <c r="K468" i="31"/>
  <c r="K467" i="31" s="1"/>
  <c r="K451" i="31"/>
  <c r="K450" i="31" s="1"/>
  <c r="K294" i="31"/>
  <c r="K496" i="31"/>
  <c r="K495" i="31" s="1"/>
  <c r="K179" i="31"/>
  <c r="K346" i="31"/>
  <c r="K499" i="31"/>
  <c r="K498" i="31" s="1"/>
  <c r="K224" i="31"/>
  <c r="K223" i="31" s="1"/>
  <c r="K176" i="31"/>
  <c r="K206" i="31"/>
  <c r="K475" i="31"/>
  <c r="K189" i="31"/>
  <c r="K188" i="31" s="1"/>
  <c r="K75" i="31"/>
  <c r="K158" i="31"/>
  <c r="K157" i="31" s="1"/>
  <c r="K173" i="31"/>
  <c r="K456" i="31"/>
  <c r="K455" i="31" s="1"/>
  <c r="K250" i="31"/>
  <c r="K249" i="31" s="1"/>
  <c r="K135" i="31"/>
  <c r="K76" i="31"/>
  <c r="K46" i="31"/>
  <c r="K45" i="31" s="1"/>
  <c r="K44" i="31"/>
  <c r="K315" i="31"/>
  <c r="K314" i="31" s="1"/>
  <c r="K303" i="31"/>
  <c r="K171" i="31"/>
  <c r="K501" i="31"/>
  <c r="K500" i="31" s="1"/>
  <c r="K53" i="31"/>
  <c r="K345" i="31"/>
  <c r="K35" i="31"/>
  <c r="K359" i="31"/>
  <c r="K411" i="31"/>
  <c r="K410" i="31" s="1"/>
  <c r="K369" i="31"/>
  <c r="K328" i="31"/>
  <c r="K327" i="31" s="1"/>
  <c r="K86" i="31"/>
  <c r="K85" i="31" s="1"/>
  <c r="K198" i="31"/>
  <c r="K372" i="31"/>
  <c r="K371" i="31" s="1"/>
  <c r="K458" i="31"/>
  <c r="K457" i="31" s="1"/>
  <c r="K488" i="31"/>
  <c r="K487" i="31" s="1"/>
  <c r="K129" i="31"/>
  <c r="K128" i="31" s="1"/>
  <c r="K416" i="31"/>
  <c r="K415" i="31" s="1"/>
  <c r="K68" i="31"/>
  <c r="K242" i="31"/>
  <c r="K241" i="31" s="1"/>
  <c r="K282" i="31"/>
  <c r="K509" i="31"/>
  <c r="K508" i="31" s="1"/>
  <c r="K133" i="31"/>
  <c r="K262" i="31"/>
  <c r="K261" i="31" s="1"/>
  <c r="K90" i="31"/>
  <c r="K89" i="31" s="1"/>
  <c r="K252" i="31"/>
  <c r="K251" i="31" s="1"/>
  <c r="K80" i="31"/>
  <c r="K79" i="31" s="1"/>
  <c r="K425" i="31"/>
  <c r="K424" i="31" s="1"/>
  <c r="K175" i="31"/>
  <c r="K477" i="31"/>
  <c r="K476" i="31" s="1"/>
  <c r="K330" i="31"/>
  <c r="K329" i="31" s="1"/>
  <c r="K413" i="31"/>
  <c r="K412" i="31" s="1"/>
  <c r="K24" i="31"/>
  <c r="K167" i="31"/>
  <c r="K353" i="31"/>
  <c r="K352" i="31" s="1"/>
  <c r="K394" i="31"/>
  <c r="K393" i="31" s="1"/>
  <c r="K54" i="31"/>
  <c r="K193" i="31"/>
  <c r="K464" i="31"/>
  <c r="K301" i="31"/>
  <c r="K472" i="31"/>
  <c r="K470" i="31"/>
  <c r="K469" i="31" s="1"/>
  <c r="K122" i="31"/>
  <c r="K121" i="31" s="1"/>
  <c r="K447" i="31"/>
  <c r="K446" i="31" s="1"/>
  <c r="K405" i="31"/>
  <c r="K404" i="31" s="1"/>
  <c r="K281" i="31"/>
  <c r="K207" i="31"/>
  <c r="K51" i="31"/>
  <c r="K244" i="31"/>
  <c r="K243" i="31" s="1"/>
  <c r="K409" i="31"/>
  <c r="K408" i="31" s="1"/>
  <c r="K42" i="31"/>
  <c r="K143" i="31"/>
  <c r="K142" i="31" s="1"/>
  <c r="K25" i="31"/>
  <c r="K31" i="31"/>
  <c r="K215" i="31"/>
  <c r="K284" i="31"/>
  <c r="K363" i="31"/>
  <c r="K364" i="31"/>
  <c r="K332" i="31"/>
  <c r="K331" i="31" s="1"/>
  <c r="K368" i="31"/>
  <c r="K105" i="31"/>
  <c r="K104" i="31" s="1"/>
  <c r="K226" i="31"/>
  <c r="K420" i="31"/>
  <c r="K419" i="31" s="1"/>
  <c r="K34" i="31"/>
  <c r="K221" i="31"/>
  <c r="K220" i="31" s="1"/>
  <c r="K26" i="31"/>
  <c r="K463" i="31"/>
  <c r="K239" i="31"/>
  <c r="K238" i="31" s="1"/>
  <c r="K514" i="31"/>
  <c r="K513" i="31" s="1"/>
  <c r="K344" i="31"/>
  <c r="K507" i="31"/>
  <c r="K506" i="31" s="1"/>
  <c r="K32" i="31"/>
  <c r="K356" i="31"/>
  <c r="K355" i="31" s="1"/>
  <c r="K474" i="31"/>
  <c r="K84" i="31"/>
  <c r="K83" i="31" s="1"/>
  <c r="K100" i="31"/>
  <c r="K169" i="31"/>
  <c r="K299" i="31"/>
  <c r="K473" i="31"/>
  <c r="K494" i="31"/>
  <c r="K493" i="31" s="1"/>
  <c r="K185" i="31"/>
  <c r="K184" i="31" s="1"/>
  <c r="K305" i="31"/>
  <c r="K172" i="31"/>
  <c r="K367" i="31"/>
  <c r="K322" i="31"/>
  <c r="K321" i="31" s="1"/>
  <c r="K283" i="31"/>
  <c r="K55" i="31"/>
  <c r="K376" i="31"/>
  <c r="K375" i="31" s="1"/>
  <c r="K449" i="31"/>
  <c r="K448" i="31" s="1"/>
  <c r="K273" i="31"/>
  <c r="K291" i="31"/>
  <c r="K66" i="31"/>
  <c r="K293" i="31"/>
  <c r="K148" i="31"/>
  <c r="K147" i="31" s="1"/>
  <c r="K96" i="31"/>
  <c r="K95" i="31" s="1"/>
  <c r="K436" i="31"/>
  <c r="K435" i="31" s="1"/>
  <c r="K390" i="31"/>
  <c r="K389" i="31" s="1"/>
  <c r="K202" i="31"/>
  <c r="K199" i="31"/>
  <c r="K427" i="31"/>
  <c r="K426" i="31" s="1"/>
  <c r="K41" i="31"/>
  <c r="K58" i="31"/>
  <c r="K401" i="31"/>
  <c r="K400" i="31" s="1"/>
  <c r="K300" i="31"/>
  <c r="K320" i="31"/>
  <c r="K319" i="31" s="1"/>
  <c r="K37" i="31"/>
  <c r="K36" i="31" s="1"/>
  <c r="K197" i="31"/>
  <c r="K74" i="31"/>
  <c r="K429" i="31"/>
  <c r="K428" i="31" s="1"/>
  <c r="K360" i="31"/>
  <c r="K260" i="31"/>
  <c r="K259" i="31" s="1"/>
  <c r="K162" i="31"/>
  <c r="K161" i="31" s="1"/>
  <c r="K374" i="31"/>
  <c r="K373" i="31" s="1"/>
  <c r="K288" i="31"/>
  <c r="K503" i="31"/>
  <c r="K502" i="31" s="1"/>
  <c r="K27" i="31"/>
  <c r="K30" i="31"/>
  <c r="K311" i="31"/>
  <c r="K296" i="31"/>
  <c r="K295" i="31" s="1"/>
  <c r="K233" i="31"/>
  <c r="K232" i="31" s="1"/>
  <c r="K418" i="31"/>
  <c r="K417" i="31" s="1"/>
  <c r="K56" i="31"/>
  <c r="K209" i="31"/>
  <c r="K342" i="31"/>
  <c r="K191" i="31"/>
  <c r="K190" i="31" s="1"/>
  <c r="K57" i="31"/>
  <c r="K407" i="31"/>
  <c r="K406" i="31" s="1"/>
  <c r="K132" i="31"/>
  <c r="K381" i="31"/>
  <c r="K380" i="31" s="1"/>
  <c r="K334" i="31"/>
  <c r="K333" i="31" s="1"/>
  <c r="K490" i="31"/>
  <c r="K489" i="31" s="1"/>
  <c r="K275" i="31"/>
  <c r="K195" i="31"/>
  <c r="K285" i="31"/>
  <c r="K340" i="31"/>
  <c r="K264" i="31"/>
  <c r="K263" i="31" s="1"/>
  <c r="K422" i="31"/>
  <c r="K421" i="31" s="1"/>
  <c r="K302" i="31"/>
  <c r="K59" i="31"/>
  <c r="K378" i="31"/>
  <c r="K377" i="31" s="1"/>
  <c r="K512" i="31"/>
  <c r="K511" i="31" s="1"/>
  <c r="K217" i="31"/>
  <c r="K441" i="31"/>
  <c r="K440" i="31" s="1"/>
  <c r="K187" i="31"/>
  <c r="K186" i="31" s="1"/>
  <c r="K92" i="31"/>
  <c r="K91" i="31" s="1"/>
  <c r="K312" i="31"/>
  <c r="K304" i="31"/>
  <c r="K274" i="31"/>
  <c r="K182" i="31"/>
  <c r="K181" i="31" s="1"/>
  <c r="K278" i="31"/>
  <c r="K255" i="31"/>
  <c r="K254" i="31" s="1"/>
  <c r="K309" i="31"/>
  <c r="K150" i="31"/>
  <c r="K149" i="31" s="1"/>
  <c r="K113" i="31"/>
  <c r="K112" i="31" s="1"/>
  <c r="K170" i="31"/>
  <c r="K131" i="31"/>
  <c r="K228" i="31"/>
  <c r="K180" i="31"/>
  <c r="K62" i="31"/>
  <c r="K61" i="31" s="1"/>
  <c r="K453" i="31"/>
  <c r="K452" i="31" s="1"/>
  <c r="K277" i="31"/>
  <c r="K310" i="31"/>
  <c r="K115" i="31"/>
  <c r="K114" i="31" s="1"/>
  <c r="K431" i="31"/>
  <c r="K430" i="31" s="1"/>
  <c r="K268" i="31"/>
  <c r="K267" i="31" s="1"/>
  <c r="K443" i="31"/>
  <c r="K442" i="31" s="1"/>
  <c r="K358" i="31"/>
  <c r="K272" i="31"/>
  <c r="K388" i="31"/>
  <c r="K387" i="31" s="1"/>
  <c r="K124" i="31"/>
  <c r="K123" i="31" s="1"/>
  <c r="K505" i="31"/>
  <c r="K504" i="31" s="1"/>
  <c r="K235" i="31"/>
  <c r="K234" i="31" s="1"/>
  <c r="K324" i="31"/>
  <c r="K323" i="31" s="1"/>
  <c r="K137" i="31"/>
  <c r="K136" i="31" s="1"/>
  <c r="K482" i="31"/>
  <c r="K481" i="31" s="1"/>
  <c r="K82" i="31"/>
  <c r="K81" i="31" s="1"/>
  <c r="K434" i="31"/>
  <c r="K433" i="31" s="1"/>
  <c r="K204" i="31"/>
  <c r="K237" i="31"/>
  <c r="K236" i="31" s="1"/>
  <c r="K248" i="31"/>
  <c r="K247" i="31" s="1"/>
  <c r="K362" i="31"/>
  <c r="K52" i="31"/>
  <c r="K33" i="31"/>
  <c r="K43" i="31"/>
  <c r="K348" i="31"/>
  <c r="K39" i="31"/>
  <c r="K38" i="31" s="1"/>
  <c r="K227" i="31"/>
  <c r="K127" i="31"/>
  <c r="K126" i="31" s="1"/>
  <c r="K139" i="31"/>
  <c r="K138" i="31" s="1"/>
  <c r="K101" i="31"/>
  <c r="K211" i="31"/>
  <c r="K49" i="31"/>
  <c r="K48" i="31" s="1"/>
  <c r="K216" i="31"/>
  <c r="K60" i="31"/>
  <c r="K445" i="31"/>
  <c r="K444" i="31" s="1"/>
  <c r="K341" i="31"/>
  <c r="K98" i="31"/>
  <c r="K97" i="31" s="1"/>
  <c r="K110" i="31"/>
  <c r="K109" i="31" s="1"/>
  <c r="K307" i="31"/>
  <c r="K72" i="31"/>
  <c r="K71" i="31" s="1"/>
  <c r="K484" i="31"/>
  <c r="K483" i="31" s="1"/>
  <c r="K106" i="32" l="1"/>
  <c r="K67" i="32"/>
  <c r="K347" i="32"/>
  <c r="K40" i="32"/>
  <c r="K403" i="32"/>
  <c r="K64" i="32"/>
  <c r="K63" i="32" s="1"/>
  <c r="K462" i="32"/>
  <c r="K231" i="32"/>
  <c r="K370" i="32"/>
  <c r="K454" i="32"/>
  <c r="K270" i="32"/>
  <c r="K339" i="32"/>
  <c r="K414" i="32"/>
  <c r="K395" i="32"/>
  <c r="K361" i="32"/>
  <c r="K196" i="32"/>
  <c r="K366" i="32"/>
  <c r="K365" i="32" s="1"/>
  <c r="K225" i="32"/>
  <c r="K219" i="32" s="1"/>
  <c r="K111" i="32"/>
  <c r="K423" i="32"/>
  <c r="K478" i="32"/>
  <c r="K343" i="32"/>
  <c r="K99" i="32"/>
  <c r="K88" i="32" s="1"/>
  <c r="K432" i="32"/>
  <c r="K258" i="32"/>
  <c r="K192" i="32"/>
  <c r="K347" i="31"/>
  <c r="K313" i="31"/>
  <c r="K357" i="32"/>
  <c r="K379" i="32"/>
  <c r="K116" i="32"/>
  <c r="K28" i="32"/>
  <c r="K21" i="32"/>
  <c r="K208" i="32"/>
  <c r="K471" i="32"/>
  <c r="K459" i="32" s="1"/>
  <c r="K201" i="32"/>
  <c r="K240" i="32"/>
  <c r="K298" i="32"/>
  <c r="K486" i="32"/>
  <c r="K510" i="32"/>
  <c r="K212" i="32"/>
  <c r="K50" i="32"/>
  <c r="K47" i="32" s="1"/>
  <c r="K497" i="32"/>
  <c r="K439" i="32"/>
  <c r="K174" i="32"/>
  <c r="K166" i="32"/>
  <c r="K73" i="32"/>
  <c r="K70" i="32" s="1"/>
  <c r="K280" i="32"/>
  <c r="K78" i="32"/>
  <c r="K130" i="32"/>
  <c r="K125" i="32" s="1"/>
  <c r="K276" i="32"/>
  <c r="K318" i="32"/>
  <c r="K146" i="32"/>
  <c r="K306" i="32"/>
  <c r="K287" i="32"/>
  <c r="K510" i="31"/>
  <c r="K379" i="31"/>
  <c r="K432" i="31"/>
  <c r="K386" i="31"/>
  <c r="K366" i="31"/>
  <c r="K365" i="31" s="1"/>
  <c r="K231" i="31"/>
  <c r="K78" i="31"/>
  <c r="K462" i="31"/>
  <c r="K106" i="31"/>
  <c r="K116" i="31"/>
  <c r="K130" i="31"/>
  <c r="K125" i="31" s="1"/>
  <c r="K64" i="31"/>
  <c r="K287" i="31"/>
  <c r="K357" i="31"/>
  <c r="K270" i="31"/>
  <c r="K403" i="31"/>
  <c r="K208" i="31"/>
  <c r="K253" i="31"/>
  <c r="K395" i="31"/>
  <c r="K201" i="31"/>
  <c r="K21" i="31"/>
  <c r="K196" i="31"/>
  <c r="K486" i="31"/>
  <c r="K361" i="31"/>
  <c r="K258" i="31"/>
  <c r="K146" i="31"/>
  <c r="K318" i="31"/>
  <c r="K50" i="31"/>
  <c r="K47" i="31" s="1"/>
  <c r="K240" i="31"/>
  <c r="K174" i="31"/>
  <c r="K212" i="31"/>
  <c r="K276" i="31"/>
  <c r="K306" i="31"/>
  <c r="K67" i="31"/>
  <c r="K28" i="31"/>
  <c r="K423" i="31"/>
  <c r="K40" i="31"/>
  <c r="K478" i="31"/>
  <c r="K280" i="31"/>
  <c r="K192" i="31"/>
  <c r="K166" i="31"/>
  <c r="K497" i="31"/>
  <c r="K414" i="31"/>
  <c r="K370" i="31"/>
  <c r="K298" i="31"/>
  <c r="K73" i="31"/>
  <c r="K70" i="31" s="1"/>
  <c r="K471" i="31"/>
  <c r="K99" i="31"/>
  <c r="K88" i="31" s="1"/>
  <c r="K439" i="31"/>
  <c r="K339" i="31"/>
  <c r="K111" i="31"/>
  <c r="K343" i="31"/>
  <c r="K225" i="31"/>
  <c r="K219" i="31" s="1"/>
  <c r="K454" i="31"/>
  <c r="K338" i="32" l="1"/>
  <c r="K354" i="32"/>
  <c r="K402" i="32"/>
  <c r="K297" i="32"/>
  <c r="K20" i="32"/>
  <c r="K19" i="32" s="1"/>
  <c r="K354" i="31"/>
  <c r="K165" i="32"/>
  <c r="K485" i="32"/>
  <c r="K183" i="32"/>
  <c r="K269" i="32"/>
  <c r="K485" i="31"/>
  <c r="K165" i="31"/>
  <c r="K459" i="31"/>
  <c r="K402" i="31" s="1"/>
  <c r="K183" i="31"/>
  <c r="K269" i="31"/>
  <c r="K63" i="31"/>
  <c r="K20" i="31"/>
  <c r="K297" i="31"/>
  <c r="K338" i="31"/>
  <c r="K337" i="32" l="1"/>
  <c r="K218" i="32"/>
  <c r="K87" i="32"/>
  <c r="K337" i="31"/>
  <c r="K87" i="31"/>
  <c r="K218" i="31"/>
  <c r="K19" i="31"/>
  <c r="K18" i="32" l="1"/>
  <c r="K18" i="31"/>
  <c r="H95" i="10"/>
</calcChain>
</file>

<file path=xl/comments1.xml><?xml version="1.0" encoding="utf-8"?>
<comments xmlns="http://schemas.openxmlformats.org/spreadsheetml/2006/main">
  <authors>
    <author>Ilka Gonzalez</author>
    <author>Gladioly Berenice Flores Pujols</author>
  </authors>
  <commentList>
    <comment ref="H8" authorId="0" shapeId="0">
      <text>
        <r>
          <rPr>
            <sz val="12"/>
            <color indexed="81"/>
            <rFont val="Tahoma"/>
            <family val="2"/>
          </rPr>
          <t xml:space="preserve">Inicia siglas de la dependencia, numeración línea estratégica, numeración objetivo, numeración resultado esperado, numeración producto y secuencia actividades para el producto en decimales.
Ej.: Dirección de Planificación
Línea Estratégica 1
Objetivo 1
Resultado Esperado 1
Producto 1
Actividad 01
Sería: </t>
        </r>
        <r>
          <rPr>
            <b/>
            <sz val="12"/>
            <color indexed="81"/>
            <rFont val="Tahoma"/>
            <family val="2"/>
          </rPr>
          <t>DPD1.1.1.1.01</t>
        </r>
      </text>
    </comment>
    <comment ref="Z8" authorId="0" shapeId="0">
      <text>
        <r>
          <rPr>
            <sz val="9"/>
            <color indexed="81"/>
            <rFont val="Tahoma"/>
            <family val="2"/>
          </rPr>
          <t>Si el medio de verificación es "otros", describir cual sería utilizado. También aplicable para cualquier otra observación, incluyendo supuestos.</t>
        </r>
      </text>
    </comment>
    <comment ref="I118" authorId="1" shapeId="0">
      <text>
        <r>
          <rPr>
            <b/>
            <sz val="9"/>
            <color indexed="81"/>
            <rFont val="Tahoma"/>
            <family val="2"/>
          </rPr>
          <t>Gladioly Berenice Flores Pujols:</t>
        </r>
        <r>
          <rPr>
            <sz val="9"/>
            <color indexed="81"/>
            <rFont val="Tahoma"/>
            <family val="2"/>
          </rPr>
          <t xml:space="preserve">
Favor reformular la actividad, debido a que en la GAS no existira. </t>
        </r>
      </text>
    </comment>
  </commentList>
</comments>
</file>

<file path=xl/sharedStrings.xml><?xml version="1.0" encoding="utf-8"?>
<sst xmlns="http://schemas.openxmlformats.org/spreadsheetml/2006/main" count="48210" uniqueCount="3040">
  <si>
    <t>Meta</t>
  </si>
  <si>
    <t xml:space="preserve">Productos </t>
  </si>
  <si>
    <t>Unidad de Medida</t>
  </si>
  <si>
    <t>Cantidad de Insumos</t>
  </si>
  <si>
    <t>Precio Unitario</t>
  </si>
  <si>
    <t>Valor Total</t>
  </si>
  <si>
    <t>Cuenta</t>
  </si>
  <si>
    <t>Auxiliar</t>
  </si>
  <si>
    <t>%</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</si>
  <si>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</si>
  <si>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</si>
  <si>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</si>
  <si>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</si>
  <si>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</si>
  <si>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</si>
  <si>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</si>
  <si>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</si>
  <si>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</si>
  <si>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</si>
  <si>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</si>
  <si>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</si>
  <si>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</si>
  <si>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Suplencias</t>
  </si>
  <si>
    <t>Especialismos</t>
  </si>
  <si>
    <t>Sobrejornales</t>
  </si>
  <si>
    <t>Dietas y Gastos de Representación</t>
  </si>
  <si>
    <t>Gratificaciones y Bonificaciones</t>
  </si>
  <si>
    <t>Bonificaciones</t>
  </si>
  <si>
    <t>Almacenaje</t>
  </si>
  <si>
    <t>Subgrupo</t>
  </si>
  <si>
    <t>Donaciones</t>
  </si>
  <si>
    <t>Aportes y Donaciones</t>
  </si>
  <si>
    <t>Donaciones recibidas de otros Organismos</t>
  </si>
  <si>
    <t>Transferencias</t>
  </si>
  <si>
    <t>Transferencias Corrientes de la Administración Central</t>
  </si>
  <si>
    <t>Transferencia de Capital de la Administración Central</t>
  </si>
  <si>
    <t>Otros Ingresos</t>
  </si>
  <si>
    <t>Venta de Servicios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</si>
  <si>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</si>
  <si>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</si>
  <si>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</si>
  <si>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</si>
  <si>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</si>
  <si>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</si>
  <si>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</si>
  <si>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Estimación de Ingresos</t>
  </si>
  <si>
    <t>Ene</t>
  </si>
  <si>
    <t>Feb</t>
  </si>
  <si>
    <t>Mar</t>
  </si>
  <si>
    <t>Abr</t>
  </si>
  <si>
    <t>May</t>
  </si>
  <si>
    <t>Jun</t>
  </si>
  <si>
    <t>Jul</t>
  </si>
  <si>
    <t>Ago</t>
  </si>
  <si>
    <t>Sep</t>
  </si>
  <si>
    <t>Oct</t>
  </si>
  <si>
    <t>Nov</t>
  </si>
  <si>
    <t>Dic</t>
  </si>
  <si>
    <t>4to. Trimestre</t>
  </si>
  <si>
    <t>3er. Trimestre</t>
  </si>
  <si>
    <t>2do. Trimestre</t>
  </si>
  <si>
    <t>1er. Trimestre</t>
  </si>
  <si>
    <t>Descripción</t>
  </si>
  <si>
    <t xml:space="preserve">Total de Acciones </t>
  </si>
  <si>
    <t>Aporte de los Hogares</t>
  </si>
  <si>
    <t>Anticipos Financieros</t>
  </si>
  <si>
    <t>Fuente de Financiamiento</t>
  </si>
  <si>
    <t>Monto Estimado</t>
  </si>
  <si>
    <t>Objeto</t>
  </si>
  <si>
    <t>Sub-Cuenta</t>
  </si>
  <si>
    <t>Estimación de Gastos</t>
  </si>
  <si>
    <t>Código Presupuestario</t>
  </si>
  <si>
    <t>Descripción Ingresos por Cuenta</t>
  </si>
  <si>
    <t xml:space="preserve">Transferencias Corrientes </t>
  </si>
  <si>
    <t>Niveles de Responsabilidad</t>
  </si>
  <si>
    <t>Primer Nivel de Atención</t>
  </si>
  <si>
    <t>Nivel Especializado</t>
  </si>
  <si>
    <t xml:space="preserve">        Anticipos Financieros</t>
  </si>
  <si>
    <t xml:space="preserve">        Venta de Servicios y Otros Ingresos</t>
  </si>
  <si>
    <t xml:space="preserve">        Otros Aportes</t>
  </si>
  <si>
    <t xml:space="preserve">      Total Ingresos RD$</t>
  </si>
  <si>
    <t>Descripción Gasto por Cuenta</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</si>
  <si>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</si>
  <si>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</si>
  <si>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</si>
  <si>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</si>
  <si>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</si>
  <si>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</si>
  <si>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</si>
  <si>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</si>
  <si>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</si>
  <si>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</si>
  <si>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</si>
  <si>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</si>
  <si>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</si>
  <si>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</si>
  <si>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</si>
  <si>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</si>
  <si>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</si>
  <si>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</si>
  <si>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</si>
  <si>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</si>
  <si>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</si>
  <si>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</si>
  <si>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</si>
  <si>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</si>
  <si>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</si>
  <si>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</si>
  <si>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</si>
  <si>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</si>
  <si>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</si>
  <si>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</si>
  <si>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</si>
  <si>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</si>
  <si>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Otras Gratificaciones y Bonificaciones</t>
  </si>
  <si>
    <t>Bono escolar</t>
  </si>
  <si>
    <t>Gratificaciones por pasantías</t>
  </si>
  <si>
    <t>Gratificaciones por aniversario de institución</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</si>
  <si>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</si>
  <si>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</si>
  <si>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</si>
  <si>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</si>
  <si>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</si>
  <si>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</si>
  <si>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</si>
  <si>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</si>
  <si>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</si>
  <si>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</si>
  <si>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</si>
  <si>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</si>
  <si>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</si>
  <si>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</si>
  <si>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</si>
  <si>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</si>
  <si>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</si>
  <si>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</si>
  <si>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</si>
  <si>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</si>
  <si>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</si>
  <si>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</si>
  <si>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</si>
  <si>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</si>
  <si>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</si>
  <si>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</si>
  <si>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</si>
  <si>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</si>
  <si>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</si>
  <si>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</si>
  <si>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</si>
  <si>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</si>
  <si>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</si>
  <si>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</si>
  <si>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</si>
  <si>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</si>
  <si>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</si>
  <si>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</si>
  <si>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</si>
  <si>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</si>
  <si>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</si>
  <si>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</si>
  <si>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</si>
  <si>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</si>
  <si>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</si>
  <si>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</si>
  <si>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</si>
  <si>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</si>
  <si>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</si>
  <si>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</si>
  <si>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</si>
  <si>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</si>
  <si>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</si>
  <si>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</si>
  <si>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</si>
  <si>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</si>
  <si>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</si>
  <si>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</si>
  <si>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</si>
  <si>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</si>
  <si>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</si>
  <si>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</si>
  <si>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</si>
  <si>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</si>
  <si>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</si>
  <si>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</si>
  <si>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</si>
  <si>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</si>
  <si>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</si>
  <si>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</si>
  <si>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Alimentos para animales</t>
  </si>
  <si>
    <t>Productos agroforestales y pecuarios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</si>
  <si>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</si>
  <si>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</si>
  <si>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</si>
  <si>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</si>
  <si>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</si>
  <si>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</si>
  <si>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</si>
  <si>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</si>
  <si>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</si>
  <si>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</si>
  <si>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</si>
  <si>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</si>
  <si>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</si>
  <si>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</si>
  <si>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</si>
  <si>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Productos de Cuero, Caucho y Plasticos</t>
  </si>
  <si>
    <t>Cueros y pieles</t>
  </si>
  <si>
    <t>Artículos de cuero</t>
  </si>
  <si>
    <t>Llantas y neumáticos</t>
  </si>
  <si>
    <t>Artículos de caucho</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</si>
  <si>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</si>
  <si>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</si>
  <si>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</si>
  <si>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</si>
  <si>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</si>
  <si>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</si>
  <si>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</si>
  <si>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</si>
  <si>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</si>
  <si>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</si>
  <si>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</si>
  <si>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</si>
  <si>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</si>
  <si>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</si>
  <si>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</si>
  <si>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</si>
  <si>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</si>
  <si>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</si>
  <si>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</si>
  <si>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</si>
  <si>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</si>
  <si>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</si>
  <si>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</si>
  <si>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</si>
  <si>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</si>
  <si>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</si>
  <si>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</si>
  <si>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</si>
  <si>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</si>
  <si>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</si>
  <si>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</si>
  <si>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</si>
  <si>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</si>
  <si>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</si>
  <si>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</si>
  <si>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</si>
  <si>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</si>
  <si>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</si>
  <si>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</si>
  <si>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</si>
  <si>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</si>
  <si>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</si>
  <si>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</si>
  <si>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</si>
  <si>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</si>
  <si>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</si>
  <si>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</si>
  <si>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</si>
  <si>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</si>
  <si>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</si>
  <si>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</si>
  <si>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</si>
  <si>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</si>
  <si>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</si>
  <si>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</si>
  <si>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</si>
  <si>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</si>
  <si>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</si>
  <si>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</si>
  <si>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</si>
  <si>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</si>
  <si>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</si>
  <si>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</si>
  <si>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</si>
  <si>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</si>
  <si>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</si>
  <si>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</si>
  <si>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</si>
  <si>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</si>
  <si>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</si>
  <si>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</si>
  <si>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</si>
  <si>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</si>
  <si>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</si>
  <si>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</si>
  <si>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</si>
  <si>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</si>
  <si>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</si>
  <si>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</si>
  <si>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</si>
  <si>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</si>
  <si>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</si>
  <si>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</si>
  <si>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</si>
  <si>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</si>
  <si>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</si>
  <si>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</si>
  <si>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</si>
  <si>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</si>
  <si>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</si>
  <si>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</si>
  <si>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</si>
  <si>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</si>
  <si>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</si>
  <si>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</si>
  <si>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</si>
  <si>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</si>
  <si>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</si>
  <si>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</si>
  <si>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</si>
  <si>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</si>
  <si>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</si>
  <si>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Gerencia Regional</t>
  </si>
  <si>
    <t>Anticipos Financieros / Transferencias</t>
  </si>
  <si>
    <t>Proporción de vacaciones no disfrutadas</t>
  </si>
  <si>
    <t>Seguro sobre infraestructura</t>
  </si>
  <si>
    <t>Otros seguros</t>
  </si>
  <si>
    <t>`01</t>
  </si>
  <si>
    <t>`02</t>
  </si>
  <si>
    <t>`03</t>
  </si>
  <si>
    <t>`04</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</si>
  <si>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</si>
  <si>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</si>
  <si>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</si>
  <si>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</si>
  <si>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</si>
  <si>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</si>
  <si>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Valor RD$</t>
  </si>
  <si>
    <t>Total RD$</t>
  </si>
  <si>
    <t>Egresos</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</si>
  <si>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</si>
  <si>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</si>
  <si>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</si>
  <si>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</si>
  <si>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</si>
  <si>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</si>
  <si>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</si>
  <si>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</si>
  <si>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</si>
  <si>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</si>
  <si>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</si>
  <si>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</si>
  <si>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</si>
  <si>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</si>
  <si>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</si>
  <si>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</si>
  <si>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</si>
  <si>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</si>
  <si>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</si>
  <si>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</si>
  <si>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</si>
  <si>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</si>
  <si>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</si>
  <si>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</si>
  <si>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</si>
  <si>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</si>
  <si>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</si>
  <si>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</si>
  <si>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</si>
  <si>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</si>
  <si>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</si>
  <si>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</si>
  <si>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</si>
  <si>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</si>
  <si>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</si>
  <si>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</si>
  <si>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</si>
  <si>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</si>
  <si>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</si>
  <si>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</si>
  <si>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</si>
  <si>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</si>
  <si>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</si>
  <si>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</si>
  <si>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</si>
  <si>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</si>
  <si>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</si>
  <si>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</si>
  <si>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</si>
  <si>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</si>
  <si>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</si>
  <si>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</si>
  <si>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</si>
  <si>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</si>
  <si>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</si>
  <si>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</si>
  <si>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</si>
  <si>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</si>
  <si>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</si>
  <si>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</si>
  <si>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</si>
  <si>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</si>
  <si>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</si>
  <si>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</si>
  <si>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</si>
  <si>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</si>
  <si>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</si>
  <si>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</si>
  <si>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</si>
  <si>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</si>
  <si>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</si>
  <si>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</si>
  <si>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</si>
  <si>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</si>
  <si>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</si>
  <si>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</si>
  <si>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</si>
  <si>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</si>
  <si>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</si>
  <si>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</si>
  <si>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</si>
  <si>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</si>
  <si>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</si>
  <si>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</si>
  <si>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</si>
  <si>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</si>
  <si>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</si>
  <si>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</si>
  <si>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</si>
  <si>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</si>
  <si>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</si>
  <si>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</si>
  <si>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</si>
  <si>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</si>
  <si>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</si>
  <si>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</si>
  <si>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</si>
  <si>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</si>
  <si>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</si>
  <si>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</si>
  <si>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</si>
  <si>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</si>
  <si>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</si>
  <si>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</si>
  <si>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</si>
  <si>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</si>
  <si>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</si>
  <si>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Grupo</t>
  </si>
  <si>
    <t>Servicio Nacional de Salud</t>
  </si>
  <si>
    <t>Dirección de Planificación y Desarrollo</t>
  </si>
  <si>
    <t>Indicador</t>
  </si>
  <si>
    <t>Productos</t>
  </si>
  <si>
    <t xml:space="preserve">Responsable </t>
  </si>
  <si>
    <t>Observaciones</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</si>
  <si>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</si>
  <si>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</si>
  <si>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</si>
  <si>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</si>
  <si>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</si>
  <si>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</si>
  <si>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</si>
  <si>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</si>
  <si>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</si>
  <si>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</si>
  <si>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</si>
  <si>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</si>
  <si>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</si>
  <si>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</si>
  <si>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</si>
  <si>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</si>
  <si>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</si>
  <si>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Otros</t>
  </si>
  <si>
    <t>Actividades Programables Presupuestables</t>
  </si>
  <si>
    <t>Venta Servicios</t>
  </si>
  <si>
    <t>Código</t>
  </si>
  <si>
    <t>Provincia</t>
  </si>
  <si>
    <t>Municipio</t>
  </si>
  <si>
    <t>Nombre de establecimiento</t>
  </si>
  <si>
    <t>Hospital</t>
  </si>
  <si>
    <t>Centro Primer Nivel</t>
  </si>
  <si>
    <t>Centro Diagnóstico</t>
  </si>
  <si>
    <t>Almacen</t>
  </si>
  <si>
    <t>SRS</t>
  </si>
  <si>
    <t>Gerencia de Área</t>
  </si>
  <si>
    <t>Consolidado del Presupuesto Estimado de Ingresos y Gastos Nivel Servicio Regional de Salud</t>
  </si>
  <si>
    <t>Aportes SNS Nomina</t>
  </si>
  <si>
    <t>Aportes SNS Equipamiento</t>
  </si>
  <si>
    <t>Aportes para otros gastos de inversión del SNS</t>
  </si>
  <si>
    <t>Aportes SNS Medicamentos</t>
  </si>
  <si>
    <t xml:space="preserve">        Aportes SNS Nómina</t>
  </si>
  <si>
    <t xml:space="preserve">Consolidado por Presupuesto Estimado de Ingresos y Gastos </t>
  </si>
  <si>
    <t>R0 - SRS Metropolitano</t>
  </si>
  <si>
    <t>R1 - SRS Valdesia</t>
  </si>
  <si>
    <t>R2 - SRS Norcentral</t>
  </si>
  <si>
    <t>R3 - SRS Nordeste</t>
  </si>
  <si>
    <t>R4 - SRS Enriquillo</t>
  </si>
  <si>
    <t>R5 - SRS Este</t>
  </si>
  <si>
    <t>R6 - SRS El Valle</t>
  </si>
  <si>
    <t>R7 - SRS Cibao Occidental</t>
  </si>
  <si>
    <t>R8 - SRS Cibao Central</t>
  </si>
  <si>
    <t>Ls_Regiones</t>
  </si>
  <si>
    <t>Departamento</t>
  </si>
  <si>
    <t>ACC</t>
  </si>
  <si>
    <t>Acuerdo y Convenio</t>
  </si>
  <si>
    <t>AES</t>
  </si>
  <si>
    <t>Atención Especializada</t>
  </si>
  <si>
    <t>AMT</t>
  </si>
  <si>
    <t>Administración Proyectos TIC</t>
  </si>
  <si>
    <t>APS</t>
  </si>
  <si>
    <t>Atención Primaria</t>
  </si>
  <si>
    <t>ARH</t>
  </si>
  <si>
    <t>Administración de Recursos Humanos</t>
  </si>
  <si>
    <t>AST</t>
  </si>
  <si>
    <t>Administración del servicio TIC</t>
  </si>
  <si>
    <t>AU</t>
  </si>
  <si>
    <t>Atención al Usuario</t>
  </si>
  <si>
    <t>COP</t>
  </si>
  <si>
    <t>Cooperación Internacional</t>
  </si>
  <si>
    <t>CPS</t>
  </si>
  <si>
    <t>Coordinación de la provisión de los Servicios</t>
  </si>
  <si>
    <t>DES</t>
  </si>
  <si>
    <t>Desarrollo Organizacional</t>
  </si>
  <si>
    <t>DIS</t>
  </si>
  <si>
    <t>Desarrollo e Implementación de Sistemas</t>
  </si>
  <si>
    <t>EDL</t>
  </si>
  <si>
    <t>Elaboración Documentos Legales</t>
  </si>
  <si>
    <t>EMD</t>
  </si>
  <si>
    <t>Emergencia y Desastres</t>
  </si>
  <si>
    <t>GEA</t>
  </si>
  <si>
    <t>Gestión Administrativa</t>
  </si>
  <si>
    <t>GEF</t>
  </si>
  <si>
    <t>Gestión Financiera</t>
  </si>
  <si>
    <t>GyC</t>
  </si>
  <si>
    <t>Gestión y Calidad Institucional</t>
  </si>
  <si>
    <t>ING</t>
  </si>
  <si>
    <t>Infraestructura y Equipos</t>
  </si>
  <si>
    <t>LIT</t>
  </si>
  <si>
    <t>Litigios</t>
  </si>
  <si>
    <t>MC</t>
  </si>
  <si>
    <t>Medios de Comunicación</t>
  </si>
  <si>
    <t>MED</t>
  </si>
  <si>
    <t>Medicamentos e Insumos</t>
  </si>
  <si>
    <t>MyE</t>
  </si>
  <si>
    <t>Monitoreo y evaluación</t>
  </si>
  <si>
    <t>NOM</t>
  </si>
  <si>
    <t>Nomina</t>
  </si>
  <si>
    <t>OPT</t>
  </si>
  <si>
    <t>Operaciones TIC</t>
  </si>
  <si>
    <t>PSM</t>
  </si>
  <si>
    <t>Pasantía Medica</t>
  </si>
  <si>
    <t>RP</t>
  </si>
  <si>
    <t>Relaciones Publicas</t>
  </si>
  <si>
    <t>SDT</t>
  </si>
  <si>
    <t>Servicios Diagnósticos Complementación terapéutica</t>
  </si>
  <si>
    <t>SHE</t>
  </si>
  <si>
    <t>Seguridad Hospitalaria</t>
  </si>
  <si>
    <t>SI</t>
  </si>
  <si>
    <t>Sistema Información</t>
  </si>
  <si>
    <t>SMT</t>
  </si>
  <si>
    <t>Seguridad y Monitoreo de las TIC</t>
  </si>
  <si>
    <t>SPG</t>
  </si>
  <si>
    <t>Soporte a la gestión</t>
  </si>
  <si>
    <t>UEP</t>
  </si>
  <si>
    <t>Unidad Ejecutora de Proyectos</t>
  </si>
  <si>
    <t>ADF</t>
  </si>
  <si>
    <t>Administrativa Financiera</t>
  </si>
  <si>
    <t>COM</t>
  </si>
  <si>
    <t>Comunicación</t>
  </si>
  <si>
    <t>EJ</t>
  </si>
  <si>
    <t>Ejecutiva</t>
  </si>
  <si>
    <t>GES</t>
  </si>
  <si>
    <t>Gestión de Servicios</t>
  </si>
  <si>
    <t>GT</t>
  </si>
  <si>
    <t>Gestión Técnica</t>
  </si>
  <si>
    <t>JUR</t>
  </si>
  <si>
    <t>Jurídica</t>
  </si>
  <si>
    <t>UIPyD</t>
  </si>
  <si>
    <t>Unidad Institucional de Planificación y Desarrollo</t>
  </si>
  <si>
    <t>RRHH</t>
  </si>
  <si>
    <t>Gestión Humana</t>
  </si>
  <si>
    <t>TEC</t>
  </si>
  <si>
    <t>Tecnología de la Información</t>
  </si>
  <si>
    <t>Oficina</t>
  </si>
  <si>
    <t>OAI</t>
  </si>
  <si>
    <t>Oficina de Acceso a la Información</t>
  </si>
  <si>
    <t>OFC</t>
  </si>
  <si>
    <t>Oficina de Control y Fiscalización</t>
  </si>
  <si>
    <t>Ls_Estructura</t>
  </si>
  <si>
    <t>04_División</t>
  </si>
  <si>
    <t>ls_Direccion</t>
  </si>
  <si>
    <t>ls_Departamento</t>
  </si>
  <si>
    <t>ls_SubDireccion</t>
  </si>
  <si>
    <t>Ls_Direccion</t>
  </si>
  <si>
    <t>Ls_SubDireccion</t>
  </si>
  <si>
    <t>Ls_Departamento</t>
  </si>
  <si>
    <t>Ls_Oficina</t>
  </si>
  <si>
    <t>Departamentos</t>
  </si>
  <si>
    <t>Abrev</t>
  </si>
  <si>
    <t>Indirecto</t>
  </si>
  <si>
    <t xml:space="preserve">Servicio Regional de Salud:  </t>
  </si>
  <si>
    <t>.</t>
  </si>
  <si>
    <t>Gerencia</t>
  </si>
  <si>
    <t>División</t>
  </si>
  <si>
    <t>Unidad</t>
  </si>
  <si>
    <t>Ls_DependenciasSRS</t>
  </si>
  <si>
    <t>ls_UnidadesSRS</t>
  </si>
  <si>
    <t>Apoyo Adm. De la Gerencia</t>
  </si>
  <si>
    <t>Comunicaciones</t>
  </si>
  <si>
    <t>Gestión del Desempeño</t>
  </si>
  <si>
    <t>Registro y Control</t>
  </si>
  <si>
    <t>Reclutamiento y Selección</t>
  </si>
  <si>
    <t>Bienestar y Seguridad</t>
  </si>
  <si>
    <t>Compensaciones y Beneficios</t>
  </si>
  <si>
    <t>Capacitación</t>
  </si>
  <si>
    <t>Compras y Contrataciones</t>
  </si>
  <si>
    <t>Activos Fijos</t>
  </si>
  <si>
    <t>Almacenes y Suministros</t>
  </si>
  <si>
    <t>Servicios Generales</t>
  </si>
  <si>
    <t>Presupuesto</t>
  </si>
  <si>
    <t>Tesorería</t>
  </si>
  <si>
    <t>Revisión y Análisis</t>
  </si>
  <si>
    <t>Monitoreo y Evaluación</t>
  </si>
  <si>
    <t>Formulación de PPP</t>
  </si>
  <si>
    <t>Desarrollo Institucional</t>
  </si>
  <si>
    <t>Calidad de la Gestión</t>
  </si>
  <si>
    <t>Estadísticas</t>
  </si>
  <si>
    <t>Materno Infantil</t>
  </si>
  <si>
    <t>Odontología</t>
  </si>
  <si>
    <t xml:space="preserve">Estructura:  </t>
  </si>
  <si>
    <t>Pasantias Medicas</t>
  </si>
  <si>
    <t>Soporte a la Gestión</t>
  </si>
  <si>
    <t>Administrativa</t>
  </si>
  <si>
    <t>Financiera</t>
  </si>
  <si>
    <t>Formulación, MyE de PPP</t>
  </si>
  <si>
    <t>Desarrollo Institucional y Calidad de la Gestión</t>
  </si>
  <si>
    <t>Sistema de Información</t>
  </si>
  <si>
    <t>Coordinación de la Prestacion de Servicios</t>
  </si>
  <si>
    <t>Servicios Diagnósticos y Complementación Terapeutica</t>
  </si>
  <si>
    <t>Ls_DivisionesSRS</t>
  </si>
  <si>
    <t>Ls_GerenciasSRS</t>
  </si>
  <si>
    <t>Ls_DepartamentosSRS</t>
  </si>
  <si>
    <t>Ls_OficinasSRS</t>
  </si>
  <si>
    <t>Ls_UnidadesSRS</t>
  </si>
  <si>
    <t>Regional (Consolidado)</t>
  </si>
  <si>
    <t>Código_Actividad</t>
  </si>
  <si>
    <t>Actividad</t>
  </si>
  <si>
    <t>Medio de Verificación 1</t>
  </si>
  <si>
    <t>Medio de Verificación 3</t>
  </si>
  <si>
    <t>Medio de Verificación 2</t>
  </si>
  <si>
    <t>Ls_Medio_Verificacion</t>
  </si>
  <si>
    <t>Definir e implementar un modelo organizativo funcional en el Nivel Central del SNS</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</si>
  <si>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</si>
  <si>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</si>
  <si>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</si>
  <si>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</si>
  <si>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</si>
  <si>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</si>
  <si>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rgb="FF000000"/>
        <rFont val="Arial"/>
        <family val="2"/>
      </rPr>
      <t xml:space="preserve"> de su Red</t>
    </r>
  </si>
  <si>
    <t>Est.1.8.1</t>
  </si>
  <si>
    <t xml:space="preserve">Actualizar e implementar el Modelo de Gestión del SNS en todos sus niveles y el Modelo de Red de los SRS
</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</si>
  <si>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</si>
  <si>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</si>
  <si>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</si>
  <si>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</si>
  <si>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</si>
  <si>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</si>
  <si>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 xml:space="preserve">Desarrollar e implementar un modelo económico y financiero que garantice la sostenibilidad de la Red de servicios incluyendo los Hospitales Autogestionados
</t>
  </si>
  <si>
    <t>Reformular la estructura organizativa aprobada mediante resolución 00006 del MAP</t>
  </si>
  <si>
    <t>Est.1.1.3</t>
  </si>
  <si>
    <t>Dotar de infraestructura tecnológica para el desarrollo de la tecnología de la información y comunicaciones (TIC) en el Nivel central</t>
  </si>
  <si>
    <t>Est.1.6.3</t>
  </si>
  <si>
    <t xml:space="preserve">Definir e implementar los mecanismos de relación y articulación Interna  entre el centro coordinador del SNS y los SRS y al interno de los SRS, en forma de acuerdos de gestión que incorporen objetivos y resultados
</t>
  </si>
  <si>
    <t>Implementar un Plan de despliegue de las estructuras funcionales en el SNS y en todos sus niveles</t>
  </si>
  <si>
    <t>Est.1.1.4</t>
  </si>
  <si>
    <t xml:space="preserve">Implementar un Régimen de auditoria de calidad de la información </t>
  </si>
  <si>
    <t>Est.1.6.4</t>
  </si>
  <si>
    <t>Apoyar el proceso de integración y unificación de cargos de los profesionales del IDSS</t>
  </si>
  <si>
    <t>Est.1.9.1</t>
  </si>
  <si>
    <t xml:space="preserve">Definir e implementar el Modelo de articulación externa con los agentes relevantes del Sector salud y otros sectores, que coadyuven con el logro de los objetivos estratégicos de la institución
</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</si>
  <si>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</si>
  <si>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</si>
  <si>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</si>
  <si>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</si>
  <si>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 xml:space="preserve">Fortalecer los sistemas de información existentes en todos los niveles del SNS para apoyar la gestión por resultados
</t>
  </si>
  <si>
    <t xml:space="preserve">Fortalecer el componente de comunicación interna y externa en la institución
</t>
  </si>
  <si>
    <t xml:space="preserve">Disponer de una red de establecimientos que cumpla los criterios de habilitación establecidos por el MSP
</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</si>
  <si>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</si>
  <si>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</si>
  <si>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</si>
  <si>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</si>
  <si>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</si>
  <si>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</si>
  <si>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</si>
  <si>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</si>
  <si>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 xml:space="preserve">Integrar los establecimientos del Instituto Dominicano de Seguros Sociales (IDSS) a la red de servicios del SNS
</t>
  </si>
  <si>
    <t>Actualizar el Modelo de Red acorde al Modelo de Gestión y al Modelo de Atención</t>
  </si>
  <si>
    <t>Est.1.2.2</t>
  </si>
  <si>
    <t>Revisar de forma sistemática el alcance de cumplimiento de los objetivos propuestos</t>
  </si>
  <si>
    <t>Est.1.10.2</t>
  </si>
  <si>
    <t xml:space="preserve">Fortalecer el sistema de monitoreo y evaluación, que permita mejorar la gestión para resultados de planes y programas, a través de una retroalimentación apropiada y oportuna, que facilite la toma de decisiones basado en información de calidad y acorde a los objetivos propuestos
</t>
  </si>
  <si>
    <t xml:space="preserve">Participar con el MSP, MAP y otras instituciones en la definición de los reglamentos complementarios de la Ley de Carrera Sanitaria (395-14)
</t>
  </si>
  <si>
    <t xml:space="preserve">Formular una Política Salarial y de Recursos Humanos competitiva, que permita captar y retener personal competente para apuntalar la gestión estratégica del SNS
</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</si>
  <si>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</si>
  <si>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</si>
  <si>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</si>
  <si>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</si>
  <si>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</si>
  <si>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</si>
  <si>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 xml:space="preserve">Implementar el Modelo de Atención en todos los niveles de la red de servicios de salud 
</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</si>
  <si>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</si>
  <si>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</si>
  <si>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</si>
  <si>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</si>
  <si>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 xml:space="preserve">Direccionar los recursos para apoyar la implementación del Modelo de Atención en la red de servicios
</t>
  </si>
  <si>
    <t>Diseñar e Implementar un protocolo de selección y contratación de los gestores y directivos de la Red</t>
  </si>
  <si>
    <t>Est.2.1.3</t>
  </si>
  <si>
    <t xml:space="preserve">Desarrollar una cartera de servicios estandarizada y de acuerdo al modelo de atención en los  centros de salud, con igual capacidad resolutiva
</t>
  </si>
  <si>
    <t xml:space="preserve">Fortalecer y garantizar la provisión de servicios de los programas de salud colectiva que se brindan en los diferentes niveles de atención
</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</si>
  <si>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</si>
  <si>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</si>
  <si>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</si>
  <si>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</si>
  <si>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</si>
  <si>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</si>
  <si>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</si>
  <si>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</si>
  <si>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</si>
  <si>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</si>
  <si>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</si>
  <si>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</si>
  <si>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</si>
  <si>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</si>
  <si>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</si>
  <si>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</si>
  <si>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Ls_LinesEstategica</t>
  </si>
  <si>
    <t>Le. 1</t>
  </si>
  <si>
    <t>Le. 2</t>
  </si>
  <si>
    <t>Le. 3</t>
  </si>
  <si>
    <t>Le. 4</t>
  </si>
  <si>
    <t>Ls_ObjEstrategico</t>
  </si>
  <si>
    <t>Obj1.1</t>
  </si>
  <si>
    <t>LE</t>
  </si>
  <si>
    <t>Obj1.2</t>
  </si>
  <si>
    <t>Obj1.3</t>
  </si>
  <si>
    <t>Obj1.4</t>
  </si>
  <si>
    <t>Obj1.5</t>
  </si>
  <si>
    <t>Obj4.1</t>
  </si>
  <si>
    <t>Obj3.3</t>
  </si>
  <si>
    <t>Obj3.2</t>
  </si>
  <si>
    <t>Obj3.1</t>
  </si>
  <si>
    <t>Obj2.1</t>
  </si>
  <si>
    <t>Obj1.10</t>
  </si>
  <si>
    <t>Obj2.2</t>
  </si>
  <si>
    <t>Obj1.9</t>
  </si>
  <si>
    <t>Obj1.6</t>
  </si>
  <si>
    <t>Obj1.7</t>
  </si>
  <si>
    <t>Obj1.8</t>
  </si>
  <si>
    <t>Obj2.3</t>
  </si>
  <si>
    <t>Supuestos</t>
  </si>
  <si>
    <t>Dependencia responsable</t>
  </si>
  <si>
    <t>Resultado esperado</t>
  </si>
  <si>
    <t>Línea estratégica</t>
  </si>
  <si>
    <t>Unidad de medida</t>
  </si>
  <si>
    <t xml:space="preserve">Gerencias:  </t>
  </si>
  <si>
    <t xml:space="preserve">Departamentos:  </t>
  </si>
  <si>
    <t xml:space="preserve">Divisiones:  </t>
  </si>
  <si>
    <t xml:space="preserve">Unidades:  </t>
  </si>
  <si>
    <t xml:space="preserve">Oficinas:  </t>
  </si>
  <si>
    <t xml:space="preserve">Año del POA:  </t>
  </si>
  <si>
    <t>Periodo_POA</t>
  </si>
  <si>
    <t>Declaración del año</t>
  </si>
  <si>
    <t>"Año del Desarrollo Agroforestal"</t>
  </si>
  <si>
    <t>Le.1 - Fortalecer las capacidades gestoras institucionales del SNS a través de la implementación del Modelo de Gestión, del desarrollo de su organización funcional y de las capacidades e instrumentos necesarios en cada ámbito de gestión</t>
  </si>
  <si>
    <t>Le.2 - Desarrollar un modelo de gestión y planificación de los recursos humanos que garantice la disponibilidad de técnicos y profesionales competentes y que fomente un alto rendimiento alineado a los objetivos institucionales</t>
  </si>
  <si>
    <t>Le.3 - Desarrollo de la red asistencial del SNS en coherencia con las políticas de Estado en materia de salud y el Modelo de Atención</t>
  </si>
  <si>
    <t>Le.4 - Mejora de la provisión de los programas y acciones de salud colectiva, con enfoque en prevención y control de enfermedades evitables</t>
  </si>
  <si>
    <t>Línea Estratégica</t>
  </si>
  <si>
    <t>Objetivo Estratégico</t>
  </si>
  <si>
    <t>Resultados Esperados</t>
  </si>
  <si>
    <t>Gestión Administrativa y Estratégica fortalecida</t>
  </si>
  <si>
    <t>Conjunto mínimo de áreas funcionales y operativas definidas y habilitadas en el Nivel Central</t>
  </si>
  <si>
    <t>Nueva estructura organizativa y funcional aprobada por el MAP</t>
  </si>
  <si>
    <t>Estructuras organizativas y   funcionales desplegadas en todos los niveles del SNS</t>
  </si>
  <si>
    <t>Actualizar e implementar el Modelo de Gestión del SNS en todos sus niveles y el Modelo de Red de los SRS</t>
  </si>
  <si>
    <t>Promovida la gestión eficiente, que facilite la comunicación, coordinación y control de la red del SNS</t>
  </si>
  <si>
    <t>Modelo de Red implementado y operando acorde a los lineamientos del Modelo de Gestión y del Modelo de Atención</t>
  </si>
  <si>
    <t>Desarrollar e implementar un modelo económico y financiero que garantice la sostenibilidad de la Red de servicios incluyendo los Hospitales Autogestionados</t>
  </si>
  <si>
    <t>Incrementada la sostenibilidad financiera de la Red, mediante la implementación de un Modelo de Gestión Económico y Financiero que permita reducir las brechas entre los recursos y las necesidades</t>
  </si>
  <si>
    <t>Racionalizado el uso de los recursos financieros y económicos (inventario, bienes y equipos)</t>
  </si>
  <si>
    <t>Definir e implementar los mecanismos de relación y articulación interna entre el centro coordinador del SNS y los SRS y al interno de los SRS, en forma de acuerdos de gestión que incorporen objetivos y resultados</t>
  </si>
  <si>
    <t>Fortalecida la capacidad de Gestión de la Red en relación a los objetivos estratégicos del SNS</t>
  </si>
  <si>
    <t>Definir e implementar el modelo de articulación externa con los agentes relevantes del sector salud y otros sectores, que coadyuven con el logro de los objetivos estratégicos de la institución</t>
  </si>
  <si>
    <t xml:space="preserve">
Fortalecida las relaciones del Nivel Central del SNS y otros agentes del sector Salud
</t>
  </si>
  <si>
    <t>Fortalecer los sistemas de información existentes en todos los niveles del SNS para apoyar la gestión para resultados</t>
  </si>
  <si>
    <t>Estandarizados los instrumentos de recolección de datos de los establecimientos de salud y de las entidades administrativas de la red, que minimice la duplicidad de reportes e informes que emanen de los diferentes niveles</t>
  </si>
  <si>
    <t xml:space="preserve">Sistemas de información digitales estandarizados, que permita el flujo de información entre niveles y facilite la toma de decisiones desarrollados e implementados  </t>
  </si>
  <si>
    <t>Adecuada infraestructura tecnología para dar respuestas a las demandas de los usuarios del nivel central del SNS</t>
  </si>
  <si>
    <t>Régimen de auditoria de calidad de la información implementado</t>
  </si>
  <si>
    <t>Fortalecer el componente de comunicación interna y externa en la institución</t>
  </si>
  <si>
    <t>Implementado un Plan de Comunicación Interna y externa que facilite el flujo de información oportuna y de calidad en todos los niveles</t>
  </si>
  <si>
    <t>Disponer de una red de establecimientos que cumpla los criterios de habilitación establecidos por el MSP</t>
  </si>
  <si>
    <t>Aumentados los establecimientos de salud que cumplen con los criterios de habilitación definidos por el MSP</t>
  </si>
  <si>
    <t>Integrar los establecimientos del Instituto Dominicano de Seguros Sociales (IDSS) a la red de servicios del SNS</t>
  </si>
  <si>
    <t>Recursos humanos del IDSS integrados a la red del SNS, con el proceso de unificación de cargos completado según el decreto 200-16</t>
  </si>
  <si>
    <t>Aplicados los criterios de integración de los establecimientos del IDSS en sustento a la integración de la red única de servicios públicos de salud</t>
  </si>
  <si>
    <t>Fortalecer el sistema de monitoreo y evaluación, que permita mejorar la gestión para resultados de planes y programas, a través de una retroalimentación apropiada y oportuna, que facilite la toma de decisiones basado en información de calidad y acorde a los objetivos propuestos</t>
  </si>
  <si>
    <t>Definidos y estandarizados los mecanismos, instrumentos de medición y reporte de los planes y programas,</t>
  </si>
  <si>
    <t>Monitoreados los objetivos propuestos y definidos los alcances de cumplimiento.</t>
  </si>
  <si>
    <t>Participar con el MSP, MAP y otras instituciones en la definición e implementación de los reglamentos complementarios de la Ley de Carrera Sanitaria (395-14)</t>
  </si>
  <si>
    <t xml:space="preserve"> Reglamentos de Ley de Carrera Sanitaria definidos </t>
  </si>
  <si>
    <t>Adecuadas las condiciones laborales del personal de la Red del SNS a la Ley de Carrera Sanitaria y sus reglamentaciones</t>
  </si>
  <si>
    <t>Diseñado e implementado el protocolo de selección y contratación de los gestores y directivos de la Red</t>
  </si>
  <si>
    <t>Formular una Política Salarial y de Recursos Humanos competitiva que permita captar y retener personal competente para apuntalar la gestión estratégica del SNS</t>
  </si>
  <si>
    <t xml:space="preserve">Definida las directrices que constituyen una base sana para una gestión eficaz de los recursos humanos del SNS y la Red de Servicios  </t>
  </si>
  <si>
    <t>Diseñada e implementada una política salarial que que estimule el más alto desempeño de las funciones del RRHH del SNS</t>
  </si>
  <si>
    <t xml:space="preserve">Disminuido el nivel de rotación del RRHH   </t>
  </si>
  <si>
    <t>Aumentado el desarrollo institucional a través del fortalecimiento de las competencias de los colaboradores, enfocados a la consecución de los objetivos estratégicos del SNS</t>
  </si>
  <si>
    <t xml:space="preserve">Implementar el Modelo de Atención en todos los niveles de la red de servicios de salud </t>
  </si>
  <si>
    <t xml:space="preserve">Red de Atención Primaria articulada, coordinada y fortalecida
Atención Materno Infantil de calidad y estructurada
Atención a la urgencia y emergencia cumpliendo criterios de calidad y coordinación 
Fortalecido el modelo de referencia y contrareferencia 
Acceso universal a medicamentos en la Red de Primer Nivel de atención 
Disponibilidad oportuna de sangre en condiciones de calidad
Gobernanza fortalecida
</t>
  </si>
  <si>
    <t>Direccionar los recursos para apoyar la implementación del Modelo de Atención en la red de servicios</t>
  </si>
  <si>
    <t xml:space="preserve">Presupuestos priorizados
Plan de Inversiones definido y planificado
Flujos financieros a los SRS y a los niveles de atención coherentes con el Modelo y con la prioridad de fortalecer la Atención Primaria y el resto de áreas criticas
</t>
  </si>
  <si>
    <t>Desarrollar una cartera de servicios estandarizada y de acuerdo al modelo de atención en los centros de salud, con igual capacidad resolutiva</t>
  </si>
  <si>
    <t>Fortalecido el acceso a la atención, mediante una cartera de servicios que responda a las necesidades de salud de la población, priorizando los grupos más vulnerables</t>
  </si>
  <si>
    <t>Fortalecer y garantizar la provisión de servicios de los programas de salud colectiva que se brindan en los diferentes niveles de atención</t>
  </si>
  <si>
    <t>Desarrollada e implementada las intervenciones con carácter preventivo, de promoción y asistencia de las enfermedades crónicas no transmisibles</t>
  </si>
  <si>
    <t>Mejorada la cobertura y calidad en materia de salud sexual-reproductiva en todos los niveles de atención con énfasis en la atención materno-perinatal, infantil y adolescente</t>
  </si>
  <si>
    <t>Garantizado el continuo de la atención para aumentar las expectativas de vida en personas que viven con VIH-SIDA mediante la correcta aplicación de las normas, guías y protocolos nacionales</t>
  </si>
  <si>
    <t>Mejorada la prestación de servicios a la población con TB mediante un abordaje integral y basado en la estrategia mundial “Fin de la Tuberculosis”, intensificando las intervenciones focalizadas en poblaciones clave y grupos de riesgo</t>
  </si>
  <si>
    <t>Le.1</t>
  </si>
  <si>
    <t>Le.2</t>
  </si>
  <si>
    <t>Le.3</t>
  </si>
  <si>
    <t>Le.4</t>
  </si>
  <si>
    <t>Obj</t>
  </si>
  <si>
    <t>Servicios Regionales de Salud</t>
  </si>
  <si>
    <t>Cod_LE</t>
  </si>
  <si>
    <t>LE.1 - Fortalecer las capacidades gestoras institucionales del SNS a través de la implementación del Modelo de Gestión, del desarrollo de su organización funcional y de las capacidades e instrumentos necesarios en cada ámbito de gestión</t>
  </si>
  <si>
    <t>LE.2 - Desarrollar un modelo de gestión y planificación de los recursos humanos que garantice la disponibilidad de técnicos y profesionales competentes y que fomente un alto rendimiento alineado a los objetivos institucionales</t>
  </si>
  <si>
    <t>Objetivo</t>
  </si>
  <si>
    <t>Cod_Obj</t>
  </si>
  <si>
    <t>LE.3 - Desarrollo de la red asistencial del SNS en coherencia con las políticas de Estado en materia de Salud y el Modelo de Atención</t>
  </si>
  <si>
    <t>LE.4 - Mejora de la provisión de los programas y acciones de salud colectiva, con enfoque en prevención y control de enfermedades evitables</t>
  </si>
  <si>
    <t>Obj1.1 - Definir e implementar un modelo organizativo funcional en el Nivel Central del SNS</t>
  </si>
  <si>
    <t>Obj1.2 - Actualizar e implementar el Modelo de Gestión del SNS en todos sus niveles y el Modelo de Red de los SRS</t>
  </si>
  <si>
    <t>Obj1.3 - Desarrollar e implementar un modelo económico y financiero que garantice la sostenibilidad de la Red de servicios incluyendo los Hospitales Autogestionados</t>
  </si>
  <si>
    <t>Obj1.4 - Definir e implementar los mecanismos de relación y articulación interna entre el centro coordinador del SNS y los SRS y al interno de los SRS, en forma de acuerdos de gestión que incorporen objetivos y resultados</t>
  </si>
  <si>
    <t>Obj1.5 - Definir e implementar el modelo de articulación externa con los agentes relevantes del sector salud y otros sectores, que coadyuven con el logro de los objetivos estratégicos de la institución</t>
  </si>
  <si>
    <t>Obj1.6 - Fortalecer los sistemas de información existentes en todos los niveles del SNS para apoyar la gestión para resultados</t>
  </si>
  <si>
    <t>Obj1.7 - Fortalecer el componente de comunicación interna y externa en la institución</t>
  </si>
  <si>
    <t>Obj1.8 - Disponer de una red de establecimientos que cumpla los criterios de habilitación establecidos por el MSP</t>
  </si>
  <si>
    <t>Obj1.9 - Integrar los establecimientos del Instituto Dominicano de Seguros Sociales (IDSS) a la red de servicios del SNS</t>
  </si>
  <si>
    <t>Obj2.1 - Participar con el MSP, MAP y otras instituciones en la definición e implementación de los reglamentos complementarios de la Ley de Carrera Sanitaria (395-14)</t>
  </si>
  <si>
    <t>Obj2.2 - Formular una Política Salarial y de Recursos Humanos competitiva que permita captar y retener personal competente para apuntalar la gestión estratégica del SNS</t>
  </si>
  <si>
    <t>Obj3.1 - Implementar el Modelo de Atención en todos los niveles de la red de servicios de salud</t>
  </si>
  <si>
    <t>Obj3.2 - Direccionar los recursos para apoyar la implementación del Modelo de Atención en la red de servicios</t>
  </si>
  <si>
    <t>Obj3.3 - Desarrollar una cartera de servicios estandarizada y de acuerdo al modelo de atención en los centros de salud, con igual capacidad resolutiva</t>
  </si>
  <si>
    <t>Obj4.1 - Fortalecer y garantizar la provisión de servicios de los programas de salud colectiva que se brindan en los diferentes niveles de atención</t>
  </si>
  <si>
    <t xml:space="preserve">
Fortalecida las relaciones del Nivel Central del SNS y otros agentes del sector Salud</t>
  </si>
  <si>
    <t>Sistemas de información digitales estandarizados, que permita el flujo de información entre niveles y facilite la toma de decisiones desarrollados e implementados</t>
  </si>
  <si>
    <t>Definida las directrices que constituyen una base sana para una gestión eficaz de los recursos humanos del SNS y la Red de Servicios</t>
  </si>
  <si>
    <t>Disminuido el nivel de rotación del RRHH</t>
  </si>
  <si>
    <t>Red de Atención Primaria articulada, coordinada y fortalecida
Atención Materno Infantil de calidad y estructurada
Atención a la urgencia y emergencia cumpliendo criterios de calidad y coordinación 
Fortalecido el modelo de referencia y contrareferencia 
Acceso universal a medicamentos en la Red de Primer Nivel de atención 
Disponibilidad oportuna de sangre en condiciones de calidad
Gobernanza fortalecida</t>
  </si>
  <si>
    <t>Presupuestos priorizados
Plan de Inversiones definido y planificado
Flujos financieros a los SRS y a los niveles de atención coherentes con el Modelo y con la prioridad de fortalecer la Atención Primaria y el resto de áreas criticas</t>
  </si>
  <si>
    <t>Estructuras organizativas y funcionales desplegadas en todos los niveles del SNS</t>
  </si>
  <si>
    <t>Reglamentos de Ley de Carrera Sanitaria definidos</t>
  </si>
  <si>
    <t xml:space="preserve">Total de Actividades </t>
  </si>
  <si>
    <t>Insumo</t>
  </si>
  <si>
    <t>InsumoAbrev</t>
  </si>
  <si>
    <t>lsAcabadosTextiles</t>
  </si>
  <si>
    <t>lsAlimentosyBebidas</t>
  </si>
  <si>
    <t>lsArticulosdePlastico</t>
  </si>
  <si>
    <t>Electrodomésticos</t>
  </si>
  <si>
    <t>lsElectrodomesticos</t>
  </si>
  <si>
    <t>2.6.1.4.01</t>
  </si>
  <si>
    <t>lsTelecomunicaciones</t>
  </si>
  <si>
    <t xml:space="preserve">Equipo médico y de laboratorio </t>
  </si>
  <si>
    <t>lsEquiposMedicos</t>
  </si>
  <si>
    <t>2.6.3.1.01</t>
  </si>
  <si>
    <t>Equipos de cómputo</t>
  </si>
  <si>
    <t>lsEquiposComputos</t>
  </si>
  <si>
    <t>2.6.1.3.01</t>
  </si>
  <si>
    <t>lsEquiposSeguridad</t>
  </si>
  <si>
    <t>2.6.6.2.01</t>
  </si>
  <si>
    <t>Eventos generales</t>
  </si>
  <si>
    <t>lsEventosGenerales</t>
  </si>
  <si>
    <t>lsGasoil</t>
  </si>
  <si>
    <t>lsHerramientasMenores</t>
  </si>
  <si>
    <t>lsImpresionyEncuadernacion</t>
  </si>
  <si>
    <t>lsLlantasyNeumaticos</t>
  </si>
  <si>
    <t>lsMantenimiento</t>
  </si>
  <si>
    <t>2.7.2.6.01</t>
  </si>
  <si>
    <t>Mantenimiento y reparación de equipos para computación</t>
  </si>
  <si>
    <t>2.7.2.2.01</t>
  </si>
  <si>
    <t>2.7.2.4.01</t>
  </si>
  <si>
    <t>Mantenimiento y reparación de maquinarias y equipos</t>
  </si>
  <si>
    <t>2.7.1.7.01</t>
  </si>
  <si>
    <t>Mantenimiento y reparación de muebles y equipos de oficina</t>
  </si>
  <si>
    <t>2.7.1.6.01</t>
  </si>
  <si>
    <t>2.7.1.4.01</t>
  </si>
  <si>
    <t>lsMaterialesdeLimpieza</t>
  </si>
  <si>
    <t>Muebles de alojamiento</t>
  </si>
  <si>
    <t>lsMueblesdeAlojamiento</t>
  </si>
  <si>
    <t>2.6.1.2.02</t>
  </si>
  <si>
    <t>lsMueblesdeOficina</t>
  </si>
  <si>
    <t>2.6.1.1.01</t>
  </si>
  <si>
    <t>lsObrasMenoresEdificaciones</t>
  </si>
  <si>
    <t>2.7.1.1.01</t>
  </si>
  <si>
    <t>lsOtrosEquipos</t>
  </si>
  <si>
    <t>2.6.5.8.01</t>
  </si>
  <si>
    <t>lsPeaje</t>
  </si>
  <si>
    <t>Pinturas, barnices, lacas, diluyentes y absorbentes para pintura</t>
  </si>
  <si>
    <t>lsPinturas</t>
  </si>
  <si>
    <t>lsProductosArtesGraficas</t>
  </si>
  <si>
    <t>lsProductosdeCemento</t>
  </si>
  <si>
    <t>lsProductosdeLoza</t>
  </si>
  <si>
    <t>lsProductosdePapel</t>
  </si>
  <si>
    <t>lsProductosdeVidrio</t>
  </si>
  <si>
    <t>lsProductosElectricos</t>
  </si>
  <si>
    <t>lsProductosMedicinalesH</t>
  </si>
  <si>
    <t>lsProductosMetalicos</t>
  </si>
  <si>
    <t>Productos químicos de uso personal</t>
  </si>
  <si>
    <t>lsProductosQuimicos</t>
  </si>
  <si>
    <t>lsPublicidadyPropaganda</t>
  </si>
  <si>
    <t>Servicios técnicos y profesionales</t>
  </si>
  <si>
    <t>lsServiciosTecnicosProfesionales</t>
  </si>
  <si>
    <t>Sistemas de aire acondicionado, calefacción y de refrigeración industrial y comercial</t>
  </si>
  <si>
    <t>lsAireAcondicionado</t>
  </si>
  <si>
    <t>2.6.5.4.01</t>
  </si>
  <si>
    <t>Útiles de cocina y comedor</t>
  </si>
  <si>
    <t>lsUtilesdeCocina</t>
  </si>
  <si>
    <t>Útiles de escritorio, oficina, informática y de enseñanza</t>
  </si>
  <si>
    <t>lsUtilesdeOficina</t>
  </si>
  <si>
    <t>Útiles menores médico-quirúrgicos</t>
  </si>
  <si>
    <t>lsUtilesMenoresMQ</t>
  </si>
  <si>
    <t>lsViaticosDP</t>
  </si>
  <si>
    <t>Anticipo Financiero</t>
  </si>
  <si>
    <t>Recursos externos</t>
  </si>
  <si>
    <t>Venta de servicios</t>
  </si>
  <si>
    <t>lsFuentesFinanciamiento</t>
  </si>
  <si>
    <t>Tipo de Intervención</t>
  </si>
  <si>
    <t>LsTipoEESS</t>
  </si>
  <si>
    <t>Tipo EESS</t>
  </si>
  <si>
    <t>Alquiler</t>
  </si>
  <si>
    <t>lsTipoIntervencion</t>
  </si>
  <si>
    <t>Reparación</t>
  </si>
  <si>
    <t>Mantenimiento</t>
  </si>
  <si>
    <t>lsMantenimientoyReparacion</t>
  </si>
  <si>
    <t>Compra</t>
  </si>
  <si>
    <t>2.2.5.1.01</t>
  </si>
  <si>
    <t>Alquiler de edicficio</t>
  </si>
  <si>
    <t>2.6.9.2.01</t>
  </si>
  <si>
    <t>Edificaciones no residenciales</t>
  </si>
  <si>
    <t>Servicios de pinturas y derivados con fines de higienes y embellecimiento</t>
  </si>
  <si>
    <t>Mantenimiento y reparación de obras civiles en instalaciones vacias</t>
  </si>
  <si>
    <t>2.7.2.1.01</t>
  </si>
  <si>
    <t>Mantenimiento y reparación de muebles y equipos de oficinas</t>
  </si>
  <si>
    <t>Mantenimiento y reparación de equipos para compuntación</t>
  </si>
  <si>
    <t>Mantenimiento y reparación de equipos de transporte</t>
  </si>
  <si>
    <t>PPGR4</t>
  </si>
  <si>
    <t>PPGR5</t>
  </si>
  <si>
    <t>Tipos de Acciones</t>
  </si>
  <si>
    <t>ls_TiposAcciones</t>
  </si>
  <si>
    <t>ls_ComprayAlquiler</t>
  </si>
  <si>
    <t>Vehículos y Equipo de Transporte</t>
  </si>
  <si>
    <t>Valor Total Estimado</t>
  </si>
  <si>
    <t>1. El Seibo</t>
  </si>
  <si>
    <t>7. Villa Riva</t>
  </si>
  <si>
    <t>Duarte</t>
  </si>
  <si>
    <t>6. Pimentel</t>
  </si>
  <si>
    <t>5. Las Guáranas</t>
  </si>
  <si>
    <t>4. Eugenio María de Hostos</t>
  </si>
  <si>
    <t>3. Castillo</t>
  </si>
  <si>
    <t>2. Arenoso</t>
  </si>
  <si>
    <t>1. San Francisco de Macorís</t>
  </si>
  <si>
    <t>Valverde</t>
  </si>
  <si>
    <t>5. Restauración</t>
  </si>
  <si>
    <t>4. Partido</t>
  </si>
  <si>
    <t>3. Loma de Cabrera</t>
  </si>
  <si>
    <t>Santiago</t>
  </si>
  <si>
    <t>2. El Pino</t>
  </si>
  <si>
    <t>1. Dajabón</t>
  </si>
  <si>
    <t>11. Vicente Noble</t>
  </si>
  <si>
    <t>Barahona</t>
  </si>
  <si>
    <t>10. Polo</t>
  </si>
  <si>
    <t>9. Paraíso</t>
  </si>
  <si>
    <t>8. Las Salinas</t>
  </si>
  <si>
    <t>7. La Ciénaga</t>
  </si>
  <si>
    <t>6. Jaquimeyes</t>
  </si>
  <si>
    <t>Peravia</t>
  </si>
  <si>
    <t>5. Fundación</t>
  </si>
  <si>
    <t>Pedernales</t>
  </si>
  <si>
    <t>4. Enriquillo</t>
  </si>
  <si>
    <t>3. El Peñón</t>
  </si>
  <si>
    <t>Montecristi</t>
  </si>
  <si>
    <t>2. Cabral</t>
  </si>
  <si>
    <t>1. Barahona</t>
  </si>
  <si>
    <t>5. Villa Jaragua</t>
  </si>
  <si>
    <t>Bahoruco</t>
  </si>
  <si>
    <t>4. Tamayo</t>
  </si>
  <si>
    <t>3. Los Ríos</t>
  </si>
  <si>
    <t>2. Galván</t>
  </si>
  <si>
    <t>Independencia</t>
  </si>
  <si>
    <t>1. Neiba</t>
  </si>
  <si>
    <t>10. Tábara Arriba</t>
  </si>
  <si>
    <t>Azua</t>
  </si>
  <si>
    <t>9. Sabana Yegua</t>
  </si>
  <si>
    <t>Espaillat</t>
  </si>
  <si>
    <t>8. Pueblo Viejo</t>
  </si>
  <si>
    <t>7. Peralta</t>
  </si>
  <si>
    <t>6. Padre Las Casas</t>
  </si>
  <si>
    <t>5. Las Yayas de Viajama</t>
  </si>
  <si>
    <t>4. Las Charcas</t>
  </si>
  <si>
    <t>3. Guayabal</t>
  </si>
  <si>
    <t>2. Estebanía</t>
  </si>
  <si>
    <t>1. Azua de Compostela</t>
  </si>
  <si>
    <t>Distrito Nacional</t>
  </si>
  <si>
    <t>PROVINCIAS</t>
  </si>
  <si>
    <t>MUNICIPIOS</t>
  </si>
  <si>
    <t>2. Miches</t>
  </si>
  <si>
    <t>1. Comendador</t>
  </si>
  <si>
    <t>2. Bánica</t>
  </si>
  <si>
    <t>3. El Llano</t>
  </si>
  <si>
    <t>4. Hondo Valle</t>
  </si>
  <si>
    <t>5. Juan Santiago</t>
  </si>
  <si>
    <t>6. Pedro Santana</t>
  </si>
  <si>
    <t>1. Moca</t>
  </si>
  <si>
    <t>2. Cayetano Germosén</t>
  </si>
  <si>
    <t>3. Gaspar Hernández</t>
  </si>
  <si>
    <t>4. Jamao al Norte</t>
  </si>
  <si>
    <t>1. Hato Mayor del Rey</t>
  </si>
  <si>
    <t>2. El Valle</t>
  </si>
  <si>
    <t>3. Sabana de la Mar</t>
  </si>
  <si>
    <t>1. Salcedo</t>
  </si>
  <si>
    <t>2. Tenares</t>
  </si>
  <si>
    <t>3. Villa Tapia</t>
  </si>
  <si>
    <t>1. Jimaní</t>
  </si>
  <si>
    <t>2. Cristóbal</t>
  </si>
  <si>
    <t>3. Duvergé</t>
  </si>
  <si>
    <t>4. La Descubierta</t>
  </si>
  <si>
    <t>5. Mella</t>
  </si>
  <si>
    <t>6. Postrer Río</t>
  </si>
  <si>
    <t>1. Higüey</t>
  </si>
  <si>
    <t>2. San Rafael del Yuma</t>
  </si>
  <si>
    <t>1. La Romana</t>
  </si>
  <si>
    <t>2. Guaymate</t>
  </si>
  <si>
    <t>3. Villa Hermosa</t>
  </si>
  <si>
    <t>1. La Concepción de La Vega</t>
  </si>
  <si>
    <t>2. Constanza</t>
  </si>
  <si>
    <t>3. Jarabacoa</t>
  </si>
  <si>
    <t>4. Jima Abajo</t>
  </si>
  <si>
    <t>1. Nagua</t>
  </si>
  <si>
    <t>2. Cabrera</t>
  </si>
  <si>
    <t>3. El Factor</t>
  </si>
  <si>
    <t>4. Río San Juan</t>
  </si>
  <si>
    <t>1. Bonao</t>
  </si>
  <si>
    <t>2. Maimón</t>
  </si>
  <si>
    <t>3. Piedra Blanca</t>
  </si>
  <si>
    <t>1. Montecristi</t>
  </si>
  <si>
    <t>2. Castañuela</t>
  </si>
  <si>
    <t>3. Guayubín</t>
  </si>
  <si>
    <t>4. Las Matas de Santa Cruz</t>
  </si>
  <si>
    <t>5. Pepillo Salcedo</t>
  </si>
  <si>
    <t>6. Villa Vásquez</t>
  </si>
  <si>
    <t>1. Monte Plata</t>
  </si>
  <si>
    <t>2. Bayaguana</t>
  </si>
  <si>
    <t>3. Peralvillo</t>
  </si>
  <si>
    <t>4 Sabana Grande de Boyá</t>
  </si>
  <si>
    <t>5 Yamasá</t>
  </si>
  <si>
    <t>1. Pedernales</t>
  </si>
  <si>
    <t>2. Oviedo</t>
  </si>
  <si>
    <t>1. Baní</t>
  </si>
  <si>
    <t>2. Nizao</t>
  </si>
  <si>
    <t>1. Puerto Plata</t>
  </si>
  <si>
    <t>2. Altamira</t>
  </si>
  <si>
    <t>3. Guananico</t>
  </si>
  <si>
    <t>4. Imbert</t>
  </si>
  <si>
    <t>5. Los Hidalgos</t>
  </si>
  <si>
    <t>6. Luperón</t>
  </si>
  <si>
    <t>7. Sosúa</t>
  </si>
  <si>
    <t>8. Villa Isabela</t>
  </si>
  <si>
    <t>9. Villa Montellano</t>
  </si>
  <si>
    <t>1. Samaná</t>
  </si>
  <si>
    <t>2. Las Terrenas</t>
  </si>
  <si>
    <t>3. Sánchez</t>
  </si>
  <si>
    <t>1. San Cristóbal</t>
  </si>
  <si>
    <t>2. Bajos de Haina</t>
  </si>
  <si>
    <t>3. Cambita Garabito</t>
  </si>
  <si>
    <t>4. Los Cacaos</t>
  </si>
  <si>
    <t>5. Sabana Grande de Palenque</t>
  </si>
  <si>
    <t>6. San Gregorio de Nigua</t>
  </si>
  <si>
    <t>7. Villa Altagracia</t>
  </si>
  <si>
    <t>8. Yaguate</t>
  </si>
  <si>
    <t>1. San José de Ocoa</t>
  </si>
  <si>
    <t>2. Rancho Arriba</t>
  </si>
  <si>
    <t>3. Sabana Larga</t>
  </si>
  <si>
    <t>1. San Juan de la Maguana</t>
  </si>
  <si>
    <t>2. Bohechío</t>
  </si>
  <si>
    <t>3. El Cercado</t>
  </si>
  <si>
    <t>4. Juan de Herrera</t>
  </si>
  <si>
    <t>5. Las Matas de Farfán</t>
  </si>
  <si>
    <t>6. Vallejuelo</t>
  </si>
  <si>
    <t>1. San Pedro de Macorís</t>
  </si>
  <si>
    <t>2. Consuelo</t>
  </si>
  <si>
    <t>3. Guayacanes</t>
  </si>
  <si>
    <t>4. San José de Los Llanos</t>
  </si>
  <si>
    <t>5. Quisqueya</t>
  </si>
  <si>
    <t>6. Ramón Santana</t>
  </si>
  <si>
    <t>1. Cotuí</t>
  </si>
  <si>
    <t>2. Cevicos</t>
  </si>
  <si>
    <t>3. Fantino</t>
  </si>
  <si>
    <t>4. La Mata</t>
  </si>
  <si>
    <t>1. Santiago</t>
  </si>
  <si>
    <t>2. Bisonó</t>
  </si>
  <si>
    <t>3. Jánico</t>
  </si>
  <si>
    <t>4. Licey al Medio</t>
  </si>
  <si>
    <t>5. Puñal</t>
  </si>
  <si>
    <t>6. Sabana Iglesia</t>
  </si>
  <si>
    <t>8. San José de las Matas</t>
  </si>
  <si>
    <t>7. Tamboril</t>
  </si>
  <si>
    <t>9. Villa González</t>
  </si>
  <si>
    <t>1. San Ignacio de Sabaneta</t>
  </si>
  <si>
    <t>2. Los Almácigos</t>
  </si>
  <si>
    <t>3. Monción</t>
  </si>
  <si>
    <t>1. Santo Domingo Este</t>
  </si>
  <si>
    <t>2. Boca Chica</t>
  </si>
  <si>
    <t>3. Los Alcarrizos</t>
  </si>
  <si>
    <t>4. Pedro Brand</t>
  </si>
  <si>
    <t>5. San Antonio de Guerra</t>
  </si>
  <si>
    <t>6. Santo Domingo Norte</t>
  </si>
  <si>
    <t>7. Santo Domingo Oeste</t>
  </si>
  <si>
    <t>1. Mao</t>
  </si>
  <si>
    <t>2. Esperanza</t>
  </si>
  <si>
    <t>3. Laguna Salada</t>
  </si>
  <si>
    <t>REGIONES</t>
  </si>
  <si>
    <t>2.6.4.1.01</t>
  </si>
  <si>
    <t>Identificación de necesidades de equipos</t>
  </si>
  <si>
    <t>Identificacion de necesidades de infraestructuras</t>
  </si>
  <si>
    <t>Identificación de necesidades de insumos</t>
  </si>
  <si>
    <t>Identificación de actividades</t>
  </si>
  <si>
    <t>Nómina</t>
  </si>
  <si>
    <t>DISTRITO NACIONAL</t>
  </si>
  <si>
    <t>MONTE PLATA</t>
  </si>
  <si>
    <t>SANTO DOMINGO</t>
  </si>
  <si>
    <t>PERAVIA</t>
  </si>
  <si>
    <t>ESPAILLAT</t>
  </si>
  <si>
    <t>PUERTO PLATA</t>
  </si>
  <si>
    <t>SANTIAGO</t>
  </si>
  <si>
    <t>DUARTE</t>
  </si>
  <si>
    <t>HERMANAS MIRABAL</t>
  </si>
  <si>
    <t>BAHORUCO</t>
  </si>
  <si>
    <t>BARAHONA</t>
  </si>
  <si>
    <t>INDEPENDENCIA</t>
  </si>
  <si>
    <t>PEDERNALES</t>
  </si>
  <si>
    <t>EL SEIBO</t>
  </si>
  <si>
    <t>HATO MAYOR</t>
  </si>
  <si>
    <t>LA ALTAGRACIA</t>
  </si>
  <si>
    <t>LA ROMANA</t>
  </si>
  <si>
    <t>AZUA</t>
  </si>
  <si>
    <t>SAN JUAN</t>
  </si>
  <si>
    <t>MONTECRISTI</t>
  </si>
  <si>
    <t>VALVERDE</t>
  </si>
  <si>
    <t>LA VEGA</t>
  </si>
  <si>
    <t>MONSEÑOR NOUEL</t>
  </si>
  <si>
    <t>DAJABÓN</t>
  </si>
  <si>
    <t>ELÍAS PIÑA</t>
  </si>
  <si>
    <t>MARÍA TRINIDAD SÁNCHEZ</t>
  </si>
  <si>
    <t>SAMANÁ</t>
  </si>
  <si>
    <t>SAN CRISTÓBAL</t>
  </si>
  <si>
    <t>SAN JOSÉ DE OCOA</t>
  </si>
  <si>
    <t>SAN PEDRO DE MACORÍS</t>
  </si>
  <si>
    <t>SÁNCHEZ RAMÍREZ</t>
  </si>
  <si>
    <t>SANTIAGO RODRÍGUEZ</t>
  </si>
  <si>
    <t>Dajabon</t>
  </si>
  <si>
    <t>El_Seibo</t>
  </si>
  <si>
    <t>Elias_Pina</t>
  </si>
  <si>
    <t>Hato_Mayor</t>
  </si>
  <si>
    <t>Hermanas_Mirabal</t>
  </si>
  <si>
    <t>La_Altagracia</t>
  </si>
  <si>
    <t>La_Romana</t>
  </si>
  <si>
    <t>La_Vega</t>
  </si>
  <si>
    <t>Monte_Plata</t>
  </si>
  <si>
    <t>Maria_Trinidad_Sanchez</t>
  </si>
  <si>
    <t>Monsenor_Nouel</t>
  </si>
  <si>
    <t>Puerto_Plata</t>
  </si>
  <si>
    <t>Samana</t>
  </si>
  <si>
    <t>San_Cristobal</t>
  </si>
  <si>
    <t>San_Jose_de_Ocoa</t>
  </si>
  <si>
    <t>San_Juan</t>
  </si>
  <si>
    <t>San_Pedro_de_Macoris</t>
  </si>
  <si>
    <t>Sanchez_Ramirez</t>
  </si>
  <si>
    <t>Santiago_Rodriguez</t>
  </si>
  <si>
    <t>Santo_Domingo</t>
  </si>
  <si>
    <t>Distrito_Nacional</t>
  </si>
  <si>
    <t>ListaProvincia</t>
  </si>
  <si>
    <t>Definidos y estandarizados los mecanismos, instrumentos de medición y reporte de los planes y programas.</t>
  </si>
  <si>
    <t>Obj1.10 - Fortalecer el sistema de monitoreo y evaluación, para la toma de decisiones basado en información de calidad y acorde a los objetivos propuestos.</t>
  </si>
  <si>
    <t>Tipo de Equipo</t>
  </si>
  <si>
    <t>lsInsumosEquipos</t>
  </si>
  <si>
    <t>lsEquiposTransporte</t>
  </si>
  <si>
    <t>2.6.4.2.01</t>
  </si>
  <si>
    <t>2.6.4.8.01</t>
  </si>
  <si>
    <t>Item</t>
  </si>
  <si>
    <t>POA</t>
  </si>
  <si>
    <t>AREA</t>
  </si>
  <si>
    <t>TIPO</t>
  </si>
  <si>
    <t>ID_Dependendencia</t>
  </si>
  <si>
    <t>Nominas</t>
  </si>
  <si>
    <t>SNS - Dirección Central</t>
  </si>
  <si>
    <t>Dirección</t>
  </si>
  <si>
    <t>Sub Dirección</t>
  </si>
  <si>
    <t xml:space="preserve">Oficina: </t>
  </si>
  <si>
    <t xml:space="preserve">División: </t>
  </si>
  <si>
    <t xml:space="preserve">Departamento: </t>
  </si>
  <si>
    <t xml:space="preserve">Sub Dirección: </t>
  </si>
  <si>
    <t xml:space="preserve">Dirección: </t>
  </si>
  <si>
    <t>Estimación de ingresos por cuentas</t>
  </si>
  <si>
    <t>Otros Aportes</t>
  </si>
  <si>
    <t>Aportes SNS Nómina</t>
  </si>
  <si>
    <t>Venta de Servicios y Otros Ingresos</t>
  </si>
  <si>
    <t>Total Ingresos RD$</t>
  </si>
  <si>
    <t xml:space="preserve">Identificación de Productos/Resultados </t>
  </si>
  <si>
    <t>Columna1</t>
  </si>
  <si>
    <t>Línea Base</t>
  </si>
  <si>
    <t xml:space="preserve">Nombre Indicador </t>
  </si>
  <si>
    <t>Línea Basal</t>
  </si>
  <si>
    <t xml:space="preserve">Numerador </t>
  </si>
  <si>
    <t>Denominador</t>
  </si>
  <si>
    <t>Rango de Gestión</t>
  </si>
  <si>
    <t xml:space="preserve">Bueno </t>
  </si>
  <si>
    <t>Aceptable</t>
  </si>
  <si>
    <t>Deficiente</t>
  </si>
  <si>
    <t>Primer Trimestre</t>
  </si>
  <si>
    <t>Segundo Trimestre</t>
  </si>
  <si>
    <t>Tercer Trimestre</t>
  </si>
  <si>
    <t>Cuarto Trimestre</t>
  </si>
  <si>
    <t>Siglas Dependencias DC-SNS</t>
  </si>
  <si>
    <t>Área Organizacional</t>
  </si>
  <si>
    <t>Nº Productos</t>
  </si>
  <si>
    <t>Nº Actividades</t>
  </si>
  <si>
    <t>% (Actividades)</t>
  </si>
  <si>
    <t>% (Presupuesto)</t>
  </si>
  <si>
    <t>Total</t>
  </si>
  <si>
    <t>% (Productos)</t>
  </si>
  <si>
    <t xml:space="preserve"> Atención a Usuarios (DAU)</t>
  </si>
  <si>
    <t>Comité Etica Pública (CEP)</t>
  </si>
  <si>
    <t>Administración (DAD)</t>
  </si>
  <si>
    <t>Dirección Centros Hospitalarios (DCH)</t>
  </si>
  <si>
    <t>Emergencia y Desastres (DED)</t>
  </si>
  <si>
    <t>Dirección Ejecutiva (DEJ)</t>
  </si>
  <si>
    <t>Gestión Humana (DGH)</t>
  </si>
  <si>
    <t>Infraestructura y Equipos (DIE)</t>
  </si>
  <si>
    <t>Monitoreo y Evaluación (DME)</t>
  </si>
  <si>
    <t>Planificación (DPD)</t>
  </si>
  <si>
    <t>Sistema de Información (DSI)</t>
  </si>
  <si>
    <t>Asistencia a la Red (DAR)</t>
  </si>
  <si>
    <t>Calidad Institucional (DCI)</t>
  </si>
  <si>
    <t>Control y Fiscalización (OCF)</t>
  </si>
  <si>
    <t>Servicios Diagnósticos y Sangre (SDS)</t>
  </si>
  <si>
    <t>Pasantía Médica (PSM)</t>
  </si>
  <si>
    <t>Cooperación Internacional (COP)</t>
  </si>
  <si>
    <t>Materno-Infantil (MIA)</t>
  </si>
  <si>
    <t>Tecnología (DTI)</t>
  </si>
  <si>
    <t>Consultoría Jurídica (DCJ)</t>
  </si>
  <si>
    <t>Comunicación Estratégica (DCE)</t>
  </si>
  <si>
    <t>Dirección Primer Nivel (DPN)</t>
  </si>
  <si>
    <t>Cantidad acciones/actividades/trimestre</t>
  </si>
  <si>
    <t>Seguridad Física (DSF)</t>
  </si>
  <si>
    <t>Financiero (DF)</t>
  </si>
  <si>
    <t>Odontología (ODO)</t>
  </si>
  <si>
    <t>Medicamentos e Insumos (DMI)</t>
  </si>
  <si>
    <t>Prioridades Directivas</t>
  </si>
  <si>
    <t>Desarrollo y Gestión de la Red de Servicios</t>
  </si>
  <si>
    <t>Transparencia Institucional</t>
  </si>
  <si>
    <t>Gestión Integral de Información</t>
  </si>
  <si>
    <t>Gestión y Control de la Planificación Institucional</t>
  </si>
  <si>
    <t>Promoción y Cultura de Innovación</t>
  </si>
  <si>
    <t>Disminución de la Mortalidad Materna e Infantil</t>
  </si>
  <si>
    <t>Gestionar y fortalecer el Talento Humano</t>
  </si>
  <si>
    <t>Automatización Tecnológica</t>
  </si>
  <si>
    <t>Cultura de Servicios y Gestión de Usuarios</t>
  </si>
  <si>
    <t>Fortalecimiento de la Veeduría y participación social</t>
  </si>
  <si>
    <t>Calidad de la Atención Clínica</t>
  </si>
  <si>
    <t>Servicio Regional de Salud Metropolitano (SRSM)</t>
  </si>
  <si>
    <t>Servicio Regional de Salud Valdesia (SRSV)</t>
  </si>
  <si>
    <t>Servicio Regional de Salud Norcentral (SRSNC)</t>
  </si>
  <si>
    <t>Servicio Regional de Salud Enriquillo (SRSEN)</t>
  </si>
  <si>
    <t>Servicio Regional de Salud Nordeste (SRSND)</t>
  </si>
  <si>
    <t>Servicio Regional de Salud Este (SRSES)</t>
  </si>
  <si>
    <t>Servicio Regional de Salud El Valle (SRSEV)</t>
  </si>
  <si>
    <t>Servicio Regional de Cibao Occidental (SRSCO)</t>
  </si>
  <si>
    <t>Servicio Regional de Salud Cibao Central (SRSCC)</t>
  </si>
  <si>
    <t>Siglas SRS</t>
  </si>
  <si>
    <t>Centros Hospitalarios</t>
  </si>
  <si>
    <t>Gestión Clínica</t>
  </si>
  <si>
    <t>Planificación y Desarrollo</t>
  </si>
  <si>
    <t>Tecnología</t>
  </si>
  <si>
    <t>Seguridad</t>
  </si>
  <si>
    <t>Fiscalización y Control</t>
  </si>
  <si>
    <t>Gestión de la Información</t>
  </si>
  <si>
    <t>Recursos Humanos</t>
  </si>
  <si>
    <t>Administrativa-Financiera</t>
  </si>
  <si>
    <t>Centros de Salud</t>
  </si>
  <si>
    <t>Abastecimiento y Medicamentos</t>
  </si>
  <si>
    <t>Calidad de los Servicios y Gestión de Usuarios</t>
  </si>
  <si>
    <t>Infrestructura y Hostelería</t>
  </si>
  <si>
    <t>Óptimo</t>
  </si>
  <si>
    <t>Total actividades del año 2020</t>
  </si>
  <si>
    <t>Tabla Resumen POA 2020</t>
  </si>
  <si>
    <t>Calidad Servicios de Salud (CSS)</t>
  </si>
  <si>
    <t>Elaboración del POA 2021</t>
  </si>
  <si>
    <t>Elaboración de la Memoria Institucional 2020</t>
  </si>
  <si>
    <t>Levantamiento de los proyectos de cooperacion finalizados en el 2019 y en ejecucion</t>
  </si>
  <si>
    <t>Seguimiento a la implementacion del modelo de Gestion.</t>
  </si>
  <si>
    <t>Reunión  de socialización para el Levantamiento de procesos institucionales priorizados</t>
  </si>
  <si>
    <t>1.1.3. 1. Fortalecimiento de la Planificación Institucional</t>
  </si>
  <si>
    <t xml:space="preserve">1.1.3.2. Gestión documental de procesos institucionales </t>
  </si>
  <si>
    <t>Porcentaje de productos de planificación generados y reportados</t>
  </si>
  <si>
    <t>Porcentaje de ejecución del plan de clasificación y administración de la gestión documental</t>
  </si>
  <si>
    <t>Porcentaje</t>
  </si>
  <si>
    <t>Planificacion y desarrollo.</t>
  </si>
  <si>
    <t>SRSV.1.1.3.1.01</t>
  </si>
  <si>
    <t>SRSV.1.1.3.1.02</t>
  </si>
  <si>
    <t>SRSV.1.1.3.1.03</t>
  </si>
  <si>
    <t>SRSV.1.1.3.1.04</t>
  </si>
  <si>
    <t>SRSV.1.1.3.2.01</t>
  </si>
  <si>
    <t>POA elaborado</t>
  </si>
  <si>
    <t>laptop</t>
  </si>
  <si>
    <t>viaticos al chofer</t>
  </si>
  <si>
    <t>galon</t>
  </si>
  <si>
    <t>unidad</t>
  </si>
  <si>
    <t>RD $</t>
  </si>
  <si>
    <t>Equipos Audio Visuales</t>
  </si>
  <si>
    <t>Refrigerio</t>
  </si>
  <si>
    <t xml:space="preserve">Alojamiento en hotel </t>
  </si>
  <si>
    <t>Transporte</t>
  </si>
  <si>
    <t>Viaticos dentro del pais</t>
  </si>
  <si>
    <t>refrigerio</t>
  </si>
  <si>
    <t>transporte</t>
  </si>
  <si>
    <t xml:space="preserve">Refrigerio </t>
  </si>
  <si>
    <t>proyector</t>
  </si>
  <si>
    <t>refrigerio para 30 personas</t>
  </si>
  <si>
    <t>Alojamiento para 10 personas</t>
  </si>
  <si>
    <t>gasoil</t>
  </si>
  <si>
    <t>viaticos al tecnico</t>
  </si>
  <si>
    <t xml:space="preserve">1.1.3.2 Gestión documental de procesos institucionales </t>
  </si>
  <si>
    <t xml:space="preserve"> 1.1.3.1 Fortalecimiento de la Planificación Institucional</t>
  </si>
  <si>
    <t>1.1.3.1. Modelo de Gestión de Calidad Intitucional</t>
  </si>
  <si>
    <t>Nivel de implementación del modelo de gestión de calidad</t>
  </si>
  <si>
    <t>Direccion de Planificacion y Desarrollo/División Calidad Institucional</t>
  </si>
  <si>
    <t>1.1.3.3. Modelo de Gestión de Calidad Intitucional</t>
  </si>
  <si>
    <t>Reunión de seguimiento a los planes de mejora producto del informe de retorno y las auditorías de calidad del CAF</t>
  </si>
  <si>
    <t>Sesiones de trabajo comité de calidad</t>
  </si>
  <si>
    <t>Seguimiento a la implementación de CAF y Carta Compromiso Ciudadano en la Red</t>
  </si>
  <si>
    <t>SRSV.1.1.3.1.05</t>
  </si>
  <si>
    <t>Seguimiento a la implementación del Plan de Mejora CAF</t>
  </si>
  <si>
    <t>Monitoreo Indicadores SISMAP Hospitalario</t>
  </si>
  <si>
    <t>SRSV.1.1.3.103</t>
  </si>
  <si>
    <t>SRSV1.1.3.1.01</t>
  </si>
  <si>
    <t>Elaboración del PACC 2021</t>
  </si>
  <si>
    <t xml:space="preserve">1.1.2-1Estandarización de los Sub-portales de Trasparencia de la Red SNS </t>
  </si>
  <si>
    <t xml:space="preserve">Niveles del SNS con estructura funcional y organizativa </t>
  </si>
  <si>
    <t xml:space="preserve">Porcentaje </t>
  </si>
  <si>
    <t>Oficina Acceso a la Información (OAI)</t>
  </si>
  <si>
    <t>1.1.2.2Conformación Comisiones de Ética</t>
  </si>
  <si>
    <t xml:space="preserve">1.1.1.1. Planificación de Recursos Humanos Servicio Regional de Salud </t>
  </si>
  <si>
    <t>Nivel de recurso Humano Planificado</t>
  </si>
  <si>
    <t>SRSV1.1.1.1.01</t>
  </si>
  <si>
    <t xml:space="preserve">Sesiones de trabajo con los CEAS para completar plantilla Planificación de Recursos Humanos </t>
  </si>
  <si>
    <t>Total de CEAS que han implementado su circulo de desarrollo gerencial.</t>
  </si>
  <si>
    <t>Hospitales</t>
  </si>
  <si>
    <t>SRSV 1.1.3.1.01</t>
  </si>
  <si>
    <t>Capacitacion para el fortalecimiento de las habilidades tecnicas y blandas de los colaboradores</t>
  </si>
  <si>
    <t>1.2.2.1. Portal de Transparencia de la Red SNS</t>
  </si>
  <si>
    <t>Evaluación del portal de transparencia de la DCSNS</t>
  </si>
  <si>
    <t xml:space="preserve"> 1.1 .3.1 Implementación del Circulo de Desarrollo Gerencial</t>
  </si>
  <si>
    <t>SRSV.1.2.2.1.01</t>
  </si>
  <si>
    <t>Análisis y seguimiento al proceso de Quejas y Sugerencias del portal de Atención Ciudadana 311</t>
  </si>
  <si>
    <t>SRSV.1.2.2.1.02</t>
  </si>
  <si>
    <t>Seguimiento al comité de medios web (OAI, Comunicaciones, Jurídica, TIC)</t>
  </si>
  <si>
    <t>SRSV.1.2.2.1.03</t>
  </si>
  <si>
    <t>Reunión de seguimiento al comité de medios web</t>
  </si>
  <si>
    <t>SRSV.1.2.2.1.04</t>
  </si>
  <si>
    <t>Actualización portal de transparencia del SRSV</t>
  </si>
  <si>
    <t>SRSV.1.2.2.1.05</t>
  </si>
  <si>
    <t>Clasificación de la Información según el artículo 23 y 29, de la ley 200-04</t>
  </si>
  <si>
    <t>SRSV.1.2.2.1.06</t>
  </si>
  <si>
    <t>Recibir, tramitar y responder las solicitudes de información requerida por los ciudadanos</t>
  </si>
  <si>
    <t>SRSV.1.1.2.1.01</t>
  </si>
  <si>
    <t>Seguimiento a la implementación de la Plantilla estandar para los sub-portales de transparencia  de la red SNS</t>
  </si>
  <si>
    <t>SRSV.1.1.2.1.02</t>
  </si>
  <si>
    <t>Taller de Capacitación sobre Acceso a la Información</t>
  </si>
  <si>
    <t xml:space="preserve">Listado de partipacion </t>
  </si>
  <si>
    <t>SRSV.1.1.2.1.03</t>
  </si>
  <si>
    <t xml:space="preserve">Taller de Capacitación sobre Ley de Protección de Datos </t>
  </si>
  <si>
    <t>SRSV.1.1.2.1.04</t>
  </si>
  <si>
    <t>Taller de Capacitación sobre Declaración Jurada</t>
  </si>
  <si>
    <t>SRSV.1.1.2.1.05</t>
  </si>
  <si>
    <t>Taller de Capacitación sobre  Atención Ciudadana 311</t>
  </si>
  <si>
    <t>SRSV.1.1.2.1.06</t>
  </si>
  <si>
    <t>Taller capacitacion SAIP</t>
  </si>
  <si>
    <t>SRSV.1.1.2.2.01</t>
  </si>
  <si>
    <t>Visitas para conformacion y habilitacion espacio fisico OAI</t>
  </si>
  <si>
    <t>SRSV.1.1.2.2.02</t>
  </si>
  <si>
    <t>Seguimiento Comisiones de Etica SRS</t>
  </si>
  <si>
    <t>Requerimientos de DIGEIG</t>
  </si>
  <si>
    <t>Total de CEAS del SRScapacitados  en la MGP</t>
  </si>
  <si>
    <t>Total de CEAS que tienen implementados los comites de veeduria</t>
  </si>
  <si>
    <t>SRSV 1.2.1.1.01</t>
  </si>
  <si>
    <t xml:space="preserve">Capacitacion en la MGP a los CEAS de influencia </t>
  </si>
  <si>
    <t>Plan de mejora</t>
  </si>
  <si>
    <t>SRSV 1.2.2.1.01</t>
  </si>
  <si>
    <t xml:space="preserve"> Seguimiento a la conformación de los Comité de Veeduría Ciudadana en Salud.</t>
  </si>
  <si>
    <t>SRSV 1.2.2.1.02</t>
  </si>
  <si>
    <t xml:space="preserve"> Talleres de  Veeduría Ciudadana de Salud.</t>
  </si>
  <si>
    <t>Nivel de implementacion del modelo de gestion</t>
  </si>
  <si>
    <t>Coordinacion de primer nivel de atencion</t>
  </si>
  <si>
    <t xml:space="preserve">SRSV 1.2.1.1 </t>
  </si>
  <si>
    <t>Jornadas  de trabajo con el equipo tecnico para  revisar y direccionar  los planes de desarrollo e inversion  para el primer nivel</t>
  </si>
  <si>
    <t>SRSV 1.2.1.2</t>
  </si>
  <si>
    <t>Sesiones  de trabajo  para elaboraciòn e implementaciòn de plan de mejora  para el proceso de habilitacion de los CPN.</t>
  </si>
  <si>
    <t>1.2.2.1Despliegue de los instrumentos de Gestión Clínica</t>
  </si>
  <si>
    <t>Instrumentos de gestion clinica despplegados en la red.</t>
  </si>
  <si>
    <t>Porcentage</t>
  </si>
  <si>
    <t>GestionClinica.</t>
  </si>
  <si>
    <t>SRSV1.122.1.01</t>
  </si>
  <si>
    <t>Taller con los Supervisores de Areas y  personal  directivo de los EESS para socializar la "Guia Para hacer Gestión Clínica".</t>
  </si>
  <si>
    <t>SRSV1.2.2.1.02</t>
  </si>
  <si>
    <t>Visita a los CPN para dar a conocer y entregar las Carteras de Servicios de los Hospitales de referencia.</t>
  </si>
  <si>
    <t>1.3.2.1 Implementación del Sistema de Administración de Bienes</t>
  </si>
  <si>
    <t>Porcentaje de establecimientos de la Red con inventarios actualizados</t>
  </si>
  <si>
    <t>Administracion</t>
  </si>
  <si>
    <t>1.3.1.1.Fortalecimiento de la gestión financiera de la Red</t>
  </si>
  <si>
    <t>Porcentaje de EESS con ARS contratadas y un sistema de facturacion incrementado</t>
  </si>
  <si>
    <t>SRSV1.3.2.1.01</t>
  </si>
  <si>
    <t>Actualización trimestral del Inventario SRS/GAS/PN</t>
  </si>
  <si>
    <t>SRSV 1.3.2.1.02</t>
  </si>
  <si>
    <t>Reporte y descargo equipo chatarra</t>
  </si>
  <si>
    <t>SRSV 1.3.1.1.01</t>
  </si>
  <si>
    <t>Seguimiento a los contratos entre las ARS, CEAS y Centros Diagnósticos para incrementar la venta de servicios</t>
  </si>
  <si>
    <t>SRSV 1.3.1.1.02</t>
  </si>
  <si>
    <t xml:space="preserve">Seguimiento y análisis al proceso de facturación por venta de servicios a ARS en los EESS </t>
  </si>
  <si>
    <t>Total de CEAS con objeciones medicas disminuidas</t>
  </si>
  <si>
    <t>porcentaje</t>
  </si>
  <si>
    <t>SRSV 1.3.1.2 Despliegue del convenio marco en los CEAS</t>
  </si>
  <si>
    <t>Total de CEAS que cumplen con los indicadores del convenio marco</t>
  </si>
  <si>
    <t xml:space="preserve">Apoyo en la elaboracion y seguimiento de planes de mejora de los CEAS  </t>
  </si>
  <si>
    <t>SRSV 1.3.1.2.01</t>
  </si>
  <si>
    <t>Seguimiento a los CEAS para el cumplimiento de los indicadores del Convenio Marco</t>
  </si>
  <si>
    <t>Nivel de implementacion de las NOBACI</t>
  </si>
  <si>
    <t>ADMINISTRATIVO /FINANCIERO (FINANCIERO)</t>
  </si>
  <si>
    <t>Porcentaje de Establecimiento que presentan  sus informes  de  rendicion de cuenta  de manera oportuna.</t>
  </si>
  <si>
    <t xml:space="preserve">porcentaje </t>
  </si>
  <si>
    <t>1.3.1 .1 Implementación de las NOBACI</t>
  </si>
  <si>
    <t>SRSV.1.3.1.1.01</t>
  </si>
  <si>
    <t>Implementación del Plan de Mejora NOBACI</t>
  </si>
  <si>
    <t>sujeta a la elabaracion del plan de mejora en el 2019, acompañado del sns.</t>
  </si>
  <si>
    <t>SRSV.1.3.1.1.02</t>
  </si>
  <si>
    <t>Seguimiento a la implementación del Plan de Mejora NOBACI</t>
  </si>
  <si>
    <t>sujeta a la elabaracion a  en  implementación del 209, acompañado a sns.</t>
  </si>
  <si>
    <t>SRSV.1.3.1.1.03</t>
  </si>
  <si>
    <t>Reunion de Socializacion cumplimiento del plan de mejoras de las NOBACI</t>
  </si>
  <si>
    <t xml:space="preserve">sujeta a la elabaracion del plan en el 2019, acompañado del sns </t>
  </si>
  <si>
    <t>1.3.1.2 Fortalecimiento de la gestión financiera de la Red</t>
  </si>
  <si>
    <t>SRS.1.3.1.2.01</t>
  </si>
  <si>
    <t>Análisis de ejecución presupuestaria enfocada a la programación trimestral</t>
  </si>
  <si>
    <t>SRS.1.3.1.2.02</t>
  </si>
  <si>
    <t>Análisis comportamiento pago</t>
  </si>
  <si>
    <t>SRS.1.3.1.2.03</t>
  </si>
  <si>
    <t>Análisis de Gestión de Tesoreria</t>
  </si>
  <si>
    <t>SRS.1.3.1.2.04</t>
  </si>
  <si>
    <t>Revisión de cuentas CEAS</t>
  </si>
  <si>
    <t>SRS.1.3.1.2.05</t>
  </si>
  <si>
    <t>Elaboración y análisis de estados financieros del SRS</t>
  </si>
  <si>
    <t>SRS.1.3.1.2.06</t>
  </si>
  <si>
    <t xml:space="preserve">Análisis y seguimiento a las glosas reportadas </t>
  </si>
  <si>
    <t>SRS.1.3.1.2.07</t>
  </si>
  <si>
    <t>SRS.1.3.1.2.08</t>
  </si>
  <si>
    <t>1.5.1.1 Fortalecimiento de los servicios de salud en materia de política de género.</t>
  </si>
  <si>
    <t>Número de Centros de salud que han fortalecido sus servicios de salud en base al manejo de conflictos relacionados con la violencia de género e intrafamiliar.</t>
  </si>
  <si>
    <t>50% de salud que han sido capacitados en manejo de víctimas de violencia</t>
  </si>
  <si>
    <t xml:space="preserve">Gestión Clínica/programa política de género </t>
  </si>
  <si>
    <t>Número de Centros de salud que han fortalecido sus servicios de salud con la conformación de la unidad de género en salud.</t>
  </si>
  <si>
    <t xml:space="preserve">Actualmente no contamos con ninguna unidad de género funcionando en nuestros hospitales. </t>
  </si>
  <si>
    <t>SRSV 1.5.1.1.01</t>
  </si>
  <si>
    <t>Reuniones interinstitucionales de coordinación de actividades de actividades preventivas sobre violencia de género e intrafamiliar.</t>
  </si>
  <si>
    <t>Listado de Participación</t>
  </si>
  <si>
    <t>SRSV 1.5.1.1.02</t>
  </si>
  <si>
    <t>Talleres de implementación de guías y protocolos de atención para el manejo de víctimas de violencia en hospitales,centro diiagnosticos y CPNs de toda la región.</t>
  </si>
  <si>
    <t>SRSV1.5.1.1.03</t>
  </si>
  <si>
    <t>Supervisiones a los centros de salud capacitados en manejo de víctimas de violencia de la región.</t>
  </si>
  <si>
    <t>Hoja de Supervisión</t>
  </si>
  <si>
    <t>Coordinación de la conformación de la unidad de género en salud</t>
  </si>
  <si>
    <t>1.6.2.1 Formularios primarios estandarizados</t>
  </si>
  <si>
    <t>porcentaje de formularios primarios estandarizados.</t>
  </si>
  <si>
    <t>formularios</t>
  </si>
  <si>
    <t>Enc. Del Sistema de informacion.</t>
  </si>
  <si>
    <t>1.6.4.1 Fortalecimiento del sistema de informacion dela red</t>
  </si>
  <si>
    <t>porcentaje de informes estadisticos en los tiempos  establecidos</t>
  </si>
  <si>
    <t>porcentaje de informes</t>
  </si>
  <si>
    <t>1.6.3.1  Ejecucion del programa de Auditoria Calidad del Dato</t>
  </si>
  <si>
    <t>porcentaje de ejecucion del programa de auditoria</t>
  </si>
  <si>
    <t>porcentaje de centros auditados</t>
  </si>
  <si>
    <t>1.6.4.2 Implementación del Expedientes Integral de Salud</t>
  </si>
  <si>
    <t>porcentaje del uso del EIS</t>
  </si>
  <si>
    <t>Pporcentaje de centros con EIS implemtado.</t>
  </si>
  <si>
    <t>1.6.4. 3 Catalogo de establecimientos de salud de la Red</t>
  </si>
  <si>
    <t>porcentaje de centros actualizados</t>
  </si>
  <si>
    <t>centros</t>
  </si>
  <si>
    <t>1.6.4.4 Personal de estadistica capacitado</t>
  </si>
  <si>
    <t>porcentaje  de personal capacitado</t>
  </si>
  <si>
    <t>personal estadistico</t>
  </si>
  <si>
    <t>SRSV 1.6.2.1.01</t>
  </si>
  <si>
    <t>Taller socialización formularios estandarizados para el registro de la producción de servicios en nivel complementario definidos por DGI-SNS.</t>
  </si>
  <si>
    <t>Muestra de formularios estandarizados</t>
  </si>
  <si>
    <t>SRSV 1.6.4.1.01</t>
  </si>
  <si>
    <t>Seguimiento a la carga y validacion de reportes de produccion de serviciosa de toda la reed  SRS</t>
  </si>
  <si>
    <t>Reporte de incidencias de los EESS por SRS</t>
  </si>
  <si>
    <t>SRSV 1.6.4.1.02</t>
  </si>
  <si>
    <t>SRSV 1.6.4.1.03</t>
  </si>
  <si>
    <t>Consolidación reporte de producción de servicios por nivel de atención</t>
  </si>
  <si>
    <t>SRSV 1.6.4.1.04</t>
  </si>
  <si>
    <t>Socialización del dashboard de producción de servicios PN</t>
  </si>
  <si>
    <t>SRSV 1.6.3.1.01</t>
  </si>
  <si>
    <t>Auditoría Calidad del Dato en los EESS del SRS según el Plan auditoria</t>
  </si>
  <si>
    <t>SRSV 1.6.3.1.02</t>
  </si>
  <si>
    <t>Reunión de socialización para implementación de mejoras según los hallazgos encontrados en la auditoria de calidad del dato</t>
  </si>
  <si>
    <t>SRSV 1.6.3.1.03</t>
  </si>
  <si>
    <t xml:space="preserve">Mesas  de trabajo con CEAS, acorde al informe de auditoria de calidad del dato del SNS </t>
  </si>
  <si>
    <t>SRSV 1.6.3.1.04</t>
  </si>
  <si>
    <t>Realizar auditoria de calidad del dato priorizando los CEAS con mayor nivel de incidencias de oportunidad de mejoras en los reportes de producción.</t>
  </si>
  <si>
    <t>Reporte auditoria de calidad del dato</t>
  </si>
  <si>
    <t>SRSV 1.6.3.1.05</t>
  </si>
  <si>
    <t>Auditoria del registro en SIRPAFF</t>
  </si>
  <si>
    <t>SRSV 1.6.4.2.01</t>
  </si>
  <si>
    <t>Seguimiento a la implementación del EIS</t>
  </si>
  <si>
    <t>SRSV 1.6.4.3.01</t>
  </si>
  <si>
    <t>SRSV 1.6.4.4.01</t>
  </si>
  <si>
    <t>1.6.1.1 Fortalecimiento de la estructura tecnológica de la Red del SNS.</t>
  </si>
  <si>
    <t>Porcentaje de respuesta de solicitudes de servicios TIC</t>
  </si>
  <si>
    <t>Enc. De tecnologia</t>
  </si>
  <si>
    <t>1.6.1.1.01</t>
  </si>
  <si>
    <t>Levantamiento de necesidades de equipos tecnológicos para sistema de gestión  información en la red (CEAS y PNA).</t>
  </si>
  <si>
    <t>1.6.1.1.02</t>
  </si>
  <si>
    <t>Soporte a los requerimientos tecnológicos de usuarios internos y externos</t>
  </si>
  <si>
    <t>1.6.1.1.03</t>
  </si>
  <si>
    <t>Readecuación de Infraestructura Tecnológica del SRS/GAS</t>
  </si>
  <si>
    <t>CEAS con EIS implementado que tienen un registro minimo de 20%</t>
  </si>
  <si>
    <t>Total de CEAS con programa de gestion de citas implementado</t>
  </si>
  <si>
    <t xml:space="preserve">Capacitacion a personal faltante en los CEAS </t>
  </si>
  <si>
    <t xml:space="preserve">Seguimiento a la sincerizacion de las agendas medicas </t>
  </si>
  <si>
    <t xml:space="preserve">1.7.1.1 Despliegue del Plan de Comunicación Estratégica (Interna y Externa) con los canales jerárquicos definidos  en el nivel central del SNS. </t>
  </si>
  <si>
    <t>Nivel de implementación del Plan de Comunicación Estratégica</t>
  </si>
  <si>
    <t>Comunicación Estratégica (CE)</t>
  </si>
  <si>
    <t>SRSV.1.7.1.1.01</t>
  </si>
  <si>
    <t>Elaboraciòn  del Plan de comunicación estratégica interna y externa del SRSV</t>
  </si>
  <si>
    <t>SRSV.1.7.1.1.02</t>
  </si>
  <si>
    <t>Socialización con G.A y CEAS el Plan de comunicación estratégica Interna y externa del SRS V</t>
  </si>
  <si>
    <t>SRSV.1.7.1.1.03</t>
  </si>
  <si>
    <t>Supervisión  de la ejecución  de la programación del Plan de comunicación estratégica definido por el SRS.</t>
  </si>
  <si>
    <t>SRSV.1.7.1.1.04</t>
  </si>
  <si>
    <t>Divulgar la cartera de servicios actualizadas en medios de comunicación masivas.</t>
  </si>
  <si>
    <t xml:space="preserve">Publicación </t>
  </si>
  <si>
    <t>SRSV.1.7.1.1.05</t>
  </si>
  <si>
    <t>Taller de comunicación efectiva con G.A,  Enc. PNA y CEAS.</t>
  </si>
  <si>
    <t>1.8.1.1. Gestión  de habilitación en los establecimientos de salud de la Red.</t>
  </si>
  <si>
    <t>Pocentaje de centros que cumplen con los criterios de habilitaciòn del MSP</t>
  </si>
  <si>
    <t>Calidad de los Servicio</t>
  </si>
  <si>
    <t>1.8.1.2Calidad en la oferta de los servicios a través del cumplimiento de los protocolos clínicos y quirúrgicos.</t>
  </si>
  <si>
    <t>Porcentage de centros que cumplen con la implementacion de los protocolos clinicos quirurgicos.</t>
  </si>
  <si>
    <t>SRSV1.8.1.2.02</t>
  </si>
  <si>
    <t>Supervisión periodica al cumplimiento de los cambios requeridos según informes de monitoreo protocolo dengue, malaria y leptospira.</t>
  </si>
  <si>
    <t>SRSV1.8.1.2.03</t>
  </si>
  <si>
    <t xml:space="preserve">Supervisión periodica al cumplimiento de los cambios requeridos según informes de monitoreo de los protocolos Materno y Neonatal asociados a morbilidad </t>
  </si>
  <si>
    <t>SRSV1.8.1.2.04</t>
  </si>
  <si>
    <t xml:space="preserve">Supervisión periodica al cumplimiento de los cambios requeridos según informes de monitoreo de observacion de la practica clínica de los protocolos Materno y Neonatal </t>
  </si>
  <si>
    <t>SRSV1.8.1.1.01</t>
  </si>
  <si>
    <t>Seguimiento al proceso de habilitación de los EESS</t>
  </si>
  <si>
    <t>SRSV1.8.1.1.02</t>
  </si>
  <si>
    <t>Monitoreo Indicadores de calidad del Plan de Mejora del VCE en los CEAS.</t>
  </si>
  <si>
    <t xml:space="preserve">Informe </t>
  </si>
  <si>
    <t>SRSV1.8.1.2.01</t>
  </si>
  <si>
    <t xml:space="preserve">Supervisión al cumplimiento de los cambios requeridos según informes de monitoreo del protocolo LVC </t>
  </si>
  <si>
    <t xml:space="preserve">1.8.1.1Adecuar las infraestructuras de los CPN y las UNAP, para facilitar un buen servicio. </t>
  </si>
  <si>
    <t>CPN habilitados según las normas del MSP</t>
  </si>
  <si>
    <t>CPN habilitados</t>
  </si>
  <si>
    <t>Infraestructura y Hosteleria</t>
  </si>
  <si>
    <t>1.8.1.2.Diseñar un Sistema Integral de Manejo de Aguas Residuales Hospitalarios</t>
  </si>
  <si>
    <t xml:space="preserve">Hospitales con Sistema de Aguas Residuales en funcionamiento satisfactorio </t>
  </si>
  <si>
    <t xml:space="preserve">Hospitales </t>
  </si>
  <si>
    <t>1.8.1.3. Diseñar un Sistema Integral de Manejo de Desechos Hospitalarios y Centros de Primer Nivel</t>
  </si>
  <si>
    <t>Hospitales con una Buena Gestion de Desechos</t>
  </si>
  <si>
    <t xml:space="preserve">Hospitales y CPN </t>
  </si>
  <si>
    <t>S.R.S.1.8.1.1</t>
  </si>
  <si>
    <t>Supervición  de Centros de Primer nivel</t>
  </si>
  <si>
    <t>S.R.S.1.8.1.2</t>
  </si>
  <si>
    <t>Evaluación del Sistema de Aguas Residuales Sanitarias</t>
  </si>
  <si>
    <t>S.R.S.1.8.1.3</t>
  </si>
  <si>
    <t>Evaluación de la Gestion de los desechos Hospitalarios y CPN</t>
  </si>
  <si>
    <t>S.R.S.1.8.1.4</t>
  </si>
  <si>
    <t>Taller de adiestramiento sobre uso de equipos moviliarios de centros de primer nivel</t>
  </si>
  <si>
    <t>1.10.2.1.Fortalecimiento de la planificacion Institucional</t>
  </si>
  <si>
    <t>Numero de CEAS y SRS monitoreado</t>
  </si>
  <si>
    <t>Planificacion y desarrollo./  Mojitoreo y Evaluacion.</t>
  </si>
  <si>
    <t>SRSV.1.10.2.1.01</t>
  </si>
  <si>
    <t xml:space="preserve">Monitoreo de los planes operativos de la Red </t>
  </si>
  <si>
    <t>SRSV.1.11.2 .1.02</t>
  </si>
  <si>
    <t>Monitoreo del Dashboard de Gestión PN/NE</t>
  </si>
  <si>
    <t>SRSV.1.10.2.1.03</t>
  </si>
  <si>
    <t>Socialización de resultados monitoreo del POA.</t>
  </si>
  <si>
    <t>SRSV 1.10.1.1Sistema de Salud Ambiental Hospitalaria (SAH)</t>
  </si>
  <si>
    <t>Total de CEAS que cuentan con un sistema de salud ambiental Hospitalaria</t>
  </si>
  <si>
    <t>SRSV 1.10.1.1.01</t>
  </si>
  <si>
    <t>Impartición de Talleres de  Salud Ambiental Hospitalaria.</t>
  </si>
  <si>
    <t>SRSV 1.10.1.1.02</t>
  </si>
  <si>
    <t>Análisis de informe mensual Salud Ambiental Hospitalaria.</t>
  </si>
  <si>
    <t>SRSV2.2.1.1.01</t>
  </si>
  <si>
    <t>2.2.1.2  Colaboradores del PNA capacitados para la implementaciòn de pruebas rapidas de VIH en el primer nivel</t>
  </si>
  <si>
    <t>SRSV 2.2.1.2.01</t>
  </si>
  <si>
    <t>2.2.1.3   Capacitados los equipos de la UNAP  sobre Nutriciòn y Salud</t>
  </si>
  <si>
    <t>SRSV2.2.1.3.01</t>
  </si>
  <si>
    <t>2.2.1.4     Articulados los equipos de la UNAP con el INAIPI</t>
  </si>
  <si>
    <t>SRSV 2.2.1.4.01</t>
  </si>
  <si>
    <t>2.2.1.5    implementadas las Guias y cartillas Materno Infantil en las UNAP</t>
  </si>
  <si>
    <t>SRSV 2.2.1.5.01</t>
  </si>
  <si>
    <t>2.2.1.6     Capacitados los equipos de las UNAP en la Inicitiva Cuidado Sensible y Cariñoso</t>
  </si>
  <si>
    <t>SRSV 2.2.1.6.01</t>
  </si>
  <si>
    <t>2.2.1.7  Capacitados los equipos de las UNAP sobre Violencia</t>
  </si>
  <si>
    <t>SRSV 2.2.1.7.01</t>
  </si>
  <si>
    <t>Talleres de capacitación sobre Violencia</t>
  </si>
  <si>
    <t>2.2.1.8 Capacitados los equipos de las UNAP sobre salud mental</t>
  </si>
  <si>
    <t>SRSV 2.2.1.8.01</t>
  </si>
  <si>
    <t>Talleres de capacitación salud mental</t>
  </si>
  <si>
    <t>2.2.1.9  Capacitados los equipos de las UNAP  Lactancia Materna</t>
  </si>
  <si>
    <t>SRSV 2.2.1.9.01</t>
  </si>
  <si>
    <t>Talleres de capacitación sobre Lactancia Materna</t>
  </si>
  <si>
    <t>2.2.1.10   Capacitados los equipos de las UNAP sobre   la Guia de Observacion de Recien nacidos y puerperas en el primer nivel de atención.</t>
  </si>
  <si>
    <t>SRSV 2.2.1.10.01</t>
  </si>
  <si>
    <t>2.2..1.1   Capacitado el personal del PNA para promocion y prevencion de malaria</t>
  </si>
  <si>
    <t>Total de colaboradores del PNA capacitados para promocion y prevencion de malaria en las comunidades.</t>
  </si>
  <si>
    <t>Total de colaboradores del PNA capacitados para la implementaciòn de pruebas rapidas de VIH en el primer nivel.</t>
  </si>
  <si>
    <t>Total de equipos de la UNAP capacitados sobre nutricion y salud.</t>
  </si>
  <si>
    <t>Nivel de articulacion de los equipos de la unap con el INAIPI.</t>
  </si>
  <si>
    <t>Nivel de implementacion de  las  Guias y cartillas Materno Infantil en las UNAP.</t>
  </si>
  <si>
    <t>Total de equipos de la UNAP capacitados sobre la Inicitiva Cuidado Sensible y Cariñoso.</t>
  </si>
  <si>
    <t>Total de equipos de las UNAP capacitados sobre violencia</t>
  </si>
  <si>
    <t>Total de equipos de las UNAP capacitados sobre salud mental</t>
  </si>
  <si>
    <t>Total de equipos de las UNAP capacitados sobre  Lactancia Materna</t>
  </si>
  <si>
    <t>Total de equipos de las UNAP capacitados sobre  la Guia de Observacion de Recien nacidos y puerperas en el primer nivel de atención.</t>
  </si>
  <si>
    <t>2.2.1.1. Plan de Inducción</t>
  </si>
  <si>
    <t>Nivel de implementación del Plan de Inducción</t>
  </si>
  <si>
    <t>2.2.1.2. Plan de Capacitación Institucional</t>
  </si>
  <si>
    <t xml:space="preserve">Nivel de implementación del programa de capacitación </t>
  </si>
  <si>
    <t>2.2.2.1. Política de Recursos Humanos (Clima  y seguridad Laboral)</t>
  </si>
  <si>
    <t xml:space="preserve">Promedio respuestas clima laboral </t>
  </si>
  <si>
    <t>Promedio (escala 1-5)</t>
  </si>
  <si>
    <t>Nivel de RRHH Capacitado</t>
  </si>
  <si>
    <t>Nivel de Avance de Plan de Capacitacion</t>
  </si>
  <si>
    <t>Nivel de CEAS con plan de capacitacion implementado</t>
  </si>
  <si>
    <t xml:space="preserve"> Nivel de Actualización Sistema SUIR para el registro de licencias en el SRS y CEAS </t>
  </si>
  <si>
    <t xml:space="preserve">Nivel deAplicación del componente de competencias y regimen etico y discriplinario en SRS y CEAS </t>
  </si>
  <si>
    <t>Jornadas de Inducción RR.HH de Nuevo Ingreso en el SRSV</t>
  </si>
  <si>
    <t>SRSV2.2.1.1.02</t>
  </si>
  <si>
    <t>Seguimiento de la inducción en el puesto del RR.HH de Nuevo Ingreso enviados  a la Gerencias de Areas  según toma de posesión.</t>
  </si>
  <si>
    <t>SRSV2.2.1.2.01</t>
  </si>
  <si>
    <t>Levantamiento de Necesidades de Capacitación Continua SRS.</t>
  </si>
  <si>
    <t>SRSV2.2.1.2.02</t>
  </si>
  <si>
    <t>SRSV2.2.1.2.03</t>
  </si>
  <si>
    <t>Reuniòn Técnica para socializaciòn del despliegue del plan de capacitacion del SRSV</t>
  </si>
  <si>
    <t>SRSC2.2.1.2.05</t>
  </si>
  <si>
    <t xml:space="preserve">Sesiones de trabajo con los CEAS para elaborar Plan de Capacitación Regional </t>
  </si>
  <si>
    <t>SRSV2.2.1.2.04</t>
  </si>
  <si>
    <t>Visitas de supervisión al  cumplimiento de la ejecución de la programación  del Plan de Capacitación continua 2020 Gerencias de Areas  y CEAS.</t>
  </si>
  <si>
    <t>SRSV2.2.2.2.01</t>
  </si>
  <si>
    <t>Aplicación Encuesta de clima laboral.</t>
  </si>
  <si>
    <t>SRSV2.2.2.2.02</t>
  </si>
  <si>
    <t>Elaboración Acuerdos Desempeño  SRS/GAS.</t>
  </si>
  <si>
    <t>SRSV2.2.2.2.03</t>
  </si>
  <si>
    <t>Seguimiento al cumplimiento de horario en los EESS.</t>
  </si>
  <si>
    <t>SRSV2.2.2.2.04</t>
  </si>
  <si>
    <t>Levantamiento de puestos y perfiles para identificar las competencias del Talento Humano, para el redimensionamiento según la brecha existente.</t>
  </si>
  <si>
    <t>SRSV2. 2.2.2.05</t>
  </si>
  <si>
    <t>Redimensionamiento del Talento Humano para el cierre de brecha existente en los servicios del Primer Nivel de Atención.</t>
  </si>
  <si>
    <t>SRSV2.2.2.1.07</t>
  </si>
  <si>
    <t xml:space="preserve">Seguimiento al componente de Acuerdos del Desempeño. </t>
  </si>
  <si>
    <t>SRSV2.2.2.1.06</t>
  </si>
  <si>
    <t>Evaluación Desempeño SRS/GAS</t>
  </si>
  <si>
    <t>SRSV2.2.1.2.06</t>
  </si>
  <si>
    <t>Capacitación en Modulo de Vacaciones del SASP SRS y CEAS</t>
  </si>
  <si>
    <t>SRSV2.2.1.2.07</t>
  </si>
  <si>
    <t>Sesión de trabajo con los CEAS para la socialización del regimen etico y disciplinario (presentación de expedientes, aplicación regimen discriplinario)</t>
  </si>
  <si>
    <t>SRSV2.2.2.2.08</t>
  </si>
  <si>
    <t xml:space="preserve">Sesión de trabajo con los CEAS para el establecimiento del procedimiento de reclutamiento y selección. </t>
  </si>
  <si>
    <t>SRSV2.2.2.1.08</t>
  </si>
  <si>
    <t xml:space="preserve">Actualización Sistema SUIR para el registro de licencias en el SRS y CEAS </t>
  </si>
  <si>
    <t>SRSV2.2.2.1.09</t>
  </si>
  <si>
    <t xml:space="preserve">Aplicación del componente de competencias y regimen etico y discriplinario en SRS y CEAS </t>
  </si>
  <si>
    <t>SRSV3.1.1 Aumentados los establecimientos de salud que cumplen con los criterios de habilitación definidos por el MSP</t>
  </si>
  <si>
    <t>Total de establecimientos de salud que cumplen con los criterios de habilitacion definidos por el MSP</t>
  </si>
  <si>
    <t>SRSV 3.1.1.2Croquis actualizados</t>
  </si>
  <si>
    <t>Total de establecimientos de salud que cuentan con croquis actualizados</t>
  </si>
  <si>
    <t>Total de fichas familiares actualizadas y digitadas en el sistema</t>
  </si>
  <si>
    <t>Nivel de implementacion de los Intumentos de recoleccion de datos</t>
  </si>
  <si>
    <t>SRSV 3.1.1.5 Estandarizados los instrumentos de recolección de datos de los establecimientos de salud y de las entidades administrativas de la red, que minimice la duplicidad de reportes e informes que emanen de los diferentes niveles</t>
  </si>
  <si>
    <t>Nivel de estandarizacion de instrumentos de recoleccion de datos en los establecimientos de salud.</t>
  </si>
  <si>
    <t xml:space="preserve">SRSV 3.1.1.6 Fortalecido el modelo de referencia y contrareferencia </t>
  </si>
  <si>
    <t>Nivel de implementacion del modelo de referencia y contrareferencia.</t>
  </si>
  <si>
    <t>SRSV 3.1.1.7   Red de Atención Primaria articulada, coordinada y fortalecida</t>
  </si>
  <si>
    <t>Nivel de uso de las guias y protocolos en el PNA</t>
  </si>
  <si>
    <t>SRSV 3.1.1.8   Desarrolladas e implementadas las intervenciones con carácter preventivo, de promoción y asistencia de las enfermedades crónicas no transmisibles</t>
  </si>
  <si>
    <t>Total de UNAP realizando incorporacion de perwsonas con enfermedades cronicas no transmisibles en los circulos comunitarios.</t>
  </si>
  <si>
    <t>Total de UNAP desarrollando e implementando las intervenciones de caracter preventivo de promocion y asistencia de las enfermedades cronicas no transmisibles.</t>
  </si>
  <si>
    <t>3.1.1.10                 Red de Atención Primaria articulada, coordinada y fortalecida</t>
  </si>
  <si>
    <t>Zonas de salud con levantamiento de perfil epidemiologico de poblacion asignada</t>
  </si>
  <si>
    <t>3.1.1.11                 Red de Atención Primaria articulada, coordinada y fortalecida</t>
  </si>
  <si>
    <t>Status de la definición de metas locales por indicadores definidos en el marco del convenio con SENASA</t>
  </si>
  <si>
    <t>3.1.1.12      Captadas las embarazadas y puerperas segun guias y protocolos</t>
  </si>
  <si>
    <t>Nivel de aplicacion de las embarazadas y puerperas en el PNA segun guias y protocolos.</t>
  </si>
  <si>
    <t>3.1.1.13  Implementada la estrategia de Salud Mental Y comunitaria .</t>
  </si>
  <si>
    <t>Nivel de implementacion de  la estrategia de salud mental comunitaria</t>
  </si>
  <si>
    <t>3.1.1.14  Articuladas las acciones en los territorios para gestion de sangre.</t>
  </si>
  <si>
    <t>Nivel de articulacion en los territorios para desarrollar las acciones de gestion de sangre.</t>
  </si>
  <si>
    <t>3.1.1.15   Realizadas las coordinaciones con el ámbito Odontologia  para  articular las acciones en los territorios.</t>
  </si>
  <si>
    <t>Total de coordinaciones realizadas para las acciones en los territorios.</t>
  </si>
  <si>
    <t>3.1.1.16   Implementada la Estrategia Escuela Libre de Caries</t>
  </si>
  <si>
    <t>Nivel de implementacion de la estrategia escuela libre de caries</t>
  </si>
  <si>
    <t>3.1.1.17     Mejorada la prestacion de servicios a la poblacion TB mediante un abordaje integral basado en la estrategia Fin de la Tuberculosis.</t>
  </si>
  <si>
    <t>Nivel de implementacion estrategia Fin de la Tuberculosis en los territorios.</t>
  </si>
  <si>
    <t>3.1.1.18   Lograda la articulacion intersectorial en los territorios</t>
  </si>
  <si>
    <t>Nivel de avance de la articulacion intersectorial en los territorios.</t>
  </si>
  <si>
    <t>SRSV 3.1.1.1</t>
  </si>
  <si>
    <t>Seguimiento al proceso de habilitaciòn de CPN.</t>
  </si>
  <si>
    <t>Documentos para habilitación de CPN</t>
  </si>
  <si>
    <t>Registro de tramite al MSP</t>
  </si>
  <si>
    <t>SRSV 3.1.1.2</t>
  </si>
  <si>
    <t xml:space="preserve">Jornadas de trabajo para seguimiento a la actualizaciòn  de los croquis. </t>
  </si>
  <si>
    <t>Croquis</t>
  </si>
  <si>
    <t>SRSV 3.1.1.3</t>
  </si>
  <si>
    <t>Seguimiento a la actualizaciòn y digitaciòn de la Ficha Familiar en la UNAP</t>
  </si>
  <si>
    <t>Fichas familiares digitadas en sistema</t>
  </si>
  <si>
    <t>SRSV 3.1.1.4</t>
  </si>
  <si>
    <t xml:space="preserve">Sesiones de trabajo para puesta en marcha de los instrumentos de recolecccion de datos en el primer nivel de atencion. </t>
  </si>
  <si>
    <t>SRSV 3.1.1.5</t>
  </si>
  <si>
    <t>Talleres de Socializaciòn con los equipos de la UNAP de intrumentos de recoleccion de datos en el primer nivel</t>
  </si>
  <si>
    <t>SRSV 3.1.1.6</t>
  </si>
  <si>
    <t>Mesa de trabajo con directores de los CEAS para implementaciòn del proceso de  referencia y contrareferencia</t>
  </si>
  <si>
    <t>SRSV 3.1.1.7</t>
  </si>
  <si>
    <t>SRSV 3.1.1.8</t>
  </si>
  <si>
    <t>Informe de avance por zona</t>
  </si>
  <si>
    <t>SRSV 3.1.1.9</t>
  </si>
  <si>
    <t>Informe por zona de salud</t>
  </si>
  <si>
    <t>SRSV 3.1.1.10</t>
  </si>
  <si>
    <t>Informe de levantamiento</t>
  </si>
  <si>
    <t>SRSV 3.1.1.11</t>
  </si>
  <si>
    <t>Definición de metas locales por indicadores definidos en el marco del convenio con SENASA</t>
  </si>
  <si>
    <t>Informe de metas definidas</t>
  </si>
  <si>
    <t>SRSV 3.1.1.12</t>
  </si>
  <si>
    <t>3.1.1.13  Red de Atención Primaria articulada, coordinada y fortalecida</t>
  </si>
  <si>
    <t>SRSV 3.1.1.13</t>
  </si>
  <si>
    <t>Seguimiento a la estrategia de salud mental comunitaria</t>
  </si>
  <si>
    <t>Informe de seguimiento por zona de salud</t>
  </si>
  <si>
    <t>SRSV 3.1.1.14</t>
  </si>
  <si>
    <t>Reuniones de coordinación con el ámbito Gestión de sangre  para  articular las acciones en los territorios</t>
  </si>
  <si>
    <t>SRSV 3.1.1.15</t>
  </si>
  <si>
    <t>SRSV 3.1.1.16</t>
  </si>
  <si>
    <t>Implementación de Estrategia Escuela Libre de Caries</t>
  </si>
  <si>
    <t>SRSV 3.1.1.17</t>
  </si>
  <si>
    <t>SRSV 3.1.1.18</t>
  </si>
  <si>
    <t>Reuniones de articulación intersectorial en los territorios</t>
  </si>
  <si>
    <t>3.1.1.1. Despliegue Ruta Critica para el desarrollo del Modelo de Atención</t>
  </si>
  <si>
    <t>Nivel de implmentaciòn del programa de la Ruta Crìtica</t>
  </si>
  <si>
    <t>Departamento de centros de Salud.</t>
  </si>
  <si>
    <t>3.1.1.2Disminucion de las listas de espera</t>
  </si>
  <si>
    <t>Nivel de disminucion de las listas de espera</t>
  </si>
  <si>
    <t>SRSV3.1.1.1.01</t>
  </si>
  <si>
    <t>Inducción a los Médicos Pasantes de Ley en el Modelo de Atención e Instrumentos de Reportes</t>
  </si>
  <si>
    <t xml:space="preserve"> 3.1.1.1Despliegue Ruta Critica para el desarrollo del Modelo de Atención</t>
  </si>
  <si>
    <t>SRSV3.1.1.1.02</t>
  </si>
  <si>
    <t>Seguimiento a las GAS para la implementación de las etapas de la ruta critica.</t>
  </si>
  <si>
    <t>SRSV3.1.1.1.03</t>
  </si>
  <si>
    <t xml:space="preserve">Monitoreo del uso de las Guias de Atención en el Primer Nivel de Atención  </t>
  </si>
  <si>
    <t>SRSV3.1.1.2.01</t>
  </si>
  <si>
    <t>Seguimiento a la disminución de las listas de espera quirúrgica</t>
  </si>
  <si>
    <t>SRSV3.1.1.2.02</t>
  </si>
  <si>
    <t>Coordinación de acuerdos inter e intrasectoriales para apoyar la disminución de las listas de espera quirúrgicas</t>
  </si>
  <si>
    <t>3.1.1.1Conectividad de la Red SNS</t>
  </si>
  <si>
    <t>No de EESS implementando le proceso de referencia y contrareferencia de manera optima.</t>
  </si>
  <si>
    <t>3.1.1.2Fortalecidos los Servicios de Malaria en la Red de Establecimientos</t>
  </si>
  <si>
    <t>No de EESS de Salud con servicio de Malaria operando.</t>
  </si>
  <si>
    <t>Mesas de trabajo para establecer la articulacion del Primer Nivel con el Nivel Especializado según Cartera de Servicios</t>
  </si>
  <si>
    <t>Supervision a los EESS para dar seguimiento a las referencia y contrareferencia</t>
  </si>
  <si>
    <t>SRSV3.311.2.01</t>
  </si>
  <si>
    <t>Mesas Tecnicas de seguimiento al diagnostico y tratamiento de la Malaria</t>
  </si>
  <si>
    <t>Implementacion del plan de capacitacion de Malaria en la Red de Establecimiento</t>
  </si>
  <si>
    <t>SRSV3.311.2.03</t>
  </si>
  <si>
    <t>Seguimiento a la implementacion de la Guia Clinica de Malaria</t>
  </si>
  <si>
    <t>SRSV 3.1.1.1Fortalecimientos de los Servicios Materno Infantil y Neonatal</t>
  </si>
  <si>
    <t>Total de CEAS que cuentan con planes de mejora implementados y en ejecucion</t>
  </si>
  <si>
    <t>SRSV 3.1.1.1.01</t>
  </si>
  <si>
    <t>Coordinación de la elaboración y seguimiento a la implementacion del Plan de mejora de los servicios materno-infantil y neonatal</t>
  </si>
  <si>
    <t>SRSV 3.1.1.1.02</t>
  </si>
  <si>
    <t>Seguimiento a la implementacion del Plan de mejora de los servicios materno-infantil y neonatal</t>
  </si>
  <si>
    <t xml:space="preserve">1.4.1.1Fortalecimiento de la provisión de servicios odontológicos </t>
  </si>
  <si>
    <t>porcentaje deEESS con  servicios odontologicos fortalecidos.</t>
  </si>
  <si>
    <t>porciento</t>
  </si>
  <si>
    <t>Gestion Clinica / salud bucal</t>
  </si>
  <si>
    <t>SRSV1.4.1.1.01</t>
  </si>
  <si>
    <t>Coordinar elaboración del Plan de mejora en los EESS de la Red</t>
  </si>
  <si>
    <t>SRSV1.4.1.1.02</t>
  </si>
  <si>
    <t>Coordinación de las jornadas de capacitación según especialidad odontológica</t>
  </si>
  <si>
    <t>SRSV1.141.1.03</t>
  </si>
  <si>
    <t xml:space="preserve">Supervisión de los servicios de odontología </t>
  </si>
  <si>
    <t>SRSV1.4.1.1.04</t>
  </si>
  <si>
    <t>Coordinación de educación continua para los Congreso Odontológicos y CODINTER</t>
  </si>
  <si>
    <t>3.1.1.1 Fortalecimiento de los servicios de emergencia y apoyo ante desastres en la Red SNS</t>
  </si>
  <si>
    <t>Numero  de hospitales del SRS con servicios de emergencia fortalecidos.</t>
  </si>
  <si>
    <t>Gestion Clinica/ Unidad de Emergencias y Desastres del SRS Valdesia.</t>
  </si>
  <si>
    <t>SRSV.3.1..1..1.01</t>
  </si>
  <si>
    <t>Seguimiento de la  Implementación de la ruta de traslado de pacientes en la Red del SNS</t>
  </si>
  <si>
    <t>Enc. Comité de Emergencia D</t>
  </si>
  <si>
    <t>SRSV.3.1..1..1.02</t>
  </si>
  <si>
    <t>Mesas de trabajo con 911 para el análisis de servicios prestados en la coordinación de los traslados</t>
  </si>
  <si>
    <t>SRSV.3.1..1..1.03</t>
  </si>
  <si>
    <t>Visitas de supervisión al apego de las guías de atención los Servicios de urgencias y emergencias en CEAS.</t>
  </si>
  <si>
    <t>SRSV.3.1.1.1.04</t>
  </si>
  <si>
    <t>Reunión de coordinación del Índice de seguridad hospitalaria</t>
  </si>
  <si>
    <t>SRSV.3.1.1.1.05</t>
  </si>
  <si>
    <t>Seguimiento del Plan de Mejora del índice de Seguridad Hospitalario, comité de Emergencias.</t>
  </si>
  <si>
    <t>SRSV.3.1.1.1.06</t>
  </si>
  <si>
    <t>Reunión para socializar el Plan  emergencias, desastres y catástrofe colectiva del SRSV</t>
  </si>
  <si>
    <t>SRSV.3.1.1.1.07</t>
  </si>
  <si>
    <t xml:space="preserve">Coordinaciòn de la Implementaciòn del RAC-Triaje en la salas de emergencias </t>
  </si>
  <si>
    <t>SRSV3.1.1.1.08</t>
  </si>
  <si>
    <t>Coordinaciòn de simulacro de la Red Asistencial</t>
  </si>
  <si>
    <t>SRSV3.1.1.1.09</t>
  </si>
  <si>
    <t>Seguimiento de los planes de emergencia y Desastres de G.A , CEAS y SRSV</t>
  </si>
  <si>
    <t>SRSV3.1.1.1.10</t>
  </si>
  <si>
    <t>Talleres capacitaciones en guías, normas y protocolos en urgencias y emergencias.</t>
  </si>
  <si>
    <t>3.1.1.5. Mejora de la provisión de medicamentos e insumos</t>
  </si>
  <si>
    <t>Porcentaje de disponibilidad de medicamentos trazadores</t>
  </si>
  <si>
    <t>Division de Abastecimiento de Medicamentos</t>
  </si>
  <si>
    <t>3.3.1.2Fortalecimiento a la Gestion de Suministro y Abastecimiento de medicamentos</t>
  </si>
  <si>
    <t>porcentaje de EESS con la gestion de suministros y abastecimiento de medicamentos fortalecidos.</t>
  </si>
  <si>
    <t>3.1.1.5. Mejora de la provisión de medicamentos e insumo</t>
  </si>
  <si>
    <t>SRSV.3.1.1.5.01</t>
  </si>
  <si>
    <t>Visitas de Supervisión a los EESS para el seguimiento y fortalecimiento del SI del SUGEMI</t>
  </si>
  <si>
    <t>formulario de supervision</t>
  </si>
  <si>
    <t>informe</t>
  </si>
  <si>
    <t>SRSV.3.1.1.5.02</t>
  </si>
  <si>
    <t>Taller de consolidación de la programación de medicamentos e insumos para el 2021</t>
  </si>
  <si>
    <t>SRSV.3.1.1.5.03</t>
  </si>
  <si>
    <t>Inventarios de almacén Regional</t>
  </si>
  <si>
    <t>Inventario Actualizado</t>
  </si>
  <si>
    <t>SRSV.3.1.1.5.04</t>
  </si>
  <si>
    <t>Garantizar la provisión de stock de medicamentos de urgencia a CPN para gestantes(Trastorno hipertensivos, Anafilaxia)</t>
  </si>
  <si>
    <t>Ordenes de despacho</t>
  </si>
  <si>
    <t>SRSV.3.1.1.5.05</t>
  </si>
  <si>
    <t>Seguimiento a la entrega de medicamentos a pacientes con patologías crónicas</t>
  </si>
  <si>
    <t>SRSV3.3.1.2.01</t>
  </si>
  <si>
    <t>Programación individual de Medicamentos, Insumos y Reactivos de Laboratorio para el 2021</t>
  </si>
  <si>
    <t>SRSV3.3.1.2.02</t>
  </si>
  <si>
    <t>Supervisión del cumplimiento de los procedimientos operativos del SUGEMI de la Red</t>
  </si>
  <si>
    <t>SRSV3.3.1.2.03</t>
  </si>
  <si>
    <t>Coordinación de la conformacion y/o Reactivacion del Comité de Farmacia y Terapeutica-CFT.</t>
  </si>
  <si>
    <t>Acta Constitutiva</t>
  </si>
  <si>
    <t>SRSV3,3,1,2,04</t>
  </si>
  <si>
    <t>Coordinación de las reuniones del Comité de Farmacia y Terapeutica-CFT</t>
  </si>
  <si>
    <t>SRSV3.3.1.2.05</t>
  </si>
  <si>
    <t>Capacitacion en los Procedimientos Operativos del SUGEMI a los CPN</t>
  </si>
  <si>
    <t>SRSV3.3.1.2.06</t>
  </si>
  <si>
    <t>Capacitacion en el manual de almacen del SUGEMI al equipo regional.</t>
  </si>
  <si>
    <t>SRSV3.3.1.2.07</t>
  </si>
  <si>
    <t>Elaboracion del Boletin Regional trimestral IE del SUGEMI</t>
  </si>
  <si>
    <t>SRSV3.3.1.2.08</t>
  </si>
  <si>
    <t xml:space="preserve">Reunion  equipo tecnico  de la URGM para el analisis de datos reflejados en el Boletin </t>
  </si>
  <si>
    <t>SRSV3.3.1.2.09</t>
  </si>
  <si>
    <t>Reporte mensual de lo recibido por PROMESE-CAL Vs lo solicitado y por compra administrativa de los CEAS y SRS</t>
  </si>
  <si>
    <t>SUGEMI 2</t>
  </si>
  <si>
    <t>SRSV3.3.1.2.10</t>
  </si>
  <si>
    <t>Capacitacion en el llenado de la tarjetas de control de existencia y SUGEMI 1 de programas para los Establecimientos con servicio de Atencion Integral</t>
  </si>
  <si>
    <t>3.1.1.7. Fortalecimiento del Primer Nivel de Atención</t>
  </si>
  <si>
    <t>Porcentaje de respuesta a requerimientos de los CPN</t>
  </si>
  <si>
    <t>Direccion Regional</t>
  </si>
  <si>
    <t>SRSV3..1.1.7.01</t>
  </si>
  <si>
    <t>Mesas coordinación con G.A de las reuniones intersectoriales o mesas de salud.</t>
  </si>
  <si>
    <t>Directora Regional</t>
  </si>
  <si>
    <t>SRSV3..1.1.7.02</t>
  </si>
  <si>
    <t>Reuniones de integración entre el nivel Especializado y el Primer Nivel de Atención</t>
  </si>
  <si>
    <t>Asistente de la Directora Regional</t>
  </si>
  <si>
    <t>3.1.1.1Fortalecimiento de la gestión de usuarios para la adhesión a la cultura de servicios</t>
  </si>
  <si>
    <t xml:space="preserve">Nivel de Gestión  Usuarios implementados en los EE.SS PNA y CEAS. </t>
  </si>
  <si>
    <t xml:space="preserve">Atencion a Usuarios </t>
  </si>
  <si>
    <t>3.3.3.2Conectividad de la Red</t>
  </si>
  <si>
    <t>3.3.1.3 Despliegue Ruta Critica para el desarrollo del Modelo de Atención</t>
  </si>
  <si>
    <t xml:space="preserve">Implementación de grupos focales para determinar la calidad percibida del servicio
</t>
  </si>
  <si>
    <t>SRSV.3.1.1.1.02</t>
  </si>
  <si>
    <t>SRSV.3.1.1.1.03</t>
  </si>
  <si>
    <t>Visitas de acompañamiento a los EESS sobre el cumplimiento de los procesos de gestión de usuarios (afiches de deberes y derechos, cartera de servicios, señalización interna).</t>
  </si>
  <si>
    <t>Aplicación de encuesta y elaboración del plan de mejora acorde al resultado obtenido.</t>
  </si>
  <si>
    <t>SRSV.3.3.3.2.01</t>
  </si>
  <si>
    <t>Seguimiento al proceso de referencia y contrareferencia de la Red</t>
  </si>
  <si>
    <t>SRSV.3.3.1.3.01</t>
  </si>
  <si>
    <t>Visita de supervisión la implementación de la consulta programada en las UNAP, según Plan de Visitas</t>
  </si>
  <si>
    <t>SRSV.3.3.1.4.01</t>
  </si>
  <si>
    <t>Visitas de supervisión en cumplimiento de implementación del protocolo de Referencia y Contra referencia , según plan de visitas</t>
  </si>
  <si>
    <t>SRSV3.3 Fortalecido el acceso a la atención, mediante una cartera de servicios que responda a las necesidades de salud de la población, priorizando los grupos más vulnerables</t>
  </si>
  <si>
    <t>Nivel de implementacion cartera de servicios en el PNA</t>
  </si>
  <si>
    <t>SRSV 3.3  Fortalecido el acceso a la atención, mediante una cartera de servicios que responda a las necesidades de salud de la población, priorizando los grupos más vulnerables</t>
  </si>
  <si>
    <t>SRSV 3.3 Fortalecido el acceso a la atención, mediante una cartera de servicios que responda a las necesidades de salud de la población, priorizando los grupos más vulnerables</t>
  </si>
  <si>
    <t>SRSV 3.3      Fortalecido el acceso a la atención, mediante una cartera de servicios que responda a las necesidades de salud de la población, priorizando los grupos más vulnerables</t>
  </si>
  <si>
    <t>SRSV 3.3.2</t>
  </si>
  <si>
    <t>Implementación de la Estrategia Hearts en el primer nivel de atención</t>
  </si>
  <si>
    <t>Informe nivel de avances</t>
  </si>
  <si>
    <t>SRSV 3.3.3</t>
  </si>
  <si>
    <t>SRSV 3.3   Fortalecido el acceso a la atención, mediante una cartera de servicios que responda a las necesidades de salud de la población, priorizando los grupos más vulnerables</t>
  </si>
  <si>
    <t>SRSV 3.3.4</t>
  </si>
  <si>
    <t>Captura, seguimiento y evaluación de la estrategia de Adulto Mayor en las UNAP</t>
  </si>
  <si>
    <t>SRSV 3.3.5</t>
  </si>
  <si>
    <t>SRSV 3.3.6</t>
  </si>
  <si>
    <t>3.3.1.1 Gestión  Usuarios en EE.SS PNA y CEAS.</t>
  </si>
  <si>
    <t>SRSV.3.3.1.1.01</t>
  </si>
  <si>
    <t xml:space="preserve">Reunión  de Coordinación logística del Taller Humanización de los Servicios de Salud </t>
  </si>
  <si>
    <t>SRSV.3.3.1.1.02</t>
  </si>
  <si>
    <t>Seguimiento a G.A de la Instalación y promoción de la cartilla de deberes y derechos de los usuarios de los servicios de salud (señalización)</t>
  </si>
  <si>
    <t>SRSV.3.3.1.1.03</t>
  </si>
  <si>
    <t>Seguimiento Levantamiento de la cartera de servicios de los EE.SS actualizada.</t>
  </si>
  <si>
    <t>SRSV.3.3.1.1.04</t>
  </si>
  <si>
    <t>Aplicación de encuestas de satisfacción de usuarios</t>
  </si>
  <si>
    <t>3.3.1.1    Fortalecimiento de la Red de Emergencias de forma humanizada, eficiente y de calidad</t>
  </si>
  <si>
    <t>Nivel de fortalecimiento de la red de emergencias de forma humanizada y de calidad</t>
  </si>
  <si>
    <t>3.3.1.2 Desarrollo, Gestión y coordinación  de traslados de pacientes en las redes de servicios de emergencias.</t>
  </si>
  <si>
    <t>Nivel de avance en el desarrollo, gestion y coordinacion de traslados de pacientes en la red de servicios de emergencias.</t>
  </si>
  <si>
    <t>3.3.2.1 Preparación y Respuesta a Emergencias de Salud Publica y Desastres</t>
  </si>
  <si>
    <t>CEAS que tienen elaborado plan de respuesta a emergencias y desastres</t>
  </si>
  <si>
    <t>3.1.1.2 Desarrollo, Gestión y coordinación  de traslados de pacientes en las redes de servicios de emergencias.</t>
  </si>
  <si>
    <t>3.1.1.1    Fortalecimiento de la Red de Emergencias de forma humanizada, eficiente y de calidad</t>
  </si>
  <si>
    <t>SRSV 3.3.1.1.1</t>
  </si>
  <si>
    <t>Coordinación de la Implementación del Modelo Integrado de Atención de Emergencias y Urgencias</t>
  </si>
  <si>
    <t xml:space="preserve">Supervisión de la capacitación de salud del Soporte Vital Basico y Soporte Vital Avanzado </t>
  </si>
  <si>
    <t>SRSV 3.3.1.1.4</t>
  </si>
  <si>
    <t>Supervisión de la Capacitación del personal de las Ambulancias en los manuales asistenciales, Soporte vital Básico y soporte Vital Avanzado</t>
  </si>
  <si>
    <t>SRSV 3.3.1.1.5</t>
  </si>
  <si>
    <t xml:space="preserve">Coordinación y de supervisión de la sala de emergencias  </t>
  </si>
  <si>
    <t xml:space="preserve">Lista de chequeo de carro de paro. </t>
  </si>
  <si>
    <t>SRSV 3.3.1.2.01</t>
  </si>
  <si>
    <t>Coordinación del Procedimiento de Traslado Inter-hospitalario de Pacientes Emergentes y Urgentes</t>
  </si>
  <si>
    <t xml:space="preserve">SRSV 3.3.2.1.1 </t>
  </si>
  <si>
    <t>Coordinación de simulacros de la Red asistencial</t>
  </si>
  <si>
    <t>SRSV 3.3.2.1.2</t>
  </si>
  <si>
    <t>Coordinacion  Plan de Preparación y Respuesta a Brotes Epidemiologicos</t>
  </si>
  <si>
    <t>SRSV 3.3.2.1.3</t>
  </si>
  <si>
    <t xml:space="preserve">Coordinacion de preparacion Operativo  Semana Santa </t>
  </si>
  <si>
    <t>SRSV 3.3.2.1.4</t>
  </si>
  <si>
    <t xml:space="preserve">Coordinacion de preparacion Operativo  Patronales y Festividades locales </t>
  </si>
  <si>
    <t>SRSV 3.3.2.1.5</t>
  </si>
  <si>
    <t>Coordinacion  Preparativos y Respuesta a Temporada Ciclónica y Eventos de Salud Publica consecuentes</t>
  </si>
  <si>
    <t>SRSV 3.3.2.1.6</t>
  </si>
  <si>
    <t xml:space="preserve">Coordinacion de preparacion Operativo  feriado Navidad y Año Nuevo </t>
  </si>
  <si>
    <t>3.3.1.1Fortalecimiento de  las capacidades del personal de enfermería del área de emergencia para brindar un servicio oportuno y de calidad.</t>
  </si>
  <si>
    <t>SRSV3.3.1.1.01</t>
  </si>
  <si>
    <t>Capacitación del personal de enfermería del área de emergencia para brindar servicio oportuno y de calidad .</t>
  </si>
  <si>
    <t>3.3.1 .2Provisión de los servicios de Enfermería humanizados</t>
  </si>
  <si>
    <t>SRSV3.3.1..201</t>
  </si>
  <si>
    <t>Supervisar al personal de enfermería en la aplicación de los procesos</t>
  </si>
  <si>
    <t>SRSV3.3.1.1202</t>
  </si>
  <si>
    <t>Reunión de Coordinación de los planes de mejora del personal de enfermería</t>
  </si>
  <si>
    <t>SRSV3.3.1.2 .03</t>
  </si>
  <si>
    <t>Capacitación del personal de enfermería en humanización de los servicios.</t>
  </si>
  <si>
    <t>Porciento de Hospitales con personal de enfermería de emergencia capacitado para brindar un servicio oportuno y de calidad</t>
  </si>
  <si>
    <t>Porciento</t>
  </si>
  <si>
    <t>Gestión Clínica/ Enfermería</t>
  </si>
  <si>
    <t>Número de CAP con personal de enfermería capacitado en Humanización de los servicios</t>
  </si>
  <si>
    <t>Seguimiento a la prestación de servicios de laboratorio y servicios de transfusión ofertados 24 h</t>
  </si>
  <si>
    <t>SRSV3.3.1.1.02</t>
  </si>
  <si>
    <t>SRSV3.3.1.1.03</t>
  </si>
  <si>
    <t>Visitas de supervisión de la prestación de  la  servicios en los laboratorios que realizan pruebas especiales de VIH (CD4, CV y ADN-PCR</t>
  </si>
  <si>
    <t>SRSV3.3.1.1.04</t>
  </si>
  <si>
    <t>Seguimiento a la oferta de los servicios diagnósticos en CEAS y Centros Diagnósticos</t>
  </si>
  <si>
    <t>SRSV3.3.1.1.05</t>
  </si>
  <si>
    <t>Conformación de clubes de donantes</t>
  </si>
  <si>
    <t>SRSV3.3.1.1.06</t>
  </si>
  <si>
    <t>Jornadas voluntarias de donación de sangre</t>
  </si>
  <si>
    <t>SRSV3.3.1.1.07</t>
  </si>
  <si>
    <t xml:space="preserve">Supervisión de la calidad del dato acentado en el Sistema de Registro Nominal de VIH (SIRENP-VIH) en EESS </t>
  </si>
  <si>
    <t>SRSV3.3.1.1.08</t>
  </si>
  <si>
    <t>Porcentaje de CEAS  que presten servicios de laboratorio y  gestion de sangre 24 horas</t>
  </si>
  <si>
    <t>15 CEAS</t>
  </si>
  <si>
    <t>46.6%</t>
  </si>
  <si>
    <t xml:space="preserve">Gestion Clinica/Unidad Diagnostico </t>
  </si>
  <si>
    <t>3.3.1.1 Provisión de servicios de prevención de cáncer cérvico uterino</t>
  </si>
  <si>
    <t>Porciento de centros de PNA, CEAS y Centros Diagnosticos realizando toma de muestra de PAP para prevención de Cáncer Cérvico Uterino</t>
  </si>
  <si>
    <t>Gestion Clinica/ Enc. Planificación Familiar y Adolescente</t>
  </si>
  <si>
    <t>Seguimiento a la cobertura de papanicolau en la población objetivo</t>
  </si>
  <si>
    <t>Reporte oportuno de la base de datos de Papanicolau realizados</t>
  </si>
  <si>
    <t>Seguimiento a la entrega oportuna de los resultados del papanicolau a las usuarias</t>
  </si>
  <si>
    <t>4.1.3.1 Provisión de servicios Salud Materno, Neonatal y Adolescente</t>
  </si>
  <si>
    <t>Porcentaje de CPN ofertando atención Integral a los Adolescentes</t>
  </si>
  <si>
    <t>4.1.3.2 Fortalecimiento de los Servicios de Atención a población adolescente</t>
  </si>
  <si>
    <t>Porciento de CEAS Con Unidades de atención integral paras adolescentes conformados.</t>
  </si>
  <si>
    <t>SRSV4.1.3.1.06</t>
  </si>
  <si>
    <t>Capacitación a proveedores sobre promoción, consejería y anticoncepción postevento obstétrico, métodos anticonceptivos de largo plazo y de emergencia</t>
  </si>
  <si>
    <t>agenda</t>
  </si>
  <si>
    <t>SRSV4.1.3.1.17</t>
  </si>
  <si>
    <t xml:space="preserve">Seguimiento a los servicios integrales ofertados para la prevención del embarazo en adolescentes. </t>
  </si>
  <si>
    <t>SRSV4.1.3.2.01</t>
  </si>
  <si>
    <t>Seguimiento a la conformación de las Unidades de Atención Integral para Adolescentes</t>
  </si>
  <si>
    <t>SRSV4.1.3.2.02</t>
  </si>
  <si>
    <t xml:space="preserve">Implementación de los programas de educación permanente en manejo y uso de las Guías y protocolos de atención integral con énfasis en salud sexual y salud reproductiva </t>
  </si>
  <si>
    <t>SRSV4.1.3.2.03</t>
  </si>
  <si>
    <t>Seguimiento a la implementación de las Guías de atención integral con énfasis en salud sexual y reproductiva</t>
  </si>
  <si>
    <t>SRSV4.1.3.2.04</t>
  </si>
  <si>
    <t>Talleres de capacitación en Consejería de Salud sexual y salud reproductiva incluida la planificacion post evento obstetrico y de Atención integral a niños, niñas y adolescentes bajo enfoque basado en derechos humanos y enfoque de genero</t>
  </si>
  <si>
    <t>SRSV4.1.3.2.05</t>
  </si>
  <si>
    <t>Seguimiento al transporte oportuno de insumos anticonceptivos desde almacenes  regionales a hospitales y CPN</t>
  </si>
  <si>
    <t>SRSV4.1.3.2.06</t>
  </si>
  <si>
    <t xml:space="preserve">Reuniones inter e intrasectoriales para adolescentes empoderados  con el apoyo de un personal de salud capacitado en salud sexual integral y Enfoque basado en Derechos Humanos para la distribución de métodos anticonceptivos </t>
  </si>
  <si>
    <t>SRSV4.1.3.2.07</t>
  </si>
  <si>
    <t xml:space="preserve"> Socialización del protocolo de atención para manejo de consejería y asesoría en anticoncepción para los/as adolescentes a través de la implicación del personal médico, de enfermería y promotores/as </t>
  </si>
  <si>
    <t>SRSV4.1.3.2.08</t>
  </si>
  <si>
    <t xml:space="preserve"> Monitoreo del cumplimiento de protocolos de atención adolescentes</t>
  </si>
  <si>
    <t>4.1.3.1 fortalecimiento de los servicios de atención a población adolescente</t>
  </si>
  <si>
    <t>Número de Centros de salud que han fortalecido sus servicios de salud en base a conocimientos de los protocolos y rutas criticas para el abordaje de violencia en niños, niñas y adolescentes.</t>
  </si>
  <si>
    <t>40% de los centros de salud capacitados en protocolos y rutas criticas para el abordaje de violencia en niños, niñas y adolescentes</t>
  </si>
  <si>
    <t>Talleres para la difusión de los protocolos y rutas críticas para el abordaje de los signos de violencia hacia las niñas, niños y adolescentes.</t>
  </si>
  <si>
    <t>SRSV 4.1.3.1.01</t>
  </si>
  <si>
    <t>SRSV 4.1.4.1.01</t>
  </si>
  <si>
    <t>Acompañar y dar seguimiento en la conformación de los diferentes comités  de los CEAS de su influencia</t>
  </si>
  <si>
    <t xml:space="preserve">actas de reuniones  </t>
  </si>
  <si>
    <t>SRSV 4.1.4.1.02</t>
  </si>
  <si>
    <t xml:space="preserve"> Encuentro de juramentación de los comités de CEAS </t>
  </si>
  <si>
    <t>Total de CEAS que cuentan con un comite de salud hospitalario</t>
  </si>
  <si>
    <t>.4.1.3.1 Implementado y Fortalecido la aplicación de las normas contenidas en los Protocolos de atencion Materno infantilen los CEAS de la Region Valdesia.</t>
  </si>
  <si>
    <t>Supervisar la implementacion de  la Iniciativa Hospital amigo de la Madre y del bebe bien cuidado en un 10% de los Hospitales del Servicio Regional Valdesia.</t>
  </si>
  <si>
    <t>PorcentaJes de CEAS que realizan partos de acuerdo a los Estandares previamente establecidos en las normas y protocolos de manejo.</t>
  </si>
  <si>
    <t>4 CEAS de la Region Valdesia, para un 31 % se ha implementado la iniciativa HAB</t>
  </si>
  <si>
    <t>Gestion Clinica_Materno Infantil.</t>
  </si>
  <si>
    <t>.4.1.3.2 Implementada y Aumentada la Captacion Temprana y seguimiento de las Embarazadas, Puerperasy recien nacidos  según normas y Protocolos.</t>
  </si>
  <si>
    <t>Supervisar la Elaboracion de la Sala de Situacion de la Mortalidad Materna y Perinatal  en un 15 %   de los hospitales   del  Servicio Regional Valdesia..</t>
  </si>
  <si>
    <t>Porcentaies de CEAS que realizan partos de acuerdo a los Estandares previamente establecidos en las normas y protocolos de manejo.</t>
  </si>
  <si>
    <t>4 CEAS de la Region Valdesia, para un 31 % se ha implementado la sala de  Situacion Materna y Perinatal.</t>
  </si>
  <si>
    <t>4.1.3.1Implementado y Fortalecido la aplicación de las normas contenidas en los Protocolos de atencion Materno infantiles en los CEAS de la Region Valdesia.</t>
  </si>
  <si>
    <t>Monitorear la  adherencia a los Protocolos de atencion Materno infantil en un 20 % de los CEAS del Servicio Regional Valdesia.</t>
  </si>
  <si>
    <t>porcentajes de expedientes que cumplen con el protocolo de atencion MaternoInfantil..</t>
  </si>
  <si>
    <t>60% de los expedintes auditados a la fecha  cumplen con los protocolos.</t>
  </si>
  <si>
    <t>4.1.1.3Mejorado y fortalecido el acceso  a la atencion, que responde a la cartera de servicios, que cumple con las necesidades de las usuarias, durante el embarazo en el PNA</t>
  </si>
  <si>
    <t>Incrementar en un 25  %  el numero  de Embarazadas que son captadas por el PNA y cumplen con el cronograma de visitas prenatales de acuerdo a las normas de las Guias y Protocolos de atencion.</t>
  </si>
  <si>
    <t>Numero de usuarias Embarazadas captadas por PNA, que cumplen con el cronograma de visitas `prenatales acuerdo a las normas de las Guias y Protocolos de atencionen el PNA.</t>
  </si>
  <si>
    <t>6982 Usuarias Embarazadas. captadas por el PNA que cumplen con el cronograma de visitas prenatales.</t>
  </si>
  <si>
    <t>4.1.3.1 Implementado y Fortalecido la aplicación de las normas contenidas en los Protocolos de atencion Materno infantilen los CEAS de la Region Valdesia.</t>
  </si>
  <si>
    <t>Supervisar  el registro en linea del certificado de nacido vivos en el  20 % de los CEAS del Servicio Regional Valdesia.</t>
  </si>
  <si>
    <t>Porcentajes de CEAS del Servicio Regional Valdesia que realizan el registro en linea del certificdo de nacidos vivos..</t>
  </si>
  <si>
    <t xml:space="preserve">En 6 CEAS, para un 46 % de los CEAS de la region Valdesia cuentan con Unidades de JCE y realizan un registro  en linea del certifiaco de nacidos vivos.. </t>
  </si>
  <si>
    <t>Capacitar al 40 %  de los Proveedores de salud de los CEAS del Servicio Regional Valdesia sobre  el cuidado basico del Recien nacido y la reanimacion cardiopulmonar.</t>
  </si>
  <si>
    <t>Porcentaje de Proveedores de salud del Servicio Regional Valdesia capacitados sobre el cuidado basico del Recien nacido y la reanimacion cardiopulmonar</t>
  </si>
  <si>
    <t xml:space="preserve">En el Servicio Regional Valdesia contamos con un total de 15 CEAS, de los cuales solo 13 brindan servicios del Parto, de estos hospitales se han capacitados un total de 80 proveedores de salud sobre los cuidados especiales del RN y sobre reanimacion cardiopulmonar Neonatal </t>
  </si>
  <si>
    <t>4.1.3.4 Implementada y Aumentada la Captacion Temprana y el Seguimiento  de las Puerperas según normas y Protocolos.en el PNA</t>
  </si>
  <si>
    <t>Incrementar  en un 25% la Captacion Temprana y seguimiento  de las puerperas y  la Promocion de la Lactancia Materna según normas y protocolos de atencion en el PNA.</t>
  </si>
  <si>
    <t>Numero de Puerperas Captadas a las 48 horas de la postalta en el PNA.</t>
  </si>
  <si>
    <t>4699 Puerperas Captadas en el PNA .</t>
  </si>
  <si>
    <t>4.1.3.5 Fortalecido e Incrementado el numero de EmbarazadasVIH positivas, que recibem ARV atraves del Programa de ETMI de VIH y Sifilis Congenita</t>
  </si>
  <si>
    <t>Incrementar en un 2  %  el numero  de Embarazadas VIH Positivas que recibem ARV atraves del Programa de Eliminacion de la Transmision Materno infantil del VIH y Sifilis Congenita .</t>
  </si>
  <si>
    <t>Numero de Embarazadas VIH positivas que reciben ARV atraves del PETMI.</t>
  </si>
  <si>
    <t xml:space="preserve"> 24 Embarazdas VIH Positivas Gaptadas que reciben ARV en el PETMI.</t>
  </si>
  <si>
    <t>Coodinar y dar seguimiento a la implementacion de las estrategias del codigo Rojo en un 20 %  de  los CEAS del Sistema Regional Valdesia.</t>
  </si>
  <si>
    <t>7 CEAS de la Region Valdesia, para un 54 % se ha implementado las estrategias del Codigo Rojo.</t>
  </si>
  <si>
    <t>4.1.3.6 Implementado y Fortalecido el Programa de Crecimiento y Desarrollo en el PNA</t>
  </si>
  <si>
    <t>Incrementar en un 10 % el numero de Recien nacidos y niños menores de 5 años captados por el Programa de Crecimiento y Desarrollo, vigilancia Nutricional y estimulacion temprana en el PNA.</t>
  </si>
  <si>
    <t>Numero de Recien nacidos y Niños menores de 5 años captados en el programa de Crecimiento y Desarrollo en el PNA</t>
  </si>
  <si>
    <t xml:space="preserve">   10511 Recien nacidos Captados PNA</t>
  </si>
  <si>
    <t>4.1.3.7 Implementada y Aumentada la Captacion Temprana y seguimiento de las Embarazadas, Puerperasy recien nacidos  según normas y Protocolos.</t>
  </si>
  <si>
    <t>Dar Seguimiento a la funcionalidad de los comites de Mobilidad Materna extrema en un 10 %   de los hospitales   del  Servicio Regional Valdesia..</t>
  </si>
  <si>
    <t>Porcentajes de CEAS del Servicio Regional Valdesia con comité de Morbilidad Materna Extrema activo.</t>
  </si>
  <si>
    <t>3 CEAS de la Region Valdesia, para un 23 % con Comité de Morbilidad Materna Extrema activo.</t>
  </si>
  <si>
    <t>4.1.3.8 Implementado y Fortalecido la aplicación de las normas contenidas en los Protocolos de Manejo al Parto en los CEAS de la Region Valdesia.</t>
  </si>
  <si>
    <t>Fortalecer la aplicación de las normas contenidas en los protocolos del manejo del parto y el seguimiento a las intervenciones por cesarea en un 10 % de   los CEAS del SRS Valdesia.</t>
  </si>
  <si>
    <t>Numero de CEAS que realizan partos y Cesareas de acuerdo a los Estandares previamente establecidos en las normas y protocolos de manejo.</t>
  </si>
  <si>
    <t>10 CEAS para un 77% cumplen con las normas contenidas en los Protocolos de  manejo al parto</t>
  </si>
  <si>
    <t>4.1.3.7.Implementada y Aumentada la Captacion Temprana y seguimiento de las Embarazadas, Puerperasy recien nacidos  según normas y Protocolos.</t>
  </si>
  <si>
    <t>Coordinar  el seguimiento al uso de la cartilla prenatal en un 25 %   de los hospitales   del  Servicio Regional Valdesia..</t>
  </si>
  <si>
    <t>Porcentajes de CEAS que utilizan la HCP de acuerdo a los Estandares previamente establecidos en las normas contenidas en las Guias  protocolos de atencion.</t>
  </si>
  <si>
    <t>6 CEAS de la Region Valdesia,  Valdesia para un 46 % se .utilizan  la HCP de acuerdo a los Estandares previamente establecidos en las normas contenidas en las Guias  protocolos de atencion.</t>
  </si>
  <si>
    <t xml:space="preserve">4.1.3.9 Incrementada la Captacion Temprana  y Atencion a Embarazadas con factores de  riesgo y alta vulnerabilidad  </t>
  </si>
  <si>
    <t>Incrementar  en un 25 % el numero  de Embarazadas con aplicacion del formulario de riesgo antes de las 15 semanas de edad cestacional  y el seguimiento de la Historia Clinica Prenatal</t>
  </si>
  <si>
    <t>Numero de Usuarias Embarazadas con evaluacion de riesgos del Embarazo antes de las 15 semanas de edad gestacional.</t>
  </si>
  <si>
    <t>8363 Usuarias Embarazadas Captadas en el. PNA con aplicación del formulario de clasificacion de riesgos.</t>
  </si>
  <si>
    <t>4.1.3.10 Mejorado y fortalecido el acceso  a la atencion, que responde a la cartera de servicios, que cumple con las necesidades de las usuarias, durante el embarazo .</t>
  </si>
  <si>
    <t>Supervisar  la implementacion del Sistema Informatico Perinatal en un 10 %   de los hospitales   del  Servicio Regional Valdesia..</t>
  </si>
  <si>
    <t>Numero de CEAS de la Region Valdesia en los cuales se ha implementado el SIP</t>
  </si>
  <si>
    <t>3 CEAS de la Region Valdesia, para un 23 % se ha implementado el SIP.</t>
  </si>
  <si>
    <t>4.1.3.10.Mejorado y fortalecido el acceso  a la atencion, que responde a la cartera de servicios, que cumple con las necesidades de las usuarias, durante el embarazo .</t>
  </si>
  <si>
    <t>Coordinar la elaboracion de los planes de mejora fruto de los resultados de la evaluacion de la adherencia a Protocolos en un 10 % de los CEAS del Servicio Regional Valdesia.</t>
  </si>
  <si>
    <t>Dar seguimiento a la implementacion de la iniciativa de mejora de la calidad y Humanizacion de los sevicios de atencion de la madre y el  recien nacido en el 10 % de los CEAS del Servicio  Regional Valdesia.</t>
  </si>
  <si>
    <t>4.1.3.10Mejorado y fortalecido el acceso  a la atencion, que responde a la cartera de servicios, que cumple con las necesidades de las usuarias, durante el embarazo .</t>
  </si>
  <si>
    <t>Dar Seguimiento a la implementacion de la clinica de los Trastornos Hipertensivos del Embarazo en el 20 % de los CEAS del Servicio Regional Valdesia.</t>
  </si>
  <si>
    <t>El 60 %  de los expedientes auditdos cumplen con las normas contenidas en los protocolos de atencion Materno Infantil.</t>
  </si>
  <si>
    <t>Coordinar la conformacion de la red COEM Neonatal en un 10 % de los CEASdel Servicio Regional Valdesia.</t>
  </si>
  <si>
    <t>Porcentaje de CEAS en donde exista Unidad COEM Neonatal funcional del Servicio Regional Valdesia.</t>
  </si>
  <si>
    <t>1 CEAS para un 8 % de los CEAS del Servicio Regional Valdesia tiene una unidad COEM Funcional.</t>
  </si>
  <si>
    <t>Expandir y dar seguimiento a la red de Reanimacion  Neonatal avanzada en un 20 % de los CEAS del Servicio Regional Valdesia.</t>
  </si>
  <si>
    <t>Dar Seguimiento al fortalecimiento y extension del Programa Mama Canguro en un 20 % de los CEAS del Servicio Regional Valdesia.</t>
  </si>
  <si>
    <t>Coordinar la conformacion de laa salas de Estimulacion Temprana.en un 20 % de los CEAS del Servicio Regional Valdesia.</t>
  </si>
  <si>
    <t>4.1.3.11 Mejorado y fortalecido el acceso  a la atencion, que responde a la cartera de servicios, que cumple con las necesidades de las usuarias, durante el embarazo .</t>
  </si>
  <si>
    <t>Dar seguimiento a la funcionalidad de las salas de Estimulacion Temprana en un 20 % del CEAS del Servicio Regional Valdesia .</t>
  </si>
  <si>
    <t>Conformar  Sala de Diagnostico Temprano de Gestantes consumidoras de alcohol y drogras en un 10 % de los CEAS del Servicio Regional Valdesia.</t>
  </si>
  <si>
    <t>Porcentajes de Ceas de la Region Valdesia que apliquen e interpreten el Formulario de clasificacion de riesgo a las gestantes antes de las 15 semanas de edad gestacional y cuenten con una Unidad de Salud Mental.</t>
  </si>
  <si>
    <t>1 CEAS para un 8 % de los CEAS del Servicio Regional Valdesia tiene una unidad de Salud Mental Funcional.</t>
  </si>
  <si>
    <t>Elaborar el plan de mejora para la habilitacion de las Unidades de cuidado Obtetricos de emergencia y Neonatales en la red en el 20 % de los CEAS del Servicio Regional Valdesia.</t>
  </si>
  <si>
    <t>Sensibilizar e  Involucrar al 2 % de  los  lideres Comunitarios en la identificacion de las Embarazadas Adolescentes  de los  sectores que conforman las areas de Salud del Servicio Regional Valdesia</t>
  </si>
  <si>
    <t>Porcentajes de Lideres Comunitarios sensibilizados en la importancia de la identificacion y captacion oportuna de las adolescentes embarazadas de sus comunidades.</t>
  </si>
  <si>
    <t>Durante el periodo Enero a Junio del año 2019 se sensibilizaron un total de 20 lidres comnunitarios, pertenecientes a 2 sectores de la zona 1 de la GAS de la  Provincia de San Cristobal .</t>
  </si>
  <si>
    <t>SRSV.4.1.3.1.01</t>
  </si>
  <si>
    <t>Seguimiento a la implementacion de  la Iniciativa Hospital amigo de la Madre y del bebe bien cuidado</t>
  </si>
  <si>
    <t>SRSV.4.1.3.2..01</t>
  </si>
  <si>
    <t>Seguimiento de la Sala de situación mortalidad materna y perinatal</t>
  </si>
  <si>
    <t>SRSV4.1.3.1.02</t>
  </si>
  <si>
    <t>Monitoreo del Apego o adherencia a protocolos de los servicios materno-infantil</t>
  </si>
  <si>
    <t>SRSV4.1.3.3.01</t>
  </si>
  <si>
    <t xml:space="preserve">Seguimiento a las GAS para coordinar acciones de atención a la mujer durante el embarazo, parto y puerperio </t>
  </si>
  <si>
    <t>SRSV4.1.3.1.03</t>
  </si>
  <si>
    <t>Supervisión del Registro en línea del Certificado de Nacidos Vivos</t>
  </si>
  <si>
    <t>SRSV4.1.3.1.04</t>
  </si>
  <si>
    <t xml:space="preserve">Capacitación a proveedores sobre el cuidado básico del recién nacido y reanimación cardio-pulmonar </t>
  </si>
  <si>
    <t>Listado de participantes</t>
  </si>
  <si>
    <t>SRSV4.1.3.4.01</t>
  </si>
  <si>
    <t>Promoción de la lactancia materna</t>
  </si>
  <si>
    <t>SRSV4.1.3.5.01</t>
  </si>
  <si>
    <t xml:space="preserve">Seguimiento a la prevención de la transmisión vertical VIH/Sífilis </t>
  </si>
  <si>
    <t>SRSV4.1.3.1.05</t>
  </si>
  <si>
    <t>Coordinacion de la implementación de la estrategia Código Rojo en los EESS</t>
  </si>
  <si>
    <t>SRSV4.1.3.6.01</t>
  </si>
  <si>
    <t>Seguimiento al control y desarrollo, vigilancia nutricional y estimulación temprano en el Primer Nivel</t>
  </si>
  <si>
    <t>SRSV4.1.3.7.01</t>
  </si>
  <si>
    <t>Seguimiento a la funcionalidad de los comités de Morbilidad materna extrema</t>
  </si>
  <si>
    <t>SRSV4.1.3.8.01</t>
  </si>
  <si>
    <t>Seguimiento a la reducción de las intervenciones por cesáreas</t>
  </si>
  <si>
    <t>SRSV4.1.3.7.02</t>
  </si>
  <si>
    <t>Seguimiento al uso de la cartilla prenatal</t>
  </si>
  <si>
    <t>SRSV4.1.3.9.01</t>
  </si>
  <si>
    <t>Seguimiento a la captación temprana de gestantes, puérperas y recién nacidas</t>
  </si>
  <si>
    <t>SRSV4.1.3.10.01</t>
  </si>
  <si>
    <t xml:space="preserve">Supervisión a los CEAS sobre la implementación del SIP </t>
  </si>
  <si>
    <t>SRSV 4.1.3.10.02</t>
  </si>
  <si>
    <t xml:space="preserve">Coordinacion de la elaboracion de los planes de mejora fruto de los resultados de la evaluacion de la adherencia a Protocolos </t>
  </si>
  <si>
    <t>SRSV 4.1.3.10.03</t>
  </si>
  <si>
    <t>Seguimiento a la implementacion de la iniciativa de mejora de la calidad y Humanizacion de los sevicios de atencion de la madre y el  recien nacido..</t>
  </si>
  <si>
    <t>SRSV 4.1.3.10.04</t>
  </si>
  <si>
    <t xml:space="preserve"> Seguimiento a la implementacion de la clinica de los Trastornos Hipertensivos del Embarazo.</t>
  </si>
  <si>
    <t>SRSV 4.1.3.10.05</t>
  </si>
  <si>
    <t>Coordinacion de la conformacion de la red COEM Neonatal.</t>
  </si>
  <si>
    <t>SRSV 4.1.3.10.06</t>
  </si>
  <si>
    <t>Seguimiento y Expansion  de la red de Reanimacion  Neonatal avanzada.</t>
  </si>
  <si>
    <t>SRSV 4.1.3.10.07</t>
  </si>
  <si>
    <t xml:space="preserve"> Seguimiento al fortalecimiento y extension del Programa Mama Canguro.</t>
  </si>
  <si>
    <t>SRSV 4.1.3.10.08</t>
  </si>
  <si>
    <t>Coordinacion  de la conformacion de laa salas de Estimulacion Temprana.</t>
  </si>
  <si>
    <t>SRSV 4.1.3.10.09</t>
  </si>
  <si>
    <t>Seguimiento a la funcionalidad de las salas de Estimulacion Temprana.</t>
  </si>
  <si>
    <t>SRSV 4.1.3.10.10</t>
  </si>
  <si>
    <t>Conformacion de la  Sala de Diagnostico Temprano de Gestantes consumidoras de alcohol y drogras.</t>
  </si>
  <si>
    <t>SRSV 4.1.3.0.11</t>
  </si>
  <si>
    <t>SRSV 4.1.3.10.12</t>
  </si>
  <si>
    <t xml:space="preserve">Reunion con  lideres Comunitarios para el involucramiento en la identificacion  de las Embarazadas Adolescentes  en  los  distintos sectores </t>
  </si>
  <si>
    <t>Minuta.</t>
  </si>
  <si>
    <t>SRSV4.1.1.1.01</t>
  </si>
  <si>
    <t>SRSV4.1.1.1.02</t>
  </si>
  <si>
    <t>Seegumiento a las GAS para la coordinacion de las acciones en los Circulos comunitarios</t>
  </si>
  <si>
    <t>SRSV4.1.1.1.03</t>
  </si>
  <si>
    <t>Levantamiento de cartera de usuarios adultos mayores y personas con discapacidad.</t>
  </si>
  <si>
    <t>SRSV4.1.1.1.04</t>
  </si>
  <si>
    <t>SRSV4.1.1.1.05</t>
  </si>
  <si>
    <t>Segumiento al estado nutricional de los adultos mayores y usuarios con ECNT</t>
  </si>
  <si>
    <t>SRSV4.1.1.1.06</t>
  </si>
  <si>
    <t>Seguimiento a las GAS para la implementacion de la estrategia de atencion y prevencion de las ECNT</t>
  </si>
  <si>
    <t>4.1.1.1Provision de servicios a usuarios con enfermedades cronicas no transmisibles y adultos mayores</t>
  </si>
  <si>
    <t>Centros de primer nivel prestando atencion a usuarios con ECNT y adultos mayores.</t>
  </si>
  <si>
    <t>4.1.4.1 Fortalecimiento de los servicios de atención a pacientes con TB-VIH</t>
  </si>
  <si>
    <t>Porcentaje de personas con TB captadas y en tratamiento</t>
  </si>
  <si>
    <t xml:space="preserve">80% de los pacientes captadados con tb esten en tratamiento </t>
  </si>
  <si>
    <t>Gestion Clinica/ unidad de TB</t>
  </si>
  <si>
    <t>4.1.4.1 Detenccion  diagnostico y tratamiento (DDT) en los servicios, para el fin de la TB2035</t>
  </si>
  <si>
    <t>porcentaje de personas con TB captadas y en tratamiento</t>
  </si>
  <si>
    <t>80% de los paciente captados con tb esten en tratamiento</t>
  </si>
  <si>
    <t>gestion Clinica/ unidad de TB</t>
  </si>
  <si>
    <t>SRSV4.1.4.1.01</t>
  </si>
  <si>
    <t>SRSV4.1.4.1.02</t>
  </si>
  <si>
    <t>Monitoreo de Indicadores de seguimiento al control de TB, VIH y  con-infecciones TB/VIH</t>
  </si>
  <si>
    <t>SRSV4.1.4.1.03</t>
  </si>
  <si>
    <t>Reunión de socialización del informe de mejoras de los hallazgos encontrados en las supervisiones a servicios de Atención en TB.</t>
  </si>
  <si>
    <t>SRSV4.1.4.1.04</t>
  </si>
  <si>
    <t>SRSV4.1.4.2.05</t>
  </si>
  <si>
    <t>SRSV4.1.4.2.06</t>
  </si>
  <si>
    <t>SRSV4.1.4.2.07</t>
  </si>
  <si>
    <t>Auditoria en la calidad del dato alsistemade informacionSIOE-TB.</t>
  </si>
  <si>
    <t>4.1.2.1 Fortalecimiento de los servicios de atención a pacientes con VIH/SIDA</t>
  </si>
  <si>
    <t>Porcentaje de SAI´s que han reportado disminución de abandono de PVVIH</t>
  </si>
  <si>
    <t>50% de los SAI presenten disminucion de los abandonos de PVVIH</t>
  </si>
  <si>
    <t>Gestion Clinica/ Unidad de VIH</t>
  </si>
  <si>
    <t>SRSV4.1.2.1.01</t>
  </si>
  <si>
    <t>Visita  de supervision al apego de las guias de atención en VIH</t>
  </si>
  <si>
    <t>Formulario de supervision</t>
  </si>
  <si>
    <t>SRSV4.1.2.1.02</t>
  </si>
  <si>
    <t>Mesas de trabajo para realizar plan de mejora de acuerdo a los hallazgos encontrados durante las visitas de supervision.</t>
  </si>
  <si>
    <t xml:space="preserve">Listado de participantes </t>
  </si>
  <si>
    <t>SRSV4.1.2.1.03</t>
  </si>
  <si>
    <t>Taller de consejeria y toma de muestra de VIH.</t>
  </si>
  <si>
    <t>SRSV4.1.2.1.04</t>
  </si>
  <si>
    <t>Auditoria del FAPPS.</t>
  </si>
  <si>
    <t>SRSV4.1.2.1.05</t>
  </si>
  <si>
    <t>EQUIPO DE TRANSPORTE</t>
  </si>
  <si>
    <t>VEHICULO</t>
  </si>
  <si>
    <t xml:space="preserve">CAMIONETAS DOBLE CABINA </t>
  </si>
  <si>
    <t>SAN CRISTOBAL SUR</t>
  </si>
  <si>
    <t/>
  </si>
  <si>
    <t>UNIDAD</t>
  </si>
  <si>
    <t>SAN CRISTOBAL ESTE</t>
  </si>
  <si>
    <t>SAN CRISTOBAL NORTE</t>
  </si>
  <si>
    <t>SAN JOSE DE OCOA</t>
  </si>
  <si>
    <t xml:space="preserve">SRS VALDESIA </t>
  </si>
  <si>
    <t>EQUIPO DE COMPUTO</t>
  </si>
  <si>
    <t>FOTOCOPIADORA</t>
  </si>
  <si>
    <t>MULTIFUNCIONAL</t>
  </si>
  <si>
    <t>EQUIPO ELECTRICO</t>
  </si>
  <si>
    <t>AIRE ACONDICIONADO</t>
  </si>
  <si>
    <t>MANTENIMIENTO AIRES ACONDICIONADOS</t>
  </si>
  <si>
    <t>LAPTOP</t>
  </si>
  <si>
    <t>LAPTOP 500GB 4GB RAM</t>
  </si>
  <si>
    <t>PALO DE CAJA</t>
  </si>
  <si>
    <t>ELECTRICO</t>
  </si>
  <si>
    <t>INVERSOR</t>
  </si>
  <si>
    <t>INVERSOR DE 1,5 KW</t>
  </si>
  <si>
    <t>FUENTE DE ENERGIA</t>
  </si>
  <si>
    <t>BATERIAS</t>
  </si>
  <si>
    <t xml:space="preserve">BATERIA </t>
  </si>
  <si>
    <t>EQUIPO MEDICO</t>
  </si>
  <si>
    <t>CAMILLA</t>
  </si>
  <si>
    <t>CAMILLA PARA PACIENTE</t>
  </si>
  <si>
    <t>BALANZA</t>
  </si>
  <si>
    <t>BALANZA CON TALLIMETRO</t>
  </si>
  <si>
    <t>CAMILLA PARA EXAMEN GINECOLOGICO</t>
  </si>
  <si>
    <t>DOPPLER</t>
  </si>
  <si>
    <t>DOPPLER FETAL PORTATIL</t>
  </si>
  <si>
    <t>SILLON</t>
  </si>
  <si>
    <t>SILLON DENTAL</t>
  </si>
  <si>
    <t xml:space="preserve">SET DE CIRUGIA </t>
  </si>
  <si>
    <t>SET CIRUGIA MENOR</t>
  </si>
  <si>
    <t>NEBILIZADOR</t>
  </si>
  <si>
    <t>NEBULIZADOR</t>
  </si>
  <si>
    <t>NEBULIZADOR ADULTO</t>
  </si>
  <si>
    <t xml:space="preserve">ESFIGMOMANOMETRO </t>
  </si>
  <si>
    <t>ESFIGMOMANOMETRO DE PARED ADULTO</t>
  </si>
  <si>
    <t>ESFIGMOMANOMETRO PORTATIL ADULTO</t>
  </si>
  <si>
    <t>ESFIGMOMANOMETRO DE PARED PEDIATRICO</t>
  </si>
  <si>
    <t>ESFIGMOMANOMETRO PORTATIL PEDIATRICO</t>
  </si>
  <si>
    <t>ESTETOSCOPIO</t>
  </si>
  <si>
    <t>ADULTO</t>
  </si>
  <si>
    <t>PEDIATRICO</t>
  </si>
  <si>
    <t>LAMPARA</t>
  </si>
  <si>
    <t>LAMPARA CUELLO GANSO</t>
  </si>
  <si>
    <t>NEVERA</t>
  </si>
  <si>
    <t>NEVERA PARA VACUNAS</t>
  </si>
  <si>
    <t>BOMBA DE AGUA</t>
  </si>
  <si>
    <t>LOS ANONES</t>
  </si>
  <si>
    <t>SAN LUIS</t>
  </si>
  <si>
    <t>NEBULIZADOR PEDIATRICO</t>
  </si>
  <si>
    <t>PUEBLO ABAJO</t>
  </si>
  <si>
    <t>LAS FLORES</t>
  </si>
  <si>
    <t>PUEBLO ARRIBA</t>
  </si>
  <si>
    <t>LA CIENAGA</t>
  </si>
  <si>
    <t>SAN ANTONIO</t>
  </si>
  <si>
    <t>LA VIGIA</t>
  </si>
  <si>
    <t>SAN RAFAEL</t>
  </si>
  <si>
    <t>OJO DE AGUA</t>
  </si>
  <si>
    <t>EL NARANJAL</t>
  </si>
  <si>
    <t>EL PINAR</t>
  </si>
  <si>
    <t>LOS COROZOS</t>
  </si>
  <si>
    <t>EL CERCADO</t>
  </si>
  <si>
    <t>LOS RANCHITOS</t>
  </si>
  <si>
    <t>LOS MARTINEZ</t>
  </si>
  <si>
    <t>SABANA LARGA</t>
  </si>
  <si>
    <t>SABANA LARGA CENTRO</t>
  </si>
  <si>
    <t>LIMONAR</t>
  </si>
  <si>
    <t>NIZAO</t>
  </si>
  <si>
    <t>LAS AUYAMAS</t>
  </si>
  <si>
    <t>BANILEJOS</t>
  </si>
  <si>
    <t>ARROYO CAÑA</t>
  </si>
  <si>
    <t>MONTE NEGRO</t>
  </si>
  <si>
    <t>MAHOMA</t>
  </si>
  <si>
    <t>LA HORMA</t>
  </si>
  <si>
    <t>SANTANA</t>
  </si>
  <si>
    <t>CATALINA</t>
  </si>
  <si>
    <t>CARRETON</t>
  </si>
  <si>
    <t>PIZARRETE</t>
  </si>
  <si>
    <t>LAS BARIAS</t>
  </si>
  <si>
    <t>DON GREGORIO</t>
  </si>
  <si>
    <t>ESCONDIDO</t>
  </si>
  <si>
    <t>FUNDACION PERAVIA</t>
  </si>
  <si>
    <t>RIO ARRIBA</t>
  </si>
  <si>
    <t>LIMONAL</t>
  </si>
  <si>
    <t>ARROYO BLANCO</t>
  </si>
  <si>
    <t>PAYA</t>
  </si>
  <si>
    <t>MATA GORDA</t>
  </si>
  <si>
    <t>SAONA</t>
  </si>
  <si>
    <t>VILLA DAVID</t>
  </si>
  <si>
    <t>MAXIMO GOMEZ</t>
  </si>
  <si>
    <t>LOS YAGUARIZOS</t>
  </si>
  <si>
    <t>VILLA GUERA</t>
  </si>
  <si>
    <t>CAÑAFISTOL</t>
  </si>
  <si>
    <t>VILLA SOMBRERO</t>
  </si>
  <si>
    <t>LAS CARRERAS</t>
  </si>
  <si>
    <t>HONDURAS</t>
  </si>
  <si>
    <t>LAS TABLAS</t>
  </si>
  <si>
    <t>MATANZAS</t>
  </si>
  <si>
    <t>LOS TUMBAOS</t>
  </si>
  <si>
    <t>QUIJA QUIETA</t>
  </si>
  <si>
    <t>ARROYO HONDO</t>
  </si>
  <si>
    <t>SABANA BUEY</t>
  </si>
  <si>
    <t>LAS CALDEARAS</t>
  </si>
  <si>
    <t>SALINAS</t>
  </si>
  <si>
    <t>SANTA ROSA</t>
  </si>
  <si>
    <t>EL LLANO</t>
  </si>
  <si>
    <t>BOCA CANASTA</t>
  </si>
  <si>
    <t>WILSON BELLO</t>
  </si>
  <si>
    <t>VILLA MAJEGA</t>
  </si>
  <si>
    <t>CAJUILITO</t>
  </si>
  <si>
    <t>EL CARRIL</t>
  </si>
  <si>
    <t>LA PARED</t>
  </si>
  <si>
    <t>MAMA TINGO</t>
  </si>
  <si>
    <t>QUITA SUEÑO</t>
  </si>
  <si>
    <t>CAMBOYA</t>
  </si>
  <si>
    <t>GERONIMO PINALES</t>
  </si>
  <si>
    <t>GRINGO</t>
  </si>
  <si>
    <t>PARAISO DE DIOS</t>
  </si>
  <si>
    <t>SALUD MENTAL</t>
  </si>
  <si>
    <t>SAN JOSE</t>
  </si>
  <si>
    <t>LA CANELA</t>
  </si>
  <si>
    <t>LOS BOTAO</t>
  </si>
  <si>
    <t>MALPAEZ</t>
  </si>
  <si>
    <t>MIRACIELO</t>
  </si>
  <si>
    <t>LOS PARCELEROS</t>
  </si>
  <si>
    <t>SABANA GRANDE DE PALENQUE</t>
  </si>
  <si>
    <t>LUCIOLO BAEZ</t>
  </si>
  <si>
    <t>JUAN BARON</t>
  </si>
  <si>
    <t>ARROYO MAMEY</t>
  </si>
  <si>
    <t>SEMANA SANTA</t>
  </si>
  <si>
    <t>DOÑA ANA</t>
  </si>
  <si>
    <t>PAJARITO YAGUATE</t>
  </si>
  <si>
    <t>MANA</t>
  </si>
  <si>
    <t>CAMBITA CRUCE</t>
  </si>
  <si>
    <t>EL PUEBLECITO</t>
  </si>
  <si>
    <t>LA COLONIA</t>
  </si>
  <si>
    <t>LOS TOROS</t>
  </si>
  <si>
    <t>MUCHA AGUA</t>
  </si>
  <si>
    <t>LOS CACAOS</t>
  </si>
  <si>
    <t>EL MAIZAL</t>
  </si>
  <si>
    <t>MEDINA</t>
  </si>
  <si>
    <t>LA CUCHILLA</t>
  </si>
  <si>
    <t>EL CAOBAL</t>
  </si>
  <si>
    <t>LA REPRESA</t>
  </si>
  <si>
    <t>V. CENTENARIO</t>
  </si>
  <si>
    <t>VILLA CENTRO DEL PUEBLO</t>
  </si>
  <si>
    <t>BARRIO DUARTE</t>
  </si>
  <si>
    <t>LOS MOGOTES</t>
  </si>
  <si>
    <t>BASIMA</t>
  </si>
  <si>
    <t>CATAREY</t>
  </si>
  <si>
    <t>EL SILENCIO</t>
  </si>
  <si>
    <t>PAJARITO VILLA ALTAGRACIA</t>
  </si>
  <si>
    <t>PINO HERRADO</t>
  </si>
  <si>
    <t>KM 59</t>
  </si>
  <si>
    <t>GUANANITO</t>
  </si>
  <si>
    <t>MOSCU</t>
  </si>
  <si>
    <t>VILLA FUNDACION</t>
  </si>
  <si>
    <t>SABANA TORO</t>
  </si>
  <si>
    <t>5 DE ABRIL</t>
  </si>
  <si>
    <t>CAMBITA STERLING</t>
  </si>
  <si>
    <t>CLUB ROTARIO</t>
  </si>
  <si>
    <t>MODESTO OGANDO</t>
  </si>
  <si>
    <t>LOS MOLINA</t>
  </si>
  <si>
    <t>LA PISCINA</t>
  </si>
  <si>
    <t>PUERTO RICO</t>
  </si>
  <si>
    <t>CEPAE</t>
  </si>
  <si>
    <t>MADRE VIEJA</t>
  </si>
  <si>
    <t>SAN MIGUEL</t>
  </si>
  <si>
    <t>VILLA FEDERICO</t>
  </si>
  <si>
    <t>HATILLO</t>
  </si>
  <si>
    <t>ESTEBANIA BORINQUE</t>
  </si>
  <si>
    <t>BENDAÑO</t>
  </si>
  <si>
    <t>CALLE BONITA</t>
  </si>
  <si>
    <t>CARVAJAL</t>
  </si>
  <si>
    <t>EL POMIER</t>
  </si>
  <si>
    <t>EL RAMON</t>
  </si>
  <si>
    <t>HATO DAMAS</t>
  </si>
  <si>
    <t>JAMEY</t>
  </si>
  <si>
    <t>LA CRUZ</t>
  </si>
  <si>
    <t>LOS MONTONES</t>
  </si>
  <si>
    <t>SANTA MARIA</t>
  </si>
  <si>
    <t>VILLEGAS</t>
  </si>
  <si>
    <t>CANASTICA</t>
  </si>
  <si>
    <t>CONANI</t>
  </si>
  <si>
    <t>PUEBLO NUEVO</t>
  </si>
  <si>
    <t>LAVA PIES</t>
  </si>
  <si>
    <t>MONTAÑO</t>
  </si>
  <si>
    <t>NAJAYO ARRIBA</t>
  </si>
  <si>
    <t xml:space="preserve">LA ALTAGRACIA </t>
  </si>
  <si>
    <t>LA PLENA</t>
  </si>
  <si>
    <t>LAS PALMITAS</t>
  </si>
  <si>
    <t>El Cercado</t>
  </si>
  <si>
    <t>Generales</t>
  </si>
  <si>
    <t>Albañileria</t>
  </si>
  <si>
    <t>Plomeria</t>
  </si>
  <si>
    <t>Herreria</t>
  </si>
  <si>
    <t>Pintura Gral</t>
  </si>
  <si>
    <t>Miscelaneos</t>
  </si>
  <si>
    <t>Cambita Cruce</t>
  </si>
  <si>
    <t>Gringo</t>
  </si>
  <si>
    <t>Haina I</t>
  </si>
  <si>
    <t>Rosalito</t>
  </si>
  <si>
    <t>Zona Franca La Armeria</t>
  </si>
  <si>
    <t>La Cuchilla Medina</t>
  </si>
  <si>
    <t>Medina</t>
  </si>
  <si>
    <t>El Limonal</t>
  </si>
  <si>
    <t>Paya</t>
  </si>
  <si>
    <t>Quita Sueño</t>
  </si>
  <si>
    <t>Bajos de Haina</t>
  </si>
  <si>
    <t>Carreras</t>
  </si>
  <si>
    <t>Caobal</t>
  </si>
  <si>
    <t>Reconstrucción</t>
  </si>
  <si>
    <t>El Pomiel</t>
  </si>
  <si>
    <t>Los Anones</t>
  </si>
  <si>
    <t>Monte Negro</t>
  </si>
  <si>
    <t>Las Flores</t>
  </si>
  <si>
    <t>La Cienega</t>
  </si>
  <si>
    <t>La Horma</t>
  </si>
  <si>
    <t>Carreton</t>
  </si>
  <si>
    <t>Sabana Buey</t>
  </si>
  <si>
    <t>Barrio Puerto Rico</t>
  </si>
  <si>
    <t>San Rafael</t>
  </si>
  <si>
    <t>Santana</t>
  </si>
  <si>
    <t>Arroyo Hondo</t>
  </si>
  <si>
    <t>Maizal</t>
  </si>
  <si>
    <t>La Represa</t>
  </si>
  <si>
    <t>SAN CRISTOBAL</t>
  </si>
  <si>
    <t>Villa Fundación</t>
  </si>
  <si>
    <t>Caretey</t>
  </si>
  <si>
    <t>Villa Altagracia</t>
  </si>
  <si>
    <t>La Plena</t>
  </si>
  <si>
    <t>Los Parceleros</t>
  </si>
  <si>
    <t>Palenque</t>
  </si>
  <si>
    <t>Pajarito</t>
  </si>
  <si>
    <t>YAGUATE</t>
  </si>
  <si>
    <t>Santa Maria</t>
  </si>
  <si>
    <t xml:space="preserve">La Pared </t>
  </si>
  <si>
    <t>El Carril</t>
  </si>
  <si>
    <t>La Altagracia Centro</t>
  </si>
  <si>
    <t>San Miguel</t>
  </si>
  <si>
    <t>Los Montones</t>
  </si>
  <si>
    <t>San CristobAL</t>
  </si>
  <si>
    <t>Mana de Yaguate</t>
  </si>
  <si>
    <t>Barrio Federico</t>
  </si>
  <si>
    <t>Don Gregorio</t>
  </si>
  <si>
    <t>Las Tablas</t>
  </si>
  <si>
    <t>BANI</t>
  </si>
  <si>
    <t>Los Yaguarizos</t>
  </si>
  <si>
    <t>BAni</t>
  </si>
  <si>
    <t>Cañafistol</t>
  </si>
  <si>
    <t>Quija Quieta</t>
  </si>
  <si>
    <t>La Palmita</t>
  </si>
  <si>
    <t>La Colonia</t>
  </si>
  <si>
    <t>Cambita Garabito</t>
  </si>
  <si>
    <t>Juan Baron</t>
  </si>
  <si>
    <t>Villegas</t>
  </si>
  <si>
    <t>Los Ranchitos</t>
  </si>
  <si>
    <t>Palo de Caja</t>
  </si>
  <si>
    <t>Mahoma</t>
  </si>
  <si>
    <t>Nizaito</t>
  </si>
  <si>
    <t>El Llano</t>
  </si>
  <si>
    <t>UTILES DE ESRITORIO, OFIC. Y ENSEÑANZA</t>
  </si>
  <si>
    <t>RESMA</t>
  </si>
  <si>
    <t>LAPICES DE CARBON</t>
  </si>
  <si>
    <t>CAJAS/12</t>
  </si>
  <si>
    <t xml:space="preserve">ALIMENTOS Y BEBIDAS PARA PERSONAS </t>
  </si>
  <si>
    <t>REFRIGERIO</t>
  </si>
  <si>
    <t>PAPEL BOND 8 1/2 *11</t>
  </si>
  <si>
    <t>AGUA EMBOTELLADA</t>
  </si>
  <si>
    <t>FARDOS/20</t>
  </si>
  <si>
    <t>LAPICEROS AZULES</t>
  </si>
  <si>
    <t xml:space="preserve">AGUA  </t>
  </si>
  <si>
    <t>AGUA</t>
  </si>
  <si>
    <t>Seguimiento a la implementaciòn de la cartera de servicios en la UNAP</t>
  </si>
  <si>
    <t>IMPRESION Y ENCUADERNACION</t>
  </si>
  <si>
    <t>FORMULARIOS DE SUPERVISION</t>
  </si>
  <si>
    <t>COMBUSTIBLE</t>
  </si>
  <si>
    <t>GASOIL</t>
  </si>
  <si>
    <t>GALONES</t>
  </si>
  <si>
    <t>VIATICOS DENTRO DEL PAIS</t>
  </si>
  <si>
    <t>supervision del apego al protocolo y calidad de los servicios de atencion</t>
  </si>
  <si>
    <t>viaticos dentro del pais</t>
  </si>
  <si>
    <t>RD$</t>
  </si>
  <si>
    <t>223101</t>
  </si>
  <si>
    <t>viatiticos al chofer</t>
  </si>
  <si>
    <t>RDS</t>
  </si>
  <si>
    <t xml:space="preserve">Supervisar a los EESS en el proceso de cumplimiento de los criterios para su habilitación en las áreas de odontología. </t>
  </si>
  <si>
    <t>237102</t>
  </si>
  <si>
    <t>galones</t>
  </si>
  <si>
    <t>materiales e insumos odontologicos</t>
  </si>
  <si>
    <t>kits odontologicos basados en 70 personas</t>
  </si>
  <si>
    <t>239901</t>
  </si>
  <si>
    <t>refrigerio fuerte para 30 personas</t>
  </si>
  <si>
    <t>alojamiento</t>
  </si>
  <si>
    <t>Alojamiento en Hotel</t>
  </si>
  <si>
    <t>228704</t>
  </si>
  <si>
    <t>SRSV.1.1.3.3.04</t>
  </si>
  <si>
    <t>Masterial gastable de oficina</t>
  </si>
  <si>
    <t>Folders</t>
  </si>
  <si>
    <t>Caja</t>
  </si>
  <si>
    <t>SRSV.1.1.3.3.05</t>
  </si>
  <si>
    <t>Masterial gastable de oficina, 14 cajas de lapices y 14 caja de boligrafos</t>
  </si>
  <si>
    <t>Lapices, Lapiceros</t>
  </si>
  <si>
    <t>239201</t>
  </si>
  <si>
    <t>SRSV.1.1.3.3.06</t>
  </si>
  <si>
    <t>Hojas en blanco</t>
  </si>
  <si>
    <t>Resma</t>
  </si>
  <si>
    <t>SRSV.1.1.3.3.08</t>
  </si>
  <si>
    <t xml:space="preserve">Combustible </t>
  </si>
  <si>
    <t>Galones</t>
  </si>
  <si>
    <t>SRSV.1.1.3.3.02</t>
  </si>
  <si>
    <t>SRSV.1.1.3.3.03</t>
  </si>
  <si>
    <t>Autodiagnóstico CAF</t>
  </si>
  <si>
    <t>caja</t>
  </si>
  <si>
    <t xml:space="preserve">caja </t>
  </si>
  <si>
    <t xml:space="preserve">Comida y bebida para personas </t>
  </si>
  <si>
    <t>Refrigerio de 4 variedades para 35 personas.</t>
  </si>
  <si>
    <t>SRSV.1.1.3.306</t>
  </si>
  <si>
    <t xml:space="preserve">gasoil </t>
  </si>
  <si>
    <t xml:space="preserve">impresiones varias </t>
  </si>
  <si>
    <t xml:space="preserve">UD </t>
  </si>
  <si>
    <t>resma de papel</t>
  </si>
  <si>
    <t>resma</t>
  </si>
  <si>
    <t xml:space="preserve">refigerio p/30 personas </t>
  </si>
  <si>
    <t>folders</t>
  </si>
  <si>
    <t>lapicero caja 12/1</t>
  </si>
  <si>
    <t>Servicios tecnicos profesionales</t>
  </si>
  <si>
    <t>rd$</t>
  </si>
  <si>
    <t>Servicios de comunicaciones</t>
  </si>
  <si>
    <t>servicio de internet</t>
  </si>
  <si>
    <t>mb</t>
  </si>
  <si>
    <t xml:space="preserve">almuerzo tipo buffet p/55 personas </t>
  </si>
  <si>
    <t xml:space="preserve">refigerio p/55 personas </t>
  </si>
  <si>
    <t xml:space="preserve">alimentos y bebidas parapersonas </t>
  </si>
  <si>
    <t>refrigerio fuerte para 40 personas</t>
  </si>
  <si>
    <t xml:space="preserve">impresion y encuadernacion </t>
  </si>
  <si>
    <t>folletos</t>
  </si>
  <si>
    <t>222201</t>
  </si>
  <si>
    <t xml:space="preserve">combustible para transporte </t>
  </si>
  <si>
    <t>viaticos</t>
  </si>
  <si>
    <t>viaticos al tecnicos</t>
  </si>
  <si>
    <t>Material de papeleria</t>
  </si>
  <si>
    <t>material de oficina</t>
  </si>
  <si>
    <t>caja de lapiceros</t>
  </si>
  <si>
    <t>productos de papel y carton</t>
  </si>
  <si>
    <t xml:space="preserve">libretas </t>
  </si>
  <si>
    <t>libretas rayadas 8 1/2*11</t>
  </si>
  <si>
    <t>utiles de oficina y escritorio</t>
  </si>
  <si>
    <t xml:space="preserve">lapiceros </t>
  </si>
  <si>
    <t>lapiceros azules</t>
  </si>
  <si>
    <t>cajas/12</t>
  </si>
  <si>
    <t>alimentos y bebidas para personas</t>
  </si>
  <si>
    <t xml:space="preserve">refrigerio </t>
  </si>
  <si>
    <t>almuerzo</t>
  </si>
  <si>
    <t xml:space="preserve">folders </t>
  </si>
  <si>
    <t>forders de carpeta</t>
  </si>
  <si>
    <t>cajas/100</t>
  </si>
  <si>
    <t>resmas de papel</t>
  </si>
  <si>
    <t>papel bond 16 8 1/2*11</t>
  </si>
  <si>
    <t>formularios de supervision</t>
  </si>
  <si>
    <t>combustible</t>
  </si>
  <si>
    <t>viatico</t>
  </si>
  <si>
    <t>viatico para tecnico</t>
  </si>
  <si>
    <t>Rd$</t>
  </si>
  <si>
    <t>viatico para chofer</t>
  </si>
  <si>
    <t>folders de carpeta</t>
  </si>
  <si>
    <t>equipo de computo</t>
  </si>
  <si>
    <t xml:space="preserve">alimentos  y bebidas pafra personas </t>
  </si>
  <si>
    <t>Refrigerio para 10 personas</t>
  </si>
  <si>
    <t>Refrigerio Y Almuerzo  para 30 personas</t>
  </si>
  <si>
    <t>Lapiceros, Folders y hojas en blanco para 30 personas</t>
  </si>
  <si>
    <t xml:space="preserve">transporte </t>
  </si>
  <si>
    <t xml:space="preserve">combustible gasolina </t>
  </si>
  <si>
    <t xml:space="preserve">galones </t>
  </si>
  <si>
    <t xml:space="preserve"> Viáticos dentro del pais </t>
  </si>
  <si>
    <t xml:space="preserve">viatico tecnico </t>
  </si>
  <si>
    <t xml:space="preserve">viaticos dentro del pais </t>
  </si>
  <si>
    <t>viatico chofer</t>
  </si>
  <si>
    <t xml:space="preserve">comida y bebidas para personas </t>
  </si>
  <si>
    <t xml:space="preserve">Transporte / Combustible </t>
  </si>
  <si>
    <t xml:space="preserve">alimentos  y bebida para personas </t>
  </si>
  <si>
    <t xml:space="preserve">Refrigerio para 25  personas </t>
  </si>
  <si>
    <t>und.</t>
  </si>
  <si>
    <t>231101</t>
  </si>
  <si>
    <t>237202</t>
  </si>
  <si>
    <t xml:space="preserve">transporte / Combustible </t>
  </si>
  <si>
    <t>Refrigerio Fuerte para 25 personas</t>
  </si>
  <si>
    <t xml:space="preserve">material impreso 10 copias </t>
  </si>
  <si>
    <t xml:space="preserve">utilies de oficina </t>
  </si>
  <si>
    <t>caja 12/1</t>
  </si>
  <si>
    <t>libretas rayadas</t>
  </si>
  <si>
    <t>materiales de oficina</t>
  </si>
  <si>
    <t>papel bond</t>
  </si>
  <si>
    <t>boligrafos azules</t>
  </si>
  <si>
    <t>cajas de 12</t>
  </si>
  <si>
    <t xml:space="preserve">Almuerzo </t>
  </si>
  <si>
    <t>almuerzo para 40 personas</t>
  </si>
  <si>
    <t>papeleria</t>
  </si>
  <si>
    <t>folleto para 40 `personas</t>
  </si>
  <si>
    <t>lapiceros</t>
  </si>
  <si>
    <t>libreta</t>
  </si>
  <si>
    <t>Viático</t>
  </si>
  <si>
    <t>viaticos para el tecnico</t>
  </si>
  <si>
    <t>Refrigerio Fuerte para 30 personas</t>
  </si>
  <si>
    <t>caja   de 100 folders</t>
  </si>
  <si>
    <t>Lapicero</t>
  </si>
  <si>
    <t>viatico para chofer y tecnico</t>
  </si>
  <si>
    <t>Refrigerio tipo preempacado p/25 personas (4 Variedades, Jugo, Desechables Transparentes, Jugo Natural)</t>
  </si>
  <si>
    <t>Resma de Papel 8 1/2x11, e impresión de formularios</t>
  </si>
  <si>
    <t xml:space="preserve">Galones de Combustibles para la Guagua </t>
  </si>
  <si>
    <t>Veatico Tecnico sin hospedaje</t>
  </si>
  <si>
    <t>UNidad</t>
  </si>
  <si>
    <t>Combustible gasolina</t>
  </si>
  <si>
    <t xml:space="preserve">combustible </t>
  </si>
  <si>
    <t>Galon</t>
  </si>
  <si>
    <t>UD</t>
  </si>
  <si>
    <t xml:space="preserve">Servicio de Comunicación </t>
  </si>
  <si>
    <t>Una Resma de Papel</t>
  </si>
  <si>
    <t>Medios Audiovisual</t>
  </si>
  <si>
    <t>265501</t>
  </si>
  <si>
    <t xml:space="preserve">Viático dentro del pais </t>
  </si>
  <si>
    <t>Viático para Tecnico</t>
  </si>
  <si>
    <t xml:space="preserve">Viático para el Chofer </t>
  </si>
  <si>
    <t xml:space="preserve">galon </t>
  </si>
  <si>
    <t xml:space="preserve">Refrigerio fuerte de cuatro variedades para 20 personas </t>
  </si>
  <si>
    <t xml:space="preserve">Refrigerio de cuatro variedades para 15 personas </t>
  </si>
  <si>
    <t xml:space="preserve">Alimentos y bebidas para personas </t>
  </si>
  <si>
    <t>Refrigerio (picadrea caliente 4 variedades, p/15 personas)</t>
  </si>
  <si>
    <t>utiles d escritorio oficina y enseñanza</t>
  </si>
  <si>
    <t xml:space="preserve">MATERIAL GASTABLE </t>
  </si>
  <si>
    <t>Carpetas completas (incluye lapiceros, hojas y folders</t>
  </si>
  <si>
    <t xml:space="preserve">Viaticos dentro del pais </t>
  </si>
  <si>
    <t xml:space="preserve">viatico al chofer </t>
  </si>
  <si>
    <t>viatico al tecnico</t>
  </si>
  <si>
    <t xml:space="preserve"> combustible gasoil</t>
  </si>
  <si>
    <t xml:space="preserve"> combustible para transporte</t>
  </si>
  <si>
    <t>gl</t>
  </si>
  <si>
    <t>material impreso</t>
  </si>
  <si>
    <t>Lapiceros, hojas, folder</t>
  </si>
  <si>
    <t>utiles  escritorio oficina y enseñanza</t>
  </si>
  <si>
    <t>Transporte/combustible</t>
  </si>
  <si>
    <t xml:space="preserve">  gasolina</t>
  </si>
  <si>
    <t xml:space="preserve"> viatico chofer y tecnico</t>
  </si>
  <si>
    <t>Refrigerio fuerte  25 personas</t>
  </si>
  <si>
    <t xml:space="preserve">Transporte combustible </t>
  </si>
  <si>
    <t xml:space="preserve">refrigerio fuerte  </t>
  </si>
  <si>
    <t>combustible gasolina</t>
  </si>
  <si>
    <t>Viaticos al Tecnico</t>
  </si>
  <si>
    <t>Viaticos al chofer</t>
  </si>
  <si>
    <t>GALON</t>
  </si>
  <si>
    <t>Viaticos al tecnico</t>
  </si>
  <si>
    <t>equipo de computos</t>
  </si>
  <si>
    <t>Almuerzo para 50 personas</t>
  </si>
  <si>
    <t>refrigerio furerte</t>
  </si>
  <si>
    <t xml:space="preserve">alimentos y bebidas para personas </t>
  </si>
  <si>
    <t>refrigerio suave para 10 personas</t>
  </si>
  <si>
    <t>refrigerio suave para 30 personas</t>
  </si>
  <si>
    <t>refrigerio para 50 personas</t>
  </si>
  <si>
    <t>refrigerio  fuerte para 30</t>
  </si>
  <si>
    <t>refrigerio furte para 30 personas</t>
  </si>
  <si>
    <t>refrigerio fuerte para 50 personas.</t>
  </si>
  <si>
    <t>refrigerio fuerte para 150</t>
  </si>
  <si>
    <t xml:space="preserve"> Viatico dentro de pais</t>
  </si>
  <si>
    <t>viatico tecnico y chofer</t>
  </si>
  <si>
    <t xml:space="preserve">viatico dentro del pais </t>
  </si>
  <si>
    <t xml:space="preserve">refrigerio fuerte </t>
  </si>
  <si>
    <t>viaticos tecnico y chofer</t>
  </si>
  <si>
    <t>REFRIGERIO (CALIENTE 20/P)</t>
  </si>
  <si>
    <t>unid.</t>
  </si>
  <si>
    <t xml:space="preserve">publicidad y propaganda </t>
  </si>
  <si>
    <t>banner</t>
  </si>
  <si>
    <t>tshirt</t>
  </si>
  <si>
    <t>gorras para 20 personas</t>
  </si>
  <si>
    <t>Gestion Clinica /Emergencia.</t>
  </si>
  <si>
    <t>Gestion clinica/Emergencia</t>
  </si>
  <si>
    <t>Gestion Clinica Emergecia.</t>
  </si>
  <si>
    <t>Insumo/RubroColumna1</t>
  </si>
  <si>
    <r>
      <t>Masterial gastable de oficina(</t>
    </r>
    <r>
      <rPr>
        <b/>
        <sz val="12"/>
        <rFont val="Calibri"/>
        <family val="2"/>
        <scheme val="minor"/>
      </rPr>
      <t>Calidad institucional)</t>
    </r>
  </si>
  <si>
    <t>refrigerio fuerte</t>
  </si>
  <si>
    <t>gasoil.</t>
  </si>
  <si>
    <t xml:space="preserve">PAPEL BOND </t>
  </si>
  <si>
    <t>BOLIGRAFOS AZULES</t>
  </si>
  <si>
    <t>CAJA/12</t>
  </si>
  <si>
    <t>PAPEL BOND 24 * 36 PULGADAS</t>
  </si>
  <si>
    <t>PAPEL BOND 11 * 17 PULGADAS</t>
  </si>
  <si>
    <t xml:space="preserve">UTILES VARIOS </t>
  </si>
  <si>
    <t>TABLILLAS DE MADERA CON GANCHO</t>
  </si>
  <si>
    <t>EQUIPOS DE COMPUTO</t>
  </si>
  <si>
    <t>LAPIZ DE CARBON</t>
  </si>
  <si>
    <t>LIBRETAS RAYADAS</t>
  </si>
  <si>
    <t>SRSV 3.3.1</t>
  </si>
  <si>
    <t>Jornadas de Salud bucodental</t>
  </si>
  <si>
    <t>SRSV1.1.1.1.02</t>
  </si>
  <si>
    <t>SRSV1.1.1.1.03</t>
  </si>
  <si>
    <t>SRSV1.1.1.1.04</t>
  </si>
  <si>
    <r>
      <t>Transporte</t>
    </r>
    <r>
      <rPr>
        <b/>
        <sz val="12"/>
        <rFont val="Calibri"/>
        <family val="2"/>
        <scheme val="minor"/>
      </rPr>
      <t>ODONTOLOGIA</t>
    </r>
  </si>
  <si>
    <r>
      <t>Equipos Audio Visuales (</t>
    </r>
    <r>
      <rPr>
        <b/>
        <sz val="12"/>
        <rFont val="Calibri"/>
        <family val="2"/>
        <scheme val="minor"/>
      </rPr>
      <t>PLANIFICACION)</t>
    </r>
  </si>
  <si>
    <r>
      <t>viaticos dentro depais  (</t>
    </r>
    <r>
      <rPr>
        <b/>
        <sz val="12"/>
        <rFont val="Calibri"/>
        <family val="2"/>
        <scheme val="minor"/>
      </rPr>
      <t>MONITOREO Y EVALUACION</t>
    </r>
  </si>
  <si>
    <r>
      <t>UTILES DE ESRITORIO, OFIC. Y ENSEÑANZA</t>
    </r>
    <r>
      <rPr>
        <b/>
        <sz val="12"/>
        <rFont val="Calibri"/>
        <family val="2"/>
        <scheme val="minor"/>
      </rPr>
      <t xml:space="preserve"> PRIMER NIVEL</t>
    </r>
  </si>
  <si>
    <t>Viatico del tecnico</t>
  </si>
  <si>
    <t>viatico del chofer</t>
  </si>
  <si>
    <t>papel bond 8 1/2*11</t>
  </si>
  <si>
    <t>Resma formulario supervision</t>
  </si>
  <si>
    <t xml:space="preserve">CAJAS </t>
  </si>
  <si>
    <t>Resma de papel Bond 8 1/2*11</t>
  </si>
  <si>
    <t>Refrigerio y almuerzo</t>
  </si>
  <si>
    <t>1 computadora</t>
  </si>
  <si>
    <t>CELULAR</t>
  </si>
  <si>
    <t>viatico del tecnico</t>
  </si>
  <si>
    <t xml:space="preserve">manuales </t>
  </si>
  <si>
    <t>forders</t>
  </si>
  <si>
    <t xml:space="preserve">boligrafos </t>
  </si>
  <si>
    <t>Libretas</t>
  </si>
  <si>
    <t>SRSV 3.3.1.1.2</t>
  </si>
  <si>
    <t>Coordinación Implementación de RAC-Triaje en sala de emergencias</t>
  </si>
  <si>
    <t>SRSV1.5.1.1.04</t>
  </si>
  <si>
    <t>SRSV1.5.1.1.05</t>
  </si>
  <si>
    <r>
      <t xml:space="preserve">Transporte / Combustible </t>
    </r>
    <r>
      <rPr>
        <b/>
        <sz val="10"/>
        <rFont val="Calibri"/>
        <family val="2"/>
        <scheme val="minor"/>
      </rPr>
      <t>RECURSOS HUMANOS</t>
    </r>
  </si>
  <si>
    <t>N/A</t>
  </si>
  <si>
    <t xml:space="preserve">REFRIGERIO </t>
  </si>
  <si>
    <t>LAPIZ</t>
  </si>
  <si>
    <t>PAPEL</t>
  </si>
  <si>
    <t>IMPRESIÓN DE FORMULARIOS</t>
  </si>
  <si>
    <t>VIATICO CHOFER</t>
  </si>
  <si>
    <t>VIATICO TECNICO</t>
  </si>
  <si>
    <t>CAJA</t>
  </si>
  <si>
    <t>LAPICERO</t>
  </si>
  <si>
    <t>Combustible (20 Galones)</t>
  </si>
  <si>
    <t>Para el tecnico y para el chofer</t>
  </si>
  <si>
    <t xml:space="preserve">Refrigerio fuerte </t>
  </si>
  <si>
    <t>para 15 personas</t>
  </si>
  <si>
    <t>SRSV4.4.3.1.06</t>
  </si>
  <si>
    <t>para 40 personas</t>
  </si>
  <si>
    <t xml:space="preserve">Resma de papel </t>
  </si>
  <si>
    <t>2 resma</t>
  </si>
  <si>
    <t xml:space="preserve">Fordel </t>
  </si>
  <si>
    <t>2 cajas</t>
  </si>
  <si>
    <t>cajas</t>
  </si>
  <si>
    <t>5 cajas</t>
  </si>
  <si>
    <t>Material Digital para entrega (CD)</t>
  </si>
  <si>
    <t>40 CD quemados</t>
  </si>
  <si>
    <t>SRSV4.4.3.1.17</t>
  </si>
  <si>
    <t>Viatico</t>
  </si>
  <si>
    <t>SRSV4.4.3.2.01</t>
  </si>
  <si>
    <t>SRSV4.4.3.2.02</t>
  </si>
  <si>
    <t>SRSV4.4.3.2.03</t>
  </si>
  <si>
    <t>SRSV4.4.3.2.04</t>
  </si>
  <si>
    <t>para 30 personas</t>
  </si>
  <si>
    <t>SRSV4.4.3.2.05</t>
  </si>
  <si>
    <t>SRSV4.4.3.2.06</t>
  </si>
  <si>
    <t>Para 20 Personas</t>
  </si>
  <si>
    <t>Combustible (10 Galones)</t>
  </si>
  <si>
    <t>SRSV4.4.3.2.07</t>
  </si>
  <si>
    <t>SRSV4.4.3.2.08</t>
  </si>
  <si>
    <t xml:space="preserve">Combustible (20 Galones) </t>
  </si>
  <si>
    <t>Para el técnico y para el chofer</t>
  </si>
  <si>
    <t>Vaticos  Tecnicos sin hospedaje</t>
  </si>
  <si>
    <t>Folders 8 1/2x 11 (100/1), de Colores</t>
  </si>
  <si>
    <t xml:space="preserve"> Caja</t>
  </si>
  <si>
    <t>Cajas de Lapiceros Azules</t>
  </si>
  <si>
    <t>Uidad</t>
  </si>
  <si>
    <t>Viaticos tecnicos</t>
  </si>
  <si>
    <t>Veaticos  Tecnicos sin hospedaje</t>
  </si>
  <si>
    <t>Viaticos</t>
  </si>
  <si>
    <t xml:space="preserve">viaticos para chofer y tecnico </t>
  </si>
  <si>
    <t xml:space="preserve">copias </t>
  </si>
  <si>
    <t>copias de  informe de supervision   de 2 paginas cada una</t>
  </si>
  <si>
    <t xml:space="preserve"> viaticos</t>
  </si>
  <si>
    <t>Refigerio fuerte pre empacado para  30 personas</t>
  </si>
  <si>
    <t>Lapiceros</t>
  </si>
  <si>
    <t xml:space="preserve"> folders</t>
  </si>
  <si>
    <t>hojas en blanco</t>
  </si>
  <si>
    <t xml:space="preserve"> Combustible Gasolina</t>
  </si>
  <si>
    <t xml:space="preserve">7 galones de gasoil </t>
  </si>
  <si>
    <t>gal.</t>
  </si>
  <si>
    <t xml:space="preserve">pago dieta </t>
  </si>
  <si>
    <t xml:space="preserve">viatico director </t>
  </si>
  <si>
    <t xml:space="preserve">5 galones de gasoil </t>
  </si>
  <si>
    <t>viaticos director</t>
  </si>
  <si>
    <t>SRSV 1.6.2.1.02</t>
  </si>
  <si>
    <t>Taller de reforzamiento de registros de producción de servicios y bases de datos de reportes de eventos y notificacion de enfermedades acorde al informe de auditoria de calidad del dato del SNS</t>
  </si>
  <si>
    <t>SRSV 1.6.2.1.03</t>
  </si>
  <si>
    <t>SRSV 1.6.2.1.04</t>
  </si>
  <si>
    <t>SRSV 1.6.2.1.05</t>
  </si>
  <si>
    <t>Combustible</t>
  </si>
  <si>
    <t>SRSV.1.2.2.2.01</t>
  </si>
  <si>
    <t>Resma de Papel</t>
  </si>
  <si>
    <t xml:space="preserve">Toner Para Impresión </t>
  </si>
  <si>
    <t>SRSV.1.2.2.2.02</t>
  </si>
  <si>
    <t>SRSM.1.2.2.2.03</t>
  </si>
  <si>
    <t xml:space="preserve">Refrigerio de cuatro variedades para 10 personas </t>
  </si>
  <si>
    <t xml:space="preserve">Impresiones Varias </t>
  </si>
  <si>
    <t xml:space="preserve">Lapiz </t>
  </si>
  <si>
    <t>SRSM.1.2.2.2.04</t>
  </si>
  <si>
    <t>Internet MB15</t>
  </si>
  <si>
    <t>MB</t>
  </si>
  <si>
    <t>SRSV.1.2.2.2.05</t>
  </si>
  <si>
    <t>SRSV.1.2.2.2.06</t>
  </si>
  <si>
    <t xml:space="preserve"> Resma</t>
  </si>
  <si>
    <t>237101</t>
  </si>
  <si>
    <t>261301</t>
  </si>
  <si>
    <t>262101</t>
  </si>
  <si>
    <t>221701</t>
  </si>
  <si>
    <t>FARDOS</t>
  </si>
  <si>
    <t>2.7.1.2.01</t>
  </si>
  <si>
    <t>4.1.3.1. Provisión de servicios Salud Materno, Neonatal y Adolescente</t>
  </si>
  <si>
    <t>Porcentage de Centros de saudl con unidad de vacuna Operando.</t>
  </si>
  <si>
    <t>Encargado PAI</t>
  </si>
  <si>
    <t>SRSV4.1.3.1.15</t>
  </si>
  <si>
    <t>Seguimiento a la cobertura de inmunización en gestantes, mujeres en edad reproductiva y niños según en PAI</t>
  </si>
  <si>
    <t>Visita  de supervision de los servicios de Atencion Integral(SAI) Para verificar cumplimiento de la meta 90-90-90.</t>
  </si>
  <si>
    <t xml:space="preserve">Elaboración del Plan de Capacitación </t>
  </si>
  <si>
    <t>Talleres de implementación de guías y protocolos de atención para el manejo de víctimas de violencia en hospitales, centro diagnósticos y CPNs de toda la región.</t>
  </si>
  <si>
    <t>1.6.4.1 Fortalecimiento del sistema de información dela red</t>
  </si>
  <si>
    <t>Seguimiento a la carga y validación de reportes de producción de servicios a de toda la red  SRS</t>
  </si>
  <si>
    <t>Taller de reforzamiento de registros de producción de servicios y bases de datos de reportes de eventos y notificación de enfermedades. acorde al informe de auditoria de calidad del dato del SNS</t>
  </si>
  <si>
    <t>1.6.3.1  Ejecución del programa de Auditoria Calidad del Dato</t>
  </si>
  <si>
    <t xml:space="preserve">Actualización del registro de establecimiento de salud: CEAS Y PN   </t>
  </si>
  <si>
    <t>Reporte actualización del modulo de establecimientos</t>
  </si>
  <si>
    <t>1.6.4.4 Personal de estadística capacitado</t>
  </si>
  <si>
    <t>Capacitación para el fortalecimiento estadístico ( pendiente a definir )</t>
  </si>
  <si>
    <t xml:space="preserve">Capacitación a personal faltante en los CEAS </t>
  </si>
  <si>
    <t>Seguimiento al logro mínimo  de 20% de registro en el EIS</t>
  </si>
  <si>
    <t>Elaboración  del Plan de comunicación estratégica interna y externa del SRSV</t>
  </si>
  <si>
    <t>Plan de Comunicación</t>
  </si>
  <si>
    <t>Supervisión periódica al cumplimiento de los cambios requeridos según informes de monitoreo protocolo dengue, malaria y leptospira.</t>
  </si>
  <si>
    <t xml:space="preserve">Supervisión periódica al cumplimiento de los cambios requeridos según informes de monitoreo de los protocolos Materno y Neonatal asociados a morbilidad </t>
  </si>
  <si>
    <t xml:space="preserve">Supervisión periódica al cumplimiento de los cambios requeridos según informes de monitoreo de observación de la practica clínica de los protocolos Materno y Neonatal </t>
  </si>
  <si>
    <t>Supervisión  de Centros de Primer nivel</t>
  </si>
  <si>
    <t>Infraestructura y Hostelería</t>
  </si>
  <si>
    <t>Evaluación de la Gestión de los desechos Hospitalarios y CPN</t>
  </si>
  <si>
    <t>Taller de adiestramiento sobre uso de equipos mobiliarios de centros de primer nivel</t>
  </si>
  <si>
    <t>1.10.2.1.Fortalecimiento de la planificación Institucional</t>
  </si>
  <si>
    <t>2.2..1.01   Capacitado el personal del PNA para promoción y prevención de malaria</t>
  </si>
  <si>
    <t>Talleres de capacitación para la Erradicación de la Malaria</t>
  </si>
  <si>
    <t>2.2.1.2  Colaboradores del PNA capacitados para la implementación de pruebas rápidas de VIH en el primer nivel</t>
  </si>
  <si>
    <t>Talleres de capacitación para la implementación de pruebas rápidas de VIH en el primer nivel</t>
  </si>
  <si>
    <t>Talleres de capacitación a los equipos de la UNAP  sobre Nutrición y Salud</t>
  </si>
  <si>
    <t>Talleres de articulación de los equipos de la UNAP con el INAIPI</t>
  </si>
  <si>
    <t>Talleres  para la implementación Guías y cartillas Materno Infantil en las UNAP</t>
  </si>
  <si>
    <t>2.2.1.6     Capacitados los equipos de las UNAP en la Iniciativa Cuidado Sensible y Cariñoso</t>
  </si>
  <si>
    <t>Talleres de capacitación Iniciativa Cuidado Sensible y Cariñoso</t>
  </si>
  <si>
    <t>2.2.1.10   Capacitados los equipos de las UNAP sobre   la Guía de Observación de Recién nacidos y puérperas en el primer nivel de atención.</t>
  </si>
  <si>
    <t>Talleres de Capacitación  de la Guía de Observación de Recién nacidos y puérperas en el primer nivel de atención.</t>
  </si>
  <si>
    <t>Seguimiento de la inducción en el puesto del RR.HH de Nuevo Ingreso enviados  a la Gerencias de Áreas  según toma de posesión.</t>
  </si>
  <si>
    <t>Reunión Técnica para socialización del despliegue del plan de capacitación del SRSV</t>
  </si>
  <si>
    <t>2.2.1.2. Plan de capacitación Institucional</t>
  </si>
  <si>
    <t>Visitas de supervisión al  cumplimiento de la ejecución de la programación  del Plan de Capacitación continua 2020 Gerencias de Áreas  y CEAS.</t>
  </si>
  <si>
    <t>Sesión de trabajo con los CEAS para la socialización del régimen ético y disciplinario (presentación de expedientes, aplicación régimen disciplinario)</t>
  </si>
  <si>
    <t xml:space="preserve">Aplicación del componente de competencias y régimen ético y disciplinario en SRS y CEAS </t>
  </si>
  <si>
    <t>Seguimiento al proceso de habilitación de CPN.</t>
  </si>
  <si>
    <t xml:space="preserve">Jornadas de trabajo para seguimiento a la actualización  de los croquis. </t>
  </si>
  <si>
    <t>Seguimiento a la actualización y digitación de la Ficha Familiar en la UNAP</t>
  </si>
  <si>
    <t xml:space="preserve">Sesiones de trabajo para puesta en marcha de los instrumentos de recolección de datos en el primer nivel de atención. </t>
  </si>
  <si>
    <t>Instrumentos de recolección de datos</t>
  </si>
  <si>
    <t>Talleres de Socialización con los equipos de la UNAP de instrumentos de recolección de datos en el primer nivel</t>
  </si>
  <si>
    <t>Mesa de trabajo con directores de los CEAS para implementación del proceso de  referencia y contrareferencia</t>
  </si>
  <si>
    <t>Supervisión al uso de las guías y protocolos en el PN</t>
  </si>
  <si>
    <t>Seguimiento a la UNAP para la incorporación en los Círculos Comunitarios</t>
  </si>
  <si>
    <t>Seguimiento a los equipos de la UNAP para  la captación y seguimiento de grupos priorizados: Menores de 5 años, Embarazadas y Adultos Mayores</t>
  </si>
  <si>
    <t>Sesiones de trabajo con coordinadores de zona para Levantamiento de perfil epidemiológico de población asignada</t>
  </si>
  <si>
    <t>3.1.1.12      Captadas las embarazadas y puérperas según guías y protocolos</t>
  </si>
  <si>
    <t>Seguimiento a la capitación de Embarazadas y puérperas según guías y protocolos</t>
  </si>
  <si>
    <t>Informe Embarazadas y puérperas  por zona salud</t>
  </si>
  <si>
    <t>3.1.1.14  Articuladas las acciones en los territorios para gestión de sangre.</t>
  </si>
  <si>
    <t>3.1.1.15   Realizadas las coordinaciones con el ámbito Odontología  para  articular las acciones en los territorios.</t>
  </si>
  <si>
    <t>Reuniones de coordinación con el ámbito Odontología  para  articular las acciones en los territorios</t>
  </si>
  <si>
    <t>Supervisión de la Captación y seguimiento a población sintomáticos respiratorios</t>
  </si>
  <si>
    <t>3.1.1.18   Lograda la articulación intersectorial en los territorios</t>
  </si>
  <si>
    <t xml:space="preserve">Monitoreo del uso de las Guías de Atención en el Primer Nivel de Atención  </t>
  </si>
  <si>
    <t>Mesas de trabajo para establecer la articulación del Primer Nivel con el Nivel Especializado según Cartera de Servicios</t>
  </si>
  <si>
    <t>Supervisión a los EESS para dar seguimiento a las referencia y contrareferencia</t>
  </si>
  <si>
    <t>Mesas Técnicas de seguimiento al diagnostico y tratamiento de la Malaria</t>
  </si>
  <si>
    <t>Implementación del plan de capacitación de Malaria en la Red de Establecimiento</t>
  </si>
  <si>
    <t>Seguimiento a la implementación de la Guía Clínica de Malaria</t>
  </si>
  <si>
    <t>Coordinación de la elaboración y seguimiento a la implementación del Plan de mejora de los servicios materno-infantil y neonatal</t>
  </si>
  <si>
    <t>Seguimiento a la implementación del Plan de mejora de los servicios materno-infantil y neonatal</t>
  </si>
  <si>
    <t xml:space="preserve">Coordinación de la Implementación del RAC-Triaje en la salas de emergencias </t>
  </si>
  <si>
    <t>Coordinación de simulacro de la Red Asistencial</t>
  </si>
  <si>
    <t xml:space="preserve">Cronograma de Talleres de Socialización al Personal de los Servicios de Emergencias y Urgencias del Centro
</t>
  </si>
  <si>
    <t xml:space="preserve">Supervisión de la capacitación de salud del Soporte Vital Básico y Soporte Vital Avanzado </t>
  </si>
  <si>
    <t xml:space="preserve">Certificados de aprobación de curso
</t>
  </si>
  <si>
    <t xml:space="preserve"> Cronograma de talleres para la socialización de los procedimiento de traslados. </t>
  </si>
  <si>
    <t>Plan de capacitación</t>
  </si>
  <si>
    <t>Coordinación  Plan de Preparación y Respuesta a Brotes Epidemiológicos</t>
  </si>
  <si>
    <t xml:space="preserve">Plan de acción </t>
  </si>
  <si>
    <t xml:space="preserve">Coordinación de preparación Operativo  Semana Santa </t>
  </si>
  <si>
    <t>Plan de acción de cada actor del operativo</t>
  </si>
  <si>
    <t xml:space="preserve">Coordinación de preparación Operativo  Patronales y Festividades locales </t>
  </si>
  <si>
    <t>Coordinación  Preparativos y Respuesta a Temporada Ciclónica y Eventos de Salud Publica consecuentes</t>
  </si>
  <si>
    <t>Plan de acción</t>
  </si>
  <si>
    <t xml:space="preserve">Coordinación de preparación Operativo  feriado Navidad y Año Nuevo </t>
  </si>
  <si>
    <t>formulario de supervisión</t>
  </si>
  <si>
    <t>División de Abastecimiento de Medicamentos</t>
  </si>
  <si>
    <t>3.3.1.2Fortalecimiento a la Gestión de Suministro y Abastecimiento de medicamentos</t>
  </si>
  <si>
    <t>Coordinación de la conformación y/o Reactivación del Comité de Farmacia y Terapéutica-CFT.</t>
  </si>
  <si>
    <t>Coordinación de las reuniones del Comité de Farmacia y Terapéutica-CFT</t>
  </si>
  <si>
    <t>El CFT debe reunirse al menos 2 veces al año( Acta del CFT)</t>
  </si>
  <si>
    <t>Capacitación en los Procedimientos Operativos del SUGEMI a los CPN</t>
  </si>
  <si>
    <t>Capacitación en el manual de almacén del SUGEMI al equipo regional.</t>
  </si>
  <si>
    <t>Elaboración del Boletín Regional trimestral IE del SUGEMI</t>
  </si>
  <si>
    <t>Boletín</t>
  </si>
  <si>
    <t xml:space="preserve">Reunión  equipo técnico  de la URGM para el análisis de datos reflejados en el Boletín </t>
  </si>
  <si>
    <t>Capacitación en el llenado de la tarjetas de control de existencia y SUGEMI 1 de programas para los Establecimientos con servicio de Atención Integral</t>
  </si>
  <si>
    <t>Coordinación de la implementación del Programa de estandarización de la Gestión de Usuarios y Cultura de Servicios.</t>
  </si>
  <si>
    <t>Reuniones  de trabajo con los equipos de la UNAP y coordinadores de zona para implementación de consultas programadas a grupos priorizados( Menores de 5 años, embarazadas, adultos mayores, crónicos.</t>
  </si>
  <si>
    <t>Mesa de trabajo coordinación con el departamento de Atención al Usuario y coordinadores de zona para seguimiento de la consulta programada en las UNAP grupos priorizados</t>
  </si>
  <si>
    <t>Reuniones  con los equipos de la UNAP y coordinadores de zona para  seguimiento a la adherencia de guías y protocolos en el primer nivel</t>
  </si>
  <si>
    <t>3.3.1.1Acceso a Servicios Diagnósticos y Gestión de Sangre Segura</t>
  </si>
  <si>
    <t>Seguimiento de los avances de la implementación del sistema logístico de transporte de muestras biológica</t>
  </si>
  <si>
    <t xml:space="preserve">Esta actividad no se llevara acabo hasta que este sistema no sea implementado </t>
  </si>
  <si>
    <t xml:space="preserve">Este sistema hasta el momento no se ha implementado en el Servicio Regional de Salud Valdesia por lo que no puede realizar esta actividad hasta que este no este implementado </t>
  </si>
  <si>
    <t>Seguimiento a la ejecución al plan de fortalecimiento de los servicios de laboratorio y servicios de transfusión</t>
  </si>
  <si>
    <t>Seguimiento a la cobertura de Papanicolaou en la población objetivo</t>
  </si>
  <si>
    <t>Reporte oportuno de la base de datos de Papanicolaou realizados</t>
  </si>
  <si>
    <t>Seguimiento a la entrega oportuna de los resultados del Papanicolaou a las usuarias</t>
  </si>
  <si>
    <t>Talleres de capacitación en Consejería de Salud sexual y salud reproductiva incluida la planificación post evento obstétrico y de Atención integral a niños, niñas y adolescentes bajo enfoque basado en derechos humanos y enfoque de genero</t>
  </si>
  <si>
    <t xml:space="preserve">Reuniones inter e intersectoriales para adolescentes empoderados  con el apoyo de un personal de salud capacitado en salud sexual integral y Enfoque basado en Derechos Humanos para la distribución de métodos anticonceptivos </t>
  </si>
  <si>
    <t>SRSV 4.1.4.1Conformación de los Comités de Salud Hospitalarios</t>
  </si>
  <si>
    <t>.4.1.3.1 Implementado y Fortalecido la aplicación de las normas contenidas en los Protocolos de atención Materno infantil en los CEAS de la Región Valdesia.</t>
  </si>
  <si>
    <t>Seguimiento a la implementación de  la Iniciativa Hospital amigo de la Madre y del bebe bien cuidado</t>
  </si>
  <si>
    <t>.4.1.3.2 Implementada y Aumentada la Captación Temprana y seguimiento de las Embarazadas, Puérperas recién nacidos  según normas y Protocolos.</t>
  </si>
  <si>
    <t>4.1.3..3Mejorado y fortalecido el acceso  a la atención, que responde a la cartera de servicios, que cumple con las necesidades de las usuarias, durante el embarazo en el PNA</t>
  </si>
  <si>
    <t>4.1.3.4 Implementada y Aumentada la Captación Temprana y el Seguimiento  de las Puérperas según normas y Protocolos. En el PNA</t>
  </si>
  <si>
    <t>4.1.3.5 Fortalecido e Incrementado el numero de Embarazadas VIH positivas, que reciben ARV atreves del Programa de ETMI de VIH y Sífilis Congénita</t>
  </si>
  <si>
    <t>Coordinación de la implementación de la estrategia Código Rojo en los EESS</t>
  </si>
  <si>
    <t>4.1.3.7 Implementada y Aumentada la Captación Temprana y seguimiento de las Embarazadas, Puérperas recién nacidos  según normas y Protocolos.</t>
  </si>
  <si>
    <t>4.1.3.8 Implementado y Fortalecido la aplicación de las normas contenidas en los Protocolos de Manejo al Parto en los CEAS de la Región Valdesia.</t>
  </si>
  <si>
    <t xml:space="preserve">4.1.3.9 Incrementada la Captación Temprana  y Atención a Embarazadas con factores de  riesgo y alta vulnerabilidad  </t>
  </si>
  <si>
    <t>4.1.3.10 Mejorado y fortalecido el acceso  a la atención, que responde a la cartera de servicios, que cumple con las necesidades de las usuarias, durante el embarazo .</t>
  </si>
  <si>
    <t xml:space="preserve">Coordinación de la elaboración de los planes de mejora fruto de los resultados de la evaluación de la adherencia a Protocolos </t>
  </si>
  <si>
    <t>Seguimiento a la implementación de la iniciativa de mejora de la calidad y Humanización de los servicios de atención de la madre y el  recién nacido..</t>
  </si>
  <si>
    <t xml:space="preserve"> Seguimiento a la implementación de la clínica de los Trastornos Hipertensivos del Embarazo.</t>
  </si>
  <si>
    <t>Coordinación de la conformación de la red COEM Neonatal.</t>
  </si>
  <si>
    <t>Seguimiento y Expansión  de la red de Reanimación  Neonatal avanzada.</t>
  </si>
  <si>
    <t xml:space="preserve"> Seguimiento al fortalecimiento y extensión del Programa Mama Canguro.</t>
  </si>
  <si>
    <t>Coordinación  de la conformación de la salas de Estimulación Temprana.</t>
  </si>
  <si>
    <t>Seguimiento a la funcionalidad de las salas de Estimulación Temprana.</t>
  </si>
  <si>
    <t>Conformación de la  Sala de Diagnostico Temprano de Gestantes consumidoras de alcohol y drogas.</t>
  </si>
  <si>
    <t>Elaboración del plan de mejora para la habilitación de las Unidades de cuidado Obstétricos de emergencia y Neonatales en la red.</t>
  </si>
  <si>
    <t xml:space="preserve">Reunión con  lideres Comunitarios para el involucramiento en la identificación  de las Embarazadas Adolescentes  en  los  distintos sectores </t>
  </si>
  <si>
    <t>4.1.1.1Provision de servicios a usuarios con enfermedades crónicas no transmisibles y adultos mayores</t>
  </si>
  <si>
    <t>Seguimiento  a la atención de pacientes con discapacidad atendidos en sus hogares.</t>
  </si>
  <si>
    <t>Garantía de los recursos necesarios para realizar actividad</t>
  </si>
  <si>
    <t>Seguimiento a las GAS para la coordinación de las acciones en los Círculos comunitarios</t>
  </si>
  <si>
    <t>Actualización de la cartera de usuarios con ECNT</t>
  </si>
  <si>
    <t>Seguimiento al estado nutricional de los adultos mayores y usuarios con ECNT</t>
  </si>
  <si>
    <t>Seguimiento a las GAS para la implementación de la estrategia de atención y prevención de las ECNT</t>
  </si>
  <si>
    <t>Visita  de supervisión al apego de las guías de atención en TB</t>
  </si>
  <si>
    <t>Formulario de supervisión</t>
  </si>
  <si>
    <t>Taller de capacitación sobre el manejo de paciente coinfectados TB-VIH.</t>
  </si>
  <si>
    <t>Visita de supervisión a los EESS que cuentan con los servicio de TB para el fortalecimiento del seguimiento  detección, diagnostico y tratamiento.</t>
  </si>
  <si>
    <t>4.1.4.1 Detención  diagnostico y tratamiento (DDT) en los servicios, para el fin de la TB2035</t>
  </si>
  <si>
    <t>Mesa de trabajo con el personal de gestión del PN y e Encargados  de Tb para revicion de indicadores de TB.</t>
  </si>
  <si>
    <t xml:space="preserve">Socialización del protocolo de atención para manejo de consejería y asesoría en anticoncepción para los/as adolescentes a través de la implicación del personal médico, de enfermería y promotores/as </t>
  </si>
  <si>
    <t xml:space="preserve">Encuentro de juramentación de los comités de CEAS </t>
  </si>
  <si>
    <t>Monitoreo del cumplimiento de protocolos de atención adolescentes</t>
  </si>
  <si>
    <t xml:space="preserve">1.1.1. Planificación de Recursos Humanos Servicio Regional de Salud </t>
  </si>
  <si>
    <t xml:space="preserve">1.3.1.1Objecciones Medicas Disminuidas </t>
  </si>
  <si>
    <t xml:space="preserve"> 1.3.1.2 Despliegue del convenio marco en los CEAS</t>
  </si>
  <si>
    <t>1.2.1.1Conectividad de la Red</t>
  </si>
  <si>
    <t>1.2.1 Modelo de Red implementado y operando acorde a los lineamientos del Modelo de Gestión y del Modelo de atencion</t>
  </si>
  <si>
    <t xml:space="preserve"> 1.2.2.1  Implementación de los Comités de Veeduría</t>
  </si>
  <si>
    <t xml:space="preserve"> 1.6.4.1 Sistema del EIS implementado con un registro minimo de un 20% </t>
  </si>
  <si>
    <t xml:space="preserve">1.6.4.2 Programa de Gestion Cita </t>
  </si>
  <si>
    <t>1.10.1.1Sistema de Salud Ambiental Hospitalaria (SAH)</t>
  </si>
  <si>
    <t xml:space="preserve"> 3.1.1.4 Sistemas de información digitales estandarizados, que permita el flujo de información entre niveles y facilite la toma de decisiones desarrollados e implementados</t>
  </si>
  <si>
    <t>3.1.1.3 Fichas familiares actualizadas y digitadas en el sistema</t>
  </si>
  <si>
    <t xml:space="preserve"> 3.1.1.9  Desarrolladas e implementadas las intervenciones con carácter preventivo, de promoción y asistencia de las enfermedades crónicas no transmisibles</t>
  </si>
  <si>
    <t>3.3     Fortalecido el acceso a la atención, mediante una cartera de servicios que responda a las necesidades de salud de la población, priorizando los grupos más vulnerables</t>
  </si>
  <si>
    <t xml:space="preserve"> 3.3      Fortalecido el acceso a la atención, mediante una cartera de servicios que responda a las necesidades de salud de la población, priorizando los grupos más vulnerables</t>
  </si>
  <si>
    <t xml:space="preserve"> 3.3.1.1    Fortalecido el acceso a la atención, mediante una cartera de servicios que responda a las necesidades de salud de la población, priorizando los grupos más vulnerables</t>
  </si>
  <si>
    <t>4.1.4.1Conformación de los Comites de Salud Hospitalarios</t>
  </si>
  <si>
    <t xml:space="preserve">1.1.2.1Estandarización de los Sub-portales de Trasparencia de la Red SNS </t>
  </si>
  <si>
    <t xml:space="preserve">1.1.2.1 Estandarización de los Sub-portales de Trasparencia de la Red SNS </t>
  </si>
  <si>
    <t>1.1 .3.1 Implementación del Circulo de Desarrollo Gerencial</t>
  </si>
  <si>
    <t>1.2.2.1  Implementación de los Comités de Veeduría</t>
  </si>
  <si>
    <t>1.2.2.1 Despliegue de los instrumentos de Gestión Clínica</t>
  </si>
  <si>
    <t xml:space="preserve">1.3.1.1 Objecciones Medicas Disminuidas </t>
  </si>
  <si>
    <t xml:space="preserve">1.1.1.1 Fortalecimiento de la provisión de servicios odontológicos </t>
  </si>
  <si>
    <t xml:space="preserve">1.4.1.1 Fortalecimiento de la provisión de servicios odontológicos </t>
  </si>
  <si>
    <t xml:space="preserve">1.6.4.1 Sistema del EIS implementado con un registro mínimo de un 20% </t>
  </si>
  <si>
    <t>SRSV 1.6.1.1.01</t>
  </si>
  <si>
    <t>SRSV 1.6.1.1.02</t>
  </si>
  <si>
    <t>SRSV 1.6.1.1.03</t>
  </si>
  <si>
    <t xml:space="preserve">1.6.4.2 Programa de Gestión Cita </t>
  </si>
  <si>
    <t>1.2.1.1 Modelo de Red implementado y operando acorde a los lineamientos del Modelo de Gestión y del Modelo de atencion</t>
  </si>
  <si>
    <t>1.2.1.1 Conectividad de la Red</t>
  </si>
  <si>
    <t xml:space="preserve">1.8.1.1 Adecuar las infraestructuras de los CPN y las UNAP, para facilitar un buen servicio. </t>
  </si>
  <si>
    <t>1.8.1.2 Calidad en la oferta de los servicios a través del cumplimiento de los protocolos clínicos y quirúrgicos.</t>
  </si>
  <si>
    <t>SRSV.1.8.1.1</t>
  </si>
  <si>
    <t>SRSV.1.8.1.2</t>
  </si>
  <si>
    <t>SRSV.1.8.1.3</t>
  </si>
  <si>
    <t>SRSV.1.8.1.4</t>
  </si>
  <si>
    <t>2.2.1.4  Articulados los equipos de la UNAP con el INAIPI</t>
  </si>
  <si>
    <t>2.2.1.3 Capacitados los equipos de la UNAP  sobre Nutrición y Salud</t>
  </si>
  <si>
    <t>2.2.1.5  Implementadas las Guías y cartillas Materno Infantil en las UNAP</t>
  </si>
  <si>
    <t xml:space="preserve">3.1.1.6 Fortalecido el modelo de referencia y contrareferencia </t>
  </si>
  <si>
    <t>3.1.1.4 Sistemas de información digitales estandarizados, que permita el flujo de información entre niveles y facilite la toma de decisiones desarrollados e implementados</t>
  </si>
  <si>
    <t>3.1.1.2Croquis actualizados</t>
  </si>
  <si>
    <t>3.1.1 Aumentados los establecimientos de salud que cumplen con los criterios de habilitación definidos por el MSP</t>
  </si>
  <si>
    <t>3.1.1.5 Estandarizados los instrumentos de recolección de datos de los establecimientos de salud y de las entidades administrativas de la red, que minimice la duplicidad de reportes e informes que emanen de los diferentes niveles</t>
  </si>
  <si>
    <t xml:space="preserve"> 3.1.1.7   Red de Atención Primaria articulada, coordinada y fortalecida</t>
  </si>
  <si>
    <t>3.1.1.9  Desarrolladas e implementadas las intervenciones con carácter preventivo, de promoción y asistencia de las enfermedades crónicas no transmisibles</t>
  </si>
  <si>
    <t>3.1.1.11   Red de Atención Primaria articulada, coordinada y fortalecida</t>
  </si>
  <si>
    <t>3.1.1.10 Red de Atención Primaria articulada, coordinada y fortalecida</t>
  </si>
  <si>
    <t>3.1.1.17  Mejorada la prestación de servicios a la población TB mediante un abordaje integral basado en la estrategia Fin de la Tuberculosis.</t>
  </si>
  <si>
    <t>3.1.1.1Fortalecimientos de los Servicios Materno Infantil y Neonatal</t>
  </si>
  <si>
    <t>3.1.1.2 Fortalecidos los Servicios de Malaria en la Red de Establecimientos</t>
  </si>
  <si>
    <t>3.3.1.1 Fortalecimiento de la Red de Emergencias de forma humanizada, eficiente y de calidad</t>
  </si>
  <si>
    <t>SRSV 3.3.1.1.01</t>
  </si>
  <si>
    <t>SRSV 3.3.1.1.02</t>
  </si>
  <si>
    <t>SRSV 3.3.1.1.03</t>
  </si>
  <si>
    <t>SRSV 3.3.1.1.04</t>
  </si>
  <si>
    <t xml:space="preserve">SRSV 3.3.2.1.01 </t>
  </si>
  <si>
    <t>SRSV 3.3.2.1.02</t>
  </si>
  <si>
    <t>SRSV 3.3.2.1.03</t>
  </si>
  <si>
    <t>SRSV 3.3.2.1.04</t>
  </si>
  <si>
    <t>SRSV 3.3.2.1.05</t>
  </si>
  <si>
    <t>SRSV 3.3.2.1.06</t>
  </si>
  <si>
    <t>3.3.1.2 Fortalecimiento a la Gestión de Suministro y Abastecimiento de medicamentos</t>
  </si>
  <si>
    <t>3.3.3.2 Conectividad de la Red</t>
  </si>
  <si>
    <t>3.1.1.1 Fortalecimiento de la gestión de usuarios para la adhesión a la cultura de servicios</t>
  </si>
  <si>
    <t xml:space="preserve"> 3.3.1.4 Articulación en la red  del referencia y contra referencia.</t>
  </si>
  <si>
    <t>3.3 Fortalecido el acceso a la atención, mediante una cartera de servicios que responda a las necesidades de salud de la población, priorizando los grupos más vulnerables</t>
  </si>
  <si>
    <t>3.3.1.1 Fortalecimiento de la gestión de usuarios para la adhesión a la cultura de servicios</t>
  </si>
  <si>
    <t>Planificacion Familiar y adolescentes(Materno-infantil)</t>
  </si>
  <si>
    <t>Planificacion Familiar y adolescentes(Materno-infantil</t>
  </si>
  <si>
    <t>Politica de genero (Materno-Infantil)</t>
  </si>
  <si>
    <t>Materno-Infantil.</t>
  </si>
  <si>
    <t>Calidad Institucional</t>
  </si>
  <si>
    <t>Monitoreo y Evaluacion</t>
  </si>
  <si>
    <t>153 Centros deprimer nivel</t>
  </si>
  <si>
    <t>153 CPN</t>
  </si>
  <si>
    <t>11 Colaboradores del NA</t>
  </si>
  <si>
    <t>183UNAPs</t>
  </si>
  <si>
    <t>153CPN</t>
  </si>
  <si>
    <t>96 CPN CON COMITÉ DE SALUD FUNCIONALES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</si>
</sst>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00;[Red]#,##0.00"/>
    <numFmt numFmtId="165" formatCode="#,##0;[Red]#,##0"/>
  </numFmts>
  <fonts count="71"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sz val="11"/>
      <color theme="1"/>
      <name val="Calibri"/>
      <family val="2"/>
      <scheme val="minor"/>
    </font>
    <font>
      <sz val="11"/>
      <color theme="0"/>
      <name val="Calibri"/>
      <family val="2"/>
      <scheme val="minor"/>
    </font>
    <font>
      <b/>
      <sz val="11"/>
      <color theme="0"/>
      <name val="Calibri"/>
      <family val="2"/>
      <scheme val="minor"/>
    </font>
    <font>
      <b/>
      <sz val="11"/>
      <color theme="1"/>
      <name val="Calibri"/>
      <family val="2"/>
      <scheme val="minor"/>
    </font>
    <font>
      <sz val="11"/>
      <color theme="1"/>
      <name val="Times New Roman"/>
      <family val="1"/>
    </font>
    <font>
      <b/>
      <sz val="10"/>
      <name val="Calibri"/>
      <family val="2"/>
      <scheme val="minor"/>
    </font>
    <font>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b/>
      <sz val="10"/>
      <color theme="0"/>
      <name val="Calibri"/>
      <family val="2"/>
      <scheme val="minor"/>
    </font>
    <font>
      <sz val="11"/>
      <name val="Calibri"/>
      <family val="2"/>
      <scheme val="minor"/>
    </font>
    <font>
      <b/>
      <sz val="12"/>
      <color theme="0"/>
      <name val="Calibri"/>
      <family val="2"/>
      <scheme val="minor"/>
    </font>
    <font>
      <b/>
      <sz val="12"/>
      <name val="Calibri"/>
      <family val="2"/>
      <scheme val="minor"/>
    </font>
    <font>
      <sz val="10"/>
      <color theme="0"/>
      <name val="Calibri"/>
      <family val="2"/>
      <scheme val="minor"/>
    </font>
    <font>
      <sz val="10"/>
      <color theme="0"/>
      <name val="Arial"/>
      <family val="2"/>
    </font>
    <font>
      <sz val="11"/>
      <name val="Cambria"/>
      <family val="1"/>
      <scheme val="major"/>
    </font>
    <font>
      <b/>
      <sz val="12"/>
      <color theme="4" tint="-0.249977111117893"/>
      <name val="Calibri"/>
      <family val="2"/>
      <scheme val="minor"/>
    </font>
    <font>
      <b/>
      <sz val="10"/>
      <color theme="4" tint="-0.249977111117893"/>
      <name val="Calibri"/>
      <family val="2"/>
      <scheme val="minor"/>
    </font>
    <font>
      <b/>
      <sz val="11"/>
      <color theme="4" tint="-0.249977111117893"/>
      <name val="Calibri"/>
      <family val="2"/>
      <scheme val="minor"/>
    </font>
    <font>
      <sz val="12"/>
      <color theme="1"/>
      <name val="Calibri"/>
      <family val="2"/>
      <scheme val="minor"/>
    </font>
    <font>
      <sz val="9"/>
      <color rgb="FF000000"/>
      <name val="Arial"/>
      <family val="2"/>
    </font>
    <font>
      <sz val="9"/>
      <color theme="1"/>
      <name val="Calibri"/>
      <family val="2"/>
      <scheme val="minor"/>
    </font>
    <font>
      <b/>
      <sz val="9"/>
      <color theme="1"/>
      <name val="Calibri"/>
      <family val="2"/>
      <scheme val="minor"/>
    </font>
    <font>
      <sz val="9"/>
      <name val="Arial"/>
      <family val="2"/>
    </font>
    <font>
      <b/>
      <sz val="10"/>
      <name val="Times New Roman"/>
      <family val="1"/>
    </font>
    <font>
      <sz val="10"/>
      <color theme="0"/>
      <name val="Times New Roman"/>
      <family val="1"/>
    </font>
    <font>
      <b/>
      <sz val="9"/>
      <color theme="0"/>
      <name val="Calibri"/>
      <family val="2"/>
      <scheme val="minor"/>
    </font>
    <font>
      <sz val="11"/>
      <color theme="1"/>
      <name val="Times New Roman"/>
      <family val="1"/>
    </font>
    <font>
      <sz val="10"/>
      <name val="Calibri"/>
      <family val="2"/>
      <scheme val="minor"/>
    </font>
    <font>
      <b/>
      <sz val="11"/>
      <color theme="1"/>
      <name val="Times New Roman"/>
      <family val="1"/>
    </font>
    <font>
      <sz val="11"/>
      <name val="Times New Roman"/>
      <family val="1"/>
    </font>
    <font>
      <sz val="11"/>
      <color theme="1"/>
      <name val="Times New Roman"/>
      <family val="1"/>
    </font>
    <font>
      <b/>
      <sz val="12"/>
      <color theme="1"/>
      <name val="Calibri"/>
      <family val="2"/>
      <scheme val="minor"/>
    </font>
    <font>
      <b/>
      <sz val="11"/>
      <name val="Tw Cen MT"/>
      <family val="2"/>
    </font>
    <font>
      <sz val="11"/>
      <color theme="1"/>
      <name val="Tw Cen MT"/>
      <family val="2"/>
    </font>
    <font>
      <b/>
      <sz val="11"/>
      <color theme="1"/>
      <name val="Tw Cen MT"/>
      <family val="2"/>
    </font>
    <font>
      <sz val="11"/>
      <color theme="1"/>
      <name val="Times New Roman"/>
      <family val="1"/>
    </font>
    <font>
      <sz val="11"/>
      <color theme="1"/>
      <name val="Times New Roman"/>
      <family val="1"/>
    </font>
    <font>
      <sz val="12"/>
      <color indexed="81"/>
      <name val="Tahoma"/>
      <family val="2"/>
    </font>
    <font>
      <b/>
      <sz val="12"/>
      <color indexed="81"/>
      <name val="Tahoma"/>
      <family val="2"/>
    </font>
    <font>
      <sz val="11"/>
      <color theme="0"/>
      <name val="Times New Roman"/>
      <family val="1"/>
    </font>
    <font>
      <sz val="10"/>
      <name val="Calibri"/>
      <family val="2"/>
      <scheme val="minor"/>
    </font>
    <font>
      <sz val="11"/>
      <color theme="1"/>
      <name val="Times New Roman"/>
      <family val="1"/>
    </font>
    <font>
      <sz val="12"/>
      <color theme="1"/>
      <name val="Times New Roman"/>
      <family val="1"/>
    </font>
    <font>
      <sz val="11"/>
      <color rgb="FFFF0000"/>
      <name val="Times New Roman"/>
      <family val="1"/>
    </font>
    <font>
      <b/>
      <sz val="11"/>
      <name val="Times New Roman"/>
      <family val="1"/>
    </font>
    <font>
      <sz val="10"/>
      <name val="Calibri"/>
      <family val="2"/>
      <scheme val="minor"/>
    </font>
    <font>
      <b/>
      <sz val="10"/>
      <name val="Calibri"/>
      <family val="2"/>
      <scheme val="minor"/>
    </font>
    <font>
      <sz val="12"/>
      <name val="Calibri"/>
      <family val="2"/>
      <scheme val="minor"/>
    </font>
    <font>
      <sz val="12"/>
      <color theme="1"/>
      <name val="Tw Cen MT"/>
      <family val="2"/>
    </font>
    <font>
      <sz val="9"/>
      <color theme="1"/>
      <name val="Times New Roman"/>
      <family val="1"/>
    </font>
    <font>
      <b/>
      <sz val="12"/>
      <color theme="1"/>
      <name val="Times New Roman"/>
      <family val="1"/>
    </font>
    <font>
      <sz val="10"/>
      <name val="Calibri"/>
      <family val="2"/>
      <scheme val="minor"/>
    </font>
    <font>
      <sz val="11"/>
      <color theme="1"/>
      <name val="Times New Roman"/>
    </font>
    <font>
      <sz val="11"/>
      <color rgb="FFFF0000"/>
      <name val="Calibri"/>
      <family val="2"/>
      <scheme val="minor"/>
    </font>
    <font>
      <sz val="13"/>
      <color theme="1"/>
      <name val="Calibri"/>
      <family val="2"/>
      <scheme val="minor"/>
    </font>
    <font>
      <sz val="14"/>
      <color theme="1"/>
      <name val="Calibri"/>
      <family val="2"/>
      <scheme val="minor"/>
    </font>
    <font>
      <sz val="13"/>
      <name val="Calibri"/>
      <family val="2"/>
      <scheme val="minor"/>
    </font>
    <font>
      <sz val="12"/>
      <color rgb="FF000000"/>
      <name val="Calibri"/>
      <family val="2"/>
      <scheme val="minor"/>
    </font>
    <font>
      <b/>
      <sz val="9"/>
      <color indexed="81"/>
      <name val="Tahoma"/>
      <family val="2"/>
    </font>
  </fonts>
  <fills count="2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rgb="FFF573F5"/>
        <bgColor indexed="64"/>
      </patternFill>
    </fill>
    <fill>
      <patternFill patternType="solid">
        <fgColor rgb="FFFFFF00"/>
        <bgColor indexed="64"/>
      </patternFill>
    </fill>
    <fill>
      <patternFill patternType="solid">
        <fgColor theme="4" tint="0.79998168889431442"/>
        <bgColor theme="4" tint="0.79998168889431442"/>
      </patternFill>
    </fill>
    <fill>
      <patternFill patternType="solid">
        <fgColor theme="2"/>
        <bgColor indexed="64"/>
      </patternFill>
    </fill>
    <fill>
      <patternFill patternType="solid">
        <fgColor theme="5" tint="0.79998168889431442"/>
        <bgColor indexed="64"/>
      </patternFill>
    </fill>
  </fills>
  <borders count="54">
    <border>
      <left/>
      <right/>
      <top/>
      <bottom/>
      <diagonal/>
    </border>
    <border>
      <left/>
      <right/>
      <top style="thin">
        <color indexed="64"/>
      </top>
      <bottom style="double">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bottom/>
      <diagonal/>
    </border>
    <border>
      <left/>
      <right/>
      <top style="thin">
        <color theme="3" tint="0.39988402966399123"/>
      </top>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style="thin">
        <color auto="1"/>
      </left>
      <right style="thin">
        <color auto="1"/>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auto="1"/>
      </left>
      <right style="thin">
        <color auto="1"/>
      </right>
      <top style="medium">
        <color indexed="64"/>
      </top>
      <bottom style="thin">
        <color auto="1"/>
      </bottom>
      <diagonal/>
    </border>
    <border>
      <left style="thin">
        <color auto="1"/>
      </left>
      <right style="thin">
        <color auto="1"/>
      </right>
      <top style="thin">
        <color auto="1"/>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auto="1"/>
      </left>
      <right style="thin">
        <color auto="1"/>
      </right>
      <top style="thin">
        <color auto="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top style="thin">
        <color auto="1"/>
      </top>
      <bottom style="medium">
        <color indexed="64"/>
      </bottom>
      <diagonal/>
    </border>
    <border>
      <left style="thin">
        <color auto="1"/>
      </left>
      <right style="medium">
        <color indexed="64"/>
      </right>
      <top style="thin">
        <color auto="1"/>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thin">
        <color theme="4" tint="0.39997558519241921"/>
      </bottom>
      <diagonal/>
    </border>
    <border>
      <left style="thin">
        <color rgb="FFABABAB"/>
      </left>
      <right/>
      <top style="thin">
        <color rgb="FFABABAB"/>
      </top>
      <bottom/>
      <diagonal/>
    </border>
    <border>
      <left style="thin">
        <color auto="1"/>
      </left>
      <right style="thin">
        <color auto="1"/>
      </right>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auto="1"/>
      </right>
      <top style="thin">
        <color auto="1"/>
      </top>
      <bottom/>
      <diagonal/>
    </border>
    <border>
      <left style="thin">
        <color theme="4"/>
      </left>
      <right style="thin">
        <color theme="4"/>
      </right>
      <top style="thin">
        <color theme="4"/>
      </top>
      <bottom/>
      <diagonal/>
    </border>
    <border>
      <left style="thin">
        <color rgb="FF0070C0"/>
      </left>
      <right style="thin">
        <color rgb="FF0070C0"/>
      </right>
      <top style="thin">
        <color rgb="FF0070C0"/>
      </top>
      <bottom style="thin">
        <color rgb="FF0070C0"/>
      </bottom>
      <diagonal/>
    </border>
  </borders>
  <cellStyleXfs count="11">
    <xf numFmtId="0" fontId="0" fillId="0" borderId="0"/>
    <xf numFmtId="43" fontId="5" fillId="0" borderId="0" applyFont="0" applyFill="0" applyBorder="0" applyAlignment="0" applyProtection="0"/>
    <xf numFmtId="0" fontId="1" fillId="0" borderId="0"/>
    <xf numFmtId="0" fontId="5" fillId="0" borderId="0"/>
    <xf numFmtId="0" fontId="2" fillId="0" borderId="0"/>
    <xf numFmtId="0" fontId="3" fillId="0" borderId="0"/>
    <xf numFmtId="0" fontId="30" fillId="0" borderId="0"/>
    <xf numFmtId="43" fontId="2"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0" fontId="2" fillId="0" borderId="0"/>
  </cellStyleXfs>
  <cellXfs count="626">
    <xf numFmtId="0" fontId="0" fillId="0" borderId="0" xfId="0"/>
    <xf numFmtId="0" fontId="9" fillId="3" borderId="0" xfId="0" applyFont="1" applyFill="1"/>
    <xf numFmtId="0" fontId="9" fillId="0" borderId="0" xfId="0" applyFont="1"/>
    <xf numFmtId="0" fontId="1" fillId="0" borderId="0" xfId="2"/>
    <xf numFmtId="0" fontId="2" fillId="0" borderId="0" xfId="4"/>
    <xf numFmtId="0" fontId="11" fillId="0" borderId="0" xfId="2" applyFont="1"/>
    <xf numFmtId="0" fontId="10" fillId="4" borderId="5" xfId="3" applyFont="1" applyFill="1" applyBorder="1" applyAlignment="1">
      <alignment horizontal="center" textRotation="90" wrapText="1"/>
    </xf>
    <xf numFmtId="0" fontId="10" fillId="4" borderId="5" xfId="3" applyFont="1" applyFill="1" applyBorder="1" applyAlignment="1">
      <alignment horizontal="center" vertical="center" wrapText="1"/>
    </xf>
    <xf numFmtId="0" fontId="10" fillId="4" borderId="5" xfId="3" applyFont="1" applyFill="1" applyBorder="1" applyAlignment="1">
      <alignment horizontal="center" vertical="center"/>
    </xf>
    <xf numFmtId="0" fontId="12" fillId="5" borderId="6" xfId="3" applyFont="1" applyFill="1" applyBorder="1" applyAlignment="1">
      <alignment horizontal="left" vertical="top" wrapText="1"/>
    </xf>
    <xf numFmtId="0" fontId="12" fillId="5" borderId="6" xfId="3" applyFont="1" applyFill="1" applyBorder="1" applyAlignment="1">
      <alignment horizontal="center" vertical="top" wrapText="1"/>
    </xf>
    <xf numFmtId="0" fontId="12" fillId="5" borderId="6" xfId="3" applyFont="1" applyFill="1" applyBorder="1" applyAlignment="1">
      <alignment vertical="top" wrapText="1"/>
    </xf>
    <xf numFmtId="4" fontId="12" fillId="5" borderId="6" xfId="3" applyNumberFormat="1" applyFont="1" applyFill="1" applyBorder="1" applyAlignment="1">
      <alignment vertical="top" wrapText="1"/>
    </xf>
    <xf numFmtId="0" fontId="12" fillId="2" borderId="7" xfId="3" applyFont="1" applyFill="1" applyBorder="1" applyAlignment="1">
      <alignment horizontal="left" vertical="top" wrapText="1"/>
    </xf>
    <xf numFmtId="0" fontId="12" fillId="2" borderId="7" xfId="3" applyFont="1" applyFill="1" applyBorder="1" applyAlignment="1">
      <alignment horizontal="center" vertical="top" wrapText="1"/>
    </xf>
    <xf numFmtId="0" fontId="12" fillId="2" borderId="7" xfId="3" applyFont="1" applyFill="1" applyBorder="1" applyAlignment="1">
      <alignment vertical="top" wrapText="1"/>
    </xf>
    <xf numFmtId="4" fontId="12" fillId="2" borderId="7" xfId="3" applyNumberFormat="1" applyFont="1" applyFill="1" applyBorder="1" applyAlignment="1">
      <alignment vertical="top" wrapText="1"/>
    </xf>
    <xf numFmtId="4" fontId="12" fillId="6" borderId="7" xfId="3" applyNumberFormat="1" applyFont="1" applyFill="1" applyBorder="1" applyAlignment="1">
      <alignment vertical="top" wrapText="1"/>
    </xf>
    <xf numFmtId="0" fontId="13" fillId="2" borderId="7" xfId="3" applyFont="1" applyFill="1" applyBorder="1" applyAlignment="1">
      <alignment horizontal="left" vertical="top" wrapText="1"/>
    </xf>
    <xf numFmtId="0" fontId="13" fillId="2" borderId="7" xfId="3" applyFont="1" applyFill="1" applyBorder="1" applyAlignment="1">
      <alignment horizontal="center" vertical="top" wrapText="1"/>
    </xf>
    <xf numFmtId="0" fontId="13" fillId="2" borderId="7" xfId="3" applyFont="1" applyFill="1" applyBorder="1" applyAlignment="1">
      <alignment vertical="top" wrapText="1"/>
    </xf>
    <xf numFmtId="4" fontId="13" fillId="2" borderId="7" xfId="3" applyNumberFormat="1" applyFont="1" applyFill="1" applyBorder="1" applyAlignment="1" applyProtection="1">
      <alignment vertical="top" wrapText="1"/>
    </xf>
    <xf numFmtId="4" fontId="13" fillId="6" borderId="7" xfId="3" applyNumberFormat="1" applyFont="1" applyFill="1" applyBorder="1" applyAlignment="1" applyProtection="1">
      <alignment horizontal="right" vertical="top" wrapText="1"/>
    </xf>
    <xf numFmtId="0" fontId="12" fillId="5" borderId="7" xfId="3" applyFont="1" applyFill="1" applyBorder="1" applyAlignment="1">
      <alignment horizontal="left" vertical="top" wrapText="1"/>
    </xf>
    <xf numFmtId="0" fontId="12" fillId="5" borderId="7" xfId="3" applyFont="1" applyFill="1" applyBorder="1" applyAlignment="1">
      <alignment horizontal="center" vertical="top" wrapText="1"/>
    </xf>
    <xf numFmtId="0" fontId="12" fillId="5" borderId="7" xfId="3" applyFont="1" applyFill="1" applyBorder="1" applyAlignment="1">
      <alignment vertical="top" wrapText="1"/>
    </xf>
    <xf numFmtId="4" fontId="12" fillId="5" borderId="7" xfId="3" applyNumberFormat="1" applyFont="1" applyFill="1" applyBorder="1" applyAlignment="1">
      <alignment vertical="top" wrapText="1"/>
    </xf>
    <xf numFmtId="4" fontId="12" fillId="2" borderId="7" xfId="3" applyNumberFormat="1" applyFont="1" applyFill="1" applyBorder="1" applyAlignment="1" applyProtection="1">
      <alignment vertical="top" wrapText="1"/>
    </xf>
    <xf numFmtId="4" fontId="12" fillId="6" borderId="7" xfId="3" applyNumberFormat="1" applyFont="1" applyFill="1" applyBorder="1" applyAlignment="1" applyProtection="1">
      <alignment vertical="top" wrapText="1"/>
    </xf>
    <xf numFmtId="0" fontId="13" fillId="2" borderId="8" xfId="3" applyFont="1" applyFill="1" applyBorder="1" applyAlignment="1">
      <alignment horizontal="center" vertical="top" wrapText="1"/>
    </xf>
    <xf numFmtId="0" fontId="13" fillId="2" borderId="8" xfId="3" applyFont="1" applyFill="1" applyBorder="1" applyAlignment="1">
      <alignment horizontal="left" vertical="top" wrapText="1"/>
    </xf>
    <xf numFmtId="0" fontId="13" fillId="2" borderId="8" xfId="3" applyFont="1" applyFill="1" applyBorder="1" applyAlignment="1">
      <alignment vertical="top" wrapText="1"/>
    </xf>
    <xf numFmtId="4" fontId="13" fillId="2" borderId="8" xfId="3" applyNumberFormat="1" applyFont="1" applyFill="1" applyBorder="1" applyAlignment="1" applyProtection="1">
      <alignment vertical="top" wrapText="1"/>
    </xf>
    <xf numFmtId="4" fontId="13" fillId="6" borderId="8" xfId="3" applyNumberFormat="1" applyFont="1" applyFill="1" applyBorder="1" applyAlignment="1" applyProtection="1">
      <alignment horizontal="right" vertical="top" wrapText="1"/>
    </xf>
    <xf numFmtId="0" fontId="11" fillId="4" borderId="5" xfId="3" applyFont="1" applyFill="1" applyBorder="1" applyAlignment="1">
      <alignment vertical="top" wrapText="1"/>
    </xf>
    <xf numFmtId="0" fontId="10" fillId="4" borderId="5" xfId="3" applyFont="1" applyFill="1" applyBorder="1" applyAlignment="1">
      <alignment vertical="top" wrapText="1"/>
    </xf>
    <xf numFmtId="4" fontId="10" fillId="4" borderId="5" xfId="3" applyNumberFormat="1" applyFont="1" applyFill="1" applyBorder="1" applyAlignment="1" applyProtection="1">
      <alignment vertical="top" wrapText="1"/>
    </xf>
    <xf numFmtId="0" fontId="5" fillId="0" borderId="0" xfId="3" applyFont="1"/>
    <xf numFmtId="0" fontId="14" fillId="7" borderId="6" xfId="3" applyFont="1" applyFill="1" applyBorder="1" applyAlignment="1" applyProtection="1">
      <alignment vertical="top"/>
    </xf>
    <xf numFmtId="0" fontId="15" fillId="7" borderId="6" xfId="3" applyFont="1" applyFill="1" applyBorder="1" applyAlignment="1" applyProtection="1">
      <alignment horizontal="center" vertical="top"/>
    </xf>
    <xf numFmtId="0" fontId="15" fillId="7" borderId="6" xfId="3" applyFont="1" applyFill="1" applyBorder="1" applyAlignment="1" applyProtection="1">
      <alignment vertical="top"/>
    </xf>
    <xf numFmtId="164" fontId="15" fillId="7" borderId="6" xfId="1" applyNumberFormat="1" applyFont="1" applyFill="1" applyBorder="1" applyAlignment="1" applyProtection="1">
      <alignment vertical="top"/>
      <protection hidden="1"/>
    </xf>
    <xf numFmtId="164" fontId="15" fillId="7" borderId="6" xfId="1" applyNumberFormat="1" applyFont="1" applyFill="1" applyBorder="1" applyAlignment="1" applyProtection="1">
      <alignment horizontal="right" vertical="top"/>
      <protection hidden="1"/>
    </xf>
    <xf numFmtId="0" fontId="14" fillId="8" borderId="7" xfId="3" applyFont="1" applyFill="1" applyBorder="1" applyAlignment="1" applyProtection="1"/>
    <xf numFmtId="0" fontId="15" fillId="8" borderId="7" xfId="3" applyFont="1" applyFill="1" applyBorder="1" applyAlignment="1" applyProtection="1">
      <alignment horizontal="center"/>
    </xf>
    <xf numFmtId="0" fontId="15" fillId="8" borderId="7" xfId="3" applyFont="1" applyFill="1" applyBorder="1" applyAlignment="1" applyProtection="1">
      <alignment horizontal="center" vertical="top"/>
    </xf>
    <xf numFmtId="0" fontId="15" fillId="8" borderId="7" xfId="4" applyFont="1" applyFill="1" applyBorder="1" applyProtection="1"/>
    <xf numFmtId="164" fontId="15" fillId="8" borderId="7" xfId="1" applyNumberFormat="1" applyFont="1" applyFill="1" applyBorder="1" applyAlignment="1" applyProtection="1">
      <alignment vertical="top"/>
      <protection hidden="1"/>
    </xf>
    <xf numFmtId="164" fontId="15" fillId="8" borderId="7" xfId="1" applyNumberFormat="1" applyFont="1" applyFill="1" applyBorder="1" applyAlignment="1" applyProtection="1">
      <alignment horizontal="right" vertical="top"/>
      <protection hidden="1"/>
    </xf>
    <xf numFmtId="0" fontId="14" fillId="9" borderId="7" xfId="3" applyFont="1" applyFill="1" applyBorder="1" applyAlignment="1" applyProtection="1">
      <alignment vertical="top"/>
    </xf>
    <xf numFmtId="0" fontId="15" fillId="9" borderId="7" xfId="3" applyFont="1" applyFill="1" applyBorder="1" applyAlignment="1" applyProtection="1">
      <alignment horizontal="center" vertical="top"/>
    </xf>
    <xf numFmtId="0" fontId="15" fillId="9" borderId="7" xfId="4" applyFont="1" applyFill="1" applyBorder="1" applyAlignment="1" applyProtection="1">
      <alignment vertical="top"/>
    </xf>
    <xf numFmtId="164" fontId="15" fillId="9" borderId="7" xfId="1" applyNumberFormat="1" applyFont="1" applyFill="1" applyBorder="1" applyAlignment="1" applyProtection="1">
      <alignment vertical="top"/>
      <protection hidden="1"/>
    </xf>
    <xf numFmtId="164" fontId="15" fillId="9" borderId="7" xfId="1" applyNumberFormat="1" applyFont="1" applyFill="1" applyBorder="1" applyAlignment="1" applyProtection="1">
      <alignment horizontal="right" vertical="top"/>
      <protection hidden="1"/>
    </xf>
    <xf numFmtId="0" fontId="14" fillId="3" borderId="7" xfId="3" applyFont="1" applyFill="1" applyBorder="1" applyAlignment="1" applyProtection="1">
      <alignment vertical="top"/>
    </xf>
    <xf numFmtId="0" fontId="15" fillId="3" borderId="7" xfId="3" applyFont="1" applyFill="1" applyBorder="1" applyAlignment="1" applyProtection="1">
      <alignment horizontal="center" vertical="top"/>
    </xf>
    <xf numFmtId="0" fontId="15" fillId="3" borderId="7" xfId="4" applyFont="1" applyFill="1" applyBorder="1" applyAlignment="1" applyProtection="1">
      <alignment vertical="top"/>
    </xf>
    <xf numFmtId="164" fontId="15" fillId="3" borderId="7" xfId="1" applyNumberFormat="1" applyFont="1" applyFill="1" applyBorder="1" applyAlignment="1" applyProtection="1">
      <alignment vertical="top"/>
      <protection hidden="1"/>
    </xf>
    <xf numFmtId="164" fontId="15" fillId="6" borderId="7" xfId="1" applyNumberFormat="1" applyFont="1" applyFill="1" applyBorder="1" applyAlignment="1" applyProtection="1">
      <alignment horizontal="right" vertical="top"/>
      <protection hidden="1"/>
    </xf>
    <xf numFmtId="0" fontId="16" fillId="3" borderId="7" xfId="3" applyFont="1" applyFill="1" applyBorder="1" applyAlignment="1" applyProtection="1">
      <alignment vertical="top"/>
    </xf>
    <xf numFmtId="0" fontId="17" fillId="3" borderId="7" xfId="3" applyFont="1" applyFill="1" applyBorder="1" applyAlignment="1" applyProtection="1">
      <alignment horizontal="center" vertical="top"/>
    </xf>
    <xf numFmtId="0" fontId="17" fillId="3" borderId="7" xfId="3" applyFont="1" applyFill="1" applyBorder="1" applyAlignment="1" applyProtection="1">
      <alignment vertical="top"/>
    </xf>
    <xf numFmtId="164" fontId="17" fillId="3" borderId="7" xfId="1" applyNumberFormat="1" applyFont="1" applyFill="1" applyBorder="1" applyAlignment="1" applyProtection="1">
      <alignment vertical="top"/>
      <protection locked="0"/>
    </xf>
    <xf numFmtId="164" fontId="17" fillId="6" borderId="7" xfId="1" applyNumberFormat="1" applyFont="1" applyFill="1" applyBorder="1" applyAlignment="1" applyProtection="1">
      <alignment horizontal="right" vertical="top"/>
      <protection locked="0"/>
    </xf>
    <xf numFmtId="0" fontId="17" fillId="3" borderId="7" xfId="4" applyFont="1" applyFill="1" applyBorder="1" applyAlignment="1" applyProtection="1">
      <alignment vertical="top"/>
    </xf>
    <xf numFmtId="0" fontId="17" fillId="3" borderId="7" xfId="4" applyFont="1" applyFill="1" applyBorder="1" applyAlignment="1" applyProtection="1">
      <alignment vertical="top"/>
      <protection locked="0"/>
    </xf>
    <xf numFmtId="0" fontId="17" fillId="3" borderId="7" xfId="4" applyFont="1" applyFill="1" applyBorder="1" applyAlignment="1" applyProtection="1">
      <alignment vertical="top" wrapText="1"/>
    </xf>
    <xf numFmtId="0" fontId="15" fillId="3" borderId="7" xfId="3" applyFont="1" applyFill="1" applyBorder="1" applyAlignment="1" applyProtection="1">
      <alignment vertical="top"/>
    </xf>
    <xf numFmtId="0" fontId="16" fillId="3" borderId="7" xfId="3" applyFont="1" applyFill="1" applyBorder="1" applyProtection="1"/>
    <xf numFmtId="0" fontId="17" fillId="3" borderId="7" xfId="4" applyFont="1" applyFill="1" applyBorder="1" applyProtection="1"/>
    <xf numFmtId="164" fontId="15" fillId="3" borderId="7" xfId="1" applyNumberFormat="1" applyFont="1" applyFill="1" applyBorder="1" applyAlignment="1" applyProtection="1">
      <alignment vertical="top"/>
      <protection locked="0"/>
    </xf>
    <xf numFmtId="0" fontId="14" fillId="3" borderId="7" xfId="3" applyFont="1" applyFill="1" applyBorder="1" applyProtection="1"/>
    <xf numFmtId="0" fontId="15" fillId="3" borderId="7" xfId="4" applyFont="1" applyFill="1" applyBorder="1" applyProtection="1"/>
    <xf numFmtId="164" fontId="15" fillId="3" borderId="7" xfId="1" applyNumberFormat="1" applyFont="1" applyFill="1" applyBorder="1" applyAlignment="1" applyProtection="1">
      <alignment vertical="top"/>
    </xf>
    <xf numFmtId="164" fontId="15" fillId="6" borderId="7" xfId="1" applyNumberFormat="1" applyFont="1" applyFill="1" applyBorder="1" applyAlignment="1" applyProtection="1">
      <alignment horizontal="right" vertical="top"/>
    </xf>
    <xf numFmtId="0" fontId="17" fillId="3" borderId="7" xfId="4" applyFont="1" applyFill="1" applyBorder="1" applyAlignment="1" applyProtection="1">
      <alignment wrapText="1"/>
    </xf>
    <xf numFmtId="0" fontId="17" fillId="3" borderId="7" xfId="3" applyFont="1" applyFill="1" applyBorder="1" applyAlignment="1" applyProtection="1">
      <alignment vertical="top" wrapText="1"/>
    </xf>
    <xf numFmtId="0" fontId="16" fillId="3" borderId="7" xfId="3" applyFont="1" applyFill="1" applyBorder="1" applyAlignment="1" applyProtection="1">
      <alignment horizontal="center" vertical="center"/>
    </xf>
    <xf numFmtId="0" fontId="17" fillId="3" borderId="7" xfId="3" applyFont="1" applyFill="1" applyBorder="1" applyAlignment="1" applyProtection="1">
      <alignment horizontal="center" vertical="center"/>
    </xf>
    <xf numFmtId="0" fontId="15" fillId="3" borderId="7" xfId="3" applyFont="1" applyFill="1" applyBorder="1" applyAlignment="1" applyProtection="1">
      <alignment vertical="top" wrapText="1"/>
    </xf>
    <xf numFmtId="0" fontId="15" fillId="3" borderId="7" xfId="4" applyFont="1" applyFill="1" applyBorder="1" applyAlignment="1" applyProtection="1">
      <alignment vertical="top" wrapText="1"/>
    </xf>
    <xf numFmtId="0" fontId="16" fillId="3" borderId="7" xfId="3" applyFont="1" applyFill="1" applyBorder="1" applyAlignment="1" applyProtection="1">
      <alignment vertical="top"/>
      <protection locked="0"/>
    </xf>
    <xf numFmtId="0" fontId="17" fillId="3" borderId="7" xfId="3" applyFont="1" applyFill="1" applyBorder="1" applyAlignment="1" applyProtection="1">
      <alignment horizontal="center" vertical="top"/>
      <protection locked="0"/>
    </xf>
    <xf numFmtId="0" fontId="17" fillId="3" borderId="7" xfId="4" applyFont="1" applyFill="1" applyBorder="1" applyAlignment="1" applyProtection="1">
      <alignment vertical="top" wrapText="1"/>
      <protection locked="0"/>
    </xf>
    <xf numFmtId="0" fontId="16" fillId="3" borderId="10" xfId="3" applyFont="1" applyFill="1" applyBorder="1" applyAlignment="1" applyProtection="1">
      <alignment vertical="top"/>
    </xf>
    <xf numFmtId="0" fontId="17" fillId="3" borderId="10" xfId="3" applyFont="1" applyFill="1" applyBorder="1" applyAlignment="1" applyProtection="1">
      <alignment horizontal="center" vertical="top"/>
    </xf>
    <xf numFmtId="0" fontId="17" fillId="3" borderId="10" xfId="4" applyFont="1" applyFill="1" applyBorder="1" applyAlignment="1" applyProtection="1">
      <alignment vertical="top" wrapText="1"/>
    </xf>
    <xf numFmtId="0" fontId="16" fillId="3" borderId="10" xfId="4" applyFont="1" applyFill="1" applyBorder="1" applyProtection="1">
      <protection locked="0"/>
    </xf>
    <xf numFmtId="164" fontId="17" fillId="3" borderId="10" xfId="1" applyNumberFormat="1" applyFont="1" applyFill="1" applyBorder="1" applyAlignment="1" applyProtection="1">
      <alignment vertical="top"/>
      <protection locked="0"/>
    </xf>
    <xf numFmtId="0" fontId="16" fillId="3" borderId="10" xfId="3" applyFont="1" applyFill="1" applyBorder="1" applyProtection="1"/>
    <xf numFmtId="0" fontId="17" fillId="3" borderId="10" xfId="4" applyFont="1" applyFill="1" applyBorder="1" applyProtection="1"/>
    <xf numFmtId="0" fontId="14" fillId="3" borderId="10" xfId="3" applyFont="1" applyFill="1" applyBorder="1" applyAlignment="1" applyProtection="1">
      <alignment vertical="top"/>
    </xf>
    <xf numFmtId="0" fontId="15" fillId="3" borderId="10" xfId="3" applyFont="1" applyFill="1" applyBorder="1" applyAlignment="1" applyProtection="1">
      <alignment horizontal="center" vertical="top"/>
    </xf>
    <xf numFmtId="0" fontId="15" fillId="3" borderId="10" xfId="3" applyFont="1" applyFill="1" applyBorder="1" applyAlignment="1" applyProtection="1">
      <alignment vertical="top"/>
    </xf>
    <xf numFmtId="164" fontId="15" fillId="3" borderId="10" xfId="1" applyNumberFormat="1" applyFont="1" applyFill="1" applyBorder="1" applyAlignment="1" applyProtection="1">
      <alignment vertical="top"/>
      <protection hidden="1"/>
    </xf>
    <xf numFmtId="164" fontId="15" fillId="6" borderId="10" xfId="1" applyNumberFormat="1" applyFont="1" applyFill="1" applyBorder="1" applyAlignment="1" applyProtection="1">
      <alignment horizontal="right" vertical="top"/>
      <protection hidden="1"/>
    </xf>
    <xf numFmtId="0" fontId="18" fillId="10" borderId="9" xfId="4" applyFont="1" applyFill="1" applyBorder="1" applyAlignment="1" applyProtection="1">
      <alignment horizontal="left"/>
      <protection locked="0"/>
    </xf>
    <xf numFmtId="0" fontId="19" fillId="10" borderId="0" xfId="4" applyFont="1" applyFill="1" applyBorder="1" applyAlignment="1"/>
    <xf numFmtId="0" fontId="19" fillId="10" borderId="11" xfId="4" applyFont="1" applyFill="1" applyBorder="1" applyAlignment="1"/>
    <xf numFmtId="0" fontId="11" fillId="6" borderId="9" xfId="4" applyFont="1" applyFill="1" applyBorder="1" applyAlignment="1">
      <alignment horizontal="left"/>
    </xf>
    <xf numFmtId="0" fontId="11" fillId="6" borderId="0" xfId="4" applyFont="1" applyFill="1" applyBorder="1"/>
    <xf numFmtId="4" fontId="11" fillId="6" borderId="0" xfId="4" applyNumberFormat="1" applyFont="1" applyFill="1" applyBorder="1" applyProtection="1">
      <protection locked="0"/>
    </xf>
    <xf numFmtId="0" fontId="11" fillId="6" borderId="11" xfId="4" applyFont="1" applyFill="1" applyBorder="1"/>
    <xf numFmtId="0" fontId="11" fillId="6" borderId="9" xfId="3" applyFont="1" applyFill="1" applyBorder="1" applyAlignment="1">
      <alignment horizontal="left" indent="2"/>
    </xf>
    <xf numFmtId="0" fontId="10" fillId="4" borderId="9" xfId="4" applyFont="1" applyFill="1" applyBorder="1" applyAlignment="1">
      <alignment horizontal="left"/>
    </xf>
    <xf numFmtId="0" fontId="11" fillId="4" borderId="0" xfId="4" applyFont="1" applyFill="1" applyBorder="1"/>
    <xf numFmtId="4" fontId="10" fillId="4" borderId="1" xfId="4" applyNumberFormat="1" applyFont="1" applyFill="1" applyBorder="1"/>
    <xf numFmtId="4" fontId="11" fillId="4" borderId="0" xfId="4" applyNumberFormat="1" applyFont="1" applyFill="1" applyBorder="1" applyProtection="1">
      <protection locked="0"/>
    </xf>
    <xf numFmtId="0" fontId="11" fillId="4" borderId="11" xfId="4" applyFont="1" applyFill="1" applyBorder="1"/>
    <xf numFmtId="0" fontId="10" fillId="10" borderId="9" xfId="4" applyFont="1" applyFill="1" applyBorder="1" applyAlignment="1" applyProtection="1">
      <protection locked="0"/>
    </xf>
    <xf numFmtId="0" fontId="10" fillId="10" borderId="0" xfId="4" applyFont="1" applyFill="1" applyBorder="1" applyAlignment="1" applyProtection="1">
      <protection locked="0"/>
    </xf>
    <xf numFmtId="0" fontId="10" fillId="10" borderId="11" xfId="4" applyFont="1" applyFill="1" applyBorder="1" applyAlignment="1" applyProtection="1">
      <protection locked="0"/>
    </xf>
    <xf numFmtId="0" fontId="5" fillId="0" borderId="0" xfId="4" applyFont="1"/>
    <xf numFmtId="0" fontId="11" fillId="0" borderId="0" xfId="4" applyFont="1"/>
    <xf numFmtId="0" fontId="15" fillId="4" borderId="5" xfId="4" applyFont="1" applyFill="1" applyBorder="1" applyAlignment="1">
      <alignment horizontal="center" vertical="center" wrapText="1"/>
    </xf>
    <xf numFmtId="0" fontId="6" fillId="0" borderId="0" xfId="0" applyFont="1"/>
    <xf numFmtId="0" fontId="0" fillId="3" borderId="0" xfId="0" applyFill="1"/>
    <xf numFmtId="0" fontId="6" fillId="3" borderId="0" xfId="0" applyFont="1" applyFill="1"/>
    <xf numFmtId="0" fontId="21" fillId="3" borderId="0" xfId="0" applyFont="1" applyFill="1"/>
    <xf numFmtId="0" fontId="1" fillId="3" borderId="0" xfId="2" applyFont="1" applyFill="1"/>
    <xf numFmtId="0" fontId="25" fillId="3" borderId="0" xfId="4" applyFont="1" applyFill="1"/>
    <xf numFmtId="0" fontId="6" fillId="3" borderId="0" xfId="3" applyFont="1" applyFill="1" applyProtection="1">
      <protection locked="0"/>
    </xf>
    <xf numFmtId="0" fontId="6" fillId="3" borderId="0" xfId="3" applyFont="1" applyFill="1"/>
    <xf numFmtId="4" fontId="11" fillId="6" borderId="0" xfId="4" applyNumberFormat="1" applyFont="1" applyFill="1" applyBorder="1" applyProtection="1"/>
    <xf numFmtId="4" fontId="11" fillId="6" borderId="3" xfId="4" applyNumberFormat="1" applyFont="1" applyFill="1" applyBorder="1" applyProtection="1"/>
    <xf numFmtId="164" fontId="17" fillId="3" borderId="7" xfId="1" applyNumberFormat="1" applyFont="1" applyFill="1" applyBorder="1" applyAlignment="1" applyProtection="1">
      <alignment vertical="top"/>
    </xf>
    <xf numFmtId="164" fontId="17" fillId="6" borderId="7" xfId="1" applyNumberFormat="1" applyFont="1" applyFill="1" applyBorder="1" applyAlignment="1" applyProtection="1">
      <alignment horizontal="right" vertical="top"/>
    </xf>
    <xf numFmtId="164" fontId="17" fillId="3" borderId="10" xfId="1" applyNumberFormat="1" applyFont="1" applyFill="1" applyBorder="1" applyAlignment="1" applyProtection="1">
      <alignment vertical="top"/>
    </xf>
    <xf numFmtId="164" fontId="17" fillId="6" borderId="10" xfId="1" applyNumberFormat="1" applyFont="1" applyFill="1" applyBorder="1" applyAlignment="1" applyProtection="1">
      <alignment horizontal="right" vertical="top"/>
    </xf>
    <xf numFmtId="0" fontId="6" fillId="3" borderId="0" xfId="4" applyFont="1" applyFill="1"/>
    <xf numFmtId="0" fontId="24" fillId="3" borderId="0" xfId="4" applyFont="1" applyFill="1"/>
    <xf numFmtId="4" fontId="11" fillId="6" borderId="3" xfId="4" applyNumberFormat="1" applyFont="1" applyFill="1" applyBorder="1" applyAlignment="1" applyProtection="1">
      <alignment horizontal="center" vertical="center"/>
      <protection locked="0"/>
    </xf>
    <xf numFmtId="4" fontId="11" fillId="6" borderId="2" xfId="4" applyNumberFormat="1" applyFont="1" applyFill="1" applyBorder="1" applyAlignment="1" applyProtection="1">
      <alignment horizontal="center" vertical="center"/>
      <protection locked="0"/>
    </xf>
    <xf numFmtId="4" fontId="10" fillId="4" borderId="1" xfId="4" applyNumberFormat="1" applyFont="1" applyFill="1" applyBorder="1" applyAlignment="1">
      <alignment horizontal="center" vertical="center"/>
    </xf>
    <xf numFmtId="0" fontId="13" fillId="3" borderId="7" xfId="3" applyFont="1" applyFill="1" applyBorder="1" applyAlignment="1">
      <alignment vertical="top" wrapText="1"/>
    </xf>
    <xf numFmtId="0" fontId="13" fillId="3" borderId="7" xfId="3" applyFont="1" applyFill="1" applyBorder="1"/>
    <xf numFmtId="0" fontId="12" fillId="3" borderId="7" xfId="3" applyFont="1" applyFill="1" applyBorder="1" applyAlignment="1">
      <alignment vertical="top" wrapText="1"/>
    </xf>
    <xf numFmtId="0" fontId="26" fillId="0" borderId="16" xfId="0" applyFont="1" applyFill="1" applyBorder="1" applyAlignment="1"/>
    <xf numFmtId="0" fontId="0" fillId="0" borderId="0" xfId="0" applyAlignment="1"/>
    <xf numFmtId="0" fontId="0" fillId="0" borderId="16" xfId="0" applyBorder="1" applyAlignment="1"/>
    <xf numFmtId="0" fontId="8" fillId="0" borderId="0" xfId="0" applyFont="1" applyAlignment="1"/>
    <xf numFmtId="0" fontId="21" fillId="3" borderId="0" xfId="0" applyFont="1" applyFill="1" applyBorder="1"/>
    <xf numFmtId="0" fontId="0" fillId="0" borderId="0" xfId="0" applyFill="1" applyBorder="1" applyAlignment="1"/>
    <xf numFmtId="0" fontId="0" fillId="0" borderId="17" xfId="0" applyBorder="1" applyAlignment="1"/>
    <xf numFmtId="0" fontId="0" fillId="0" borderId="18" xfId="0" applyBorder="1" applyAlignment="1"/>
    <xf numFmtId="0" fontId="0" fillId="0" borderId="19" xfId="0" applyBorder="1" applyAlignment="1"/>
    <xf numFmtId="0" fontId="0" fillId="0" borderId="20" xfId="0" applyBorder="1" applyAlignment="1"/>
    <xf numFmtId="0" fontId="0" fillId="0" borderId="21" xfId="0" applyBorder="1" applyAlignment="1"/>
    <xf numFmtId="0" fontId="0" fillId="0" borderId="22" xfId="0" applyBorder="1" applyAlignment="1"/>
    <xf numFmtId="0" fontId="0" fillId="0" borderId="4" xfId="0" applyBorder="1" applyAlignment="1"/>
    <xf numFmtId="0" fontId="0" fillId="0" borderId="23" xfId="0" applyBorder="1" applyAlignment="1"/>
    <xf numFmtId="0" fontId="0" fillId="0" borderId="24" xfId="0" applyBorder="1" applyAlignment="1"/>
    <xf numFmtId="0" fontId="0" fillId="0" borderId="25" xfId="0" applyBorder="1" applyAlignment="1"/>
    <xf numFmtId="0" fontId="26" fillId="0" borderId="26" xfId="0" applyFont="1" applyFill="1" applyBorder="1" applyAlignment="1"/>
    <xf numFmtId="0" fontId="26" fillId="0" borderId="18" xfId="0" applyFont="1" applyFill="1" applyBorder="1" applyAlignment="1"/>
    <xf numFmtId="0" fontId="26" fillId="0" borderId="20" xfId="0" applyFont="1" applyFill="1" applyBorder="1" applyAlignment="1"/>
    <xf numFmtId="0" fontId="0" fillId="0" borderId="27" xfId="0" applyBorder="1" applyAlignment="1"/>
    <xf numFmtId="0" fontId="0" fillId="0" borderId="0" xfId="0" applyFill="1"/>
    <xf numFmtId="0" fontId="9" fillId="0" borderId="0" xfId="0" applyFont="1" applyFill="1"/>
    <xf numFmtId="0" fontId="20" fillId="3" borderId="0" xfId="0" applyFont="1" applyFill="1" applyBorder="1" applyAlignment="1"/>
    <xf numFmtId="0" fontId="27" fillId="3" borderId="0" xfId="0" applyFont="1" applyFill="1" applyBorder="1" applyAlignment="1"/>
    <xf numFmtId="0" fontId="29" fillId="3" borderId="0" xfId="0" applyFont="1" applyFill="1" applyBorder="1" applyAlignment="1"/>
    <xf numFmtId="0" fontId="28" fillId="3" borderId="0" xfId="0" applyFont="1" applyFill="1" applyBorder="1" applyAlignment="1"/>
    <xf numFmtId="0" fontId="30" fillId="0" borderId="0" xfId="6"/>
    <xf numFmtId="0" fontId="30" fillId="0" borderId="16" xfId="6" applyBorder="1"/>
    <xf numFmtId="0" fontId="30" fillId="0" borderId="16" xfId="6" applyBorder="1" applyAlignment="1">
      <alignment wrapText="1"/>
    </xf>
    <xf numFmtId="0" fontId="30" fillId="0" borderId="0" xfId="6" applyAlignment="1">
      <alignment wrapText="1"/>
    </xf>
    <xf numFmtId="0" fontId="30" fillId="0" borderId="16" xfId="6" applyBorder="1" applyAlignment="1">
      <alignment vertical="top" wrapText="1"/>
    </xf>
    <xf numFmtId="0" fontId="30" fillId="0" borderId="16" xfId="6" applyBorder="1" applyAlignment="1">
      <alignment vertical="top"/>
    </xf>
    <xf numFmtId="0" fontId="30" fillId="0" borderId="0" xfId="6" applyAlignment="1">
      <alignment vertical="top"/>
    </xf>
    <xf numFmtId="0" fontId="9" fillId="0" borderId="0" xfId="0" applyFont="1" applyFill="1" applyAlignment="1">
      <alignment horizontal="left" vertical="center"/>
    </xf>
    <xf numFmtId="0" fontId="9" fillId="0" borderId="0" xfId="0" applyFont="1" applyAlignment="1">
      <alignment horizontal="left" vertical="center"/>
    </xf>
    <xf numFmtId="0" fontId="9" fillId="0" borderId="0" xfId="0" applyFont="1" applyFill="1" applyAlignment="1">
      <alignment horizontal="left" vertical="center" wrapText="1"/>
    </xf>
    <xf numFmtId="0" fontId="9" fillId="0" borderId="0" xfId="0" applyFont="1" applyAlignment="1">
      <alignment horizontal="left" vertical="center" wrapText="1"/>
    </xf>
    <xf numFmtId="0" fontId="9" fillId="0" borderId="0" xfId="0" applyFont="1" applyFill="1" applyAlignment="1">
      <alignment horizontal="center" vertical="center"/>
    </xf>
    <xf numFmtId="0" fontId="9" fillId="0" borderId="0" xfId="0" applyFont="1" applyAlignment="1">
      <alignment horizontal="center" vertical="center"/>
    </xf>
    <xf numFmtId="0" fontId="0" fillId="0" borderId="16" xfId="0" applyBorder="1"/>
    <xf numFmtId="0" fontId="30" fillId="0" borderId="16" xfId="6" applyBorder="1" applyAlignment="1">
      <alignment horizontal="left" vertical="center" wrapText="1"/>
    </xf>
    <xf numFmtId="0" fontId="30" fillId="0" borderId="16" xfId="6" applyBorder="1" applyAlignment="1">
      <alignment horizontal="left" vertical="center"/>
    </xf>
    <xf numFmtId="0" fontId="30" fillId="0" borderId="0" xfId="6" applyAlignment="1">
      <alignment horizontal="left" vertical="center"/>
    </xf>
    <xf numFmtId="0" fontId="0" fillId="3" borderId="16" xfId="0" applyFill="1" applyBorder="1"/>
    <xf numFmtId="0" fontId="0" fillId="3" borderId="4" xfId="0" applyFill="1" applyBorder="1"/>
    <xf numFmtId="0" fontId="8" fillId="0" borderId="28" xfId="0" applyFont="1" applyBorder="1" applyAlignment="1"/>
    <xf numFmtId="0" fontId="0" fillId="0" borderId="16" xfId="0" applyFill="1" applyBorder="1" applyAlignment="1"/>
    <xf numFmtId="0" fontId="0" fillId="0" borderId="4" xfId="0" applyFill="1" applyBorder="1" applyAlignment="1"/>
    <xf numFmtId="0" fontId="8" fillId="0" borderId="29" xfId="0" applyFont="1" applyBorder="1" applyAlignment="1"/>
    <xf numFmtId="0" fontId="0" fillId="0" borderId="30" xfId="0" applyBorder="1" applyAlignment="1"/>
    <xf numFmtId="0" fontId="0" fillId="0" borderId="31" xfId="0" applyBorder="1" applyAlignment="1"/>
    <xf numFmtId="0" fontId="8" fillId="0" borderId="32" xfId="0" applyFont="1" applyBorder="1" applyAlignment="1"/>
    <xf numFmtId="0" fontId="0" fillId="0" borderId="16" xfId="0" applyBorder="1" applyAlignment="1">
      <alignment horizontal="left" vertical="center" wrapText="1"/>
    </xf>
    <xf numFmtId="0" fontId="0" fillId="0" borderId="16" xfId="0" applyBorder="1" applyAlignment="1">
      <alignment horizontal="center" vertical="center"/>
    </xf>
    <xf numFmtId="0" fontId="0" fillId="0" borderId="16" xfId="0" applyBorder="1" applyAlignment="1">
      <alignment horizontal="left" vertical="center"/>
    </xf>
    <xf numFmtId="0" fontId="12" fillId="0" borderId="0" xfId="0" applyFont="1" applyFill="1" applyBorder="1" applyAlignment="1">
      <alignment horizontal="right" vertical="center"/>
    </xf>
    <xf numFmtId="0" fontId="13" fillId="0" borderId="0" xfId="0" applyFont="1" applyFill="1" applyBorder="1" applyAlignment="1">
      <alignment horizontal="center" vertical="center" wrapText="1"/>
    </xf>
    <xf numFmtId="0" fontId="33" fillId="0" borderId="33" xfId="0" applyFont="1" applyBorder="1" applyAlignment="1">
      <alignment horizontal="left" vertical="top"/>
    </xf>
    <xf numFmtId="0" fontId="32" fillId="0" borderId="23" xfId="0" applyFont="1" applyBorder="1" applyAlignment="1">
      <alignment horizontal="left" vertical="top"/>
    </xf>
    <xf numFmtId="0" fontId="32" fillId="0" borderId="24" xfId="0" applyFont="1" applyBorder="1" applyAlignment="1">
      <alignment horizontal="left" vertical="top"/>
    </xf>
    <xf numFmtId="0" fontId="32" fillId="0" borderId="25" xfId="0" applyFont="1" applyBorder="1" applyAlignment="1">
      <alignment horizontal="left" vertical="top"/>
    </xf>
    <xf numFmtId="0" fontId="22" fillId="3" borderId="0" xfId="0" applyFont="1" applyFill="1" applyBorder="1" applyAlignment="1"/>
    <xf numFmtId="0" fontId="7" fillId="3" borderId="0" xfId="0" applyFont="1" applyFill="1" applyBorder="1" applyAlignment="1"/>
    <xf numFmtId="0" fontId="18" fillId="11" borderId="16" xfId="0" applyFont="1" applyFill="1" applyBorder="1" applyAlignment="1">
      <alignment horizontal="center" vertical="center"/>
    </xf>
    <xf numFmtId="0" fontId="19" fillId="0" borderId="16" xfId="0" applyFont="1" applyBorder="1" applyAlignment="1">
      <alignment vertical="center" wrapText="1"/>
    </xf>
    <xf numFmtId="0" fontId="19" fillId="0" borderId="16" xfId="0" applyFont="1" applyBorder="1" applyAlignment="1">
      <alignment horizontal="left" vertical="center" wrapText="1"/>
    </xf>
    <xf numFmtId="0" fontId="19" fillId="13" borderId="16" xfId="0" applyFont="1" applyFill="1" applyBorder="1" applyAlignment="1">
      <alignment vertical="center" wrapText="1"/>
    </xf>
    <xf numFmtId="0" fontId="19" fillId="13" borderId="33" xfId="0" applyFont="1" applyFill="1" applyBorder="1" applyAlignment="1">
      <alignment vertical="center" wrapText="1"/>
    </xf>
    <xf numFmtId="0" fontId="19" fillId="0" borderId="33" xfId="0" applyFont="1" applyBorder="1" applyAlignment="1">
      <alignment vertical="center" wrapText="1"/>
    </xf>
    <xf numFmtId="0" fontId="19" fillId="0" borderId="33" xfId="0" applyFont="1" applyBorder="1" applyAlignment="1">
      <alignment horizontal="left" vertical="center" wrapText="1"/>
    </xf>
    <xf numFmtId="0" fontId="19" fillId="13" borderId="17" xfId="0" applyFont="1" applyFill="1" applyBorder="1" applyAlignment="1">
      <alignment vertical="center" wrapText="1"/>
    </xf>
    <xf numFmtId="0" fontId="19" fillId="0" borderId="26" xfId="0" applyFont="1" applyBorder="1" applyAlignment="1">
      <alignment vertical="center" wrapText="1"/>
    </xf>
    <xf numFmtId="0" fontId="19" fillId="0" borderId="18" xfId="0" applyFont="1" applyBorder="1" applyAlignment="1">
      <alignment horizontal="left" vertical="center" wrapText="1"/>
    </xf>
    <xf numFmtId="0" fontId="19" fillId="13" borderId="19" xfId="0" applyFont="1" applyFill="1" applyBorder="1" applyAlignment="1">
      <alignment vertical="center" wrapText="1"/>
    </xf>
    <xf numFmtId="0" fontId="19" fillId="0" borderId="20" xfId="0" applyFont="1" applyBorder="1" applyAlignment="1">
      <alignment horizontal="left" vertical="center" wrapText="1"/>
    </xf>
    <xf numFmtId="0" fontId="19" fillId="0" borderId="20" xfId="0" applyFont="1" applyBorder="1" applyAlignment="1">
      <alignment horizontal="left" vertical="center"/>
    </xf>
    <xf numFmtId="0" fontId="19" fillId="13" borderId="21" xfId="0" applyFont="1" applyFill="1" applyBorder="1" applyAlignment="1">
      <alignment vertical="center" wrapText="1"/>
    </xf>
    <xf numFmtId="0" fontId="19" fillId="0" borderId="27" xfId="0" applyFont="1" applyBorder="1" applyAlignment="1">
      <alignment vertical="center" wrapText="1"/>
    </xf>
    <xf numFmtId="0" fontId="19" fillId="0" borderId="22" xfId="0" applyFont="1" applyBorder="1" applyAlignment="1">
      <alignment horizontal="left" vertical="center" wrapText="1"/>
    </xf>
    <xf numFmtId="0" fontId="19" fillId="0" borderId="4" xfId="0" applyFont="1" applyBorder="1" applyAlignment="1">
      <alignment horizontal="left" vertical="center" wrapText="1"/>
    </xf>
    <xf numFmtId="0" fontId="18" fillId="11" borderId="33" xfId="0" applyFont="1" applyFill="1" applyBorder="1" applyAlignment="1">
      <alignment horizontal="center" vertical="center"/>
    </xf>
    <xf numFmtId="0" fontId="19" fillId="0" borderId="4" xfId="0" applyFont="1" applyBorder="1" applyAlignment="1">
      <alignment vertical="center" wrapText="1"/>
    </xf>
    <xf numFmtId="0" fontId="19" fillId="12" borderId="17" xfId="0" applyFont="1" applyFill="1" applyBorder="1" applyAlignment="1">
      <alignment vertical="center" wrapText="1"/>
    </xf>
    <xf numFmtId="0" fontId="19" fillId="0" borderId="18" xfId="0" applyFont="1" applyBorder="1" applyAlignment="1">
      <alignment horizontal="left" vertical="center"/>
    </xf>
    <xf numFmtId="0" fontId="19" fillId="12" borderId="19" xfId="0" applyFont="1" applyFill="1" applyBorder="1" applyAlignment="1">
      <alignment vertical="center" wrapText="1"/>
    </xf>
    <xf numFmtId="0" fontId="19" fillId="12" borderId="21" xfId="0" applyFont="1" applyFill="1" applyBorder="1" applyAlignment="1">
      <alignment vertical="center" wrapText="1"/>
    </xf>
    <xf numFmtId="0" fontId="19" fillId="0" borderId="27" xfId="0" applyFont="1" applyBorder="1" applyAlignment="1">
      <alignment horizontal="left" vertical="center" wrapText="1"/>
    </xf>
    <xf numFmtId="0" fontId="19" fillId="12" borderId="34" xfId="0" applyFont="1" applyFill="1" applyBorder="1" applyAlignment="1">
      <alignment vertical="center" wrapText="1"/>
    </xf>
    <xf numFmtId="0" fontId="19" fillId="0" borderId="35" xfId="0" applyFont="1" applyBorder="1" applyAlignment="1">
      <alignment horizontal="left" vertical="center" wrapText="1"/>
    </xf>
    <xf numFmtId="0" fontId="19" fillId="0" borderId="36" xfId="0" applyFont="1" applyBorder="1" applyAlignment="1">
      <alignment horizontal="left" vertical="center" wrapText="1"/>
    </xf>
    <xf numFmtId="0" fontId="19" fillId="13" borderId="4" xfId="0" applyFont="1" applyFill="1" applyBorder="1" applyAlignment="1">
      <alignment vertical="center" wrapText="1"/>
    </xf>
    <xf numFmtId="0" fontId="19" fillId="14" borderId="34" xfId="0" applyFont="1" applyFill="1" applyBorder="1" applyAlignment="1">
      <alignment vertical="center" wrapText="1"/>
    </xf>
    <xf numFmtId="0" fontId="19" fillId="14" borderId="17" xfId="0" applyFont="1" applyFill="1" applyBorder="1" applyAlignment="1">
      <alignment vertical="center" wrapText="1"/>
    </xf>
    <xf numFmtId="0" fontId="19" fillId="0" borderId="26" xfId="0" applyFont="1" applyBorder="1" applyAlignment="1">
      <alignment horizontal="left" vertical="center" wrapText="1"/>
    </xf>
    <xf numFmtId="0" fontId="19" fillId="14" borderId="37" xfId="0" applyFont="1" applyFill="1" applyBorder="1" applyAlignment="1">
      <alignment vertical="center" wrapText="1"/>
    </xf>
    <xf numFmtId="0" fontId="19" fillId="15" borderId="17" xfId="0" applyFont="1" applyFill="1" applyBorder="1" applyAlignment="1">
      <alignment vertical="center" wrapText="1"/>
    </xf>
    <xf numFmtId="0" fontId="19" fillId="15" borderId="19" xfId="0" applyFont="1" applyFill="1" applyBorder="1" applyAlignment="1">
      <alignment vertical="center" wrapText="1"/>
    </xf>
    <xf numFmtId="0" fontId="19" fillId="15" borderId="21" xfId="0" applyFont="1" applyFill="1" applyBorder="1" applyAlignment="1">
      <alignment vertical="center" wrapText="1"/>
    </xf>
    <xf numFmtId="0" fontId="30" fillId="0" borderId="0" xfId="6" applyAlignment="1">
      <alignment horizontal="left"/>
    </xf>
    <xf numFmtId="0" fontId="19" fillId="12" borderId="38" xfId="0" applyFont="1" applyFill="1" applyBorder="1" applyAlignment="1">
      <alignment vertical="center" wrapText="1"/>
    </xf>
    <xf numFmtId="0" fontId="0" fillId="0" borderId="33" xfId="0" applyBorder="1" applyAlignment="1">
      <alignment horizontal="left" vertical="center"/>
    </xf>
    <xf numFmtId="0" fontId="30" fillId="0" borderId="33" xfId="6" applyBorder="1" applyAlignment="1">
      <alignment horizontal="left" vertical="center"/>
    </xf>
    <xf numFmtId="0" fontId="19" fillId="0" borderId="39" xfId="0" applyFont="1" applyBorder="1" applyAlignment="1">
      <alignment horizontal="left" vertical="center" wrapText="1"/>
    </xf>
    <xf numFmtId="0" fontId="0" fillId="0" borderId="4" xfId="0" applyBorder="1" applyAlignment="1">
      <alignment horizontal="left" vertical="center"/>
    </xf>
    <xf numFmtId="0" fontId="19" fillId="0" borderId="40" xfId="0" applyFont="1" applyBorder="1" applyAlignment="1">
      <alignment horizontal="left" vertical="center" wrapText="1"/>
    </xf>
    <xf numFmtId="0" fontId="19" fillId="0" borderId="41" xfId="0" applyFont="1" applyBorder="1" applyAlignment="1">
      <alignment horizontal="left" vertical="center" wrapText="1"/>
    </xf>
    <xf numFmtId="0" fontId="0" fillId="0" borderId="34" xfId="0" applyBorder="1" applyAlignment="1">
      <alignment horizontal="left" vertical="center"/>
    </xf>
    <xf numFmtId="0" fontId="30" fillId="0" borderId="35" xfId="6" applyBorder="1" applyAlignment="1">
      <alignment horizontal="left" vertical="center"/>
    </xf>
    <xf numFmtId="0" fontId="8" fillId="0" borderId="0" xfId="0" applyFont="1"/>
    <xf numFmtId="0" fontId="8" fillId="0" borderId="42" xfId="0" applyFont="1" applyBorder="1"/>
    <xf numFmtId="0" fontId="0" fillId="0" borderId="0" xfId="0" applyAlignment="1">
      <alignment wrapText="1"/>
    </xf>
    <xf numFmtId="0" fontId="21" fillId="3" borderId="0" xfId="0" applyFont="1" applyFill="1" applyAlignment="1">
      <alignment wrapText="1"/>
    </xf>
    <xf numFmtId="0" fontId="6" fillId="3" borderId="0" xfId="0" applyFont="1" applyFill="1" applyAlignment="1">
      <alignment wrapText="1"/>
    </xf>
    <xf numFmtId="0" fontId="6" fillId="0" borderId="0" xfId="0" applyFont="1" applyAlignment="1">
      <alignment wrapText="1"/>
    </xf>
    <xf numFmtId="0" fontId="0" fillId="0" borderId="23" xfId="0" applyBorder="1"/>
    <xf numFmtId="0" fontId="0" fillId="0" borderId="24" xfId="0" applyBorder="1"/>
    <xf numFmtId="0" fontId="0" fillId="0" borderId="25" xfId="0" applyBorder="1"/>
    <xf numFmtId="0" fontId="10" fillId="0" borderId="0" xfId="0" applyFont="1" applyFill="1" applyBorder="1" applyAlignment="1">
      <alignment horizontal="center" vertical="center" wrapText="1"/>
    </xf>
    <xf numFmtId="0" fontId="0" fillId="0" borderId="0" xfId="0" applyAlignment="1">
      <alignment horizontal="center" vertical="center" wrapText="1"/>
    </xf>
    <xf numFmtId="0" fontId="0" fillId="3" borderId="0" xfId="0" applyFill="1" applyAlignment="1">
      <alignment horizontal="center" vertical="center" wrapText="1"/>
    </xf>
    <xf numFmtId="0" fontId="34" fillId="0" borderId="0" xfId="4" applyFont="1" applyBorder="1" applyAlignment="1">
      <alignment vertical="center" wrapText="1"/>
    </xf>
    <xf numFmtId="0" fontId="0" fillId="0" borderId="43" xfId="0" applyBorder="1"/>
    <xf numFmtId="0" fontId="8" fillId="0" borderId="43" xfId="0" applyFont="1" applyBorder="1"/>
    <xf numFmtId="0" fontId="9" fillId="0" borderId="0" xfId="0" applyFont="1" applyProtection="1"/>
    <xf numFmtId="4" fontId="9" fillId="0" borderId="0" xfId="0" applyNumberFormat="1" applyFont="1"/>
    <xf numFmtId="0" fontId="10" fillId="0" borderId="0" xfId="0" applyFont="1" applyFill="1" applyBorder="1" applyAlignment="1">
      <alignment horizontal="justify" vertical="top" wrapText="1"/>
    </xf>
    <xf numFmtId="0" fontId="23" fillId="0" borderId="0" xfId="0" applyFont="1" applyFill="1" applyBorder="1" applyAlignment="1">
      <alignment vertical="top" wrapText="1"/>
    </xf>
    <xf numFmtId="0" fontId="23" fillId="0" borderId="0" xfId="0" applyFont="1" applyFill="1" applyBorder="1" applyAlignment="1" applyProtection="1">
      <alignment vertical="top" wrapText="1"/>
    </xf>
    <xf numFmtId="4" fontId="23" fillId="0" borderId="0" xfId="0" applyNumberFormat="1" applyFont="1" applyFill="1" applyBorder="1" applyAlignment="1">
      <alignment vertical="top" wrapText="1"/>
    </xf>
    <xf numFmtId="0" fontId="6" fillId="0" borderId="0" xfId="0" applyFont="1" applyFill="1" applyBorder="1"/>
    <xf numFmtId="0" fontId="0" fillId="0" borderId="0" xfId="0" applyFill="1" applyBorder="1"/>
    <xf numFmtId="0" fontId="27" fillId="0" borderId="0" xfId="0" applyFont="1" applyFill="1" applyBorder="1" applyAlignment="1"/>
    <xf numFmtId="0" fontId="29" fillId="0" borderId="0" xfId="0" applyFont="1" applyFill="1" applyBorder="1" applyAlignment="1"/>
    <xf numFmtId="0" fontId="28" fillId="0" borderId="0" xfId="0" applyFont="1" applyFill="1" applyBorder="1" applyAlignment="1"/>
    <xf numFmtId="0" fontId="20" fillId="0" borderId="12" xfId="0" applyFont="1" applyFill="1" applyBorder="1" applyAlignment="1"/>
    <xf numFmtId="0" fontId="1" fillId="0" borderId="0" xfId="2" applyFont="1" applyFill="1"/>
    <xf numFmtId="0" fontId="6" fillId="0" borderId="0" xfId="0" applyFont="1" applyFill="1"/>
    <xf numFmtId="0" fontId="1" fillId="0" borderId="0" xfId="2" applyFill="1"/>
    <xf numFmtId="0" fontId="10" fillId="0" borderId="0" xfId="0" applyFont="1" applyFill="1" applyBorder="1" applyAlignment="1">
      <alignment vertical="top"/>
    </xf>
    <xf numFmtId="0" fontId="10" fillId="0" borderId="7" xfId="2" applyFont="1" applyFill="1" applyBorder="1" applyAlignment="1">
      <alignment vertical="center" wrapText="1"/>
    </xf>
    <xf numFmtId="2" fontId="10" fillId="0" borderId="7" xfId="2" applyNumberFormat="1" applyFont="1" applyFill="1" applyBorder="1" applyAlignment="1">
      <alignment vertical="center" wrapText="1"/>
    </xf>
    <xf numFmtId="0" fontId="11" fillId="0" borderId="7" xfId="2" applyFont="1" applyFill="1" applyBorder="1" applyAlignment="1">
      <alignment vertical="center" wrapText="1"/>
    </xf>
    <xf numFmtId="0" fontId="11" fillId="0" borderId="9" xfId="2" applyFont="1" applyFill="1" applyBorder="1" applyAlignment="1">
      <alignment vertical="center" wrapText="1"/>
    </xf>
    <xf numFmtId="0" fontId="8" fillId="16" borderId="0" xfId="0" applyFont="1" applyFill="1" applyAlignment="1"/>
    <xf numFmtId="0" fontId="0" fillId="16" borderId="24" xfId="0" applyFill="1" applyBorder="1" applyAlignment="1"/>
    <xf numFmtId="0" fontId="0" fillId="0" borderId="0" xfId="0" applyAlignment="1">
      <alignment horizontal="left"/>
    </xf>
    <xf numFmtId="0" fontId="8" fillId="0" borderId="0" xfId="0" applyFont="1" applyFill="1" applyBorder="1" applyAlignment="1"/>
    <xf numFmtId="0" fontId="35" fillId="3" borderId="0" xfId="2" applyFont="1" applyFill="1"/>
    <xf numFmtId="0" fontId="11" fillId="3" borderId="0" xfId="2" applyFont="1" applyFill="1"/>
    <xf numFmtId="0" fontId="24" fillId="3" borderId="0" xfId="2" applyFont="1" applyFill="1"/>
    <xf numFmtId="0" fontId="36" fillId="3" borderId="0" xfId="2" applyFont="1" applyFill="1"/>
    <xf numFmtId="0" fontId="21" fillId="0" borderId="0" xfId="0" applyFont="1" applyFill="1" applyAlignment="1" applyProtection="1">
      <alignment horizontal="left" vertical="center" wrapText="1"/>
      <protection locked="0"/>
    </xf>
    <xf numFmtId="0" fontId="10" fillId="0" borderId="0" xfId="0" applyFont="1" applyFill="1" applyBorder="1" applyAlignment="1">
      <alignment vertical="center" wrapText="1"/>
    </xf>
    <xf numFmtId="0" fontId="10" fillId="0" borderId="0" xfId="0" applyFont="1" applyFill="1" applyBorder="1" applyAlignment="1" applyProtection="1">
      <alignment vertical="center" wrapText="1"/>
    </xf>
    <xf numFmtId="4" fontId="10" fillId="0" borderId="0" xfId="0" applyNumberFormat="1" applyFont="1" applyFill="1" applyBorder="1" applyAlignment="1">
      <alignment vertical="center" wrapText="1"/>
    </xf>
    <xf numFmtId="0" fontId="10" fillId="0" borderId="0" xfId="0" applyFont="1" applyFill="1" applyBorder="1" applyAlignment="1" applyProtection="1">
      <alignment horizontal="left" vertical="center" wrapText="1"/>
      <protection locked="0"/>
    </xf>
    <xf numFmtId="0" fontId="11" fillId="0" borderId="7" xfId="2" applyFont="1" applyFill="1" applyBorder="1" applyAlignment="1" applyProtection="1">
      <alignment vertical="center" wrapText="1"/>
      <protection locked="0"/>
    </xf>
    <xf numFmtId="0" fontId="20" fillId="0" borderId="12" xfId="0" applyFont="1" applyFill="1" applyBorder="1" applyAlignment="1">
      <alignment horizontal="center"/>
    </xf>
    <xf numFmtId="0" fontId="9" fillId="0" borderId="0" xfId="0" applyFont="1" applyFill="1" applyAlignment="1">
      <alignment horizontal="center"/>
    </xf>
    <xf numFmtId="0" fontId="11" fillId="0" borderId="7" xfId="2" applyFont="1" applyFill="1" applyBorder="1" applyAlignment="1">
      <alignment horizontal="center" vertical="center" wrapText="1"/>
    </xf>
    <xf numFmtId="0" fontId="11" fillId="0" borderId="0" xfId="2" applyFont="1" applyAlignment="1">
      <alignment horizontal="center"/>
    </xf>
    <xf numFmtId="0" fontId="0" fillId="0" borderId="44" xfId="0" applyFill="1" applyBorder="1" applyAlignment="1"/>
    <xf numFmtId="0" fontId="21" fillId="0" borderId="0" xfId="0" applyFont="1" applyFill="1" applyAlignment="1" applyProtection="1">
      <alignment horizontal="center" vertical="center" wrapText="1"/>
      <protection locked="0"/>
    </xf>
    <xf numFmtId="0" fontId="21" fillId="0" borderId="0" xfId="0" applyFont="1" applyFill="1" applyAlignment="1">
      <alignment horizontal="left" vertical="center" wrapText="1"/>
    </xf>
    <xf numFmtId="0" fontId="13" fillId="0" borderId="0" xfId="0" applyFont="1" applyFill="1" applyAlignment="1">
      <alignment horizontal="center" vertical="center" wrapText="1"/>
    </xf>
    <xf numFmtId="0" fontId="37" fillId="0" borderId="0" xfId="0" applyFont="1" applyFill="1" applyBorder="1" applyAlignment="1"/>
    <xf numFmtId="0" fontId="9" fillId="0" borderId="0" xfId="0" applyFont="1" applyFill="1" applyAlignment="1" applyProtection="1">
      <alignment horizontal="left" vertical="center"/>
      <protection locked="0"/>
    </xf>
    <xf numFmtId="0" fontId="10" fillId="0" borderId="45" xfId="0" applyFont="1" applyFill="1" applyBorder="1" applyAlignment="1">
      <alignment horizontal="center" vertical="center" wrapText="1"/>
    </xf>
    <xf numFmtId="0" fontId="10" fillId="0" borderId="46" xfId="0" applyFont="1" applyFill="1" applyBorder="1" applyAlignment="1">
      <alignment horizontal="center" vertical="center" wrapText="1"/>
    </xf>
    <xf numFmtId="0" fontId="10" fillId="0" borderId="47" xfId="0" applyFont="1" applyFill="1" applyBorder="1" applyAlignment="1">
      <alignment horizontal="center" vertical="center" wrapText="1"/>
    </xf>
    <xf numFmtId="0" fontId="11" fillId="0" borderId="0" xfId="0" applyFont="1" applyFill="1"/>
    <xf numFmtId="0" fontId="10" fillId="0" borderId="45" xfId="0" applyFont="1" applyFill="1" applyBorder="1" applyAlignment="1">
      <alignment vertical="center" wrapText="1"/>
    </xf>
    <xf numFmtId="0" fontId="10" fillId="0" borderId="46" xfId="0" applyFont="1" applyFill="1" applyBorder="1" applyAlignment="1">
      <alignment vertical="center" wrapText="1"/>
    </xf>
    <xf numFmtId="0" fontId="10" fillId="0" borderId="47" xfId="0" applyFont="1" applyFill="1" applyBorder="1" applyAlignment="1">
      <alignment vertical="center" wrapText="1"/>
    </xf>
    <xf numFmtId="0" fontId="11" fillId="0" borderId="9" xfId="2" applyFont="1" applyFill="1" applyBorder="1" applyAlignment="1">
      <alignment vertical="center"/>
    </xf>
    <xf numFmtId="0" fontId="11" fillId="0" borderId="0" xfId="2" applyFont="1" applyFill="1" applyBorder="1" applyAlignment="1">
      <alignment vertical="center"/>
    </xf>
    <xf numFmtId="0" fontId="11" fillId="0" borderId="11" xfId="2" applyFont="1" applyFill="1" applyBorder="1" applyAlignment="1">
      <alignment vertical="center"/>
    </xf>
    <xf numFmtId="0" fontId="11" fillId="0" borderId="0" xfId="0" applyFont="1" applyFill="1" applyBorder="1" applyAlignment="1" applyProtection="1">
      <alignment horizontal="left" vertical="center" wrapText="1"/>
      <protection locked="0"/>
    </xf>
    <xf numFmtId="0" fontId="11" fillId="0" borderId="0" xfId="0" applyFont="1" applyFill="1" applyBorder="1" applyAlignment="1" applyProtection="1">
      <alignment horizontal="left" vertical="center" wrapText="1"/>
    </xf>
    <xf numFmtId="0" fontId="10" fillId="0" borderId="7" xfId="2" applyFont="1" applyFill="1" applyBorder="1" applyAlignment="1" applyProtection="1">
      <alignment horizontal="left" vertical="center" wrapText="1"/>
      <protection locked="0"/>
    </xf>
    <xf numFmtId="0" fontId="10" fillId="0" borderId="7" xfId="2" applyFont="1" applyFill="1" applyBorder="1" applyAlignment="1" applyProtection="1">
      <alignment horizontal="left" vertical="center" wrapText="1"/>
    </xf>
    <xf numFmtId="0" fontId="11" fillId="0" borderId="7" xfId="2" applyFont="1" applyFill="1" applyBorder="1" applyAlignment="1" applyProtection="1">
      <alignment horizontal="left" vertical="center" wrapText="1"/>
      <protection locked="0"/>
    </xf>
    <xf numFmtId="0" fontId="11" fillId="6" borderId="9" xfId="4" applyFont="1" applyFill="1" applyBorder="1" applyAlignment="1">
      <alignment horizontal="left" indent="5"/>
    </xf>
    <xf numFmtId="0" fontId="11" fillId="6" borderId="9" xfId="3" applyFont="1" applyFill="1" applyBorder="1" applyAlignment="1">
      <alignment horizontal="left" indent="5"/>
    </xf>
    <xf numFmtId="0" fontId="10" fillId="4" borderId="9" xfId="4" applyFont="1" applyFill="1" applyBorder="1" applyAlignment="1">
      <alignment horizontal="left" indent="5"/>
    </xf>
    <xf numFmtId="0" fontId="11" fillId="0" borderId="0" xfId="2" applyFont="1" applyFill="1" applyAlignment="1">
      <alignment vertical="center"/>
    </xf>
    <xf numFmtId="0" fontId="9" fillId="0" borderId="0" xfId="0" applyNumberFormat="1" applyFont="1" applyFill="1" applyAlignment="1" applyProtection="1">
      <alignment horizontal="left" vertical="center"/>
      <protection locked="0"/>
    </xf>
    <xf numFmtId="0" fontId="21" fillId="0" borderId="0" xfId="0" applyNumberFormat="1" applyFont="1" applyFill="1" applyAlignment="1">
      <alignment horizontal="left" vertical="center" wrapText="1"/>
    </xf>
    <xf numFmtId="0" fontId="38" fillId="0" borderId="0" xfId="0" applyNumberFormat="1" applyFont="1" applyFill="1" applyAlignment="1" applyProtection="1">
      <alignment horizontal="left" vertical="center"/>
      <protection locked="0"/>
    </xf>
    <xf numFmtId="0" fontId="39" fillId="0" borderId="0" xfId="0" applyNumberFormat="1" applyFont="1" applyFill="1"/>
    <xf numFmtId="0" fontId="11" fillId="0" borderId="7" xfId="2" applyFont="1" applyFill="1" applyBorder="1" applyAlignment="1" applyProtection="1">
      <alignment horizontal="left" vertical="center" wrapText="1"/>
    </xf>
    <xf numFmtId="0" fontId="11" fillId="0" borderId="9" xfId="2" applyFont="1" applyFill="1" applyBorder="1" applyAlignment="1" applyProtection="1">
      <alignment horizontal="left" vertical="center" wrapText="1"/>
      <protection locked="0"/>
    </xf>
    <xf numFmtId="0" fontId="39" fillId="0" borderId="0" xfId="2" applyFont="1" applyFill="1" applyAlignment="1">
      <alignment vertical="center" wrapText="1"/>
    </xf>
    <xf numFmtId="0" fontId="39" fillId="0" borderId="7" xfId="2" applyFont="1" applyFill="1" applyBorder="1" applyAlignment="1">
      <alignment vertical="center" wrapText="1"/>
    </xf>
    <xf numFmtId="0" fontId="39" fillId="0" borderId="0" xfId="2" applyNumberFormat="1" applyFont="1" applyFill="1" applyAlignment="1">
      <alignment vertical="center"/>
    </xf>
    <xf numFmtId="0" fontId="11" fillId="0" borderId="0" xfId="0" applyNumberFormat="1" applyFont="1" applyFill="1" applyBorder="1" applyAlignment="1" applyProtection="1">
      <alignment horizontal="left" vertical="center" wrapText="1"/>
    </xf>
    <xf numFmtId="0" fontId="29" fillId="3" borderId="0" xfId="0" applyFont="1" applyFill="1" applyBorder="1" applyAlignment="1">
      <alignment horizontal="center" vertical="center"/>
    </xf>
    <xf numFmtId="0" fontId="21" fillId="3" borderId="0" xfId="0" applyFont="1" applyFill="1" applyAlignment="1">
      <alignment horizontal="center" vertical="center"/>
    </xf>
    <xf numFmtId="0" fontId="42" fillId="0" borderId="0" xfId="0" applyNumberFormat="1" applyFont="1" applyFill="1" applyAlignment="1" applyProtection="1">
      <alignment horizontal="left" vertical="center"/>
      <protection locked="0"/>
    </xf>
    <xf numFmtId="0" fontId="30" fillId="0" borderId="16" xfId="0" applyFont="1" applyFill="1" applyBorder="1"/>
    <xf numFmtId="0" fontId="43" fillId="0" borderId="16" xfId="0" applyFont="1" applyFill="1" applyBorder="1"/>
    <xf numFmtId="0" fontId="44" fillId="3" borderId="0" xfId="0" applyFont="1" applyFill="1" applyAlignment="1">
      <alignment horizontal="left" wrapText="1"/>
    </xf>
    <xf numFmtId="0" fontId="45" fillId="3" borderId="0" xfId="0" applyFont="1" applyFill="1"/>
    <xf numFmtId="0" fontId="44" fillId="3" borderId="0" xfId="0" applyFont="1" applyFill="1" applyBorder="1" applyAlignment="1">
      <alignment wrapText="1"/>
    </xf>
    <xf numFmtId="0" fontId="44" fillId="10" borderId="34" xfId="0" applyFont="1" applyFill="1" applyBorder="1" applyAlignment="1">
      <alignment horizontal="center" vertical="center" wrapText="1"/>
    </xf>
    <xf numFmtId="0" fontId="44" fillId="10" borderId="35" xfId="0" applyFont="1" applyFill="1" applyBorder="1" applyAlignment="1">
      <alignment horizontal="center" vertical="center" wrapText="1"/>
    </xf>
    <xf numFmtId="0" fontId="44" fillId="10" borderId="36" xfId="0" applyFont="1" applyFill="1" applyBorder="1" applyAlignment="1">
      <alignment horizontal="center" vertical="center" wrapText="1"/>
    </xf>
    <xf numFmtId="0" fontId="45" fillId="0" borderId="49" xfId="0" applyFont="1" applyBorder="1"/>
    <xf numFmtId="3" fontId="45" fillId="0" borderId="4" xfId="0" applyNumberFormat="1" applyFont="1" applyBorder="1" applyAlignment="1">
      <alignment horizontal="right" vertical="center"/>
    </xf>
    <xf numFmtId="0" fontId="45" fillId="0" borderId="4" xfId="0" applyFont="1" applyBorder="1" applyAlignment="1">
      <alignment horizontal="center" vertical="center"/>
    </xf>
    <xf numFmtId="0" fontId="45" fillId="0" borderId="4" xfId="0" applyFont="1" applyBorder="1" applyAlignment="1">
      <alignment horizontal="center"/>
    </xf>
    <xf numFmtId="0" fontId="45" fillId="0" borderId="19" xfId="0" applyFont="1" applyBorder="1"/>
    <xf numFmtId="3" fontId="45" fillId="0" borderId="16" xfId="0" applyNumberFormat="1" applyFont="1" applyBorder="1" applyAlignment="1">
      <alignment horizontal="right" vertical="center"/>
    </xf>
    <xf numFmtId="0" fontId="45" fillId="0" borderId="16" xfId="0" applyFont="1" applyBorder="1" applyAlignment="1">
      <alignment horizontal="center" vertical="center"/>
    </xf>
    <xf numFmtId="0" fontId="45" fillId="0" borderId="16" xfId="0" applyFont="1" applyBorder="1" applyAlignment="1">
      <alignment horizontal="center"/>
    </xf>
    <xf numFmtId="0" fontId="46" fillId="10" borderId="34" xfId="0" applyFont="1" applyFill="1" applyBorder="1" applyAlignment="1">
      <alignment horizontal="center" vertical="center"/>
    </xf>
    <xf numFmtId="4" fontId="46" fillId="10" borderId="35" xfId="0" applyNumberFormat="1" applyFont="1" applyFill="1" applyBorder="1" applyAlignment="1">
      <alignment horizontal="right" vertical="center"/>
    </xf>
    <xf numFmtId="0" fontId="46" fillId="10" borderId="35" xfId="0" applyFont="1" applyFill="1" applyBorder="1" applyAlignment="1">
      <alignment horizontal="center" vertical="center"/>
    </xf>
    <xf numFmtId="0" fontId="44" fillId="3" borderId="0" xfId="0" applyFont="1" applyFill="1" applyAlignment="1">
      <alignment horizontal="center" vertical="center" wrapText="1"/>
    </xf>
    <xf numFmtId="0" fontId="44" fillId="3" borderId="0" xfId="0" applyFont="1" applyFill="1" applyBorder="1" applyAlignment="1">
      <alignment horizontal="center" vertical="center"/>
    </xf>
    <xf numFmtId="0" fontId="30" fillId="0" borderId="0" xfId="0" applyFont="1" applyFill="1" applyBorder="1"/>
    <xf numFmtId="0" fontId="43" fillId="0" borderId="0" xfId="0" applyFont="1" applyFill="1" applyBorder="1"/>
    <xf numFmtId="0" fontId="44" fillId="10" borderId="28" xfId="0" applyFont="1" applyFill="1" applyBorder="1" applyAlignment="1">
      <alignment horizontal="center" vertical="center" wrapText="1"/>
    </xf>
    <xf numFmtId="0" fontId="45" fillId="3" borderId="24" xfId="0" applyFont="1" applyFill="1" applyBorder="1"/>
    <xf numFmtId="0" fontId="45" fillId="3" borderId="25" xfId="0" applyFont="1" applyFill="1" applyBorder="1"/>
    <xf numFmtId="0" fontId="45" fillId="0" borderId="23" xfId="0" applyFont="1" applyFill="1" applyBorder="1"/>
    <xf numFmtId="0" fontId="45" fillId="0" borderId="24" xfId="0" applyFont="1" applyFill="1" applyBorder="1"/>
    <xf numFmtId="9" fontId="46" fillId="10" borderId="35" xfId="8" applyFont="1" applyFill="1" applyBorder="1" applyAlignment="1">
      <alignment horizontal="center" vertical="center"/>
    </xf>
    <xf numFmtId="9" fontId="46" fillId="10" borderId="35" xfId="0" applyNumberFormat="1" applyFont="1" applyFill="1" applyBorder="1" applyAlignment="1">
      <alignment horizontal="center" vertical="center"/>
    </xf>
    <xf numFmtId="0" fontId="30" fillId="0" borderId="16" xfId="0" applyFont="1" applyFill="1" applyBorder="1" applyAlignment="1">
      <alignment horizontal="center" vertical="center"/>
    </xf>
    <xf numFmtId="0" fontId="43" fillId="0" borderId="16" xfId="0" applyFont="1" applyFill="1" applyBorder="1" applyAlignment="1">
      <alignment horizontal="center" vertical="center"/>
    </xf>
    <xf numFmtId="0" fontId="47" fillId="0" borderId="0" xfId="0" applyNumberFormat="1" applyFont="1" applyFill="1" applyAlignment="1" applyProtection="1">
      <alignment horizontal="left" vertical="center"/>
      <protection locked="0"/>
    </xf>
    <xf numFmtId="0" fontId="48" fillId="0" borderId="0" xfId="0" applyNumberFormat="1" applyFont="1" applyFill="1" applyAlignment="1" applyProtection="1">
      <alignment horizontal="left" vertical="center"/>
      <protection locked="0"/>
    </xf>
    <xf numFmtId="9" fontId="45" fillId="0" borderId="16" xfId="8" applyFont="1" applyBorder="1" applyAlignment="1">
      <alignment horizontal="center"/>
    </xf>
    <xf numFmtId="10" fontId="45" fillId="0" borderId="16" xfId="8" applyNumberFormat="1" applyFont="1" applyBorder="1" applyAlignment="1">
      <alignment horizontal="center"/>
    </xf>
    <xf numFmtId="9" fontId="45" fillId="0" borderId="4" xfId="8" applyFont="1" applyBorder="1" applyAlignment="1">
      <alignment horizontal="center"/>
    </xf>
    <xf numFmtId="10" fontId="45" fillId="0" borderId="4" xfId="8" applyNumberFormat="1" applyFont="1" applyBorder="1" applyAlignment="1">
      <alignment horizontal="center"/>
    </xf>
    <xf numFmtId="0" fontId="45" fillId="0" borderId="51" xfId="0" applyFont="1" applyBorder="1" applyAlignment="1">
      <alignment wrapText="1"/>
    </xf>
    <xf numFmtId="3" fontId="45" fillId="0" borderId="33" xfId="0" applyNumberFormat="1" applyFont="1" applyBorder="1" applyAlignment="1">
      <alignment horizontal="right" vertical="center"/>
    </xf>
    <xf numFmtId="0" fontId="45" fillId="0" borderId="33" xfId="0" applyFont="1" applyBorder="1" applyAlignment="1">
      <alignment horizontal="center"/>
    </xf>
    <xf numFmtId="9" fontId="45" fillId="0" borderId="33" xfId="8" applyFont="1" applyBorder="1" applyAlignment="1">
      <alignment horizontal="center"/>
    </xf>
    <xf numFmtId="10" fontId="45" fillId="0" borderId="33" xfId="8" applyNumberFormat="1" applyFont="1" applyBorder="1" applyAlignment="1">
      <alignment horizontal="center"/>
    </xf>
    <xf numFmtId="10" fontId="46" fillId="10" borderId="36" xfId="0" applyNumberFormat="1" applyFont="1" applyFill="1" applyBorder="1" applyAlignment="1">
      <alignment horizontal="center" vertical="center"/>
    </xf>
    <xf numFmtId="0" fontId="51" fillId="0" borderId="0" xfId="0" applyFont="1" applyFill="1"/>
    <xf numFmtId="0" fontId="0" fillId="0" borderId="0" xfId="0" applyBorder="1" applyAlignment="1"/>
    <xf numFmtId="0" fontId="1" fillId="0" borderId="0" xfId="2" applyFont="1" applyFill="1" applyAlignment="1">
      <alignment horizontal="center" vertical="center"/>
    </xf>
    <xf numFmtId="0" fontId="11" fillId="0" borderId="0" xfId="2" applyFont="1" applyAlignment="1">
      <alignment horizontal="center" vertical="center"/>
    </xf>
    <xf numFmtId="2" fontId="10" fillId="0" borderId="7" xfId="2" applyNumberFormat="1" applyFont="1" applyFill="1" applyBorder="1" applyAlignment="1">
      <alignment horizontal="left" vertical="center" wrapText="1"/>
    </xf>
    <xf numFmtId="0" fontId="11" fillId="0" borderId="7" xfId="2" applyNumberFormat="1" applyFont="1" applyFill="1" applyBorder="1" applyAlignment="1" applyProtection="1">
      <alignment vertical="center" wrapText="1"/>
      <protection locked="0"/>
    </xf>
    <xf numFmtId="0" fontId="19" fillId="3" borderId="0" xfId="0" applyFont="1" applyFill="1"/>
    <xf numFmtId="0" fontId="19" fillId="3" borderId="0" xfId="0" applyFont="1" applyFill="1" applyAlignment="1">
      <alignment horizontal="center" vertical="center"/>
    </xf>
    <xf numFmtId="0" fontId="18" fillId="0" borderId="0" xfId="0" applyFont="1"/>
    <xf numFmtId="0" fontId="18" fillId="0" borderId="0" xfId="0" applyFont="1" applyAlignment="1">
      <alignment wrapText="1"/>
    </xf>
    <xf numFmtId="0" fontId="19" fillId="0" borderId="0" xfId="0" applyFont="1"/>
    <xf numFmtId="0" fontId="19" fillId="0" borderId="0" xfId="0" applyFont="1" applyAlignment="1">
      <alignment horizontal="center" vertical="center"/>
    </xf>
    <xf numFmtId="0" fontId="18" fillId="18" borderId="0" xfId="0" applyFont="1" applyFill="1" applyBorder="1" applyAlignment="1">
      <alignment horizontal="center" vertical="center" wrapText="1"/>
    </xf>
    <xf numFmtId="0" fontId="18" fillId="0" borderId="0" xfId="0" applyFont="1" applyBorder="1" applyAlignment="1">
      <alignment horizontal="center" vertical="center" wrapText="1"/>
    </xf>
    <xf numFmtId="0" fontId="19" fillId="17" borderId="0" xfId="0" applyFont="1" applyFill="1" applyBorder="1" applyAlignment="1">
      <alignment horizontal="left" vertical="center" wrapText="1"/>
    </xf>
    <xf numFmtId="0" fontId="19" fillId="17" borderId="0" xfId="0" applyFont="1" applyFill="1" applyBorder="1" applyAlignment="1">
      <alignment horizontal="center" vertical="center" wrapText="1"/>
    </xf>
    <xf numFmtId="9" fontId="19" fillId="17" borderId="0" xfId="0" applyNumberFormat="1" applyFont="1" applyFill="1" applyBorder="1" applyAlignment="1">
      <alignment horizontal="center" vertical="center" wrapText="1"/>
    </xf>
    <xf numFmtId="0" fontId="19" fillId="0" borderId="0" xfId="0" applyFont="1" applyBorder="1" applyAlignment="1">
      <alignment horizontal="left" vertical="center" wrapText="1"/>
    </xf>
    <xf numFmtId="9" fontId="19" fillId="0" borderId="0" xfId="0" applyNumberFormat="1" applyFont="1" applyBorder="1" applyAlignment="1">
      <alignment horizontal="center" vertical="center" wrapText="1"/>
    </xf>
    <xf numFmtId="9" fontId="19" fillId="0" borderId="0" xfId="8" applyNumberFormat="1" applyFont="1" applyBorder="1" applyAlignment="1">
      <alignment horizontal="left" vertical="center" wrapText="1"/>
    </xf>
    <xf numFmtId="9" fontId="19" fillId="17" borderId="0" xfId="0" applyNumberFormat="1" applyFont="1" applyFill="1" applyBorder="1" applyAlignment="1">
      <alignment horizontal="left" vertical="center" wrapText="1"/>
    </xf>
    <xf numFmtId="9" fontId="19" fillId="0" borderId="0" xfId="0" applyNumberFormat="1" applyFont="1" applyBorder="1" applyAlignment="1">
      <alignment horizontal="left" vertical="center" wrapText="1"/>
    </xf>
    <xf numFmtId="0" fontId="19" fillId="0" borderId="0" xfId="0" applyFont="1" applyBorder="1" applyAlignment="1">
      <alignment horizontal="center" vertical="center" wrapText="1"/>
    </xf>
    <xf numFmtId="10" fontId="19" fillId="0" borderId="0" xfId="0" applyNumberFormat="1" applyFont="1" applyBorder="1" applyAlignment="1">
      <alignment horizontal="center" vertical="center" wrapText="1"/>
    </xf>
    <xf numFmtId="0" fontId="18" fillId="3" borderId="0" xfId="0" applyFont="1" applyFill="1"/>
    <xf numFmtId="0" fontId="18" fillId="3" borderId="0" xfId="0" applyFont="1" applyFill="1" applyAlignment="1">
      <alignment wrapText="1"/>
    </xf>
    <xf numFmtId="0" fontId="45" fillId="0" borderId="28" xfId="0" applyFont="1" applyFill="1" applyBorder="1"/>
    <xf numFmtId="0" fontId="52" fillId="0" borderId="7" xfId="2" applyNumberFormat="1" applyFont="1" applyFill="1" applyBorder="1" applyAlignment="1" applyProtection="1">
      <alignment vertical="center" wrapText="1"/>
      <protection locked="0"/>
    </xf>
    <xf numFmtId="0" fontId="40" fillId="0" borderId="0" xfId="0" applyFont="1" applyFill="1" applyBorder="1" applyAlignment="1" applyProtection="1">
      <alignment horizontal="left" vertical="center" wrapText="1"/>
      <protection locked="0"/>
    </xf>
    <xf numFmtId="0" fontId="53" fillId="0" borderId="0" xfId="0" applyNumberFormat="1" applyFont="1" applyFill="1" applyAlignment="1" applyProtection="1">
      <alignment horizontal="left" vertical="center"/>
      <protection locked="0"/>
    </xf>
    <xf numFmtId="0" fontId="54" fillId="0" borderId="0" xfId="0" applyFont="1" applyFill="1" applyBorder="1" applyAlignment="1" applyProtection="1">
      <alignment horizontal="left" vertical="center" wrapText="1"/>
      <protection locked="0"/>
    </xf>
    <xf numFmtId="0" fontId="56" fillId="0" borderId="0" xfId="0" applyFont="1" applyFill="1" applyBorder="1" applyAlignment="1" applyProtection="1">
      <alignment horizontal="left" vertical="center" wrapText="1"/>
      <protection locked="0"/>
    </xf>
    <xf numFmtId="0" fontId="55" fillId="0" borderId="0" xfId="0" applyFont="1" applyFill="1" applyBorder="1" applyAlignment="1" applyProtection="1">
      <alignment horizontal="center" vertical="center"/>
      <protection locked="0"/>
    </xf>
    <xf numFmtId="0" fontId="9" fillId="0" borderId="0" xfId="0" applyFont="1" applyFill="1" applyBorder="1" applyAlignment="1" applyProtection="1">
      <alignment vertical="center" wrapText="1"/>
      <protection locked="0"/>
    </xf>
    <xf numFmtId="0" fontId="11" fillId="0" borderId="7" xfId="2" applyNumberFormat="1" applyFont="1" applyFill="1" applyBorder="1" applyAlignment="1" applyProtection="1">
      <alignment vertical="center" wrapText="1"/>
    </xf>
    <xf numFmtId="0" fontId="10" fillId="0" borderId="7" xfId="2" applyNumberFormat="1" applyFont="1" applyFill="1" applyBorder="1" applyAlignment="1" applyProtection="1">
      <alignment horizontal="left" vertical="center" wrapText="1"/>
    </xf>
    <xf numFmtId="0" fontId="10" fillId="0" borderId="0" xfId="2" applyFont="1" applyFill="1" applyAlignment="1" applyProtection="1">
      <alignment horizontal="left" vertical="center" wrapText="1"/>
      <protection locked="0"/>
    </xf>
    <xf numFmtId="0" fontId="11" fillId="0" borderId="0" xfId="2" applyNumberFormat="1" applyFont="1" applyFill="1" applyAlignment="1" applyProtection="1">
      <alignment horizontal="left" vertical="center" wrapText="1"/>
    </xf>
    <xf numFmtId="0" fontId="11" fillId="0" borderId="0" xfId="2" applyFont="1" applyFill="1" applyAlignment="1" applyProtection="1">
      <alignment horizontal="left" vertical="center" wrapText="1"/>
      <protection locked="0"/>
    </xf>
    <xf numFmtId="0" fontId="57" fillId="0" borderId="0" xfId="2" applyNumberFormat="1" applyFont="1" applyFill="1" applyAlignment="1">
      <alignment vertical="center"/>
    </xf>
    <xf numFmtId="0" fontId="57" fillId="0" borderId="0" xfId="2" applyFont="1" applyFill="1" applyAlignment="1">
      <alignment vertical="center" wrapText="1"/>
    </xf>
    <xf numFmtId="0" fontId="58" fillId="0" borderId="7" xfId="2" applyNumberFormat="1" applyFont="1" applyFill="1" applyBorder="1" applyAlignment="1" applyProtection="1">
      <alignment vertical="center" wrapText="1"/>
      <protection locked="0"/>
    </xf>
    <xf numFmtId="0" fontId="57" fillId="0" borderId="7" xfId="2" applyNumberFormat="1" applyFont="1" applyFill="1" applyBorder="1" applyAlignment="1" applyProtection="1">
      <alignment vertical="center" wrapText="1"/>
      <protection locked="0"/>
    </xf>
    <xf numFmtId="0" fontId="17" fillId="3" borderId="7" xfId="3" applyFont="1" applyFill="1" applyBorder="1" applyAlignment="1" applyProtection="1">
      <alignment vertical="top"/>
    </xf>
    <xf numFmtId="0" fontId="9" fillId="0" borderId="0" xfId="0" applyFont="1" applyFill="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0" fontId="9" fillId="0" borderId="0" xfId="0" applyFont="1" applyFill="1" applyBorder="1" applyAlignment="1" applyProtection="1">
      <alignment horizontal="center" vertical="center"/>
      <protection locked="0"/>
    </xf>
    <xf numFmtId="3" fontId="11" fillId="0" borderId="0" xfId="0" applyNumberFormat="1" applyFont="1" applyFill="1" applyBorder="1" applyAlignment="1" applyProtection="1">
      <alignment horizontal="right" vertical="top"/>
      <protection locked="0"/>
    </xf>
    <xf numFmtId="0" fontId="11" fillId="0" borderId="0" xfId="0" applyFont="1" applyFill="1" applyBorder="1" applyAlignment="1">
      <alignment vertical="top"/>
    </xf>
    <xf numFmtId="0" fontId="11" fillId="0" borderId="0" xfId="0" applyFont="1" applyFill="1" applyBorder="1" applyAlignment="1" applyProtection="1">
      <alignment horizontal="center" vertical="top"/>
    </xf>
    <xf numFmtId="0" fontId="11" fillId="0" borderId="0" xfId="0" applyFont="1" applyFill="1" applyBorder="1" applyAlignment="1" applyProtection="1">
      <alignment vertical="top"/>
      <protection locked="0"/>
    </xf>
    <xf numFmtId="4" fontId="11" fillId="0" borderId="0" xfId="0" applyNumberFormat="1" applyFont="1" applyFill="1" applyBorder="1" applyAlignment="1" applyProtection="1">
      <alignment vertical="top"/>
    </xf>
    <xf numFmtId="4" fontId="11" fillId="0" borderId="0" xfId="0" applyNumberFormat="1" applyFont="1" applyFill="1" applyBorder="1" applyAlignment="1" applyProtection="1">
      <alignment horizontal="right" vertical="top"/>
    </xf>
    <xf numFmtId="0" fontId="10" fillId="0" borderId="0" xfId="0" applyFont="1" applyFill="1" applyBorder="1" applyAlignment="1" applyProtection="1">
      <alignment horizontal="left" vertical="center" wrapText="1"/>
      <protection locked="0"/>
    </xf>
    <xf numFmtId="0" fontId="10" fillId="0" borderId="0" xfId="0" applyFont="1" applyFill="1" applyBorder="1" applyAlignment="1" applyProtection="1">
      <alignment vertical="center"/>
      <protection locked="0"/>
    </xf>
    <xf numFmtId="0" fontId="10" fillId="0" borderId="7" xfId="2" applyFont="1" applyFill="1" applyBorder="1" applyAlignment="1" applyProtection="1">
      <alignment vertical="center" wrapText="1"/>
      <protection locked="0"/>
    </xf>
    <xf numFmtId="0" fontId="11" fillId="0" borderId="7" xfId="2" applyFont="1" applyFill="1" applyBorder="1" applyAlignment="1" applyProtection="1">
      <alignment vertical="center" wrapText="1"/>
      <protection locked="0"/>
    </xf>
    <xf numFmtId="0" fontId="11" fillId="0" borderId="7" xfId="2" applyFont="1" applyFill="1" applyBorder="1" applyAlignment="1" applyProtection="1">
      <alignment horizontal="center" vertical="center" wrapText="1"/>
    </xf>
    <xf numFmtId="0" fontId="11" fillId="0" borderId="9" xfId="2" applyFont="1" applyFill="1" applyBorder="1" applyAlignment="1" applyProtection="1">
      <alignment vertical="center" wrapText="1"/>
      <protection locked="0"/>
    </xf>
    <xf numFmtId="0" fontId="11" fillId="0" borderId="0" xfId="0" applyFont="1" applyFill="1" applyBorder="1" applyAlignment="1">
      <alignment vertical="top" wrapText="1"/>
    </xf>
    <xf numFmtId="0" fontId="11" fillId="0" borderId="0" xfId="0" applyNumberFormat="1" applyFont="1" applyFill="1" applyBorder="1" applyAlignment="1">
      <alignment vertical="top"/>
    </xf>
    <xf numFmtId="0" fontId="11" fillId="0" borderId="0" xfId="0" applyNumberFormat="1" applyFont="1" applyFill="1" applyBorder="1" applyAlignment="1" applyProtection="1">
      <alignment horizontal="center" vertical="top"/>
    </xf>
    <xf numFmtId="0" fontId="11" fillId="0" borderId="0" xfId="0" applyNumberFormat="1" applyFont="1" applyFill="1" applyBorder="1" applyAlignment="1">
      <alignment vertical="top" wrapText="1"/>
    </xf>
    <xf numFmtId="0" fontId="41" fillId="0" borderId="0" xfId="0" applyFont="1" applyFill="1" applyBorder="1" applyAlignment="1" applyProtection="1">
      <alignment horizontal="left" vertical="center" wrapText="1"/>
      <protection locked="0"/>
    </xf>
    <xf numFmtId="0" fontId="41" fillId="0" borderId="0" xfId="0" applyFont="1" applyFill="1" applyBorder="1" applyAlignment="1" applyProtection="1">
      <alignment horizontal="center" vertical="center"/>
      <protection locked="0"/>
    </xf>
    <xf numFmtId="0" fontId="58" fillId="0" borderId="7" xfId="2" applyFont="1" applyFill="1" applyBorder="1" applyAlignment="1" applyProtection="1">
      <alignment vertical="center" wrapText="1"/>
      <protection locked="0"/>
    </xf>
    <xf numFmtId="0" fontId="57" fillId="0" borderId="7" xfId="2" applyFont="1" applyFill="1" applyBorder="1" applyAlignment="1" applyProtection="1">
      <alignment vertical="center" wrapText="1"/>
      <protection locked="0"/>
    </xf>
    <xf numFmtId="0" fontId="58" fillId="0" borderId="0" xfId="0" applyFont="1" applyFill="1" applyBorder="1" applyAlignment="1" applyProtection="1">
      <alignment vertical="center"/>
      <protection locked="0"/>
    </xf>
    <xf numFmtId="0" fontId="11" fillId="0" borderId="0" xfId="0" applyFont="1" applyFill="1" applyBorder="1" applyAlignment="1" applyProtection="1">
      <alignment vertical="top" wrapText="1"/>
      <protection locked="0"/>
    </xf>
    <xf numFmtId="49" fontId="11" fillId="0" borderId="0" xfId="0" applyNumberFormat="1" applyFont="1" applyFill="1" applyBorder="1" applyAlignment="1" applyProtection="1">
      <alignment horizontal="center" vertical="top"/>
      <protection locked="0"/>
    </xf>
    <xf numFmtId="0" fontId="57" fillId="0" borderId="0" xfId="0" applyFont="1" applyFill="1" applyAlignment="1" applyProtection="1">
      <alignment vertical="top"/>
      <protection locked="0"/>
    </xf>
    <xf numFmtId="0" fontId="54" fillId="3" borderId="48" xfId="0" applyFont="1" applyFill="1" applyBorder="1" applyAlignment="1">
      <alignment horizontal="left" vertical="top" wrapText="1"/>
    </xf>
    <xf numFmtId="0" fontId="59" fillId="0" borderId="0" xfId="0" applyFont="1" applyFill="1" applyBorder="1" applyAlignment="1" applyProtection="1">
      <alignment horizontal="center" vertical="top"/>
    </xf>
    <xf numFmtId="0" fontId="60" fillId="0" borderId="16" xfId="0" applyFont="1" applyBorder="1" applyAlignment="1">
      <alignment horizontal="left" vertical="center" wrapText="1"/>
    </xf>
    <xf numFmtId="0" fontId="11" fillId="0" borderId="0" xfId="0" applyNumberFormat="1" applyFont="1" applyFill="1" applyBorder="1" applyAlignment="1" applyProtection="1">
      <alignment vertical="top"/>
    </xf>
    <xf numFmtId="0" fontId="54" fillId="0" borderId="16" xfId="0" applyFont="1" applyBorder="1" applyAlignment="1">
      <alignment horizontal="left" vertical="center" wrapText="1"/>
    </xf>
    <xf numFmtId="0" fontId="54" fillId="9" borderId="48" xfId="0" applyFont="1" applyFill="1" applyBorder="1" applyAlignment="1" applyProtection="1">
      <alignment horizontal="left" vertical="top" wrapText="1"/>
      <protection locked="0"/>
    </xf>
    <xf numFmtId="0" fontId="17" fillId="3" borderId="0" xfId="3" applyFont="1" applyFill="1" applyBorder="1" applyAlignment="1" applyProtection="1">
      <alignment vertical="top"/>
    </xf>
    <xf numFmtId="0" fontId="57" fillId="0" borderId="0" xfId="0" applyNumberFormat="1" applyFont="1" applyFill="1"/>
    <xf numFmtId="3" fontId="57" fillId="0" borderId="0" xfId="0" applyNumberFormat="1" applyFont="1" applyFill="1" applyBorder="1" applyAlignment="1" applyProtection="1">
      <alignment horizontal="right" vertical="top"/>
      <protection locked="0"/>
    </xf>
    <xf numFmtId="0" fontId="57" fillId="0" borderId="0" xfId="0" applyNumberFormat="1" applyFont="1" applyFill="1" applyBorder="1" applyAlignment="1" applyProtection="1">
      <alignment horizontal="center" vertical="top"/>
    </xf>
    <xf numFmtId="4" fontId="57" fillId="0" borderId="0" xfId="0" applyNumberFormat="1" applyFont="1" applyFill="1" applyBorder="1" applyAlignment="1" applyProtection="1">
      <alignment horizontal="right" vertical="top"/>
    </xf>
    <xf numFmtId="0" fontId="57" fillId="0" borderId="0" xfId="0" applyFont="1" applyFill="1" applyBorder="1" applyAlignment="1" applyProtection="1">
      <alignment vertical="top"/>
      <protection locked="0"/>
    </xf>
    <xf numFmtId="0" fontId="57" fillId="0" borderId="0" xfId="0" applyNumberFormat="1" applyFont="1" applyFill="1" applyBorder="1" applyAlignment="1">
      <alignment vertical="top"/>
    </xf>
    <xf numFmtId="0" fontId="57" fillId="0" borderId="0" xfId="0" applyNumberFormat="1" applyFont="1" applyFill="1" applyBorder="1" applyAlignment="1" applyProtection="1">
      <alignment vertical="top"/>
    </xf>
    <xf numFmtId="0" fontId="57" fillId="0" borderId="0" xfId="0" applyFont="1" applyFill="1" applyBorder="1" applyAlignment="1" applyProtection="1">
      <alignment vertical="top" wrapText="1"/>
      <protection locked="0"/>
    </xf>
    <xf numFmtId="0" fontId="57" fillId="0" borderId="0" xfId="0" applyNumberFormat="1" applyFont="1" applyFill="1" applyAlignment="1" applyProtection="1">
      <alignment vertical="top"/>
    </xf>
    <xf numFmtId="0" fontId="57" fillId="0" borderId="0" xfId="0" applyNumberFormat="1" applyFont="1" applyFill="1" applyBorder="1"/>
    <xf numFmtId="3" fontId="57" fillId="0" borderId="48" xfId="0" applyNumberFormat="1" applyFont="1" applyFill="1" applyBorder="1" applyAlignment="1" applyProtection="1">
      <alignment horizontal="right" vertical="top"/>
      <protection locked="0"/>
    </xf>
    <xf numFmtId="0" fontId="57" fillId="0" borderId="16" xfId="0" applyNumberFormat="1" applyFont="1" applyFill="1" applyBorder="1" applyAlignment="1">
      <alignment vertical="top"/>
    </xf>
    <xf numFmtId="0" fontId="57" fillId="0" borderId="0" xfId="0" applyNumberFormat="1" applyFont="1" applyFill="1" applyBorder="1" applyAlignment="1" applyProtection="1">
      <alignment vertical="top" wrapText="1"/>
      <protection locked="0"/>
    </xf>
    <xf numFmtId="3" fontId="57" fillId="0" borderId="52" xfId="0" applyNumberFormat="1" applyFont="1" applyFill="1" applyBorder="1" applyAlignment="1" applyProtection="1">
      <alignment horizontal="right" vertical="top"/>
      <protection locked="0"/>
    </xf>
    <xf numFmtId="0" fontId="57" fillId="0" borderId="33" xfId="0" applyNumberFormat="1" applyFont="1" applyFill="1" applyBorder="1" applyAlignment="1">
      <alignment vertical="top"/>
    </xf>
    <xf numFmtId="0" fontId="57" fillId="0" borderId="0" xfId="9" applyNumberFormat="1" applyFont="1" applyFill="1" applyBorder="1" applyAlignment="1" applyProtection="1">
      <alignment vertical="top"/>
    </xf>
    <xf numFmtId="3" fontId="57" fillId="0" borderId="0" xfId="9" applyNumberFormat="1" applyFont="1" applyFill="1" applyBorder="1" applyAlignment="1" applyProtection="1">
      <alignment horizontal="right" vertical="top"/>
      <protection locked="0"/>
    </xf>
    <xf numFmtId="4" fontId="57" fillId="0" borderId="0" xfId="9" applyNumberFormat="1" applyFont="1" applyFill="1" applyBorder="1" applyAlignment="1" applyProtection="1">
      <alignment horizontal="right" vertical="top"/>
    </xf>
    <xf numFmtId="0" fontId="61" fillId="0" borderId="0" xfId="0" applyFont="1" applyFill="1"/>
    <xf numFmtId="3" fontId="11" fillId="3" borderId="0" xfId="0" applyNumberFormat="1" applyFont="1" applyFill="1" applyBorder="1" applyAlignment="1" applyProtection="1">
      <alignment horizontal="right" vertical="top"/>
      <protection locked="0"/>
    </xf>
    <xf numFmtId="0" fontId="59" fillId="0" borderId="0" xfId="0" applyFont="1" applyFill="1" applyBorder="1" applyAlignment="1">
      <alignment vertical="top" wrapText="1"/>
    </xf>
    <xf numFmtId="0" fontId="59" fillId="0" borderId="0" xfId="0" applyFont="1" applyFill="1" applyBorder="1" applyAlignment="1" applyProtection="1">
      <alignment vertical="top"/>
      <protection locked="0"/>
    </xf>
    <xf numFmtId="3" fontId="59" fillId="0" borderId="0" xfId="0" applyNumberFormat="1" applyFont="1" applyFill="1" applyBorder="1" applyAlignment="1" applyProtection="1">
      <alignment horizontal="right" vertical="top"/>
      <protection locked="0"/>
    </xf>
    <xf numFmtId="4" fontId="59" fillId="0" borderId="0" xfId="0" applyNumberFormat="1" applyFont="1" applyFill="1" applyBorder="1" applyAlignment="1" applyProtection="1">
      <alignment vertical="top"/>
    </xf>
    <xf numFmtId="4" fontId="59" fillId="0" borderId="0" xfId="0" applyNumberFormat="1" applyFont="1" applyFill="1" applyBorder="1" applyAlignment="1" applyProtection="1">
      <alignment horizontal="right" vertical="top"/>
    </xf>
    <xf numFmtId="0" fontId="59" fillId="0" borderId="0" xfId="0" applyFont="1" applyFill="1" applyBorder="1" applyAlignment="1">
      <alignment vertical="top"/>
    </xf>
    <xf numFmtId="0" fontId="59" fillId="0" borderId="0" xfId="0" applyFont="1" applyFill="1" applyBorder="1" applyAlignment="1" applyProtection="1">
      <alignment vertical="top" wrapText="1"/>
      <protection locked="0"/>
    </xf>
    <xf numFmtId="0" fontId="59" fillId="0" borderId="0" xfId="0" applyNumberFormat="1" applyFont="1" applyFill="1" applyBorder="1" applyAlignment="1">
      <alignment vertical="top" wrapText="1"/>
    </xf>
    <xf numFmtId="0" fontId="59" fillId="0" borderId="0" xfId="0" applyNumberFormat="1" applyFont="1" applyFill="1" applyBorder="1" applyAlignment="1" applyProtection="1">
      <alignment horizontal="center" vertical="top"/>
    </xf>
    <xf numFmtId="0" fontId="59" fillId="0" borderId="0" xfId="0" applyNumberFormat="1" applyFont="1" applyFill="1" applyAlignment="1" applyProtection="1">
      <alignment vertical="top"/>
    </xf>
    <xf numFmtId="3" fontId="59" fillId="0" borderId="0" xfId="0" applyNumberFormat="1" applyFont="1" applyFill="1" applyBorder="1" applyAlignment="1" applyProtection="1">
      <alignment horizontal="center" vertical="top"/>
      <protection locked="0"/>
    </xf>
    <xf numFmtId="49" fontId="59" fillId="0" borderId="0" xfId="0" applyNumberFormat="1" applyFont="1" applyFill="1" applyBorder="1" applyAlignment="1" applyProtection="1">
      <alignment horizontal="center" vertical="top"/>
      <protection locked="0"/>
    </xf>
    <xf numFmtId="0" fontId="59" fillId="0" borderId="0" xfId="0" applyNumberFormat="1" applyFont="1" applyFill="1" applyBorder="1" applyAlignment="1" applyProtection="1">
      <alignment vertical="top"/>
    </xf>
    <xf numFmtId="0" fontId="54" fillId="3" borderId="48" xfId="0" applyFont="1" applyFill="1" applyBorder="1" applyAlignment="1" applyProtection="1">
      <alignment horizontal="left" vertical="top" wrapText="1"/>
      <protection locked="0"/>
    </xf>
    <xf numFmtId="3" fontId="59" fillId="3" borderId="0" xfId="0" applyNumberFormat="1" applyFont="1" applyFill="1" applyBorder="1" applyAlignment="1" applyProtection="1">
      <alignment horizontal="right" vertical="top"/>
      <protection locked="0"/>
    </xf>
    <xf numFmtId="0" fontId="59" fillId="0" borderId="0" xfId="0" applyFont="1" applyFill="1" applyAlignment="1" applyProtection="1">
      <alignment vertical="top" wrapText="1"/>
      <protection locked="0"/>
    </xf>
    <xf numFmtId="0" fontId="59" fillId="0" borderId="0" xfId="0" applyNumberFormat="1" applyFont="1" applyFill="1" applyBorder="1" applyAlignment="1">
      <alignment vertical="top"/>
    </xf>
    <xf numFmtId="0" fontId="59" fillId="0" borderId="0" xfId="0" applyFont="1" applyFill="1" applyAlignment="1" applyProtection="1">
      <alignment vertical="top"/>
      <protection locked="0"/>
    </xf>
    <xf numFmtId="0" fontId="62" fillId="9" borderId="48" xfId="0" applyFont="1" applyFill="1" applyBorder="1" applyAlignment="1" applyProtection="1">
      <alignment horizontal="left" vertical="top" wrapText="1"/>
      <protection locked="0"/>
    </xf>
    <xf numFmtId="0" fontId="62" fillId="3" borderId="48" xfId="0" applyFont="1" applyFill="1" applyBorder="1" applyAlignment="1" applyProtection="1">
      <alignment horizontal="left" vertical="top" wrapText="1"/>
      <protection locked="0"/>
    </xf>
    <xf numFmtId="0" fontId="57" fillId="0" borderId="0" xfId="0" applyNumberFormat="1" applyFont="1" applyFill="1" applyBorder="1" applyAlignment="1">
      <alignment vertical="top" wrapText="1"/>
    </xf>
    <xf numFmtId="3" fontId="57" fillId="0" borderId="0" xfId="0" applyNumberFormat="1" applyFont="1" applyFill="1" applyBorder="1" applyAlignment="1" applyProtection="1">
      <alignment horizontal="right" vertical="top" wrapText="1"/>
      <protection locked="0"/>
    </xf>
    <xf numFmtId="0" fontId="11" fillId="0" borderId="0" xfId="0" applyNumberFormat="1" applyFont="1" applyFill="1"/>
    <xf numFmtId="3" fontId="11" fillId="0" borderId="0" xfId="0" applyNumberFormat="1" applyFont="1" applyFill="1" applyAlignment="1" applyProtection="1">
      <alignment horizontal="right" vertical="top"/>
      <protection locked="0"/>
    </xf>
    <xf numFmtId="0" fontId="11" fillId="0" borderId="0" xfId="0" applyNumberFormat="1" applyFont="1" applyFill="1" applyAlignment="1" applyProtection="1">
      <alignment horizontal="center" vertical="top"/>
    </xf>
    <xf numFmtId="0" fontId="11" fillId="0" borderId="0" xfId="0" applyFont="1" applyFill="1" applyAlignment="1" applyProtection="1">
      <alignment vertical="top"/>
      <protection locked="0"/>
    </xf>
    <xf numFmtId="0" fontId="11" fillId="0" borderId="0" xfId="0" applyNumberFormat="1" applyFont="1" applyFill="1" applyAlignment="1" applyProtection="1">
      <alignment vertical="top"/>
    </xf>
    <xf numFmtId="0" fontId="11" fillId="0" borderId="0" xfId="0" applyFont="1" applyFill="1" applyAlignment="1" applyProtection="1">
      <alignment vertical="top" wrapText="1"/>
      <protection locked="0"/>
    </xf>
    <xf numFmtId="4" fontId="11" fillId="0" borderId="0" xfId="0" applyNumberFormat="1" applyFont="1" applyFill="1" applyAlignment="1" applyProtection="1">
      <alignment horizontal="right" vertical="top"/>
    </xf>
    <xf numFmtId="0" fontId="11" fillId="0" borderId="0" xfId="0" applyNumberFormat="1" applyFont="1" applyFill="1" applyAlignment="1">
      <alignment vertical="top" wrapText="1"/>
    </xf>
    <xf numFmtId="0" fontId="9" fillId="0" borderId="0" xfId="0" applyFont="1" applyFill="1" applyBorder="1" applyAlignment="1" applyProtection="1">
      <alignment horizontal="center" vertical="center" wrapText="1"/>
      <protection locked="0"/>
    </xf>
    <xf numFmtId="0" fontId="41" fillId="0" borderId="0" xfId="0" applyFont="1" applyFill="1" applyBorder="1" applyAlignment="1" applyProtection="1">
      <alignment horizontal="center" vertical="center" wrapText="1"/>
      <protection locked="0"/>
    </xf>
    <xf numFmtId="0" fontId="63" fillId="0" borderId="0" xfId="0" applyNumberFormat="1" applyFont="1" applyFill="1" applyAlignment="1" applyProtection="1">
      <alignment vertical="top"/>
    </xf>
    <xf numFmtId="49" fontId="9" fillId="0" borderId="0" xfId="0" applyNumberFormat="1" applyFont="1" applyFill="1" applyBorder="1" applyAlignment="1" applyProtection="1">
      <alignment horizontal="center" vertical="center"/>
      <protection locked="0"/>
    </xf>
    <xf numFmtId="49" fontId="41" fillId="0" borderId="0" xfId="0" applyNumberFormat="1" applyFont="1" applyFill="1" applyBorder="1" applyAlignment="1" applyProtection="1">
      <alignment horizontal="center" vertical="center"/>
      <protection locked="0"/>
    </xf>
    <xf numFmtId="49" fontId="9" fillId="0" borderId="0" xfId="0" applyNumberFormat="1" applyFont="1" applyFill="1" applyAlignment="1" applyProtection="1">
      <alignment horizontal="center" vertical="center"/>
      <protection locked="0"/>
    </xf>
    <xf numFmtId="49" fontId="57" fillId="0" borderId="0" xfId="0" applyNumberFormat="1" applyFont="1" applyFill="1" applyBorder="1" applyAlignment="1" applyProtection="1">
      <alignment horizontal="center" vertical="top"/>
      <protection locked="0"/>
    </xf>
    <xf numFmtId="49" fontId="11" fillId="0" borderId="0" xfId="0" applyNumberFormat="1" applyFont="1" applyFill="1" applyBorder="1" applyAlignment="1" applyProtection="1">
      <alignment vertical="top"/>
      <protection locked="0"/>
    </xf>
    <xf numFmtId="49" fontId="11" fillId="0" borderId="0" xfId="0" applyNumberFormat="1" applyFont="1" applyFill="1" applyAlignment="1" applyProtection="1">
      <alignment horizontal="center" vertical="top"/>
      <protection locked="0"/>
    </xf>
    <xf numFmtId="43" fontId="11" fillId="0" borderId="7" xfId="9" applyFont="1" applyFill="1" applyBorder="1" applyAlignment="1" applyProtection="1">
      <alignment vertical="center" wrapText="1"/>
      <protection locked="0"/>
    </xf>
    <xf numFmtId="43" fontId="57" fillId="0" borderId="7" xfId="9" applyFont="1" applyFill="1" applyBorder="1" applyAlignment="1" applyProtection="1">
      <alignment vertical="center" wrapText="1"/>
      <protection locked="0"/>
    </xf>
    <xf numFmtId="43" fontId="11" fillId="0" borderId="7" xfId="9" applyFont="1" applyFill="1" applyBorder="1" applyAlignment="1" applyProtection="1">
      <alignment horizontal="center" vertical="center" wrapText="1"/>
    </xf>
    <xf numFmtId="43" fontId="57" fillId="0" borderId="7" xfId="9" applyFont="1" applyFill="1" applyBorder="1" applyAlignment="1" applyProtection="1">
      <alignment horizontal="center" vertical="center" wrapText="1"/>
    </xf>
    <xf numFmtId="43" fontId="11" fillId="0" borderId="7" xfId="9" applyFont="1" applyFill="1" applyBorder="1" applyAlignment="1" applyProtection="1">
      <alignment horizontal="left" vertical="center" wrapText="1"/>
      <protection locked="0"/>
    </xf>
    <xf numFmtId="43" fontId="10" fillId="0" borderId="7" xfId="9" applyFont="1" applyFill="1" applyBorder="1" applyAlignment="1" applyProtection="1">
      <alignment horizontal="left" vertical="center" wrapText="1"/>
      <protection locked="0"/>
    </xf>
    <xf numFmtId="43" fontId="11" fillId="0" borderId="7" xfId="9" applyFont="1" applyFill="1" applyBorder="1" applyAlignment="1" applyProtection="1">
      <alignment vertical="center" wrapText="1"/>
    </xf>
    <xf numFmtId="3" fontId="57" fillId="3" borderId="0" xfId="0" applyNumberFormat="1" applyFont="1" applyFill="1" applyBorder="1" applyAlignment="1" applyProtection="1">
      <alignment horizontal="right" vertical="top"/>
      <protection locked="0"/>
    </xf>
    <xf numFmtId="3" fontId="57" fillId="3" borderId="0" xfId="0" applyNumberFormat="1" applyFont="1" applyFill="1" applyBorder="1" applyAlignment="1" applyProtection="1">
      <alignment horizontal="right" vertical="top" wrapText="1"/>
      <protection locked="0"/>
    </xf>
    <xf numFmtId="3" fontId="59" fillId="5" borderId="0" xfId="0" applyNumberFormat="1" applyFont="1" applyFill="1" applyBorder="1" applyAlignment="1" applyProtection="1">
      <alignment horizontal="right" vertical="top"/>
      <protection locked="0"/>
    </xf>
    <xf numFmtId="0" fontId="54" fillId="5" borderId="48" xfId="0" applyFont="1" applyFill="1" applyBorder="1" applyAlignment="1">
      <alignment horizontal="left" vertical="top" wrapText="1"/>
    </xf>
    <xf numFmtId="0" fontId="54" fillId="5" borderId="48" xfId="0" applyFont="1" applyFill="1" applyBorder="1" applyAlignment="1" applyProtection="1">
      <alignment horizontal="left" vertical="top" wrapText="1"/>
      <protection locked="0"/>
    </xf>
    <xf numFmtId="0" fontId="62" fillId="5" borderId="48" xfId="0" applyFont="1" applyFill="1" applyBorder="1" applyAlignment="1" applyProtection="1">
      <alignment horizontal="left" vertical="top" wrapText="1"/>
      <protection locked="0"/>
    </xf>
    <xf numFmtId="0" fontId="9" fillId="5" borderId="0" xfId="0" applyFont="1" applyFill="1" applyBorder="1" applyAlignment="1" applyProtection="1">
      <alignment horizontal="left" vertical="center" wrapText="1"/>
      <protection locked="0"/>
    </xf>
    <xf numFmtId="3" fontId="11" fillId="5" borderId="0" xfId="0" applyNumberFormat="1" applyFont="1" applyFill="1" applyBorder="1" applyAlignment="1" applyProtection="1">
      <alignment horizontal="right" vertical="top"/>
      <protection locked="0"/>
    </xf>
    <xf numFmtId="3" fontId="57" fillId="5" borderId="0" xfId="0" applyNumberFormat="1" applyFont="1" applyFill="1" applyBorder="1" applyAlignment="1" applyProtection="1">
      <alignment horizontal="right" vertical="top"/>
      <protection locked="0"/>
    </xf>
    <xf numFmtId="0" fontId="57" fillId="0" borderId="48" xfId="0" applyNumberFormat="1" applyFont="1" applyFill="1" applyBorder="1" applyAlignment="1">
      <alignment vertical="top" wrapText="1"/>
    </xf>
    <xf numFmtId="0" fontId="57" fillId="0" borderId="52" xfId="0" applyNumberFormat="1" applyFont="1" applyFill="1" applyBorder="1" applyAlignment="1">
      <alignment vertical="top" wrapText="1"/>
    </xf>
    <xf numFmtId="3" fontId="11" fillId="5" borderId="0" xfId="0" applyNumberFormat="1" applyFont="1" applyFill="1" applyAlignment="1" applyProtection="1">
      <alignment horizontal="right" vertical="top"/>
      <protection locked="0"/>
    </xf>
    <xf numFmtId="3" fontId="11" fillId="6" borderId="0" xfId="0" applyNumberFormat="1" applyFont="1" applyFill="1" applyAlignment="1" applyProtection="1">
      <alignment horizontal="right" vertical="top"/>
      <protection locked="0"/>
    </xf>
    <xf numFmtId="0" fontId="57" fillId="0" borderId="33" xfId="0" applyNumberFormat="1" applyFont="1" applyFill="1" applyBorder="1" applyAlignment="1">
      <alignment vertical="top" wrapText="1"/>
    </xf>
    <xf numFmtId="0" fontId="57" fillId="0" borderId="16" xfId="0" applyNumberFormat="1" applyFont="1" applyFill="1" applyBorder="1" applyAlignment="1">
      <alignment vertical="top" wrapText="1"/>
    </xf>
    <xf numFmtId="0" fontId="57" fillId="0" borderId="48" xfId="0" applyNumberFormat="1" applyFont="1" applyFill="1" applyBorder="1" applyAlignment="1" applyProtection="1">
      <alignment vertical="top" wrapText="1"/>
      <protection locked="0"/>
    </xf>
    <xf numFmtId="0" fontId="64" fillId="0" borderId="0" xfId="0" applyNumberFormat="1" applyFont="1" applyFill="1" applyAlignment="1" applyProtection="1">
      <alignment horizontal="left" vertical="center"/>
      <protection locked="0"/>
    </xf>
    <xf numFmtId="0" fontId="0" fillId="0" borderId="0" xfId="0" applyFont="1" applyFill="1"/>
    <xf numFmtId="0" fontId="0" fillId="0" borderId="0" xfId="0" applyFont="1" applyFill="1" applyAlignment="1">
      <alignment horizontal="center" vertical="center"/>
    </xf>
    <xf numFmtId="165" fontId="0" fillId="0" borderId="0" xfId="0" applyNumberFormat="1"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horizontal="left" vertical="center" wrapText="1"/>
    </xf>
    <xf numFmtId="0" fontId="30" fillId="0" borderId="53" xfId="0" applyFont="1" applyFill="1" applyBorder="1" applyAlignment="1" applyProtection="1">
      <alignment horizontal="left" vertical="center" wrapText="1"/>
      <protection locked="0"/>
    </xf>
    <xf numFmtId="0" fontId="0" fillId="0" borderId="53" xfId="0" applyFont="1" applyFill="1" applyBorder="1" applyAlignment="1" applyProtection="1">
      <alignment horizontal="center" vertical="center"/>
      <protection locked="0"/>
    </xf>
    <xf numFmtId="0" fontId="8" fillId="0" borderId="53" xfId="0" applyFont="1" applyFill="1" applyBorder="1" applyAlignment="1" applyProtection="1">
      <alignment horizontal="center" vertical="center"/>
    </xf>
    <xf numFmtId="0" fontId="0" fillId="0" borderId="53" xfId="0" applyFont="1" applyFill="1" applyBorder="1" applyAlignment="1" applyProtection="1">
      <alignment horizontal="left" vertical="center" wrapText="1"/>
      <protection locked="0"/>
    </xf>
    <xf numFmtId="0" fontId="0" fillId="0" borderId="53" xfId="0" applyFont="1" applyFill="1" applyBorder="1" applyProtection="1">
      <protection locked="0"/>
    </xf>
    <xf numFmtId="0" fontId="8" fillId="0" borderId="53" xfId="0" applyNumberFormat="1" applyFont="1" applyFill="1" applyBorder="1" applyAlignment="1" applyProtection="1">
      <alignment horizontal="center" vertical="center"/>
      <protection locked="0"/>
    </xf>
    <xf numFmtId="0" fontId="21" fillId="0" borderId="53" xfId="0" applyFont="1" applyFill="1" applyBorder="1" applyAlignment="1" applyProtection="1">
      <alignment horizontal="center" vertical="center"/>
      <protection locked="0"/>
    </xf>
    <xf numFmtId="0" fontId="59" fillId="9" borderId="53" xfId="0" applyFont="1" applyFill="1" applyBorder="1" applyAlignment="1">
      <alignment horizontal="left" vertical="center" wrapText="1"/>
    </xf>
    <xf numFmtId="0" fontId="30" fillId="9" borderId="53" xfId="0" applyFont="1" applyFill="1" applyBorder="1" applyAlignment="1">
      <alignment horizontal="left" vertical="center" wrapText="1"/>
    </xf>
    <xf numFmtId="0" fontId="59" fillId="9" borderId="53" xfId="0" applyFont="1" applyFill="1" applyBorder="1" applyAlignment="1" applyProtection="1">
      <alignment horizontal="left" vertical="center" wrapText="1"/>
      <protection locked="0"/>
    </xf>
    <xf numFmtId="0" fontId="30" fillId="9" borderId="53" xfId="0" applyFont="1" applyFill="1" applyBorder="1" applyAlignment="1" applyProtection="1">
      <alignment horizontal="left" vertical="center" wrapText="1"/>
      <protection locked="0"/>
    </xf>
    <xf numFmtId="0" fontId="66" fillId="0" borderId="53" xfId="0" applyFont="1" applyFill="1" applyBorder="1" applyAlignment="1" applyProtection="1">
      <alignment horizontal="left" vertical="center" wrapText="1"/>
      <protection locked="0"/>
    </xf>
    <xf numFmtId="0" fontId="30" fillId="3" borderId="53" xfId="0" applyFont="1" applyFill="1" applyBorder="1" applyAlignment="1" applyProtection="1">
      <alignment horizontal="left" vertical="center" wrapText="1"/>
      <protection locked="0"/>
    </xf>
    <xf numFmtId="0" fontId="67" fillId="0" borderId="53" xfId="0" applyFont="1" applyFill="1" applyBorder="1" applyAlignment="1" applyProtection="1">
      <alignment horizontal="left" vertical="center" wrapText="1"/>
      <protection locked="0"/>
    </xf>
    <xf numFmtId="0" fontId="30" fillId="0" borderId="53" xfId="0" applyFont="1" applyFill="1" applyBorder="1" applyAlignment="1">
      <alignment horizontal="left" vertical="center" wrapText="1"/>
    </xf>
    <xf numFmtId="0" fontId="19" fillId="0" borderId="53" xfId="0" applyFont="1" applyBorder="1" applyAlignment="1">
      <alignment horizontal="left" wrapText="1"/>
    </xf>
    <xf numFmtId="0" fontId="30" fillId="0" borderId="53" xfId="0" applyFont="1" applyBorder="1" applyAlignment="1">
      <alignment horizontal="left" vertical="center" wrapText="1"/>
    </xf>
    <xf numFmtId="0" fontId="59" fillId="0" borderId="53" xfId="0" applyFont="1" applyFill="1" applyBorder="1" applyAlignment="1">
      <alignment horizontal="left" vertical="center" wrapText="1"/>
    </xf>
    <xf numFmtId="0" fontId="59" fillId="3" borderId="53" xfId="0" applyFont="1" applyFill="1" applyBorder="1" applyAlignment="1">
      <alignment horizontal="left" vertical="center" wrapText="1"/>
    </xf>
    <xf numFmtId="0" fontId="59" fillId="3" borderId="53" xfId="0" applyFont="1" applyFill="1" applyBorder="1" applyAlignment="1" applyProtection="1">
      <alignment horizontal="left" vertical="center" wrapText="1"/>
      <protection locked="0"/>
    </xf>
    <xf numFmtId="0" fontId="68" fillId="3" borderId="53" xfId="0" applyFont="1" applyFill="1" applyBorder="1" applyAlignment="1" applyProtection="1">
      <alignment horizontal="left" vertical="center" wrapText="1"/>
      <protection locked="0"/>
    </xf>
    <xf numFmtId="0" fontId="59" fillId="0" borderId="53" xfId="0" applyFont="1" applyFill="1" applyBorder="1" applyAlignment="1" applyProtection="1">
      <alignment horizontal="left" vertical="center" wrapText="1"/>
      <protection locked="0"/>
    </xf>
    <xf numFmtId="0" fontId="65" fillId="0" borderId="53" xfId="0" applyFont="1" applyFill="1" applyBorder="1" applyAlignment="1" applyProtection="1">
      <alignment horizontal="center" vertical="center"/>
      <protection locked="0"/>
    </xf>
    <xf numFmtId="0" fontId="21" fillId="0" borderId="53" xfId="0" applyFont="1" applyFill="1" applyBorder="1" applyAlignment="1">
      <alignment vertical="center" wrapText="1"/>
    </xf>
    <xf numFmtId="0" fontId="19" fillId="0" borderId="53" xfId="0" applyFont="1" applyFill="1" applyBorder="1" applyAlignment="1">
      <alignment vertical="center" wrapText="1"/>
    </xf>
    <xf numFmtId="0" fontId="21" fillId="0" borderId="53" xfId="0" applyFont="1" applyFill="1" applyBorder="1" applyAlignment="1" applyProtection="1">
      <alignment horizontal="left" vertical="center" wrapText="1"/>
      <protection locked="0"/>
    </xf>
    <xf numFmtId="0" fontId="69" fillId="0" borderId="53" xfId="0" applyFont="1" applyBorder="1" applyAlignment="1">
      <alignment horizontal="left" vertical="center" wrapText="1"/>
    </xf>
    <xf numFmtId="0" fontId="0" fillId="0" borderId="53" xfId="0" applyFont="1" applyFill="1" applyBorder="1" applyAlignment="1" applyProtection="1">
      <alignment vertical="center" wrapText="1"/>
      <protection locked="0"/>
    </xf>
    <xf numFmtId="0" fontId="69" fillId="0" borderId="53" xfId="0" applyFont="1" applyBorder="1" applyAlignment="1">
      <alignment horizontal="left" vertical="center"/>
    </xf>
    <xf numFmtId="0" fontId="0" fillId="0" borderId="53" xfId="0" applyFont="1" applyFill="1" applyBorder="1" applyAlignment="1" applyProtection="1">
      <alignment vertical="center"/>
      <protection locked="0"/>
    </xf>
    <xf numFmtId="164" fontId="9" fillId="0" borderId="0" xfId="0" applyNumberFormat="1" applyFont="1"/>
    <xf numFmtId="0" fontId="40" fillId="0" borderId="16" xfId="0" applyFont="1" applyBorder="1"/>
    <xf numFmtId="0" fontId="30" fillId="16" borderId="53" xfId="0" applyFont="1" applyFill="1" applyBorder="1" applyAlignment="1" applyProtection="1">
      <alignment horizontal="left" vertical="center" wrapText="1"/>
      <protection locked="0"/>
    </xf>
    <xf numFmtId="0" fontId="0" fillId="0" borderId="0" xfId="0" applyFont="1"/>
    <xf numFmtId="0" fontId="0" fillId="0" borderId="0" xfId="0" applyFont="1" applyBorder="1"/>
    <xf numFmtId="0" fontId="0" fillId="0" borderId="0" xfId="0" applyFont="1" applyFill="1" applyAlignment="1" applyProtection="1">
      <alignment horizontal="left" vertical="center" wrapText="1"/>
      <protection locked="0"/>
    </xf>
    <xf numFmtId="0" fontId="0" fillId="0" borderId="0" xfId="0" applyNumberFormat="1" applyFont="1" applyFill="1" applyAlignment="1" applyProtection="1">
      <alignment horizontal="center" vertical="center" wrapText="1"/>
    </xf>
    <xf numFmtId="0" fontId="19" fillId="0" borderId="0" xfId="0" applyFont="1" applyFill="1" applyAlignment="1" applyProtection="1">
      <alignment horizontal="left" vertical="center" wrapText="1"/>
      <protection locked="0"/>
    </xf>
    <xf numFmtId="9" fontId="0" fillId="0" borderId="0" xfId="0" applyNumberFormat="1" applyFont="1" applyFill="1" applyAlignment="1" applyProtection="1">
      <alignment horizontal="center" vertical="center" wrapText="1"/>
      <protection locked="0"/>
    </xf>
    <xf numFmtId="1" fontId="0" fillId="0" borderId="0" xfId="0" applyNumberFormat="1" applyFont="1" applyFill="1" applyAlignment="1" applyProtection="1">
      <alignment horizontal="center" vertical="center" wrapText="1"/>
      <protection locked="0"/>
    </xf>
    <xf numFmtId="0" fontId="0" fillId="0" borderId="0" xfId="0" applyFont="1" applyFill="1" applyAlignment="1" applyProtection="1">
      <alignment horizontal="center" vertical="center" wrapText="1"/>
      <protection locked="0"/>
    </xf>
    <xf numFmtId="9" fontId="0" fillId="0" borderId="0" xfId="8" applyFont="1" applyFill="1" applyAlignment="1" applyProtection="1">
      <alignment horizontal="center" vertical="center" wrapText="1"/>
      <protection locked="0"/>
    </xf>
    <xf numFmtId="0" fontId="0" fillId="0" borderId="0" xfId="0" applyFont="1" applyFill="1" applyAlignment="1" applyProtection="1">
      <alignment horizontal="center" vertical="center" wrapText="1"/>
    </xf>
    <xf numFmtId="0" fontId="21" fillId="0" borderId="0" xfId="0" applyNumberFormat="1" applyFont="1" applyFill="1" applyAlignment="1" applyProtection="1">
      <alignment horizontal="left" vertical="center" wrapText="1"/>
      <protection locked="0"/>
    </xf>
    <xf numFmtId="9" fontId="0" fillId="0" borderId="0" xfId="0" applyNumberFormat="1" applyFont="1" applyFill="1" applyAlignment="1" applyProtection="1">
      <alignment horizontal="left" vertical="center" wrapText="1"/>
      <protection locked="0"/>
    </xf>
    <xf numFmtId="0" fontId="21" fillId="0" borderId="0" xfId="0" applyFont="1" applyFill="1" applyAlignment="1" applyProtection="1">
      <alignment horizontal="left" vertical="top" wrapText="1"/>
      <protection locked="0"/>
    </xf>
    <xf numFmtId="0" fontId="21" fillId="9" borderId="16" xfId="0" applyFont="1" applyFill="1" applyBorder="1" applyAlignment="1" applyProtection="1">
      <alignment horizontal="left" vertical="top" wrapText="1"/>
      <protection locked="0"/>
    </xf>
    <xf numFmtId="0" fontId="0" fillId="0" borderId="0" xfId="0" applyNumberFormat="1" applyFont="1" applyFill="1" applyAlignment="1" applyProtection="1">
      <alignment horizontal="center" vertical="center" wrapText="1"/>
      <protection locked="0"/>
    </xf>
    <xf numFmtId="0" fontId="18" fillId="0" borderId="0" xfId="0" applyFont="1" applyFill="1" applyAlignment="1" applyProtection="1">
      <alignment horizontal="left" vertical="center" wrapText="1"/>
      <protection locked="0"/>
    </xf>
    <xf numFmtId="0" fontId="19" fillId="0" borderId="16" xfId="0" applyFont="1" applyBorder="1" applyAlignment="1" applyProtection="1">
      <alignment vertical="center" wrapText="1"/>
      <protection locked="0"/>
    </xf>
    <xf numFmtId="0" fontId="66" fillId="0" borderId="48" xfId="0" applyFont="1" applyFill="1" applyBorder="1" applyAlignment="1" applyProtection="1">
      <alignment horizontal="left" vertical="center" wrapText="1"/>
      <protection locked="0"/>
    </xf>
    <xf numFmtId="0" fontId="19" fillId="0" borderId="16" xfId="0" applyFont="1" applyFill="1" applyBorder="1" applyAlignment="1" applyProtection="1">
      <alignment vertical="center" wrapText="1"/>
      <protection locked="0"/>
    </xf>
    <xf numFmtId="0" fontId="0" fillId="3" borderId="0" xfId="0" applyFont="1" applyFill="1" applyAlignment="1" applyProtection="1">
      <alignment horizontal="left" vertical="center" wrapText="1"/>
      <protection locked="0"/>
    </xf>
    <xf numFmtId="0" fontId="0" fillId="0" borderId="0" xfId="0" applyFont="1" applyAlignment="1">
      <alignment horizontal="center" vertical="center"/>
    </xf>
    <xf numFmtId="0" fontId="66" fillId="9" borderId="48" xfId="0" applyFont="1" applyFill="1" applyBorder="1" applyAlignment="1" applyProtection="1">
      <alignment horizontal="left" vertical="center" wrapText="1"/>
      <protection locked="0"/>
    </xf>
    <xf numFmtId="0" fontId="69" fillId="9" borderId="53" xfId="0" applyFont="1" applyFill="1" applyBorder="1" applyAlignment="1">
      <alignment horizontal="left" vertical="center" wrapText="1"/>
    </xf>
    <xf numFmtId="0" fontId="69" fillId="3" borderId="53" xfId="0" applyFont="1" applyFill="1" applyBorder="1" applyAlignment="1">
      <alignment horizontal="left" vertical="center" wrapText="1"/>
    </xf>
    <xf numFmtId="0" fontId="0" fillId="3" borderId="53" xfId="0" applyFont="1" applyFill="1" applyBorder="1" applyAlignment="1" applyProtection="1">
      <alignment horizontal="left" vertical="center" wrapText="1"/>
      <protection locked="0"/>
    </xf>
    <xf numFmtId="0" fontId="0" fillId="9" borderId="53" xfId="0" applyFont="1" applyFill="1" applyBorder="1" applyAlignment="1" applyProtection="1">
      <alignment horizontal="left" vertical="center" wrapText="1"/>
      <protection locked="0"/>
    </xf>
    <xf numFmtId="0" fontId="69" fillId="3" borderId="53" xfId="0" applyFont="1" applyFill="1" applyBorder="1" applyAlignment="1">
      <alignment horizontal="left" vertical="center"/>
    </xf>
    <xf numFmtId="0" fontId="30" fillId="6" borderId="53" xfId="0" applyFont="1" applyFill="1" applyBorder="1" applyAlignment="1" applyProtection="1">
      <alignment horizontal="left" vertical="center" wrapText="1"/>
      <protection locked="0"/>
    </xf>
    <xf numFmtId="0" fontId="30" fillId="19" borderId="53" xfId="0" applyFont="1" applyFill="1" applyBorder="1" applyAlignment="1" applyProtection="1">
      <alignment horizontal="left" vertical="center" wrapText="1"/>
      <protection locked="0"/>
    </xf>
    <xf numFmtId="0" fontId="0" fillId="0" borderId="0" xfId="9" applyNumberFormat="1" applyFont="1" applyFill="1" applyAlignment="1" applyProtection="1">
      <alignment horizontal="center" vertical="center" wrapText="1"/>
      <protection locked="0"/>
    </xf>
    <xf numFmtId="0" fontId="44" fillId="10" borderId="29" xfId="0" applyFont="1" applyFill="1" applyBorder="1" applyAlignment="1">
      <alignment horizontal="center" vertical="center" wrapText="1"/>
    </xf>
    <xf numFmtId="0" fontId="44" fillId="10" borderId="50" xfId="0" applyFont="1" applyFill="1" applyBorder="1" applyAlignment="1">
      <alignment horizontal="center" vertical="center" wrapText="1"/>
    </xf>
    <xf numFmtId="0" fontId="44" fillId="3" borderId="0" xfId="0" applyFont="1" applyFill="1" applyAlignment="1">
      <alignment horizontal="left" wrapText="1"/>
    </xf>
    <xf numFmtId="0" fontId="32" fillId="0" borderId="3" xfId="0" applyFont="1" applyBorder="1" applyAlignment="1" applyProtection="1">
      <alignment horizontal="left"/>
      <protection locked="0"/>
    </xf>
    <xf numFmtId="0" fontId="32" fillId="0" borderId="3" xfId="0" applyFont="1" applyBorder="1" applyAlignment="1" applyProtection="1">
      <alignment horizontal="left" vertical="center"/>
      <protection locked="0"/>
    </xf>
    <xf numFmtId="0" fontId="13" fillId="0" borderId="3" xfId="0" applyFont="1" applyFill="1" applyBorder="1" applyAlignment="1" applyProtection="1">
      <alignment horizontal="left" vertical="center"/>
      <protection locked="0"/>
    </xf>
    <xf numFmtId="0" fontId="12" fillId="4" borderId="6" xfId="3" applyFont="1" applyFill="1" applyBorder="1" applyAlignment="1">
      <alignment horizontal="center" vertical="center" wrapText="1"/>
    </xf>
    <xf numFmtId="0" fontId="12" fillId="4" borderId="8" xfId="3" applyFont="1" applyFill="1" applyBorder="1" applyAlignment="1">
      <alignment horizontal="center" vertical="center" wrapText="1"/>
    </xf>
    <xf numFmtId="0" fontId="12" fillId="4" borderId="6" xfId="3" applyFont="1" applyFill="1" applyBorder="1" applyAlignment="1">
      <alignment horizontal="center" vertical="center"/>
    </xf>
    <xf numFmtId="0" fontId="12" fillId="4" borderId="8" xfId="3" applyFont="1" applyFill="1" applyBorder="1" applyAlignment="1">
      <alignment horizontal="center" vertical="center"/>
    </xf>
    <xf numFmtId="0" fontId="15" fillId="4" borderId="5" xfId="4" applyFont="1" applyFill="1" applyBorder="1" applyAlignment="1">
      <alignment horizontal="center" vertical="center" wrapText="1"/>
    </xf>
    <xf numFmtId="0" fontId="12" fillId="4" borderId="5" xfId="3" applyFont="1" applyFill="1" applyBorder="1" applyAlignment="1">
      <alignment horizontal="center" textRotation="90"/>
    </xf>
    <xf numFmtId="0" fontId="15" fillId="4" borderId="13" xfId="4" applyFont="1" applyFill="1" applyBorder="1" applyAlignment="1">
      <alignment horizontal="center" vertical="center" wrapText="1"/>
    </xf>
    <xf numFmtId="0" fontId="15" fillId="4" borderId="14" xfId="4" applyFont="1" applyFill="1" applyBorder="1" applyAlignment="1">
      <alignment horizontal="center" vertical="center" wrapText="1"/>
    </xf>
    <xf numFmtId="0" fontId="15" fillId="4" borderId="15" xfId="4" applyFont="1" applyFill="1" applyBorder="1" applyAlignment="1">
      <alignment horizontal="center" vertical="center" wrapText="1"/>
    </xf>
    <xf numFmtId="0" fontId="18" fillId="17" borderId="0" xfId="0" applyFont="1" applyFill="1" applyBorder="1" applyAlignment="1">
      <alignment horizontal="center" vertical="center" wrapText="1"/>
    </xf>
    <xf numFmtId="0" fontId="30" fillId="3" borderId="53" xfId="0" applyFont="1" applyFill="1" applyBorder="1" applyAlignment="1">
      <alignment horizontal="left" vertical="center" wrapText="1"/>
    </xf>
  </cellXfs>
  <cellStyles count="11">
    <cellStyle name="Millares" xfId="9" builtinId="3"/>
    <cellStyle name="Millares 2" xfId="1"/>
    <cellStyle name="Millares 3" xfId="7"/>
    <cellStyle name="Normal" xfId="0" builtinId="0"/>
    <cellStyle name="Normal 2" xfId="2"/>
    <cellStyle name="Normal 2 2" xfId="3"/>
    <cellStyle name="Normal 3" xfId="4"/>
    <cellStyle name="Normal 4" xfId="5"/>
    <cellStyle name="Normal 4 2" xfId="10"/>
    <cellStyle name="Normal 5" xfId="6"/>
    <cellStyle name="Porcentaje" xfId="8" builtinId="5"/>
  </cellStyles>
  <dxfs count="195">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vertical/>
        <horizontal/>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vertical/>
        <horizontal/>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vertical/>
        <horizontal/>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0" formatCode="@"/>
      <fill>
        <patternFill patternType="none">
          <fgColor indexed="64"/>
          <bgColor auto="1"/>
        </patternFill>
      </fill>
      <alignment horizontal="center"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strike val="0"/>
        <outline val="0"/>
        <shadow val="0"/>
        <u val="none"/>
        <vertAlign val="baseline"/>
        <sz val="11"/>
        <color theme="1"/>
        <name val="Calibri"/>
        <scheme val="minor"/>
      </font>
      <fill>
        <patternFill patternType="none">
          <fgColor indexed="64"/>
          <bgColor auto="1"/>
        </patternFill>
      </fill>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left" vertical="center" textRotation="0" wrapText="1"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left" vertical="center" textRotation="0" wrapText="1"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numFmt numFmtId="165" formatCode="#,##0;[Red]#,##0"/>
      <fill>
        <patternFill patternType="none">
          <fgColor indexed="64"/>
          <bgColor indexed="65"/>
        </patternFill>
      </fill>
      <alignment horizontal="center" vertical="center" textRotation="0" wrapText="0" indent="0" justifyLastLine="0" shrinkToFit="0" readingOrder="0"/>
    </dxf>
    <dxf>
      <font>
        <b/>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center" textRotation="0"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strike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strike val="0"/>
        <outline val="0"/>
        <shadow val="0"/>
        <u val="none"/>
        <vertAlign val="baseline"/>
        <sz val="11"/>
        <color theme="1"/>
        <name val="Calibri"/>
        <scheme val="minor"/>
      </font>
      <fill>
        <patternFill patternType="none">
          <fgColor indexed="64"/>
          <bgColor auto="1"/>
        </patternFill>
      </fill>
      <alignment horizontal="left" vertical="center" textRotation="0" wrapText="1" indent="0" justifyLastLine="0" shrinkToFit="0" readingOrder="0"/>
      <border diagonalUp="0" diagonalDown="0">
        <left style="thin">
          <color rgb="FF0070C0"/>
        </left>
        <right style="thin">
          <color rgb="FF0070C0"/>
        </right>
        <top style="thin">
          <color rgb="FF0070C0"/>
        </top>
        <bottom style="thin">
          <color rgb="FF0070C0"/>
        </bottom>
        <vertical style="thin">
          <color rgb="FF0070C0"/>
        </vertical>
        <horizontal style="thin">
          <color rgb="FF0070C0"/>
        </horizontal>
      </border>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0" formatCode="General"/>
      <fill>
        <patternFill patternType="none">
          <fgColor indexed="64"/>
          <bgColor auto="1"/>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0" formatCode="General"/>
      <fill>
        <patternFill patternType="none">
          <fgColor indexed="64"/>
          <bgColor auto="1"/>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0" formatCode="General"/>
      <fill>
        <patternFill patternType="none">
          <fgColor indexed="64"/>
          <bgColor auto="1"/>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0" formatCode="General"/>
      <fill>
        <patternFill patternType="none">
          <fgColor indexed="64"/>
          <bgColor auto="1"/>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0" formatCode="General"/>
      <fill>
        <patternFill patternType="none">
          <fgColor indexed="64"/>
          <bgColor auto="1"/>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auto="1"/>
        <name val="Calibri"/>
        <scheme val="minor"/>
      </font>
      <numFmt numFmtId="0" formatCode="General"/>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0" formatCode="General"/>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0" formatCode="General"/>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1"/>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name val="Calibri"/>
        <scheme val="minor"/>
      </font>
    </dxf>
    <dxf>
      <font>
        <b val="0"/>
        <i val="0"/>
        <strike val="0"/>
        <condense val="0"/>
        <extend val="0"/>
        <outline val="0"/>
        <shadow val="0"/>
        <u val="none"/>
        <vertAlign val="baseline"/>
        <sz val="11"/>
        <color auto="1"/>
        <name val="Calibri"/>
        <scheme val="minor"/>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9"/>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6</xdr:col>
      <xdr:colOff>193581</xdr:colOff>
      <xdr:row>0</xdr:row>
      <xdr:rowOff>59532</xdr:rowOff>
    </xdr:from>
    <xdr:to>
      <xdr:col>6</xdr:col>
      <xdr:colOff>2269957</xdr:colOff>
      <xdr:row>5</xdr:row>
      <xdr:rowOff>154781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19800" y="59532"/>
          <a:ext cx="2076376" cy="107156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257175</xdr:colOff>
          <xdr:row>5</xdr:row>
          <xdr:rowOff>47625</xdr:rowOff>
        </xdr:from>
        <xdr:to>
          <xdr:col>6</xdr:col>
          <xdr:colOff>1638300</xdr:colOff>
          <xdr:row>6</xdr:row>
          <xdr:rowOff>133350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6</xdr:col>
      <xdr:colOff>647700</xdr:colOff>
      <xdr:row>8</xdr:row>
      <xdr:rowOff>0</xdr:rowOff>
    </xdr:from>
    <xdr:to>
      <xdr:col>6</xdr:col>
      <xdr:colOff>1400175</xdr:colOff>
      <xdr:row>8</xdr:row>
      <xdr:rowOff>0</xdr:rowOff>
    </xdr:to>
    <xdr:pic>
      <xdr:nvPicPr>
        <xdr:cNvPr id="41302" name="2 Imagen">
          <a:extLst>
            <a:ext uri="{FF2B5EF4-FFF2-40B4-BE49-F238E27FC236}">
              <a16:creationId xmlns:a16="http://schemas.microsoft.com/office/drawing/2014/main" id="{00000000-0008-0000-0200-000056A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1775" y="17240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647700</xdr:colOff>
      <xdr:row>293</xdr:row>
      <xdr:rowOff>0</xdr:rowOff>
    </xdr:from>
    <xdr:ext cx="752475" cy="0"/>
    <xdr:pic>
      <xdr:nvPicPr>
        <xdr:cNvPr id="14" name="2 Imagen">
          <a:extLst>
            <a:ext uri="{FF2B5EF4-FFF2-40B4-BE49-F238E27FC236}">
              <a16:creationId xmlns:a16="http://schemas.microsoft.com/office/drawing/2014/main" id="{00000000-0008-0000-02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841" y="1700213"/>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6</xdr:col>
      <xdr:colOff>47625</xdr:colOff>
      <xdr:row>0</xdr:row>
      <xdr:rowOff>0</xdr:rowOff>
    </xdr:from>
    <xdr:to>
      <xdr:col>6</xdr:col>
      <xdr:colOff>2124001</xdr:colOff>
      <xdr:row>5</xdr:row>
      <xdr:rowOff>104774</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09575" y="0"/>
          <a:ext cx="2076376" cy="106679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47625</xdr:rowOff>
        </xdr:from>
        <xdr:to>
          <xdr:col>6</xdr:col>
          <xdr:colOff>1552575</xdr:colOff>
          <xdr:row>6</xdr:row>
          <xdr:rowOff>142875</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6</xdr:col>
      <xdr:colOff>647700</xdr:colOff>
      <xdr:row>238</xdr:row>
      <xdr:rowOff>0</xdr:rowOff>
    </xdr:from>
    <xdr:ext cx="752475" cy="0"/>
    <xdr:pic>
      <xdr:nvPicPr>
        <xdr:cNvPr id="7" name="2 Imagen">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238</xdr:row>
      <xdr:rowOff>0</xdr:rowOff>
    </xdr:from>
    <xdr:ext cx="752475" cy="0"/>
    <xdr:pic>
      <xdr:nvPicPr>
        <xdr:cNvPr id="8" name="2 Imagen">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238</xdr:row>
      <xdr:rowOff>0</xdr:rowOff>
    </xdr:from>
    <xdr:ext cx="752475" cy="0"/>
    <xdr:pic>
      <xdr:nvPicPr>
        <xdr:cNvPr id="10" name="2 Imagen">
          <a:extLst>
            <a:ext uri="{FF2B5EF4-FFF2-40B4-BE49-F238E27FC236}">
              <a16:creationId xmlns:a16="http://schemas.microsoft.com/office/drawing/2014/main" id="{00000000-0008-0000-02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238</xdr:row>
      <xdr:rowOff>0</xdr:rowOff>
    </xdr:from>
    <xdr:ext cx="752475" cy="0"/>
    <xdr:pic>
      <xdr:nvPicPr>
        <xdr:cNvPr id="11" name="2 Imagen">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238</xdr:row>
      <xdr:rowOff>0</xdr:rowOff>
    </xdr:from>
    <xdr:ext cx="752475" cy="0"/>
    <xdr:pic>
      <xdr:nvPicPr>
        <xdr:cNvPr id="12" name="2 Imagen">
          <a:extLst>
            <a:ext uri="{FF2B5EF4-FFF2-40B4-BE49-F238E27FC236}">
              <a16:creationId xmlns:a16="http://schemas.microsoft.com/office/drawing/2014/main" id="{00000000-0008-0000-02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238</xdr:row>
      <xdr:rowOff>0</xdr:rowOff>
    </xdr:from>
    <xdr:ext cx="752475" cy="0"/>
    <xdr:pic>
      <xdr:nvPicPr>
        <xdr:cNvPr id="13" name="2 Imagen">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238</xdr:row>
      <xdr:rowOff>0</xdr:rowOff>
    </xdr:from>
    <xdr:ext cx="752475" cy="0"/>
    <xdr:pic>
      <xdr:nvPicPr>
        <xdr:cNvPr id="15" name="2 Imagen">
          <a:extLst>
            <a:ext uri="{FF2B5EF4-FFF2-40B4-BE49-F238E27FC236}">
              <a16:creationId xmlns:a16="http://schemas.microsoft.com/office/drawing/2014/main" id="{00000000-0008-0000-02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238</xdr:row>
      <xdr:rowOff>9525</xdr:rowOff>
    </xdr:from>
    <xdr:ext cx="752475" cy="0"/>
    <xdr:pic>
      <xdr:nvPicPr>
        <xdr:cNvPr id="16" name="2 Imagen">
          <a:extLst>
            <a:ext uri="{FF2B5EF4-FFF2-40B4-BE49-F238E27FC236}">
              <a16:creationId xmlns:a16="http://schemas.microsoft.com/office/drawing/2014/main" id="{00000000-0008-0000-02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239</xdr:row>
      <xdr:rowOff>9525</xdr:rowOff>
    </xdr:from>
    <xdr:ext cx="752475" cy="0"/>
    <xdr:pic>
      <xdr:nvPicPr>
        <xdr:cNvPr id="17" name="2 Imagen">
          <a:extLst>
            <a:ext uri="{FF2B5EF4-FFF2-40B4-BE49-F238E27FC236}">
              <a16:creationId xmlns:a16="http://schemas.microsoft.com/office/drawing/2014/main" id="{00000000-0008-0000-02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292</xdr:row>
      <xdr:rowOff>0</xdr:rowOff>
    </xdr:from>
    <xdr:ext cx="752475" cy="0"/>
    <xdr:pic>
      <xdr:nvPicPr>
        <xdr:cNvPr id="18" name="2 Imagen">
          <a:extLst>
            <a:ext uri="{FF2B5EF4-FFF2-40B4-BE49-F238E27FC236}">
              <a16:creationId xmlns:a16="http://schemas.microsoft.com/office/drawing/2014/main" id="{00000000-0008-0000-02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50" y="16954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647700</xdr:colOff>
      <xdr:row>273</xdr:row>
      <xdr:rowOff>9525</xdr:rowOff>
    </xdr:from>
    <xdr:ext cx="752475" cy="0"/>
    <xdr:pic>
      <xdr:nvPicPr>
        <xdr:cNvPr id="19" name="2 Imagen">
          <a:extLst>
            <a:ext uri="{FF2B5EF4-FFF2-40B4-BE49-F238E27FC236}">
              <a16:creationId xmlns:a16="http://schemas.microsoft.com/office/drawing/2014/main" id="{00000000-0008-0000-02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288" y="177017643"/>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47627</xdr:colOff>
      <xdr:row>0</xdr:row>
      <xdr:rowOff>95250</xdr:rowOff>
    </xdr:from>
    <xdr:to>
      <xdr:col>7</xdr:col>
      <xdr:colOff>809625</xdr:colOff>
      <xdr:row>5</xdr:row>
      <xdr:rowOff>123825</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9077" y="95250"/>
          <a:ext cx="2019298" cy="10001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76200</xdr:rowOff>
        </xdr:from>
        <xdr:to>
          <xdr:col>7</xdr:col>
          <xdr:colOff>295275</xdr:colOff>
          <xdr:row>6</xdr:row>
          <xdr:rowOff>161925</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306457</xdr:colOff>
      <xdr:row>0</xdr:row>
      <xdr:rowOff>95250</xdr:rowOff>
    </xdr:from>
    <xdr:to>
      <xdr:col>6</xdr:col>
      <xdr:colOff>1844123</xdr:colOff>
      <xdr:row>5</xdr:row>
      <xdr:rowOff>142875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6457" y="95250"/>
          <a:ext cx="1868970" cy="100840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1495425</xdr:colOff>
          <xdr:row>6</xdr:row>
          <xdr:rowOff>190500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209549</xdr:colOff>
      <xdr:row>0</xdr:row>
      <xdr:rowOff>0</xdr:rowOff>
    </xdr:from>
    <xdr:to>
      <xdr:col>6</xdr:col>
      <xdr:colOff>1953453</xdr:colOff>
      <xdr:row>4</xdr:row>
      <xdr:rowOff>37041</xdr:rowOff>
    </xdr:to>
    <xdr:pic>
      <xdr:nvPicPr>
        <xdr:cNvPr id="4" name="Imagen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95424" y="0"/>
          <a:ext cx="1953453" cy="10096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161925</xdr:rowOff>
        </xdr:from>
        <xdr:to>
          <xdr:col>6</xdr:col>
          <xdr:colOff>1457325</xdr:colOff>
          <xdr:row>5</xdr:row>
          <xdr:rowOff>209550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3</xdr:col>
      <xdr:colOff>504825</xdr:colOff>
      <xdr:row>7</xdr:row>
      <xdr:rowOff>0</xdr:rowOff>
    </xdr:to>
    <xdr:pic>
      <xdr:nvPicPr>
        <xdr:cNvPr id="29875" name="2 Imagen">
          <a:extLst>
            <a:ext uri="{FF2B5EF4-FFF2-40B4-BE49-F238E27FC236}">
              <a16:creationId xmlns:a16="http://schemas.microsoft.com/office/drawing/2014/main" id="{00000000-0008-0000-0600-0000B37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4425" y="108585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38101</xdr:colOff>
      <xdr:row>0</xdr:row>
      <xdr:rowOff>33618</xdr:rowOff>
    </xdr:from>
    <xdr:to>
      <xdr:col>3</xdr:col>
      <xdr:colOff>428552</xdr:colOff>
      <xdr:row>6</xdr:row>
      <xdr:rowOff>17649</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8101" y="33618"/>
          <a:ext cx="2076376" cy="113655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700-000003000000}"/>
            </a:ext>
          </a:extLst>
        </xdr:cNvPr>
        <xdr:cNvSpPr txBox="1">
          <a:spLocks noChangeArrowheads="1"/>
        </xdr:cNvSpPr>
      </xdr:nvSpPr>
      <xdr:spPr bwMode="auto">
        <a:xfrm>
          <a:off x="1176655" y="23764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700-000005000000}"/>
            </a:ext>
          </a:extLst>
        </xdr:cNvPr>
        <xdr:cNvSpPr txBox="1">
          <a:spLocks noChangeArrowheads="1"/>
        </xdr:cNvSpPr>
      </xdr:nvSpPr>
      <xdr:spPr bwMode="auto">
        <a:xfrm>
          <a:off x="1176655" y="23764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700-000007000000}"/>
            </a:ext>
          </a:extLst>
        </xdr:cNvPr>
        <xdr:cNvSpPr txBox="1">
          <a:spLocks noChangeArrowheads="1"/>
        </xdr:cNvSpPr>
      </xdr:nvSpPr>
      <xdr:spPr bwMode="auto">
        <a:xfrm>
          <a:off x="1176655" y="23764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700-000009000000}"/>
            </a:ext>
          </a:extLst>
        </xdr:cNvPr>
        <xdr:cNvSpPr txBox="1">
          <a:spLocks noChangeArrowheads="1"/>
        </xdr:cNvSpPr>
      </xdr:nvSpPr>
      <xdr:spPr bwMode="auto">
        <a:xfrm>
          <a:off x="1176655" y="237648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62192</xdr:rowOff>
    </xdr:from>
    <xdr:to>
      <xdr:col>4</xdr:col>
      <xdr:colOff>316795</xdr:colOff>
      <xdr:row>5</xdr:row>
      <xdr:rowOff>152400</xdr:rowOff>
    </xdr:to>
    <xdr:pic>
      <xdr:nvPicPr>
        <xdr:cNvPr id="19" name="Imagen 18">
          <a:extLst>
            <a:ext uri="{FF2B5EF4-FFF2-40B4-BE49-F238E27FC236}">
              <a16:creationId xmlns:a16="http://schemas.microsoft.com/office/drawing/2014/main" id="{00000000-0008-0000-07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62192"/>
          <a:ext cx="1955095" cy="105223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800-000003000000}"/>
            </a:ext>
          </a:extLst>
        </xdr:cNvPr>
        <xdr:cNvSpPr txBox="1">
          <a:spLocks noChangeArrowheads="1"/>
        </xdr:cNvSpPr>
      </xdr:nvSpPr>
      <xdr:spPr bwMode="auto">
        <a:xfrm>
          <a:off x="1176655" y="233743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800-000005000000}"/>
            </a:ext>
          </a:extLst>
        </xdr:cNvPr>
        <xdr:cNvSpPr txBox="1">
          <a:spLocks noChangeArrowheads="1"/>
        </xdr:cNvSpPr>
      </xdr:nvSpPr>
      <xdr:spPr bwMode="auto">
        <a:xfrm>
          <a:off x="1176655" y="233743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800-000007000000}"/>
            </a:ext>
          </a:extLst>
        </xdr:cNvPr>
        <xdr:cNvSpPr txBox="1">
          <a:spLocks noChangeArrowheads="1"/>
        </xdr:cNvSpPr>
      </xdr:nvSpPr>
      <xdr:spPr bwMode="auto">
        <a:xfrm>
          <a:off x="1176655" y="233743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800-000009000000}"/>
            </a:ext>
          </a:extLst>
        </xdr:cNvPr>
        <xdr:cNvSpPr txBox="1">
          <a:spLocks noChangeArrowheads="1"/>
        </xdr:cNvSpPr>
      </xdr:nvSpPr>
      <xdr:spPr bwMode="auto">
        <a:xfrm>
          <a:off x="1176655" y="233743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62192</xdr:rowOff>
    </xdr:from>
    <xdr:to>
      <xdr:col>4</xdr:col>
      <xdr:colOff>316795</xdr:colOff>
      <xdr:row>5</xdr:row>
      <xdr:rowOff>142875</xdr:rowOff>
    </xdr:to>
    <xdr:pic>
      <xdr:nvPicPr>
        <xdr:cNvPr id="19" name="Imagen 18">
          <a:extLst>
            <a:ext uri="{FF2B5EF4-FFF2-40B4-BE49-F238E27FC236}">
              <a16:creationId xmlns:a16="http://schemas.microsoft.com/office/drawing/2014/main" id="{00000000-0008-0000-08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62192"/>
          <a:ext cx="1955095" cy="105223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677032</xdr:colOff>
      <xdr:row>10</xdr:row>
      <xdr:rowOff>52777</xdr:rowOff>
    </xdr:to>
    <xdr:sp macro="" textlink="">
      <xdr:nvSpPr>
        <xdr:cNvPr id="2" name="Rectangle 24">
          <a:extLst>
            <a:ext uri="{FF2B5EF4-FFF2-40B4-BE49-F238E27FC236}">
              <a16:creationId xmlns:a16="http://schemas.microsoft.com/office/drawing/2014/main" id="{00000000-0008-0000-0C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sp>
    <xdr:clientData/>
  </xdr:twoCellAnchor>
  <xdr:twoCellAnchor>
    <xdr:from>
      <xdr:col>8</xdr:col>
      <xdr:colOff>0</xdr:colOff>
      <xdr:row>21</xdr:row>
      <xdr:rowOff>63777</xdr:rowOff>
    </xdr:from>
    <xdr:to>
      <xdr:col>14</xdr:col>
      <xdr:colOff>806292</xdr:colOff>
      <xdr:row>23</xdr:row>
      <xdr:rowOff>80229</xdr:rowOff>
    </xdr:to>
    <xdr:sp macro="" textlink="">
      <xdr:nvSpPr>
        <xdr:cNvPr id="3" name="Rectangle 12">
          <a:extLst>
            <a:ext uri="{FF2B5EF4-FFF2-40B4-BE49-F238E27FC236}">
              <a16:creationId xmlns:a16="http://schemas.microsoft.com/office/drawing/2014/main" id="{00000000-0008-0000-0C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RS%20Valdesia%201/Desktop/POA%20SRS%20FINANCIERO/Copia%20de%20Matriz%20POA%202020%20SRS%20Valdesia%20ADMINISTRATIV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Copia de Matriz POA 2020 SRS Va"/>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Set>
  </externalBook>
</externalLink>
</file>

<file path=xl/tables/table1.xml><?xml version="1.0" encoding="utf-8"?>
<table xmlns="http://schemas.openxmlformats.org/spreadsheetml/2006/main" id="3" name="Tabla3" displayName="Tabla3" ref="B8:V149" headerRowDxfId="194" dataDxfId="193" totalsRowDxfId="192">
  <autoFilter ref="B8:V149">
    <filterColumn colId="20">
      <filters>
        <filter val="Division de Abastecimiento de Medicamentos"/>
      </filters>
    </filterColumn>
  </autoFilter>
  <tableColumns count="21">
    <tableColumn id="20" name="Prioridades Directivas" dataDxfId="191"/>
    <tableColumn id="13" name="POA" dataDxfId="190">
      <calculatedColumnFormula>IF(Tabla3[[#This Row],[Línea estratégica]]="","",#REF!)</calculatedColumnFormula>
    </tableColumn>
    <tableColumn id="17" name="SRS" dataDxfId="189">
      <calculatedColumnFormula>IF(Tabla3[[#This Row],[Línea estratégica]]="","",#REF!)</calculatedColumnFormula>
    </tableColumn>
    <tableColumn id="18" name="AREA" dataDxfId="188">
      <calculatedColumnFormula>IF(Tabla3[[#This Row],[Línea estratégica]]="","",#REF!)</calculatedColumnFormula>
    </tableColumn>
    <tableColumn id="19" name="TIPO" dataDxfId="187">
      <calculatedColumnFormula>IF(Tabla3[[#This Row],[Línea estratégica]]="","",#REF!)</calculatedColumnFormula>
    </tableColumn>
    <tableColumn id="1" name="Línea estratégica" totalsRowLabel="Total" dataDxfId="186" totalsRowDxfId="185"/>
    <tableColumn id="2" name="Cod_LE" dataDxfId="184" totalsRowDxfId="183">
      <calculatedColumnFormula>IFERROR(VLOOKUP(Tabla3[[#This Row],[Línea estratégica]],Obj!$B$57:$C$90,2,FALSE),"")</calculatedColumnFormula>
    </tableColumn>
    <tableColumn id="15" name="Objetivo" dataDxfId="182" totalsRowDxfId="181"/>
    <tableColumn id="16" name="Cod_Obj" dataDxfId="180" totalsRowDxfId="179">
      <calculatedColumnFormula>IFERROR(VLOOKUP($I9,Obj!$D$132:$E$147,2,FALSE),"")</calculatedColumnFormula>
    </tableColumn>
    <tableColumn id="14" name="Resultado esperado" dataDxfId="178" totalsRowDxfId="177"/>
    <tableColumn id="3" name="Productos" dataDxfId="176" totalsRowDxfId="175"/>
    <tableColumn id="4" name="Indicador" dataDxfId="174" totalsRowDxfId="173"/>
    <tableColumn id="5" name="Unidad de medida" dataDxfId="172" totalsRowDxfId="171"/>
    <tableColumn id="22" name="Línea Base" dataDxfId="170" totalsRowDxfId="169"/>
    <tableColumn id="6" name="Meta" dataDxfId="168" totalsRowDxfId="167"/>
    <tableColumn id="7" name="1er. Trimestre" totalsRowFunction="sum" dataDxfId="166" totalsRowDxfId="165"/>
    <tableColumn id="8" name="2do. Trimestre" totalsRowFunction="sum" dataDxfId="164" totalsRowDxfId="163"/>
    <tableColumn id="9" name="3er. Trimestre" totalsRowFunction="sum" dataDxfId="162" totalsRowDxfId="161"/>
    <tableColumn id="10" name="4to. Trimestre" totalsRowFunction="sum" dataDxfId="160" totalsRowDxfId="159"/>
    <tableColumn id="11" name="Supuestos" dataDxfId="158" totalsRowDxfId="157"/>
    <tableColumn id="12" name="Dependencia responsable" totalsRowFunction="count" dataDxfId="156" totalsRowDxfId="155"/>
  </tableColumns>
  <tableStyleInfo name="TableStyleLight16" showFirstColumn="0" showLastColumn="0" showRowStripes="1" showColumnStripes="0"/>
</table>
</file>

<file path=xl/tables/table2.xml><?xml version="1.0" encoding="utf-8"?>
<table xmlns="http://schemas.openxmlformats.org/spreadsheetml/2006/main" id="2" name="Tabla2" displayName="Tabla2" ref="B8:AA294" totalsRowCount="1" headerRowDxfId="154" dataDxfId="153">
  <autoFilter ref="B8:AA293"/>
  <tableColumns count="26">
    <tableColumn id="1" name="ID_Dependendencia" dataDxfId="152" totalsRowDxfId="151">
      <calculatedColumnFormula>IF(Tabla2[[#This Row],[Productos ]]="","",CONCATENATE(Tabla2[[#This Row],[POA]],".",Tabla2[[#This Row],[SRS]],".",Tabla2[[#This Row],[AREA]],".",Tabla2[[#This Row],[TIPO]]))</calculatedColumnFormula>
    </tableColumn>
    <tableColumn id="4" name="POA" dataDxfId="150" totalsRowDxfId="149">
      <calculatedColumnFormula>IF(Tabla2[[#This Row],[Productos ]]="","",'Formulario PPGR1'!#REF!)</calculatedColumnFormula>
    </tableColumn>
    <tableColumn id="24" name="SRS" dataDxfId="148" totalsRowDxfId="147">
      <calculatedColumnFormula>IF(Tabla2[[#This Row],[Productos ]]="","",'Formulario PPGR1'!#REF!)</calculatedColumnFormula>
    </tableColumn>
    <tableColumn id="25" name="AREA" dataDxfId="146" totalsRowDxfId="145">
      <calculatedColumnFormula>IF(Tabla2[[#This Row],[Productos ]]="","",'Formulario PPGR1'!#REF!)</calculatedColumnFormula>
    </tableColumn>
    <tableColumn id="26" name="TIPO" dataDxfId="144" totalsRowDxfId="143">
      <calculatedColumnFormula>IF(Tabla2[[#This Row],[Productos ]]="","",'Formulario PPGR1'!#REF!)</calculatedColumnFormula>
    </tableColumn>
    <tableColumn id="2" name="Productos " dataDxfId="142" totalsRowDxfId="141"/>
    <tableColumn id="3" name="Código" dataDxfId="140" totalsRowDxfId="139"/>
    <tableColumn id="23" name="Actividades Programables Presupuestables" dataDxfId="138" totalsRowDxfId="137"/>
    <tableColumn id="5" name="Ene" totalsRowFunction="sum" dataDxfId="136" totalsRowDxfId="135"/>
    <tableColumn id="6" name="Feb" totalsRowFunction="sum" dataDxfId="134" totalsRowDxfId="133"/>
    <tableColumn id="7" name="Mar" totalsRowFunction="sum" dataDxfId="132" totalsRowDxfId="131"/>
    <tableColumn id="8" name="Abr" totalsRowFunction="sum" dataDxfId="130" totalsRowDxfId="129"/>
    <tableColumn id="9" name="May" totalsRowFunction="sum" dataDxfId="128" totalsRowDxfId="127"/>
    <tableColumn id="10" name="Jun" totalsRowFunction="sum" dataDxfId="126" totalsRowDxfId="125"/>
    <tableColumn id="11" name="Jul" totalsRowFunction="sum" dataDxfId="124" totalsRowDxfId="123"/>
    <tableColumn id="12" name="Ago" totalsRowFunction="sum" dataDxfId="122" totalsRowDxfId="121"/>
    <tableColumn id="13" name="Sep" totalsRowFunction="sum" dataDxfId="120" totalsRowDxfId="119"/>
    <tableColumn id="14" name="Oct" totalsRowFunction="sum" dataDxfId="118" totalsRowDxfId="117"/>
    <tableColumn id="15" name="Nov" totalsRowFunction="sum" dataDxfId="116" totalsRowDxfId="115"/>
    <tableColumn id="16" name="Dic" totalsRowFunction="sum" dataDxfId="114" totalsRowDxfId="113"/>
    <tableColumn id="17" name="Total de Acciones " totalsRowFunction="sum" dataDxfId="112" totalsRowDxfId="111">
      <calculatedColumnFormula>IF(SUM(Tabla2[[#This Row],[Ene]:[Dic]])=0,"",SUM(Tabla2[[#This Row],[Ene]:[Dic]]))</calculatedColumnFormula>
    </tableColumn>
    <tableColumn id="18" name="Medio de Verificación 1" dataDxfId="110" totalsRowDxfId="109"/>
    <tableColumn id="19" name="Medio de Verificación 2" dataDxfId="108" totalsRowDxfId="107"/>
    <tableColumn id="20" name="Medio de Verificación 3" dataDxfId="106" totalsRowDxfId="105"/>
    <tableColumn id="21" name="Observaciones" dataDxfId="104" totalsRowDxfId="103"/>
    <tableColumn id="22" name="Responsable " dataDxfId="102" totalsRowDxfId="101"/>
  </tableColumns>
  <tableStyleInfo name="TableStyleLight16" showFirstColumn="0" showLastColumn="0" showRowStripes="1" showColumnStripes="0"/>
</table>
</file>

<file path=xl/tables/table3.xml><?xml version="1.0" encoding="utf-8"?>
<table xmlns="http://schemas.openxmlformats.org/spreadsheetml/2006/main" id="1" name="Tabla1" displayName="Tabla1" ref="B8:R601" headerRowDxfId="100" dataDxfId="99" totalsRowDxfId="98">
  <autoFilter ref="B8:R601"/>
  <tableColumns count="17">
    <tableColumn id="13" name="ID_Dependendencia" dataDxfId="97" totalsRowDxfId="96">
      <calculatedColumnFormula>IF(Tabla1[[#This Row],[Código_Actividad]]="","",CONCATENATE(Tabla1[[#This Row],[POA]],".",Tabla1[[#This Row],[SRS]],".",Tabla1[[#This Row],[AREA]],".",Tabla1[[#This Row],[TIPO]]))</calculatedColumnFormula>
    </tableColumn>
    <tableColumn id="14" name="POA" dataDxfId="95" totalsRowDxfId="94">
      <calculatedColumnFormula>IF(Tabla1[[#This Row],[Código_Actividad]]="","",'Formulario PPGR1'!#REF!)</calculatedColumnFormula>
    </tableColumn>
    <tableColumn id="15" name="SRS" dataDxfId="93" totalsRowDxfId="92">
      <calculatedColumnFormula>IF(Tabla1[[#This Row],[Código_Actividad]]="","",'Formulario PPGR1'!#REF!)</calculatedColumnFormula>
    </tableColumn>
    <tableColumn id="16" name="AREA" dataDxfId="91" totalsRowDxfId="90">
      <calculatedColumnFormula>IF(Tabla1[[#This Row],[Código_Actividad]]="","",'Formulario PPGR1'!#REF!)</calculatedColumnFormula>
    </tableColumn>
    <tableColumn id="17" name="TIPO" dataDxfId="89" totalsRowDxfId="88">
      <calculatedColumnFormula>IF(Tabla1[[#This Row],[Código_Actividad]]="","",'Formulario PPGR1'!#REF!)</calculatedColumnFormula>
    </tableColumn>
    <tableColumn id="1" name="Código_Actividad" totalsRowLabel="Total" dataDxfId="87"/>
    <tableColumn id="2" name="Actividad" dataDxfId="86" totalsRowDxfId="85">
      <calculatedColumnFormula>IFERROR(VLOOKUP(Tabla1[[#This Row],[Código_Actividad]],'Formulario PPGR2'!$H$9:$I$1048576,2,FALSE),"")</calculatedColumnFormula>
    </tableColumn>
    <tableColumn id="10" name="Total de Actividades " totalsRowFunction="sum" dataDxfId="84" totalsRowDxfId="83">
      <calculatedColumnFormula>IFERROR(VLOOKUP(Tabla1[[#This Row],[Código_Actividad]],Tabla2[[Código]:[Total de Acciones ]],15,FALSE),"")</calculatedColumnFormula>
    </tableColumn>
    <tableColumn id="3" name="Insumo/RubroColumna1" dataDxfId="82" totalsRowDxfId="81"/>
    <tableColumn id="12" name="InsumoAbrev" dataDxfId="80" totalsRowDxfId="79">
      <calculatedColumnFormula>IFERROR(VLOOKUP($J9,LSIns!$B$5:$C$45,2,FALSE),"")</calculatedColumnFormula>
    </tableColumn>
    <tableColumn id="11" name="Descripción" dataDxfId="78" totalsRowDxfId="77"/>
    <tableColumn id="4" name="Unidad de Medida" dataDxfId="76" totalsRowDxfId="75">
      <calculatedColumnFormula>IFERROR(VLOOKUP($L9,#REF!,2,FALSE),"")</calculatedColumnFormula>
    </tableColumn>
    <tableColumn id="5" name="Cantidad de Insumos" dataDxfId="74" totalsRowDxfId="73"/>
    <tableColumn id="6" name="Precio Unitario" dataDxfId="72" totalsRowDxfId="71">
      <calculatedColumnFormula>IFERROR(VLOOKUP($L9,#REF!,3,FALSE),"")</calculatedColumnFormula>
    </tableColumn>
    <tableColumn id="7" name="Valor Total" totalsRowFunction="sum" dataDxfId="70" totalsRowDxfId="69">
      <calculatedColumnFormula>Tabla1[[#This Row],[Precio Unitario]]*Tabla1[[#This Row],[Cantidad de Insumos]]</calculatedColumnFormula>
    </tableColumn>
    <tableColumn id="8" name="Código Presupuestario" dataDxfId="68" totalsRowDxfId="67"/>
    <tableColumn id="9" name="Fuente de Financiamiento" dataDxfId="66" totalsRowDxfId="65"/>
  </tableColumns>
  <tableStyleInfo name="TableStyleLight16" showFirstColumn="0" showLastColumn="0" showRowStripes="1" showColumnStripes="0"/>
</table>
</file>

<file path=xl/tables/table4.xml><?xml version="1.0" encoding="utf-8"?>
<table xmlns="http://schemas.openxmlformats.org/spreadsheetml/2006/main" id="4" name="Tabla4" displayName="Tabla4" ref="B8:P132" headerRowDxfId="64" dataDxfId="63" tableBorderDxfId="62" headerRowCellStyle="Normal 2" dataCellStyle="Normal 2">
  <autoFilter ref="B8:P132"/>
  <tableColumns count="15">
    <tableColumn id="11" name="ID_Dependendencia" dataDxfId="61" totalsRowDxfId="60" dataCellStyle="Normal 2">
      <calculatedColumnFormula>IF(Tabla4[[#This Row],[Tipo de Intervención]]="","",CONCATENATE(Tabla4[[#This Row],[POA]],".",Tabla4[[#This Row],[SRS]],".",Tabla4[[#This Row],[AREA]],".",Tabla4[[#This Row],[TIPO]]))</calculatedColumnFormula>
    </tableColumn>
    <tableColumn id="12" name="POA" dataDxfId="59" totalsRowDxfId="58" dataCellStyle="Normal 2">
      <calculatedColumnFormula>IF(Tabla4[[#This Row],[Tipo de Intervención]]="","",'Formulario PPGR1'!#REF!)</calculatedColumnFormula>
    </tableColumn>
    <tableColumn id="13" name="SRS" dataDxfId="57" totalsRowDxfId="56" dataCellStyle="Normal 2">
      <calculatedColumnFormula>IF(Tabla4[[#This Row],[Tipo de Intervención]]="","",'Formulario PPGR1'!#REF!)</calculatedColumnFormula>
    </tableColumn>
    <tableColumn id="14" name="AREA" dataDxfId="55" totalsRowDxfId="54" dataCellStyle="Normal 2">
      <calculatedColumnFormula>IF(Tabla4[[#This Row],[Tipo de Intervención]]="","",'Formulario PPGR1'!#REF!)</calculatedColumnFormula>
    </tableColumn>
    <tableColumn id="15" name="TIPO" dataDxfId="53" totalsRowDxfId="52" dataCellStyle="Normal 2">
      <calculatedColumnFormula>IF(Tabla4[[#This Row],[Tipo de Intervención]]="","",'Formulario PPGR1'!#REF!)</calculatedColumnFormula>
    </tableColumn>
    <tableColumn id="1" name="Tipo de Intervención" totalsRowLabel="Total" dataDxfId="51" totalsRowDxfId="50"/>
    <tableColumn id="2" name="Tipo EESS" dataDxfId="49" totalsRowDxfId="48"/>
    <tableColumn id="3" name="Nombre de establecimiento" dataDxfId="47" totalsRowDxfId="46" dataCellStyle="Normal 2"/>
    <tableColumn id="4" name="Provincia" dataDxfId="45" totalsRowDxfId="44" dataCellStyle="Normal 2"/>
    <tableColumn id="6" name="ListaProvincia" dataDxfId="43" totalsRowDxfId="42" dataCellStyle="Normal 2"/>
    <tableColumn id="5" name="Municipio" dataDxfId="41" totalsRowDxfId="40" dataCellStyle="Normal 2"/>
    <tableColumn id="7" name="Unidad de Medida" dataDxfId="39" totalsRowDxfId="38" dataCellStyle="Normal 2"/>
    <tableColumn id="8" name="Monto Estimado" totalsRowFunction="sum" dataDxfId="37" totalsRowDxfId="36" dataCellStyle="Millares"/>
    <tableColumn id="9" name="Código Presupuestario" dataDxfId="35" totalsRowDxfId="34" dataCellStyle="Normal 2"/>
    <tableColumn id="10" name="Fuente de Financiamiento" totalsRowFunction="count" dataDxfId="33" totalsRowDxfId="32" dataCellStyle="Normal 2"/>
  </tableColumns>
  <tableStyleInfo name="TableStyleLight20" showFirstColumn="0" showLastColumn="0" showRowStripes="1" showColumnStripes="0"/>
</table>
</file>

<file path=xl/tables/table5.xml><?xml version="1.0" encoding="utf-8"?>
<table xmlns="http://schemas.openxmlformats.org/spreadsheetml/2006/main" id="5" name="Tabla46" displayName="Tabla46" ref="B8:W3134" headerRowDxfId="31" dataDxfId="30" tableBorderDxfId="29" headerRowCellStyle="Normal 2" dataCellStyle="Normal 2">
  <autoFilter ref="B8:W3134">
    <filterColumn colId="19">
      <filters>
        <filter val="263201"/>
      </filters>
    </filterColumn>
  </autoFilter>
  <tableColumns count="22">
    <tableColumn id="17" name="ID_Dependendencia" dataDxfId="28" dataCellStyle="Normal 2">
      <calculatedColumnFormula>IF(Tabla46[[#This Row],[Tipos de Acciones]]="","",CONCATENATE(Tabla46[[#This Row],[POA]],".",Tabla46[[#This Row],[SRS]],".",Tabla46[[#This Row],[AREA]],".",Tabla46[[#This Row],[TIPO]]))</calculatedColumnFormula>
    </tableColumn>
    <tableColumn id="18" name="POA" dataDxfId="27" dataCellStyle="Normal 2">
      <calculatedColumnFormula>IF(Tabla46[[#This Row],[Tipos de Acciones]]="","",'Formulario PPGR1'!#REF!)</calculatedColumnFormula>
    </tableColumn>
    <tableColumn id="19" name="SRS" dataDxfId="26" dataCellStyle="Normal 2">
      <calculatedColumnFormula>IF(Tabla46[[#This Row],[Tipos de Acciones]]="","",'Formulario PPGR1'!#REF!)</calculatedColumnFormula>
    </tableColumn>
    <tableColumn id="20" name="AREA" dataDxfId="25" dataCellStyle="Normal 2">
      <calculatedColumnFormula>IF(Tabla46[[#This Row],[Tipos de Acciones]]="","",'Formulario PPGR1'!#REF!)</calculatedColumnFormula>
    </tableColumn>
    <tableColumn id="21" name="TIPO" dataDxfId="24" dataCellStyle="Normal 2">
      <calculatedColumnFormula>IF(Tabla46[[#This Row],[Tipos de Acciones]]="","",'Formulario PPGR1'!#REF!)</calculatedColumnFormula>
    </tableColumn>
    <tableColumn id="1" name="Tipos de Acciones" totalsRowLabel="Total" dataDxfId="23"/>
    <tableColumn id="6" name="Tipo de Equipo" dataDxfId="22"/>
    <tableColumn id="16" name="InsumoAbrev" dataDxfId="21"/>
    <tableColumn id="11" name="Item" dataDxfId="20"/>
    <tableColumn id="12" name="Descripción" dataDxfId="19"/>
    <tableColumn id="2" name="Tipo EESS" dataDxfId="18"/>
    <tableColumn id="3" name="Nombre de establecimiento" dataDxfId="17" dataCellStyle="Normal 2"/>
    <tableColumn id="4" name="Provincia" dataDxfId="16" dataCellStyle="Normal 2"/>
    <tableColumn id="15" name="ListaProvincia" dataDxfId="15" dataCellStyle="Normal 2"/>
    <tableColumn id="5" name="Municipio" dataDxfId="14" dataCellStyle="Normal 2"/>
    <tableColumn id="7" name="Unidad de Medida" dataDxfId="13" totalsRowDxfId="12" dataCellStyle="Normal 2"/>
    <tableColumn id="14" name="Cantidad de Insumos" dataDxfId="11" totalsRowDxfId="10" dataCellStyle="Normal 2"/>
    <tableColumn id="13" name="Precio Unitario" dataDxfId="9" totalsRowDxfId="8" dataCellStyle="Millares"/>
    <tableColumn id="8" name="Valor Total Estimado" totalsRowFunction="sum" dataDxfId="7" totalsRowDxfId="6" dataCellStyle="Millares">
      <calculatedColumnFormula>+[1]!Tabla46[[#This Row],[Precio Unitario]]*[1]!Tabla46[[#This Row],[Cantidad de Insumos]]</calculatedColumnFormula>
    </tableColumn>
    <tableColumn id="9" name="Código Presupuestario" dataDxfId="5" totalsRowDxfId="4" dataCellStyle="Normal 2"/>
    <tableColumn id="10" name="Fuente de Financiamiento" totalsRowFunction="count" dataDxfId="3" totalsRowDxfId="2" dataCellStyle="Normal 2"/>
    <tableColumn id="22" name="Columna1" dataDxfId="1" totalsRowDxfId="0" dataCellStyle="Normal 2"/>
  </tableColumns>
  <tableStyleInfo name="TableStyleLight20"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sheetPr>
  <dimension ref="A1:K31"/>
  <sheetViews>
    <sheetView workbookViewId="0">
      <selection activeCell="E6" sqref="E6"/>
    </sheetView>
  </sheetViews>
  <sheetFormatPr baseColWidth="10" defaultRowHeight="15" x14ac:dyDescent="0.25"/>
  <cols>
    <col min="1" max="1" width="31.7109375" style="116" customWidth="1"/>
    <col min="2" max="2" width="12.7109375" style="116" customWidth="1"/>
    <col min="3" max="5" width="11.42578125" style="116"/>
    <col min="6" max="6" width="14" style="116" customWidth="1"/>
    <col min="7" max="7" width="13.85546875" style="116" customWidth="1"/>
    <col min="8" max="8" width="4" style="116" customWidth="1"/>
    <col min="9" max="9" width="33.85546875" style="116" customWidth="1"/>
    <col min="10" max="10" width="3.85546875" style="116" customWidth="1"/>
    <col min="11" max="11" width="45.7109375" style="116" customWidth="1"/>
    <col min="12" max="16384" width="11.42578125" style="116"/>
  </cols>
  <sheetData>
    <row r="1" spans="1:11" ht="15.75" thickBot="1" x14ac:dyDescent="0.3">
      <c r="I1" s="359" t="s">
        <v>1224</v>
      </c>
      <c r="K1" s="359" t="s">
        <v>1280</v>
      </c>
    </row>
    <row r="2" spans="1:11" ht="15.75" thickBot="1" x14ac:dyDescent="0.3">
      <c r="A2" s="355" t="s">
        <v>438</v>
      </c>
      <c r="B2" s="338"/>
      <c r="C2" s="338"/>
      <c r="D2" s="339"/>
      <c r="E2" s="339"/>
      <c r="F2" s="339"/>
      <c r="G2" s="339"/>
      <c r="I2" s="362" t="s">
        <v>1237</v>
      </c>
      <c r="K2" s="362" t="s">
        <v>1271</v>
      </c>
    </row>
    <row r="3" spans="1:11" ht="15.75" thickBot="1" x14ac:dyDescent="0.3">
      <c r="A3" s="356" t="s">
        <v>439</v>
      </c>
      <c r="B3" s="340"/>
      <c r="C3" s="340"/>
      <c r="D3" s="339"/>
      <c r="E3" s="339"/>
      <c r="F3" s="339"/>
      <c r="G3" s="339"/>
      <c r="I3" s="363" t="s">
        <v>1232</v>
      </c>
      <c r="K3" s="362" t="s">
        <v>1272</v>
      </c>
    </row>
    <row r="4" spans="1:11" ht="15.75" thickBot="1" x14ac:dyDescent="0.3">
      <c r="A4" s="356"/>
      <c r="B4" s="340"/>
      <c r="C4" s="340"/>
      <c r="D4" s="339"/>
      <c r="E4" s="339"/>
      <c r="F4" s="339"/>
      <c r="G4" s="339"/>
      <c r="I4" s="363" t="s">
        <v>1233</v>
      </c>
      <c r="K4" s="362" t="s">
        <v>1273</v>
      </c>
    </row>
    <row r="5" spans="1:11" ht="15.75" thickBot="1" x14ac:dyDescent="0.3">
      <c r="A5" s="609" t="s">
        <v>1254</v>
      </c>
      <c r="B5" s="610"/>
      <c r="I5" s="363" t="s">
        <v>1248</v>
      </c>
      <c r="K5" s="362" t="s">
        <v>1275</v>
      </c>
    </row>
    <row r="6" spans="1:11" ht="16.5" thickBot="1" x14ac:dyDescent="0.3">
      <c r="A6" s="336" t="s">
        <v>1220</v>
      </c>
      <c r="B6" s="366">
        <f>+Tabla2[[#Totals],[Ene]]+Tabla2[[#Totals],[Feb]]+Tabla2[[#Totals],[Mar]]</f>
        <v>297</v>
      </c>
      <c r="I6" s="363" t="s">
        <v>1244</v>
      </c>
      <c r="K6" s="362" t="s">
        <v>1274</v>
      </c>
    </row>
    <row r="7" spans="1:11" ht="16.5" thickBot="1" x14ac:dyDescent="0.3">
      <c r="A7" s="336" t="s">
        <v>1221</v>
      </c>
      <c r="B7" s="366">
        <f>+Tabla2[[#Totals],[Abr]]+Tabla2[[#Totals],[May]]+Tabla2[[#Totals],[Jun]]</f>
        <v>309</v>
      </c>
      <c r="I7" s="363" t="s">
        <v>1234</v>
      </c>
      <c r="K7" s="362" t="s">
        <v>1276</v>
      </c>
    </row>
    <row r="8" spans="1:11" ht="16.5" thickBot="1" x14ac:dyDescent="0.3">
      <c r="A8" s="336" t="s">
        <v>1222</v>
      </c>
      <c r="B8" s="366">
        <f>+Tabla2[[#Totals],[Jul]]+Tabla2[[#Totals],[Ago]]+Tabla2[[#Totals],[Sep]]</f>
        <v>284</v>
      </c>
      <c r="I8" s="363" t="s">
        <v>1235</v>
      </c>
      <c r="K8" s="362" t="s">
        <v>1277</v>
      </c>
    </row>
    <row r="9" spans="1:11" ht="16.5" thickBot="1" x14ac:dyDescent="0.3">
      <c r="A9" s="336" t="s">
        <v>1223</v>
      </c>
      <c r="B9" s="366">
        <f>+Tabla2[[#Totals],[Oct]]+Tabla2[[#Totals],[Nov]]+Tabla2[[#Totals],[Dic]]</f>
        <v>276</v>
      </c>
      <c r="I9" s="363" t="s">
        <v>1236</v>
      </c>
      <c r="K9" s="362" t="s">
        <v>1278</v>
      </c>
    </row>
    <row r="10" spans="1:11" ht="16.5" thickBot="1" x14ac:dyDescent="0.3">
      <c r="A10" s="337" t="s">
        <v>1295</v>
      </c>
      <c r="B10" s="367">
        <f>SUM(B6:B9)</f>
        <v>1166</v>
      </c>
      <c r="I10" s="363" t="s">
        <v>1252</v>
      </c>
      <c r="K10" s="406" t="s">
        <v>1279</v>
      </c>
    </row>
    <row r="11" spans="1:11" x14ac:dyDescent="0.25">
      <c r="I11" s="363" t="s">
        <v>1256</v>
      </c>
    </row>
    <row r="12" spans="1:11" x14ac:dyDescent="0.25">
      <c r="I12" s="363" t="s">
        <v>1238</v>
      </c>
    </row>
    <row r="13" spans="1:11" x14ac:dyDescent="0.25">
      <c r="I13" s="363" t="s">
        <v>1239</v>
      </c>
    </row>
    <row r="14" spans="1:11" ht="15.75" thickBot="1" x14ac:dyDescent="0.3">
      <c r="A14" s="611" t="s">
        <v>1296</v>
      </c>
      <c r="B14" s="611"/>
      <c r="C14" s="611"/>
      <c r="D14" s="339"/>
      <c r="E14" s="339"/>
      <c r="F14" s="339"/>
      <c r="G14" s="339"/>
      <c r="I14" s="363" t="s">
        <v>1251</v>
      </c>
    </row>
    <row r="15" spans="1:11" ht="29.25" thickBot="1" x14ac:dyDescent="0.3">
      <c r="A15" s="341" t="s">
        <v>1225</v>
      </c>
      <c r="B15" s="342" t="s">
        <v>608</v>
      </c>
      <c r="C15" s="342" t="s">
        <v>1226</v>
      </c>
      <c r="D15" s="342" t="s">
        <v>1227</v>
      </c>
      <c r="E15" s="342" t="s">
        <v>1231</v>
      </c>
      <c r="F15" s="342" t="s">
        <v>1228</v>
      </c>
      <c r="G15" s="343" t="s">
        <v>1229</v>
      </c>
      <c r="I15" s="363" t="s">
        <v>1240</v>
      </c>
    </row>
    <row r="16" spans="1:11" x14ac:dyDescent="0.25">
      <c r="A16" s="344"/>
      <c r="B16" s="345"/>
      <c r="C16" s="346"/>
      <c r="D16" s="347"/>
      <c r="E16" s="372" t="e">
        <f t="shared" ref="E16:E30" si="0">+C16/$C$31</f>
        <v>#DIV/0!</v>
      </c>
      <c r="F16" s="373" t="e">
        <f t="shared" ref="F16:F30" si="1">+D16/$D$31</f>
        <v>#DIV/0!</v>
      </c>
      <c r="G16" s="373" t="e">
        <f t="shared" ref="G16:G30" si="2">+B16/$B$31</f>
        <v>#DIV/0!</v>
      </c>
      <c r="I16" s="363" t="s">
        <v>1241</v>
      </c>
    </row>
    <row r="17" spans="1:9" x14ac:dyDescent="0.25">
      <c r="A17" s="344"/>
      <c r="B17" s="345"/>
      <c r="C17" s="346"/>
      <c r="D17" s="351"/>
      <c r="E17" s="370" t="e">
        <f t="shared" si="0"/>
        <v>#DIV/0!</v>
      </c>
      <c r="F17" s="371" t="e">
        <f t="shared" si="1"/>
        <v>#DIV/0!</v>
      </c>
      <c r="G17" s="371" t="e">
        <f t="shared" si="2"/>
        <v>#DIV/0!</v>
      </c>
      <c r="I17" s="363" t="s">
        <v>1253</v>
      </c>
    </row>
    <row r="18" spans="1:9" x14ac:dyDescent="0.25">
      <c r="A18" s="344"/>
      <c r="B18" s="345"/>
      <c r="C18" s="346"/>
      <c r="D18" s="351"/>
      <c r="E18" s="370" t="e">
        <f t="shared" si="0"/>
        <v>#DIV/0!</v>
      </c>
      <c r="F18" s="371" t="e">
        <f t="shared" si="1"/>
        <v>#DIV/0!</v>
      </c>
      <c r="G18" s="371" t="e">
        <f t="shared" si="2"/>
        <v>#DIV/0!</v>
      </c>
      <c r="I18" s="363" t="s">
        <v>1243</v>
      </c>
    </row>
    <row r="19" spans="1:9" x14ac:dyDescent="0.25">
      <c r="A19" s="344"/>
      <c r="B19" s="345"/>
      <c r="C19" s="346"/>
      <c r="D19" s="351"/>
      <c r="E19" s="370" t="e">
        <f t="shared" si="0"/>
        <v>#DIV/0!</v>
      </c>
      <c r="F19" s="371" t="e">
        <f t="shared" si="1"/>
        <v>#DIV/0!</v>
      </c>
      <c r="G19" s="371" t="e">
        <f t="shared" si="2"/>
        <v>#DIV/0!</v>
      </c>
      <c r="I19" s="363" t="s">
        <v>1255</v>
      </c>
    </row>
    <row r="20" spans="1:9" x14ac:dyDescent="0.25">
      <c r="A20" s="344"/>
      <c r="B20" s="345"/>
      <c r="C20" s="346"/>
      <c r="D20" s="351"/>
      <c r="E20" s="370" t="e">
        <f t="shared" si="0"/>
        <v>#DIV/0!</v>
      </c>
      <c r="F20" s="371" t="e">
        <f t="shared" si="1"/>
        <v>#DIV/0!</v>
      </c>
      <c r="G20" s="371" t="e">
        <f t="shared" si="2"/>
        <v>#DIV/0!</v>
      </c>
      <c r="I20" s="363" t="s">
        <v>1242</v>
      </c>
    </row>
    <row r="21" spans="1:9" x14ac:dyDescent="0.25">
      <c r="A21" s="344"/>
      <c r="B21" s="345"/>
      <c r="C21" s="346"/>
      <c r="D21" s="351"/>
      <c r="E21" s="370" t="e">
        <f t="shared" si="0"/>
        <v>#DIV/0!</v>
      </c>
      <c r="F21" s="371" t="e">
        <f t="shared" si="1"/>
        <v>#DIV/0!</v>
      </c>
      <c r="G21" s="371" t="e">
        <f t="shared" si="2"/>
        <v>#DIV/0!</v>
      </c>
      <c r="I21" s="363" t="s">
        <v>1250</v>
      </c>
    </row>
    <row r="22" spans="1:9" x14ac:dyDescent="0.25">
      <c r="A22" s="344"/>
      <c r="B22" s="345"/>
      <c r="C22" s="346"/>
      <c r="D22" s="351"/>
      <c r="E22" s="370" t="e">
        <f t="shared" si="0"/>
        <v>#DIV/0!</v>
      </c>
      <c r="F22" s="371" t="e">
        <f t="shared" si="1"/>
        <v>#DIV/0!</v>
      </c>
      <c r="G22" s="371" t="e">
        <f t="shared" si="2"/>
        <v>#DIV/0!</v>
      </c>
      <c r="I22" s="363" t="s">
        <v>1297</v>
      </c>
    </row>
    <row r="23" spans="1:9" x14ac:dyDescent="0.25">
      <c r="A23" s="344"/>
      <c r="B23" s="345"/>
      <c r="C23" s="346"/>
      <c r="D23" s="351"/>
      <c r="E23" s="370" t="e">
        <f t="shared" si="0"/>
        <v>#DIV/0!</v>
      </c>
      <c r="F23" s="371" t="e">
        <f t="shared" si="1"/>
        <v>#DIV/0!</v>
      </c>
      <c r="G23" s="371" t="e">
        <f t="shared" si="2"/>
        <v>#DIV/0!</v>
      </c>
      <c r="I23" s="363" t="s">
        <v>1249</v>
      </c>
    </row>
    <row r="24" spans="1:9" x14ac:dyDescent="0.25">
      <c r="A24" s="344"/>
      <c r="B24" s="345"/>
      <c r="C24" s="346"/>
      <c r="D24" s="351"/>
      <c r="E24" s="370" t="e">
        <f t="shared" si="0"/>
        <v>#DIV/0!</v>
      </c>
      <c r="F24" s="371" t="e">
        <f t="shared" si="1"/>
        <v>#DIV/0!</v>
      </c>
      <c r="G24" s="371" t="e">
        <f t="shared" si="2"/>
        <v>#DIV/0!</v>
      </c>
      <c r="I24" s="363" t="s">
        <v>573</v>
      </c>
    </row>
    <row r="25" spans="1:9" x14ac:dyDescent="0.25">
      <c r="A25" s="344"/>
      <c r="B25" s="345"/>
      <c r="C25" s="346"/>
      <c r="D25" s="351"/>
      <c r="E25" s="370" t="e">
        <f t="shared" si="0"/>
        <v>#DIV/0!</v>
      </c>
      <c r="F25" s="371" t="e">
        <f t="shared" si="1"/>
        <v>#DIV/0!</v>
      </c>
      <c r="G25" s="371" t="e">
        <f t="shared" si="2"/>
        <v>#DIV/0!</v>
      </c>
      <c r="I25" s="363" t="s">
        <v>1245</v>
      </c>
    </row>
    <row r="26" spans="1:9" x14ac:dyDescent="0.25">
      <c r="A26" s="348"/>
      <c r="B26" s="349"/>
      <c r="C26" s="350"/>
      <c r="D26" s="350"/>
      <c r="E26" s="370" t="e">
        <f t="shared" si="0"/>
        <v>#DIV/0!</v>
      </c>
      <c r="F26" s="371" t="e">
        <f t="shared" si="1"/>
        <v>#DIV/0!</v>
      </c>
      <c r="G26" s="371" t="e">
        <f t="shared" si="2"/>
        <v>#DIV/0!</v>
      </c>
      <c r="I26" s="360" t="s">
        <v>1257</v>
      </c>
    </row>
    <row r="27" spans="1:9" x14ac:dyDescent="0.25">
      <c r="A27" s="348"/>
      <c r="B27" s="349"/>
      <c r="C27" s="350"/>
      <c r="D27" s="350"/>
      <c r="E27" s="370" t="e">
        <f t="shared" si="0"/>
        <v>#DIV/0!</v>
      </c>
      <c r="F27" s="371" t="e">
        <f t="shared" si="1"/>
        <v>#DIV/0!</v>
      </c>
      <c r="G27" s="371" t="e">
        <f t="shared" si="2"/>
        <v>#DIV/0!</v>
      </c>
      <c r="I27" s="360" t="s">
        <v>1247</v>
      </c>
    </row>
    <row r="28" spans="1:9" x14ac:dyDescent="0.25">
      <c r="A28" s="348"/>
      <c r="B28" s="349"/>
      <c r="C28" s="350"/>
      <c r="D28" s="350"/>
      <c r="E28" s="370" t="e">
        <f t="shared" si="0"/>
        <v>#DIV/0!</v>
      </c>
      <c r="F28" s="371" t="e">
        <f t="shared" si="1"/>
        <v>#DIV/0!</v>
      </c>
      <c r="G28" s="371" t="e">
        <f t="shared" si="2"/>
        <v>#DIV/0!</v>
      </c>
      <c r="I28" s="360" t="s">
        <v>1246</v>
      </c>
    </row>
    <row r="29" spans="1:9" ht="15.75" thickBot="1" x14ac:dyDescent="0.3">
      <c r="A29" s="348"/>
      <c r="B29" s="349"/>
      <c r="C29" s="350"/>
      <c r="D29" s="350"/>
      <c r="E29" s="370" t="e">
        <f t="shared" si="0"/>
        <v>#DIV/0!</v>
      </c>
      <c r="F29" s="371" t="e">
        <f t="shared" si="1"/>
        <v>#DIV/0!</v>
      </c>
      <c r="G29" s="371" t="e">
        <f t="shared" si="2"/>
        <v>#DIV/0!</v>
      </c>
      <c r="I29" s="361" t="s">
        <v>1258</v>
      </c>
    </row>
    <row r="30" spans="1:9" ht="15.75" thickBot="1" x14ac:dyDescent="0.3">
      <c r="A30" s="374"/>
      <c r="B30" s="375"/>
      <c r="C30" s="376"/>
      <c r="D30" s="376"/>
      <c r="E30" s="377" t="e">
        <f t="shared" si="0"/>
        <v>#DIV/0!</v>
      </c>
      <c r="F30" s="378" t="e">
        <f t="shared" si="1"/>
        <v>#DIV/0!</v>
      </c>
      <c r="G30" s="378" t="e">
        <f t="shared" si="2"/>
        <v>#DIV/0!</v>
      </c>
    </row>
    <row r="31" spans="1:9" ht="15.75" thickBot="1" x14ac:dyDescent="0.3">
      <c r="A31" s="352" t="s">
        <v>1230</v>
      </c>
      <c r="B31" s="353">
        <f t="shared" ref="B31:G31" si="3">SUM(B16:B30)</f>
        <v>0</v>
      </c>
      <c r="C31" s="354">
        <f t="shared" si="3"/>
        <v>0</v>
      </c>
      <c r="D31" s="354">
        <f t="shared" si="3"/>
        <v>0</v>
      </c>
      <c r="E31" s="364" t="e">
        <f t="shared" si="3"/>
        <v>#DIV/0!</v>
      </c>
      <c r="F31" s="365" t="e">
        <f t="shared" si="3"/>
        <v>#DIV/0!</v>
      </c>
      <c r="G31" s="379" t="e">
        <f t="shared" si="3"/>
        <v>#DIV/0!</v>
      </c>
    </row>
  </sheetData>
  <mergeCells count="2">
    <mergeCell ref="A5:B5"/>
    <mergeCell ref="A14:C14"/>
  </mergeCells>
  <pageMargins left="0.7" right="0.7" top="0.75" bottom="0.75" header="0.3" footer="0.3"/>
  <pageSetup paperSize="5" scale="85"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U150"/>
  <sheetViews>
    <sheetView showGridLines="0" topLeftCell="J90" zoomScale="142" zoomScaleNormal="142" zoomScaleSheetLayoutView="80" workbookViewId="0">
      <selection activeCell="M153" sqref="M153"/>
    </sheetView>
  </sheetViews>
  <sheetFormatPr baseColWidth="10" defaultRowHeight="15" x14ac:dyDescent="0.25"/>
  <cols>
    <col min="1" max="1" width="3.42578125" customWidth="1"/>
    <col min="2" max="2" width="19.7109375" customWidth="1"/>
    <col min="3" max="3" width="8.5703125" hidden="1" customWidth="1"/>
    <col min="4" max="4" width="7" hidden="1" customWidth="1"/>
    <col min="5" max="6" width="10.5703125" hidden="1" customWidth="1"/>
    <col min="7" max="7" width="44.140625" style="2" customWidth="1"/>
    <col min="8" max="8" width="9.85546875" style="2" customWidth="1"/>
    <col min="9" max="9" width="40.85546875" style="2" customWidth="1"/>
    <col min="10" max="10" width="11.5703125" style="2" customWidth="1"/>
    <col min="11" max="11" width="33.5703125" style="2" customWidth="1"/>
    <col min="12" max="12" width="29" style="2" customWidth="1"/>
    <col min="13" max="13" width="31.28515625" style="2" customWidth="1"/>
    <col min="14" max="14" width="28.5703125" style="2" customWidth="1"/>
    <col min="15" max="15" width="28.7109375" style="175" customWidth="1"/>
    <col min="16" max="16" width="13.5703125" style="2" customWidth="1"/>
    <col min="17" max="18" width="9.5703125" style="2" hidden="1" customWidth="1"/>
    <col min="19" max="19" width="10.85546875" style="2" hidden="1" customWidth="1"/>
    <col min="20" max="20" width="10.42578125" style="118" hidden="1" customWidth="1"/>
    <col min="21" max="21" width="25.42578125" style="118" hidden="1" customWidth="1"/>
    <col min="22" max="22" width="19.7109375" style="118" customWidth="1"/>
    <col min="23" max="24" width="11.42578125" style="118"/>
    <col min="25" max="25" width="25.7109375" style="117" customWidth="1"/>
    <col min="26" max="35" width="11.42578125" style="118"/>
    <col min="36" max="39" width="11.42578125" style="117"/>
    <col min="40" max="47" width="11.42578125" style="115"/>
  </cols>
  <sheetData>
    <row r="1" spans="1:47" x14ac:dyDescent="0.25">
      <c r="B1" s="579"/>
      <c r="C1" s="579"/>
      <c r="D1" s="579"/>
      <c r="E1" s="579"/>
      <c r="F1" s="579"/>
      <c r="G1" s="580"/>
      <c r="H1" s="579"/>
      <c r="I1" s="579"/>
      <c r="J1" s="579"/>
      <c r="K1" s="579"/>
      <c r="L1" s="161"/>
      <c r="M1" s="161"/>
      <c r="N1" s="161"/>
      <c r="O1" s="333"/>
      <c r="P1" s="161"/>
      <c r="Q1" s="579"/>
      <c r="R1" s="579"/>
      <c r="S1" s="579"/>
    </row>
    <row r="2" spans="1:47" ht="15.75" x14ac:dyDescent="0.25">
      <c r="A2" s="2"/>
      <c r="B2" s="579"/>
      <c r="C2" s="579"/>
      <c r="D2" s="579"/>
      <c r="E2" s="579"/>
      <c r="F2" s="579"/>
      <c r="G2" s="159"/>
      <c r="H2" s="160" t="s">
        <v>438</v>
      </c>
      <c r="I2" s="579"/>
      <c r="J2" s="579"/>
      <c r="K2" s="579"/>
      <c r="L2" s="161"/>
      <c r="M2" s="192" t="s">
        <v>758</v>
      </c>
      <c r="N2" s="612">
        <v>2020</v>
      </c>
      <c r="O2" s="612"/>
      <c r="P2" s="612"/>
      <c r="Q2" s="612"/>
      <c r="R2" s="579"/>
      <c r="S2" s="579"/>
      <c r="V2" s="117"/>
    </row>
    <row r="3" spans="1:47" ht="15.75" x14ac:dyDescent="0.25">
      <c r="A3" s="2"/>
      <c r="B3" s="579"/>
      <c r="C3" s="579"/>
      <c r="D3" s="579"/>
      <c r="E3" s="579"/>
      <c r="F3" s="579"/>
      <c r="G3" s="198"/>
      <c r="H3" s="161" t="s">
        <v>439</v>
      </c>
      <c r="I3" s="579"/>
      <c r="J3" s="579"/>
      <c r="K3" s="579"/>
      <c r="L3" s="161"/>
      <c r="M3" s="192" t="s">
        <v>589</v>
      </c>
      <c r="N3" s="614" t="s">
        <v>482</v>
      </c>
      <c r="O3" s="614"/>
      <c r="P3" s="614"/>
      <c r="Q3" s="614"/>
      <c r="R3" s="579"/>
      <c r="S3" s="579"/>
      <c r="V3" s="302" t="str">
        <f>VLOOKUP(N3,Catalogo!$B$10:$C$19,2,FALSE)</f>
        <v>Ls_DependenciasSRS</v>
      </c>
    </row>
    <row r="4" spans="1:47" x14ac:dyDescent="0.25">
      <c r="A4" s="2"/>
      <c r="B4" s="579"/>
      <c r="C4" s="579"/>
      <c r="D4" s="579"/>
      <c r="E4" s="579"/>
      <c r="F4" s="579"/>
      <c r="G4" s="199"/>
      <c r="H4" s="162"/>
      <c r="I4" s="579"/>
      <c r="J4" s="579"/>
      <c r="K4" s="579"/>
      <c r="L4" s="161"/>
      <c r="M4" s="192" t="s">
        <v>618</v>
      </c>
      <c r="N4" s="614"/>
      <c r="O4" s="614"/>
      <c r="P4" s="614"/>
      <c r="Q4" s="614"/>
      <c r="R4" s="579"/>
      <c r="S4" s="579"/>
      <c r="V4" s="302" t="e">
        <f>IF(V3="Ls_Estructura",VLOOKUP(N4,Catalogo!B23:C27,2,FALSE),VLOOKUP(N4,Catalogo!$B$97:$C$101,2,FALSE))</f>
        <v>#N/A</v>
      </c>
    </row>
    <row r="5" spans="1:47" x14ac:dyDescent="0.25">
      <c r="A5" s="2"/>
      <c r="B5" s="579"/>
      <c r="C5" s="579"/>
      <c r="D5" s="579"/>
      <c r="E5" s="579"/>
      <c r="F5" s="579"/>
      <c r="G5" s="159"/>
      <c r="H5" s="162" t="s">
        <v>1209</v>
      </c>
      <c r="I5" s="579"/>
      <c r="J5" s="579"/>
      <c r="K5" s="579"/>
      <c r="L5" s="162"/>
      <c r="M5" s="192" t="e">
        <f>IF(V3="Ls_Estructura",VLOOKUP($N$4,Catalogo!$B$23:$D$28,3,FALSE),VLOOKUP($N$4,Catalogo!$B$97:$D$101,3,FALSE))</f>
        <v>#N/A</v>
      </c>
      <c r="N5" s="613"/>
      <c r="O5" s="613"/>
      <c r="P5" s="613"/>
      <c r="Q5" s="613"/>
      <c r="R5" s="579"/>
      <c r="S5" s="579"/>
      <c r="V5" s="117"/>
    </row>
    <row r="6" spans="1:47" x14ac:dyDescent="0.25">
      <c r="A6" s="2"/>
      <c r="B6" s="579"/>
      <c r="C6" s="579"/>
      <c r="D6" s="579"/>
      <c r="E6" s="579"/>
      <c r="F6" s="579"/>
      <c r="G6" s="159"/>
      <c r="H6" s="159"/>
      <c r="I6" s="159"/>
      <c r="J6" s="159"/>
      <c r="K6" s="159"/>
      <c r="L6" s="159"/>
      <c r="M6" s="159"/>
      <c r="N6" s="118"/>
      <c r="O6" s="334"/>
      <c r="P6" s="118"/>
      <c r="Q6" s="118"/>
      <c r="R6" s="118"/>
      <c r="S6" s="118"/>
    </row>
    <row r="7" spans="1:47" x14ac:dyDescent="0.25">
      <c r="A7" s="2"/>
      <c r="B7" s="579"/>
      <c r="C7" s="579"/>
      <c r="D7" s="579"/>
      <c r="E7" s="579"/>
      <c r="F7" s="579"/>
      <c r="G7" s="141"/>
      <c r="H7" s="141"/>
      <c r="I7" s="141"/>
      <c r="J7" s="141"/>
      <c r="K7" s="141"/>
      <c r="L7" s="141"/>
      <c r="M7" s="141"/>
      <c r="N7" s="118"/>
      <c r="O7" s="334"/>
      <c r="P7" s="118"/>
      <c r="Q7" s="118"/>
      <c r="R7" s="118"/>
      <c r="S7" s="118"/>
    </row>
    <row r="8" spans="1:47" s="247" customFormat="1" ht="24" x14ac:dyDescent="0.25">
      <c r="B8" s="301" t="s">
        <v>1259</v>
      </c>
      <c r="C8" s="301" t="s">
        <v>1191</v>
      </c>
      <c r="D8" s="301" t="s">
        <v>472</v>
      </c>
      <c r="E8" s="301" t="s">
        <v>1192</v>
      </c>
      <c r="F8" s="301" t="s">
        <v>1193</v>
      </c>
      <c r="G8" s="193" t="s">
        <v>751</v>
      </c>
      <c r="H8" s="301" t="s">
        <v>824</v>
      </c>
      <c r="I8" s="301" t="s">
        <v>827</v>
      </c>
      <c r="J8" s="301" t="s">
        <v>828</v>
      </c>
      <c r="K8" s="193" t="s">
        <v>750</v>
      </c>
      <c r="L8" s="193" t="s">
        <v>441</v>
      </c>
      <c r="M8" s="193" t="s">
        <v>440</v>
      </c>
      <c r="N8" s="193" t="s">
        <v>752</v>
      </c>
      <c r="O8" s="193" t="s">
        <v>1211</v>
      </c>
      <c r="P8" s="193" t="s">
        <v>0</v>
      </c>
      <c r="Q8" s="193" t="s">
        <v>61</v>
      </c>
      <c r="R8" s="193" t="s">
        <v>60</v>
      </c>
      <c r="S8" s="193" t="s">
        <v>59</v>
      </c>
      <c r="T8" s="193" t="s">
        <v>58</v>
      </c>
      <c r="U8" s="193" t="s">
        <v>748</v>
      </c>
      <c r="V8" s="193" t="s">
        <v>749</v>
      </c>
      <c r="W8" s="248"/>
      <c r="X8" s="248"/>
      <c r="Y8" s="249"/>
      <c r="Z8" s="248"/>
      <c r="AA8" s="248"/>
      <c r="AB8" s="248"/>
      <c r="AC8" s="248"/>
      <c r="AD8" s="248"/>
      <c r="AE8" s="248"/>
      <c r="AF8" s="248"/>
      <c r="AG8" s="248"/>
      <c r="AH8" s="248"/>
      <c r="AI8" s="248"/>
      <c r="AJ8" s="249"/>
      <c r="AK8" s="249"/>
      <c r="AL8" s="249"/>
      <c r="AM8" s="249"/>
      <c r="AN8" s="250"/>
      <c r="AO8" s="250"/>
      <c r="AP8" s="250"/>
      <c r="AQ8" s="250"/>
      <c r="AR8" s="250"/>
      <c r="AS8" s="250"/>
      <c r="AT8" s="250"/>
      <c r="AU8" s="250"/>
    </row>
    <row r="9" spans="1:47" s="116" customFormat="1" ht="90" hidden="1" x14ac:dyDescent="0.25">
      <c r="B9" s="581" t="s">
        <v>1263</v>
      </c>
      <c r="C9" s="324" t="e">
        <f>IF(Tabla3[[#This Row],[Línea estratégica]]="","",#REF!)</f>
        <v>#REF!</v>
      </c>
      <c r="D9" s="324" t="e">
        <f>IF(Tabla3[[#This Row],[Línea estratégica]]="","",#REF!)</f>
        <v>#REF!</v>
      </c>
      <c r="E9" s="324" t="e">
        <f>IF(Tabla3[[#This Row],[Línea estratégica]]="","",#REF!)</f>
        <v>#REF!</v>
      </c>
      <c r="F9" s="324" t="e">
        <f>IF(Tabla3[[#This Row],[Línea estratégica]]="","",#REF!)</f>
        <v>#REF!</v>
      </c>
      <c r="G9" s="581" t="s">
        <v>762</v>
      </c>
      <c r="H9" s="582" t="str">
        <f>IFERROR(VLOOKUP(Tabla3[[#This Row],[Línea estratégica]],Obj!$B$57:$C$90,2,FALSE),"")</f>
        <v>Le.1</v>
      </c>
      <c r="I9" s="581" t="s">
        <v>831</v>
      </c>
      <c r="J9" s="582" t="str">
        <f>IFERROR(VLOOKUP($I9,Obj!$D$132:$E$147,2,FALSE),"")</f>
        <v>Obj1.1</v>
      </c>
      <c r="K9" s="581" t="s">
        <v>769</v>
      </c>
      <c r="L9" s="583" t="s">
        <v>1334</v>
      </c>
      <c r="M9" s="581" t="s">
        <v>1305</v>
      </c>
      <c r="N9" s="581" t="s">
        <v>1307</v>
      </c>
      <c r="O9" s="584">
        <v>0.5</v>
      </c>
      <c r="P9" s="585">
        <v>1</v>
      </c>
      <c r="Q9" s="586"/>
      <c r="R9" s="586"/>
      <c r="S9" s="586"/>
      <c r="T9" s="299"/>
      <c r="U9" s="288"/>
      <c r="V9" s="288" t="s">
        <v>1308</v>
      </c>
      <c r="W9" s="118"/>
      <c r="X9" s="118"/>
      <c r="Y9" s="117" t="s">
        <v>1260</v>
      </c>
      <c r="Z9" s="118"/>
      <c r="AA9" s="118"/>
      <c r="AB9" s="118"/>
      <c r="AC9" s="118"/>
      <c r="AD9" s="118"/>
      <c r="AE9" s="118"/>
      <c r="AF9" s="118"/>
      <c r="AG9" s="118"/>
      <c r="AH9" s="118"/>
      <c r="AI9" s="118"/>
      <c r="AJ9" s="117"/>
      <c r="AK9" s="117"/>
      <c r="AL9" s="117"/>
      <c r="AM9" s="117"/>
      <c r="AN9" s="117"/>
      <c r="AO9" s="117"/>
      <c r="AP9" s="117"/>
      <c r="AQ9" s="117"/>
      <c r="AR9" s="117"/>
      <c r="AS9" s="117"/>
      <c r="AT9" s="117"/>
      <c r="AU9" s="117"/>
    </row>
    <row r="10" spans="1:47" s="116" customFormat="1" ht="90" hidden="1" x14ac:dyDescent="0.25">
      <c r="B10" s="581" t="s">
        <v>1263</v>
      </c>
      <c r="C10" s="324" t="e">
        <f>IF(Tabla3[[#This Row],[Línea estratégica]]="","",#REF!)</f>
        <v>#REF!</v>
      </c>
      <c r="D10" s="324" t="e">
        <f>IF(Tabla3[[#This Row],[Línea estratégica]]="","",#REF!)</f>
        <v>#REF!</v>
      </c>
      <c r="E10" s="324" t="e">
        <f>IF(Tabla3[[#This Row],[Línea estratégica]]="","",#REF!)</f>
        <v>#REF!</v>
      </c>
      <c r="F10" s="324" t="e">
        <f>IF(Tabla3[[#This Row],[Línea estratégica]]="","",#REF!)</f>
        <v>#REF!</v>
      </c>
      <c r="G10" s="581" t="s">
        <v>762</v>
      </c>
      <c r="H10" s="582" t="str">
        <f>IFERROR(VLOOKUP(Tabla3[[#This Row],[Línea estratégica]],Obj!$B$57:$C$90,2,FALSE),"")</f>
        <v>Le.1</v>
      </c>
      <c r="I10" s="581" t="s">
        <v>831</v>
      </c>
      <c r="J10" s="582" t="str">
        <f>IFERROR(VLOOKUP($I10,Obj!$D$132:$E$147,2,FALSE),"")</f>
        <v>Obj1.1</v>
      </c>
      <c r="K10" s="581" t="s">
        <v>769</v>
      </c>
      <c r="L10" s="583" t="s">
        <v>1333</v>
      </c>
      <c r="M10" s="581" t="s">
        <v>1306</v>
      </c>
      <c r="N10" s="581" t="s">
        <v>1307</v>
      </c>
      <c r="O10" s="584">
        <v>0.1</v>
      </c>
      <c r="P10" s="587">
        <v>0.5</v>
      </c>
      <c r="Q10" s="586"/>
      <c r="R10" s="586"/>
      <c r="S10" s="586"/>
      <c r="T10" s="299"/>
      <c r="U10" s="288"/>
      <c r="V10" s="288" t="s">
        <v>1308</v>
      </c>
      <c r="W10" s="118"/>
      <c r="X10" s="118"/>
      <c r="Y10" s="117" t="s">
        <v>1261</v>
      </c>
      <c r="Z10" s="118"/>
      <c r="AA10" s="118"/>
      <c r="AB10" s="118"/>
      <c r="AC10" s="118"/>
      <c r="AD10" s="118"/>
      <c r="AE10" s="118"/>
      <c r="AF10" s="118"/>
      <c r="AG10" s="118"/>
      <c r="AH10" s="118"/>
      <c r="AI10" s="118"/>
      <c r="AJ10" s="117"/>
      <c r="AK10" s="117"/>
      <c r="AL10" s="117"/>
      <c r="AM10" s="117"/>
      <c r="AN10" s="117"/>
      <c r="AO10" s="117"/>
      <c r="AP10" s="117"/>
      <c r="AQ10" s="117"/>
      <c r="AR10" s="117"/>
      <c r="AS10" s="117"/>
      <c r="AT10" s="117"/>
      <c r="AU10" s="117"/>
    </row>
    <row r="11" spans="1:47" s="116" customFormat="1" ht="90" hidden="1" x14ac:dyDescent="0.25">
      <c r="B11" s="581" t="s">
        <v>1263</v>
      </c>
      <c r="C11" s="300" t="e">
        <f>IF(Tabla3[[#This Row],[Línea estratégica]]="","",#REF!)</f>
        <v>#REF!</v>
      </c>
      <c r="D11" s="300" t="e">
        <f>IF(Tabla3[[#This Row],[Línea estratégica]]="","",#REF!)</f>
        <v>#REF!</v>
      </c>
      <c r="E11" s="300" t="e">
        <f>IF(Tabla3[[#This Row],[Línea estratégica]]="","",#REF!)</f>
        <v>#REF!</v>
      </c>
      <c r="F11" s="300" t="e">
        <f>IF(Tabla3[[#This Row],[Línea estratégica]]="","",#REF!)</f>
        <v>#REF!</v>
      </c>
      <c r="G11" s="581" t="s">
        <v>762</v>
      </c>
      <c r="H11" s="588" t="str">
        <f>IFERROR(VLOOKUP(Tabla3[[#This Row],[Línea estratégica]],Obj!$B$57:$C$90,2,FALSE),"")</f>
        <v>Le.1</v>
      </c>
      <c r="I11" s="581" t="s">
        <v>831</v>
      </c>
      <c r="J11" s="588" t="str">
        <f>IFERROR(VLOOKUP($I11,Obj!$D$132:$E$147,2,FALSE),"")</f>
        <v>Obj1.1</v>
      </c>
      <c r="K11" s="581" t="s">
        <v>769</v>
      </c>
      <c r="L11" s="583" t="s">
        <v>1335</v>
      </c>
      <c r="M11" s="581" t="s">
        <v>1336</v>
      </c>
      <c r="N11" s="581" t="s">
        <v>1307</v>
      </c>
      <c r="O11" s="584">
        <v>0.1</v>
      </c>
      <c r="P11" s="584">
        <v>0.5</v>
      </c>
      <c r="Q11" s="586"/>
      <c r="R11" s="586"/>
      <c r="S11" s="586"/>
      <c r="T11" s="299"/>
      <c r="U11" s="288"/>
      <c r="V11" s="288" t="s">
        <v>1337</v>
      </c>
      <c r="W11" s="118"/>
      <c r="X11" s="118"/>
      <c r="Y11" s="117" t="s">
        <v>1262</v>
      </c>
      <c r="Z11" s="118"/>
      <c r="AA11" s="118"/>
      <c r="AB11" s="118"/>
      <c r="AC11" s="118"/>
      <c r="AD11" s="118"/>
      <c r="AE11" s="118"/>
      <c r="AF11" s="118"/>
      <c r="AG11" s="118"/>
      <c r="AH11" s="118"/>
      <c r="AI11" s="118"/>
      <c r="AJ11" s="117"/>
      <c r="AK11" s="117"/>
      <c r="AL11" s="117"/>
      <c r="AM11" s="117"/>
      <c r="AN11" s="117"/>
      <c r="AO11" s="117"/>
      <c r="AP11" s="117"/>
      <c r="AQ11" s="117"/>
      <c r="AR11" s="117"/>
      <c r="AS11" s="117"/>
      <c r="AT11" s="117"/>
      <c r="AU11" s="117"/>
    </row>
    <row r="12" spans="1:47" s="116" customFormat="1" ht="90" hidden="1" x14ac:dyDescent="0.25">
      <c r="B12" s="581" t="s">
        <v>1261</v>
      </c>
      <c r="C12" s="300" t="e">
        <f>IF(Tabla3[[#This Row],[Línea estratégica]]="","",#REF!)</f>
        <v>#REF!</v>
      </c>
      <c r="D12" s="300" t="e">
        <f>IF(Tabla3[[#This Row],[Línea estratégica]]="","",#REF!)</f>
        <v>#REF!</v>
      </c>
      <c r="E12" s="300" t="e">
        <f>IF(Tabla3[[#This Row],[Línea estratégica]]="","",#REF!)</f>
        <v>#REF!</v>
      </c>
      <c r="F12" s="300" t="e">
        <f>IF(Tabla3[[#This Row],[Línea estratégica]]="","",#REF!)</f>
        <v>#REF!</v>
      </c>
      <c r="G12" s="581" t="s">
        <v>762</v>
      </c>
      <c r="H12" s="588" t="str">
        <f>IFERROR(VLOOKUP(Tabla3[[#This Row],[Línea estratégica]],Obj!$B$57:$C$90,2,FALSE),"")</f>
        <v>Le.1</v>
      </c>
      <c r="I12" s="581" t="s">
        <v>831</v>
      </c>
      <c r="J12" s="588" t="str">
        <f>IFERROR(VLOOKUP($I12,Obj!$D$132:$E$147,2,FALSE),"")</f>
        <v>Obj1.1</v>
      </c>
      <c r="K12" s="581" t="s">
        <v>852</v>
      </c>
      <c r="L12" s="583" t="s">
        <v>1348</v>
      </c>
      <c r="M12" s="581" t="s">
        <v>1349</v>
      </c>
      <c r="N12" s="581" t="s">
        <v>1350</v>
      </c>
      <c r="O12" s="584">
        <v>0.1</v>
      </c>
      <c r="P12" s="584">
        <v>0.3</v>
      </c>
      <c r="Q12" s="586"/>
      <c r="R12" s="586"/>
      <c r="S12" s="586"/>
      <c r="T12" s="299"/>
      <c r="U12" s="288"/>
      <c r="V12" s="288" t="s">
        <v>1351</v>
      </c>
      <c r="W12" s="118"/>
      <c r="X12" s="118"/>
      <c r="Y12" s="117" t="s">
        <v>1263</v>
      </c>
      <c r="Z12" s="118"/>
      <c r="AA12" s="118"/>
      <c r="AB12" s="118"/>
      <c r="AC12" s="118"/>
      <c r="AD12" s="118"/>
      <c r="AE12" s="118"/>
      <c r="AF12" s="118"/>
      <c r="AG12" s="118"/>
      <c r="AH12" s="118"/>
      <c r="AI12" s="118"/>
      <c r="AJ12" s="117"/>
      <c r="AK12" s="117"/>
      <c r="AL12" s="117"/>
      <c r="AM12" s="117"/>
      <c r="AN12" s="117"/>
      <c r="AO12" s="117"/>
      <c r="AP12" s="117"/>
      <c r="AQ12" s="117"/>
      <c r="AR12" s="117"/>
      <c r="AS12" s="117"/>
      <c r="AT12" s="117"/>
      <c r="AU12" s="117"/>
    </row>
    <row r="13" spans="1:47" s="116" customFormat="1" ht="90" hidden="1" x14ac:dyDescent="0.25">
      <c r="B13" s="581" t="s">
        <v>1261</v>
      </c>
      <c r="C13" s="300" t="e">
        <f>IF(Tabla3[[#This Row],[Línea estratégica]]="","",#REF!)</f>
        <v>#REF!</v>
      </c>
      <c r="D13" s="300" t="e">
        <f>IF(Tabla3[[#This Row],[Línea estratégica]]="","",#REF!)</f>
        <v>#REF!</v>
      </c>
      <c r="E13" s="300" t="e">
        <f>IF(Tabla3[[#This Row],[Línea estratégica]]="","",#REF!)</f>
        <v>#REF!</v>
      </c>
      <c r="F13" s="300" t="e">
        <f>IF(Tabla3[[#This Row],[Línea estratégica]]="","",#REF!)</f>
        <v>#REF!</v>
      </c>
      <c r="G13" s="581" t="s">
        <v>762</v>
      </c>
      <c r="H13" s="588" t="str">
        <f>IFERROR(VLOOKUP(Tabla3[[#This Row],[Línea estratégica]],Obj!$B$57:$C$90,2,FALSE),"")</f>
        <v>Le.1</v>
      </c>
      <c r="I13" s="581" t="s">
        <v>831</v>
      </c>
      <c r="J13" s="588" t="str">
        <f>IFERROR(VLOOKUP($I13,Obj!$D$132:$E$147,2,FALSE),"")</f>
        <v>Obj1.1</v>
      </c>
      <c r="K13" s="581" t="s">
        <v>852</v>
      </c>
      <c r="L13" s="583" t="s">
        <v>1352</v>
      </c>
      <c r="M13" s="581" t="s">
        <v>1349</v>
      </c>
      <c r="N13" s="581" t="s">
        <v>1350</v>
      </c>
      <c r="O13" s="586">
        <v>0.1</v>
      </c>
      <c r="P13" s="584">
        <v>0.3</v>
      </c>
      <c r="Q13" s="586"/>
      <c r="R13" s="586"/>
      <c r="S13" s="586"/>
      <c r="T13" s="299"/>
      <c r="U13" s="288"/>
      <c r="V13" s="288" t="s">
        <v>1351</v>
      </c>
      <c r="W13" s="118"/>
      <c r="X13" s="118"/>
      <c r="Y13" s="117" t="s">
        <v>1264</v>
      </c>
      <c r="Z13" s="118"/>
      <c r="AA13" s="118"/>
      <c r="AB13" s="118"/>
      <c r="AC13" s="118"/>
      <c r="AD13" s="118"/>
      <c r="AE13" s="118"/>
      <c r="AF13" s="118"/>
      <c r="AG13" s="118"/>
      <c r="AH13" s="118"/>
      <c r="AI13" s="118"/>
      <c r="AJ13" s="117"/>
      <c r="AK13" s="117"/>
      <c r="AL13" s="117"/>
      <c r="AM13" s="117"/>
      <c r="AN13" s="117"/>
      <c r="AO13" s="117"/>
      <c r="AP13" s="117"/>
      <c r="AQ13" s="117"/>
      <c r="AR13" s="117"/>
      <c r="AS13" s="117"/>
      <c r="AT13" s="117"/>
      <c r="AU13" s="117"/>
    </row>
    <row r="14" spans="1:47" s="116" customFormat="1" ht="90" hidden="1" x14ac:dyDescent="0.25">
      <c r="B14" s="581" t="s">
        <v>1266</v>
      </c>
      <c r="C14" s="300" t="e">
        <f>IF(Tabla3[[#This Row],[Línea estratégica]]="","",#REF!)</f>
        <v>#REF!</v>
      </c>
      <c r="D14" s="300" t="e">
        <f>IF(Tabla3[[#This Row],[Línea estratégica]]="","",#REF!)</f>
        <v>#REF!</v>
      </c>
      <c r="E14" s="300" t="e">
        <f>IF(Tabla3[[#This Row],[Línea estratégica]]="","",#REF!)</f>
        <v>#REF!</v>
      </c>
      <c r="F14" s="300" t="e">
        <f>IF(Tabla3[[#This Row],[Línea estratégica]]="","",#REF!)</f>
        <v>#REF!</v>
      </c>
      <c r="G14" s="581" t="s">
        <v>762</v>
      </c>
      <c r="H14" s="588" t="str">
        <f>IFERROR(VLOOKUP(Tabla3[[#This Row],[Línea estratégica]],Obj!$B$57:$C$90,2,FALSE),"")</f>
        <v>Le.1</v>
      </c>
      <c r="I14" s="581" t="s">
        <v>831</v>
      </c>
      <c r="J14" s="588" t="str">
        <f>IFERROR(VLOOKUP($I14,Obj!$D$132:$E$147,2,FALSE),"")</f>
        <v>Obj1.1</v>
      </c>
      <c r="K14" s="581" t="s">
        <v>852</v>
      </c>
      <c r="L14" s="583" t="s">
        <v>2959</v>
      </c>
      <c r="M14" s="581" t="s">
        <v>1354</v>
      </c>
      <c r="N14" s="581" t="s">
        <v>1307</v>
      </c>
      <c r="O14" s="584"/>
      <c r="P14" s="584">
        <v>0.5</v>
      </c>
      <c r="Q14" s="586"/>
      <c r="R14" s="586"/>
      <c r="S14" s="586"/>
      <c r="T14" s="299"/>
      <c r="U14" s="288"/>
      <c r="V14" s="288" t="s">
        <v>1288</v>
      </c>
      <c r="W14" s="118"/>
      <c r="X14" s="118"/>
      <c r="Y14" s="117" t="s">
        <v>1265</v>
      </c>
      <c r="Z14" s="118"/>
      <c r="AA14" s="118"/>
      <c r="AB14" s="118"/>
      <c r="AC14" s="118"/>
      <c r="AD14" s="118"/>
      <c r="AE14" s="118"/>
      <c r="AF14" s="118"/>
      <c r="AG14" s="118"/>
      <c r="AH14" s="118"/>
      <c r="AI14" s="118"/>
      <c r="AJ14" s="117"/>
      <c r="AK14" s="117"/>
      <c r="AL14" s="117"/>
      <c r="AM14" s="117"/>
      <c r="AN14" s="117"/>
      <c r="AO14" s="117"/>
      <c r="AP14" s="117"/>
      <c r="AQ14" s="117"/>
      <c r="AR14" s="117"/>
      <c r="AS14" s="117"/>
      <c r="AT14" s="117"/>
      <c r="AU14" s="117"/>
    </row>
    <row r="15" spans="1:47" s="116" customFormat="1" ht="90" hidden="1" x14ac:dyDescent="0.25">
      <c r="B15" s="581" t="s">
        <v>1260</v>
      </c>
      <c r="C15" s="300" t="e">
        <f>IF(Tabla3[[#This Row],[Línea estratégica]]="","",#REF!)</f>
        <v>#REF!</v>
      </c>
      <c r="D15" s="300" t="e">
        <f>IF(Tabla3[[#This Row],[Línea estratégica]]="","",#REF!)</f>
        <v>#REF!</v>
      </c>
      <c r="E15" s="300" t="e">
        <f>IF(Tabla3[[#This Row],[Línea estratégica]]="","",#REF!)</f>
        <v>#REF!</v>
      </c>
      <c r="F15" s="300" t="e">
        <f>IF(Tabla3[[#This Row],[Línea estratégica]]="","",#REF!)</f>
        <v>#REF!</v>
      </c>
      <c r="G15" s="581" t="s">
        <v>762</v>
      </c>
      <c r="H15" s="588" t="str">
        <f>IFERROR(VLOOKUP(Tabla3[[#This Row],[Línea estratégica]],Obj!$B$57:$C$90,2,FALSE),"")</f>
        <v>Le.1</v>
      </c>
      <c r="I15" s="581" t="s">
        <v>831</v>
      </c>
      <c r="J15" s="588" t="str">
        <f>IFERROR(VLOOKUP($I15,Obj!$D$132:$E$147,2,FALSE),"")</f>
        <v>Obj1.1</v>
      </c>
      <c r="K15" s="581" t="s">
        <v>769</v>
      </c>
      <c r="L15" s="583" t="s">
        <v>1363</v>
      </c>
      <c r="M15" s="581" t="s">
        <v>1357</v>
      </c>
      <c r="N15" s="581" t="s">
        <v>1307</v>
      </c>
      <c r="O15" s="584">
        <v>0</v>
      </c>
      <c r="P15" s="584">
        <v>0.5</v>
      </c>
      <c r="Q15" s="586"/>
      <c r="R15" s="586"/>
      <c r="S15" s="586"/>
      <c r="T15" s="299"/>
      <c r="U15" s="288"/>
      <c r="V15" s="288" t="s">
        <v>1358</v>
      </c>
      <c r="W15" s="118"/>
      <c r="X15" s="118"/>
      <c r="Y15" s="117" t="s">
        <v>1266</v>
      </c>
      <c r="Z15" s="118"/>
      <c r="AA15" s="118"/>
      <c r="AB15" s="118"/>
      <c r="AC15" s="118"/>
      <c r="AD15" s="118"/>
      <c r="AE15" s="118"/>
      <c r="AF15" s="118"/>
      <c r="AG15" s="118"/>
      <c r="AH15" s="118"/>
      <c r="AI15" s="118"/>
      <c r="AJ15" s="117"/>
      <c r="AK15" s="117"/>
      <c r="AL15" s="117"/>
      <c r="AM15" s="117"/>
      <c r="AN15" s="117"/>
      <c r="AO15" s="117"/>
      <c r="AP15" s="117"/>
      <c r="AQ15" s="117"/>
      <c r="AR15" s="117"/>
      <c r="AS15" s="117"/>
      <c r="AT15" s="117"/>
      <c r="AU15" s="117"/>
    </row>
    <row r="16" spans="1:47" s="116" customFormat="1" ht="90" hidden="1" x14ac:dyDescent="0.25">
      <c r="B16" s="581" t="s">
        <v>1260</v>
      </c>
      <c r="C16" s="324" t="e">
        <f>IF(Tabla3[[#This Row],[Línea estratégica]]="","",#REF!)</f>
        <v>#REF!</v>
      </c>
      <c r="D16" s="324" t="e">
        <f>IF(Tabla3[[#This Row],[Línea estratégica]]="","",#REF!)</f>
        <v>#REF!</v>
      </c>
      <c r="E16" s="324" t="e">
        <f>IF(Tabla3[[#This Row],[Línea estratégica]]="","",#REF!)</f>
        <v>#REF!</v>
      </c>
      <c r="F16" s="324" t="e">
        <f>IF(Tabla3[[#This Row],[Línea estratégica]]="","",#REF!)</f>
        <v>#REF!</v>
      </c>
      <c r="G16" s="581" t="s">
        <v>762</v>
      </c>
      <c r="H16" s="582" t="str">
        <f>IFERROR(VLOOKUP(Tabla3[[#This Row],[Línea estratégica]],Obj!$B$57:$C$90,2,FALSE),"")</f>
        <v>Le.1</v>
      </c>
      <c r="I16" s="581" t="s">
        <v>832</v>
      </c>
      <c r="J16" s="582" t="str">
        <f>IFERROR(VLOOKUP($I16,Obj!$D$132:$E$147,2,FALSE),"")</f>
        <v>Obj1.2</v>
      </c>
      <c r="K16" s="581" t="s">
        <v>774</v>
      </c>
      <c r="L16" s="581" t="s">
        <v>1361</v>
      </c>
      <c r="M16" s="581" t="s">
        <v>1362</v>
      </c>
      <c r="N16" s="581" t="s">
        <v>1350</v>
      </c>
      <c r="O16" s="584">
        <v>1</v>
      </c>
      <c r="P16" s="584">
        <v>1</v>
      </c>
      <c r="Q16" s="586"/>
      <c r="R16" s="586"/>
      <c r="S16" s="586"/>
      <c r="T16" s="299"/>
      <c r="U16" s="288"/>
      <c r="V16" s="288" t="s">
        <v>1351</v>
      </c>
      <c r="W16" s="118"/>
      <c r="X16" s="118"/>
      <c r="Y16" s="117" t="s">
        <v>1267</v>
      </c>
      <c r="Z16" s="118"/>
      <c r="AA16" s="118"/>
      <c r="AB16" s="118"/>
      <c r="AC16" s="118"/>
      <c r="AD16" s="118"/>
      <c r="AE16" s="118"/>
      <c r="AF16" s="118"/>
      <c r="AG16" s="118"/>
      <c r="AH16" s="118"/>
      <c r="AI16" s="118"/>
      <c r="AJ16" s="117"/>
      <c r="AK16" s="117"/>
      <c r="AL16" s="117"/>
      <c r="AM16" s="117"/>
      <c r="AN16" s="117"/>
      <c r="AO16" s="117"/>
      <c r="AP16" s="117"/>
      <c r="AQ16" s="117"/>
      <c r="AR16" s="117"/>
      <c r="AS16" s="117"/>
      <c r="AT16" s="117"/>
      <c r="AU16" s="117"/>
    </row>
    <row r="17" spans="2:47" s="116" customFormat="1" ht="90" hidden="1" x14ac:dyDescent="0.25">
      <c r="B17" s="581" t="s">
        <v>1260</v>
      </c>
      <c r="C17" s="300" t="e">
        <f>IF(Tabla3[[#This Row],[Línea estratégica]]="","",#REF!)</f>
        <v>#REF!</v>
      </c>
      <c r="D17" s="300" t="e">
        <f>IF(Tabla3[[#This Row],[Línea estratégica]]="","",#REF!)</f>
        <v>#REF!</v>
      </c>
      <c r="E17" s="300" t="e">
        <f>IF(Tabla3[[#This Row],[Línea estratégica]]="","",#REF!)</f>
        <v>#REF!</v>
      </c>
      <c r="F17" s="300" t="e">
        <f>IF(Tabla3[[#This Row],[Línea estratégica]]="","",#REF!)</f>
        <v>#REF!</v>
      </c>
      <c r="G17" s="581" t="s">
        <v>762</v>
      </c>
      <c r="H17" s="588" t="str">
        <f>IFERROR(VLOOKUP(Tabla3[[#This Row],[Línea estratégica]],Obj!$B$57:$C$90,2,FALSE),"")</f>
        <v>Le.1</v>
      </c>
      <c r="I17" s="581" t="s">
        <v>832</v>
      </c>
      <c r="J17" s="588" t="str">
        <f>IFERROR(VLOOKUP($I17,Obj!$D$132:$E$147,2,FALSE),"")</f>
        <v>Obj1.2</v>
      </c>
      <c r="K17" s="581" t="s">
        <v>775</v>
      </c>
      <c r="L17" s="583" t="s">
        <v>2962</v>
      </c>
      <c r="M17" s="581" t="s">
        <v>1394</v>
      </c>
      <c r="N17" s="581" t="s">
        <v>1307</v>
      </c>
      <c r="O17" s="586">
        <v>0</v>
      </c>
      <c r="P17" s="584">
        <v>100</v>
      </c>
      <c r="Q17" s="586"/>
      <c r="R17" s="586"/>
      <c r="S17" s="586"/>
      <c r="T17" s="299"/>
      <c r="U17" s="288"/>
      <c r="V17" s="288" t="s">
        <v>1358</v>
      </c>
      <c r="W17" s="118"/>
      <c r="X17" s="118"/>
      <c r="Y17" s="117" t="s">
        <v>1268</v>
      </c>
      <c r="Z17" s="118"/>
      <c r="AA17" s="118"/>
      <c r="AB17" s="118"/>
      <c r="AC17" s="118"/>
      <c r="AD17" s="118"/>
      <c r="AE17" s="118"/>
      <c r="AF17" s="118"/>
      <c r="AG17" s="118"/>
      <c r="AH17" s="118"/>
      <c r="AI17" s="118"/>
      <c r="AJ17" s="117"/>
      <c r="AK17" s="117"/>
      <c r="AL17" s="117"/>
      <c r="AM17" s="117"/>
      <c r="AN17" s="117"/>
      <c r="AO17" s="117"/>
      <c r="AP17" s="117"/>
      <c r="AQ17" s="117"/>
      <c r="AR17" s="117"/>
      <c r="AS17" s="117"/>
      <c r="AT17" s="117"/>
      <c r="AU17" s="117"/>
    </row>
    <row r="18" spans="2:47" s="116" customFormat="1" ht="90" hidden="1" x14ac:dyDescent="0.25">
      <c r="B18" s="581" t="s">
        <v>1260</v>
      </c>
      <c r="C18" s="300" t="e">
        <f>IF(Tabla3[[#This Row],[Línea estratégica]]="","",#REF!)</f>
        <v>#REF!</v>
      </c>
      <c r="D18" s="300" t="e">
        <f>IF(Tabla3[[#This Row],[Línea estratégica]]="","",#REF!)</f>
        <v>#REF!</v>
      </c>
      <c r="E18" s="300" t="e">
        <f>IF(Tabla3[[#This Row],[Línea estratégica]]="","",#REF!)</f>
        <v>#REF!</v>
      </c>
      <c r="F18" s="300" t="e">
        <f>IF(Tabla3[[#This Row],[Línea estratégica]]="","",#REF!)</f>
        <v>#REF!</v>
      </c>
      <c r="G18" s="581" t="s">
        <v>762</v>
      </c>
      <c r="H18" s="588" t="str">
        <f>IFERROR(VLOOKUP(Tabla3[[#This Row],[Línea estratégica]],Obj!$B$57:$C$90,2,FALSE),"")</f>
        <v>Le.1</v>
      </c>
      <c r="I18" s="581" t="s">
        <v>832</v>
      </c>
      <c r="J18" s="588" t="str">
        <f>IFERROR(VLOOKUP($I18,Obj!$D$132:$E$147,2,FALSE),"")</f>
        <v>Obj1.2</v>
      </c>
      <c r="K18" s="581" t="s">
        <v>774</v>
      </c>
      <c r="L18" s="583" t="s">
        <v>2964</v>
      </c>
      <c r="M18" s="581" t="s">
        <v>1395</v>
      </c>
      <c r="N18" s="581" t="s">
        <v>1307</v>
      </c>
      <c r="O18" s="586">
        <v>0</v>
      </c>
      <c r="P18" s="584">
        <v>1</v>
      </c>
      <c r="Q18" s="586"/>
      <c r="R18" s="586"/>
      <c r="S18" s="586"/>
      <c r="T18" s="299"/>
      <c r="U18" s="288"/>
      <c r="V18" s="288" t="s">
        <v>1358</v>
      </c>
      <c r="W18" s="118"/>
      <c r="X18" s="118"/>
      <c r="Y18" s="117" t="s">
        <v>1269</v>
      </c>
      <c r="Z18" s="118"/>
      <c r="AA18" s="118"/>
      <c r="AB18" s="118"/>
      <c r="AC18" s="118"/>
      <c r="AD18" s="118"/>
      <c r="AE18" s="118"/>
      <c r="AF18" s="118"/>
      <c r="AG18" s="118"/>
      <c r="AH18" s="118"/>
      <c r="AI18" s="118"/>
      <c r="AJ18" s="117"/>
      <c r="AK18" s="117"/>
      <c r="AL18" s="117"/>
      <c r="AM18" s="117"/>
      <c r="AN18" s="117"/>
      <c r="AO18" s="117"/>
      <c r="AP18" s="117"/>
      <c r="AQ18" s="117"/>
      <c r="AR18" s="117"/>
      <c r="AS18" s="117"/>
      <c r="AT18" s="117"/>
      <c r="AU18" s="117"/>
    </row>
    <row r="19" spans="2:47" s="116" customFormat="1" ht="90" hidden="1" x14ac:dyDescent="0.25">
      <c r="B19" s="581" t="s">
        <v>1263</v>
      </c>
      <c r="C19" s="324" t="e">
        <f>IF(Tabla3[[#This Row],[Línea estratégica]]="","",#REF!)</f>
        <v>#REF!</v>
      </c>
      <c r="D19" s="324" t="e">
        <f>IF(Tabla3[[#This Row],[Línea estratégica]]="","",#REF!)</f>
        <v>#REF!</v>
      </c>
      <c r="E19" s="324" t="e">
        <f>IF(Tabla3[[#This Row],[Línea estratégica]]="","",#REF!)</f>
        <v>#REF!</v>
      </c>
      <c r="F19" s="324" t="e">
        <f>IF(Tabla3[[#This Row],[Línea estratégica]]="","",#REF!)</f>
        <v>#REF!</v>
      </c>
      <c r="G19" s="581" t="s">
        <v>762</v>
      </c>
      <c r="H19" s="582" t="str">
        <f>IFERROR(VLOOKUP(Tabla3[[#This Row],[Línea estratégica]],Obj!$B$57:$C$90,2,FALSE),"")</f>
        <v>Le.1</v>
      </c>
      <c r="I19" s="581" t="s">
        <v>832</v>
      </c>
      <c r="J19" s="582" t="str">
        <f>IFERROR(VLOOKUP($I19,Obj!$D$132:$E$147,2,FALSE),"")</f>
        <v>Obj1.2</v>
      </c>
      <c r="K19" s="581" t="s">
        <v>775</v>
      </c>
      <c r="L19" s="583" t="s">
        <v>2963</v>
      </c>
      <c r="M19" s="581" t="s">
        <v>1403</v>
      </c>
      <c r="N19" s="581" t="s">
        <v>1307</v>
      </c>
      <c r="O19" s="586" t="s">
        <v>3035</v>
      </c>
      <c r="P19" s="584">
        <v>1</v>
      </c>
      <c r="Q19" s="586"/>
      <c r="R19" s="586"/>
      <c r="S19" s="586"/>
      <c r="T19" s="299"/>
      <c r="U19" s="288"/>
      <c r="V19" s="288" t="s">
        <v>1404</v>
      </c>
      <c r="W19" s="118"/>
      <c r="X19" s="118"/>
      <c r="Y19" s="117" t="s">
        <v>1270</v>
      </c>
      <c r="Z19" s="118"/>
      <c r="AA19" s="118"/>
      <c r="AB19" s="118"/>
      <c r="AC19" s="118"/>
      <c r="AD19" s="118"/>
      <c r="AE19" s="118"/>
      <c r="AF19" s="118"/>
      <c r="AG19" s="118"/>
      <c r="AH19" s="118"/>
      <c r="AI19" s="118"/>
      <c r="AJ19" s="117"/>
      <c r="AK19" s="117"/>
      <c r="AL19" s="117"/>
      <c r="AM19" s="117"/>
      <c r="AN19" s="117"/>
      <c r="AO19" s="117"/>
      <c r="AP19" s="117"/>
      <c r="AQ19" s="117"/>
      <c r="AR19" s="117"/>
      <c r="AS19" s="117"/>
      <c r="AT19" s="117"/>
      <c r="AU19" s="117"/>
    </row>
    <row r="20" spans="2:47" s="116" customFormat="1" ht="90" hidden="1" x14ac:dyDescent="0.25">
      <c r="B20" s="581" t="s">
        <v>1260</v>
      </c>
      <c r="C20" s="324" t="e">
        <f>IF(Tabla3[[#This Row],[Línea estratégica]]="","",#REF!)</f>
        <v>#REF!</v>
      </c>
      <c r="D20" s="324" t="e">
        <f>IF(Tabla3[[#This Row],[Línea estratégica]]="","",#REF!)</f>
        <v>#REF!</v>
      </c>
      <c r="E20" s="324" t="e">
        <f>IF(Tabla3[[#This Row],[Línea estratégica]]="","",#REF!)</f>
        <v>#REF!</v>
      </c>
      <c r="F20" s="324" t="e">
        <f>IF(Tabla3[[#This Row],[Línea estratégica]]="","",#REF!)</f>
        <v>#REF!</v>
      </c>
      <c r="G20" s="581" t="s">
        <v>762</v>
      </c>
      <c r="H20" s="582" t="str">
        <f>IFERROR(VLOOKUP(Tabla3[[#This Row],[Línea estratégica]],Obj!$B$57:$C$90,2,FALSE),"")</f>
        <v>Le.1</v>
      </c>
      <c r="I20" s="581" t="s">
        <v>832</v>
      </c>
      <c r="J20" s="582" t="str">
        <f>IFERROR(VLOOKUP($I20,Obj!$D$132:$E$147,2,FALSE),"")</f>
        <v>Obj1.2</v>
      </c>
      <c r="K20" s="581" t="s">
        <v>774</v>
      </c>
      <c r="L20" s="583" t="s">
        <v>1409</v>
      </c>
      <c r="M20" s="581" t="s">
        <v>1410</v>
      </c>
      <c r="N20" s="581" t="s">
        <v>1411</v>
      </c>
      <c r="O20" s="584">
        <v>0.1</v>
      </c>
      <c r="P20" s="584">
        <v>0.5</v>
      </c>
      <c r="Q20" s="586"/>
      <c r="R20" s="586"/>
      <c r="S20" s="586"/>
      <c r="T20" s="299"/>
      <c r="U20" s="288"/>
      <c r="V20" s="288" t="s">
        <v>1412</v>
      </c>
      <c r="W20" s="118"/>
      <c r="X20" s="118"/>
      <c r="Y20" s="117"/>
      <c r="Z20" s="118"/>
      <c r="AA20" s="118"/>
      <c r="AB20" s="118"/>
      <c r="AC20" s="118"/>
      <c r="AD20" s="118"/>
      <c r="AE20" s="118"/>
      <c r="AF20" s="118"/>
      <c r="AG20" s="118"/>
      <c r="AH20" s="118"/>
      <c r="AI20" s="118"/>
      <c r="AJ20" s="117"/>
      <c r="AK20" s="117"/>
      <c r="AL20" s="117"/>
      <c r="AM20" s="117"/>
      <c r="AN20" s="117"/>
      <c r="AO20" s="117"/>
      <c r="AP20" s="117"/>
      <c r="AQ20" s="117"/>
      <c r="AR20" s="117"/>
      <c r="AS20" s="117"/>
      <c r="AT20" s="117"/>
      <c r="AU20" s="117"/>
    </row>
    <row r="21" spans="2:47" s="116" customFormat="1" ht="90" hidden="1" x14ac:dyDescent="0.25">
      <c r="B21" s="581" t="s">
        <v>1260</v>
      </c>
      <c r="C21" s="324" t="e">
        <f>IF(Tabla3[[#This Row],[Línea estratégica]]="","",#REF!)</f>
        <v>#REF!</v>
      </c>
      <c r="D21" s="324" t="e">
        <f>IF(Tabla3[[#This Row],[Línea estratégica]]="","",#REF!)</f>
        <v>#REF!</v>
      </c>
      <c r="E21" s="324" t="e">
        <f>IF(Tabla3[[#This Row],[Línea estratégica]]="","",#REF!)</f>
        <v>#REF!</v>
      </c>
      <c r="F21" s="324" t="e">
        <f>IF(Tabla3[[#This Row],[Línea estratégica]]="","",#REF!)</f>
        <v>#REF!</v>
      </c>
      <c r="G21" s="581" t="s">
        <v>762</v>
      </c>
      <c r="H21" s="582" t="str">
        <f>IFERROR(VLOOKUP(Tabla3[[#This Row],[Línea estratégica]],Obj!$B$57:$C$90,2,FALSE),"")</f>
        <v>Le.1</v>
      </c>
      <c r="I21" s="581" t="s">
        <v>833</v>
      </c>
      <c r="J21" s="582" t="str">
        <f>IFERROR(VLOOKUP($I21,Obj!$D$132:$E$147,2,FALSE),"")</f>
        <v>Obj1.3</v>
      </c>
      <c r="K21" s="581" t="s">
        <v>778</v>
      </c>
      <c r="L21" s="583" t="s">
        <v>1417</v>
      </c>
      <c r="M21" s="581" t="s">
        <v>1418</v>
      </c>
      <c r="N21" s="581" t="s">
        <v>1307</v>
      </c>
      <c r="O21" s="584"/>
      <c r="P21" s="587">
        <v>0.95</v>
      </c>
      <c r="Q21" s="586"/>
      <c r="R21" s="586"/>
      <c r="S21" s="586"/>
      <c r="T21" s="299"/>
      <c r="U21" s="288"/>
      <c r="V21" s="288" t="s">
        <v>1419</v>
      </c>
      <c r="W21" s="118"/>
      <c r="X21" s="118"/>
      <c r="Y21" s="117"/>
      <c r="Z21" s="118"/>
      <c r="AA21" s="118"/>
      <c r="AB21" s="118"/>
      <c r="AC21" s="118"/>
      <c r="AD21" s="118"/>
      <c r="AE21" s="118"/>
      <c r="AF21" s="118"/>
      <c r="AG21" s="118"/>
      <c r="AH21" s="118"/>
      <c r="AI21" s="118"/>
      <c r="AJ21" s="117"/>
      <c r="AK21" s="117"/>
      <c r="AL21" s="117"/>
      <c r="AM21" s="117"/>
      <c r="AN21" s="117"/>
      <c r="AO21" s="117"/>
      <c r="AP21" s="117"/>
      <c r="AQ21" s="117"/>
      <c r="AR21" s="117"/>
      <c r="AS21" s="117"/>
      <c r="AT21" s="117"/>
      <c r="AU21" s="117"/>
    </row>
    <row r="22" spans="2:47" s="116" customFormat="1" ht="90" hidden="1" x14ac:dyDescent="0.25">
      <c r="B22" s="581" t="s">
        <v>1260</v>
      </c>
      <c r="C22" s="324" t="e">
        <f>IF(Tabla3[[#This Row],[Línea estratégica]]="","",#REF!)</f>
        <v>#REF!</v>
      </c>
      <c r="D22" s="324" t="e">
        <f>IF(Tabla3[[#This Row],[Línea estratégica]]="","",#REF!)</f>
        <v>#REF!</v>
      </c>
      <c r="E22" s="324" t="e">
        <f>IF(Tabla3[[#This Row],[Línea estratégica]]="","",#REF!)</f>
        <v>#REF!</v>
      </c>
      <c r="F22" s="324" t="e">
        <f>IF(Tabla3[[#This Row],[Línea estratégica]]="","",#REF!)</f>
        <v>#REF!</v>
      </c>
      <c r="G22" s="581" t="s">
        <v>762</v>
      </c>
      <c r="H22" s="582" t="str">
        <f>IFERROR(VLOOKUP(Tabla3[[#This Row],[Línea estratégica]],Obj!$B$57:$C$90,2,FALSE),"")</f>
        <v>Le.1</v>
      </c>
      <c r="I22" s="581" t="s">
        <v>833</v>
      </c>
      <c r="J22" s="582" t="str">
        <f>IFERROR(VLOOKUP($I22,Obj!$D$132:$E$147,2,FALSE),"")</f>
        <v>Obj1.3</v>
      </c>
      <c r="K22" s="581" t="s">
        <v>777</v>
      </c>
      <c r="L22" s="583" t="s">
        <v>1420</v>
      </c>
      <c r="M22" s="581" t="s">
        <v>1421</v>
      </c>
      <c r="N22" s="581" t="s">
        <v>1307</v>
      </c>
      <c r="O22" s="584"/>
      <c r="P22" s="584">
        <v>0.9</v>
      </c>
      <c r="Q22" s="586"/>
      <c r="R22" s="586"/>
      <c r="S22" s="586"/>
      <c r="T22" s="299"/>
      <c r="U22" s="288"/>
      <c r="V22" s="288" t="s">
        <v>1419</v>
      </c>
      <c r="W22" s="118"/>
      <c r="X22" s="118"/>
      <c r="Y22" s="117"/>
      <c r="Z22" s="118"/>
      <c r="AA22" s="118"/>
      <c r="AB22" s="118"/>
      <c r="AC22" s="118"/>
      <c r="AD22" s="118"/>
      <c r="AE22" s="118"/>
      <c r="AF22" s="118"/>
      <c r="AG22" s="118"/>
      <c r="AH22" s="118"/>
      <c r="AI22" s="118"/>
      <c r="AJ22" s="117"/>
      <c r="AK22" s="117"/>
      <c r="AL22" s="117"/>
      <c r="AM22" s="117"/>
      <c r="AN22" s="117"/>
      <c r="AO22" s="117"/>
      <c r="AP22" s="117"/>
      <c r="AQ22" s="117"/>
      <c r="AR22" s="117"/>
      <c r="AS22" s="117"/>
      <c r="AT22" s="117"/>
      <c r="AU22" s="117"/>
    </row>
    <row r="23" spans="2:47" s="116" customFormat="1" ht="90" hidden="1" x14ac:dyDescent="0.25">
      <c r="B23" s="581" t="s">
        <v>1260</v>
      </c>
      <c r="C23" s="324" t="e">
        <f>IF(Tabla3[[#This Row],[Línea estratégica]]="","",#REF!)</f>
        <v>#REF!</v>
      </c>
      <c r="D23" s="324" t="e">
        <f>IF(Tabla3[[#This Row],[Línea estratégica]]="","",#REF!)</f>
        <v>#REF!</v>
      </c>
      <c r="E23" s="324" t="e">
        <f>IF(Tabla3[[#This Row],[Línea estratégica]]="","",#REF!)</f>
        <v>#REF!</v>
      </c>
      <c r="F23" s="324" t="e">
        <f>IF(Tabla3[[#This Row],[Línea estratégica]]="","",#REF!)</f>
        <v>#REF!</v>
      </c>
      <c r="G23" s="581" t="s">
        <v>762</v>
      </c>
      <c r="H23" s="582" t="str">
        <f>IFERROR(VLOOKUP(Tabla3[[#This Row],[Línea estratégica]],Obj!$B$57:$C$90,2,FALSE),"")</f>
        <v>Le.1</v>
      </c>
      <c r="I23" s="581" t="s">
        <v>833</v>
      </c>
      <c r="J23" s="582" t="str">
        <f>IFERROR(VLOOKUP($I23,Obj!$D$132:$E$147,2,FALSE),"")</f>
        <v>Obj1.3</v>
      </c>
      <c r="K23" s="581" t="s">
        <v>777</v>
      </c>
      <c r="L23" s="583" t="s">
        <v>2960</v>
      </c>
      <c r="M23" s="581" t="s">
        <v>1430</v>
      </c>
      <c r="N23" s="581" t="s">
        <v>1431</v>
      </c>
      <c r="O23" s="584">
        <v>0</v>
      </c>
      <c r="P23" s="587">
        <v>1</v>
      </c>
      <c r="Q23" s="586"/>
      <c r="R23" s="586"/>
      <c r="S23" s="586"/>
      <c r="T23" s="299"/>
      <c r="U23" s="288"/>
      <c r="V23" s="288" t="s">
        <v>1358</v>
      </c>
      <c r="W23" s="118"/>
      <c r="X23" s="118"/>
      <c r="Y23" s="117"/>
      <c r="Z23" s="118"/>
      <c r="AA23" s="118"/>
      <c r="AB23" s="118"/>
      <c r="AC23" s="118"/>
      <c r="AD23" s="118"/>
      <c r="AE23" s="118"/>
      <c r="AF23" s="118"/>
      <c r="AG23" s="118"/>
      <c r="AH23" s="118"/>
      <c r="AI23" s="118"/>
      <c r="AJ23" s="117"/>
      <c r="AK23" s="117"/>
      <c r="AL23" s="117"/>
      <c r="AM23" s="117"/>
      <c r="AN23" s="117"/>
      <c r="AO23" s="117"/>
      <c r="AP23" s="117"/>
      <c r="AQ23" s="117"/>
      <c r="AR23" s="117"/>
      <c r="AS23" s="117"/>
      <c r="AT23" s="117"/>
      <c r="AU23" s="117"/>
    </row>
    <row r="24" spans="2:47" s="116" customFormat="1" ht="90" hidden="1" x14ac:dyDescent="0.25">
      <c r="B24" s="581" t="s">
        <v>1260</v>
      </c>
      <c r="C24" s="324" t="e">
        <f>IF(Tabla3[[#This Row],[Línea estratégica]]="","",#REF!)</f>
        <v>#REF!</v>
      </c>
      <c r="D24" s="324" t="e">
        <f>IF(Tabla3[[#This Row],[Línea estratégica]]="","",#REF!)</f>
        <v>#REF!</v>
      </c>
      <c r="E24" s="324" t="e">
        <f>IF(Tabla3[[#This Row],[Línea estratégica]]="","",#REF!)</f>
        <v>#REF!</v>
      </c>
      <c r="F24" s="324" t="e">
        <f>IF(Tabla3[[#This Row],[Línea estratégica]]="","",#REF!)</f>
        <v>#REF!</v>
      </c>
      <c r="G24" s="581" t="s">
        <v>762</v>
      </c>
      <c r="H24" s="582" t="str">
        <f>IFERROR(VLOOKUP(Tabla3[[#This Row],[Línea estratégica]],Obj!$B$57:$C$90,2,FALSE),"")</f>
        <v>Le.1</v>
      </c>
      <c r="I24" s="581" t="s">
        <v>833</v>
      </c>
      <c r="J24" s="582" t="str">
        <f>IFERROR(VLOOKUP($I24,Obj!$D$132:$E$147,2,FALSE),"")</f>
        <v>Obj1.3</v>
      </c>
      <c r="K24" s="581" t="s">
        <v>777</v>
      </c>
      <c r="L24" s="583" t="s">
        <v>2961</v>
      </c>
      <c r="M24" s="581" t="s">
        <v>1433</v>
      </c>
      <c r="N24" s="581" t="s">
        <v>1431</v>
      </c>
      <c r="O24" s="584">
        <v>0</v>
      </c>
      <c r="P24" s="584">
        <v>1</v>
      </c>
      <c r="Q24" s="586"/>
      <c r="R24" s="586"/>
      <c r="S24" s="586"/>
      <c r="T24" s="299"/>
      <c r="U24" s="288"/>
      <c r="V24" s="288" t="s">
        <v>1358</v>
      </c>
      <c r="W24" s="118"/>
      <c r="X24" s="118"/>
      <c r="Y24" s="117"/>
      <c r="Z24" s="118"/>
      <c r="AA24" s="118"/>
      <c r="AB24" s="118"/>
      <c r="AC24" s="118"/>
      <c r="AD24" s="118"/>
      <c r="AE24" s="118"/>
      <c r="AF24" s="118"/>
      <c r="AG24" s="118"/>
      <c r="AH24" s="118"/>
      <c r="AI24" s="118"/>
      <c r="AJ24" s="117"/>
      <c r="AK24" s="117"/>
      <c r="AL24" s="117"/>
      <c r="AM24" s="117"/>
      <c r="AN24" s="117"/>
      <c r="AO24" s="117"/>
      <c r="AP24" s="117"/>
      <c r="AQ24" s="117"/>
      <c r="AR24" s="117"/>
      <c r="AS24" s="117"/>
      <c r="AT24" s="117"/>
      <c r="AU24" s="117"/>
    </row>
    <row r="25" spans="2:47" s="116" customFormat="1" ht="90" hidden="1" x14ac:dyDescent="0.25">
      <c r="B25" s="581" t="s">
        <v>1260</v>
      </c>
      <c r="C25" s="324" t="e">
        <f>IF(Tabla3[[#This Row],[Línea estratégica]]="","",#REF!)</f>
        <v>#REF!</v>
      </c>
      <c r="D25" s="324" t="e">
        <f>IF(Tabla3[[#This Row],[Línea estratégica]]="","",#REF!)</f>
        <v>#REF!</v>
      </c>
      <c r="E25" s="324" t="e">
        <f>IF(Tabla3[[#This Row],[Línea estratégica]]="","",#REF!)</f>
        <v>#REF!</v>
      </c>
      <c r="F25" s="324" t="e">
        <f>IF(Tabla3[[#This Row],[Línea estratégica]]="","",#REF!)</f>
        <v>#REF!</v>
      </c>
      <c r="G25" s="581" t="s">
        <v>762</v>
      </c>
      <c r="H25" s="582" t="str">
        <f>IFERROR(VLOOKUP(Tabla3[[#This Row],[Línea estratégica]],Obj!$B$57:$C$90,2,FALSE),"")</f>
        <v>Le.1</v>
      </c>
      <c r="I25" s="581" t="s">
        <v>833</v>
      </c>
      <c r="J25" s="582" t="str">
        <f>IFERROR(VLOOKUP($I25,Obj!$D$132:$E$147,2,FALSE),"")</f>
        <v>Obj1.3</v>
      </c>
      <c r="K25" s="581" t="s">
        <v>777</v>
      </c>
      <c r="L25" s="581" t="s">
        <v>1451</v>
      </c>
      <c r="M25" s="581" t="s">
        <v>1437</v>
      </c>
      <c r="N25" s="586">
        <v>10</v>
      </c>
      <c r="O25" s="585">
        <v>0.75</v>
      </c>
      <c r="P25" s="586"/>
      <c r="Q25" s="586"/>
      <c r="R25" s="586"/>
      <c r="S25" s="299"/>
      <c r="T25" s="288"/>
      <c r="U25" s="288" t="s">
        <v>1438</v>
      </c>
      <c r="V25" s="288" t="s">
        <v>1438</v>
      </c>
      <c r="W25" s="118"/>
      <c r="X25" s="118"/>
      <c r="Y25" s="117"/>
      <c r="Z25" s="118"/>
      <c r="AA25" s="118"/>
      <c r="AB25" s="118"/>
      <c r="AC25" s="118"/>
      <c r="AD25" s="118"/>
      <c r="AE25" s="118"/>
      <c r="AF25" s="118"/>
      <c r="AG25" s="118"/>
      <c r="AH25" s="118"/>
      <c r="AI25" s="118"/>
      <c r="AJ25" s="117"/>
      <c r="AK25" s="117"/>
      <c r="AL25" s="117"/>
      <c r="AM25" s="117"/>
      <c r="AN25" s="117"/>
      <c r="AO25" s="117"/>
      <c r="AP25" s="117"/>
      <c r="AQ25" s="117"/>
      <c r="AR25" s="117"/>
      <c r="AS25" s="117"/>
      <c r="AT25" s="117"/>
      <c r="AU25" s="117"/>
    </row>
    <row r="26" spans="2:47" s="116" customFormat="1" ht="90" hidden="1" x14ac:dyDescent="0.25">
      <c r="B26" s="581" t="s">
        <v>1260</v>
      </c>
      <c r="C26" s="324" t="e">
        <f>IF(Tabla3[[#This Row],[Línea estratégica]]="","",#REF!)</f>
        <v>#REF!</v>
      </c>
      <c r="D26" s="324" t="e">
        <f>IF(Tabla3[[#This Row],[Línea estratégica]]="","",#REF!)</f>
        <v>#REF!</v>
      </c>
      <c r="E26" s="324" t="e">
        <f>IF(Tabla3[[#This Row],[Línea estratégica]]="","",#REF!)</f>
        <v>#REF!</v>
      </c>
      <c r="F26" s="324" t="e">
        <f>IF(Tabla3[[#This Row],[Línea estratégica]]="","",#REF!)</f>
        <v>#REF!</v>
      </c>
      <c r="G26" s="581" t="s">
        <v>762</v>
      </c>
      <c r="H26" s="582" t="str">
        <f>IFERROR(VLOOKUP(Tabla3[[#This Row],[Línea estratégica]],Obj!$B$57:$C$90,2,FALSE),"")</f>
        <v>Le.1</v>
      </c>
      <c r="I26" s="581" t="s">
        <v>833</v>
      </c>
      <c r="J26" s="582" t="str">
        <f>IFERROR(VLOOKUP($I26,Obj!$D$132:$E$147,2,FALSE),"")</f>
        <v>Obj1.3</v>
      </c>
      <c r="K26" s="581" t="s">
        <v>777</v>
      </c>
      <c r="L26" s="581" t="s">
        <v>1451</v>
      </c>
      <c r="M26" s="581" t="s">
        <v>1439</v>
      </c>
      <c r="N26" s="586">
        <v>9</v>
      </c>
      <c r="O26" s="587">
        <v>0.8</v>
      </c>
      <c r="P26" s="586"/>
      <c r="Q26" s="586"/>
      <c r="R26" s="586"/>
      <c r="S26" s="299"/>
      <c r="T26" s="288"/>
      <c r="U26" s="288" t="s">
        <v>1438</v>
      </c>
      <c r="V26" s="288" t="s">
        <v>1438</v>
      </c>
      <c r="W26" s="118"/>
      <c r="X26" s="118"/>
      <c r="Y26" s="117"/>
      <c r="Z26" s="118"/>
      <c r="AA26" s="118"/>
      <c r="AB26" s="118"/>
      <c r="AC26" s="118"/>
      <c r="AD26" s="118"/>
      <c r="AE26" s="118"/>
      <c r="AF26" s="118"/>
      <c r="AG26" s="118"/>
      <c r="AH26" s="118"/>
      <c r="AI26" s="118"/>
      <c r="AJ26" s="117"/>
      <c r="AK26" s="117"/>
      <c r="AL26" s="117"/>
      <c r="AM26" s="117"/>
      <c r="AN26" s="117"/>
      <c r="AO26" s="117"/>
      <c r="AP26" s="117"/>
      <c r="AQ26" s="117"/>
      <c r="AR26" s="117"/>
      <c r="AS26" s="117"/>
      <c r="AT26" s="117"/>
      <c r="AU26" s="117"/>
    </row>
    <row r="27" spans="2:47" s="116" customFormat="1" ht="90" hidden="1" x14ac:dyDescent="0.25">
      <c r="B27" s="589" t="s">
        <v>1260</v>
      </c>
      <c r="C27" s="324" t="e">
        <f>IF(Tabla3[[#This Row],[Línea estratégica]]="","",#REF!)</f>
        <v>#REF!</v>
      </c>
      <c r="D27" s="324" t="e">
        <f>IF(Tabla3[[#This Row],[Línea estratégica]]="","",#REF!)</f>
        <v>#REF!</v>
      </c>
      <c r="E27" s="324" t="e">
        <f>IF(Tabla3[[#This Row],[Línea estratégica]]="","",#REF!)</f>
        <v>#REF!</v>
      </c>
      <c r="F27" s="324" t="e">
        <f>IF(Tabla3[[#This Row],[Línea estratégica]]="","",#REF!)</f>
        <v>#REF!</v>
      </c>
      <c r="G27" s="581" t="s">
        <v>762</v>
      </c>
      <c r="H27" s="582" t="str">
        <f>IFERROR(VLOOKUP(Tabla3[[#This Row],[Línea estratégica]],Obj!$B$57:$C$90,2,FALSE),"")</f>
        <v>Le.1</v>
      </c>
      <c r="I27" s="581" t="s">
        <v>834</v>
      </c>
      <c r="J27" s="582" t="str">
        <f>IFERROR(VLOOKUP($I27,Obj!$D$132:$E$147,2,FALSE),"")</f>
        <v>Obj1.4</v>
      </c>
      <c r="K27" s="581" t="s">
        <v>780</v>
      </c>
      <c r="L27" s="583" t="s">
        <v>1790</v>
      </c>
      <c r="M27" s="581" t="s">
        <v>1791</v>
      </c>
      <c r="N27" s="581" t="s">
        <v>1792</v>
      </c>
      <c r="O27" s="584">
        <v>0.1</v>
      </c>
      <c r="P27" s="584">
        <v>0.4</v>
      </c>
      <c r="Q27" s="586"/>
      <c r="R27" s="586"/>
      <c r="S27" s="586"/>
      <c r="T27" s="299"/>
      <c r="U27" s="288"/>
      <c r="V27" s="288" t="s">
        <v>1793</v>
      </c>
      <c r="W27" s="118"/>
      <c r="X27" s="118"/>
      <c r="Y27" s="117"/>
      <c r="Z27" s="118"/>
      <c r="AA27" s="118"/>
      <c r="AB27" s="118"/>
      <c r="AC27" s="118"/>
      <c r="AD27" s="118"/>
      <c r="AE27" s="118"/>
      <c r="AF27" s="118"/>
      <c r="AG27" s="118"/>
      <c r="AH27" s="118"/>
      <c r="AI27" s="118"/>
      <c r="AJ27" s="117"/>
      <c r="AK27" s="117"/>
      <c r="AL27" s="117"/>
      <c r="AM27" s="117"/>
      <c r="AN27" s="117"/>
      <c r="AO27" s="117"/>
      <c r="AP27" s="117"/>
      <c r="AQ27" s="117"/>
      <c r="AR27" s="117"/>
      <c r="AS27" s="117"/>
      <c r="AT27" s="117"/>
      <c r="AU27" s="117"/>
    </row>
    <row r="28" spans="2:47" s="116" customFormat="1" ht="90" hidden="1" x14ac:dyDescent="0.25">
      <c r="B28" s="581" t="s">
        <v>1270</v>
      </c>
      <c r="C28" s="324" t="e">
        <f>IF(Tabla3[[#This Row],[Línea estratégica]]="","",#REF!)</f>
        <v>#REF!</v>
      </c>
      <c r="D28" s="324" t="e">
        <f>IF(Tabla3[[#This Row],[Línea estratégica]]="","",#REF!)</f>
        <v>#REF!</v>
      </c>
      <c r="E28" s="324" t="e">
        <f>IF(Tabla3[[#This Row],[Línea estratégica]]="","",#REF!)</f>
        <v>#REF!</v>
      </c>
      <c r="F28" s="324" t="e">
        <f>IF(Tabla3[[#This Row],[Línea estratégica]]="","",#REF!)</f>
        <v>#REF!</v>
      </c>
      <c r="G28" s="581" t="s">
        <v>762</v>
      </c>
      <c r="H28" s="582" t="str">
        <f>IFERROR(VLOOKUP(Tabla3[[#This Row],[Línea estratégica]],Obj!$B$57:$C$90,2,FALSE),"")</f>
        <v>Le.1</v>
      </c>
      <c r="I28" s="581" t="s">
        <v>835</v>
      </c>
      <c r="J28" s="582" t="str">
        <f>IFERROR(VLOOKUP($I28,Obj!$D$132:$E$147,2,FALSE),"")</f>
        <v>Obj1.5</v>
      </c>
      <c r="K28" s="581" t="s">
        <v>846</v>
      </c>
      <c r="L28" s="583" t="s">
        <v>1466</v>
      </c>
      <c r="M28" s="581" t="s">
        <v>1467</v>
      </c>
      <c r="N28" s="581" t="s">
        <v>1307</v>
      </c>
      <c r="O28" s="590" t="s">
        <v>1468</v>
      </c>
      <c r="P28" s="585">
        <v>0.5</v>
      </c>
      <c r="Q28" s="586"/>
      <c r="R28" s="586"/>
      <c r="S28" s="586"/>
      <c r="T28" s="299"/>
      <c r="U28" s="288"/>
      <c r="V28" s="288" t="s">
        <v>1469</v>
      </c>
      <c r="W28" s="118"/>
      <c r="X28" s="118"/>
      <c r="Y28" s="117"/>
      <c r="Z28" s="118"/>
      <c r="AA28" s="118"/>
      <c r="AB28" s="118"/>
      <c r="AC28" s="118"/>
      <c r="AD28" s="118"/>
      <c r="AE28" s="118"/>
      <c r="AF28" s="118"/>
      <c r="AG28" s="118"/>
      <c r="AH28" s="118"/>
      <c r="AI28" s="118"/>
      <c r="AJ28" s="117"/>
      <c r="AK28" s="117"/>
      <c r="AL28" s="117"/>
      <c r="AM28" s="117"/>
      <c r="AN28" s="117"/>
      <c r="AO28" s="117"/>
      <c r="AP28" s="117"/>
      <c r="AQ28" s="117"/>
      <c r="AR28" s="117"/>
      <c r="AS28" s="117"/>
      <c r="AT28" s="117"/>
      <c r="AU28" s="117"/>
    </row>
    <row r="29" spans="2:47" s="116" customFormat="1" ht="90" hidden="1" x14ac:dyDescent="0.25">
      <c r="B29" s="581" t="s">
        <v>1270</v>
      </c>
      <c r="C29" s="324" t="e">
        <f>IF(Tabla3[[#This Row],[Línea estratégica]]="","",#REF!)</f>
        <v>#REF!</v>
      </c>
      <c r="D29" s="324" t="e">
        <f>IF(Tabla3[[#This Row],[Línea estratégica]]="","",#REF!)</f>
        <v>#REF!</v>
      </c>
      <c r="E29" s="324" t="e">
        <f>IF(Tabla3[[#This Row],[Línea estratégica]]="","",#REF!)</f>
        <v>#REF!</v>
      </c>
      <c r="F29" s="324" t="e">
        <f>IF(Tabla3[[#This Row],[Línea estratégica]]="","",#REF!)</f>
        <v>#REF!</v>
      </c>
      <c r="G29" s="581" t="s">
        <v>762</v>
      </c>
      <c r="H29" s="582" t="str">
        <f>IFERROR(VLOOKUP(Tabla3[[#This Row],[Línea estratégica]],Obj!$B$57:$C$90,2,FALSE),"")</f>
        <v>Le.1</v>
      </c>
      <c r="I29" s="581" t="s">
        <v>835</v>
      </c>
      <c r="J29" s="582" t="str">
        <f>IFERROR(VLOOKUP($I29,Obj!$D$132:$E$147,2,FALSE),"")</f>
        <v>Obj1.5</v>
      </c>
      <c r="K29" s="581" t="s">
        <v>846</v>
      </c>
      <c r="L29" s="583" t="s">
        <v>1466</v>
      </c>
      <c r="M29" s="581" t="s">
        <v>1470</v>
      </c>
      <c r="N29" s="581" t="s">
        <v>1307</v>
      </c>
      <c r="O29" s="590" t="s">
        <v>1471</v>
      </c>
      <c r="P29" s="584">
        <v>0.1</v>
      </c>
      <c r="Q29" s="586"/>
      <c r="R29" s="586"/>
      <c r="S29" s="586"/>
      <c r="T29" s="299"/>
      <c r="U29" s="288"/>
      <c r="V29" s="288" t="s">
        <v>1469</v>
      </c>
      <c r="W29" s="118"/>
      <c r="X29" s="118"/>
      <c r="Y29" s="117"/>
      <c r="Z29" s="118"/>
      <c r="AA29" s="118"/>
      <c r="AB29" s="118"/>
      <c r="AC29" s="118"/>
      <c r="AD29" s="118"/>
      <c r="AE29" s="118"/>
      <c r="AF29" s="118"/>
      <c r="AG29" s="118"/>
      <c r="AH29" s="118"/>
      <c r="AI29" s="118"/>
      <c r="AJ29" s="117"/>
      <c r="AK29" s="117"/>
      <c r="AL29" s="117"/>
      <c r="AM29" s="117"/>
      <c r="AN29" s="117"/>
      <c r="AO29" s="117"/>
      <c r="AP29" s="117"/>
      <c r="AQ29" s="117"/>
      <c r="AR29" s="117"/>
      <c r="AS29" s="117"/>
      <c r="AT29" s="117"/>
      <c r="AU29" s="117"/>
    </row>
    <row r="30" spans="2:47" s="116" customFormat="1" ht="117" hidden="1" customHeight="1" x14ac:dyDescent="0.25">
      <c r="B30" s="581" t="s">
        <v>1262</v>
      </c>
      <c r="C30" s="324" t="e">
        <f>IF(Tabla3[[#This Row],[Línea estratégica]]="","",#REF!)</f>
        <v>#REF!</v>
      </c>
      <c r="D30" s="324" t="e">
        <f>IF(Tabla3[[#This Row],[Línea estratégica]]="","",#REF!)</f>
        <v>#REF!</v>
      </c>
      <c r="E30" s="324" t="e">
        <f>IF(Tabla3[[#This Row],[Línea estratégica]]="","",#REF!)</f>
        <v>#REF!</v>
      </c>
      <c r="F30" s="324" t="e">
        <f>IF(Tabla3[[#This Row],[Línea estratégica]]="","",#REF!)</f>
        <v>#REF!</v>
      </c>
      <c r="G30" s="581" t="s">
        <v>762</v>
      </c>
      <c r="H30" s="582" t="str">
        <f>IFERROR(VLOOKUP(Tabla3[[#This Row],[Línea estratégica]],Obj!$B$57:$C$90,2,FALSE),"")</f>
        <v>Le.1</v>
      </c>
      <c r="I30" s="581" t="s">
        <v>836</v>
      </c>
      <c r="J30" s="582" t="str">
        <f>IFERROR(VLOOKUP($I30,Obj!$D$132:$E$147,2,FALSE),"")</f>
        <v>Obj1.6</v>
      </c>
      <c r="K30" s="581" t="s">
        <v>784</v>
      </c>
      <c r="L30" s="583" t="s">
        <v>1481</v>
      </c>
      <c r="M30" s="581" t="s">
        <v>1482</v>
      </c>
      <c r="N30" s="581" t="s">
        <v>1483</v>
      </c>
      <c r="O30" s="586">
        <v>0</v>
      </c>
      <c r="P30" s="585">
        <v>1</v>
      </c>
      <c r="Q30" s="586"/>
      <c r="R30" s="586"/>
      <c r="S30" s="586"/>
      <c r="T30" s="299"/>
      <c r="U30" s="288"/>
      <c r="V30" s="288" t="s">
        <v>1484</v>
      </c>
      <c r="W30" s="118"/>
      <c r="X30" s="118"/>
      <c r="Y30" s="117"/>
      <c r="Z30" s="118"/>
      <c r="AA30" s="118"/>
      <c r="AB30" s="118"/>
      <c r="AC30" s="118"/>
      <c r="AD30" s="118"/>
      <c r="AE30" s="118"/>
      <c r="AF30" s="118"/>
      <c r="AG30" s="118"/>
      <c r="AH30" s="118"/>
      <c r="AI30" s="118"/>
      <c r="AJ30" s="117"/>
      <c r="AK30" s="117"/>
      <c r="AL30" s="117"/>
      <c r="AM30" s="117"/>
      <c r="AN30" s="117"/>
      <c r="AO30" s="117"/>
      <c r="AP30" s="117"/>
      <c r="AQ30" s="117"/>
      <c r="AR30" s="117"/>
      <c r="AS30" s="117"/>
      <c r="AT30" s="117"/>
      <c r="AU30" s="117"/>
    </row>
    <row r="31" spans="2:47" s="116" customFormat="1" ht="90" hidden="1" x14ac:dyDescent="0.25">
      <c r="B31" s="581" t="s">
        <v>1262</v>
      </c>
      <c r="C31" s="324" t="e">
        <f>IF(Tabla3[[#This Row],[Línea estratégica]]="","",#REF!)</f>
        <v>#REF!</v>
      </c>
      <c r="D31" s="324" t="e">
        <f>IF(Tabla3[[#This Row],[Línea estratégica]]="","",#REF!)</f>
        <v>#REF!</v>
      </c>
      <c r="E31" s="324" t="e">
        <f>IF(Tabla3[[#This Row],[Línea estratégica]]="","",#REF!)</f>
        <v>#REF!</v>
      </c>
      <c r="F31" s="324" t="e">
        <f>IF(Tabla3[[#This Row],[Línea estratégica]]="","",#REF!)</f>
        <v>#REF!</v>
      </c>
      <c r="G31" s="581" t="s">
        <v>762</v>
      </c>
      <c r="H31" s="582" t="str">
        <f>IFERROR(VLOOKUP(Tabla3[[#This Row],[Línea estratégica]],Obj!$B$57:$C$90,2,FALSE),"")</f>
        <v>Le.1</v>
      </c>
      <c r="I31" s="581" t="s">
        <v>836</v>
      </c>
      <c r="J31" s="582" t="str">
        <f>IFERROR(VLOOKUP($I31,Obj!$D$132:$E$147,2,FALSE),"")</f>
        <v>Obj1.6</v>
      </c>
      <c r="K31" s="581" t="s">
        <v>847</v>
      </c>
      <c r="L31" s="583" t="s">
        <v>1485</v>
      </c>
      <c r="M31" s="581" t="s">
        <v>1486</v>
      </c>
      <c r="N31" s="581" t="s">
        <v>1487</v>
      </c>
      <c r="O31" s="584">
        <v>0</v>
      </c>
      <c r="P31" s="587">
        <v>1</v>
      </c>
      <c r="Q31" s="586"/>
      <c r="R31" s="586"/>
      <c r="S31" s="586"/>
      <c r="T31" s="299"/>
      <c r="U31" s="288"/>
      <c r="V31" s="288" t="s">
        <v>1484</v>
      </c>
      <c r="W31" s="118"/>
      <c r="X31" s="118"/>
      <c r="Y31" s="117"/>
      <c r="Z31" s="118"/>
      <c r="AA31" s="118"/>
      <c r="AB31" s="118"/>
      <c r="AC31" s="118"/>
      <c r="AD31" s="118"/>
      <c r="AE31" s="118"/>
      <c r="AF31" s="118"/>
      <c r="AG31" s="118"/>
      <c r="AH31" s="118"/>
      <c r="AI31" s="118"/>
      <c r="AJ31" s="117"/>
      <c r="AK31" s="117"/>
      <c r="AL31" s="117"/>
      <c r="AM31" s="117"/>
      <c r="AN31" s="117"/>
      <c r="AO31" s="117"/>
      <c r="AP31" s="117"/>
      <c r="AQ31" s="117"/>
      <c r="AR31" s="117"/>
      <c r="AS31" s="117"/>
      <c r="AT31" s="117"/>
      <c r="AU31" s="117"/>
    </row>
    <row r="32" spans="2:47" s="116" customFormat="1" ht="90" hidden="1" x14ac:dyDescent="0.25">
      <c r="B32" s="581" t="s">
        <v>1262</v>
      </c>
      <c r="C32" s="324" t="e">
        <f>IF(Tabla3[[#This Row],[Línea estratégica]]="","",#REF!)</f>
        <v>#REF!</v>
      </c>
      <c r="D32" s="324" t="e">
        <f>IF(Tabla3[[#This Row],[Línea estratégica]]="","",#REF!)</f>
        <v>#REF!</v>
      </c>
      <c r="E32" s="324" t="e">
        <f>IF(Tabla3[[#This Row],[Línea estratégica]]="","",#REF!)</f>
        <v>#REF!</v>
      </c>
      <c r="F32" s="324" t="e">
        <f>IF(Tabla3[[#This Row],[Línea estratégica]]="","",#REF!)</f>
        <v>#REF!</v>
      </c>
      <c r="G32" s="581" t="s">
        <v>762</v>
      </c>
      <c r="H32" s="582" t="str">
        <f>IFERROR(VLOOKUP(Tabla3[[#This Row],[Línea estratégica]],Obj!$B$57:$C$90,2,FALSE),"")</f>
        <v>Le.1</v>
      </c>
      <c r="I32" s="581" t="s">
        <v>836</v>
      </c>
      <c r="J32" s="582" t="str">
        <f>IFERROR(VLOOKUP($I32,Obj!$D$132:$E$147,2,FALSE),"")</f>
        <v>Obj1.6</v>
      </c>
      <c r="K32" s="581" t="s">
        <v>787</v>
      </c>
      <c r="L32" s="583" t="s">
        <v>1488</v>
      </c>
      <c r="M32" s="581" t="s">
        <v>1489</v>
      </c>
      <c r="N32" s="581" t="s">
        <v>1490</v>
      </c>
      <c r="O32" s="584">
        <v>0</v>
      </c>
      <c r="P32" s="584">
        <v>0.9</v>
      </c>
      <c r="Q32" s="586"/>
      <c r="R32" s="586"/>
      <c r="S32" s="586"/>
      <c r="T32" s="299"/>
      <c r="U32" s="288"/>
      <c r="V32" s="288" t="s">
        <v>1484</v>
      </c>
      <c r="W32" s="118"/>
      <c r="X32" s="118"/>
      <c r="Y32" s="117"/>
      <c r="Z32" s="118"/>
      <c r="AA32" s="118"/>
      <c r="AB32" s="118"/>
      <c r="AC32" s="118"/>
      <c r="AD32" s="118"/>
      <c r="AE32" s="118"/>
      <c r="AF32" s="118"/>
      <c r="AG32" s="118"/>
      <c r="AH32" s="118"/>
      <c r="AI32" s="118"/>
      <c r="AJ32" s="117"/>
      <c r="AK32" s="117"/>
      <c r="AL32" s="117"/>
      <c r="AM32" s="117"/>
      <c r="AN32" s="117"/>
      <c r="AO32" s="117"/>
      <c r="AP32" s="117"/>
      <c r="AQ32" s="117"/>
      <c r="AR32" s="117"/>
      <c r="AS32" s="117"/>
      <c r="AT32" s="117"/>
      <c r="AU32" s="117"/>
    </row>
    <row r="33" spans="2:47" s="116" customFormat="1" ht="90" hidden="1" x14ac:dyDescent="0.25">
      <c r="B33" s="581" t="s">
        <v>1262</v>
      </c>
      <c r="C33" s="324" t="e">
        <f>IF(Tabla3[[#This Row],[Línea estratégica]]="","",#REF!)</f>
        <v>#REF!</v>
      </c>
      <c r="D33" s="324" t="e">
        <f>IF(Tabla3[[#This Row],[Línea estratégica]]="","",#REF!)</f>
        <v>#REF!</v>
      </c>
      <c r="E33" s="324" t="e">
        <f>IF(Tabla3[[#This Row],[Línea estratégica]]="","",#REF!)</f>
        <v>#REF!</v>
      </c>
      <c r="F33" s="324" t="e">
        <f>IF(Tabla3[[#This Row],[Línea estratégica]]="","",#REF!)</f>
        <v>#REF!</v>
      </c>
      <c r="G33" s="581" t="s">
        <v>762</v>
      </c>
      <c r="H33" s="582" t="str">
        <f>IFERROR(VLOOKUP(Tabla3[[#This Row],[Línea estratégica]],Obj!$B$57:$C$90,2,FALSE),"")</f>
        <v>Le.1</v>
      </c>
      <c r="I33" s="581" t="s">
        <v>836</v>
      </c>
      <c r="J33" s="582" t="str">
        <f>IFERROR(VLOOKUP($I33,Obj!$D$132:$E$147,2,FALSE),"")</f>
        <v>Obj1.6</v>
      </c>
      <c r="K33" s="581" t="s">
        <v>847</v>
      </c>
      <c r="L33" s="583" t="s">
        <v>1491</v>
      </c>
      <c r="M33" s="581" t="s">
        <v>1492</v>
      </c>
      <c r="N33" s="581" t="s">
        <v>1493</v>
      </c>
      <c r="O33" s="584">
        <v>0.15</v>
      </c>
      <c r="P33" s="584">
        <v>0.2</v>
      </c>
      <c r="Q33" s="586"/>
      <c r="R33" s="586"/>
      <c r="S33" s="586"/>
      <c r="T33" s="299"/>
      <c r="U33" s="288"/>
      <c r="V33" s="288" t="s">
        <v>1484</v>
      </c>
      <c r="W33" s="118"/>
      <c r="X33" s="118"/>
      <c r="Y33" s="117"/>
      <c r="Z33" s="118"/>
      <c r="AA33" s="118"/>
      <c r="AB33" s="118"/>
      <c r="AC33" s="118"/>
      <c r="AD33" s="118"/>
      <c r="AE33" s="118"/>
      <c r="AF33" s="118"/>
      <c r="AG33" s="118"/>
      <c r="AH33" s="118"/>
      <c r="AI33" s="118"/>
      <c r="AJ33" s="117"/>
      <c r="AK33" s="117"/>
      <c r="AL33" s="117"/>
      <c r="AM33" s="117"/>
      <c r="AN33" s="117"/>
      <c r="AO33" s="117"/>
      <c r="AP33" s="117"/>
      <c r="AQ33" s="117"/>
      <c r="AR33" s="117"/>
      <c r="AS33" s="117"/>
      <c r="AT33" s="117"/>
      <c r="AU33" s="117"/>
    </row>
    <row r="34" spans="2:47" s="116" customFormat="1" ht="90" hidden="1" x14ac:dyDescent="0.25">
      <c r="B34" s="581" t="s">
        <v>1262</v>
      </c>
      <c r="C34" s="324" t="e">
        <f>IF(Tabla3[[#This Row],[Línea estratégica]]="","",#REF!)</f>
        <v>#REF!</v>
      </c>
      <c r="D34" s="324" t="e">
        <f>IF(Tabla3[[#This Row],[Línea estratégica]]="","",#REF!)</f>
        <v>#REF!</v>
      </c>
      <c r="E34" s="324" t="e">
        <f>IF(Tabla3[[#This Row],[Línea estratégica]]="","",#REF!)</f>
        <v>#REF!</v>
      </c>
      <c r="F34" s="324" t="e">
        <f>IF(Tabla3[[#This Row],[Línea estratégica]]="","",#REF!)</f>
        <v>#REF!</v>
      </c>
      <c r="G34" s="581" t="s">
        <v>762</v>
      </c>
      <c r="H34" s="582" t="str">
        <f>IFERROR(VLOOKUP(Tabla3[[#This Row],[Línea estratégica]],Obj!$B$57:$C$90,2,FALSE),"")</f>
        <v>Le.1</v>
      </c>
      <c r="I34" s="581" t="s">
        <v>836</v>
      </c>
      <c r="J34" s="582" t="str">
        <f>IFERROR(VLOOKUP($I34,Obj!$D$132:$E$147,2,FALSE),"")</f>
        <v>Obj1.6</v>
      </c>
      <c r="K34" s="581" t="s">
        <v>847</v>
      </c>
      <c r="L34" s="583" t="s">
        <v>1494</v>
      </c>
      <c r="M34" s="581" t="s">
        <v>1495</v>
      </c>
      <c r="N34" s="581" t="s">
        <v>1496</v>
      </c>
      <c r="O34" s="584">
        <v>0.8</v>
      </c>
      <c r="P34" s="584">
        <v>1</v>
      </c>
      <c r="Q34" s="586"/>
      <c r="R34" s="586"/>
      <c r="S34" s="586"/>
      <c r="T34" s="299"/>
      <c r="U34" s="288"/>
      <c r="V34" s="288" t="s">
        <v>1484</v>
      </c>
      <c r="W34" s="118"/>
      <c r="X34" s="118"/>
      <c r="Y34" s="117"/>
      <c r="Z34" s="118"/>
      <c r="AA34" s="118"/>
      <c r="AB34" s="118"/>
      <c r="AC34" s="118"/>
      <c r="AD34" s="118"/>
      <c r="AE34" s="118"/>
      <c r="AF34" s="118"/>
      <c r="AG34" s="118"/>
      <c r="AH34" s="118"/>
      <c r="AI34" s="118"/>
      <c r="AJ34" s="117"/>
      <c r="AK34" s="117"/>
      <c r="AL34" s="117"/>
      <c r="AM34" s="117"/>
      <c r="AN34" s="117"/>
      <c r="AO34" s="117"/>
      <c r="AP34" s="117"/>
      <c r="AQ34" s="117"/>
      <c r="AR34" s="117"/>
      <c r="AS34" s="117"/>
      <c r="AT34" s="117"/>
      <c r="AU34" s="117"/>
    </row>
    <row r="35" spans="2:47" s="116" customFormat="1" ht="90" hidden="1" x14ac:dyDescent="0.25">
      <c r="B35" s="581" t="s">
        <v>1262</v>
      </c>
      <c r="C35" s="324" t="e">
        <f>IF(Tabla3[[#This Row],[Línea estratégica]]="","",#REF!)</f>
        <v>#REF!</v>
      </c>
      <c r="D35" s="324" t="e">
        <f>IF(Tabla3[[#This Row],[Línea estratégica]]="","",#REF!)</f>
        <v>#REF!</v>
      </c>
      <c r="E35" s="324" t="e">
        <f>IF(Tabla3[[#This Row],[Línea estratégica]]="","",#REF!)</f>
        <v>#REF!</v>
      </c>
      <c r="F35" s="324" t="e">
        <f>IF(Tabla3[[#This Row],[Línea estratégica]]="","",#REF!)</f>
        <v>#REF!</v>
      </c>
      <c r="G35" s="581" t="s">
        <v>762</v>
      </c>
      <c r="H35" s="582" t="str">
        <f>IFERROR(VLOOKUP(Tabla3[[#This Row],[Línea estratégica]],Obj!$B$57:$C$90,2,FALSE),"")</f>
        <v>Le.1</v>
      </c>
      <c r="I35" s="581" t="s">
        <v>836</v>
      </c>
      <c r="J35" s="582" t="str">
        <f>IFERROR(VLOOKUP($I35,Obj!$D$132:$E$147,2,FALSE),"")</f>
        <v>Obj1.6</v>
      </c>
      <c r="K35" s="581" t="s">
        <v>847</v>
      </c>
      <c r="L35" s="583" t="s">
        <v>1497</v>
      </c>
      <c r="M35" s="581" t="s">
        <v>1498</v>
      </c>
      <c r="N35" s="581" t="s">
        <v>1499</v>
      </c>
      <c r="O35" s="584">
        <v>0.5</v>
      </c>
      <c r="P35" s="584">
        <v>1</v>
      </c>
      <c r="Q35" s="586"/>
      <c r="R35" s="586"/>
      <c r="S35" s="586"/>
      <c r="T35" s="299"/>
      <c r="U35" s="288"/>
      <c r="V35" s="288" t="s">
        <v>1484</v>
      </c>
      <c r="W35" s="118"/>
      <c r="X35" s="118"/>
      <c r="Y35" s="117"/>
      <c r="Z35" s="118"/>
      <c r="AA35" s="118"/>
      <c r="AB35" s="118"/>
      <c r="AC35" s="118"/>
      <c r="AD35" s="118"/>
      <c r="AE35" s="118"/>
      <c r="AF35" s="118"/>
      <c r="AG35" s="118"/>
      <c r="AH35" s="118"/>
      <c r="AI35" s="118"/>
      <c r="AJ35" s="117"/>
      <c r="AK35" s="117"/>
      <c r="AL35" s="117"/>
      <c r="AM35" s="117"/>
      <c r="AN35" s="117"/>
      <c r="AO35" s="117"/>
      <c r="AP35" s="117"/>
      <c r="AQ35" s="117"/>
      <c r="AR35" s="117"/>
      <c r="AS35" s="117"/>
      <c r="AT35" s="117"/>
      <c r="AU35" s="117"/>
    </row>
    <row r="36" spans="2:47" s="116" customFormat="1" ht="90" hidden="1" x14ac:dyDescent="0.25">
      <c r="B36" s="581" t="s">
        <v>1267</v>
      </c>
      <c r="C36" s="324" t="e">
        <f>IF(Tabla3[[#This Row],[Línea estratégica]]="","",#REF!)</f>
        <v>#REF!</v>
      </c>
      <c r="D36" s="324" t="e">
        <f>IF(Tabla3[[#This Row],[Línea estratégica]]="","",#REF!)</f>
        <v>#REF!</v>
      </c>
      <c r="E36" s="324" t="e">
        <f>IF(Tabla3[[#This Row],[Línea estratégica]]="","",#REF!)</f>
        <v>#REF!</v>
      </c>
      <c r="F36" s="324" t="e">
        <f>IF(Tabla3[[#This Row],[Línea estratégica]]="","",#REF!)</f>
        <v>#REF!</v>
      </c>
      <c r="G36" s="581" t="s">
        <v>762</v>
      </c>
      <c r="H36" s="582" t="str">
        <f>IFERROR(VLOOKUP(Tabla3[[#This Row],[Línea estratégica]],Obj!$B$57:$C$90,2,FALSE),"")</f>
        <v>Le.1</v>
      </c>
      <c r="I36" s="581" t="s">
        <v>836</v>
      </c>
      <c r="J36" s="582" t="str">
        <f>IFERROR(VLOOKUP($I36,Obj!$D$132:$E$147,2,FALSE),"")</f>
        <v>Obj1.6</v>
      </c>
      <c r="K36" s="581" t="s">
        <v>786</v>
      </c>
      <c r="L36" s="583" t="s">
        <v>1526</v>
      </c>
      <c r="M36" s="581" t="s">
        <v>1527</v>
      </c>
      <c r="N36" s="581" t="s">
        <v>1431</v>
      </c>
      <c r="O36" s="586">
        <v>0</v>
      </c>
      <c r="P36" s="585">
        <v>0.5</v>
      </c>
      <c r="Q36" s="586"/>
      <c r="R36" s="586"/>
      <c r="S36" s="586"/>
      <c r="T36" s="299"/>
      <c r="U36" s="288"/>
      <c r="V36" s="288" t="s">
        <v>1528</v>
      </c>
      <c r="W36" s="118"/>
      <c r="X36" s="118"/>
      <c r="Y36" s="117"/>
      <c r="Z36" s="118"/>
      <c r="AA36" s="118"/>
      <c r="AB36" s="118"/>
      <c r="AC36" s="118"/>
      <c r="AD36" s="118"/>
      <c r="AE36" s="118"/>
      <c r="AF36" s="118"/>
      <c r="AG36" s="118"/>
      <c r="AH36" s="118"/>
      <c r="AI36" s="118"/>
      <c r="AJ36" s="117"/>
      <c r="AK36" s="117"/>
      <c r="AL36" s="117"/>
      <c r="AM36" s="117"/>
      <c r="AN36" s="117"/>
      <c r="AO36" s="117"/>
      <c r="AP36" s="117"/>
      <c r="AQ36" s="117"/>
      <c r="AR36" s="117"/>
      <c r="AS36" s="117"/>
      <c r="AT36" s="117"/>
      <c r="AU36" s="117"/>
    </row>
    <row r="37" spans="2:47" s="116" customFormat="1" ht="90" hidden="1" x14ac:dyDescent="0.25">
      <c r="B37" s="581" t="s">
        <v>1267</v>
      </c>
      <c r="C37" s="324" t="e">
        <f>IF(Tabla3[[#This Row],[Línea estratégica]]="","",#REF!)</f>
        <v>#REF!</v>
      </c>
      <c r="D37" s="324" t="e">
        <f>IF(Tabla3[[#This Row],[Línea estratégica]]="","",#REF!)</f>
        <v>#REF!</v>
      </c>
      <c r="E37" s="324" t="e">
        <f>IF(Tabla3[[#This Row],[Línea estratégica]]="","",#REF!)</f>
        <v>#REF!</v>
      </c>
      <c r="F37" s="324" t="e">
        <f>IF(Tabla3[[#This Row],[Línea estratégica]]="","",#REF!)</f>
        <v>#REF!</v>
      </c>
      <c r="G37" s="581" t="s">
        <v>762</v>
      </c>
      <c r="H37" s="582" t="str">
        <f>IFERROR(VLOOKUP(Tabla3[[#This Row],[Línea estratégica]],Obj!$B$57:$C$90,2,FALSE),"")</f>
        <v>Le.1</v>
      </c>
      <c r="I37" s="581" t="s">
        <v>836</v>
      </c>
      <c r="J37" s="582" t="str">
        <f>IFERROR(VLOOKUP($I37,Obj!$D$132:$E$147,2,FALSE),"")</f>
        <v>Obj1.6</v>
      </c>
      <c r="K37" s="581" t="s">
        <v>847</v>
      </c>
      <c r="L37" s="583" t="s">
        <v>2965</v>
      </c>
      <c r="M37" s="581" t="s">
        <v>1535</v>
      </c>
      <c r="N37" s="581" t="s">
        <v>1307</v>
      </c>
      <c r="O37" s="586">
        <v>0</v>
      </c>
      <c r="P37" s="584">
        <v>0.5</v>
      </c>
      <c r="Q37" s="586"/>
      <c r="R37" s="586"/>
      <c r="S37" s="586"/>
      <c r="T37" s="299"/>
      <c r="U37" s="288"/>
      <c r="V37" s="288" t="s">
        <v>1358</v>
      </c>
      <c r="W37" s="118"/>
      <c r="X37" s="118"/>
      <c r="Y37" s="117"/>
      <c r="Z37" s="118"/>
      <c r="AA37" s="118"/>
      <c r="AB37" s="118"/>
      <c r="AC37" s="118"/>
      <c r="AD37" s="118"/>
      <c r="AE37" s="118"/>
      <c r="AF37" s="118"/>
      <c r="AG37" s="118"/>
      <c r="AH37" s="118"/>
      <c r="AI37" s="118"/>
      <c r="AJ37" s="117"/>
      <c r="AK37" s="117"/>
      <c r="AL37" s="117"/>
      <c r="AM37" s="117"/>
      <c r="AN37" s="117"/>
      <c r="AO37" s="117"/>
      <c r="AP37" s="117"/>
      <c r="AQ37" s="117"/>
      <c r="AR37" s="117"/>
      <c r="AS37" s="117"/>
      <c r="AT37" s="117"/>
      <c r="AU37" s="117"/>
    </row>
    <row r="38" spans="2:47" s="116" customFormat="1" ht="90" hidden="1" x14ac:dyDescent="0.25">
      <c r="B38" s="581" t="s">
        <v>1267</v>
      </c>
      <c r="C38" s="324" t="e">
        <f>IF(Tabla3[[#This Row],[Línea estratégica]]="","",#REF!)</f>
        <v>#REF!</v>
      </c>
      <c r="D38" s="324" t="e">
        <f>IF(Tabla3[[#This Row],[Línea estratégica]]="","",#REF!)</f>
        <v>#REF!</v>
      </c>
      <c r="E38" s="324" t="e">
        <f>IF(Tabla3[[#This Row],[Línea estratégica]]="","",#REF!)</f>
        <v>#REF!</v>
      </c>
      <c r="F38" s="324" t="e">
        <f>IF(Tabla3[[#This Row],[Línea estratégica]]="","",#REF!)</f>
        <v>#REF!</v>
      </c>
      <c r="G38" s="581" t="s">
        <v>762</v>
      </c>
      <c r="H38" s="582" t="str">
        <f>IFERROR(VLOOKUP(Tabla3[[#This Row],[Línea estratégica]],Obj!$B$57:$C$90,2,FALSE),"")</f>
        <v>Le.1</v>
      </c>
      <c r="I38" s="581" t="s">
        <v>836</v>
      </c>
      <c r="J38" s="582" t="str">
        <f>IFERROR(VLOOKUP($I38,Obj!$D$132:$E$147,2,FALSE),"")</f>
        <v>Obj1.6</v>
      </c>
      <c r="K38" s="581" t="s">
        <v>847</v>
      </c>
      <c r="L38" s="583" t="s">
        <v>2966</v>
      </c>
      <c r="M38" s="581" t="s">
        <v>1536</v>
      </c>
      <c r="N38" s="581" t="s">
        <v>1307</v>
      </c>
      <c r="O38" s="584">
        <v>0</v>
      </c>
      <c r="P38" s="584">
        <v>0.5</v>
      </c>
      <c r="Q38" s="586"/>
      <c r="R38" s="586"/>
      <c r="S38" s="586"/>
      <c r="T38" s="299"/>
      <c r="U38" s="288"/>
      <c r="V38" s="288" t="s">
        <v>1358</v>
      </c>
      <c r="W38" s="118"/>
      <c r="X38" s="118"/>
      <c r="Y38" s="117"/>
      <c r="Z38" s="118"/>
      <c r="AA38" s="118"/>
      <c r="AB38" s="118"/>
      <c r="AC38" s="118"/>
      <c r="AD38" s="118"/>
      <c r="AE38" s="118"/>
      <c r="AF38" s="118"/>
      <c r="AG38" s="118"/>
      <c r="AH38" s="118"/>
      <c r="AI38" s="118"/>
      <c r="AJ38" s="117"/>
      <c r="AK38" s="117"/>
      <c r="AL38" s="117"/>
      <c r="AM38" s="117"/>
      <c r="AN38" s="117"/>
      <c r="AO38" s="117"/>
      <c r="AP38" s="117"/>
      <c r="AQ38" s="117"/>
      <c r="AR38" s="117"/>
      <c r="AS38" s="117"/>
      <c r="AT38" s="117"/>
      <c r="AU38" s="117"/>
    </row>
    <row r="39" spans="2:47" s="116" customFormat="1" ht="90" hidden="1" x14ac:dyDescent="0.25">
      <c r="B39" s="581" t="s">
        <v>1261</v>
      </c>
      <c r="C39" s="324" t="e">
        <f>IF(Tabla3[[#This Row],[Línea estratégica]]="","",#REF!)</f>
        <v>#REF!</v>
      </c>
      <c r="D39" s="324" t="e">
        <f>IF(Tabla3[[#This Row],[Línea estratégica]]="","",#REF!)</f>
        <v>#REF!</v>
      </c>
      <c r="E39" s="324" t="e">
        <f>IF(Tabla3[[#This Row],[Línea estratégica]]="","",#REF!)</f>
        <v>#REF!</v>
      </c>
      <c r="F39" s="324" t="e">
        <f>IF(Tabla3[[#This Row],[Línea estratégica]]="","",#REF!)</f>
        <v>#REF!</v>
      </c>
      <c r="G39" s="581" t="s">
        <v>762</v>
      </c>
      <c r="H39" s="582" t="str">
        <f>IFERROR(VLOOKUP(Tabla3[[#This Row],[Línea estratégica]],Obj!$B$57:$C$90,2,FALSE),"")</f>
        <v>Le.1</v>
      </c>
      <c r="I39" s="581" t="s">
        <v>837</v>
      </c>
      <c r="J39" s="582" t="str">
        <f>IFERROR(VLOOKUP($I39,Obj!$D$132:$E$147,2,FALSE),"")</f>
        <v>Obj1.7</v>
      </c>
      <c r="K39" s="581" t="s">
        <v>789</v>
      </c>
      <c r="L39" s="591" t="s">
        <v>1539</v>
      </c>
      <c r="M39" s="583" t="s">
        <v>1540</v>
      </c>
      <c r="N39" s="581" t="s">
        <v>1307</v>
      </c>
      <c r="O39" s="584">
        <v>1</v>
      </c>
      <c r="P39" s="585">
        <v>1</v>
      </c>
      <c r="Q39" s="586"/>
      <c r="R39" s="586"/>
      <c r="S39" s="586"/>
      <c r="T39" s="299"/>
      <c r="U39" s="288"/>
      <c r="V39" s="288" t="s">
        <v>1541</v>
      </c>
      <c r="W39" s="118"/>
      <c r="X39" s="118"/>
      <c r="Y39" s="117"/>
      <c r="Z39" s="118"/>
      <c r="AA39" s="118"/>
      <c r="AB39" s="118"/>
      <c r="AC39" s="118"/>
      <c r="AD39" s="118"/>
      <c r="AE39" s="118"/>
      <c r="AF39" s="118"/>
      <c r="AG39" s="118"/>
      <c r="AH39" s="118"/>
      <c r="AI39" s="118"/>
      <c r="AJ39" s="117"/>
      <c r="AK39" s="117"/>
      <c r="AL39" s="117"/>
      <c r="AM39" s="117"/>
      <c r="AN39" s="117"/>
      <c r="AO39" s="117"/>
      <c r="AP39" s="117"/>
      <c r="AQ39" s="117"/>
      <c r="AR39" s="117"/>
      <c r="AS39" s="117"/>
      <c r="AT39" s="117"/>
      <c r="AU39" s="117"/>
    </row>
    <row r="40" spans="2:47" s="116" customFormat="1" ht="90" hidden="1" x14ac:dyDescent="0.25">
      <c r="B40" s="581" t="s">
        <v>1260</v>
      </c>
      <c r="C40" s="324" t="e">
        <f>IF(Tabla3[[#This Row],[Línea estratégica]]="","",#REF!)</f>
        <v>#REF!</v>
      </c>
      <c r="D40" s="324" t="e">
        <f>IF(Tabla3[[#This Row],[Línea estratégica]]="","",#REF!)</f>
        <v>#REF!</v>
      </c>
      <c r="E40" s="324" t="e">
        <f>IF(Tabla3[[#This Row],[Línea estratégica]]="","",#REF!)</f>
        <v>#REF!</v>
      </c>
      <c r="F40" s="324" t="e">
        <f>IF(Tabla3[[#This Row],[Línea estratégica]]="","",#REF!)</f>
        <v>#REF!</v>
      </c>
      <c r="G40" s="581" t="s">
        <v>762</v>
      </c>
      <c r="H40" s="582" t="str">
        <f>IFERROR(VLOOKUP(Tabla3[[#This Row],[Línea estratégica]],Obj!$B$57:$C$90,2,FALSE),"")</f>
        <v>Le.1</v>
      </c>
      <c r="I40" s="581" t="s">
        <v>838</v>
      </c>
      <c r="J40" s="582" t="str">
        <f>IFERROR(VLOOKUP($I40,Obj!$D$132:$E$147,2,FALSE),"")</f>
        <v>Obj1.8</v>
      </c>
      <c r="K40" s="581" t="s">
        <v>791</v>
      </c>
      <c r="L40" s="583" t="s">
        <v>1553</v>
      </c>
      <c r="M40" s="581" t="s">
        <v>1554</v>
      </c>
      <c r="N40" s="581" t="s">
        <v>1307</v>
      </c>
      <c r="O40" s="584">
        <v>0.5</v>
      </c>
      <c r="P40" s="585">
        <v>0.7</v>
      </c>
      <c r="Q40" s="586"/>
      <c r="R40" s="586"/>
      <c r="S40" s="586"/>
      <c r="T40" s="299"/>
      <c r="U40" s="288"/>
      <c r="V40" s="288" t="s">
        <v>1555</v>
      </c>
      <c r="W40" s="118"/>
      <c r="X40" s="118"/>
      <c r="Y40" s="117"/>
      <c r="Z40" s="118"/>
      <c r="AA40" s="118"/>
      <c r="AB40" s="118"/>
      <c r="AC40" s="118"/>
      <c r="AD40" s="118"/>
      <c r="AE40" s="118"/>
      <c r="AF40" s="118"/>
      <c r="AG40" s="118"/>
      <c r="AH40" s="118"/>
      <c r="AI40" s="118"/>
      <c r="AJ40" s="117"/>
      <c r="AK40" s="117"/>
      <c r="AL40" s="117"/>
      <c r="AM40" s="117"/>
      <c r="AN40" s="117"/>
      <c r="AO40" s="117"/>
      <c r="AP40" s="117"/>
      <c r="AQ40" s="117"/>
      <c r="AR40" s="117"/>
      <c r="AS40" s="117"/>
      <c r="AT40" s="117"/>
      <c r="AU40" s="117"/>
    </row>
    <row r="41" spans="2:47" s="116" customFormat="1" ht="90" hidden="1" x14ac:dyDescent="0.25">
      <c r="B41" s="581" t="s">
        <v>1260</v>
      </c>
      <c r="C41" s="324" t="e">
        <f>IF(Tabla3[[#This Row],[Línea estratégica]]="","",#REF!)</f>
        <v>#REF!</v>
      </c>
      <c r="D41" s="324" t="e">
        <f>IF(Tabla3[[#This Row],[Línea estratégica]]="","",#REF!)</f>
        <v>#REF!</v>
      </c>
      <c r="E41" s="324" t="e">
        <f>IF(Tabla3[[#This Row],[Línea estratégica]]="","",#REF!)</f>
        <v>#REF!</v>
      </c>
      <c r="F41" s="324" t="e">
        <f>IF(Tabla3[[#This Row],[Línea estratégica]]="","",#REF!)</f>
        <v>#REF!</v>
      </c>
      <c r="G41" s="581" t="s">
        <v>762</v>
      </c>
      <c r="H41" s="582" t="str">
        <f>IFERROR(VLOOKUP(Tabla3[[#This Row],[Línea estratégica]],Obj!$B$57:$C$90,2,FALSE),"")</f>
        <v>Le.1</v>
      </c>
      <c r="I41" s="581" t="s">
        <v>838</v>
      </c>
      <c r="J41" s="582" t="str">
        <f>IFERROR(VLOOKUP($I41,Obj!$D$132:$E$147,2,FALSE),"")</f>
        <v>Obj1.8</v>
      </c>
      <c r="K41" s="581" t="s">
        <v>791</v>
      </c>
      <c r="L41" s="583" t="s">
        <v>1556</v>
      </c>
      <c r="M41" s="581" t="s">
        <v>1557</v>
      </c>
      <c r="N41" s="581" t="s">
        <v>1307</v>
      </c>
      <c r="O41" s="584">
        <v>0.5</v>
      </c>
      <c r="P41" s="587">
        <v>0.8</v>
      </c>
      <c r="Q41" s="586"/>
      <c r="R41" s="586"/>
      <c r="S41" s="586"/>
      <c r="T41" s="299"/>
      <c r="U41" s="288"/>
      <c r="V41" s="288" t="s">
        <v>1555</v>
      </c>
      <c r="W41" s="118"/>
      <c r="X41" s="118"/>
      <c r="Y41" s="117"/>
      <c r="Z41" s="118"/>
      <c r="AA41" s="118"/>
      <c r="AB41" s="118"/>
      <c r="AC41" s="118"/>
      <c r="AD41" s="118"/>
      <c r="AE41" s="118"/>
      <c r="AF41" s="118"/>
      <c r="AG41" s="118"/>
      <c r="AH41" s="118"/>
      <c r="AI41" s="118"/>
      <c r="AJ41" s="117"/>
      <c r="AK41" s="117"/>
      <c r="AL41" s="117"/>
      <c r="AM41" s="117"/>
      <c r="AN41" s="117"/>
      <c r="AO41" s="117"/>
      <c r="AP41" s="117"/>
      <c r="AQ41" s="117"/>
      <c r="AR41" s="117"/>
      <c r="AS41" s="117"/>
      <c r="AT41" s="117"/>
      <c r="AU41" s="117"/>
    </row>
    <row r="42" spans="2:47" s="116" customFormat="1" ht="90" hidden="1" x14ac:dyDescent="0.25">
      <c r="B42" s="581" t="s">
        <v>1260</v>
      </c>
      <c r="C42" s="324" t="e">
        <f>IF(Tabla3[[#This Row],[Línea estratégica]]="","",#REF!)</f>
        <v>#REF!</v>
      </c>
      <c r="D42" s="324" t="e">
        <f>IF(Tabla3[[#This Row],[Línea estratégica]]="","",#REF!)</f>
        <v>#REF!</v>
      </c>
      <c r="E42" s="324" t="e">
        <f>IF(Tabla3[[#This Row],[Línea estratégica]]="","",#REF!)</f>
        <v>#REF!</v>
      </c>
      <c r="F42" s="324" t="e">
        <f>IF(Tabla3[[#This Row],[Línea estratégica]]="","",#REF!)</f>
        <v>#REF!</v>
      </c>
      <c r="G42" s="581" t="s">
        <v>762</v>
      </c>
      <c r="H42" s="582" t="str">
        <f>IFERROR(VLOOKUP(Tabla3[[#This Row],[Línea estratégica]],Obj!$B$57:$C$90,2,FALSE),"")</f>
        <v>Le.1</v>
      </c>
      <c r="I42" s="581" t="s">
        <v>838</v>
      </c>
      <c r="J42" s="582" t="str">
        <f>IFERROR(VLOOKUP($I42,Obj!$D$132:$E$147,2,FALSE),"")</f>
        <v>Obj1.8</v>
      </c>
      <c r="K42" s="581" t="s">
        <v>791</v>
      </c>
      <c r="L42" s="583" t="s">
        <v>1571</v>
      </c>
      <c r="M42" s="581" t="s">
        <v>1572</v>
      </c>
      <c r="N42" s="581" t="s">
        <v>1573</v>
      </c>
      <c r="O42" s="586"/>
      <c r="P42" s="585"/>
      <c r="Q42" s="586"/>
      <c r="R42" s="586"/>
      <c r="S42" s="586"/>
      <c r="T42" s="299"/>
      <c r="U42" s="288"/>
      <c r="V42" s="288" t="s">
        <v>1574</v>
      </c>
      <c r="W42" s="118"/>
      <c r="X42" s="118"/>
      <c r="Y42" s="117"/>
      <c r="Z42" s="118"/>
      <c r="AA42" s="118"/>
      <c r="AB42" s="118"/>
      <c r="AC42" s="118"/>
      <c r="AD42" s="118"/>
      <c r="AE42" s="118"/>
      <c r="AF42" s="118"/>
      <c r="AG42" s="118"/>
      <c r="AH42" s="118"/>
      <c r="AI42" s="118"/>
      <c r="AJ42" s="117"/>
      <c r="AK42" s="117"/>
      <c r="AL42" s="117"/>
      <c r="AM42" s="117"/>
      <c r="AN42" s="117"/>
      <c r="AO42" s="117"/>
      <c r="AP42" s="117"/>
      <c r="AQ42" s="117"/>
      <c r="AR42" s="117"/>
      <c r="AS42" s="117"/>
      <c r="AT42" s="117"/>
      <c r="AU42" s="117"/>
    </row>
    <row r="43" spans="2:47" s="116" customFormat="1" ht="90" hidden="1" x14ac:dyDescent="0.25">
      <c r="B43" s="581" t="s">
        <v>1260</v>
      </c>
      <c r="C43" s="324" t="e">
        <f>IF(Tabla3[[#This Row],[Línea estratégica]]="","",#REF!)</f>
        <v>#REF!</v>
      </c>
      <c r="D43" s="324" t="e">
        <f>IF(Tabla3[[#This Row],[Línea estratégica]]="","",#REF!)</f>
        <v>#REF!</v>
      </c>
      <c r="E43" s="324" t="e">
        <f>IF(Tabla3[[#This Row],[Línea estratégica]]="","",#REF!)</f>
        <v>#REF!</v>
      </c>
      <c r="F43" s="324" t="e">
        <f>IF(Tabla3[[#This Row],[Línea estratégica]]="","",#REF!)</f>
        <v>#REF!</v>
      </c>
      <c r="G43" s="581" t="s">
        <v>762</v>
      </c>
      <c r="H43" s="582" t="str">
        <f>IFERROR(VLOOKUP(Tabla3[[#This Row],[Línea estratégica]],Obj!$B$57:$C$90,2,FALSE),"")</f>
        <v>Le.1</v>
      </c>
      <c r="I43" s="581" t="s">
        <v>838</v>
      </c>
      <c r="J43" s="582" t="str">
        <f>IFERROR(VLOOKUP($I43,Obj!$D$132:$E$147,2,FALSE),"")</f>
        <v>Obj1.8</v>
      </c>
      <c r="K43" s="581" t="s">
        <v>791</v>
      </c>
      <c r="L43" s="583" t="s">
        <v>1575</v>
      </c>
      <c r="M43" s="581" t="s">
        <v>1576</v>
      </c>
      <c r="N43" s="581" t="s">
        <v>1577</v>
      </c>
      <c r="O43" s="584">
        <v>0</v>
      </c>
      <c r="P43" s="587">
        <v>0.5</v>
      </c>
      <c r="Q43" s="586"/>
      <c r="R43" s="586"/>
      <c r="S43" s="586"/>
      <c r="T43" s="299"/>
      <c r="U43" s="288"/>
      <c r="V43" s="288" t="s">
        <v>1574</v>
      </c>
      <c r="W43" s="118"/>
      <c r="X43" s="118"/>
      <c r="Y43" s="117"/>
      <c r="Z43" s="118"/>
      <c r="AA43" s="118"/>
      <c r="AB43" s="118"/>
      <c r="AC43" s="118"/>
      <c r="AD43" s="118"/>
      <c r="AE43" s="118"/>
      <c r="AF43" s="118"/>
      <c r="AG43" s="118"/>
      <c r="AH43" s="118"/>
      <c r="AI43" s="118"/>
      <c r="AJ43" s="117"/>
      <c r="AK43" s="117"/>
      <c r="AL43" s="117"/>
      <c r="AM43" s="117"/>
      <c r="AN43" s="117"/>
      <c r="AO43" s="117"/>
      <c r="AP43" s="117"/>
      <c r="AQ43" s="117"/>
      <c r="AR43" s="117"/>
      <c r="AS43" s="117"/>
      <c r="AT43" s="117"/>
      <c r="AU43" s="117"/>
    </row>
    <row r="44" spans="2:47" s="116" customFormat="1" ht="90" hidden="1" x14ac:dyDescent="0.25">
      <c r="B44" s="581" t="s">
        <v>1260</v>
      </c>
      <c r="C44" s="324" t="e">
        <f>IF(Tabla3[[#This Row],[Línea estratégica]]="","",#REF!)</f>
        <v>#REF!</v>
      </c>
      <c r="D44" s="324" t="e">
        <f>IF(Tabla3[[#This Row],[Línea estratégica]]="","",#REF!)</f>
        <v>#REF!</v>
      </c>
      <c r="E44" s="324" t="e">
        <f>IF(Tabla3[[#This Row],[Línea estratégica]]="","",#REF!)</f>
        <v>#REF!</v>
      </c>
      <c r="F44" s="324" t="e">
        <f>IF(Tabla3[[#This Row],[Línea estratégica]]="","",#REF!)</f>
        <v>#REF!</v>
      </c>
      <c r="G44" s="581" t="s">
        <v>762</v>
      </c>
      <c r="H44" s="582" t="str">
        <f>IFERROR(VLOOKUP(Tabla3[[#This Row],[Línea estratégica]],Obj!$B$57:$C$90,2,FALSE),"")</f>
        <v>Le.1</v>
      </c>
      <c r="I44" s="581" t="s">
        <v>838</v>
      </c>
      <c r="J44" s="582" t="str">
        <f>IFERROR(VLOOKUP($I44,Obj!$D$132:$E$147,2,FALSE),"")</f>
        <v>Obj1.8</v>
      </c>
      <c r="K44" s="581" t="s">
        <v>791</v>
      </c>
      <c r="L44" s="583" t="s">
        <v>1578</v>
      </c>
      <c r="M44" s="581" t="s">
        <v>1579</v>
      </c>
      <c r="N44" s="581" t="s">
        <v>1580</v>
      </c>
      <c r="O44" s="584">
        <v>0</v>
      </c>
      <c r="P44" s="584">
        <v>0.35</v>
      </c>
      <c r="Q44" s="586"/>
      <c r="R44" s="586"/>
      <c r="S44" s="586"/>
      <c r="T44" s="299"/>
      <c r="U44" s="288"/>
      <c r="V44" s="288" t="s">
        <v>1574</v>
      </c>
      <c r="W44" s="118"/>
      <c r="X44" s="118"/>
      <c r="Y44" s="117"/>
      <c r="Z44" s="118"/>
      <c r="AA44" s="118"/>
      <c r="AB44" s="118"/>
      <c r="AC44" s="118"/>
      <c r="AD44" s="118"/>
      <c r="AE44" s="118"/>
      <c r="AF44" s="118"/>
      <c r="AG44" s="118"/>
      <c r="AH44" s="118"/>
      <c r="AI44" s="118"/>
      <c r="AJ44" s="117"/>
      <c r="AK44" s="117"/>
      <c r="AL44" s="117"/>
      <c r="AM44" s="117"/>
      <c r="AN44" s="117"/>
      <c r="AO44" s="117"/>
      <c r="AP44" s="117"/>
      <c r="AQ44" s="117"/>
      <c r="AR44" s="117"/>
      <c r="AS44" s="117"/>
      <c r="AT44" s="117"/>
      <c r="AU44" s="117"/>
    </row>
    <row r="45" spans="2:47" s="116" customFormat="1" ht="90" hidden="1" x14ac:dyDescent="0.25">
      <c r="B45" s="581" t="s">
        <v>1263</v>
      </c>
      <c r="C45" s="324" t="e">
        <f>IF(Tabla3[[#This Row],[Línea estratégica]]="","",#REF!)</f>
        <v>#REF!</v>
      </c>
      <c r="D45" s="324" t="e">
        <f>IF(Tabla3[[#This Row],[Línea estratégica]]="","",#REF!)</f>
        <v>#REF!</v>
      </c>
      <c r="E45" s="324" t="e">
        <f>IF(Tabla3[[#This Row],[Línea estratégica]]="","",#REF!)</f>
        <v>#REF!</v>
      </c>
      <c r="F45" s="324" t="e">
        <f>IF(Tabla3[[#This Row],[Línea estratégica]]="","",#REF!)</f>
        <v>#REF!</v>
      </c>
      <c r="G45" s="581" t="s">
        <v>762</v>
      </c>
      <c r="H45" s="582" t="str">
        <f>IFERROR(VLOOKUP(Tabla3[[#This Row],[Línea estratégica]],Obj!$B$57:$C$90,2,FALSE),"")</f>
        <v>Le.1</v>
      </c>
      <c r="I45" s="581" t="s">
        <v>1184</v>
      </c>
      <c r="J45" s="582" t="str">
        <f>IFERROR(VLOOKUP($I45,Obj!$D$132:$E$147,2,FALSE),"")</f>
        <v>Obj1.10</v>
      </c>
      <c r="K45" s="581" t="s">
        <v>797</v>
      </c>
      <c r="L45" s="583" t="s">
        <v>1589</v>
      </c>
      <c r="M45" s="581" t="s">
        <v>1590</v>
      </c>
      <c r="N45" s="581" t="s">
        <v>444</v>
      </c>
      <c r="O45" s="586">
        <v>17</v>
      </c>
      <c r="P45" s="585">
        <v>17</v>
      </c>
      <c r="Q45" s="586"/>
      <c r="R45" s="586"/>
      <c r="S45" s="586"/>
      <c r="T45" s="299"/>
      <c r="U45" s="288"/>
      <c r="V45" s="288" t="s">
        <v>1591</v>
      </c>
      <c r="W45" s="118"/>
      <c r="X45" s="118"/>
      <c r="Y45" s="117"/>
      <c r="Z45" s="118"/>
      <c r="AA45" s="118"/>
      <c r="AB45" s="118"/>
      <c r="AC45" s="118"/>
      <c r="AD45" s="118"/>
      <c r="AE45" s="118"/>
      <c r="AF45" s="118"/>
      <c r="AG45" s="118"/>
      <c r="AH45" s="118"/>
      <c r="AI45" s="118"/>
      <c r="AJ45" s="117"/>
      <c r="AK45" s="117"/>
      <c r="AL45" s="117"/>
      <c r="AM45" s="117"/>
      <c r="AN45" s="117"/>
      <c r="AO45" s="117"/>
      <c r="AP45" s="117"/>
      <c r="AQ45" s="117"/>
      <c r="AR45" s="117"/>
      <c r="AS45" s="117"/>
      <c r="AT45" s="117"/>
      <c r="AU45" s="117"/>
    </row>
    <row r="46" spans="2:47" s="116" customFormat="1" ht="90" hidden="1" x14ac:dyDescent="0.25">
      <c r="B46" s="581" t="s">
        <v>1270</v>
      </c>
      <c r="C46" s="324" t="e">
        <f>IF(Tabla3[[#This Row],[Línea estratégica]]="","",#REF!)</f>
        <v>#REF!</v>
      </c>
      <c r="D46" s="324" t="e">
        <f>IF(Tabla3[[#This Row],[Línea estratégica]]="","",#REF!)</f>
        <v>#REF!</v>
      </c>
      <c r="E46" s="324" t="e">
        <f>IF(Tabla3[[#This Row],[Línea estratégica]]="","",#REF!)</f>
        <v>#REF!</v>
      </c>
      <c r="F46" s="324" t="e">
        <f>IF(Tabla3[[#This Row],[Línea estratégica]]="","",#REF!)</f>
        <v>#REF!</v>
      </c>
      <c r="G46" s="581" t="s">
        <v>762</v>
      </c>
      <c r="H46" s="582" t="str">
        <f>IFERROR(VLOOKUP(Tabla3[[#This Row],[Línea estratégica]],Obj!$B$57:$C$90,2,FALSE),"")</f>
        <v>Le.1</v>
      </c>
      <c r="I46" s="581" t="s">
        <v>1184</v>
      </c>
      <c r="J46" s="582" t="str">
        <f>IFERROR(VLOOKUP($I46,Obj!$D$132:$E$147,2,FALSE),"")</f>
        <v>Obj1.10</v>
      </c>
      <c r="K46" s="581" t="s">
        <v>1183</v>
      </c>
      <c r="L46" s="583" t="s">
        <v>2967</v>
      </c>
      <c r="M46" s="581" t="s">
        <v>1599</v>
      </c>
      <c r="N46" s="581" t="s">
        <v>1307</v>
      </c>
      <c r="O46" s="586">
        <v>0</v>
      </c>
      <c r="P46" s="584">
        <v>0.5</v>
      </c>
      <c r="Q46" s="586"/>
      <c r="R46" s="586"/>
      <c r="S46" s="586"/>
      <c r="T46" s="299"/>
      <c r="U46" s="288"/>
      <c r="V46" s="288" t="s">
        <v>1358</v>
      </c>
      <c r="W46" s="118"/>
      <c r="X46" s="118"/>
      <c r="Y46" s="117"/>
      <c r="Z46" s="118"/>
      <c r="AA46" s="118"/>
      <c r="AB46" s="118"/>
      <c r="AC46" s="118"/>
      <c r="AD46" s="118"/>
      <c r="AE46" s="118"/>
      <c r="AF46" s="118"/>
      <c r="AG46" s="118"/>
      <c r="AH46" s="118"/>
      <c r="AI46" s="118"/>
      <c r="AJ46" s="117"/>
      <c r="AK46" s="117"/>
      <c r="AL46" s="117"/>
      <c r="AM46" s="117"/>
      <c r="AN46" s="117"/>
      <c r="AO46" s="117"/>
      <c r="AP46" s="117"/>
      <c r="AQ46" s="117"/>
      <c r="AR46" s="117"/>
      <c r="AS46" s="117"/>
      <c r="AT46" s="117"/>
      <c r="AU46" s="117"/>
    </row>
    <row r="47" spans="2:47" s="116" customFormat="1" ht="90" hidden="1" x14ac:dyDescent="0.25">
      <c r="B47" s="581" t="s">
        <v>1266</v>
      </c>
      <c r="C47" s="324" t="e">
        <f>IF(Tabla3[[#This Row],[Línea estratégica]]="","",#REF!)</f>
        <v>#REF!</v>
      </c>
      <c r="D47" s="324" t="e">
        <f>IF(Tabla3[[#This Row],[Línea estratégica]]="","",#REF!)</f>
        <v>#REF!</v>
      </c>
      <c r="E47" s="324" t="e">
        <f>IF(Tabla3[[#This Row],[Línea estratégica]]="","",#REF!)</f>
        <v>#REF!</v>
      </c>
      <c r="F47" s="324" t="e">
        <f>IF(Tabla3[[#This Row],[Línea estratégica]]="","",#REF!)</f>
        <v>#REF!</v>
      </c>
      <c r="G47" s="581" t="s">
        <v>763</v>
      </c>
      <c r="H47" s="582" t="str">
        <f>IFERROR(VLOOKUP(Tabla3[[#This Row],[Línea estratégica]],Obj!$B$57:$C$90,2,FALSE),"")</f>
        <v>Le.2</v>
      </c>
      <c r="I47" s="581" t="s">
        <v>841</v>
      </c>
      <c r="J47" s="582" t="str">
        <f>IFERROR(VLOOKUP($I47,Obj!$D$132:$E$147,2,FALSE),"")</f>
        <v>Obj2.2</v>
      </c>
      <c r="K47" s="581" t="s">
        <v>806</v>
      </c>
      <c r="L47" s="581" t="s">
        <v>1626</v>
      </c>
      <c r="M47" s="581" t="s">
        <v>1627</v>
      </c>
      <c r="N47" s="581" t="s">
        <v>1307</v>
      </c>
      <c r="O47" s="586" t="s">
        <v>3036</v>
      </c>
      <c r="P47" s="584">
        <v>0.7</v>
      </c>
      <c r="Q47" s="586"/>
      <c r="R47" s="586"/>
      <c r="S47" s="586"/>
      <c r="T47" s="299"/>
      <c r="U47" s="288"/>
      <c r="V47" s="288" t="s">
        <v>1404</v>
      </c>
      <c r="W47" s="118"/>
      <c r="X47" s="118"/>
      <c r="Y47" s="117"/>
      <c r="Z47" s="118"/>
      <c r="AA47" s="118"/>
      <c r="AB47" s="118"/>
      <c r="AC47" s="118"/>
      <c r="AD47" s="118"/>
      <c r="AE47" s="118"/>
      <c r="AF47" s="118"/>
      <c r="AG47" s="118"/>
      <c r="AH47" s="118"/>
      <c r="AI47" s="118"/>
      <c r="AJ47" s="117"/>
      <c r="AK47" s="117"/>
      <c r="AL47" s="117"/>
      <c r="AM47" s="117"/>
      <c r="AN47" s="117"/>
      <c r="AO47" s="117"/>
      <c r="AP47" s="117"/>
      <c r="AQ47" s="117"/>
      <c r="AR47" s="117"/>
      <c r="AS47" s="117"/>
      <c r="AT47" s="117"/>
      <c r="AU47" s="117"/>
    </row>
    <row r="48" spans="2:47" s="116" customFormat="1" ht="90" hidden="1" x14ac:dyDescent="0.25">
      <c r="B48" s="581" t="s">
        <v>1266</v>
      </c>
      <c r="C48" s="324" t="e">
        <f>IF(Tabla3[[#This Row],[Línea estratégica]]="","",#REF!)</f>
        <v>#REF!</v>
      </c>
      <c r="D48" s="324" t="e">
        <f>IF(Tabla3[[#This Row],[Línea estratégica]]="","",#REF!)</f>
        <v>#REF!</v>
      </c>
      <c r="E48" s="324" t="e">
        <f>IF(Tabla3[[#This Row],[Línea estratégica]]="","",#REF!)</f>
        <v>#REF!</v>
      </c>
      <c r="F48" s="324" t="e">
        <f>IF(Tabla3[[#This Row],[Línea estratégica]]="","",#REF!)</f>
        <v>#REF!</v>
      </c>
      <c r="G48" s="581" t="s">
        <v>763</v>
      </c>
      <c r="H48" s="582" t="str">
        <f>IFERROR(VLOOKUP(Tabla3[[#This Row],[Línea estratégica]],Obj!$B$57:$C$90,2,FALSE),"")</f>
        <v>Le.2</v>
      </c>
      <c r="I48" s="581" t="s">
        <v>841</v>
      </c>
      <c r="J48" s="582" t="str">
        <f>IFERROR(VLOOKUP($I48,Obj!$D$132:$E$147,2,FALSE),"")</f>
        <v>Obj2.2</v>
      </c>
      <c r="K48" s="581" t="s">
        <v>806</v>
      </c>
      <c r="L48" s="581" t="s">
        <v>1605</v>
      </c>
      <c r="M48" s="581" t="s">
        <v>1628</v>
      </c>
      <c r="N48" s="581" t="s">
        <v>1307</v>
      </c>
      <c r="O48" s="586">
        <v>0</v>
      </c>
      <c r="P48" s="584">
        <v>0.1</v>
      </c>
      <c r="Q48" s="586"/>
      <c r="R48" s="586"/>
      <c r="S48" s="586"/>
      <c r="T48" s="299"/>
      <c r="U48" s="288"/>
      <c r="V48" s="288" t="s">
        <v>1404</v>
      </c>
      <c r="W48" s="118"/>
      <c r="X48" s="118"/>
      <c r="Y48" s="117"/>
      <c r="Z48" s="118"/>
      <c r="AA48" s="118"/>
      <c r="AB48" s="118"/>
      <c r="AC48" s="118"/>
      <c r="AD48" s="118"/>
      <c r="AE48" s="118"/>
      <c r="AF48" s="118"/>
      <c r="AG48" s="118"/>
      <c r="AH48" s="118"/>
      <c r="AI48" s="118"/>
      <c r="AJ48" s="117"/>
      <c r="AK48" s="117"/>
      <c r="AL48" s="117"/>
      <c r="AM48" s="117"/>
      <c r="AN48" s="117"/>
      <c r="AO48" s="117"/>
      <c r="AP48" s="117"/>
      <c r="AQ48" s="117"/>
      <c r="AR48" s="117"/>
      <c r="AS48" s="117"/>
      <c r="AT48" s="117"/>
      <c r="AU48" s="117"/>
    </row>
    <row r="49" spans="2:47" s="116" customFormat="1" ht="94.5" hidden="1" customHeight="1" x14ac:dyDescent="0.25">
      <c r="B49" s="581" t="s">
        <v>1266</v>
      </c>
      <c r="C49" s="324" t="e">
        <f>IF(Tabla3[[#This Row],[Línea estratégica]]="","",#REF!)</f>
        <v>#REF!</v>
      </c>
      <c r="D49" s="324" t="e">
        <f>IF(Tabla3[[#This Row],[Línea estratégica]]="","",#REF!)</f>
        <v>#REF!</v>
      </c>
      <c r="E49" s="324" t="e">
        <f>IF(Tabla3[[#This Row],[Línea estratégica]]="","",#REF!)</f>
        <v>#REF!</v>
      </c>
      <c r="F49" s="324" t="e">
        <f>IF(Tabla3[[#This Row],[Línea estratégica]]="","",#REF!)</f>
        <v>#REF!</v>
      </c>
      <c r="G49" s="581" t="s">
        <v>763</v>
      </c>
      <c r="H49" s="582" t="str">
        <f>IFERROR(VLOOKUP(Tabla3[[#This Row],[Línea estratégica]],Obj!$B$57:$C$90,2,FALSE),"")</f>
        <v>Le.2</v>
      </c>
      <c r="I49" s="581" t="s">
        <v>841</v>
      </c>
      <c r="J49" s="582" t="str">
        <f>IFERROR(VLOOKUP($I49,Obj!$D$132:$E$147,2,FALSE),"")</f>
        <v>Obj2.2</v>
      </c>
      <c r="K49" s="581" t="s">
        <v>806</v>
      </c>
      <c r="L49" s="581" t="s">
        <v>1607</v>
      </c>
      <c r="M49" s="581" t="s">
        <v>1629</v>
      </c>
      <c r="N49" s="581" t="s">
        <v>1307</v>
      </c>
      <c r="O49" s="586"/>
      <c r="P49" s="584"/>
      <c r="Q49" s="586"/>
      <c r="R49" s="586"/>
      <c r="S49" s="586"/>
      <c r="T49" s="299"/>
      <c r="U49" s="288"/>
      <c r="V49" s="288" t="s">
        <v>1404</v>
      </c>
      <c r="W49" s="118"/>
      <c r="X49" s="118"/>
      <c r="Y49" s="117"/>
      <c r="Z49" s="118"/>
      <c r="AA49" s="118"/>
      <c r="AB49" s="118"/>
      <c r="AC49" s="118"/>
      <c r="AD49" s="118"/>
      <c r="AE49" s="118"/>
      <c r="AF49" s="118"/>
      <c r="AG49" s="118"/>
      <c r="AH49" s="118"/>
      <c r="AI49" s="118"/>
      <c r="AJ49" s="117"/>
      <c r="AK49" s="117"/>
      <c r="AL49" s="117"/>
      <c r="AM49" s="117"/>
      <c r="AN49" s="117"/>
      <c r="AO49" s="117"/>
      <c r="AP49" s="117"/>
      <c r="AQ49" s="117"/>
      <c r="AR49" s="117"/>
      <c r="AS49" s="117"/>
      <c r="AT49" s="117"/>
      <c r="AU49" s="117"/>
    </row>
    <row r="50" spans="2:47" s="116" customFormat="1" ht="90.75" hidden="1" customHeight="1" x14ac:dyDescent="0.25">
      <c r="B50" s="581" t="s">
        <v>1266</v>
      </c>
      <c r="C50" s="324" t="e">
        <f>IF(Tabla3[[#This Row],[Línea estratégica]]="","",#REF!)</f>
        <v>#REF!</v>
      </c>
      <c r="D50" s="324" t="e">
        <f>IF(Tabla3[[#This Row],[Línea estratégica]]="","",#REF!)</f>
        <v>#REF!</v>
      </c>
      <c r="E50" s="324" t="e">
        <f>IF(Tabla3[[#This Row],[Línea estratégica]]="","",#REF!)</f>
        <v>#REF!</v>
      </c>
      <c r="F50" s="324" t="e">
        <f>IF(Tabla3[[#This Row],[Línea estratégica]]="","",#REF!)</f>
        <v>#REF!</v>
      </c>
      <c r="G50" s="581" t="s">
        <v>763</v>
      </c>
      <c r="H50" s="582" t="str">
        <f>IFERROR(VLOOKUP(Tabla3[[#This Row],[Línea estratégica]],Obj!$B$57:$C$90,2,FALSE),"")</f>
        <v>Le.2</v>
      </c>
      <c r="I50" s="581" t="s">
        <v>841</v>
      </c>
      <c r="J50" s="582" t="str">
        <f>IFERROR(VLOOKUP($I50,Obj!$D$132:$E$147,2,FALSE),"")</f>
        <v>Obj2.2</v>
      </c>
      <c r="K50" s="581" t="s">
        <v>806</v>
      </c>
      <c r="L50" s="581" t="s">
        <v>1609</v>
      </c>
      <c r="M50" s="581" t="s">
        <v>1630</v>
      </c>
      <c r="N50" s="581" t="s">
        <v>1307</v>
      </c>
      <c r="O50" s="608"/>
      <c r="P50" s="584"/>
      <c r="Q50" s="586"/>
      <c r="R50" s="586"/>
      <c r="S50" s="586"/>
      <c r="T50" s="299"/>
      <c r="U50" s="288"/>
      <c r="V50" s="288" t="s">
        <v>1404</v>
      </c>
      <c r="W50" s="118"/>
      <c r="X50" s="118"/>
      <c r="Y50" s="117"/>
      <c r="Z50" s="118"/>
      <c r="AA50" s="118"/>
      <c r="AB50" s="118"/>
      <c r="AC50" s="118"/>
      <c r="AD50" s="118"/>
      <c r="AE50" s="118"/>
      <c r="AF50" s="118"/>
      <c r="AG50" s="118"/>
      <c r="AH50" s="118"/>
      <c r="AI50" s="118"/>
      <c r="AJ50" s="117"/>
      <c r="AK50" s="117"/>
      <c r="AL50" s="117"/>
      <c r="AM50" s="117"/>
      <c r="AN50" s="117"/>
      <c r="AO50" s="117"/>
      <c r="AP50" s="117"/>
      <c r="AQ50" s="117"/>
      <c r="AR50" s="117"/>
      <c r="AS50" s="117"/>
      <c r="AT50" s="117"/>
      <c r="AU50" s="117"/>
    </row>
    <row r="51" spans="2:47" s="116" customFormat="1" ht="90" hidden="1" x14ac:dyDescent="0.25">
      <c r="B51" s="581" t="s">
        <v>1266</v>
      </c>
      <c r="C51" s="324" t="e">
        <f>IF(Tabla3[[#This Row],[Línea estratégica]]="","",#REF!)</f>
        <v>#REF!</v>
      </c>
      <c r="D51" s="324" t="e">
        <f>IF(Tabla3[[#This Row],[Línea estratégica]]="","",#REF!)</f>
        <v>#REF!</v>
      </c>
      <c r="E51" s="324" t="e">
        <f>IF(Tabla3[[#This Row],[Línea estratégica]]="","",#REF!)</f>
        <v>#REF!</v>
      </c>
      <c r="F51" s="324" t="e">
        <f>IF(Tabla3[[#This Row],[Línea estratégica]]="","",#REF!)</f>
        <v>#REF!</v>
      </c>
      <c r="G51" s="581" t="s">
        <v>763</v>
      </c>
      <c r="H51" s="582" t="str">
        <f>IFERROR(VLOOKUP(Tabla3[[#This Row],[Línea estratégica]],Obj!$B$57:$C$90,2,FALSE),"")</f>
        <v>Le.2</v>
      </c>
      <c r="I51" s="581" t="s">
        <v>841</v>
      </c>
      <c r="J51" s="582" t="str">
        <f>IFERROR(VLOOKUP($I51,Obj!$D$132:$E$147,2,FALSE),"")</f>
        <v>Obj2.2</v>
      </c>
      <c r="K51" s="581" t="s">
        <v>806</v>
      </c>
      <c r="L51" s="581" t="s">
        <v>1611</v>
      </c>
      <c r="M51" s="581" t="s">
        <v>1631</v>
      </c>
      <c r="N51" s="581" t="s">
        <v>1307</v>
      </c>
      <c r="O51" s="608">
        <v>153</v>
      </c>
      <c r="P51" s="584">
        <v>1</v>
      </c>
      <c r="Q51" s="586"/>
      <c r="R51" s="586"/>
      <c r="S51" s="586"/>
      <c r="T51" s="299"/>
      <c r="U51" s="288"/>
      <c r="V51" s="288" t="s">
        <v>1404</v>
      </c>
      <c r="W51" s="118"/>
      <c r="X51" s="118"/>
      <c r="Y51" s="117"/>
      <c r="Z51" s="118"/>
      <c r="AA51" s="118"/>
      <c r="AB51" s="118"/>
      <c r="AC51" s="118"/>
      <c r="AD51" s="118"/>
      <c r="AE51" s="118"/>
      <c r="AF51" s="118"/>
      <c r="AG51" s="118"/>
      <c r="AH51" s="118"/>
      <c r="AI51" s="118"/>
      <c r="AJ51" s="117"/>
      <c r="AK51" s="117"/>
      <c r="AL51" s="117"/>
      <c r="AM51" s="117"/>
      <c r="AN51" s="117"/>
      <c r="AO51" s="117"/>
      <c r="AP51" s="117"/>
      <c r="AQ51" s="117"/>
      <c r="AR51" s="117"/>
      <c r="AS51" s="117"/>
      <c r="AT51" s="117"/>
      <c r="AU51" s="117"/>
    </row>
    <row r="52" spans="2:47" s="116" customFormat="1" ht="90" hidden="1" x14ac:dyDescent="0.25">
      <c r="B52" s="581" t="s">
        <v>1266</v>
      </c>
      <c r="C52" s="324" t="e">
        <f>IF(Tabla3[[#This Row],[Línea estratégica]]="","",#REF!)</f>
        <v>#REF!</v>
      </c>
      <c r="D52" s="324" t="e">
        <f>IF(Tabla3[[#This Row],[Línea estratégica]]="","",#REF!)</f>
        <v>#REF!</v>
      </c>
      <c r="E52" s="324" t="e">
        <f>IF(Tabla3[[#This Row],[Línea estratégica]]="","",#REF!)</f>
        <v>#REF!</v>
      </c>
      <c r="F52" s="324" t="e">
        <f>IF(Tabla3[[#This Row],[Línea estratégica]]="","",#REF!)</f>
        <v>#REF!</v>
      </c>
      <c r="G52" s="581" t="s">
        <v>763</v>
      </c>
      <c r="H52" s="582" t="str">
        <f>IFERROR(VLOOKUP(Tabla3[[#This Row],[Línea estratégica]],Obj!$B$57:$C$90,2,FALSE),"")</f>
        <v>Le.2</v>
      </c>
      <c r="I52" s="581" t="s">
        <v>841</v>
      </c>
      <c r="J52" s="582" t="str">
        <f>IFERROR(VLOOKUP($I52,Obj!$D$132:$E$147,2,FALSE),"")</f>
        <v>Obj2.2</v>
      </c>
      <c r="K52" s="581" t="s">
        <v>806</v>
      </c>
      <c r="L52" s="581" t="s">
        <v>1613</v>
      </c>
      <c r="M52" s="581" t="s">
        <v>1632</v>
      </c>
      <c r="N52" s="581" t="s">
        <v>1307</v>
      </c>
      <c r="O52" s="586">
        <v>0</v>
      </c>
      <c r="P52" s="584">
        <v>0.5</v>
      </c>
      <c r="Q52" s="586"/>
      <c r="R52" s="586"/>
      <c r="S52" s="586"/>
      <c r="T52" s="299"/>
      <c r="U52" s="288"/>
      <c r="V52" s="288" t="s">
        <v>1404</v>
      </c>
      <c r="W52" s="118"/>
      <c r="X52" s="118"/>
      <c r="Y52" s="117"/>
      <c r="Z52" s="118"/>
      <c r="AA52" s="118"/>
      <c r="AB52" s="118"/>
      <c r="AC52" s="118"/>
      <c r="AD52" s="118"/>
      <c r="AE52" s="118"/>
      <c r="AF52" s="118"/>
      <c r="AG52" s="118"/>
      <c r="AH52" s="118"/>
      <c r="AI52" s="118"/>
      <c r="AJ52" s="117"/>
      <c r="AK52" s="117"/>
      <c r="AL52" s="117"/>
      <c r="AM52" s="117"/>
      <c r="AN52" s="117"/>
      <c r="AO52" s="117"/>
      <c r="AP52" s="117"/>
      <c r="AQ52" s="117"/>
      <c r="AR52" s="117"/>
      <c r="AS52" s="117"/>
      <c r="AT52" s="117"/>
      <c r="AU52" s="117"/>
    </row>
    <row r="53" spans="2:47" s="116" customFormat="1" ht="90" hidden="1" x14ac:dyDescent="0.25">
      <c r="B53" s="581" t="s">
        <v>1266</v>
      </c>
      <c r="C53" s="324" t="e">
        <f>IF(Tabla3[[#This Row],[Línea estratégica]]="","",#REF!)</f>
        <v>#REF!</v>
      </c>
      <c r="D53" s="324" t="e">
        <f>IF(Tabla3[[#This Row],[Línea estratégica]]="","",#REF!)</f>
        <v>#REF!</v>
      </c>
      <c r="E53" s="324" t="e">
        <f>IF(Tabla3[[#This Row],[Línea estratégica]]="","",#REF!)</f>
        <v>#REF!</v>
      </c>
      <c r="F53" s="324" t="e">
        <f>IF(Tabla3[[#This Row],[Línea estratégica]]="","",#REF!)</f>
        <v>#REF!</v>
      </c>
      <c r="G53" s="581" t="s">
        <v>763</v>
      </c>
      <c r="H53" s="582" t="str">
        <f>IFERROR(VLOOKUP(Tabla3[[#This Row],[Línea estratégica]],Obj!$B$57:$C$90,2,FALSE),"")</f>
        <v>Le.2</v>
      </c>
      <c r="I53" s="581" t="s">
        <v>841</v>
      </c>
      <c r="J53" s="582" t="str">
        <f>IFERROR(VLOOKUP($I53,Obj!$D$132:$E$147,2,FALSE),"")</f>
        <v>Obj2.2</v>
      </c>
      <c r="K53" s="581" t="s">
        <v>806</v>
      </c>
      <c r="L53" s="581" t="s">
        <v>1615</v>
      </c>
      <c r="M53" s="581" t="s">
        <v>1633</v>
      </c>
      <c r="N53" s="581" t="s">
        <v>1307</v>
      </c>
      <c r="O53" s="586"/>
      <c r="P53" s="584"/>
      <c r="Q53" s="586"/>
      <c r="R53" s="586"/>
      <c r="S53" s="586"/>
      <c r="T53" s="299"/>
      <c r="U53" s="288"/>
      <c r="V53" s="288" t="s">
        <v>1404</v>
      </c>
      <c r="W53" s="118"/>
      <c r="X53" s="118"/>
      <c r="Y53" s="117"/>
      <c r="Z53" s="118"/>
      <c r="AA53" s="118"/>
      <c r="AB53" s="118"/>
      <c r="AC53" s="118"/>
      <c r="AD53" s="118"/>
      <c r="AE53" s="118"/>
      <c r="AF53" s="118"/>
      <c r="AG53" s="118"/>
      <c r="AH53" s="118"/>
      <c r="AI53" s="118"/>
      <c r="AJ53" s="117"/>
      <c r="AK53" s="117"/>
      <c r="AL53" s="117"/>
      <c r="AM53" s="117"/>
      <c r="AN53" s="117"/>
      <c r="AO53" s="117"/>
      <c r="AP53" s="117"/>
      <c r="AQ53" s="117"/>
      <c r="AR53" s="117"/>
      <c r="AS53" s="117"/>
      <c r="AT53" s="117"/>
      <c r="AU53" s="117"/>
    </row>
    <row r="54" spans="2:47" s="116" customFormat="1" ht="90" hidden="1" x14ac:dyDescent="0.25">
      <c r="B54" s="581" t="s">
        <v>1266</v>
      </c>
      <c r="C54" s="324" t="e">
        <f>IF(Tabla3[[#This Row],[Línea estratégica]]="","",#REF!)</f>
        <v>#REF!</v>
      </c>
      <c r="D54" s="324" t="e">
        <f>IF(Tabla3[[#This Row],[Línea estratégica]]="","",#REF!)</f>
        <v>#REF!</v>
      </c>
      <c r="E54" s="324" t="e">
        <f>IF(Tabla3[[#This Row],[Línea estratégica]]="","",#REF!)</f>
        <v>#REF!</v>
      </c>
      <c r="F54" s="324" t="e">
        <f>IF(Tabla3[[#This Row],[Línea estratégica]]="","",#REF!)</f>
        <v>#REF!</v>
      </c>
      <c r="G54" s="581" t="s">
        <v>763</v>
      </c>
      <c r="H54" s="582" t="str">
        <f>IFERROR(VLOOKUP(Tabla3[[#This Row],[Línea estratégica]],Obj!$B$57:$C$90,2,FALSE),"")</f>
        <v>Le.2</v>
      </c>
      <c r="I54" s="581" t="s">
        <v>841</v>
      </c>
      <c r="J54" s="582" t="str">
        <f>IFERROR(VLOOKUP($I54,Obj!$D$132:$E$147,2,FALSE),"")</f>
        <v>Obj2.2</v>
      </c>
      <c r="K54" s="581" t="s">
        <v>806</v>
      </c>
      <c r="L54" s="581" t="s">
        <v>1618</v>
      </c>
      <c r="M54" s="581" t="s">
        <v>1634</v>
      </c>
      <c r="N54" s="581" t="s">
        <v>1307</v>
      </c>
      <c r="O54" s="586">
        <v>0</v>
      </c>
      <c r="P54" s="584">
        <v>0.3</v>
      </c>
      <c r="Q54" s="586"/>
      <c r="R54" s="586"/>
      <c r="S54" s="586"/>
      <c r="T54" s="299"/>
      <c r="U54" s="288"/>
      <c r="V54" s="288" t="s">
        <v>1404</v>
      </c>
      <c r="W54" s="118"/>
      <c r="X54" s="118"/>
      <c r="Y54" s="117"/>
      <c r="Z54" s="118"/>
      <c r="AA54" s="118"/>
      <c r="AB54" s="118"/>
      <c r="AC54" s="118"/>
      <c r="AD54" s="118"/>
      <c r="AE54" s="118"/>
      <c r="AF54" s="118"/>
      <c r="AG54" s="118"/>
      <c r="AH54" s="118"/>
      <c r="AI54" s="118"/>
      <c r="AJ54" s="117"/>
      <c r="AK54" s="117"/>
      <c r="AL54" s="117"/>
      <c r="AM54" s="117"/>
      <c r="AN54" s="117"/>
      <c r="AO54" s="117"/>
      <c r="AP54" s="117"/>
      <c r="AQ54" s="117"/>
      <c r="AR54" s="117"/>
      <c r="AS54" s="117"/>
      <c r="AT54" s="117"/>
      <c r="AU54" s="117"/>
    </row>
    <row r="55" spans="2:47" s="116" customFormat="1" ht="90" hidden="1" x14ac:dyDescent="0.25">
      <c r="B55" s="581" t="s">
        <v>1266</v>
      </c>
      <c r="C55" s="324" t="e">
        <f>IF(Tabla3[[#This Row],[Línea estratégica]]="","",#REF!)</f>
        <v>#REF!</v>
      </c>
      <c r="D55" s="324" t="e">
        <f>IF(Tabla3[[#This Row],[Línea estratégica]]="","",#REF!)</f>
        <v>#REF!</v>
      </c>
      <c r="E55" s="324" t="e">
        <f>IF(Tabla3[[#This Row],[Línea estratégica]]="","",#REF!)</f>
        <v>#REF!</v>
      </c>
      <c r="F55" s="324" t="e">
        <f>IF(Tabla3[[#This Row],[Línea estratégica]]="","",#REF!)</f>
        <v>#REF!</v>
      </c>
      <c r="G55" s="581" t="s">
        <v>763</v>
      </c>
      <c r="H55" s="582" t="str">
        <f>IFERROR(VLOOKUP(Tabla3[[#This Row],[Línea estratégica]],Obj!$B$57:$C$90,2,FALSE),"")</f>
        <v>Le.2</v>
      </c>
      <c r="I55" s="581" t="s">
        <v>841</v>
      </c>
      <c r="J55" s="582" t="str">
        <f>IFERROR(VLOOKUP($I55,Obj!$D$132:$E$147,2,FALSE),"")</f>
        <v>Obj2.2</v>
      </c>
      <c r="K55" s="581" t="s">
        <v>806</v>
      </c>
      <c r="L55" s="581" t="s">
        <v>1621</v>
      </c>
      <c r="M55" s="581" t="s">
        <v>1635</v>
      </c>
      <c r="N55" s="581" t="s">
        <v>1307</v>
      </c>
      <c r="O55" s="586">
        <v>153</v>
      </c>
      <c r="P55" s="584">
        <v>1</v>
      </c>
      <c r="Q55" s="586"/>
      <c r="R55" s="586"/>
      <c r="S55" s="586"/>
      <c r="T55" s="299"/>
      <c r="U55" s="288"/>
      <c r="V55" s="288" t="s">
        <v>1404</v>
      </c>
      <c r="W55" s="118"/>
      <c r="X55" s="118"/>
      <c r="Y55" s="117"/>
      <c r="Z55" s="118"/>
      <c r="AA55" s="118"/>
      <c r="AB55" s="118"/>
      <c r="AC55" s="118"/>
      <c r="AD55" s="118"/>
      <c r="AE55" s="118"/>
      <c r="AF55" s="118"/>
      <c r="AG55" s="118"/>
      <c r="AH55" s="118"/>
      <c r="AI55" s="118"/>
      <c r="AJ55" s="117"/>
      <c r="AK55" s="117"/>
      <c r="AL55" s="117"/>
      <c r="AM55" s="117"/>
      <c r="AN55" s="117"/>
      <c r="AO55" s="117"/>
      <c r="AP55" s="117"/>
      <c r="AQ55" s="117"/>
      <c r="AR55" s="117"/>
      <c r="AS55" s="117"/>
      <c r="AT55" s="117"/>
      <c r="AU55" s="117"/>
    </row>
    <row r="56" spans="2:47" s="116" customFormat="1" ht="90" hidden="1" x14ac:dyDescent="0.25">
      <c r="B56" s="581" t="s">
        <v>1266</v>
      </c>
      <c r="C56" s="324" t="e">
        <f>IF(Tabla3[[#This Row],[Línea estratégica]]="","",#REF!)</f>
        <v>#REF!</v>
      </c>
      <c r="D56" s="324" t="e">
        <f>IF(Tabla3[[#This Row],[Línea estratégica]]="","",#REF!)</f>
        <v>#REF!</v>
      </c>
      <c r="E56" s="324" t="e">
        <f>IF(Tabla3[[#This Row],[Línea estratégica]]="","",#REF!)</f>
        <v>#REF!</v>
      </c>
      <c r="F56" s="324" t="e">
        <f>IF(Tabla3[[#This Row],[Línea estratégica]]="","",#REF!)</f>
        <v>#REF!</v>
      </c>
      <c r="G56" s="581" t="s">
        <v>763</v>
      </c>
      <c r="H56" s="582" t="str">
        <f>IFERROR(VLOOKUP(Tabla3[[#This Row],[Línea estratégica]],Obj!$B$57:$C$90,2,FALSE),"")</f>
        <v>Le.2</v>
      </c>
      <c r="I56" s="581" t="s">
        <v>841</v>
      </c>
      <c r="J56" s="582" t="str">
        <f>IFERROR(VLOOKUP($I56,Obj!$D$132:$E$147,2,FALSE),"")</f>
        <v>Obj2.2</v>
      </c>
      <c r="K56" s="581" t="s">
        <v>806</v>
      </c>
      <c r="L56" s="581" t="s">
        <v>1624</v>
      </c>
      <c r="M56" s="581" t="s">
        <v>1636</v>
      </c>
      <c r="N56" s="581" t="s">
        <v>1307</v>
      </c>
      <c r="O56" s="586"/>
      <c r="P56" s="584"/>
      <c r="Q56" s="586"/>
      <c r="R56" s="586"/>
      <c r="S56" s="586"/>
      <c r="T56" s="299"/>
      <c r="U56" s="288"/>
      <c r="V56" s="288" t="s">
        <v>1404</v>
      </c>
      <c r="W56" s="118"/>
      <c r="X56" s="118"/>
      <c r="Y56" s="117"/>
      <c r="Z56" s="118"/>
      <c r="AA56" s="118"/>
      <c r="AB56" s="118"/>
      <c r="AC56" s="118"/>
      <c r="AD56" s="118"/>
      <c r="AE56" s="118"/>
      <c r="AF56" s="118"/>
      <c r="AG56" s="118"/>
      <c r="AH56" s="118"/>
      <c r="AI56" s="118"/>
      <c r="AJ56" s="117"/>
      <c r="AK56" s="117"/>
      <c r="AL56" s="117"/>
      <c r="AM56" s="117"/>
      <c r="AN56" s="117"/>
      <c r="AO56" s="117"/>
      <c r="AP56" s="117"/>
      <c r="AQ56" s="117"/>
      <c r="AR56" s="117"/>
      <c r="AS56" s="117"/>
      <c r="AT56" s="117"/>
      <c r="AU56" s="117"/>
    </row>
    <row r="57" spans="2:47" s="116" customFormat="1" ht="105.75" hidden="1" customHeight="1" x14ac:dyDescent="0.25">
      <c r="B57" s="581" t="s">
        <v>1266</v>
      </c>
      <c r="C57" s="324" t="e">
        <f>IF(Tabla3[[#This Row],[Línea estratégica]]="","",#REF!)</f>
        <v>#REF!</v>
      </c>
      <c r="D57" s="324" t="e">
        <f>IF(Tabla3[[#This Row],[Línea estratégica]]="","",#REF!)</f>
        <v>#REF!</v>
      </c>
      <c r="E57" s="324" t="e">
        <f>IF(Tabla3[[#This Row],[Línea estratégica]]="","",#REF!)</f>
        <v>#REF!</v>
      </c>
      <c r="F57" s="324" t="e">
        <f>IF(Tabla3[[#This Row],[Línea estratégica]]="","",#REF!)</f>
        <v>#REF!</v>
      </c>
      <c r="G57" s="581" t="s">
        <v>763</v>
      </c>
      <c r="H57" s="582" t="str">
        <f>IFERROR(VLOOKUP(Tabla3[[#This Row],[Línea estratégica]],Obj!$B$57:$C$90,2,FALSE),"")</f>
        <v>Le.2</v>
      </c>
      <c r="I57" s="581" t="s">
        <v>841</v>
      </c>
      <c r="J57" s="582" t="str">
        <f>IFERROR(VLOOKUP($I57,Obj!$D$132:$E$147,2,FALSE),"")</f>
        <v>Obj2.2</v>
      </c>
      <c r="K57" s="581" t="s">
        <v>806</v>
      </c>
      <c r="L57" s="581" t="s">
        <v>1637</v>
      </c>
      <c r="M57" s="581" t="s">
        <v>1638</v>
      </c>
      <c r="N57" s="581" t="s">
        <v>1307</v>
      </c>
      <c r="O57" s="584"/>
      <c r="P57" s="584">
        <v>0.85</v>
      </c>
      <c r="Q57" s="586"/>
      <c r="R57" s="586"/>
      <c r="S57" s="586"/>
      <c r="T57" s="299"/>
      <c r="U57" s="288"/>
      <c r="V57" s="288" t="s">
        <v>1288</v>
      </c>
      <c r="W57" s="118"/>
      <c r="X57" s="118"/>
      <c r="Y57" s="117"/>
      <c r="Z57" s="118"/>
      <c r="AA57" s="118"/>
      <c r="AB57" s="118"/>
      <c r="AC57" s="118"/>
      <c r="AD57" s="118"/>
      <c r="AE57" s="118"/>
      <c r="AF57" s="118"/>
      <c r="AG57" s="118"/>
      <c r="AH57" s="118"/>
      <c r="AI57" s="118"/>
      <c r="AJ57" s="117"/>
      <c r="AK57" s="117"/>
      <c r="AL57" s="117"/>
      <c r="AM57" s="117"/>
      <c r="AN57" s="117"/>
      <c r="AO57" s="117"/>
      <c r="AP57" s="117"/>
      <c r="AQ57" s="117"/>
      <c r="AR57" s="117"/>
      <c r="AS57" s="117"/>
      <c r="AT57" s="117"/>
      <c r="AU57" s="117"/>
    </row>
    <row r="58" spans="2:47" s="116" customFormat="1" ht="90" hidden="1" x14ac:dyDescent="0.25">
      <c r="B58" s="581" t="s">
        <v>1266</v>
      </c>
      <c r="C58" s="324" t="e">
        <f>IF(Tabla3[[#This Row],[Línea estratégica]]="","",#REF!)</f>
        <v>#REF!</v>
      </c>
      <c r="D58" s="324" t="e">
        <f>IF(Tabla3[[#This Row],[Línea estratégica]]="","",#REF!)</f>
        <v>#REF!</v>
      </c>
      <c r="E58" s="324" t="e">
        <f>IF(Tabla3[[#This Row],[Línea estratégica]]="","",#REF!)</f>
        <v>#REF!</v>
      </c>
      <c r="F58" s="324" t="e">
        <f>IF(Tabla3[[#This Row],[Línea estratégica]]="","",#REF!)</f>
        <v>#REF!</v>
      </c>
      <c r="G58" s="581" t="s">
        <v>763</v>
      </c>
      <c r="H58" s="582" t="str">
        <f>IFERROR(VLOOKUP(Tabla3[[#This Row],[Línea estratégica]],Obj!$B$57:$C$90,2,FALSE),"")</f>
        <v>Le.2</v>
      </c>
      <c r="I58" s="581" t="s">
        <v>841</v>
      </c>
      <c r="J58" s="582" t="str">
        <f>IFERROR(VLOOKUP($I58,Obj!$D$132:$E$147,2,FALSE),"")</f>
        <v>Obj2.2</v>
      </c>
      <c r="K58" s="581" t="s">
        <v>806</v>
      </c>
      <c r="L58" s="288" t="s">
        <v>1639</v>
      </c>
      <c r="M58" s="581" t="s">
        <v>1640</v>
      </c>
      <c r="N58" s="581" t="s">
        <v>1307</v>
      </c>
      <c r="O58" s="584"/>
      <c r="P58" s="584">
        <v>0.75</v>
      </c>
      <c r="Q58" s="586"/>
      <c r="R58" s="586"/>
      <c r="S58" s="586"/>
      <c r="T58" s="299"/>
      <c r="U58" s="288"/>
      <c r="V58" s="288" t="s">
        <v>1288</v>
      </c>
      <c r="W58" s="118"/>
      <c r="X58" s="118"/>
      <c r="Y58" s="117"/>
      <c r="Z58" s="118"/>
      <c r="AA58" s="118"/>
      <c r="AB58" s="118"/>
      <c r="AC58" s="118"/>
      <c r="AD58" s="118"/>
      <c r="AE58" s="118"/>
      <c r="AF58" s="118"/>
      <c r="AG58" s="118"/>
      <c r="AH58" s="118"/>
      <c r="AI58" s="118"/>
      <c r="AJ58" s="117"/>
      <c r="AK58" s="117"/>
      <c r="AL58" s="117"/>
      <c r="AM58" s="117"/>
      <c r="AN58" s="117"/>
      <c r="AO58" s="117"/>
      <c r="AP58" s="117"/>
      <c r="AQ58" s="117"/>
      <c r="AR58" s="117"/>
      <c r="AS58" s="117"/>
      <c r="AT58" s="117"/>
      <c r="AU58" s="117"/>
    </row>
    <row r="59" spans="2:47" s="116" customFormat="1" ht="90" hidden="1" x14ac:dyDescent="0.25">
      <c r="B59" s="581" t="s">
        <v>1266</v>
      </c>
      <c r="C59" s="324" t="e">
        <f>IF(Tabla3[[#This Row],[Línea estratégica]]="","",#REF!)</f>
        <v>#REF!</v>
      </c>
      <c r="D59" s="324" t="e">
        <f>IF(Tabla3[[#This Row],[Línea estratégica]]="","",#REF!)</f>
        <v>#REF!</v>
      </c>
      <c r="E59" s="324" t="e">
        <f>IF(Tabla3[[#This Row],[Línea estratégica]]="","",#REF!)</f>
        <v>#REF!</v>
      </c>
      <c r="F59" s="324" t="e">
        <f>IF(Tabla3[[#This Row],[Línea estratégica]]="","",#REF!)</f>
        <v>#REF!</v>
      </c>
      <c r="G59" s="581" t="s">
        <v>763</v>
      </c>
      <c r="H59" s="582" t="str">
        <f>IFERROR(VLOOKUP(Tabla3[[#This Row],[Línea estratégica]],Obj!$B$57:$C$90,2,FALSE),"")</f>
        <v>Le.2</v>
      </c>
      <c r="I59" s="581" t="s">
        <v>841</v>
      </c>
      <c r="J59" s="582" t="str">
        <f>+J58</f>
        <v>Obj2.2</v>
      </c>
      <c r="K59" s="581" t="s">
        <v>848</v>
      </c>
      <c r="L59" s="592" t="s">
        <v>1641</v>
      </c>
      <c r="M59" s="581" t="s">
        <v>1642</v>
      </c>
      <c r="N59" s="581" t="s">
        <v>1643</v>
      </c>
      <c r="O59" s="593"/>
      <c r="P59" s="593">
        <v>4</v>
      </c>
      <c r="Q59" s="586"/>
      <c r="R59" s="586"/>
      <c r="S59" s="586"/>
      <c r="T59" s="299"/>
      <c r="U59" s="288"/>
      <c r="V59" s="288" t="s">
        <v>1288</v>
      </c>
      <c r="W59" s="118"/>
      <c r="X59" s="118"/>
      <c r="Y59" s="117"/>
      <c r="Z59" s="118"/>
      <c r="AA59" s="118"/>
      <c r="AB59" s="118"/>
      <c r="AC59" s="118"/>
      <c r="AD59" s="118"/>
      <c r="AE59" s="118"/>
      <c r="AF59" s="118"/>
      <c r="AG59" s="118"/>
      <c r="AH59" s="118"/>
      <c r="AI59" s="118"/>
      <c r="AJ59" s="117"/>
      <c r="AK59" s="117"/>
      <c r="AL59" s="117"/>
      <c r="AM59" s="117"/>
      <c r="AN59" s="117"/>
      <c r="AO59" s="117"/>
      <c r="AP59" s="117"/>
      <c r="AQ59" s="117"/>
      <c r="AR59" s="117"/>
      <c r="AS59" s="117"/>
      <c r="AT59" s="117"/>
      <c r="AU59" s="117"/>
    </row>
    <row r="60" spans="2:47" s="116" customFormat="1" ht="90" hidden="1" x14ac:dyDescent="0.25">
      <c r="B60" s="581" t="s">
        <v>1266</v>
      </c>
      <c r="C60" s="324" t="e">
        <f>IF(Tabla3[[#This Row],[Línea estratégica]]="","",#REF!)</f>
        <v>#REF!</v>
      </c>
      <c r="D60" s="324" t="e">
        <f>IF(Tabla3[[#This Row],[Línea estratégica]]="","",#REF!)</f>
        <v>#REF!</v>
      </c>
      <c r="E60" s="324" t="e">
        <f>IF(Tabla3[[#This Row],[Línea estratégica]]="","",#REF!)</f>
        <v>#REF!</v>
      </c>
      <c r="F60" s="324" t="e">
        <f>IF(Tabla3[[#This Row],[Línea estratégica]]="","",#REF!)</f>
        <v>#REF!</v>
      </c>
      <c r="G60" s="581" t="s">
        <v>763</v>
      </c>
      <c r="H60" s="582" t="str">
        <f>IFERROR(VLOOKUP(Tabla3[[#This Row],[Línea estratégica]],Obj!$B$57:$C$90,2,FALSE),"")</f>
        <v>Le.2</v>
      </c>
      <c r="I60" s="581" t="s">
        <v>841</v>
      </c>
      <c r="J60" s="582" t="str">
        <f>IFERROR(VLOOKUP($I60,Obj!$D$132:$E$147,2,FALSE),"")</f>
        <v>Obj2.2</v>
      </c>
      <c r="K60" s="581" t="s">
        <v>806</v>
      </c>
      <c r="L60" s="591" t="s">
        <v>1639</v>
      </c>
      <c r="M60" s="581" t="s">
        <v>1644</v>
      </c>
      <c r="N60" s="581" t="s">
        <v>1307</v>
      </c>
      <c r="O60" s="584"/>
      <c r="P60" s="584">
        <v>0.5</v>
      </c>
      <c r="Q60" s="586"/>
      <c r="R60" s="586"/>
      <c r="S60" s="586"/>
      <c r="T60" s="299"/>
      <c r="U60" s="288"/>
      <c r="V60" s="288" t="s">
        <v>1288</v>
      </c>
      <c r="W60" s="118"/>
      <c r="X60" s="118"/>
      <c r="Y60" s="117"/>
      <c r="Z60" s="118"/>
      <c r="AA60" s="118"/>
      <c r="AB60" s="118"/>
      <c r="AC60" s="118"/>
      <c r="AD60" s="118"/>
      <c r="AE60" s="118"/>
      <c r="AF60" s="118"/>
      <c r="AG60" s="118"/>
      <c r="AH60" s="118"/>
      <c r="AI60" s="118"/>
      <c r="AJ60" s="117"/>
      <c r="AK60" s="117"/>
      <c r="AL60" s="117"/>
      <c r="AM60" s="117"/>
      <c r="AN60" s="117"/>
      <c r="AO60" s="117"/>
      <c r="AP60" s="117"/>
      <c r="AQ60" s="117"/>
      <c r="AR60" s="117"/>
      <c r="AS60" s="117"/>
      <c r="AT60" s="117"/>
      <c r="AU60" s="117"/>
    </row>
    <row r="61" spans="2:47" s="116" customFormat="1" ht="90" hidden="1" x14ac:dyDescent="0.25">
      <c r="B61" s="581" t="s">
        <v>1266</v>
      </c>
      <c r="C61" s="324" t="e">
        <f>IF(Tabla3[[#This Row],[Línea estratégica]]="","",#REF!)</f>
        <v>#REF!</v>
      </c>
      <c r="D61" s="324" t="e">
        <f>IF(Tabla3[[#This Row],[Línea estratégica]]="","",#REF!)</f>
        <v>#REF!</v>
      </c>
      <c r="E61" s="324" t="e">
        <f>IF(Tabla3[[#This Row],[Línea estratégica]]="","",#REF!)</f>
        <v>#REF!</v>
      </c>
      <c r="F61" s="324" t="e">
        <f>IF(Tabla3[[#This Row],[Línea estratégica]]="","",#REF!)</f>
        <v>#REF!</v>
      </c>
      <c r="G61" s="581" t="s">
        <v>763</v>
      </c>
      <c r="H61" s="582" t="str">
        <f>IFERROR(VLOOKUP(Tabla3[[#This Row],[Línea estratégica]],Obj!$B$57:$C$90,2,FALSE),"")</f>
        <v>Le.2</v>
      </c>
      <c r="I61" s="581" t="s">
        <v>841</v>
      </c>
      <c r="J61" s="582" t="str">
        <f>IFERROR(VLOOKUP($I61,Obj!$D$132:$E$147,2,FALSE),"")</f>
        <v>Obj2.2</v>
      </c>
      <c r="K61" s="581" t="s">
        <v>848</v>
      </c>
      <c r="L61" s="591" t="s">
        <v>1639</v>
      </c>
      <c r="M61" s="581" t="s">
        <v>1645</v>
      </c>
      <c r="N61" s="581" t="s">
        <v>1307</v>
      </c>
      <c r="O61" s="584"/>
      <c r="P61" s="584">
        <v>0.6</v>
      </c>
      <c r="Q61" s="586"/>
      <c r="R61" s="586"/>
      <c r="S61" s="586"/>
      <c r="T61" s="299"/>
      <c r="U61" s="288"/>
      <c r="V61" s="288" t="s">
        <v>1288</v>
      </c>
      <c r="W61" s="118"/>
      <c r="X61" s="118"/>
      <c r="Y61" s="117"/>
      <c r="Z61" s="118"/>
      <c r="AA61" s="118"/>
      <c r="AB61" s="118"/>
      <c r="AC61" s="118"/>
      <c r="AD61" s="118"/>
      <c r="AE61" s="118"/>
      <c r="AF61" s="118"/>
      <c r="AG61" s="118"/>
      <c r="AH61" s="118"/>
      <c r="AI61" s="118"/>
      <c r="AJ61" s="117"/>
      <c r="AK61" s="117"/>
      <c r="AL61" s="117"/>
      <c r="AM61" s="117"/>
      <c r="AN61" s="117"/>
      <c r="AO61" s="117"/>
      <c r="AP61" s="117"/>
      <c r="AQ61" s="117"/>
      <c r="AR61" s="117"/>
      <c r="AS61" s="117"/>
      <c r="AT61" s="117"/>
      <c r="AU61" s="117"/>
    </row>
    <row r="62" spans="2:47" s="116" customFormat="1" ht="90" hidden="1" x14ac:dyDescent="0.25">
      <c r="B62" s="581" t="s">
        <v>1266</v>
      </c>
      <c r="C62" s="324" t="e">
        <f>IF(Tabla3[[#This Row],[Línea estratégica]]="","",#REF!)</f>
        <v>#REF!</v>
      </c>
      <c r="D62" s="324" t="e">
        <f>IF(Tabla3[[#This Row],[Línea estratégica]]="","",#REF!)</f>
        <v>#REF!</v>
      </c>
      <c r="E62" s="324" t="e">
        <f>IF(Tabla3[[#This Row],[Línea estratégica]]="","",#REF!)</f>
        <v>#REF!</v>
      </c>
      <c r="F62" s="324" t="e">
        <f>IF(Tabla3[[#This Row],[Línea estratégica]]="","",#REF!)</f>
        <v>#REF!</v>
      </c>
      <c r="G62" s="581" t="s">
        <v>763</v>
      </c>
      <c r="H62" s="582" t="str">
        <f>IFERROR(VLOOKUP(Tabla3[[#This Row],[Línea estratégica]],Obj!$B$57:$C$90,2,FALSE),"")</f>
        <v>Le.2</v>
      </c>
      <c r="I62" s="581" t="s">
        <v>841</v>
      </c>
      <c r="J62" s="582" t="str">
        <f>IFERROR(VLOOKUP($I62,Obj!$D$132:$E$147,2,FALSE),"")</f>
        <v>Obj2.2</v>
      </c>
      <c r="K62" s="581" t="s">
        <v>848</v>
      </c>
      <c r="L62" s="591" t="s">
        <v>1639</v>
      </c>
      <c r="M62" s="581" t="s">
        <v>1646</v>
      </c>
      <c r="N62" s="581" t="s">
        <v>1307</v>
      </c>
      <c r="O62" s="584"/>
      <c r="P62" s="584">
        <v>0.5</v>
      </c>
      <c r="Q62" s="586"/>
      <c r="R62" s="586"/>
      <c r="S62" s="586"/>
      <c r="T62" s="299"/>
      <c r="U62" s="288"/>
      <c r="V62" s="288" t="s">
        <v>1288</v>
      </c>
      <c r="W62" s="118"/>
      <c r="X62" s="118"/>
      <c r="Y62" s="117"/>
      <c r="Z62" s="118"/>
      <c r="AA62" s="118"/>
      <c r="AB62" s="118"/>
      <c r="AC62" s="118"/>
      <c r="AD62" s="118"/>
      <c r="AE62" s="118"/>
      <c r="AF62" s="118"/>
      <c r="AG62" s="118"/>
      <c r="AH62" s="118"/>
      <c r="AI62" s="118"/>
      <c r="AJ62" s="117"/>
      <c r="AK62" s="117"/>
      <c r="AL62" s="117"/>
      <c r="AM62" s="117"/>
      <c r="AN62" s="117"/>
      <c r="AO62" s="117"/>
      <c r="AP62" s="117"/>
      <c r="AQ62" s="117"/>
      <c r="AR62" s="117"/>
      <c r="AS62" s="117"/>
      <c r="AT62" s="117"/>
      <c r="AU62" s="117"/>
    </row>
    <row r="63" spans="2:47" s="116" customFormat="1" ht="90" hidden="1" x14ac:dyDescent="0.25">
      <c r="B63" s="581" t="s">
        <v>1266</v>
      </c>
      <c r="C63" s="324" t="e">
        <f>IF(Tabla3[[#This Row],[Línea estratégica]]="","",#REF!)</f>
        <v>#REF!</v>
      </c>
      <c r="D63" s="324" t="e">
        <f>IF(Tabla3[[#This Row],[Línea estratégica]]="","",#REF!)</f>
        <v>#REF!</v>
      </c>
      <c r="E63" s="324" t="e">
        <f>IF(Tabla3[[#This Row],[Línea estratégica]]="","",#REF!)</f>
        <v>#REF!</v>
      </c>
      <c r="F63" s="324" t="e">
        <f>IF(Tabla3[[#This Row],[Línea estratégica]]="","",#REF!)</f>
        <v>#REF!</v>
      </c>
      <c r="G63" s="581" t="s">
        <v>763</v>
      </c>
      <c r="H63" s="582" t="str">
        <f>IFERROR(VLOOKUP(Tabla3[[#This Row],[Línea estratégica]],Obj!$B$57:$C$90,2,FALSE),"")</f>
        <v>Le.2</v>
      </c>
      <c r="I63" s="581" t="s">
        <v>841</v>
      </c>
      <c r="J63" s="582" t="str">
        <f>IFERROR(VLOOKUP($I63,Obj!$D$132:$E$147,2,FALSE),"")</f>
        <v>Obj2.2</v>
      </c>
      <c r="K63" s="581" t="s">
        <v>848</v>
      </c>
      <c r="L63" s="592" t="s">
        <v>1641</v>
      </c>
      <c r="M63" s="581" t="s">
        <v>1647</v>
      </c>
      <c r="N63" s="581" t="s">
        <v>1307</v>
      </c>
      <c r="O63" s="584"/>
      <c r="P63" s="584">
        <v>0.5</v>
      </c>
      <c r="Q63" s="586"/>
      <c r="R63" s="586"/>
      <c r="S63" s="586"/>
      <c r="T63" s="299"/>
      <c r="U63" s="288"/>
      <c r="V63" s="288" t="s">
        <v>1288</v>
      </c>
      <c r="W63" s="118"/>
      <c r="X63" s="118"/>
      <c r="Y63" s="117"/>
      <c r="Z63" s="118"/>
      <c r="AA63" s="118"/>
      <c r="AB63" s="118"/>
      <c r="AC63" s="118"/>
      <c r="AD63" s="118"/>
      <c r="AE63" s="118"/>
      <c r="AF63" s="118"/>
      <c r="AG63" s="118"/>
      <c r="AH63" s="118"/>
      <c r="AI63" s="118"/>
      <c r="AJ63" s="117"/>
      <c r="AK63" s="117"/>
      <c r="AL63" s="117"/>
      <c r="AM63" s="117"/>
      <c r="AN63" s="117"/>
      <c r="AO63" s="117"/>
      <c r="AP63" s="117"/>
      <c r="AQ63" s="117"/>
      <c r="AR63" s="117"/>
      <c r="AS63" s="117"/>
      <c r="AT63" s="117"/>
      <c r="AU63" s="117"/>
    </row>
    <row r="64" spans="2:47" s="116" customFormat="1" ht="90" hidden="1" x14ac:dyDescent="0.25">
      <c r="B64" s="581" t="s">
        <v>1266</v>
      </c>
      <c r="C64" s="324" t="e">
        <f>IF(Tabla3[[#This Row],[Línea estratégica]]="","",#REF!)</f>
        <v>#REF!</v>
      </c>
      <c r="D64" s="324" t="e">
        <f>IF(Tabla3[[#This Row],[Línea estratégica]]="","",#REF!)</f>
        <v>#REF!</v>
      </c>
      <c r="E64" s="324" t="e">
        <f>IF(Tabla3[[#This Row],[Línea estratégica]]="","",#REF!)</f>
        <v>#REF!</v>
      </c>
      <c r="F64" s="324" t="e">
        <f>IF(Tabla3[[#This Row],[Línea estratégica]]="","",#REF!)</f>
        <v>#REF!</v>
      </c>
      <c r="G64" s="581" t="s">
        <v>763</v>
      </c>
      <c r="H64" s="582" t="str">
        <f>IFERROR(VLOOKUP(Tabla3[[#This Row],[Línea estratégica]],Obj!$B$57:$C$90,2,FALSE),"")</f>
        <v>Le.2</v>
      </c>
      <c r="I64" s="581" t="s">
        <v>841</v>
      </c>
      <c r="J64" s="582" t="str">
        <f>IFERROR(VLOOKUP($I64,Obj!$D$132:$E$147,2,FALSE),"")</f>
        <v>Obj2.2</v>
      </c>
      <c r="K64" s="581" t="s">
        <v>848</v>
      </c>
      <c r="L64" s="581" t="s">
        <v>1641</v>
      </c>
      <c r="M64" s="581" t="s">
        <v>1648</v>
      </c>
      <c r="N64" s="581" t="s">
        <v>1307</v>
      </c>
      <c r="O64" s="586"/>
      <c r="P64" s="584">
        <v>0.4</v>
      </c>
      <c r="Q64" s="586"/>
      <c r="R64" s="586"/>
      <c r="S64" s="586"/>
      <c r="T64" s="299"/>
      <c r="U64" s="288"/>
      <c r="V64" s="288" t="s">
        <v>1288</v>
      </c>
      <c r="W64" s="118"/>
      <c r="X64" s="118"/>
      <c r="Y64" s="117"/>
      <c r="Z64" s="118"/>
      <c r="AA64" s="118"/>
      <c r="AB64" s="118"/>
      <c r="AC64" s="118"/>
      <c r="AD64" s="118"/>
      <c r="AE64" s="118"/>
      <c r="AF64" s="118"/>
      <c r="AG64" s="118"/>
      <c r="AH64" s="118"/>
      <c r="AI64" s="118"/>
      <c r="AJ64" s="117"/>
      <c r="AK64" s="117"/>
      <c r="AL64" s="117"/>
      <c r="AM64" s="117"/>
      <c r="AN64" s="117"/>
      <c r="AO64" s="117"/>
      <c r="AP64" s="117"/>
      <c r="AQ64" s="117"/>
      <c r="AR64" s="117"/>
      <c r="AS64" s="117"/>
      <c r="AT64" s="117"/>
      <c r="AU64" s="117"/>
    </row>
    <row r="65" spans="2:47" s="116" customFormat="1" ht="225" hidden="1" x14ac:dyDescent="0.25">
      <c r="B65" s="581" t="s">
        <v>1260</v>
      </c>
      <c r="C65" s="324" t="e">
        <f>IF(Tabla3[[#This Row],[Línea estratégica]]="","",#REF!)</f>
        <v>#REF!</v>
      </c>
      <c r="D65" s="324" t="e">
        <f>IF(Tabla3[[#This Row],[Línea estratégica]]="","",#REF!)</f>
        <v>#REF!</v>
      </c>
      <c r="E65" s="324" t="e">
        <f>IF(Tabla3[[#This Row],[Línea estratégica]]="","",#REF!)</f>
        <v>#REF!</v>
      </c>
      <c r="F65" s="324" t="e">
        <f>IF(Tabla3[[#This Row],[Línea estratégica]]="","",#REF!)</f>
        <v>#REF!</v>
      </c>
      <c r="G65" s="581" t="s">
        <v>764</v>
      </c>
      <c r="H65" s="582" t="str">
        <f>IFERROR(VLOOKUP(Tabla3[[#This Row],[Línea estratégica]],Obj!$B$57:$C$90,2,FALSE),"")</f>
        <v>Le.3</v>
      </c>
      <c r="I65" s="581" t="s">
        <v>842</v>
      </c>
      <c r="J65" s="582" t="str">
        <f>IFERROR(VLOOKUP($I65,Obj!$D$132:$E$147,2,FALSE),"")</f>
        <v>Obj3.1</v>
      </c>
      <c r="K65" s="581" t="s">
        <v>850</v>
      </c>
      <c r="L65" s="581" t="s">
        <v>1685</v>
      </c>
      <c r="M65" s="581" t="s">
        <v>1686</v>
      </c>
      <c r="N65" s="581" t="s">
        <v>1307</v>
      </c>
      <c r="O65" s="584">
        <v>0</v>
      </c>
      <c r="P65" s="587">
        <v>0.05</v>
      </c>
      <c r="Q65" s="586"/>
      <c r="R65" s="586"/>
      <c r="S65" s="586"/>
      <c r="T65" s="299"/>
      <c r="U65" s="288"/>
      <c r="V65" s="288" t="s">
        <v>1404</v>
      </c>
      <c r="W65" s="118"/>
      <c r="X65" s="118"/>
      <c r="Y65" s="117"/>
      <c r="Z65" s="118"/>
      <c r="AA65" s="118"/>
      <c r="AB65" s="118"/>
      <c r="AC65" s="118"/>
      <c r="AD65" s="118"/>
      <c r="AE65" s="118"/>
      <c r="AF65" s="118"/>
      <c r="AG65" s="118"/>
      <c r="AH65" s="118"/>
      <c r="AI65" s="118"/>
      <c r="AJ65" s="117"/>
      <c r="AK65" s="117"/>
      <c r="AL65" s="117"/>
      <c r="AM65" s="117"/>
      <c r="AN65" s="117"/>
      <c r="AO65" s="117"/>
      <c r="AP65" s="117"/>
      <c r="AQ65" s="117"/>
      <c r="AR65" s="117"/>
      <c r="AS65" s="117"/>
      <c r="AT65" s="117"/>
      <c r="AU65" s="117"/>
    </row>
    <row r="66" spans="2:47" s="116" customFormat="1" ht="225" hidden="1" x14ac:dyDescent="0.25">
      <c r="B66" s="581" t="s">
        <v>1262</v>
      </c>
      <c r="C66" s="324" t="e">
        <f>IF(Tabla3[[#This Row],[Línea estratégica]]="","",#REF!)</f>
        <v>#REF!</v>
      </c>
      <c r="D66" s="324" t="e">
        <f>IF(Tabla3[[#This Row],[Línea estratégica]]="","",#REF!)</f>
        <v>#REF!</v>
      </c>
      <c r="E66" s="324" t="e">
        <f>IF(Tabla3[[#This Row],[Línea estratégica]]="","",#REF!)</f>
        <v>#REF!</v>
      </c>
      <c r="F66" s="324" t="e">
        <f>IF(Tabla3[[#This Row],[Línea estratégica]]="","",#REF!)</f>
        <v>#REF!</v>
      </c>
      <c r="G66" s="581" t="s">
        <v>764</v>
      </c>
      <c r="H66" s="582" t="str">
        <f>IFERROR(VLOOKUP(Tabla3[[#This Row],[Línea estratégica]],Obj!$B$57:$C$90,2,FALSE),"")</f>
        <v>Le.3</v>
      </c>
      <c r="I66" s="581" t="s">
        <v>842</v>
      </c>
      <c r="J66" s="582" t="str">
        <f>IFERROR(VLOOKUP($I66,Obj!$D$132:$E$147,2,FALSE),"")</f>
        <v>Obj3.1</v>
      </c>
      <c r="K66" s="581" t="s">
        <v>850</v>
      </c>
      <c r="L66" s="581" t="s">
        <v>1687</v>
      </c>
      <c r="M66" s="581" t="s">
        <v>1688</v>
      </c>
      <c r="N66" s="581" t="s">
        <v>1307</v>
      </c>
      <c r="O66" s="584"/>
      <c r="P66" s="584"/>
      <c r="Q66" s="586"/>
      <c r="R66" s="586"/>
      <c r="S66" s="586"/>
      <c r="T66" s="299"/>
      <c r="U66" s="288"/>
      <c r="V66" s="288" t="s">
        <v>1404</v>
      </c>
      <c r="W66" s="118"/>
      <c r="X66" s="118"/>
      <c r="Y66" s="117"/>
      <c r="Z66" s="118"/>
      <c r="AA66" s="118"/>
      <c r="AB66" s="118"/>
      <c r="AC66" s="118"/>
      <c r="AD66" s="118"/>
      <c r="AE66" s="118"/>
      <c r="AF66" s="118"/>
      <c r="AG66" s="118"/>
      <c r="AH66" s="118"/>
      <c r="AI66" s="118"/>
      <c r="AJ66" s="117"/>
      <c r="AK66" s="117"/>
      <c r="AL66" s="117"/>
      <c r="AM66" s="117"/>
      <c r="AN66" s="117"/>
      <c r="AO66" s="117"/>
      <c r="AP66" s="117"/>
      <c r="AQ66" s="117"/>
      <c r="AR66" s="117"/>
      <c r="AS66" s="117"/>
      <c r="AT66" s="117"/>
      <c r="AU66" s="117"/>
    </row>
    <row r="67" spans="2:47" s="116" customFormat="1" ht="225" hidden="1" x14ac:dyDescent="0.25">
      <c r="B67" s="581" t="s">
        <v>1262</v>
      </c>
      <c r="C67" s="324" t="e">
        <f>IF(Tabla3[[#This Row],[Línea estratégica]]="","",#REF!)</f>
        <v>#REF!</v>
      </c>
      <c r="D67" s="324" t="e">
        <f>IF(Tabla3[[#This Row],[Línea estratégica]]="","",#REF!)</f>
        <v>#REF!</v>
      </c>
      <c r="E67" s="324" t="e">
        <f>IF(Tabla3[[#This Row],[Línea estratégica]]="","",#REF!)</f>
        <v>#REF!</v>
      </c>
      <c r="F67" s="324" t="e">
        <f>IF(Tabla3[[#This Row],[Línea estratégica]]="","",#REF!)</f>
        <v>#REF!</v>
      </c>
      <c r="G67" s="581" t="s">
        <v>764</v>
      </c>
      <c r="H67" s="582" t="str">
        <f>IFERROR(VLOOKUP(Tabla3[[#This Row],[Línea estratégica]],Obj!$B$57:$C$90,2,FALSE),"")</f>
        <v>Le.3</v>
      </c>
      <c r="I67" s="581" t="s">
        <v>842</v>
      </c>
      <c r="J67" s="582" t="str">
        <f>IFERROR(VLOOKUP($I67,Obj!$D$132:$E$147,2,FALSE),"")</f>
        <v>Obj3.1</v>
      </c>
      <c r="K67" s="581" t="s">
        <v>850</v>
      </c>
      <c r="L67" s="581" t="s">
        <v>2969</v>
      </c>
      <c r="M67" s="581" t="s">
        <v>1689</v>
      </c>
      <c r="N67" s="581" t="s">
        <v>1307</v>
      </c>
      <c r="O67" s="584"/>
      <c r="P67" s="584"/>
      <c r="Q67" s="586"/>
      <c r="R67" s="586"/>
      <c r="S67" s="586"/>
      <c r="T67" s="299"/>
      <c r="U67" s="288"/>
      <c r="V67" s="288" t="s">
        <v>1404</v>
      </c>
      <c r="W67" s="118"/>
      <c r="X67" s="118"/>
      <c r="Y67" s="117"/>
      <c r="Z67" s="118"/>
      <c r="AA67" s="118"/>
      <c r="AB67" s="118"/>
      <c r="AC67" s="118"/>
      <c r="AD67" s="118"/>
      <c r="AE67" s="118"/>
      <c r="AF67" s="118"/>
      <c r="AG67" s="118"/>
      <c r="AH67" s="118"/>
      <c r="AI67" s="118"/>
      <c r="AJ67" s="117"/>
      <c r="AK67" s="117"/>
      <c r="AL67" s="117"/>
      <c r="AM67" s="117"/>
      <c r="AN67" s="117"/>
      <c r="AO67" s="117"/>
      <c r="AP67" s="117"/>
      <c r="AQ67" s="117"/>
      <c r="AR67" s="117"/>
      <c r="AS67" s="117"/>
      <c r="AT67" s="117"/>
      <c r="AU67" s="117"/>
    </row>
    <row r="68" spans="2:47" s="116" customFormat="1" ht="225" hidden="1" x14ac:dyDescent="0.25">
      <c r="B68" s="581" t="s">
        <v>1262</v>
      </c>
      <c r="C68" s="324" t="e">
        <f>IF(Tabla3[[#This Row],[Línea estratégica]]="","",#REF!)</f>
        <v>#REF!</v>
      </c>
      <c r="D68" s="324" t="e">
        <f>IF(Tabla3[[#This Row],[Línea estratégica]]="","",#REF!)</f>
        <v>#REF!</v>
      </c>
      <c r="E68" s="324" t="e">
        <f>IF(Tabla3[[#This Row],[Línea estratégica]]="","",#REF!)</f>
        <v>#REF!</v>
      </c>
      <c r="F68" s="324" t="e">
        <f>IF(Tabla3[[#This Row],[Línea estratégica]]="","",#REF!)</f>
        <v>#REF!</v>
      </c>
      <c r="G68" s="581" t="s">
        <v>764</v>
      </c>
      <c r="H68" s="582" t="str">
        <f>IFERROR(VLOOKUP(Tabla3[[#This Row],[Línea estratégica]],Obj!$B$57:$C$90,2,FALSE),"")</f>
        <v>Le.3</v>
      </c>
      <c r="I68" s="581" t="s">
        <v>842</v>
      </c>
      <c r="J68" s="582" t="str">
        <f>IFERROR(VLOOKUP($I68,Obj!$D$132:$E$147,2,FALSE),"")</f>
        <v>Obj3.1</v>
      </c>
      <c r="K68" s="581" t="s">
        <v>850</v>
      </c>
      <c r="L68" s="581" t="s">
        <v>2968</v>
      </c>
      <c r="M68" s="581" t="s">
        <v>1690</v>
      </c>
      <c r="N68" s="581" t="s">
        <v>1307</v>
      </c>
      <c r="O68" s="586">
        <v>153</v>
      </c>
      <c r="P68" s="584">
        <v>1</v>
      </c>
      <c r="Q68" s="586"/>
      <c r="R68" s="586"/>
      <c r="S68" s="586"/>
      <c r="T68" s="299"/>
      <c r="U68" s="288"/>
      <c r="V68" s="288" t="s">
        <v>1404</v>
      </c>
      <c r="W68" s="118"/>
      <c r="X68" s="118"/>
      <c r="Y68" s="117"/>
      <c r="Z68" s="118"/>
      <c r="AA68" s="118"/>
      <c r="AB68" s="118"/>
      <c r="AC68" s="118"/>
      <c r="AD68" s="118"/>
      <c r="AE68" s="118"/>
      <c r="AF68" s="118"/>
      <c r="AG68" s="118"/>
      <c r="AH68" s="118"/>
      <c r="AI68" s="118"/>
      <c r="AJ68" s="117"/>
      <c r="AK68" s="117"/>
      <c r="AL68" s="117"/>
      <c r="AM68" s="117"/>
      <c r="AN68" s="117"/>
      <c r="AO68" s="117"/>
      <c r="AP68" s="117"/>
      <c r="AQ68" s="117"/>
      <c r="AR68" s="117"/>
      <c r="AS68" s="117"/>
      <c r="AT68" s="117"/>
      <c r="AU68" s="117"/>
    </row>
    <row r="69" spans="2:47" s="116" customFormat="1" ht="225" hidden="1" x14ac:dyDescent="0.25">
      <c r="B69" s="581" t="s">
        <v>1262</v>
      </c>
      <c r="C69" s="324" t="e">
        <f>IF(Tabla3[[#This Row],[Línea estratégica]]="","",#REF!)</f>
        <v>#REF!</v>
      </c>
      <c r="D69" s="324" t="e">
        <f>IF(Tabla3[[#This Row],[Línea estratégica]]="","",#REF!)</f>
        <v>#REF!</v>
      </c>
      <c r="E69" s="324" t="e">
        <f>IF(Tabla3[[#This Row],[Línea estratégica]]="","",#REF!)</f>
        <v>#REF!</v>
      </c>
      <c r="F69" s="324" t="e">
        <f>IF(Tabla3[[#This Row],[Línea estratégica]]="","",#REF!)</f>
        <v>#REF!</v>
      </c>
      <c r="G69" s="581" t="s">
        <v>764</v>
      </c>
      <c r="H69" s="582" t="str">
        <f>IFERROR(VLOOKUP(Tabla3[[#This Row],[Línea estratégica]],Obj!$B$57:$C$90,2,FALSE),"")</f>
        <v>Le.3</v>
      </c>
      <c r="I69" s="581" t="s">
        <v>842</v>
      </c>
      <c r="J69" s="582" t="str">
        <f>IFERROR(VLOOKUP($I69,Obj!$D$132:$E$147,2,FALSE),"")</f>
        <v>Obj3.1</v>
      </c>
      <c r="K69" s="581" t="s">
        <v>850</v>
      </c>
      <c r="L69" s="581" t="s">
        <v>1691</v>
      </c>
      <c r="M69" s="581" t="s">
        <v>1692</v>
      </c>
      <c r="N69" s="581" t="s">
        <v>1307</v>
      </c>
      <c r="O69" s="593">
        <v>153</v>
      </c>
      <c r="P69" s="584">
        <v>1</v>
      </c>
      <c r="Q69" s="586"/>
      <c r="R69" s="586"/>
      <c r="S69" s="586"/>
      <c r="T69" s="299"/>
      <c r="U69" s="288"/>
      <c r="V69" s="288" t="s">
        <v>1404</v>
      </c>
      <c r="W69" s="118"/>
      <c r="X69" s="118"/>
      <c r="Y69" s="117"/>
      <c r="Z69" s="118"/>
      <c r="AA69" s="118"/>
      <c r="AB69" s="118"/>
      <c r="AC69" s="118"/>
      <c r="AD69" s="118"/>
      <c r="AE69" s="118"/>
      <c r="AF69" s="118"/>
      <c r="AG69" s="118"/>
      <c r="AH69" s="118"/>
      <c r="AI69" s="118"/>
      <c r="AJ69" s="117"/>
      <c r="AK69" s="117"/>
      <c r="AL69" s="117"/>
      <c r="AM69" s="117"/>
      <c r="AN69" s="117"/>
      <c r="AO69" s="117"/>
      <c r="AP69" s="117"/>
      <c r="AQ69" s="117"/>
      <c r="AR69" s="117"/>
      <c r="AS69" s="117"/>
      <c r="AT69" s="117"/>
      <c r="AU69" s="117"/>
    </row>
    <row r="70" spans="2:47" s="116" customFormat="1" ht="225" hidden="1" x14ac:dyDescent="0.25">
      <c r="B70" s="581" t="s">
        <v>1260</v>
      </c>
      <c r="C70" s="324" t="e">
        <f>IF(Tabla3[[#This Row],[Línea estratégica]]="","",#REF!)</f>
        <v>#REF!</v>
      </c>
      <c r="D70" s="324" t="e">
        <f>IF(Tabla3[[#This Row],[Línea estratégica]]="","",#REF!)</f>
        <v>#REF!</v>
      </c>
      <c r="E70" s="324" t="e">
        <f>IF(Tabla3[[#This Row],[Línea estratégica]]="","",#REF!)</f>
        <v>#REF!</v>
      </c>
      <c r="F70" s="324" t="e">
        <f>IF(Tabla3[[#This Row],[Línea estratégica]]="","",#REF!)</f>
        <v>#REF!</v>
      </c>
      <c r="G70" s="581" t="s">
        <v>764</v>
      </c>
      <c r="H70" s="582" t="str">
        <f>IFERROR(VLOOKUP(Tabla3[[#This Row],[Línea estratégica]],Obj!$B$57:$C$90,2,FALSE),"")</f>
        <v>Le.3</v>
      </c>
      <c r="I70" s="581" t="s">
        <v>842</v>
      </c>
      <c r="J70" s="582" t="str">
        <f>IFERROR(VLOOKUP($I70,Obj!$D$132:$E$147,2,FALSE),"")</f>
        <v>Obj3.1</v>
      </c>
      <c r="K70" s="581" t="s">
        <v>850</v>
      </c>
      <c r="L70" s="581" t="s">
        <v>1693</v>
      </c>
      <c r="M70" s="581" t="s">
        <v>1694</v>
      </c>
      <c r="N70" s="581"/>
      <c r="O70" s="593">
        <v>153</v>
      </c>
      <c r="P70" s="584">
        <v>1</v>
      </c>
      <c r="Q70" s="586"/>
      <c r="R70" s="586"/>
      <c r="S70" s="586"/>
      <c r="T70" s="299"/>
      <c r="U70" s="288"/>
      <c r="V70" s="288" t="s">
        <v>1404</v>
      </c>
      <c r="W70" s="118"/>
      <c r="X70" s="118"/>
      <c r="Y70" s="117"/>
      <c r="Z70" s="118"/>
      <c r="AA70" s="118"/>
      <c r="AB70" s="118"/>
      <c r="AC70" s="118"/>
      <c r="AD70" s="118"/>
      <c r="AE70" s="118"/>
      <c r="AF70" s="118"/>
      <c r="AG70" s="118"/>
      <c r="AH70" s="118"/>
      <c r="AI70" s="118"/>
      <c r="AJ70" s="117"/>
      <c r="AK70" s="117"/>
      <c r="AL70" s="117"/>
      <c r="AM70" s="117"/>
      <c r="AN70" s="117"/>
      <c r="AO70" s="117"/>
      <c r="AP70" s="117"/>
      <c r="AQ70" s="117"/>
      <c r="AR70" s="117"/>
      <c r="AS70" s="117"/>
      <c r="AT70" s="117"/>
      <c r="AU70" s="117"/>
    </row>
    <row r="71" spans="2:47" s="116" customFormat="1" ht="225" hidden="1" x14ac:dyDescent="0.25">
      <c r="B71" s="581" t="s">
        <v>1260</v>
      </c>
      <c r="C71" s="324" t="e">
        <f>IF(Tabla3[[#This Row],[Línea estratégica]]="","",#REF!)</f>
        <v>#REF!</v>
      </c>
      <c r="D71" s="324" t="e">
        <f>IF(Tabla3[[#This Row],[Línea estratégica]]="","",#REF!)</f>
        <v>#REF!</v>
      </c>
      <c r="E71" s="324" t="e">
        <f>IF(Tabla3[[#This Row],[Línea estratégica]]="","",#REF!)</f>
        <v>#REF!</v>
      </c>
      <c r="F71" s="324" t="e">
        <f>IF(Tabla3[[#This Row],[Línea estratégica]]="","",#REF!)</f>
        <v>#REF!</v>
      </c>
      <c r="G71" s="581" t="s">
        <v>764</v>
      </c>
      <c r="H71" s="582" t="str">
        <f>IFERROR(VLOOKUP(Tabla3[[#This Row],[Línea estratégica]],Obj!$B$57:$C$90,2,FALSE),"")</f>
        <v>Le.3</v>
      </c>
      <c r="I71" s="581" t="s">
        <v>842</v>
      </c>
      <c r="J71" s="582" t="str">
        <f>IFERROR(VLOOKUP($I71,Obj!$D$132:$E$147,2,FALSE),"")</f>
        <v>Obj3.1</v>
      </c>
      <c r="K71" s="581" t="s">
        <v>850</v>
      </c>
      <c r="L71" s="581" t="s">
        <v>1695</v>
      </c>
      <c r="M71" s="581" t="s">
        <v>1696</v>
      </c>
      <c r="N71" s="581" t="s">
        <v>1307</v>
      </c>
      <c r="O71" s="586">
        <v>153</v>
      </c>
      <c r="P71" s="584">
        <v>1</v>
      </c>
      <c r="Q71" s="586"/>
      <c r="R71" s="586"/>
      <c r="S71" s="586"/>
      <c r="T71" s="299"/>
      <c r="U71" s="288"/>
      <c r="V71" s="288" t="s">
        <v>1404</v>
      </c>
      <c r="W71" s="118"/>
      <c r="X71" s="118"/>
      <c r="Y71" s="117"/>
      <c r="Z71" s="118"/>
      <c r="AA71" s="118"/>
      <c r="AB71" s="118"/>
      <c r="AC71" s="118"/>
      <c r="AD71" s="118"/>
      <c r="AE71" s="118"/>
      <c r="AF71" s="118"/>
      <c r="AG71" s="118"/>
      <c r="AH71" s="118"/>
      <c r="AI71" s="118"/>
      <c r="AJ71" s="117"/>
      <c r="AK71" s="117"/>
      <c r="AL71" s="117"/>
      <c r="AM71" s="117"/>
      <c r="AN71" s="117"/>
      <c r="AO71" s="117"/>
      <c r="AP71" s="117"/>
      <c r="AQ71" s="117"/>
      <c r="AR71" s="117"/>
      <c r="AS71" s="117"/>
      <c r="AT71" s="117"/>
      <c r="AU71" s="117"/>
    </row>
    <row r="72" spans="2:47" s="116" customFormat="1" ht="225" hidden="1" x14ac:dyDescent="0.25">
      <c r="B72" s="581" t="s">
        <v>1260</v>
      </c>
      <c r="C72" s="324" t="e">
        <f>IF(Tabla3[[#This Row],[Línea estratégica]]="","",#REF!)</f>
        <v>#REF!</v>
      </c>
      <c r="D72" s="324" t="e">
        <f>IF(Tabla3[[#This Row],[Línea estratégica]]="","",#REF!)</f>
        <v>#REF!</v>
      </c>
      <c r="E72" s="324" t="e">
        <f>IF(Tabla3[[#This Row],[Línea estratégica]]="","",#REF!)</f>
        <v>#REF!</v>
      </c>
      <c r="F72" s="324" t="e">
        <f>IF(Tabla3[[#This Row],[Línea estratégica]]="","",#REF!)</f>
        <v>#REF!</v>
      </c>
      <c r="G72" s="581" t="s">
        <v>764</v>
      </c>
      <c r="H72" s="582" t="str">
        <f>IFERROR(VLOOKUP(Tabla3[[#This Row],[Línea estratégica]],Obj!$B$57:$C$90,2,FALSE),"")</f>
        <v>Le.3</v>
      </c>
      <c r="I72" s="581" t="s">
        <v>842</v>
      </c>
      <c r="J72" s="582" t="str">
        <f>IFERROR(VLOOKUP($I72,Obj!$D$132:$E$147,2,FALSE),"")</f>
        <v>Obj3.1</v>
      </c>
      <c r="K72" s="581" t="s">
        <v>850</v>
      </c>
      <c r="L72" s="581" t="s">
        <v>1697</v>
      </c>
      <c r="M72" s="581" t="s">
        <v>1698</v>
      </c>
      <c r="N72" s="581" t="s">
        <v>1307</v>
      </c>
      <c r="O72" s="586">
        <v>153</v>
      </c>
      <c r="P72" s="584">
        <v>1</v>
      </c>
      <c r="Q72" s="586"/>
      <c r="R72" s="586"/>
      <c r="S72" s="586"/>
      <c r="T72" s="299"/>
      <c r="U72" s="288"/>
      <c r="V72" s="288" t="s">
        <v>1404</v>
      </c>
      <c r="W72" s="118"/>
      <c r="X72" s="118"/>
      <c r="Y72" s="117"/>
      <c r="Z72" s="118"/>
      <c r="AA72" s="118"/>
      <c r="AB72" s="118"/>
      <c r="AC72" s="118"/>
      <c r="AD72" s="118"/>
      <c r="AE72" s="118"/>
      <c r="AF72" s="118"/>
      <c r="AG72" s="118"/>
      <c r="AH72" s="118"/>
      <c r="AI72" s="118"/>
      <c r="AJ72" s="117"/>
      <c r="AK72" s="117"/>
      <c r="AL72" s="117"/>
      <c r="AM72" s="117"/>
      <c r="AN72" s="117"/>
      <c r="AO72" s="117"/>
      <c r="AP72" s="117"/>
      <c r="AQ72" s="117"/>
      <c r="AR72" s="117"/>
      <c r="AS72" s="117"/>
      <c r="AT72" s="117"/>
      <c r="AU72" s="117"/>
    </row>
    <row r="73" spans="2:47" s="116" customFormat="1" ht="225" hidden="1" x14ac:dyDescent="0.25">
      <c r="B73" s="581" t="s">
        <v>1260</v>
      </c>
      <c r="C73" s="324" t="e">
        <f>IF(Tabla3[[#This Row],[Línea estratégica]]="","",#REF!)</f>
        <v>#REF!</v>
      </c>
      <c r="D73" s="324" t="e">
        <f>IF(Tabla3[[#This Row],[Línea estratégica]]="","",#REF!)</f>
        <v>#REF!</v>
      </c>
      <c r="E73" s="324" t="e">
        <f>IF(Tabla3[[#This Row],[Línea estratégica]]="","",#REF!)</f>
        <v>#REF!</v>
      </c>
      <c r="F73" s="324" t="e">
        <f>IF(Tabla3[[#This Row],[Línea estratégica]]="","",#REF!)</f>
        <v>#REF!</v>
      </c>
      <c r="G73" s="581" t="s">
        <v>764</v>
      </c>
      <c r="H73" s="582" t="str">
        <f>IFERROR(VLOOKUP(Tabla3[[#This Row],[Línea estratégica]],Obj!$B$57:$C$90,2,FALSE),"")</f>
        <v>Le.3</v>
      </c>
      <c r="I73" s="581" t="s">
        <v>842</v>
      </c>
      <c r="J73" s="582" t="str">
        <f>IFERROR(VLOOKUP($I73,Obj!$D$132:$E$147,2,FALSE),"")</f>
        <v>Obj3.1</v>
      </c>
      <c r="K73" s="581" t="s">
        <v>850</v>
      </c>
      <c r="L73" s="581" t="s">
        <v>2970</v>
      </c>
      <c r="M73" s="581" t="s">
        <v>1699</v>
      </c>
      <c r="N73" s="581" t="s">
        <v>1307</v>
      </c>
      <c r="O73" s="593" t="s">
        <v>3037</v>
      </c>
      <c r="P73" s="584">
        <v>1</v>
      </c>
      <c r="Q73" s="586"/>
      <c r="R73" s="586"/>
      <c r="S73" s="586"/>
      <c r="T73" s="299"/>
      <c r="U73" s="288"/>
      <c r="V73" s="288" t="s">
        <v>1404</v>
      </c>
      <c r="W73" s="118"/>
      <c r="X73" s="118"/>
      <c r="Y73" s="117"/>
      <c r="Z73" s="118"/>
      <c r="AA73" s="118"/>
      <c r="AB73" s="118"/>
      <c r="AC73" s="118"/>
      <c r="AD73" s="118"/>
      <c r="AE73" s="118"/>
      <c r="AF73" s="118"/>
      <c r="AG73" s="118"/>
      <c r="AH73" s="118"/>
      <c r="AI73" s="118"/>
      <c r="AJ73" s="117"/>
      <c r="AK73" s="117"/>
      <c r="AL73" s="117"/>
      <c r="AM73" s="117"/>
      <c r="AN73" s="117"/>
      <c r="AO73" s="117"/>
      <c r="AP73" s="117"/>
      <c r="AQ73" s="117"/>
      <c r="AR73" s="117"/>
      <c r="AS73" s="117"/>
      <c r="AT73" s="117"/>
      <c r="AU73" s="117"/>
    </row>
    <row r="74" spans="2:47" s="116" customFormat="1" ht="225" hidden="1" x14ac:dyDescent="0.25">
      <c r="B74" s="581" t="s">
        <v>1260</v>
      </c>
      <c r="C74" s="324" t="e">
        <f>IF(Tabla3[[#This Row],[Línea estratégica]]="","",#REF!)</f>
        <v>#REF!</v>
      </c>
      <c r="D74" s="324" t="e">
        <f>IF(Tabla3[[#This Row],[Línea estratégica]]="","",#REF!)</f>
        <v>#REF!</v>
      </c>
      <c r="E74" s="324" t="e">
        <f>IF(Tabla3[[#This Row],[Línea estratégica]]="","",#REF!)</f>
        <v>#REF!</v>
      </c>
      <c r="F74" s="324" t="e">
        <f>IF(Tabla3[[#This Row],[Línea estratégica]]="","",#REF!)</f>
        <v>#REF!</v>
      </c>
      <c r="G74" s="581" t="s">
        <v>764</v>
      </c>
      <c r="H74" s="582" t="str">
        <f>IFERROR(VLOOKUP(Tabla3[[#This Row],[Línea estratégica]],Obj!$B$57:$C$90,2,FALSE),"")</f>
        <v>Le.3</v>
      </c>
      <c r="I74" s="581" t="s">
        <v>842</v>
      </c>
      <c r="J74" s="582" t="str">
        <f>IFERROR(VLOOKUP($I74,Obj!$D$132:$E$147,2,FALSE),"")</f>
        <v>Obj3.1</v>
      </c>
      <c r="K74" s="581" t="s">
        <v>850</v>
      </c>
      <c r="L74" s="581" t="s">
        <v>1700</v>
      </c>
      <c r="M74" s="581" t="s">
        <v>1701</v>
      </c>
      <c r="N74" s="581" t="s">
        <v>1307</v>
      </c>
      <c r="O74" s="586">
        <v>21</v>
      </c>
      <c r="P74" s="584">
        <v>1</v>
      </c>
      <c r="Q74" s="586"/>
      <c r="R74" s="586"/>
      <c r="S74" s="586"/>
      <c r="T74" s="299"/>
      <c r="U74" s="288"/>
      <c r="V74" s="288" t="s">
        <v>1404</v>
      </c>
      <c r="W74" s="118"/>
      <c r="X74" s="118"/>
      <c r="Y74" s="117"/>
      <c r="Z74" s="118"/>
      <c r="AA74" s="118"/>
      <c r="AB74" s="118"/>
      <c r="AC74" s="118"/>
      <c r="AD74" s="118"/>
      <c r="AE74" s="118"/>
      <c r="AF74" s="118"/>
      <c r="AG74" s="118"/>
      <c r="AH74" s="118"/>
      <c r="AI74" s="118"/>
      <c r="AJ74" s="117"/>
      <c r="AK74" s="117"/>
      <c r="AL74" s="117"/>
      <c r="AM74" s="117"/>
      <c r="AN74" s="117"/>
      <c r="AO74" s="117"/>
      <c r="AP74" s="117"/>
      <c r="AQ74" s="117"/>
      <c r="AR74" s="117"/>
      <c r="AS74" s="117"/>
      <c r="AT74" s="117"/>
      <c r="AU74" s="117"/>
    </row>
    <row r="75" spans="2:47" s="116" customFormat="1" ht="225" hidden="1" x14ac:dyDescent="0.25">
      <c r="B75" s="581" t="s">
        <v>1260</v>
      </c>
      <c r="C75" s="324" t="e">
        <f>IF(Tabla3[[#This Row],[Línea estratégica]]="","",#REF!)</f>
        <v>#REF!</v>
      </c>
      <c r="D75" s="324" t="e">
        <f>IF(Tabla3[[#This Row],[Línea estratégica]]="","",#REF!)</f>
        <v>#REF!</v>
      </c>
      <c r="E75" s="324" t="e">
        <f>IF(Tabla3[[#This Row],[Línea estratégica]]="","",#REF!)</f>
        <v>#REF!</v>
      </c>
      <c r="F75" s="324" t="e">
        <f>IF(Tabla3[[#This Row],[Línea estratégica]]="","",#REF!)</f>
        <v>#REF!</v>
      </c>
      <c r="G75" s="581" t="s">
        <v>764</v>
      </c>
      <c r="H75" s="582" t="str">
        <f>IFERROR(VLOOKUP(Tabla3[[#This Row],[Línea estratégica]],Obj!$B$57:$C$90,2,FALSE),"")</f>
        <v>Le.3</v>
      </c>
      <c r="I75" s="581" t="s">
        <v>842</v>
      </c>
      <c r="J75" s="582" t="str">
        <f>IFERROR(VLOOKUP($I75,Obj!$D$132:$E$147,2,FALSE),"")</f>
        <v>Obj3.1</v>
      </c>
      <c r="K75" s="581" t="s">
        <v>850</v>
      </c>
      <c r="L75" s="581" t="s">
        <v>1702</v>
      </c>
      <c r="M75" s="581" t="s">
        <v>1703</v>
      </c>
      <c r="N75" s="581" t="s">
        <v>1307</v>
      </c>
      <c r="O75" s="593" t="s">
        <v>3038</v>
      </c>
      <c r="P75" s="584">
        <v>1</v>
      </c>
      <c r="Q75" s="586"/>
      <c r="R75" s="586"/>
      <c r="S75" s="586"/>
      <c r="T75" s="299"/>
      <c r="U75" s="288"/>
      <c r="V75" s="288" t="s">
        <v>1404</v>
      </c>
      <c r="W75" s="118"/>
      <c r="X75" s="118"/>
      <c r="Y75" s="117"/>
      <c r="Z75" s="118"/>
      <c r="AA75" s="118"/>
      <c r="AB75" s="118"/>
      <c r="AC75" s="118"/>
      <c r="AD75" s="118"/>
      <c r="AE75" s="118"/>
      <c r="AF75" s="118"/>
      <c r="AG75" s="118"/>
      <c r="AH75" s="118"/>
      <c r="AI75" s="118"/>
      <c r="AJ75" s="117"/>
      <c r="AK75" s="117"/>
      <c r="AL75" s="117"/>
      <c r="AM75" s="117"/>
      <c r="AN75" s="117"/>
      <c r="AO75" s="117"/>
      <c r="AP75" s="117"/>
      <c r="AQ75" s="117"/>
      <c r="AR75" s="117"/>
      <c r="AS75" s="117"/>
      <c r="AT75" s="117"/>
      <c r="AU75" s="117"/>
    </row>
    <row r="76" spans="2:47" s="116" customFormat="1" ht="225" hidden="1" x14ac:dyDescent="0.25">
      <c r="B76" s="581" t="s">
        <v>1265</v>
      </c>
      <c r="C76" s="324" t="e">
        <f>IF(Tabla3[[#This Row],[Línea estratégica]]="","",#REF!)</f>
        <v>#REF!</v>
      </c>
      <c r="D76" s="324" t="e">
        <f>IF(Tabla3[[#This Row],[Línea estratégica]]="","",#REF!)</f>
        <v>#REF!</v>
      </c>
      <c r="E76" s="324" t="e">
        <f>IF(Tabla3[[#This Row],[Línea estratégica]]="","",#REF!)</f>
        <v>#REF!</v>
      </c>
      <c r="F76" s="324" t="e">
        <f>IF(Tabla3[[#This Row],[Línea estratégica]]="","",#REF!)</f>
        <v>#REF!</v>
      </c>
      <c r="G76" s="581" t="s">
        <v>764</v>
      </c>
      <c r="H76" s="582" t="str">
        <f>IFERROR(VLOOKUP(Tabla3[[#This Row],[Línea estratégica]],Obj!$B$57:$C$90,2,FALSE),"")</f>
        <v>Le.3</v>
      </c>
      <c r="I76" s="581" t="s">
        <v>842</v>
      </c>
      <c r="J76" s="582" t="str">
        <f>IFERROR(VLOOKUP($I76,Obj!$D$132:$E$147,2,FALSE),"")</f>
        <v>Obj3.1</v>
      </c>
      <c r="K76" s="581" t="s">
        <v>850</v>
      </c>
      <c r="L76" s="581" t="s">
        <v>1704</v>
      </c>
      <c r="M76" s="581" t="s">
        <v>1705</v>
      </c>
      <c r="N76" s="581" t="s">
        <v>1307</v>
      </c>
      <c r="O76" s="586" t="s">
        <v>3038</v>
      </c>
      <c r="P76" s="584">
        <v>1</v>
      </c>
      <c r="Q76" s="586"/>
      <c r="R76" s="586"/>
      <c r="S76" s="586"/>
      <c r="T76" s="299"/>
      <c r="U76" s="288"/>
      <c r="V76" s="288" t="s">
        <v>1404</v>
      </c>
      <c r="W76" s="118"/>
      <c r="X76" s="118"/>
      <c r="Y76" s="117"/>
      <c r="Z76" s="118"/>
      <c r="AA76" s="118"/>
      <c r="AB76" s="118"/>
      <c r="AC76" s="118"/>
      <c r="AD76" s="118"/>
      <c r="AE76" s="118"/>
      <c r="AF76" s="118"/>
      <c r="AG76" s="118"/>
      <c r="AH76" s="118"/>
      <c r="AI76" s="118"/>
      <c r="AJ76" s="117"/>
      <c r="AK76" s="117"/>
      <c r="AL76" s="117"/>
      <c r="AM76" s="117"/>
      <c r="AN76" s="117"/>
      <c r="AO76" s="117"/>
      <c r="AP76" s="117"/>
      <c r="AQ76" s="117"/>
      <c r="AR76" s="117"/>
      <c r="AS76" s="117"/>
      <c r="AT76" s="117"/>
      <c r="AU76" s="117"/>
    </row>
    <row r="77" spans="2:47" s="116" customFormat="1" ht="225" hidden="1" x14ac:dyDescent="0.25">
      <c r="B77" s="581" t="s">
        <v>1260</v>
      </c>
      <c r="C77" s="324" t="e">
        <f>IF(Tabla3[[#This Row],[Línea estratégica]]="","",#REF!)</f>
        <v>#REF!</v>
      </c>
      <c r="D77" s="324" t="e">
        <f>IF(Tabla3[[#This Row],[Línea estratégica]]="","",#REF!)</f>
        <v>#REF!</v>
      </c>
      <c r="E77" s="324" t="e">
        <f>IF(Tabla3[[#This Row],[Línea estratégica]]="","",#REF!)</f>
        <v>#REF!</v>
      </c>
      <c r="F77" s="324" t="e">
        <f>IF(Tabla3[[#This Row],[Línea estratégica]]="","",#REF!)</f>
        <v>#REF!</v>
      </c>
      <c r="G77" s="581" t="s">
        <v>764</v>
      </c>
      <c r="H77" s="582" t="str">
        <f>IFERROR(VLOOKUP(Tabla3[[#This Row],[Línea estratégica]],Obj!$B$57:$C$90,2,FALSE),"")</f>
        <v>Le.3</v>
      </c>
      <c r="I77" s="581" t="s">
        <v>842</v>
      </c>
      <c r="J77" s="582" t="str">
        <f>IFERROR(VLOOKUP($I77,Obj!$D$132:$E$147,2,FALSE),"")</f>
        <v>Obj3.1</v>
      </c>
      <c r="K77" s="581" t="s">
        <v>850</v>
      </c>
      <c r="L77" s="581" t="s">
        <v>1706</v>
      </c>
      <c r="M77" s="581" t="s">
        <v>1707</v>
      </c>
      <c r="N77" s="581" t="s">
        <v>1307</v>
      </c>
      <c r="O77" s="593">
        <v>0</v>
      </c>
      <c r="P77" s="584">
        <v>0.1</v>
      </c>
      <c r="Q77" s="586"/>
      <c r="R77" s="586"/>
      <c r="S77" s="586"/>
      <c r="T77" s="299"/>
      <c r="U77" s="288"/>
      <c r="V77" s="288" t="s">
        <v>1404</v>
      </c>
      <c r="W77" s="118"/>
      <c r="X77" s="118"/>
      <c r="Y77" s="117"/>
      <c r="Z77" s="118"/>
      <c r="AA77" s="118"/>
      <c r="AB77" s="118"/>
      <c r="AC77" s="118"/>
      <c r="AD77" s="118"/>
      <c r="AE77" s="118"/>
      <c r="AF77" s="118"/>
      <c r="AG77" s="118"/>
      <c r="AH77" s="118"/>
      <c r="AI77" s="118"/>
      <c r="AJ77" s="117"/>
      <c r="AK77" s="117"/>
      <c r="AL77" s="117"/>
      <c r="AM77" s="117"/>
      <c r="AN77" s="117"/>
      <c r="AO77" s="117"/>
      <c r="AP77" s="117"/>
      <c r="AQ77" s="117"/>
      <c r="AR77" s="117"/>
      <c r="AS77" s="117"/>
      <c r="AT77" s="117"/>
      <c r="AU77" s="117"/>
    </row>
    <row r="78" spans="2:47" s="116" customFormat="1" ht="225" hidden="1" x14ac:dyDescent="0.25">
      <c r="B78" s="581" t="s">
        <v>1260</v>
      </c>
      <c r="C78" s="324" t="e">
        <f>IF(Tabla3[[#This Row],[Línea estratégica]]="","",#REF!)</f>
        <v>#REF!</v>
      </c>
      <c r="D78" s="324" t="e">
        <f>IF(Tabla3[[#This Row],[Línea estratégica]]="","",#REF!)</f>
        <v>#REF!</v>
      </c>
      <c r="E78" s="324" t="e">
        <f>IF(Tabla3[[#This Row],[Línea estratégica]]="","",#REF!)</f>
        <v>#REF!</v>
      </c>
      <c r="F78" s="324" t="e">
        <f>IF(Tabla3[[#This Row],[Línea estratégica]]="","",#REF!)</f>
        <v>#REF!</v>
      </c>
      <c r="G78" s="581" t="s">
        <v>764</v>
      </c>
      <c r="H78" s="582" t="str">
        <f>IFERROR(VLOOKUP(Tabla3[[#This Row],[Línea estratégica]],Obj!$B$57:$C$90,2,FALSE),"")</f>
        <v>Le.3</v>
      </c>
      <c r="I78" s="581" t="s">
        <v>842</v>
      </c>
      <c r="J78" s="582" t="str">
        <f>IFERROR(VLOOKUP($I78,Obj!$D$132:$E$147,2,FALSE),"")</f>
        <v>Obj3.1</v>
      </c>
      <c r="K78" s="581" t="s">
        <v>850</v>
      </c>
      <c r="L78" s="581" t="s">
        <v>1708</v>
      </c>
      <c r="M78" s="581" t="s">
        <v>1709</v>
      </c>
      <c r="N78" s="581" t="s">
        <v>1307</v>
      </c>
      <c r="O78" s="586">
        <v>0</v>
      </c>
      <c r="P78" s="584">
        <v>0.1</v>
      </c>
      <c r="Q78" s="586"/>
      <c r="R78" s="586"/>
      <c r="S78" s="586"/>
      <c r="T78" s="299"/>
      <c r="U78" s="288"/>
      <c r="V78" s="288" t="s">
        <v>1404</v>
      </c>
      <c r="W78" s="118"/>
      <c r="X78" s="118"/>
      <c r="Y78" s="117"/>
      <c r="Z78" s="118"/>
      <c r="AA78" s="118"/>
      <c r="AB78" s="118"/>
      <c r="AC78" s="118"/>
      <c r="AD78" s="118"/>
      <c r="AE78" s="118"/>
      <c r="AF78" s="118"/>
      <c r="AG78" s="118"/>
      <c r="AH78" s="118"/>
      <c r="AI78" s="118"/>
      <c r="AJ78" s="117"/>
      <c r="AK78" s="117"/>
      <c r="AL78" s="117"/>
      <c r="AM78" s="117"/>
      <c r="AN78" s="117"/>
      <c r="AO78" s="117"/>
      <c r="AP78" s="117"/>
      <c r="AQ78" s="117"/>
      <c r="AR78" s="117"/>
      <c r="AS78" s="117"/>
      <c r="AT78" s="117"/>
      <c r="AU78" s="117"/>
    </row>
    <row r="79" spans="2:47" s="116" customFormat="1" ht="225" hidden="1" x14ac:dyDescent="0.25">
      <c r="B79" s="581" t="s">
        <v>1260</v>
      </c>
      <c r="C79" s="324" t="e">
        <f>IF(Tabla3[[#This Row],[Línea estratégica]]="","",#REF!)</f>
        <v>#REF!</v>
      </c>
      <c r="D79" s="324" t="e">
        <f>IF(Tabla3[[#This Row],[Línea estratégica]]="","",#REF!)</f>
        <v>#REF!</v>
      </c>
      <c r="E79" s="324" t="e">
        <f>IF(Tabla3[[#This Row],[Línea estratégica]]="","",#REF!)</f>
        <v>#REF!</v>
      </c>
      <c r="F79" s="324" t="e">
        <f>IF(Tabla3[[#This Row],[Línea estratégica]]="","",#REF!)</f>
        <v>#REF!</v>
      </c>
      <c r="G79" s="581" t="s">
        <v>764</v>
      </c>
      <c r="H79" s="582" t="str">
        <f>IFERROR(VLOOKUP(Tabla3[[#This Row],[Línea estratégica]],Obj!$B$57:$C$90,2,FALSE),"")</f>
        <v>Le.3</v>
      </c>
      <c r="I79" s="581" t="s">
        <v>842</v>
      </c>
      <c r="J79" s="582" t="str">
        <f>IFERROR(VLOOKUP($I79,Obj!$D$132:$E$147,2,FALSE),"")</f>
        <v>Obj3.1</v>
      </c>
      <c r="K79" s="581" t="s">
        <v>850</v>
      </c>
      <c r="L79" s="581" t="s">
        <v>1710</v>
      </c>
      <c r="M79" s="581" t="s">
        <v>1711</v>
      </c>
      <c r="N79" s="581" t="s">
        <v>1307</v>
      </c>
      <c r="O79" s="586"/>
      <c r="P79" s="584"/>
      <c r="Q79" s="586"/>
      <c r="R79" s="586"/>
      <c r="S79" s="586"/>
      <c r="T79" s="299"/>
      <c r="U79" s="288"/>
      <c r="V79" s="288" t="s">
        <v>1404</v>
      </c>
      <c r="W79" s="118"/>
      <c r="X79" s="118"/>
      <c r="Y79" s="117"/>
      <c r="Z79" s="118"/>
      <c r="AA79" s="118"/>
      <c r="AB79" s="118"/>
      <c r="AC79" s="118"/>
      <c r="AD79" s="118"/>
      <c r="AE79" s="118"/>
      <c r="AF79" s="118"/>
      <c r="AG79" s="118"/>
      <c r="AH79" s="118"/>
      <c r="AI79" s="118"/>
      <c r="AJ79" s="117"/>
      <c r="AK79" s="117"/>
      <c r="AL79" s="117"/>
      <c r="AM79" s="117"/>
      <c r="AN79" s="117"/>
      <c r="AO79" s="117"/>
      <c r="AP79" s="117"/>
      <c r="AQ79" s="117"/>
      <c r="AR79" s="117"/>
      <c r="AS79" s="117"/>
      <c r="AT79" s="117"/>
      <c r="AU79" s="117"/>
    </row>
    <row r="80" spans="2:47" s="116" customFormat="1" ht="225" hidden="1" x14ac:dyDescent="0.25">
      <c r="B80" s="581" t="s">
        <v>1260</v>
      </c>
      <c r="C80" s="324" t="e">
        <f>IF(Tabla3[[#This Row],[Línea estratégica]]="","",#REF!)</f>
        <v>#REF!</v>
      </c>
      <c r="D80" s="324" t="e">
        <f>IF(Tabla3[[#This Row],[Línea estratégica]]="","",#REF!)</f>
        <v>#REF!</v>
      </c>
      <c r="E80" s="324" t="e">
        <f>IF(Tabla3[[#This Row],[Línea estratégica]]="","",#REF!)</f>
        <v>#REF!</v>
      </c>
      <c r="F80" s="324" t="e">
        <f>IF(Tabla3[[#This Row],[Línea estratégica]]="","",#REF!)</f>
        <v>#REF!</v>
      </c>
      <c r="G80" s="581" t="s">
        <v>764</v>
      </c>
      <c r="H80" s="582" t="str">
        <f>IFERROR(VLOOKUP(Tabla3[[#This Row],[Línea estratégica]],Obj!$B$57:$C$90,2,FALSE),"")</f>
        <v>Le.3</v>
      </c>
      <c r="I80" s="581" t="s">
        <v>842</v>
      </c>
      <c r="J80" s="582" t="str">
        <f>IFERROR(VLOOKUP($I80,Obj!$D$132:$E$147,2,FALSE),"")</f>
        <v>Obj3.1</v>
      </c>
      <c r="K80" s="581" t="s">
        <v>850</v>
      </c>
      <c r="L80" s="581" t="s">
        <v>1712</v>
      </c>
      <c r="M80" s="581" t="s">
        <v>1713</v>
      </c>
      <c r="N80" s="581" t="s">
        <v>1431</v>
      </c>
      <c r="O80" s="586"/>
      <c r="P80" s="584"/>
      <c r="Q80" s="586"/>
      <c r="R80" s="586"/>
      <c r="S80" s="586"/>
      <c r="T80" s="299"/>
      <c r="U80" s="288"/>
      <c r="V80" s="288" t="s">
        <v>1404</v>
      </c>
      <c r="W80" s="118"/>
      <c r="X80" s="118"/>
      <c r="Y80" s="117"/>
      <c r="Z80" s="118"/>
      <c r="AA80" s="118"/>
      <c r="AB80" s="118"/>
      <c r="AC80" s="118"/>
      <c r="AD80" s="118"/>
      <c r="AE80" s="118"/>
      <c r="AF80" s="118"/>
      <c r="AG80" s="118"/>
      <c r="AH80" s="118"/>
      <c r="AI80" s="118"/>
      <c r="AJ80" s="117"/>
      <c r="AK80" s="117"/>
      <c r="AL80" s="117"/>
      <c r="AM80" s="117"/>
      <c r="AN80" s="117"/>
      <c r="AO80" s="117"/>
      <c r="AP80" s="117"/>
      <c r="AQ80" s="117"/>
      <c r="AR80" s="117"/>
      <c r="AS80" s="117"/>
      <c r="AT80" s="117"/>
      <c r="AU80" s="117"/>
    </row>
    <row r="81" spans="2:47" s="116" customFormat="1" ht="225" hidden="1" x14ac:dyDescent="0.25">
      <c r="B81" s="581" t="s">
        <v>1260</v>
      </c>
      <c r="C81" s="324" t="e">
        <f>IF(Tabla3[[#This Row],[Línea estratégica]]="","",#REF!)</f>
        <v>#REF!</v>
      </c>
      <c r="D81" s="324" t="e">
        <f>IF(Tabla3[[#This Row],[Línea estratégica]]="","",#REF!)</f>
        <v>#REF!</v>
      </c>
      <c r="E81" s="324" t="e">
        <f>IF(Tabla3[[#This Row],[Línea estratégica]]="","",#REF!)</f>
        <v>#REF!</v>
      </c>
      <c r="F81" s="324" t="e">
        <f>IF(Tabla3[[#This Row],[Línea estratégica]]="","",#REF!)</f>
        <v>#REF!</v>
      </c>
      <c r="G81" s="581" t="s">
        <v>764</v>
      </c>
      <c r="H81" s="582" t="str">
        <f>IFERROR(VLOOKUP(Tabla3[[#This Row],[Línea estratégica]],Obj!$B$57:$C$90,2,FALSE),"")</f>
        <v>Le.3</v>
      </c>
      <c r="I81" s="581" t="s">
        <v>842</v>
      </c>
      <c r="J81" s="582" t="str">
        <f>IFERROR(VLOOKUP($I81,Obj!$D$132:$E$147,2,FALSE),"")</f>
        <v>Obj3.1</v>
      </c>
      <c r="K81" s="581" t="s">
        <v>850</v>
      </c>
      <c r="L81" s="581" t="s">
        <v>1714</v>
      </c>
      <c r="M81" s="581" t="s">
        <v>1715</v>
      </c>
      <c r="N81" s="581" t="s">
        <v>1431</v>
      </c>
      <c r="O81" s="586" t="s">
        <v>3035</v>
      </c>
      <c r="P81" s="584">
        <v>1</v>
      </c>
      <c r="Q81" s="586"/>
      <c r="R81" s="586"/>
      <c r="S81" s="586"/>
      <c r="T81" s="299"/>
      <c r="U81" s="288"/>
      <c r="V81" s="288" t="s">
        <v>1404</v>
      </c>
      <c r="W81" s="118"/>
      <c r="X81" s="118"/>
      <c r="Y81" s="117"/>
      <c r="Z81" s="118"/>
      <c r="AA81" s="118"/>
      <c r="AB81" s="118"/>
      <c r="AC81" s="118"/>
      <c r="AD81" s="118"/>
      <c r="AE81" s="118"/>
      <c r="AF81" s="118"/>
      <c r="AG81" s="118"/>
      <c r="AH81" s="118"/>
      <c r="AI81" s="118"/>
      <c r="AJ81" s="117"/>
      <c r="AK81" s="117"/>
      <c r="AL81" s="117"/>
      <c r="AM81" s="117"/>
      <c r="AN81" s="117"/>
      <c r="AO81" s="117"/>
      <c r="AP81" s="117"/>
      <c r="AQ81" s="117"/>
      <c r="AR81" s="117"/>
      <c r="AS81" s="117"/>
      <c r="AT81" s="117"/>
      <c r="AU81" s="117"/>
    </row>
    <row r="82" spans="2:47" s="116" customFormat="1" ht="225" hidden="1" x14ac:dyDescent="0.25">
      <c r="B82" s="581" t="s">
        <v>1269</v>
      </c>
      <c r="C82" s="324" t="e">
        <f>IF(Tabla3[[#This Row],[Línea estratégica]]="","",#REF!)</f>
        <v>#REF!</v>
      </c>
      <c r="D82" s="324" t="e">
        <f>IF(Tabla3[[#This Row],[Línea estratégica]]="","",#REF!)</f>
        <v>#REF!</v>
      </c>
      <c r="E82" s="324" t="e">
        <f>IF(Tabla3[[#This Row],[Línea estratégica]]="","",#REF!)</f>
        <v>#REF!</v>
      </c>
      <c r="F82" s="324" t="e">
        <f>IF(Tabla3[[#This Row],[Línea estratégica]]="","",#REF!)</f>
        <v>#REF!</v>
      </c>
      <c r="G82" s="581" t="s">
        <v>764</v>
      </c>
      <c r="H82" s="582" t="str">
        <f>IFERROR(VLOOKUP(Tabla3[[#This Row],[Línea estratégica]],Obj!$B$57:$C$90,2,FALSE),"")</f>
        <v>Le.3</v>
      </c>
      <c r="I82" s="581" t="s">
        <v>842</v>
      </c>
      <c r="J82" s="582" t="str">
        <f>IFERROR(VLOOKUP($I82,Obj!$D$132:$E$147,2,FALSE),"")</f>
        <v>Obj3.1</v>
      </c>
      <c r="K82" s="581" t="s">
        <v>850</v>
      </c>
      <c r="L82" s="581" t="s">
        <v>1716</v>
      </c>
      <c r="M82" s="581" t="s">
        <v>1717</v>
      </c>
      <c r="N82" s="581" t="s">
        <v>1431</v>
      </c>
      <c r="O82" s="586" t="s">
        <v>3039</v>
      </c>
      <c r="P82" s="584">
        <v>0.8</v>
      </c>
      <c r="Q82" s="586"/>
      <c r="R82" s="586"/>
      <c r="S82" s="586"/>
      <c r="T82" s="299"/>
      <c r="U82" s="288"/>
      <c r="V82" s="288" t="s">
        <v>1404</v>
      </c>
      <c r="W82" s="118"/>
      <c r="X82" s="118"/>
      <c r="Y82" s="117"/>
      <c r="Z82" s="118"/>
      <c r="AA82" s="118"/>
      <c r="AB82" s="118"/>
      <c r="AC82" s="118"/>
      <c r="AD82" s="118"/>
      <c r="AE82" s="118"/>
      <c r="AF82" s="118"/>
      <c r="AG82" s="118"/>
      <c r="AH82" s="118"/>
      <c r="AI82" s="118"/>
      <c r="AJ82" s="117"/>
      <c r="AK82" s="117"/>
      <c r="AL82" s="117"/>
      <c r="AM82" s="117"/>
      <c r="AN82" s="117"/>
      <c r="AO82" s="117"/>
      <c r="AP82" s="117"/>
      <c r="AQ82" s="117"/>
      <c r="AR82" s="117"/>
      <c r="AS82" s="117"/>
      <c r="AT82" s="117"/>
      <c r="AU82" s="117"/>
    </row>
    <row r="83" spans="2:47" s="116" customFormat="1" ht="225" hidden="1" x14ac:dyDescent="0.25">
      <c r="B83" s="581" t="s">
        <v>1270</v>
      </c>
      <c r="C83" s="324" t="e">
        <f>IF(Tabla3[[#This Row],[Línea estratégica]]="","",#REF!)</f>
        <v>#REF!</v>
      </c>
      <c r="D83" s="324" t="e">
        <f>IF(Tabla3[[#This Row],[Línea estratégica]]="","",#REF!)</f>
        <v>#REF!</v>
      </c>
      <c r="E83" s="324" t="e">
        <f>IF(Tabla3[[#This Row],[Línea estratégica]]="","",#REF!)</f>
        <v>#REF!</v>
      </c>
      <c r="F83" s="324" t="e">
        <f>IF(Tabla3[[#This Row],[Línea estratégica]]="","",#REF!)</f>
        <v>#REF!</v>
      </c>
      <c r="G83" s="581" t="s">
        <v>764</v>
      </c>
      <c r="H83" s="582" t="str">
        <f>IFERROR(VLOOKUP(Tabla3[[#This Row],[Línea estratégica]],Obj!$B$57:$C$90,2,FALSE),"")</f>
        <v>Le.3</v>
      </c>
      <c r="I83" s="581" t="s">
        <v>842</v>
      </c>
      <c r="J83" s="582" t="str">
        <f>IFERROR(VLOOKUP($I83,Obj!$D$132:$E$147,2,FALSE),"")</f>
        <v>Obj3.1</v>
      </c>
      <c r="K83" s="581" t="s">
        <v>850</v>
      </c>
      <c r="L83" s="581" t="s">
        <v>1757</v>
      </c>
      <c r="M83" s="581" t="s">
        <v>1758</v>
      </c>
      <c r="N83" s="581" t="s">
        <v>1431</v>
      </c>
      <c r="O83" s="586"/>
      <c r="P83" s="585"/>
      <c r="Q83" s="586"/>
      <c r="R83" s="586"/>
      <c r="S83" s="586"/>
      <c r="T83" s="299"/>
      <c r="U83" s="288"/>
      <c r="V83" s="288" t="s">
        <v>1759</v>
      </c>
      <c r="W83" s="118"/>
      <c r="X83" s="118"/>
      <c r="Y83" s="117"/>
      <c r="Z83" s="118"/>
      <c r="AA83" s="118"/>
      <c r="AB83" s="118"/>
      <c r="AC83" s="118"/>
      <c r="AD83" s="118"/>
      <c r="AE83" s="118"/>
      <c r="AF83" s="118"/>
      <c r="AG83" s="118"/>
      <c r="AH83" s="118"/>
      <c r="AI83" s="118"/>
      <c r="AJ83" s="117"/>
      <c r="AK83" s="117"/>
      <c r="AL83" s="117"/>
      <c r="AM83" s="117"/>
      <c r="AN83" s="117"/>
      <c r="AO83" s="117"/>
      <c r="AP83" s="117"/>
      <c r="AQ83" s="117"/>
      <c r="AR83" s="117"/>
      <c r="AS83" s="117"/>
      <c r="AT83" s="117"/>
      <c r="AU83" s="117"/>
    </row>
    <row r="84" spans="2:47" s="116" customFormat="1" ht="225" hidden="1" x14ac:dyDescent="0.25">
      <c r="B84" s="581" t="s">
        <v>1268</v>
      </c>
      <c r="C84" s="324" t="e">
        <f>IF(Tabla3[[#This Row],[Línea estratégica]]="","",#REF!)</f>
        <v>#REF!</v>
      </c>
      <c r="D84" s="324" t="e">
        <f>IF(Tabla3[[#This Row],[Línea estratégica]]="","",#REF!)</f>
        <v>#REF!</v>
      </c>
      <c r="E84" s="324" t="e">
        <f>IF(Tabla3[[#This Row],[Línea estratégica]]="","",#REF!)</f>
        <v>#REF!</v>
      </c>
      <c r="F84" s="324" t="e">
        <f>IF(Tabla3[[#This Row],[Línea estratégica]]="","",#REF!)</f>
        <v>#REF!</v>
      </c>
      <c r="G84" s="581" t="s">
        <v>764</v>
      </c>
      <c r="H84" s="582" t="str">
        <f>IFERROR(VLOOKUP(Tabla3[[#This Row],[Línea estratégica]],Obj!$B$57:$C$90,2,FALSE),"")</f>
        <v>Le.3</v>
      </c>
      <c r="I84" s="581" t="s">
        <v>842</v>
      </c>
      <c r="J84" s="582" t="str">
        <f>IFERROR(VLOOKUP($I84,Obj!$D$132:$E$147,2,FALSE),"")</f>
        <v>Obj3.1</v>
      </c>
      <c r="K84" s="581" t="s">
        <v>850</v>
      </c>
      <c r="L84" s="594" t="s">
        <v>1760</v>
      </c>
      <c r="M84" s="581" t="s">
        <v>1761</v>
      </c>
      <c r="N84" s="581" t="s">
        <v>1431</v>
      </c>
      <c r="O84" s="584"/>
      <c r="P84" s="587"/>
      <c r="Q84" s="586"/>
      <c r="R84" s="586"/>
      <c r="S84" s="586"/>
      <c r="T84" s="299"/>
      <c r="U84" s="288"/>
      <c r="V84" s="288" t="s">
        <v>1759</v>
      </c>
      <c r="W84" s="118"/>
      <c r="X84" s="118"/>
      <c r="Y84" s="117"/>
      <c r="Z84" s="118"/>
      <c r="AA84" s="118"/>
      <c r="AB84" s="118"/>
      <c r="AC84" s="118"/>
      <c r="AD84" s="118"/>
      <c r="AE84" s="118"/>
      <c r="AF84" s="118"/>
      <c r="AG84" s="118"/>
      <c r="AH84" s="118"/>
      <c r="AI84" s="118"/>
      <c r="AJ84" s="117"/>
      <c r="AK84" s="117"/>
      <c r="AL84" s="117"/>
      <c r="AM84" s="117"/>
      <c r="AN84" s="117"/>
      <c r="AO84" s="117"/>
      <c r="AP84" s="117"/>
      <c r="AQ84" s="117"/>
      <c r="AR84" s="117"/>
      <c r="AS84" s="117"/>
      <c r="AT84" s="117"/>
      <c r="AU84" s="117"/>
    </row>
    <row r="85" spans="2:47" s="116" customFormat="1" ht="225" hidden="1" x14ac:dyDescent="0.25">
      <c r="B85" s="581" t="s">
        <v>1268</v>
      </c>
      <c r="C85" s="324" t="e">
        <f>IF(Tabla3[[#This Row],[Línea estratégica]]="","",#REF!)</f>
        <v>#REF!</v>
      </c>
      <c r="D85" s="324" t="e">
        <f>IF(Tabla3[[#This Row],[Línea estratégica]]="","",#REF!)</f>
        <v>#REF!</v>
      </c>
      <c r="E85" s="324" t="e">
        <f>IF(Tabla3[[#This Row],[Línea estratégica]]="","",#REF!)</f>
        <v>#REF!</v>
      </c>
      <c r="F85" s="324" t="e">
        <f>IF(Tabla3[[#This Row],[Línea estratégica]]="","",#REF!)</f>
        <v>#REF!</v>
      </c>
      <c r="G85" s="581" t="s">
        <v>764</v>
      </c>
      <c r="H85" s="582" t="str">
        <f>IFERROR(VLOOKUP(Tabla3[[#This Row],[Línea estratégica]],Obj!$B$57:$C$90,2,FALSE),"")</f>
        <v>Le.3</v>
      </c>
      <c r="I85" s="581" t="s">
        <v>842</v>
      </c>
      <c r="J85" s="582" t="str">
        <f>IFERROR(VLOOKUP($I85,Obj!$D$132:$E$147,2,FALSE),"")</f>
        <v>Obj3.1</v>
      </c>
      <c r="K85" s="581" t="s">
        <v>850</v>
      </c>
      <c r="L85" s="594" t="s">
        <v>1773</v>
      </c>
      <c r="M85" s="581" t="s">
        <v>1774</v>
      </c>
      <c r="N85" s="581" t="s">
        <v>1411</v>
      </c>
      <c r="O85" s="584">
        <v>0.05</v>
      </c>
      <c r="P85" s="587">
        <v>0.5</v>
      </c>
      <c r="Q85" s="586"/>
      <c r="R85" s="586"/>
      <c r="S85" s="586"/>
      <c r="T85" s="299"/>
      <c r="U85" s="288"/>
      <c r="V85" s="288" t="s">
        <v>1412</v>
      </c>
      <c r="W85" s="118"/>
      <c r="X85" s="118"/>
      <c r="Y85" s="117"/>
      <c r="Z85" s="118"/>
      <c r="AA85" s="118"/>
      <c r="AB85" s="118"/>
      <c r="AC85" s="118"/>
      <c r="AD85" s="118"/>
      <c r="AE85" s="118"/>
      <c r="AF85" s="118"/>
      <c r="AG85" s="118"/>
      <c r="AH85" s="118"/>
      <c r="AI85" s="118"/>
      <c r="AJ85" s="117"/>
      <c r="AK85" s="117"/>
      <c r="AL85" s="117"/>
      <c r="AM85" s="117"/>
      <c r="AN85" s="117"/>
      <c r="AO85" s="117"/>
      <c r="AP85" s="117"/>
      <c r="AQ85" s="117"/>
      <c r="AR85" s="117"/>
      <c r="AS85" s="117"/>
      <c r="AT85" s="117"/>
      <c r="AU85" s="117"/>
    </row>
    <row r="86" spans="2:47" s="116" customFormat="1" ht="225" hidden="1" x14ac:dyDescent="0.25">
      <c r="B86" s="581" t="s">
        <v>1270</v>
      </c>
      <c r="C86" s="324" t="e">
        <f>IF(Tabla3[[#This Row],[Línea estratégica]]="","",#REF!)</f>
        <v>#REF!</v>
      </c>
      <c r="D86" s="324" t="e">
        <f>IF(Tabla3[[#This Row],[Línea estratégica]]="","",#REF!)</f>
        <v>#REF!</v>
      </c>
      <c r="E86" s="324" t="e">
        <f>IF(Tabla3[[#This Row],[Línea estratégica]]="","",#REF!)</f>
        <v>#REF!</v>
      </c>
      <c r="F86" s="324" t="e">
        <f>IF(Tabla3[[#This Row],[Línea estratégica]]="","",#REF!)</f>
        <v>#REF!</v>
      </c>
      <c r="G86" s="581" t="s">
        <v>764</v>
      </c>
      <c r="H86" s="582" t="str">
        <f>IFERROR(VLOOKUP(Tabla3[[#This Row],[Línea estratégica]],Obj!$B$57:$C$90,2,FALSE),"")</f>
        <v>Le.3</v>
      </c>
      <c r="I86" s="581" t="s">
        <v>842</v>
      </c>
      <c r="J86" s="582" t="str">
        <f>IFERROR(VLOOKUP($I86,Obj!$D$132:$E$147,2,FALSE),"")</f>
        <v>Obj3.1</v>
      </c>
      <c r="K86" s="581" t="s">
        <v>850</v>
      </c>
      <c r="L86" s="594" t="s">
        <v>1775</v>
      </c>
      <c r="M86" s="581" t="s">
        <v>1776</v>
      </c>
      <c r="N86" s="581" t="s">
        <v>1411</v>
      </c>
      <c r="O86" s="584">
        <v>0.1</v>
      </c>
      <c r="P86" s="584">
        <v>0.5</v>
      </c>
      <c r="Q86" s="586"/>
      <c r="R86" s="586"/>
      <c r="S86" s="586"/>
      <c r="T86" s="299"/>
      <c r="U86" s="288"/>
      <c r="V86" s="288" t="s">
        <v>1412</v>
      </c>
      <c r="W86" s="118"/>
      <c r="X86" s="118"/>
      <c r="Y86" s="117"/>
      <c r="Z86" s="118"/>
      <c r="AA86" s="118"/>
      <c r="AB86" s="118"/>
      <c r="AC86" s="118"/>
      <c r="AD86" s="118"/>
      <c r="AE86" s="118"/>
      <c r="AF86" s="118"/>
      <c r="AG86" s="118"/>
      <c r="AH86" s="118"/>
      <c r="AI86" s="118"/>
      <c r="AJ86" s="117"/>
      <c r="AK86" s="117"/>
      <c r="AL86" s="117"/>
      <c r="AM86" s="117"/>
      <c r="AN86" s="117"/>
      <c r="AO86" s="117"/>
      <c r="AP86" s="117"/>
      <c r="AQ86" s="117"/>
      <c r="AR86" s="117"/>
      <c r="AS86" s="117"/>
      <c r="AT86" s="117"/>
      <c r="AU86" s="117"/>
    </row>
    <row r="87" spans="2:47" s="116" customFormat="1" ht="225" hidden="1" x14ac:dyDescent="0.25">
      <c r="B87" s="581" t="s">
        <v>1270</v>
      </c>
      <c r="C87" s="324" t="e">
        <f>IF(Tabla3[[#This Row],[Línea estratégica]]="","",#REF!)</f>
        <v>#REF!</v>
      </c>
      <c r="D87" s="324" t="e">
        <f>IF(Tabla3[[#This Row],[Línea estratégica]]="","",#REF!)</f>
        <v>#REF!</v>
      </c>
      <c r="E87" s="324" t="e">
        <f>IF(Tabla3[[#This Row],[Línea estratégica]]="","",#REF!)</f>
        <v>#REF!</v>
      </c>
      <c r="F87" s="324" t="e">
        <f>IF(Tabla3[[#This Row],[Línea estratégica]]="","",#REF!)</f>
        <v>#REF!</v>
      </c>
      <c r="G87" s="581" t="s">
        <v>764</v>
      </c>
      <c r="H87" s="582" t="str">
        <f>IFERROR(VLOOKUP(Tabla3[[#This Row],[Línea estratégica]],Obj!$B$57:$C$90,2,FALSE),"")</f>
        <v>Le.3</v>
      </c>
      <c r="I87" s="581" t="s">
        <v>842</v>
      </c>
      <c r="J87" s="582" t="str">
        <f>IFERROR(VLOOKUP($I87,Obj!$D$132:$E$147,2,FALSE),"")</f>
        <v>Obj3.1</v>
      </c>
      <c r="K87" s="581" t="s">
        <v>850</v>
      </c>
      <c r="L87" s="581" t="s">
        <v>1784</v>
      </c>
      <c r="M87" s="581" t="s">
        <v>1785</v>
      </c>
      <c r="N87" s="581" t="s">
        <v>1307</v>
      </c>
      <c r="O87" s="584">
        <v>0</v>
      </c>
      <c r="P87" s="584">
        <v>1</v>
      </c>
      <c r="Q87" s="586"/>
      <c r="R87" s="586"/>
      <c r="S87" s="586"/>
      <c r="T87" s="299"/>
      <c r="U87" s="288"/>
      <c r="V87" s="288" t="s">
        <v>1358</v>
      </c>
      <c r="W87" s="118"/>
      <c r="X87" s="118"/>
      <c r="Y87" s="117"/>
      <c r="Z87" s="118"/>
      <c r="AA87" s="118"/>
      <c r="AB87" s="118"/>
      <c r="AC87" s="118"/>
      <c r="AD87" s="118"/>
      <c r="AE87" s="118"/>
      <c r="AF87" s="118"/>
      <c r="AG87" s="118"/>
      <c r="AH87" s="118"/>
      <c r="AI87" s="118"/>
      <c r="AJ87" s="117"/>
      <c r="AK87" s="117"/>
      <c r="AL87" s="117"/>
      <c r="AM87" s="117"/>
      <c r="AN87" s="117"/>
      <c r="AO87" s="117"/>
      <c r="AP87" s="117"/>
      <c r="AQ87" s="117"/>
      <c r="AR87" s="117"/>
      <c r="AS87" s="117"/>
      <c r="AT87" s="117"/>
      <c r="AU87" s="117"/>
    </row>
    <row r="88" spans="2:47" s="116" customFormat="1" ht="225" hidden="1" x14ac:dyDescent="0.25">
      <c r="B88" s="581" t="s">
        <v>1270</v>
      </c>
      <c r="C88" s="324" t="e">
        <f>IF(Tabla3[[#This Row],[Línea estratégica]]="","",#REF!)</f>
        <v>#REF!</v>
      </c>
      <c r="D88" s="324" t="e">
        <f>IF(Tabla3[[#This Row],[Línea estratégica]]="","",#REF!)</f>
        <v>#REF!</v>
      </c>
      <c r="E88" s="324" t="e">
        <f>IF(Tabla3[[#This Row],[Línea estratégica]]="","",#REF!)</f>
        <v>#REF!</v>
      </c>
      <c r="F88" s="324" t="e">
        <f>IF(Tabla3[[#This Row],[Línea estratégica]]="","",#REF!)</f>
        <v>#REF!</v>
      </c>
      <c r="G88" s="581" t="s">
        <v>764</v>
      </c>
      <c r="H88" s="582" t="str">
        <f>IFERROR(VLOOKUP(Tabla3[[#This Row],[Línea estratégica]],Obj!$B$57:$C$90,2,FALSE),"")</f>
        <v>Le.3</v>
      </c>
      <c r="I88" s="581" t="s">
        <v>842</v>
      </c>
      <c r="J88" s="582" t="str">
        <f>IFERROR(VLOOKUP($I88,Obj!$D$132:$E$147,2,FALSE),"")</f>
        <v>Obj3.1</v>
      </c>
      <c r="K88" s="581" t="s">
        <v>850</v>
      </c>
      <c r="L88" s="594" t="s">
        <v>1802</v>
      </c>
      <c r="M88" s="581" t="s">
        <v>1803</v>
      </c>
      <c r="N88" s="581" t="s">
        <v>1307</v>
      </c>
      <c r="O88" s="586">
        <v>0</v>
      </c>
      <c r="P88" s="585">
        <v>5</v>
      </c>
      <c r="Q88" s="586"/>
      <c r="R88" s="586"/>
      <c r="S88" s="586"/>
      <c r="T88" s="299"/>
      <c r="U88" s="288"/>
      <c r="V88" s="288" t="s">
        <v>1804</v>
      </c>
      <c r="W88" s="118"/>
      <c r="X88" s="118"/>
      <c r="Y88" s="117"/>
      <c r="Z88" s="118"/>
      <c r="AA88" s="118"/>
      <c r="AB88" s="118"/>
      <c r="AC88" s="118"/>
      <c r="AD88" s="118"/>
      <c r="AE88" s="118"/>
      <c r="AF88" s="118"/>
      <c r="AG88" s="118"/>
      <c r="AH88" s="118"/>
      <c r="AI88" s="118"/>
      <c r="AJ88" s="117"/>
      <c r="AK88" s="117"/>
      <c r="AL88" s="117"/>
      <c r="AM88" s="117"/>
      <c r="AN88" s="117"/>
      <c r="AO88" s="117"/>
      <c r="AP88" s="117"/>
      <c r="AQ88" s="117"/>
      <c r="AR88" s="117"/>
      <c r="AS88" s="117"/>
      <c r="AT88" s="117"/>
      <c r="AU88" s="117"/>
    </row>
    <row r="89" spans="2:47" s="116" customFormat="1" ht="225" hidden="1" x14ac:dyDescent="0.25">
      <c r="B89" s="589" t="s">
        <v>1270</v>
      </c>
      <c r="C89" s="324" t="e">
        <f>IF(Tabla3[[#This Row],[Línea estratégica]]="","",#REF!)</f>
        <v>#REF!</v>
      </c>
      <c r="D89" s="324" t="e">
        <f>IF(Tabla3[[#This Row],[Línea estratégica]]="","",#REF!)</f>
        <v>#REF!</v>
      </c>
      <c r="E89" s="324" t="e">
        <f>IF(Tabla3[[#This Row],[Línea estratégica]]="","",#REF!)</f>
        <v>#REF!</v>
      </c>
      <c r="F89" s="324" t="e">
        <f>IF(Tabla3[[#This Row],[Línea estratégica]]="","",#REF!)</f>
        <v>#REF!</v>
      </c>
      <c r="G89" s="581" t="s">
        <v>764</v>
      </c>
      <c r="H89" s="582" t="str">
        <f>IFERROR(VLOOKUP(Tabla3[[#This Row],[Línea estratégica]],Obj!$B$57:$C$90,2,FALSE),"")</f>
        <v>Le.3</v>
      </c>
      <c r="I89" s="581" t="s">
        <v>842</v>
      </c>
      <c r="J89" s="582" t="str">
        <f>IFERROR(VLOOKUP($I89,Obj!$D$132:$E$147,2,FALSE),"")</f>
        <v>Obj3.1</v>
      </c>
      <c r="K89" s="581" t="s">
        <v>850</v>
      </c>
      <c r="L89" s="581" t="s">
        <v>2807</v>
      </c>
      <c r="M89" s="581" t="s">
        <v>2808</v>
      </c>
      <c r="N89" s="581" t="s">
        <v>1957</v>
      </c>
      <c r="O89" s="586"/>
      <c r="P89" s="585">
        <v>0.7</v>
      </c>
      <c r="Q89" s="586"/>
      <c r="R89" s="586"/>
      <c r="S89" s="586"/>
      <c r="T89" s="299"/>
      <c r="U89" s="288"/>
      <c r="V89" s="288" t="s">
        <v>2809</v>
      </c>
      <c r="W89" s="118"/>
      <c r="X89" s="118"/>
      <c r="Y89" s="117"/>
      <c r="Z89" s="118"/>
      <c r="AA89" s="118"/>
      <c r="AB89" s="118"/>
      <c r="AC89" s="118"/>
      <c r="AD89" s="118"/>
      <c r="AE89" s="118"/>
      <c r="AF89" s="118"/>
      <c r="AG89" s="118"/>
      <c r="AH89" s="118"/>
      <c r="AI89" s="118"/>
      <c r="AJ89" s="117"/>
      <c r="AK89" s="117"/>
      <c r="AL89" s="117"/>
      <c r="AM89" s="117"/>
      <c r="AN89" s="117"/>
      <c r="AO89" s="117"/>
      <c r="AP89" s="117"/>
      <c r="AQ89" s="117"/>
      <c r="AR89" s="117"/>
      <c r="AS89" s="117"/>
      <c r="AT89" s="117"/>
      <c r="AU89" s="117"/>
    </row>
    <row r="90" spans="2:47" s="116" customFormat="1" ht="225" x14ac:dyDescent="0.25">
      <c r="B90" s="581" t="s">
        <v>1270</v>
      </c>
      <c r="C90" s="324" t="e">
        <f>IF(Tabla3[[#This Row],[Línea estratégica]]="","",#REF!)</f>
        <v>#REF!</v>
      </c>
      <c r="D90" s="324" t="e">
        <f>IF(Tabla3[[#This Row],[Línea estratégica]]="","",#REF!)</f>
        <v>#REF!</v>
      </c>
      <c r="E90" s="324" t="e">
        <f>IF(Tabla3[[#This Row],[Línea estratégica]]="","",#REF!)</f>
        <v>#REF!</v>
      </c>
      <c r="F90" s="324" t="e">
        <f>IF(Tabla3[[#This Row],[Línea estratégica]]="","",#REF!)</f>
        <v>#REF!</v>
      </c>
      <c r="G90" s="581" t="s">
        <v>764</v>
      </c>
      <c r="H90" s="582" t="str">
        <f>IFERROR(VLOOKUP(Tabla3[[#This Row],[Línea estratégica]],Obj!$B$57:$C$90,2,FALSE),"")</f>
        <v>Le.3</v>
      </c>
      <c r="I90" s="581" t="s">
        <v>842</v>
      </c>
      <c r="J90" s="582" t="str">
        <f>IFERROR(VLOOKUP($I90,Obj!$D$132:$E$147,2,FALSE),"")</f>
        <v>Obj3.1</v>
      </c>
      <c r="K90" s="581" t="s">
        <v>850</v>
      </c>
      <c r="L90" s="288" t="s">
        <v>1826</v>
      </c>
      <c r="M90" s="583" t="s">
        <v>1827</v>
      </c>
      <c r="N90" s="581" t="s">
        <v>1307</v>
      </c>
      <c r="O90" s="584">
        <v>0.5</v>
      </c>
      <c r="P90" s="585">
        <v>0.8</v>
      </c>
      <c r="Q90" s="586"/>
      <c r="R90" s="586"/>
      <c r="S90" s="586"/>
      <c r="T90" s="299"/>
      <c r="U90" s="288"/>
      <c r="V90" s="288" t="s">
        <v>1828</v>
      </c>
      <c r="W90" s="118"/>
      <c r="X90" s="118"/>
      <c r="Y90" s="117"/>
      <c r="Z90" s="118"/>
      <c r="AA90" s="118"/>
      <c r="AB90" s="118"/>
      <c r="AC90" s="118"/>
      <c r="AD90" s="118"/>
      <c r="AE90" s="118"/>
      <c r="AF90" s="118"/>
      <c r="AG90" s="118"/>
      <c r="AH90" s="118"/>
      <c r="AI90" s="118"/>
      <c r="AJ90" s="117"/>
      <c r="AK90" s="117"/>
      <c r="AL90" s="117"/>
      <c r="AM90" s="117"/>
      <c r="AN90" s="117"/>
      <c r="AO90" s="117"/>
      <c r="AP90" s="117"/>
      <c r="AQ90" s="117"/>
      <c r="AR90" s="117"/>
      <c r="AS90" s="117"/>
      <c r="AT90" s="117"/>
      <c r="AU90" s="117"/>
    </row>
    <row r="91" spans="2:47" s="116" customFormat="1" ht="225" x14ac:dyDescent="0.25">
      <c r="B91" s="581" t="s">
        <v>1260</v>
      </c>
      <c r="C91" s="324" t="e">
        <f>IF(Tabla3[[#This Row],[Línea estratégica]]="","",#REF!)</f>
        <v>#REF!</v>
      </c>
      <c r="D91" s="324" t="e">
        <f>IF(Tabla3[[#This Row],[Línea estratégica]]="","",#REF!)</f>
        <v>#REF!</v>
      </c>
      <c r="E91" s="324" t="e">
        <f>IF(Tabla3[[#This Row],[Línea estratégica]]="","",#REF!)</f>
        <v>#REF!</v>
      </c>
      <c r="F91" s="324" t="e">
        <f>IF(Tabla3[[#This Row],[Línea estratégica]]="","",#REF!)</f>
        <v>#REF!</v>
      </c>
      <c r="G91" s="581" t="s">
        <v>764</v>
      </c>
      <c r="H91" s="582" t="str">
        <f>IFERROR(VLOOKUP(Tabla3[[#This Row],[Línea estratégica]],Obj!$B$57:$C$90,2,FALSE),"")</f>
        <v>Le.3</v>
      </c>
      <c r="I91" s="581" t="s">
        <v>842</v>
      </c>
      <c r="J91" s="582" t="str">
        <f>IFERROR(VLOOKUP($I91,Obj!$D$132:$E$147,2,FALSE),"")</f>
        <v>Obj3.1</v>
      </c>
      <c r="K91" s="581" t="s">
        <v>850</v>
      </c>
      <c r="L91" s="583" t="s">
        <v>1829</v>
      </c>
      <c r="M91" s="581" t="s">
        <v>1830</v>
      </c>
      <c r="N91" s="581" t="s">
        <v>1307</v>
      </c>
      <c r="O91" s="584">
        <v>0.1</v>
      </c>
      <c r="P91" s="587">
        <v>0.6</v>
      </c>
      <c r="Q91" s="586"/>
      <c r="R91" s="586"/>
      <c r="S91" s="586"/>
      <c r="T91" s="299"/>
      <c r="U91" s="288"/>
      <c r="V91" s="288" t="s">
        <v>1828</v>
      </c>
      <c r="W91" s="118"/>
      <c r="X91" s="118"/>
      <c r="Y91" s="117"/>
      <c r="Z91" s="118"/>
      <c r="AA91" s="118"/>
      <c r="AB91" s="118"/>
      <c r="AC91" s="118"/>
      <c r="AD91" s="118"/>
      <c r="AE91" s="118"/>
      <c r="AF91" s="118"/>
      <c r="AG91" s="118"/>
      <c r="AH91" s="118"/>
      <c r="AI91" s="118"/>
      <c r="AJ91" s="117"/>
      <c r="AK91" s="117"/>
      <c r="AL91" s="117"/>
      <c r="AM91" s="117"/>
      <c r="AN91" s="117"/>
      <c r="AO91" s="117"/>
      <c r="AP91" s="117"/>
      <c r="AQ91" s="117"/>
      <c r="AR91" s="117"/>
      <c r="AS91" s="117"/>
      <c r="AT91" s="117"/>
      <c r="AU91" s="117"/>
    </row>
    <row r="92" spans="2:47" s="116" customFormat="1" ht="242.25" hidden="1" customHeight="1" x14ac:dyDescent="0.25">
      <c r="B92" s="581" t="s">
        <v>1269</v>
      </c>
      <c r="C92" s="324" t="e">
        <f>IF(Tabla3[[#This Row],[Línea estratégica]]="","",#REF!)</f>
        <v>#REF!</v>
      </c>
      <c r="D92" s="324" t="e">
        <f>IF(Tabla3[[#This Row],[Línea estratégica]]="","",#REF!)</f>
        <v>#REF!</v>
      </c>
      <c r="E92" s="324" t="e">
        <f>IF(Tabla3[[#This Row],[Línea estratégica]]="","",#REF!)</f>
        <v>#REF!</v>
      </c>
      <c r="F92" s="324" t="e">
        <f>IF(Tabla3[[#This Row],[Línea estratégica]]="","",#REF!)</f>
        <v>#REF!</v>
      </c>
      <c r="G92" s="581" t="s">
        <v>764</v>
      </c>
      <c r="H92" s="582" t="str">
        <f>IFERROR(VLOOKUP(Tabla3[[#This Row],[Línea estratégica]],Obj!$B$57:$C$90,2,FALSE),"")</f>
        <v>Le.3</v>
      </c>
      <c r="I92" s="581" t="s">
        <v>842</v>
      </c>
      <c r="J92" s="582" t="str">
        <f>IFERROR(VLOOKUP($I92,Obj!$D$132:$E$147,2,FALSE),"")</f>
        <v>Obj3.1</v>
      </c>
      <c r="K92" s="581" t="s">
        <v>850</v>
      </c>
      <c r="L92" s="583" t="s">
        <v>1868</v>
      </c>
      <c r="M92" s="581" t="s">
        <v>1869</v>
      </c>
      <c r="N92" s="581" t="s">
        <v>1307</v>
      </c>
      <c r="O92" s="584">
        <v>0.25</v>
      </c>
      <c r="P92" s="587">
        <v>0.85</v>
      </c>
      <c r="Q92" s="586"/>
      <c r="R92" s="586"/>
      <c r="S92" s="586"/>
      <c r="T92" s="299"/>
      <c r="U92" s="288"/>
      <c r="V92" s="288" t="s">
        <v>1870</v>
      </c>
      <c r="W92" s="118"/>
      <c r="X92" s="118"/>
      <c r="Y92" s="117"/>
      <c r="Z92" s="118"/>
      <c r="AA92" s="118"/>
      <c r="AB92" s="118"/>
      <c r="AC92" s="118"/>
      <c r="AD92" s="118"/>
      <c r="AE92" s="118"/>
      <c r="AF92" s="118"/>
      <c r="AG92" s="118"/>
      <c r="AH92" s="118"/>
      <c r="AI92" s="118"/>
      <c r="AJ92" s="117"/>
      <c r="AK92" s="117"/>
      <c r="AL92" s="117"/>
      <c r="AM92" s="117"/>
      <c r="AN92" s="117"/>
      <c r="AO92" s="117"/>
      <c r="AP92" s="117"/>
      <c r="AQ92" s="117"/>
      <c r="AR92" s="117"/>
      <c r="AS92" s="117"/>
      <c r="AT92" s="117"/>
      <c r="AU92" s="117"/>
    </row>
    <row r="93" spans="2:47" s="116" customFormat="1" ht="216.75" hidden="1" customHeight="1" x14ac:dyDescent="0.25">
      <c r="B93" s="581" t="s">
        <v>1268</v>
      </c>
      <c r="C93" s="324" t="e">
        <f>IF(Tabla3[[#This Row],[Línea estratégica]]="","",#REF!)</f>
        <v>#REF!</v>
      </c>
      <c r="D93" s="324" t="e">
        <f>IF(Tabla3[[#This Row],[Línea estratégica]]="","",#REF!)</f>
        <v>#REF!</v>
      </c>
      <c r="E93" s="324" t="e">
        <f>IF(Tabla3[[#This Row],[Línea estratégica]]="","",#REF!)</f>
        <v>#REF!</v>
      </c>
      <c r="F93" s="324" t="e">
        <f>IF(Tabla3[[#This Row],[Línea estratégica]]="","",#REF!)</f>
        <v>#REF!</v>
      </c>
      <c r="G93" s="581" t="s">
        <v>764</v>
      </c>
      <c r="H93" s="582" t="str">
        <f>IFERROR(VLOOKUP(Tabla3[[#This Row],[Línea estratégica]],Obj!$B$57:$C$90,2,FALSE),"")</f>
        <v>Le.3</v>
      </c>
      <c r="I93" s="581" t="s">
        <v>842</v>
      </c>
      <c r="J93" s="582" t="str">
        <f>IFERROR(VLOOKUP($I93,Obj!$D$132:$E$147,2,FALSE),"")</f>
        <v>Obj3.1</v>
      </c>
      <c r="K93" s="581" t="s">
        <v>850</v>
      </c>
      <c r="L93" s="583" t="s">
        <v>1877</v>
      </c>
      <c r="M93" s="581" t="s">
        <v>1878</v>
      </c>
      <c r="N93" s="581" t="s">
        <v>1431</v>
      </c>
      <c r="O93" s="584"/>
      <c r="P93" s="587">
        <v>0.85</v>
      </c>
      <c r="Q93" s="586"/>
      <c r="R93" s="586"/>
      <c r="S93" s="586"/>
      <c r="T93" s="299"/>
      <c r="U93" s="288"/>
      <c r="V93" s="288" t="s">
        <v>1879</v>
      </c>
      <c r="W93" s="118"/>
      <c r="X93" s="118"/>
      <c r="Y93" s="117"/>
      <c r="Z93" s="118"/>
      <c r="AA93" s="118"/>
      <c r="AB93" s="118"/>
      <c r="AC93" s="118"/>
      <c r="AD93" s="118"/>
      <c r="AE93" s="118"/>
      <c r="AF93" s="118"/>
      <c r="AG93" s="118"/>
      <c r="AH93" s="118"/>
      <c r="AI93" s="118"/>
      <c r="AJ93" s="117"/>
      <c r="AK93" s="117"/>
      <c r="AL93" s="117"/>
      <c r="AM93" s="117"/>
      <c r="AN93" s="117"/>
      <c r="AO93" s="117"/>
      <c r="AP93" s="117"/>
      <c r="AQ93" s="117"/>
      <c r="AR93" s="117"/>
      <c r="AS93" s="117"/>
      <c r="AT93" s="117"/>
      <c r="AU93" s="117"/>
    </row>
    <row r="94" spans="2:47" s="116" customFormat="1" ht="241.5" hidden="1" customHeight="1" x14ac:dyDescent="0.25">
      <c r="B94" s="581" t="s">
        <v>1268</v>
      </c>
      <c r="C94" s="324" t="e">
        <f>IF(Tabla3[[#This Row],[Línea estratégica]]="","",#REF!)</f>
        <v>#REF!</v>
      </c>
      <c r="D94" s="324" t="e">
        <f>IF(Tabla3[[#This Row],[Línea estratégica]]="","",#REF!)</f>
        <v>#REF!</v>
      </c>
      <c r="E94" s="324" t="e">
        <f>IF(Tabla3[[#This Row],[Línea estratégica]]="","",#REF!)</f>
        <v>#REF!</v>
      </c>
      <c r="F94" s="324" t="e">
        <f>IF(Tabla3[[#This Row],[Línea estratégica]]="","",#REF!)</f>
        <v>#REF!</v>
      </c>
      <c r="G94" s="581" t="s">
        <v>764</v>
      </c>
      <c r="H94" s="582" t="str">
        <f>IFERROR(VLOOKUP(Tabla3[[#This Row],[Línea estratégica]],Obj!$B$57:$C$90,2,FALSE),"")</f>
        <v>Le.3</v>
      </c>
      <c r="I94" s="581" t="s">
        <v>842</v>
      </c>
      <c r="J94" s="582" t="str">
        <f>IFERROR(VLOOKUP($I94,Obj!$D$132:$E$147,2,FALSE),"")</f>
        <v>Obj3.1</v>
      </c>
      <c r="K94" s="581" t="s">
        <v>850</v>
      </c>
      <c r="L94" s="595" t="s">
        <v>1880</v>
      </c>
      <c r="M94" s="581" t="s">
        <v>1878</v>
      </c>
      <c r="N94" s="581" t="s">
        <v>1431</v>
      </c>
      <c r="O94" s="584"/>
      <c r="P94" s="584">
        <v>0.8</v>
      </c>
      <c r="Q94" s="586"/>
      <c r="R94" s="586"/>
      <c r="S94" s="586"/>
      <c r="T94" s="299"/>
      <c r="U94" s="288"/>
      <c r="V94" s="288" t="s">
        <v>1879</v>
      </c>
      <c r="W94" s="118"/>
      <c r="X94" s="118"/>
      <c r="Y94" s="117"/>
      <c r="Z94" s="118"/>
      <c r="AA94" s="118"/>
      <c r="AB94" s="118"/>
      <c r="AC94" s="118"/>
      <c r="AD94" s="118"/>
      <c r="AE94" s="118"/>
      <c r="AF94" s="118"/>
      <c r="AG94" s="118"/>
      <c r="AH94" s="118"/>
      <c r="AI94" s="118"/>
      <c r="AJ94" s="117"/>
      <c r="AK94" s="117"/>
      <c r="AL94" s="117"/>
      <c r="AM94" s="117"/>
      <c r="AN94" s="117"/>
      <c r="AO94" s="117"/>
      <c r="AP94" s="117"/>
      <c r="AQ94" s="117"/>
      <c r="AR94" s="117"/>
      <c r="AS94" s="117"/>
      <c r="AT94" s="117"/>
      <c r="AU94" s="117"/>
    </row>
    <row r="95" spans="2:47" s="116" customFormat="1" ht="257.25" hidden="1" customHeight="1" x14ac:dyDescent="0.25">
      <c r="B95" s="581" t="s">
        <v>1268</v>
      </c>
      <c r="C95" s="324" t="e">
        <f>IF(Tabla3[[#This Row],[Línea estratégica]]="","",#REF!)</f>
        <v>#REF!</v>
      </c>
      <c r="D95" s="324" t="e">
        <f>IF(Tabla3[[#This Row],[Línea estratégica]]="","",#REF!)</f>
        <v>#REF!</v>
      </c>
      <c r="E95" s="324" t="e">
        <f>IF(Tabla3[[#This Row],[Línea estratégica]]="","",#REF!)</f>
        <v>#REF!</v>
      </c>
      <c r="F95" s="324" t="e">
        <f>IF(Tabla3[[#This Row],[Línea estratégica]]="","",#REF!)</f>
        <v>#REF!</v>
      </c>
      <c r="G95" s="581" t="s">
        <v>764</v>
      </c>
      <c r="H95" s="582" t="str">
        <f>IFERROR(VLOOKUP(Tabla3[[#This Row],[Línea estratégica]],Obj!$B$57:$C$90,2,FALSE),"")</f>
        <v>Le.3</v>
      </c>
      <c r="I95" s="581" t="s">
        <v>842</v>
      </c>
      <c r="J95" s="582" t="str">
        <f>IFERROR(VLOOKUP($I95,Obj!$D$132:$E$147,2,FALSE),"")</f>
        <v>Obj3.1</v>
      </c>
      <c r="K95" s="581" t="s">
        <v>850</v>
      </c>
      <c r="L95" s="600" t="s">
        <v>1881</v>
      </c>
      <c r="M95" s="581" t="s">
        <v>1878</v>
      </c>
      <c r="N95" s="581" t="s">
        <v>1431</v>
      </c>
      <c r="O95" s="584"/>
      <c r="P95" s="584">
        <v>0.7</v>
      </c>
      <c r="Q95" s="586"/>
      <c r="R95" s="586"/>
      <c r="S95" s="586"/>
      <c r="T95" s="299"/>
      <c r="U95" s="288"/>
      <c r="V95" s="288" t="s">
        <v>1879</v>
      </c>
      <c r="W95" s="118"/>
      <c r="X95" s="118"/>
      <c r="Y95" s="117"/>
      <c r="Z95" s="118"/>
      <c r="AA95" s="118"/>
      <c r="AB95" s="118"/>
      <c r="AC95" s="118"/>
      <c r="AD95" s="118"/>
      <c r="AE95" s="118"/>
      <c r="AF95" s="118"/>
      <c r="AG95" s="118"/>
      <c r="AH95" s="118"/>
      <c r="AI95" s="118"/>
      <c r="AJ95" s="117"/>
      <c r="AK95" s="117"/>
      <c r="AL95" s="117"/>
      <c r="AM95" s="117"/>
      <c r="AN95" s="117"/>
      <c r="AO95" s="117"/>
      <c r="AP95" s="117"/>
      <c r="AQ95" s="117"/>
      <c r="AR95" s="117"/>
      <c r="AS95" s="117"/>
      <c r="AT95" s="117"/>
      <c r="AU95" s="117"/>
    </row>
    <row r="96" spans="2:47" s="116" customFormat="1" ht="225" hidden="1" x14ac:dyDescent="0.25">
      <c r="B96" s="581" t="s">
        <v>1268</v>
      </c>
      <c r="C96" s="324" t="e">
        <f>IF(Tabla3[[#This Row],[Línea estratégica]]="","",#REF!)</f>
        <v>#REF!</v>
      </c>
      <c r="D96" s="324" t="e">
        <f>IF(Tabla3[[#This Row],[Línea estratégica]]="","",#REF!)</f>
        <v>#REF!</v>
      </c>
      <c r="E96" s="324" t="e">
        <f>IF(Tabla3[[#This Row],[Línea estratégica]]="","",#REF!)</f>
        <v>#REF!</v>
      </c>
      <c r="F96" s="324" t="e">
        <f>IF(Tabla3[[#This Row],[Línea estratégica]]="","",#REF!)</f>
        <v>#REF!</v>
      </c>
      <c r="G96" s="581" t="s">
        <v>764</v>
      </c>
      <c r="H96" s="582" t="str">
        <f>IFERROR(VLOOKUP(Tabla3[[#This Row],[Línea estratégica]],Obj!$B$57:$C$90,2,FALSE),"")</f>
        <v>Le.3</v>
      </c>
      <c r="I96" s="581" t="s">
        <v>842</v>
      </c>
      <c r="J96" s="582" t="str">
        <f>IFERROR(VLOOKUP($I96,Obj!$D$132:$E$147,2,FALSE),"")</f>
        <v>Obj3.1</v>
      </c>
      <c r="K96" s="581" t="s">
        <v>850</v>
      </c>
      <c r="L96" s="596" t="s">
        <v>3025</v>
      </c>
      <c r="M96" s="581" t="s">
        <v>1878</v>
      </c>
      <c r="N96" s="581" t="s">
        <v>1431</v>
      </c>
      <c r="O96" s="586"/>
      <c r="P96" s="584">
        <v>0.5</v>
      </c>
      <c r="Q96" s="586"/>
      <c r="R96" s="586"/>
      <c r="S96" s="586"/>
      <c r="T96" s="299"/>
      <c r="U96" s="288"/>
      <c r="V96" s="288" t="s">
        <v>1879</v>
      </c>
      <c r="W96" s="118"/>
      <c r="X96" s="118"/>
      <c r="Y96" s="117"/>
      <c r="Z96" s="118"/>
      <c r="AA96" s="118"/>
      <c r="AB96" s="118"/>
      <c r="AC96" s="118"/>
      <c r="AD96" s="118"/>
      <c r="AE96" s="118"/>
      <c r="AF96" s="118"/>
      <c r="AG96" s="118"/>
      <c r="AH96" s="118"/>
      <c r="AI96" s="118"/>
      <c r="AJ96" s="117"/>
      <c r="AK96" s="117"/>
      <c r="AL96" s="117"/>
      <c r="AM96" s="117"/>
      <c r="AN96" s="117"/>
      <c r="AO96" s="117"/>
      <c r="AP96" s="117"/>
      <c r="AQ96" s="117"/>
      <c r="AR96" s="117"/>
      <c r="AS96" s="117"/>
      <c r="AT96" s="117"/>
      <c r="AU96" s="117"/>
    </row>
    <row r="97" spans="2:47" s="116" customFormat="1" ht="105" hidden="1" x14ac:dyDescent="0.25">
      <c r="B97" s="581" t="s">
        <v>1260</v>
      </c>
      <c r="C97" s="324" t="e">
        <f>IF(Tabla3[[#This Row],[Línea estratégica]]="","",#REF!)</f>
        <v>#REF!</v>
      </c>
      <c r="D97" s="324" t="e">
        <f>IF(Tabla3[[#This Row],[Línea estratégica]]="","",#REF!)</f>
        <v>#REF!</v>
      </c>
      <c r="E97" s="324" t="e">
        <f>IF(Tabla3[[#This Row],[Línea estratégica]]="","",#REF!)</f>
        <v>#REF!</v>
      </c>
      <c r="F97" s="324" t="e">
        <f>IF(Tabla3[[#This Row],[Línea estratégica]]="","",#REF!)</f>
        <v>#REF!</v>
      </c>
      <c r="G97" s="581" t="s">
        <v>764</v>
      </c>
      <c r="H97" s="582" t="str">
        <f>IFERROR(VLOOKUP(Tabla3[[#This Row],[Línea estratégica]],Obj!$B$57:$C$90,2,FALSE),"")</f>
        <v>Le.3</v>
      </c>
      <c r="I97" s="581" t="s">
        <v>844</v>
      </c>
      <c r="J97" s="582" t="str">
        <f>IFERROR(VLOOKUP($I97,Obj!$D$132:$E$147,2,FALSE),"")</f>
        <v>Obj3.3</v>
      </c>
      <c r="K97" s="581" t="s">
        <v>812</v>
      </c>
      <c r="L97" s="581" t="s">
        <v>1893</v>
      </c>
      <c r="M97" s="581" t="s">
        <v>1894</v>
      </c>
      <c r="N97" s="581" t="s">
        <v>1307</v>
      </c>
      <c r="O97" s="593">
        <v>80</v>
      </c>
      <c r="P97" s="584">
        <v>0.7</v>
      </c>
      <c r="Q97" s="586"/>
      <c r="R97" s="586"/>
      <c r="S97" s="586"/>
      <c r="T97" s="299"/>
      <c r="U97" s="288"/>
      <c r="V97" s="288" t="s">
        <v>1404</v>
      </c>
      <c r="W97" s="118"/>
      <c r="X97" s="118"/>
      <c r="Y97" s="117"/>
      <c r="Z97" s="118"/>
      <c r="AA97" s="118"/>
      <c r="AB97" s="118"/>
      <c r="AC97" s="118"/>
      <c r="AD97" s="118"/>
      <c r="AE97" s="118"/>
      <c r="AF97" s="118"/>
      <c r="AG97" s="118"/>
      <c r="AH97" s="118"/>
      <c r="AI97" s="118"/>
      <c r="AJ97" s="117"/>
      <c r="AK97" s="117"/>
      <c r="AL97" s="117"/>
      <c r="AM97" s="117"/>
      <c r="AN97" s="117"/>
      <c r="AO97" s="117"/>
      <c r="AP97" s="117"/>
      <c r="AQ97" s="117"/>
      <c r="AR97" s="117"/>
      <c r="AS97" s="117"/>
      <c r="AT97" s="117"/>
      <c r="AU97" s="117"/>
    </row>
    <row r="98" spans="2:47" s="116" customFormat="1" ht="105" hidden="1" x14ac:dyDescent="0.25">
      <c r="B98" s="581" t="s">
        <v>1260</v>
      </c>
      <c r="C98" s="324" t="e">
        <f>IF(Tabla3[[#This Row],[Línea estratégica]]="","",#REF!)</f>
        <v>#REF!</v>
      </c>
      <c r="D98" s="324" t="e">
        <f>IF(Tabla3[[#This Row],[Línea estratégica]]="","",#REF!)</f>
        <v>#REF!</v>
      </c>
      <c r="E98" s="324" t="e">
        <f>IF(Tabla3[[#This Row],[Línea estratégica]]="","",#REF!)</f>
        <v>#REF!</v>
      </c>
      <c r="F98" s="324" t="e">
        <f>IF(Tabla3[[#This Row],[Línea estratégica]]="","",#REF!)</f>
        <v>#REF!</v>
      </c>
      <c r="G98" s="581" t="s">
        <v>764</v>
      </c>
      <c r="H98" s="582" t="str">
        <f>IFERROR(VLOOKUP(Tabla3[[#This Row],[Línea estratégica]],Obj!$B$57:$C$90,2,FALSE),"")</f>
        <v>Le.3</v>
      </c>
      <c r="I98" s="581" t="s">
        <v>844</v>
      </c>
      <c r="J98" s="582" t="str">
        <f>IFERROR(VLOOKUP($I98,Obj!$D$132:$E$147,2,FALSE),"")</f>
        <v>Obj3.3</v>
      </c>
      <c r="K98" s="581" t="s">
        <v>812</v>
      </c>
      <c r="L98" s="581" t="s">
        <v>1895</v>
      </c>
      <c r="M98" s="581" t="s">
        <v>1894</v>
      </c>
      <c r="N98" s="581" t="s">
        <v>1307</v>
      </c>
      <c r="O98" s="586">
        <v>80</v>
      </c>
      <c r="P98" s="584">
        <v>0.7</v>
      </c>
      <c r="Q98" s="586"/>
      <c r="R98" s="586"/>
      <c r="S98" s="586"/>
      <c r="T98" s="299"/>
      <c r="U98" s="288"/>
      <c r="V98" s="288" t="s">
        <v>1404</v>
      </c>
      <c r="W98" s="118"/>
      <c r="X98" s="118"/>
      <c r="Y98" s="117"/>
      <c r="Z98" s="118"/>
      <c r="AA98" s="118"/>
      <c r="AB98" s="118"/>
      <c r="AC98" s="118"/>
      <c r="AD98" s="118"/>
      <c r="AE98" s="118"/>
      <c r="AF98" s="118"/>
      <c r="AG98" s="118"/>
      <c r="AH98" s="118"/>
      <c r="AI98" s="118"/>
      <c r="AJ98" s="117"/>
      <c r="AK98" s="117"/>
      <c r="AL98" s="117"/>
      <c r="AM98" s="117"/>
      <c r="AN98" s="117"/>
      <c r="AO98" s="117"/>
      <c r="AP98" s="117"/>
      <c r="AQ98" s="117"/>
      <c r="AR98" s="117"/>
      <c r="AS98" s="117"/>
      <c r="AT98" s="117"/>
      <c r="AU98" s="117"/>
    </row>
    <row r="99" spans="2:47" s="116" customFormat="1" ht="105" hidden="1" x14ac:dyDescent="0.25">
      <c r="B99" s="581" t="s">
        <v>1260</v>
      </c>
      <c r="C99" s="324" t="e">
        <f>IF(Tabla3[[#This Row],[Línea estratégica]]="","",#REF!)</f>
        <v>#REF!</v>
      </c>
      <c r="D99" s="324" t="e">
        <f>IF(Tabla3[[#This Row],[Línea estratégica]]="","",#REF!)</f>
        <v>#REF!</v>
      </c>
      <c r="E99" s="324" t="e">
        <f>IF(Tabla3[[#This Row],[Línea estratégica]]="","",#REF!)</f>
        <v>#REF!</v>
      </c>
      <c r="F99" s="324" t="e">
        <f>IF(Tabla3[[#This Row],[Línea estratégica]]="","",#REF!)</f>
        <v>#REF!</v>
      </c>
      <c r="G99" s="581" t="s">
        <v>764</v>
      </c>
      <c r="H99" s="582" t="str">
        <f>IFERROR(VLOOKUP(Tabla3[[#This Row],[Línea estratégica]],Obj!$B$57:$C$90,2,FALSE),"")</f>
        <v>Le.3</v>
      </c>
      <c r="I99" s="581" t="s">
        <v>844</v>
      </c>
      <c r="J99" s="582" t="str">
        <f>IFERROR(VLOOKUP($I99,Obj!$D$132:$E$147,2,FALSE),"")</f>
        <v>Obj3.3</v>
      </c>
      <c r="K99" s="581" t="s">
        <v>812</v>
      </c>
      <c r="L99" s="581" t="s">
        <v>1896</v>
      </c>
      <c r="M99" s="581" t="s">
        <v>1894</v>
      </c>
      <c r="N99" s="581" t="s">
        <v>1307</v>
      </c>
      <c r="O99" s="586">
        <v>80</v>
      </c>
      <c r="P99" s="584">
        <v>0.7</v>
      </c>
      <c r="Q99" s="586"/>
      <c r="R99" s="586"/>
      <c r="S99" s="586"/>
      <c r="T99" s="299"/>
      <c r="U99" s="288"/>
      <c r="V99" s="288" t="s">
        <v>1404</v>
      </c>
      <c r="W99" s="118"/>
      <c r="X99" s="118"/>
      <c r="Y99" s="117"/>
      <c r="Z99" s="118"/>
      <c r="AA99" s="118"/>
      <c r="AB99" s="118"/>
      <c r="AC99" s="118"/>
      <c r="AD99" s="118"/>
      <c r="AE99" s="118"/>
      <c r="AF99" s="118"/>
      <c r="AG99" s="118"/>
      <c r="AH99" s="118"/>
      <c r="AI99" s="118"/>
      <c r="AJ99" s="117"/>
      <c r="AK99" s="117"/>
      <c r="AL99" s="117"/>
      <c r="AM99" s="117"/>
      <c r="AN99" s="117"/>
      <c r="AO99" s="117"/>
      <c r="AP99" s="117"/>
      <c r="AQ99" s="117"/>
      <c r="AR99" s="117"/>
      <c r="AS99" s="117"/>
      <c r="AT99" s="117"/>
      <c r="AU99" s="117"/>
    </row>
    <row r="100" spans="2:47" s="116" customFormat="1" ht="90" hidden="1" x14ac:dyDescent="0.25">
      <c r="B100" s="581" t="s">
        <v>1260</v>
      </c>
      <c r="C100" s="324" t="e">
        <f>IF(Tabla3[[#This Row],[Línea estratégica]]="","",#REF!)</f>
        <v>#REF!</v>
      </c>
      <c r="D100" s="324" t="e">
        <f>IF(Tabla3[[#This Row],[Línea estratégica]]="","",#REF!)</f>
        <v>#REF!</v>
      </c>
      <c r="E100" s="324" t="e">
        <f>IF(Tabla3[[#This Row],[Línea estratégica]]="","",#REF!)</f>
        <v>#REF!</v>
      </c>
      <c r="F100" s="324" t="e">
        <f>IF(Tabla3[[#This Row],[Línea estratégica]]="","",#REF!)</f>
        <v>#REF!</v>
      </c>
      <c r="G100" s="581" t="s">
        <v>764</v>
      </c>
      <c r="H100" s="582" t="str">
        <f>IFERROR(VLOOKUP(Tabla3[[#This Row],[Línea estratégica]],Obj!$B$57:$C$90,2,FALSE),"")</f>
        <v>Le.3</v>
      </c>
      <c r="I100" s="581" t="s">
        <v>844</v>
      </c>
      <c r="J100" s="582" t="str">
        <f>IFERROR(VLOOKUP($I100,Obj!$D$132:$E$147,2,FALSE),"")</f>
        <v>Obj3.3</v>
      </c>
      <c r="K100" s="581" t="s">
        <v>812</v>
      </c>
      <c r="L100" s="581" t="s">
        <v>2971</v>
      </c>
      <c r="M100" s="581" t="s">
        <v>1894</v>
      </c>
      <c r="N100" s="581" t="s">
        <v>1307</v>
      </c>
      <c r="O100" s="586">
        <v>80</v>
      </c>
      <c r="P100" s="584">
        <v>0.7</v>
      </c>
      <c r="Q100" s="586"/>
      <c r="R100" s="586"/>
      <c r="S100" s="586"/>
      <c r="T100" s="299"/>
      <c r="U100" s="288"/>
      <c r="V100" s="288" t="s">
        <v>1404</v>
      </c>
      <c r="W100" s="118"/>
      <c r="X100" s="118"/>
      <c r="Y100" s="117"/>
      <c r="Z100" s="118"/>
      <c r="AA100" s="118"/>
      <c r="AB100" s="118"/>
      <c r="AC100" s="118"/>
      <c r="AD100" s="118"/>
      <c r="AE100" s="118"/>
      <c r="AF100" s="118"/>
      <c r="AG100" s="118"/>
      <c r="AH100" s="118"/>
      <c r="AI100" s="118"/>
      <c r="AJ100" s="117"/>
      <c r="AK100" s="117"/>
      <c r="AL100" s="117"/>
      <c r="AM100" s="117"/>
      <c r="AN100" s="117"/>
      <c r="AO100" s="117"/>
      <c r="AP100" s="117"/>
      <c r="AQ100" s="117"/>
      <c r="AR100" s="117"/>
      <c r="AS100" s="117"/>
      <c r="AT100" s="117"/>
      <c r="AU100" s="117"/>
    </row>
    <row r="101" spans="2:47" s="116" customFormat="1" ht="90" hidden="1" x14ac:dyDescent="0.25">
      <c r="B101" s="581" t="s">
        <v>1260</v>
      </c>
      <c r="C101" s="324" t="e">
        <f>IF(Tabla3[[#This Row],[Línea estratégica]]="","",#REF!)</f>
        <v>#REF!</v>
      </c>
      <c r="D101" s="324" t="e">
        <f>IF(Tabla3[[#This Row],[Línea estratégica]]="","",#REF!)</f>
        <v>#REF!</v>
      </c>
      <c r="E101" s="324" t="e">
        <f>IF(Tabla3[[#This Row],[Línea estratégica]]="","",#REF!)</f>
        <v>#REF!</v>
      </c>
      <c r="F101" s="324" t="e">
        <f>IF(Tabla3[[#This Row],[Línea estratégica]]="","",#REF!)</f>
        <v>#REF!</v>
      </c>
      <c r="G101" s="581" t="s">
        <v>764</v>
      </c>
      <c r="H101" s="582" t="str">
        <f>IFERROR(VLOOKUP(Tabla3[[#This Row],[Línea estratégica]],Obj!$B$57:$C$90,2,FALSE),"")</f>
        <v>Le.3</v>
      </c>
      <c r="I101" s="581" t="s">
        <v>844</v>
      </c>
      <c r="J101" s="582" t="str">
        <f>IFERROR(VLOOKUP($I101,Obj!$D$132:$E$147,2,FALSE),"")</f>
        <v>Obj3.3</v>
      </c>
      <c r="K101" s="581" t="s">
        <v>812</v>
      </c>
      <c r="L101" s="581" t="s">
        <v>2972</v>
      </c>
      <c r="M101" s="581" t="s">
        <v>1894</v>
      </c>
      <c r="N101" s="581" t="s">
        <v>1307</v>
      </c>
      <c r="O101" s="593">
        <v>80</v>
      </c>
      <c r="P101" s="584">
        <v>0.7</v>
      </c>
      <c r="Q101" s="586"/>
      <c r="R101" s="586"/>
      <c r="S101" s="586"/>
      <c r="T101" s="299"/>
      <c r="U101" s="288"/>
      <c r="V101" s="288" t="s">
        <v>1404</v>
      </c>
      <c r="W101" s="118"/>
      <c r="X101" s="118"/>
      <c r="Y101" s="117"/>
      <c r="Z101" s="118"/>
      <c r="AA101" s="118"/>
      <c r="AB101" s="118"/>
      <c r="AC101" s="118"/>
      <c r="AD101" s="118"/>
      <c r="AE101" s="118"/>
      <c r="AF101" s="118"/>
      <c r="AG101" s="118"/>
      <c r="AH101" s="118"/>
      <c r="AI101" s="118"/>
      <c r="AJ101" s="117"/>
      <c r="AK101" s="117"/>
      <c r="AL101" s="117"/>
      <c r="AM101" s="117"/>
      <c r="AN101" s="117"/>
      <c r="AO101" s="117"/>
      <c r="AP101" s="117"/>
      <c r="AQ101" s="117"/>
      <c r="AR101" s="117"/>
      <c r="AS101" s="117"/>
      <c r="AT101" s="117"/>
      <c r="AU101" s="117"/>
    </row>
    <row r="102" spans="2:47" s="116" customFormat="1" ht="105" hidden="1" x14ac:dyDescent="0.25">
      <c r="B102" s="581" t="s">
        <v>1260</v>
      </c>
      <c r="C102" s="324" t="e">
        <f>IF(Tabla3[[#This Row],[Línea estratégica]]="","",#REF!)</f>
        <v>#REF!</v>
      </c>
      <c r="D102" s="324" t="e">
        <f>IF(Tabla3[[#This Row],[Línea estratégica]]="","",#REF!)</f>
        <v>#REF!</v>
      </c>
      <c r="E102" s="324" t="e">
        <f>IF(Tabla3[[#This Row],[Línea estratégica]]="","",#REF!)</f>
        <v>#REF!</v>
      </c>
      <c r="F102" s="324" t="e">
        <f>IF(Tabla3[[#This Row],[Línea estratégica]]="","",#REF!)</f>
        <v>#REF!</v>
      </c>
      <c r="G102" s="581" t="s">
        <v>764</v>
      </c>
      <c r="H102" s="582" t="str">
        <f>IFERROR(VLOOKUP(Tabla3[[#This Row],[Línea estratégica]],Obj!$B$57:$C$90,2,FALSE),"")</f>
        <v>Le.3</v>
      </c>
      <c r="I102" s="581" t="s">
        <v>844</v>
      </c>
      <c r="J102" s="582" t="str">
        <f>IFERROR(VLOOKUP($I102,Obj!$D$132:$E$147,2,FALSE),"")</f>
        <v>Obj3.3</v>
      </c>
      <c r="K102" s="581" t="s">
        <v>812</v>
      </c>
      <c r="L102" s="581" t="s">
        <v>2973</v>
      </c>
      <c r="M102" s="581" t="s">
        <v>1894</v>
      </c>
      <c r="N102" s="581" t="s">
        <v>1307</v>
      </c>
      <c r="O102" s="586">
        <v>80</v>
      </c>
      <c r="P102" s="584">
        <v>0.7</v>
      </c>
      <c r="Q102" s="586"/>
      <c r="R102" s="586"/>
      <c r="S102" s="586"/>
      <c r="T102" s="299"/>
      <c r="U102" s="288"/>
      <c r="V102" s="288" t="s">
        <v>1404</v>
      </c>
      <c r="W102" s="118"/>
      <c r="X102" s="118"/>
      <c r="Y102" s="117"/>
      <c r="Z102" s="118"/>
      <c r="AA102" s="118"/>
      <c r="AB102" s="118"/>
      <c r="AC102" s="118"/>
      <c r="AD102" s="118"/>
      <c r="AE102" s="118"/>
      <c r="AF102" s="118"/>
      <c r="AG102" s="118"/>
      <c r="AH102" s="118"/>
      <c r="AI102" s="118"/>
      <c r="AJ102" s="117"/>
      <c r="AK102" s="117"/>
      <c r="AL102" s="117"/>
      <c r="AM102" s="117"/>
      <c r="AN102" s="117"/>
      <c r="AO102" s="117"/>
      <c r="AP102" s="117"/>
      <c r="AQ102" s="117"/>
      <c r="AR102" s="117"/>
      <c r="AS102" s="117"/>
      <c r="AT102" s="117"/>
      <c r="AU102" s="117"/>
    </row>
    <row r="103" spans="2:47" s="116" customFormat="1" ht="133.5" hidden="1" customHeight="1" x14ac:dyDescent="0.25">
      <c r="B103" s="581" t="s">
        <v>1268</v>
      </c>
      <c r="C103" s="324" t="e">
        <f>IF(Tabla3[[#This Row],[Línea estratégica]]="","",#REF!)</f>
        <v>#REF!</v>
      </c>
      <c r="D103" s="324" t="e">
        <f>IF(Tabla3[[#This Row],[Línea estratégica]]="","",#REF!)</f>
        <v>#REF!</v>
      </c>
      <c r="E103" s="324" t="e">
        <f>IF(Tabla3[[#This Row],[Línea estratégica]]="","",#REF!)</f>
        <v>#REF!</v>
      </c>
      <c r="F103" s="324" t="e">
        <f>IF(Tabla3[[#This Row],[Línea estratégica]]="","",#REF!)</f>
        <v>#REF!</v>
      </c>
      <c r="G103" s="581" t="s">
        <v>764</v>
      </c>
      <c r="H103" s="582" t="str">
        <f>IFERROR(VLOOKUP(Tabla3[[#This Row],[Línea estratégica]],Obj!$B$57:$C$90,2,FALSE),"")</f>
        <v>Le.3</v>
      </c>
      <c r="I103" s="581" t="s">
        <v>844</v>
      </c>
      <c r="J103" s="582" t="str">
        <f>IFERROR(VLOOKUP($I103,Obj!$D$132:$E$147,2,FALSE),"")</f>
        <v>Obj3.3</v>
      </c>
      <c r="K103" s="581" t="s">
        <v>812</v>
      </c>
      <c r="L103" s="581" t="s">
        <v>1907</v>
      </c>
      <c r="M103" s="581" t="s">
        <v>1878</v>
      </c>
      <c r="N103" s="581" t="s">
        <v>1431</v>
      </c>
      <c r="O103" s="586"/>
      <c r="P103" s="585">
        <v>90</v>
      </c>
      <c r="Q103" s="586"/>
      <c r="R103" s="586"/>
      <c r="S103" s="586"/>
      <c r="T103" s="299"/>
      <c r="U103" s="288"/>
      <c r="V103" s="288" t="s">
        <v>1879</v>
      </c>
      <c r="W103" s="118"/>
      <c r="X103" s="118"/>
      <c r="Y103" s="117"/>
      <c r="Z103" s="118"/>
      <c r="AA103" s="118"/>
      <c r="AB103" s="118"/>
      <c r="AC103" s="118"/>
      <c r="AD103" s="118"/>
      <c r="AE103" s="118"/>
      <c r="AF103" s="118"/>
      <c r="AG103" s="118"/>
      <c r="AH103" s="118"/>
      <c r="AI103" s="118"/>
      <c r="AJ103" s="117"/>
      <c r="AK103" s="117"/>
      <c r="AL103" s="117"/>
      <c r="AM103" s="117"/>
      <c r="AN103" s="117"/>
      <c r="AO103" s="117"/>
      <c r="AP103" s="117"/>
      <c r="AQ103" s="117"/>
      <c r="AR103" s="117"/>
      <c r="AS103" s="117"/>
      <c r="AT103" s="117"/>
      <c r="AU103" s="117"/>
    </row>
    <row r="104" spans="2:47" ht="221.25" hidden="1" customHeight="1" x14ac:dyDescent="0.25">
      <c r="B104" s="581" t="s">
        <v>1260</v>
      </c>
      <c r="C104" s="324" t="e">
        <f>IF(Tabla3[[#This Row],[Línea estratégica]]="","",#REF!)</f>
        <v>#REF!</v>
      </c>
      <c r="D104" s="324" t="e">
        <f>IF(Tabla3[[#This Row],[Línea estratégica]]="","",#REF!)</f>
        <v>#REF!</v>
      </c>
      <c r="E104" s="324" t="e">
        <f>IF(Tabla3[[#This Row],[Línea estratégica]]="","",#REF!)</f>
        <v>#REF!</v>
      </c>
      <c r="F104" s="324" t="e">
        <f>IF(Tabla3[[#This Row],[Línea estratégica]]="","",#REF!)</f>
        <v>#REF!</v>
      </c>
      <c r="G104" s="581" t="s">
        <v>764</v>
      </c>
      <c r="H104" s="582" t="str">
        <f>IFERROR(VLOOKUP(Tabla3[[#This Row],[Línea estratégica]],Obj!$B$57:$C$90,2,FALSE),"")</f>
        <v>Le.3</v>
      </c>
      <c r="I104" s="581" t="s">
        <v>842</v>
      </c>
      <c r="J104" s="582" t="str">
        <f>IFERROR(VLOOKUP($I104,Obj!$D$132:$E$147,2,FALSE),"")</f>
        <v>Obj3.1</v>
      </c>
      <c r="K104" s="581" t="s">
        <v>850</v>
      </c>
      <c r="L104" s="581" t="s">
        <v>1923</v>
      </c>
      <c r="M104" s="581" t="s">
        <v>1917</v>
      </c>
      <c r="N104" s="581" t="s">
        <v>1307</v>
      </c>
      <c r="O104" s="584"/>
      <c r="P104" s="587">
        <v>0.3</v>
      </c>
      <c r="Q104" s="586"/>
      <c r="R104" s="586"/>
      <c r="S104" s="586"/>
      <c r="T104" s="299"/>
      <c r="U104" s="288"/>
      <c r="V104" s="288" t="s">
        <v>2675</v>
      </c>
    </row>
    <row r="105" spans="2:47" ht="225" hidden="1" x14ac:dyDescent="0.25">
      <c r="B105" s="581" t="s">
        <v>1260</v>
      </c>
      <c r="C105" s="324" t="e">
        <f>IF(Tabla3[[#This Row],[Línea estratégica]]="","",#REF!)</f>
        <v>#REF!</v>
      </c>
      <c r="D105" s="324" t="e">
        <f>IF(Tabla3[[#This Row],[Línea estratégica]]="","",#REF!)</f>
        <v>#REF!</v>
      </c>
      <c r="E105" s="324" t="e">
        <f>IF(Tabla3[[#This Row],[Línea estratégica]]="","",#REF!)</f>
        <v>#REF!</v>
      </c>
      <c r="F105" s="324" t="e">
        <f>IF(Tabla3[[#This Row],[Línea estratégica]]="","",#REF!)</f>
        <v>#REF!</v>
      </c>
      <c r="G105" s="581" t="s">
        <v>764</v>
      </c>
      <c r="H105" s="582" t="str">
        <f>IFERROR(VLOOKUP(Tabla3[[#This Row],[Línea estratégica]],Obj!$B$57:$C$90,2,FALSE),"")</f>
        <v>Le.3</v>
      </c>
      <c r="I105" s="581" t="s">
        <v>842</v>
      </c>
      <c r="J105" s="582" t="str">
        <f>IFERROR(VLOOKUP($I105,Obj!$D$132:$E$147,2,FALSE),"")</f>
        <v>Obj3.1</v>
      </c>
      <c r="K105" s="581" t="s">
        <v>850</v>
      </c>
      <c r="L105" s="597" t="s">
        <v>1922</v>
      </c>
      <c r="M105" s="581" t="s">
        <v>1919</v>
      </c>
      <c r="N105" s="581" t="s">
        <v>1307</v>
      </c>
      <c r="O105" s="584"/>
      <c r="P105" s="584"/>
      <c r="Q105" s="586"/>
      <c r="R105" s="586"/>
      <c r="S105" s="586"/>
      <c r="T105" s="299"/>
      <c r="U105" s="288"/>
      <c r="V105" s="288" t="s">
        <v>2676</v>
      </c>
    </row>
    <row r="106" spans="2:47" ht="75" hidden="1" x14ac:dyDescent="0.25">
      <c r="B106" s="581" t="s">
        <v>1260</v>
      </c>
      <c r="C106" s="324" t="e">
        <f>IF(Tabla3[[#This Row],[Línea estratégica]]="","",#REF!)</f>
        <v>#REF!</v>
      </c>
      <c r="D106" s="324" t="e">
        <f>IF(Tabla3[[#This Row],[Línea estratégica]]="","",#REF!)</f>
        <v>#REF!</v>
      </c>
      <c r="E106" s="324" t="e">
        <f>IF(Tabla3[[#This Row],[Línea estratégica]]="","",#REF!)</f>
        <v>#REF!</v>
      </c>
      <c r="F106" s="324" t="e">
        <f>IF(Tabla3[[#This Row],[Línea estratégica]]="","",#REF!)</f>
        <v>#REF!</v>
      </c>
      <c r="G106" s="581" t="s">
        <v>764</v>
      </c>
      <c r="H106" s="582" t="str">
        <f>IFERROR(VLOOKUP(Tabla3[[#This Row],[Línea estratégica]],Obj!$B$57:$C$90,2,FALSE),"")</f>
        <v>Le.3</v>
      </c>
      <c r="I106" s="581" t="s">
        <v>844</v>
      </c>
      <c r="J106" s="582" t="str">
        <f>IFERROR(VLOOKUP($I106,Obj!$D$132:$E$147,2,FALSE),"")</f>
        <v>Obj3.3</v>
      </c>
      <c r="K106" s="581" t="s">
        <v>812</v>
      </c>
      <c r="L106" s="597" t="s">
        <v>1920</v>
      </c>
      <c r="M106" s="581" t="s">
        <v>1921</v>
      </c>
      <c r="N106" s="581" t="s">
        <v>1431</v>
      </c>
      <c r="O106" s="584"/>
      <c r="P106" s="584"/>
      <c r="Q106" s="586"/>
      <c r="R106" s="586"/>
      <c r="S106" s="586"/>
      <c r="T106" s="299"/>
      <c r="U106" s="288"/>
      <c r="V106" s="288" t="s">
        <v>2677</v>
      </c>
    </row>
    <row r="107" spans="2:47" ht="75" hidden="1" x14ac:dyDescent="0.25">
      <c r="B107" s="581" t="s">
        <v>1270</v>
      </c>
      <c r="C107" s="324" t="e">
        <f>IF(Tabla3[[#This Row],[Línea estratégica]]="","",#REF!)</f>
        <v>#REF!</v>
      </c>
      <c r="D107" s="324" t="e">
        <f>IF(Tabla3[[#This Row],[Línea estratégica]]="","",#REF!)</f>
        <v>#REF!</v>
      </c>
      <c r="E107" s="324" t="e">
        <f>IF(Tabla3[[#This Row],[Línea estratégica]]="","",#REF!)</f>
        <v>#REF!</v>
      </c>
      <c r="F107" s="324" t="e">
        <f>IF(Tabla3[[#This Row],[Línea estratégica]]="","",#REF!)</f>
        <v>#REF!</v>
      </c>
      <c r="G107" s="581" t="s">
        <v>764</v>
      </c>
      <c r="H107" s="582" t="str">
        <f>IFERROR(VLOOKUP(Tabla3[[#This Row],[Línea estratégica]],Obj!$B$57:$C$90,2,FALSE),"")</f>
        <v>Le.3</v>
      </c>
      <c r="I107" s="581" t="s">
        <v>844</v>
      </c>
      <c r="J107" s="582" t="str">
        <f>IFERROR(VLOOKUP($I107,Obj!$D$132:$E$147,2,FALSE),"")</f>
        <v>Obj3.3</v>
      </c>
      <c r="K107" s="581" t="s">
        <v>812</v>
      </c>
      <c r="L107" s="581" t="s">
        <v>1946</v>
      </c>
      <c r="M107" s="581" t="s">
        <v>1956</v>
      </c>
      <c r="N107" s="581" t="s">
        <v>1957</v>
      </c>
      <c r="O107" s="584">
        <v>0</v>
      </c>
      <c r="P107" s="587">
        <v>0.46</v>
      </c>
      <c r="Q107" s="586"/>
      <c r="R107" s="586"/>
      <c r="S107" s="586"/>
      <c r="T107" s="299"/>
      <c r="U107" s="288"/>
      <c r="V107" s="288" t="s">
        <v>1958</v>
      </c>
    </row>
    <row r="108" spans="2:47" ht="75" hidden="1" x14ac:dyDescent="0.25">
      <c r="B108" s="581" t="s">
        <v>1270</v>
      </c>
      <c r="C108" s="324" t="e">
        <f>IF(Tabla3[[#This Row],[Línea estratégica]]="","",#REF!)</f>
        <v>#REF!</v>
      </c>
      <c r="D108" s="324" t="e">
        <f>IF(Tabla3[[#This Row],[Línea estratégica]]="","",#REF!)</f>
        <v>#REF!</v>
      </c>
      <c r="E108" s="324" t="e">
        <f>IF(Tabla3[[#This Row],[Línea estratégica]]="","",#REF!)</f>
        <v>#REF!</v>
      </c>
      <c r="F108" s="324" t="e">
        <f>IF(Tabla3[[#This Row],[Línea estratégica]]="","",#REF!)</f>
        <v>#REF!</v>
      </c>
      <c r="G108" s="581" t="s">
        <v>764</v>
      </c>
      <c r="H108" s="582" t="str">
        <f>IFERROR(VLOOKUP(Tabla3[[#This Row],[Línea estratégica]],Obj!$B$57:$C$90,2,FALSE),"")</f>
        <v>Le.3</v>
      </c>
      <c r="I108" s="581" t="s">
        <v>844</v>
      </c>
      <c r="J108" s="582" t="str">
        <f>IFERROR(VLOOKUP($I108,Obj!$D$132:$E$147,2,FALSE),"")</f>
        <v>Obj3.3</v>
      </c>
      <c r="K108" s="581" t="s">
        <v>812</v>
      </c>
      <c r="L108" s="581" t="s">
        <v>1949</v>
      </c>
      <c r="M108" s="581" t="s">
        <v>1959</v>
      </c>
      <c r="N108" s="581" t="s">
        <v>1957</v>
      </c>
      <c r="O108" s="584">
        <v>0.2</v>
      </c>
      <c r="P108" s="587">
        <v>0.4</v>
      </c>
      <c r="Q108" s="586"/>
      <c r="R108" s="586"/>
      <c r="S108" s="586"/>
      <c r="T108" s="299"/>
      <c r="U108" s="288"/>
      <c r="V108" s="288" t="s">
        <v>1958</v>
      </c>
    </row>
    <row r="109" spans="2:47" ht="115.5" hidden="1" customHeight="1" x14ac:dyDescent="0.25">
      <c r="B109" s="581" t="s">
        <v>1260</v>
      </c>
      <c r="C109" s="324" t="e">
        <f>IF(Tabla3[[#This Row],[Línea estratégica]]="","",#REF!)</f>
        <v>#REF!</v>
      </c>
      <c r="D109" s="324" t="e">
        <f>IF(Tabla3[[#This Row],[Línea estratégica]]="","",#REF!)</f>
        <v>#REF!</v>
      </c>
      <c r="E109" s="324" t="e">
        <f>IF(Tabla3[[#This Row],[Línea estratégica]]="","",#REF!)</f>
        <v>#REF!</v>
      </c>
      <c r="F109" s="324" t="e">
        <f>IF(Tabla3[[#This Row],[Línea estratégica]]="","",#REF!)</f>
        <v>#REF!</v>
      </c>
      <c r="G109" s="581" t="s">
        <v>764</v>
      </c>
      <c r="H109" s="582" t="str">
        <f>IFERROR(VLOOKUP(Tabla3[[#This Row],[Línea estratégica]],Obj!$B$57:$C$90,2,FALSE),"")</f>
        <v>Le.3</v>
      </c>
      <c r="I109" s="581" t="s">
        <v>844</v>
      </c>
      <c r="J109" s="582" t="str">
        <f>IFERROR(VLOOKUP($I109,Obj!$D$132:$E$147,2,FALSE),"")</f>
        <v>Obj3.3</v>
      </c>
      <c r="K109" s="581" t="s">
        <v>812</v>
      </c>
      <c r="L109" s="581" t="s">
        <v>1973</v>
      </c>
      <c r="M109" s="581" t="s">
        <v>1974</v>
      </c>
      <c r="N109" s="586" t="s">
        <v>1975</v>
      </c>
      <c r="O109" s="585">
        <v>70</v>
      </c>
      <c r="P109" s="586"/>
      <c r="Q109" s="586"/>
      <c r="R109" s="586"/>
      <c r="S109" s="299"/>
      <c r="T109" s="288"/>
      <c r="U109" s="288" t="s">
        <v>1976</v>
      </c>
      <c r="V109" s="288" t="s">
        <v>1976</v>
      </c>
    </row>
    <row r="110" spans="2:47" ht="128.25" hidden="1" customHeight="1" x14ac:dyDescent="0.25">
      <c r="B110" s="581" t="s">
        <v>1270</v>
      </c>
      <c r="C110" s="324" t="e">
        <f>IF(Tabla3[[#This Row],[Línea estratégica]]="","",#REF!)</f>
        <v>#REF!</v>
      </c>
      <c r="D110" s="324" t="e">
        <f>IF(Tabla3[[#This Row],[Línea estratégica]]="","",#REF!)</f>
        <v>#REF!</v>
      </c>
      <c r="E110" s="324" t="e">
        <f>IF(Tabla3[[#This Row],[Línea estratégica]]="","",#REF!)</f>
        <v>#REF!</v>
      </c>
      <c r="F110" s="324" t="e">
        <f>IF(Tabla3[[#This Row],[Línea estratégica]]="","",#REF!)</f>
        <v>#REF!</v>
      </c>
      <c r="G110" s="581" t="s">
        <v>764</v>
      </c>
      <c r="H110" s="582" t="str">
        <f>IFERROR(VLOOKUP(Tabla3[[#This Row],[Línea estratégica]],Obj!$B$57:$C$90,2,FALSE),"")</f>
        <v>Le.3</v>
      </c>
      <c r="I110" s="581" t="s">
        <v>844</v>
      </c>
      <c r="J110" s="582" t="str">
        <f>IFERROR(VLOOKUP($I110,Obj!$D$132:$E$147,2,FALSE),"")</f>
        <v>Obj3.3</v>
      </c>
      <c r="K110" s="581" t="s">
        <v>812</v>
      </c>
      <c r="L110" s="583" t="s">
        <v>1977</v>
      </c>
      <c r="M110" s="581" t="s">
        <v>1978</v>
      </c>
      <c r="N110" s="581" t="s">
        <v>1957</v>
      </c>
      <c r="O110" s="584">
        <v>0.6</v>
      </c>
      <c r="P110" s="587">
        <v>0.8</v>
      </c>
      <c r="Q110" s="586"/>
      <c r="R110" s="586"/>
      <c r="S110" s="586"/>
      <c r="T110" s="299"/>
      <c r="U110" s="288"/>
      <c r="V110" s="288" t="s">
        <v>1979</v>
      </c>
    </row>
    <row r="111" spans="2:47" ht="90" hidden="1" x14ac:dyDescent="0.25">
      <c r="B111" s="581" t="s">
        <v>1265</v>
      </c>
      <c r="C111" s="324" t="e">
        <f>IF(Tabla3[[#This Row],[Línea estratégica]]="","",#REF!)</f>
        <v>#REF!</v>
      </c>
      <c r="D111" s="324" t="e">
        <f>IF(Tabla3[[#This Row],[Línea estratégica]]="","",#REF!)</f>
        <v>#REF!</v>
      </c>
      <c r="E111" s="324" t="e">
        <f>IF(Tabla3[[#This Row],[Línea estratégica]]="","",#REF!)</f>
        <v>#REF!</v>
      </c>
      <c r="F111" s="324" t="e">
        <f>IF(Tabla3[[#This Row],[Línea estratégica]]="","",#REF!)</f>
        <v>#REF!</v>
      </c>
      <c r="G111" s="581" t="s">
        <v>765</v>
      </c>
      <c r="H111" s="582" t="str">
        <f>IFERROR(VLOOKUP(Tabla3[[#This Row],[Línea estratégica]],Obj!$B$57:$C$90,2,FALSE),"")</f>
        <v>Le.4</v>
      </c>
      <c r="I111" s="581" t="s">
        <v>845</v>
      </c>
      <c r="J111" s="582" t="str">
        <f>IFERROR(VLOOKUP($I111,Obj!$D$132:$E$147,2,FALSE),"")</f>
        <v>Obj4.1</v>
      </c>
      <c r="K111" s="581" t="s">
        <v>815</v>
      </c>
      <c r="L111" s="583" t="s">
        <v>1983</v>
      </c>
      <c r="M111" s="581" t="s">
        <v>1984</v>
      </c>
      <c r="N111" s="581" t="s">
        <v>1957</v>
      </c>
      <c r="O111" s="584">
        <v>0.15</v>
      </c>
      <c r="P111" s="587">
        <v>0.6</v>
      </c>
      <c r="Q111" s="586"/>
      <c r="R111" s="586"/>
      <c r="S111" s="586"/>
      <c r="T111" s="299"/>
      <c r="U111" s="288"/>
      <c r="V111" s="288" t="s">
        <v>1979</v>
      </c>
    </row>
    <row r="112" spans="2:47" ht="117" hidden="1" customHeight="1" x14ac:dyDescent="0.25">
      <c r="B112" s="581" t="s">
        <v>1265</v>
      </c>
      <c r="C112" s="324" t="e">
        <f>IF(Tabla3[[#This Row],[Línea estratégica]]="","",#REF!)</f>
        <v>#REF!</v>
      </c>
      <c r="D112" s="324" t="e">
        <f>IF(Tabla3[[#This Row],[Línea estratégica]]="","",#REF!)</f>
        <v>#REF!</v>
      </c>
      <c r="E112" s="324" t="e">
        <f>IF(Tabla3[[#This Row],[Línea estratégica]]="","",#REF!)</f>
        <v>#REF!</v>
      </c>
      <c r="F112" s="324" t="e">
        <f>IF(Tabla3[[#This Row],[Línea estratégica]]="","",#REF!)</f>
        <v>#REF!</v>
      </c>
      <c r="G112" s="581" t="s">
        <v>765</v>
      </c>
      <c r="H112" s="582" t="str">
        <f>IFERROR(VLOOKUP(Tabla3[[#This Row],[Línea estratégica]],Obj!$B$57:$C$90,2,FALSE),"")</f>
        <v>Le.4</v>
      </c>
      <c r="I112" s="581" t="s">
        <v>845</v>
      </c>
      <c r="J112" s="582" t="str">
        <f>IFERROR(VLOOKUP($I112,Obj!$D$132:$E$147,2,FALSE),"")</f>
        <v>Obj4.1</v>
      </c>
      <c r="K112" s="581" t="s">
        <v>815</v>
      </c>
      <c r="L112" s="583" t="s">
        <v>1985</v>
      </c>
      <c r="M112" s="581" t="s">
        <v>1986</v>
      </c>
      <c r="N112" s="581" t="s">
        <v>1957</v>
      </c>
      <c r="O112" s="584">
        <v>0.1</v>
      </c>
      <c r="P112" s="584">
        <v>0.3</v>
      </c>
      <c r="Q112" s="586"/>
      <c r="R112" s="586"/>
      <c r="S112" s="586"/>
      <c r="T112" s="299"/>
      <c r="U112" s="288"/>
      <c r="V112" s="288" t="s">
        <v>1979</v>
      </c>
    </row>
    <row r="113" spans="2:22" ht="104.25" hidden="1" customHeight="1" x14ac:dyDescent="0.25">
      <c r="B113" s="581" t="s">
        <v>1270</v>
      </c>
      <c r="C113" s="324" t="e">
        <f>IF(Tabla3[[#This Row],[Línea estratégica]]="","",#REF!)</f>
        <v>#REF!</v>
      </c>
      <c r="D113" s="324" t="e">
        <f>IF(Tabla3[[#This Row],[Línea estratégica]]="","",#REF!)</f>
        <v>#REF!</v>
      </c>
      <c r="E113" s="324" t="e">
        <f>IF(Tabla3[[#This Row],[Línea estratégica]]="","",#REF!)</f>
        <v>#REF!</v>
      </c>
      <c r="F113" s="324" t="e">
        <f>IF(Tabla3[[#This Row],[Línea estratégica]]="","",#REF!)</f>
        <v>#REF!</v>
      </c>
      <c r="G113" s="581" t="s">
        <v>765</v>
      </c>
      <c r="H113" s="582" t="str">
        <f>IFERROR(VLOOKUP(Tabla3[[#This Row],[Línea estratégica]],Obj!$B$57:$C$90,2,FALSE),"")</f>
        <v>Le.4</v>
      </c>
      <c r="I113" s="581" t="s">
        <v>845</v>
      </c>
      <c r="J113" s="582" t="str">
        <f>IFERROR(VLOOKUP($I113,Obj!$D$132:$E$147,2,FALSE),"")</f>
        <v>Obj4.1</v>
      </c>
      <c r="K113" s="581" t="s">
        <v>815</v>
      </c>
      <c r="L113" s="583" t="s">
        <v>2008</v>
      </c>
      <c r="M113" s="581" t="s">
        <v>2009</v>
      </c>
      <c r="N113" s="581" t="s">
        <v>1307</v>
      </c>
      <c r="O113" s="590" t="s">
        <v>2010</v>
      </c>
      <c r="P113" s="587">
        <v>0.7</v>
      </c>
      <c r="Q113" s="586"/>
      <c r="R113" s="586"/>
      <c r="S113" s="586"/>
      <c r="T113" s="299"/>
      <c r="U113" s="288"/>
      <c r="V113" s="288" t="s">
        <v>1469</v>
      </c>
    </row>
    <row r="114" spans="2:22" ht="144.75" hidden="1" customHeight="1" x14ac:dyDescent="0.25">
      <c r="B114" s="581" t="s">
        <v>1270</v>
      </c>
      <c r="C114" s="324" t="e">
        <f>IF(Tabla3[[#This Row],[Línea estratégica]]="","",#REF!)</f>
        <v>#REF!</v>
      </c>
      <c r="D114" s="324" t="e">
        <f>IF(Tabla3[[#This Row],[Línea estratégica]]="","",#REF!)</f>
        <v>#REF!</v>
      </c>
      <c r="E114" s="324" t="e">
        <f>IF(Tabla3[[#This Row],[Línea estratégica]]="","",#REF!)</f>
        <v>#REF!</v>
      </c>
      <c r="F114" s="324" t="e">
        <f>IF(Tabla3[[#This Row],[Línea estratégica]]="","",#REF!)</f>
        <v>#REF!</v>
      </c>
      <c r="G114" s="581" t="s">
        <v>765</v>
      </c>
      <c r="H114" s="582" t="str">
        <f>IFERROR(VLOOKUP(Tabla3[[#This Row],[Línea estratégica]],Obj!$B$57:$C$90,2,FALSE),"")</f>
        <v>Le.4</v>
      </c>
      <c r="I114" s="581" t="s">
        <v>845</v>
      </c>
      <c r="J114" s="582" t="str">
        <f>IFERROR(VLOOKUP($I114,Obj!$D$132:$E$147,2,FALSE),"")</f>
        <v>Obj4.1</v>
      </c>
      <c r="K114" s="581" t="s">
        <v>817</v>
      </c>
      <c r="L114" s="583" t="s">
        <v>2974</v>
      </c>
      <c r="M114" s="581" t="s">
        <v>2018</v>
      </c>
      <c r="N114" s="581" t="s">
        <v>1307</v>
      </c>
      <c r="O114" s="586">
        <v>0</v>
      </c>
      <c r="P114" s="584">
        <v>0.5</v>
      </c>
      <c r="Q114" s="586"/>
      <c r="R114" s="586"/>
      <c r="S114" s="586"/>
      <c r="T114" s="299"/>
      <c r="U114" s="288"/>
      <c r="V114" s="288" t="s">
        <v>1358</v>
      </c>
    </row>
    <row r="115" spans="2:22" ht="90" hidden="1" x14ac:dyDescent="0.25">
      <c r="B115" s="581" t="s">
        <v>1265</v>
      </c>
      <c r="C115" s="324" t="e">
        <f>IF(Tabla3[[#This Row],[Línea estratégica]]="","",#REF!)</f>
        <v>#REF!</v>
      </c>
      <c r="D115" s="324" t="e">
        <f>IF(Tabla3[[#This Row],[Línea estratégica]]="","",#REF!)</f>
        <v>#REF!</v>
      </c>
      <c r="E115" s="324" t="e">
        <f>IF(Tabla3[[#This Row],[Línea estratégica]]="","",#REF!)</f>
        <v>#REF!</v>
      </c>
      <c r="F115" s="324" t="e">
        <f>IF(Tabla3[[#This Row],[Línea estratégica]]="","",#REF!)</f>
        <v>#REF!</v>
      </c>
      <c r="G115" s="581" t="s">
        <v>765</v>
      </c>
      <c r="H115" s="582" t="str">
        <f>IFERROR(VLOOKUP(Tabla3[[#This Row],[Línea estratégica]],Obj!$B$57:$C$90,2,FALSE),"")</f>
        <v>Le.4</v>
      </c>
      <c r="I115" s="581" t="s">
        <v>845</v>
      </c>
      <c r="J115" s="582" t="str">
        <f>IFERROR(VLOOKUP($I115,Obj!$D$132:$E$147,2,FALSE),"")</f>
        <v>Obj4.1</v>
      </c>
      <c r="K115" s="581" t="s">
        <v>815</v>
      </c>
      <c r="L115" s="581" t="s">
        <v>2019</v>
      </c>
      <c r="M115" s="581" t="s">
        <v>2020</v>
      </c>
      <c r="N115" s="581" t="s">
        <v>2021</v>
      </c>
      <c r="O115" s="590" t="s">
        <v>2022</v>
      </c>
      <c r="P115" s="584">
        <v>0.1</v>
      </c>
      <c r="Q115" s="586"/>
      <c r="R115" s="586"/>
      <c r="S115" s="586"/>
      <c r="T115" s="299"/>
      <c r="U115" s="288"/>
      <c r="V115" s="288" t="s">
        <v>2023</v>
      </c>
    </row>
    <row r="116" spans="2:22" ht="90" hidden="1" x14ac:dyDescent="0.25">
      <c r="B116" s="581" t="s">
        <v>1265</v>
      </c>
      <c r="C116" s="324" t="e">
        <f>IF(Tabla3[[#This Row],[Línea estratégica]]="","",#REF!)</f>
        <v>#REF!</v>
      </c>
      <c r="D116" s="324" t="e">
        <f>IF(Tabla3[[#This Row],[Línea estratégica]]="","",#REF!)</f>
        <v>#REF!</v>
      </c>
      <c r="E116" s="324" t="e">
        <f>IF(Tabla3[[#This Row],[Línea estratégica]]="","",#REF!)</f>
        <v>#REF!</v>
      </c>
      <c r="F116" s="324" t="e">
        <f>IF(Tabla3[[#This Row],[Línea estratégica]]="","",#REF!)</f>
        <v>#REF!</v>
      </c>
      <c r="G116" s="581" t="s">
        <v>765</v>
      </c>
      <c r="H116" s="582" t="str">
        <f>IFERROR(VLOOKUP(Tabla3[[#This Row],[Línea estratégica]],Obj!$B$57:$C$90,2,FALSE),"")</f>
        <v>Le.4</v>
      </c>
      <c r="I116" s="581" t="s">
        <v>845</v>
      </c>
      <c r="J116" s="582" t="str">
        <f>IFERROR(VLOOKUP($I116,Obj!$D$132:$E$147,2,FALSE),"")</f>
        <v>Obj4.1</v>
      </c>
      <c r="K116" s="581" t="s">
        <v>815</v>
      </c>
      <c r="L116" s="598" t="s">
        <v>2024</v>
      </c>
      <c r="M116" s="581" t="s">
        <v>2025</v>
      </c>
      <c r="N116" s="581" t="s">
        <v>2026</v>
      </c>
      <c r="O116" s="590" t="s">
        <v>2027</v>
      </c>
      <c r="P116" s="584">
        <v>0.15</v>
      </c>
      <c r="Q116" s="586"/>
      <c r="R116" s="586"/>
      <c r="S116" s="586"/>
      <c r="T116" s="299"/>
      <c r="U116" s="288"/>
      <c r="V116" s="288" t="s">
        <v>2023</v>
      </c>
    </row>
    <row r="117" spans="2:22" ht="90" hidden="1" x14ac:dyDescent="0.25">
      <c r="B117" s="581" t="s">
        <v>1265</v>
      </c>
      <c r="C117" s="324" t="e">
        <f>IF(Tabla3[[#This Row],[Línea estratégica]]="","",#REF!)</f>
        <v>#REF!</v>
      </c>
      <c r="D117" s="324" t="e">
        <f>IF(Tabla3[[#This Row],[Línea estratégica]]="","",#REF!)</f>
        <v>#REF!</v>
      </c>
      <c r="E117" s="324" t="e">
        <f>IF(Tabla3[[#This Row],[Línea estratégica]]="","",#REF!)</f>
        <v>#REF!</v>
      </c>
      <c r="F117" s="324" t="e">
        <f>IF(Tabla3[[#This Row],[Línea estratégica]]="","",#REF!)</f>
        <v>#REF!</v>
      </c>
      <c r="G117" s="581" t="s">
        <v>765</v>
      </c>
      <c r="H117" s="582" t="str">
        <f>IFERROR(VLOOKUP(Tabla3[[#This Row],[Línea estratégica]],Obj!$B$57:$C$90,2,FALSE),"")</f>
        <v>Le.4</v>
      </c>
      <c r="I117" s="581" t="s">
        <v>845</v>
      </c>
      <c r="J117" s="582" t="str">
        <f>IFERROR(VLOOKUP($I117,Obj!$D$132:$E$147,2,FALSE),"")</f>
        <v>Obj4.1</v>
      </c>
      <c r="K117" s="581" t="s">
        <v>815</v>
      </c>
      <c r="L117" s="581" t="s">
        <v>2028</v>
      </c>
      <c r="M117" s="581" t="s">
        <v>2029</v>
      </c>
      <c r="N117" s="581" t="s">
        <v>2030</v>
      </c>
      <c r="O117" s="590" t="s">
        <v>2031</v>
      </c>
      <c r="P117" s="584">
        <v>0.2</v>
      </c>
      <c r="Q117" s="586"/>
      <c r="R117" s="586"/>
      <c r="S117" s="586"/>
      <c r="T117" s="299"/>
      <c r="U117" s="288"/>
      <c r="V117" s="288" t="s">
        <v>2023</v>
      </c>
    </row>
    <row r="118" spans="2:22" ht="120" hidden="1" x14ac:dyDescent="0.25">
      <c r="B118" s="581" t="s">
        <v>1265</v>
      </c>
      <c r="C118" s="324" t="e">
        <f>IF(Tabla3[[#This Row],[Línea estratégica]]="","",#REF!)</f>
        <v>#REF!</v>
      </c>
      <c r="D118" s="324" t="e">
        <f>IF(Tabla3[[#This Row],[Línea estratégica]]="","",#REF!)</f>
        <v>#REF!</v>
      </c>
      <c r="E118" s="324" t="e">
        <f>IF(Tabla3[[#This Row],[Línea estratégica]]="","",#REF!)</f>
        <v>#REF!</v>
      </c>
      <c r="F118" s="324" t="e">
        <f>IF(Tabla3[[#This Row],[Línea estratégica]]="","",#REF!)</f>
        <v>#REF!</v>
      </c>
      <c r="G118" s="581" t="s">
        <v>765</v>
      </c>
      <c r="H118" s="582" t="str">
        <f>IFERROR(VLOOKUP(Tabla3[[#This Row],[Línea estratégica]],Obj!$B$57:$C$90,2,FALSE),"")</f>
        <v>Le.4</v>
      </c>
      <c r="I118" s="581" t="s">
        <v>845</v>
      </c>
      <c r="J118" s="582" t="str">
        <f>IFERROR(VLOOKUP($I118,Obj!$D$132:$E$147,2,FALSE),"")</f>
        <v>Obj4.1</v>
      </c>
      <c r="K118" s="581" t="s">
        <v>815</v>
      </c>
      <c r="L118" s="598" t="s">
        <v>2032</v>
      </c>
      <c r="M118" s="581" t="s">
        <v>2033</v>
      </c>
      <c r="N118" s="581" t="s">
        <v>2034</v>
      </c>
      <c r="O118" s="581" t="s">
        <v>2035</v>
      </c>
      <c r="P118" s="584">
        <v>0.25</v>
      </c>
      <c r="Q118" s="586"/>
      <c r="R118" s="586"/>
      <c r="S118" s="586"/>
      <c r="T118" s="299"/>
      <c r="U118" s="288"/>
      <c r="V118" s="288" t="s">
        <v>2023</v>
      </c>
    </row>
    <row r="119" spans="2:22" ht="90" hidden="1" x14ac:dyDescent="0.25">
      <c r="B119" s="581" t="s">
        <v>1265</v>
      </c>
      <c r="C119" s="324" t="e">
        <f>IF(Tabla3[[#This Row],[Línea estratégica]]="","",#REF!)</f>
        <v>#REF!</v>
      </c>
      <c r="D119" s="324" t="e">
        <f>IF(Tabla3[[#This Row],[Línea estratégica]]="","",#REF!)</f>
        <v>#REF!</v>
      </c>
      <c r="E119" s="324" t="e">
        <f>IF(Tabla3[[#This Row],[Línea estratégica]]="","",#REF!)</f>
        <v>#REF!</v>
      </c>
      <c r="F119" s="324" t="e">
        <f>IF(Tabla3[[#This Row],[Línea estratégica]]="","",#REF!)</f>
        <v>#REF!</v>
      </c>
      <c r="G119" s="581" t="s">
        <v>765</v>
      </c>
      <c r="H119" s="582" t="str">
        <f>IFERROR(VLOOKUP(Tabla3[[#This Row],[Línea estratégica]],Obj!$B$57:$C$90,2,FALSE),"")</f>
        <v>Le.4</v>
      </c>
      <c r="I119" s="581" t="s">
        <v>845</v>
      </c>
      <c r="J119" s="582" t="str">
        <f>IFERROR(VLOOKUP($I119,Obj!$D$132:$E$147,2,FALSE),"")</f>
        <v>Obj4.1</v>
      </c>
      <c r="K119" s="581" t="s">
        <v>815</v>
      </c>
      <c r="L119" s="581" t="s">
        <v>2036</v>
      </c>
      <c r="M119" s="581" t="s">
        <v>2037</v>
      </c>
      <c r="N119" s="581" t="s">
        <v>2038</v>
      </c>
      <c r="O119" s="590" t="s">
        <v>2039</v>
      </c>
      <c r="P119" s="584">
        <v>0.2</v>
      </c>
      <c r="Q119" s="586"/>
      <c r="R119" s="586"/>
      <c r="S119" s="586"/>
      <c r="T119" s="299"/>
      <c r="U119" s="288"/>
      <c r="V119" s="288" t="s">
        <v>2023</v>
      </c>
    </row>
    <row r="120" spans="2:22" ht="150" hidden="1" x14ac:dyDescent="0.25">
      <c r="B120" s="581" t="s">
        <v>1265</v>
      </c>
      <c r="C120" s="324" t="e">
        <f>IF(Tabla3[[#This Row],[Línea estratégica]]="","",#REF!)</f>
        <v>#REF!</v>
      </c>
      <c r="D120" s="324" t="e">
        <f>IF(Tabla3[[#This Row],[Línea estratégica]]="","",#REF!)</f>
        <v>#REF!</v>
      </c>
      <c r="E120" s="324" t="e">
        <f>IF(Tabla3[[#This Row],[Línea estratégica]]="","",#REF!)</f>
        <v>#REF!</v>
      </c>
      <c r="F120" s="324" t="e">
        <f>IF(Tabla3[[#This Row],[Línea estratégica]]="","",#REF!)</f>
        <v>#REF!</v>
      </c>
      <c r="G120" s="581" t="s">
        <v>765</v>
      </c>
      <c r="H120" s="582" t="str">
        <f>IFERROR(VLOOKUP(Tabla3[[#This Row],[Línea estratégica]],Obj!$B$57:$C$90,2,FALSE),"")</f>
        <v>Le.4</v>
      </c>
      <c r="I120" s="581" t="s">
        <v>845</v>
      </c>
      <c r="J120" s="582" t="str">
        <f>IFERROR(VLOOKUP($I120,Obj!$D$132:$E$147,2,FALSE),"")</f>
        <v>Obj4.1</v>
      </c>
      <c r="K120" s="581" t="s">
        <v>815</v>
      </c>
      <c r="L120" s="598" t="s">
        <v>2036</v>
      </c>
      <c r="M120" s="581" t="s">
        <v>2040</v>
      </c>
      <c r="N120" s="581" t="s">
        <v>2041</v>
      </c>
      <c r="O120" s="581" t="s">
        <v>2042</v>
      </c>
      <c r="P120" s="584">
        <v>0.4</v>
      </c>
      <c r="Q120" s="586"/>
      <c r="R120" s="586"/>
      <c r="S120" s="586"/>
      <c r="T120" s="299"/>
      <c r="U120" s="288"/>
      <c r="V120" s="288" t="s">
        <v>2023</v>
      </c>
    </row>
    <row r="121" spans="2:22" ht="100.5" hidden="1" customHeight="1" x14ac:dyDescent="0.25">
      <c r="B121" s="581" t="s">
        <v>1265</v>
      </c>
      <c r="C121" s="324" t="e">
        <f>IF(Tabla3[[#This Row],[Línea estratégica]]="","",#REF!)</f>
        <v>#REF!</v>
      </c>
      <c r="D121" s="324" t="e">
        <f>IF(Tabla3[[#This Row],[Línea estratégica]]="","",#REF!)</f>
        <v>#REF!</v>
      </c>
      <c r="E121" s="324" t="e">
        <f>IF(Tabla3[[#This Row],[Línea estratégica]]="","",#REF!)</f>
        <v>#REF!</v>
      </c>
      <c r="F121" s="324" t="e">
        <f>IF(Tabla3[[#This Row],[Línea estratégica]]="","",#REF!)</f>
        <v>#REF!</v>
      </c>
      <c r="G121" s="581" t="s">
        <v>765</v>
      </c>
      <c r="H121" s="582" t="str">
        <f>IFERROR(VLOOKUP(Tabla3[[#This Row],[Línea estratégica]],Obj!$B$57:$C$90,2,FALSE),"")</f>
        <v>Le.4</v>
      </c>
      <c r="I121" s="581" t="s">
        <v>845</v>
      </c>
      <c r="J121" s="582" t="str">
        <f>IFERROR(VLOOKUP($I121,Obj!$D$132:$E$147,2,FALSE),"")</f>
        <v>Obj4.1</v>
      </c>
      <c r="K121" s="581" t="s">
        <v>815</v>
      </c>
      <c r="L121" s="581" t="s">
        <v>2043</v>
      </c>
      <c r="M121" s="581" t="s">
        <v>2044</v>
      </c>
      <c r="N121" s="581" t="s">
        <v>2045</v>
      </c>
      <c r="O121" s="584" t="s">
        <v>2046</v>
      </c>
      <c r="P121" s="584">
        <v>0.25</v>
      </c>
      <c r="Q121" s="586"/>
      <c r="R121" s="586"/>
      <c r="S121" s="586"/>
      <c r="T121" s="299"/>
      <c r="U121" s="288"/>
      <c r="V121" s="288" t="s">
        <v>2023</v>
      </c>
    </row>
    <row r="122" spans="2:22" ht="119.25" hidden="1" customHeight="1" x14ac:dyDescent="0.25">
      <c r="B122" s="581" t="s">
        <v>1265</v>
      </c>
      <c r="C122" s="324" t="e">
        <f>IF(Tabla3[[#This Row],[Línea estratégica]]="","",#REF!)</f>
        <v>#REF!</v>
      </c>
      <c r="D122" s="324" t="e">
        <f>IF(Tabla3[[#This Row],[Línea estratégica]]="","",#REF!)</f>
        <v>#REF!</v>
      </c>
      <c r="E122" s="324" t="e">
        <f>IF(Tabla3[[#This Row],[Línea estratégica]]="","",#REF!)</f>
        <v>#REF!</v>
      </c>
      <c r="F122" s="324" t="e">
        <f>IF(Tabla3[[#This Row],[Línea estratégica]]="","",#REF!)</f>
        <v>#REF!</v>
      </c>
      <c r="G122" s="581" t="s">
        <v>765</v>
      </c>
      <c r="H122" s="582" t="str">
        <f>IFERROR(VLOOKUP(Tabla3[[#This Row],[Línea estratégica]],Obj!$B$57:$C$90,2,FALSE),"")</f>
        <v>Le.4</v>
      </c>
      <c r="I122" s="581" t="s">
        <v>845</v>
      </c>
      <c r="J122" s="582" t="str">
        <f>IFERROR(VLOOKUP($I122,Obj!$D$132:$E$147,2,FALSE),"")</f>
        <v>Obj4.1</v>
      </c>
      <c r="K122" s="581" t="s">
        <v>815</v>
      </c>
      <c r="L122" s="598" t="s">
        <v>2047</v>
      </c>
      <c r="M122" s="581" t="s">
        <v>2048</v>
      </c>
      <c r="N122" s="581" t="s">
        <v>2049</v>
      </c>
      <c r="O122" s="590" t="s">
        <v>2050</v>
      </c>
      <c r="P122" s="584">
        <v>0.02</v>
      </c>
      <c r="Q122" s="586"/>
      <c r="R122" s="586"/>
      <c r="S122" s="586"/>
      <c r="T122" s="299"/>
      <c r="U122" s="288"/>
      <c r="V122" s="288" t="s">
        <v>2023</v>
      </c>
    </row>
    <row r="123" spans="2:22" ht="90" hidden="1" x14ac:dyDescent="0.25">
      <c r="B123" s="581" t="s">
        <v>1265</v>
      </c>
      <c r="C123" s="324" t="e">
        <f>IF(Tabla3[[#This Row],[Línea estratégica]]="","",#REF!)</f>
        <v>#REF!</v>
      </c>
      <c r="D123" s="324" t="e">
        <f>IF(Tabla3[[#This Row],[Línea estratégica]]="","",#REF!)</f>
        <v>#REF!</v>
      </c>
      <c r="E123" s="324" t="e">
        <f>IF(Tabla3[[#This Row],[Línea estratégica]]="","",#REF!)</f>
        <v>#REF!</v>
      </c>
      <c r="F123" s="324" t="e">
        <f>IF(Tabla3[[#This Row],[Línea estratégica]]="","",#REF!)</f>
        <v>#REF!</v>
      </c>
      <c r="G123" s="581" t="s">
        <v>765</v>
      </c>
      <c r="H123" s="582" t="str">
        <f>IFERROR(VLOOKUP(Tabla3[[#This Row],[Línea estratégica]],Obj!$B$57:$C$90,2,FALSE),"")</f>
        <v>Le.4</v>
      </c>
      <c r="I123" s="581" t="s">
        <v>845</v>
      </c>
      <c r="J123" s="582" t="str">
        <f>IFERROR(VLOOKUP($I123,Obj!$D$132:$E$147,2,FALSE),"")</f>
        <v>Obj4.1</v>
      </c>
      <c r="K123" s="581" t="s">
        <v>815</v>
      </c>
      <c r="L123" s="581" t="s">
        <v>2036</v>
      </c>
      <c r="M123" s="581" t="s">
        <v>2051</v>
      </c>
      <c r="N123" s="581" t="s">
        <v>2030</v>
      </c>
      <c r="O123" s="584" t="s">
        <v>2052</v>
      </c>
      <c r="P123" s="584">
        <v>0.2</v>
      </c>
      <c r="Q123" s="586"/>
      <c r="R123" s="586"/>
      <c r="S123" s="586"/>
      <c r="T123" s="299"/>
      <c r="U123" s="288"/>
      <c r="V123" s="288" t="s">
        <v>2023</v>
      </c>
    </row>
    <row r="124" spans="2:22" ht="120" hidden="1" x14ac:dyDescent="0.25">
      <c r="B124" s="581" t="s">
        <v>1265</v>
      </c>
      <c r="C124" s="324" t="e">
        <f>IF(Tabla3[[#This Row],[Línea estratégica]]="","",#REF!)</f>
        <v>#REF!</v>
      </c>
      <c r="D124" s="324" t="e">
        <f>IF(Tabla3[[#This Row],[Línea estratégica]]="","",#REF!)</f>
        <v>#REF!</v>
      </c>
      <c r="E124" s="324" t="e">
        <f>IF(Tabla3[[#This Row],[Línea estratégica]]="","",#REF!)</f>
        <v>#REF!</v>
      </c>
      <c r="F124" s="324" t="e">
        <f>IF(Tabla3[[#This Row],[Línea estratégica]]="","",#REF!)</f>
        <v>#REF!</v>
      </c>
      <c r="G124" s="581" t="s">
        <v>765</v>
      </c>
      <c r="H124" s="582" t="str">
        <f>IFERROR(VLOOKUP(Tabla3[[#This Row],[Línea estratégica]],Obj!$B$57:$C$90,2,FALSE),"")</f>
        <v>Le.4</v>
      </c>
      <c r="I124" s="581" t="s">
        <v>845</v>
      </c>
      <c r="J124" s="582" t="str">
        <f>IFERROR(VLOOKUP($I124,Obj!$D$132:$E$147,2,FALSE),"")</f>
        <v>Obj4.1</v>
      </c>
      <c r="K124" s="581" t="s">
        <v>815</v>
      </c>
      <c r="L124" s="581" t="s">
        <v>2053</v>
      </c>
      <c r="M124" s="581" t="s">
        <v>2054</v>
      </c>
      <c r="N124" s="581" t="s">
        <v>2055</v>
      </c>
      <c r="O124" s="581" t="s">
        <v>2056</v>
      </c>
      <c r="P124" s="584">
        <v>0.1</v>
      </c>
      <c r="Q124" s="586"/>
      <c r="R124" s="586"/>
      <c r="S124" s="586"/>
      <c r="T124" s="299"/>
      <c r="U124" s="288"/>
      <c r="V124" s="288" t="s">
        <v>2023</v>
      </c>
    </row>
    <row r="125" spans="2:22" ht="90" hidden="1" x14ac:dyDescent="0.25">
      <c r="B125" s="581" t="s">
        <v>1265</v>
      </c>
      <c r="C125" s="324" t="e">
        <f>IF(Tabla3[[#This Row],[Línea estratégica]]="","",#REF!)</f>
        <v>#REF!</v>
      </c>
      <c r="D125" s="324" t="e">
        <f>IF(Tabla3[[#This Row],[Línea estratégica]]="","",#REF!)</f>
        <v>#REF!</v>
      </c>
      <c r="E125" s="324" t="e">
        <f>IF(Tabla3[[#This Row],[Línea estratégica]]="","",#REF!)</f>
        <v>#REF!</v>
      </c>
      <c r="F125" s="324" t="e">
        <f>IF(Tabla3[[#This Row],[Línea estratégica]]="","",#REF!)</f>
        <v>#REF!</v>
      </c>
      <c r="G125" s="581" t="s">
        <v>765</v>
      </c>
      <c r="H125" s="582" t="str">
        <f>IFERROR(VLOOKUP(Tabla3[[#This Row],[Línea estratégica]],Obj!$B$57:$C$90,2,FALSE),"")</f>
        <v>Le.4</v>
      </c>
      <c r="I125" s="581" t="s">
        <v>845</v>
      </c>
      <c r="J125" s="582" t="str">
        <f>IFERROR(VLOOKUP($I125,Obj!$D$132:$E$147,2,FALSE),"")</f>
        <v>Obj4.1</v>
      </c>
      <c r="K125" s="581" t="s">
        <v>815</v>
      </c>
      <c r="L125" s="581" t="s">
        <v>2057</v>
      </c>
      <c r="M125" s="581" t="s">
        <v>2058</v>
      </c>
      <c r="N125" s="581" t="s">
        <v>2059</v>
      </c>
      <c r="O125" s="590" t="s">
        <v>2060</v>
      </c>
      <c r="P125" s="584">
        <v>0.1</v>
      </c>
      <c r="Q125" s="586"/>
      <c r="R125" s="586"/>
      <c r="S125" s="586"/>
      <c r="T125" s="299"/>
      <c r="U125" s="288"/>
      <c r="V125" s="288" t="s">
        <v>2023</v>
      </c>
    </row>
    <row r="126" spans="2:22" ht="105" hidden="1" x14ac:dyDescent="0.25">
      <c r="B126" s="581" t="s">
        <v>1265</v>
      </c>
      <c r="C126" s="324" t="e">
        <f>IF(Tabla3[[#This Row],[Línea estratégica]]="","",#REF!)</f>
        <v>#REF!</v>
      </c>
      <c r="D126" s="324" t="e">
        <f>IF(Tabla3[[#This Row],[Línea estratégica]]="","",#REF!)</f>
        <v>#REF!</v>
      </c>
      <c r="E126" s="324" t="e">
        <f>IF(Tabla3[[#This Row],[Línea estratégica]]="","",#REF!)</f>
        <v>#REF!</v>
      </c>
      <c r="F126" s="324" t="e">
        <f>IF(Tabla3[[#This Row],[Línea estratégica]]="","",#REF!)</f>
        <v>#REF!</v>
      </c>
      <c r="G126" s="581" t="s">
        <v>765</v>
      </c>
      <c r="H126" s="582" t="str">
        <f>IFERROR(VLOOKUP(Tabla3[[#This Row],[Línea estratégica]],Obj!$B$57:$C$90,2,FALSE),"")</f>
        <v>Le.4</v>
      </c>
      <c r="I126" s="581" t="s">
        <v>845</v>
      </c>
      <c r="J126" s="582" t="str">
        <f>IFERROR(VLOOKUP($I126,Obj!$D$132:$E$147,2,FALSE),"")</f>
        <v>Obj4.1</v>
      </c>
      <c r="K126" s="581" t="s">
        <v>815</v>
      </c>
      <c r="L126" s="581" t="s">
        <v>2061</v>
      </c>
      <c r="M126" s="581" t="s">
        <v>2062</v>
      </c>
      <c r="N126" s="581" t="s">
        <v>2063</v>
      </c>
      <c r="O126" s="590" t="s">
        <v>2064</v>
      </c>
      <c r="P126" s="584">
        <v>0.1</v>
      </c>
      <c r="Q126" s="586"/>
      <c r="R126" s="586"/>
      <c r="S126" s="586"/>
      <c r="T126" s="299"/>
      <c r="U126" s="288"/>
      <c r="V126" s="288" t="s">
        <v>2023</v>
      </c>
    </row>
    <row r="127" spans="2:22" ht="105" hidden="1" x14ac:dyDescent="0.25">
      <c r="B127" s="581" t="s">
        <v>1265</v>
      </c>
      <c r="C127" s="324" t="e">
        <f>IF(Tabla3[[#This Row],[Línea estratégica]]="","",#REF!)</f>
        <v>#REF!</v>
      </c>
      <c r="D127" s="324" t="e">
        <f>IF(Tabla3[[#This Row],[Línea estratégica]]="","",#REF!)</f>
        <v>#REF!</v>
      </c>
      <c r="E127" s="324" t="e">
        <f>IF(Tabla3[[#This Row],[Línea estratégica]]="","",#REF!)</f>
        <v>#REF!</v>
      </c>
      <c r="F127" s="324" t="e">
        <f>IF(Tabla3[[#This Row],[Línea estratégica]]="","",#REF!)</f>
        <v>#REF!</v>
      </c>
      <c r="G127" s="581" t="s">
        <v>765</v>
      </c>
      <c r="H127" s="582" t="str">
        <f>IFERROR(VLOOKUP(Tabla3[[#This Row],[Línea estratégica]],Obj!$B$57:$C$90,2,FALSE),"")</f>
        <v>Le.4</v>
      </c>
      <c r="I127" s="581" t="s">
        <v>845</v>
      </c>
      <c r="J127" s="582" t="str">
        <f>IFERROR(VLOOKUP($I127,Obj!$D$132:$E$147,2,FALSE),"")</f>
        <v>Obj4.1</v>
      </c>
      <c r="K127" s="581" t="s">
        <v>815</v>
      </c>
      <c r="L127" s="581" t="s">
        <v>2065</v>
      </c>
      <c r="M127" s="581" t="s">
        <v>2066</v>
      </c>
      <c r="N127" s="581" t="s">
        <v>2067</v>
      </c>
      <c r="O127" s="590" t="s">
        <v>2068</v>
      </c>
      <c r="P127" s="584">
        <v>0.25</v>
      </c>
      <c r="Q127" s="586"/>
      <c r="R127" s="586"/>
      <c r="S127" s="586"/>
      <c r="T127" s="299"/>
      <c r="U127" s="288"/>
      <c r="V127" s="288" t="s">
        <v>2023</v>
      </c>
    </row>
    <row r="128" spans="2:22" ht="105" hidden="1" x14ac:dyDescent="0.25">
      <c r="B128" s="581" t="s">
        <v>1265</v>
      </c>
      <c r="C128" s="324" t="e">
        <f>IF(Tabla3[[#This Row],[Línea estratégica]]="","",#REF!)</f>
        <v>#REF!</v>
      </c>
      <c r="D128" s="324" t="e">
        <f>IF(Tabla3[[#This Row],[Línea estratégica]]="","",#REF!)</f>
        <v>#REF!</v>
      </c>
      <c r="E128" s="324" t="e">
        <f>IF(Tabla3[[#This Row],[Línea estratégica]]="","",#REF!)</f>
        <v>#REF!</v>
      </c>
      <c r="F128" s="324" t="e">
        <f>IF(Tabla3[[#This Row],[Línea estratégica]]="","",#REF!)</f>
        <v>#REF!</v>
      </c>
      <c r="G128" s="581" t="s">
        <v>765</v>
      </c>
      <c r="H128" s="582" t="str">
        <f>IFERROR(VLOOKUP(Tabla3[[#This Row],[Línea estratégica]],Obj!$B$57:$C$90,2,FALSE),"")</f>
        <v>Le.4</v>
      </c>
      <c r="I128" s="581" t="s">
        <v>845</v>
      </c>
      <c r="J128" s="582" t="str">
        <f>IFERROR(VLOOKUP($I128,Obj!$D$132:$E$147,2,FALSE),"")</f>
        <v>Obj4.1</v>
      </c>
      <c r="K128" s="581" t="s">
        <v>815</v>
      </c>
      <c r="L128" s="598" t="s">
        <v>2069</v>
      </c>
      <c r="M128" s="581" t="s">
        <v>2070</v>
      </c>
      <c r="N128" s="581" t="s">
        <v>2071</v>
      </c>
      <c r="O128" s="581" t="s">
        <v>2072</v>
      </c>
      <c r="P128" s="584">
        <v>0.25</v>
      </c>
      <c r="Q128" s="586"/>
      <c r="R128" s="586"/>
      <c r="S128" s="586"/>
      <c r="T128" s="299"/>
      <c r="U128" s="288"/>
      <c r="V128" s="288" t="s">
        <v>2023</v>
      </c>
    </row>
    <row r="129" spans="2:22" ht="90" hidden="1" x14ac:dyDescent="0.25">
      <c r="B129" s="581" t="s">
        <v>1265</v>
      </c>
      <c r="C129" s="324" t="e">
        <f>IF(Tabla3[[#This Row],[Línea estratégica]]="","",#REF!)</f>
        <v>#REF!</v>
      </c>
      <c r="D129" s="324" t="e">
        <f>IF(Tabla3[[#This Row],[Línea estratégica]]="","",#REF!)</f>
        <v>#REF!</v>
      </c>
      <c r="E129" s="324" t="e">
        <f>IF(Tabla3[[#This Row],[Línea estratégica]]="","",#REF!)</f>
        <v>#REF!</v>
      </c>
      <c r="F129" s="324" t="e">
        <f>IF(Tabla3[[#This Row],[Línea estratégica]]="","",#REF!)</f>
        <v>#REF!</v>
      </c>
      <c r="G129" s="581" t="s">
        <v>765</v>
      </c>
      <c r="H129" s="582" t="str">
        <f>IFERROR(VLOOKUP(Tabla3[[#This Row],[Línea estratégica]],Obj!$B$57:$C$90,2,FALSE),"")</f>
        <v>Le.4</v>
      </c>
      <c r="I129" s="581" t="s">
        <v>845</v>
      </c>
      <c r="J129" s="582" t="str">
        <f>IFERROR(VLOOKUP($I129,Obj!$D$132:$E$147,2,FALSE),"")</f>
        <v>Obj4.1</v>
      </c>
      <c r="K129" s="581" t="s">
        <v>815</v>
      </c>
      <c r="L129" s="581" t="s">
        <v>2073</v>
      </c>
      <c r="M129" s="581" t="s">
        <v>2074</v>
      </c>
      <c r="N129" s="581" t="s">
        <v>2075</v>
      </c>
      <c r="O129" s="590" t="s">
        <v>2076</v>
      </c>
      <c r="P129" s="584">
        <v>0.1</v>
      </c>
      <c r="Q129" s="586"/>
      <c r="R129" s="586"/>
      <c r="S129" s="586"/>
      <c r="T129" s="299"/>
      <c r="U129" s="288"/>
      <c r="V129" s="288" t="s">
        <v>2023</v>
      </c>
    </row>
    <row r="130" spans="2:22" ht="90" hidden="1" x14ac:dyDescent="0.25">
      <c r="B130" s="581" t="s">
        <v>1265</v>
      </c>
      <c r="C130" s="324" t="e">
        <f>IF(Tabla3[[#This Row],[Línea estratégica]]="","",#REF!)</f>
        <v>#REF!</v>
      </c>
      <c r="D130" s="324" t="e">
        <f>IF(Tabla3[[#This Row],[Línea estratégica]]="","",#REF!)</f>
        <v>#REF!</v>
      </c>
      <c r="E130" s="324" t="e">
        <f>IF(Tabla3[[#This Row],[Línea estratégica]]="","",#REF!)</f>
        <v>#REF!</v>
      </c>
      <c r="F130" s="324" t="e">
        <f>IF(Tabla3[[#This Row],[Línea estratégica]]="","",#REF!)</f>
        <v>#REF!</v>
      </c>
      <c r="G130" s="581" t="s">
        <v>765</v>
      </c>
      <c r="H130" s="582" t="str">
        <f>IFERROR(VLOOKUP(Tabla3[[#This Row],[Línea estratégica]],Obj!$B$57:$C$90,2,FALSE),"")</f>
        <v>Le.4</v>
      </c>
      <c r="I130" s="581" t="s">
        <v>845</v>
      </c>
      <c r="J130" s="582" t="str">
        <f>IFERROR(VLOOKUP($I130,Obj!$D$132:$E$147,2,FALSE),"")</f>
        <v>Obj4.1</v>
      </c>
      <c r="K130" s="581" t="s">
        <v>815</v>
      </c>
      <c r="L130" s="598" t="s">
        <v>2077</v>
      </c>
      <c r="M130" s="581" t="s">
        <v>2078</v>
      </c>
      <c r="N130" s="581" t="s">
        <v>2021</v>
      </c>
      <c r="O130" s="590" t="s">
        <v>2022</v>
      </c>
      <c r="P130" s="584">
        <v>0.1</v>
      </c>
      <c r="Q130" s="586"/>
      <c r="R130" s="586"/>
      <c r="S130" s="586"/>
      <c r="T130" s="299"/>
      <c r="U130" s="288"/>
      <c r="V130" s="288" t="s">
        <v>2023</v>
      </c>
    </row>
    <row r="131" spans="2:22" ht="105" hidden="1" x14ac:dyDescent="0.25">
      <c r="B131" s="581" t="s">
        <v>1265</v>
      </c>
      <c r="C131" s="324" t="e">
        <f>IF(Tabla3[[#This Row],[Línea estratégica]]="","",#REF!)</f>
        <v>#REF!</v>
      </c>
      <c r="D131" s="324" t="e">
        <f>IF(Tabla3[[#This Row],[Línea estratégica]]="","",#REF!)</f>
        <v>#REF!</v>
      </c>
      <c r="E131" s="324" t="e">
        <f>IF(Tabla3[[#This Row],[Línea estratégica]]="","",#REF!)</f>
        <v>#REF!</v>
      </c>
      <c r="F131" s="324" t="e">
        <f>IF(Tabla3[[#This Row],[Línea estratégica]]="","",#REF!)</f>
        <v>#REF!</v>
      </c>
      <c r="G131" s="581" t="s">
        <v>765</v>
      </c>
      <c r="H131" s="582" t="str">
        <f>IFERROR(VLOOKUP(Tabla3[[#This Row],[Línea estratégica]],Obj!$B$57:$C$90,2,FALSE),"")</f>
        <v>Le.4</v>
      </c>
      <c r="I131" s="581" t="s">
        <v>845</v>
      </c>
      <c r="J131" s="582" t="str">
        <f>IFERROR(VLOOKUP($I131,Obj!$D$132:$E$147,2,FALSE),"")</f>
        <v>Obj4.1</v>
      </c>
      <c r="K131" s="581" t="s">
        <v>815</v>
      </c>
      <c r="L131" s="581" t="s">
        <v>2073</v>
      </c>
      <c r="M131" s="581" t="s">
        <v>2079</v>
      </c>
      <c r="N131" s="581" t="s">
        <v>2021</v>
      </c>
      <c r="O131" s="590" t="s">
        <v>2022</v>
      </c>
      <c r="P131" s="584">
        <v>0.1</v>
      </c>
      <c r="Q131" s="586"/>
      <c r="R131" s="586"/>
      <c r="S131" s="586"/>
      <c r="T131" s="299"/>
      <c r="U131" s="288"/>
      <c r="V131" s="288" t="s">
        <v>2023</v>
      </c>
    </row>
    <row r="132" spans="2:22" ht="90" hidden="1" x14ac:dyDescent="0.25">
      <c r="B132" s="581" t="s">
        <v>1265</v>
      </c>
      <c r="C132" s="324" t="e">
        <f>IF(Tabla3[[#This Row],[Línea estratégica]]="","",#REF!)</f>
        <v>#REF!</v>
      </c>
      <c r="D132" s="324" t="e">
        <f>IF(Tabla3[[#This Row],[Línea estratégica]]="","",#REF!)</f>
        <v>#REF!</v>
      </c>
      <c r="E132" s="324" t="e">
        <f>IF(Tabla3[[#This Row],[Línea estratégica]]="","",#REF!)</f>
        <v>#REF!</v>
      </c>
      <c r="F132" s="324" t="e">
        <f>IF(Tabla3[[#This Row],[Línea estratégica]]="","",#REF!)</f>
        <v>#REF!</v>
      </c>
      <c r="G132" s="581" t="s">
        <v>765</v>
      </c>
      <c r="H132" s="582" t="str">
        <f>IFERROR(VLOOKUP(Tabla3[[#This Row],[Línea estratégica]],Obj!$B$57:$C$90,2,FALSE),"")</f>
        <v>Le.4</v>
      </c>
      <c r="I132" s="581" t="s">
        <v>845</v>
      </c>
      <c r="J132" s="582" t="str">
        <f>IFERROR(VLOOKUP($I132,Obj!$D$132:$E$147,2,FALSE),"")</f>
        <v>Obj4.1</v>
      </c>
      <c r="K132" s="581" t="s">
        <v>815</v>
      </c>
      <c r="L132" s="598" t="s">
        <v>2080</v>
      </c>
      <c r="M132" s="581" t="s">
        <v>2081</v>
      </c>
      <c r="N132" s="581" t="s">
        <v>2030</v>
      </c>
      <c r="O132" s="590" t="s">
        <v>2082</v>
      </c>
      <c r="P132" s="584">
        <v>0.2</v>
      </c>
      <c r="Q132" s="586"/>
      <c r="R132" s="586"/>
      <c r="S132" s="586"/>
      <c r="T132" s="299"/>
      <c r="U132" s="288"/>
      <c r="V132" s="288" t="s">
        <v>2023</v>
      </c>
    </row>
    <row r="133" spans="2:22" ht="90" hidden="1" x14ac:dyDescent="0.25">
      <c r="B133" s="581" t="s">
        <v>1265</v>
      </c>
      <c r="C133" s="324" t="e">
        <f>IF(Tabla3[[#This Row],[Línea estratégica]]="","",#REF!)</f>
        <v>#REF!</v>
      </c>
      <c r="D133" s="324" t="e">
        <f>IF(Tabla3[[#This Row],[Línea estratégica]]="","",#REF!)</f>
        <v>#REF!</v>
      </c>
      <c r="E133" s="324" t="e">
        <f>IF(Tabla3[[#This Row],[Línea estratégica]]="","",#REF!)</f>
        <v>#REF!</v>
      </c>
      <c r="F133" s="324" t="e">
        <f>IF(Tabla3[[#This Row],[Línea estratégica]]="","",#REF!)</f>
        <v>#REF!</v>
      </c>
      <c r="G133" s="581" t="s">
        <v>765</v>
      </c>
      <c r="H133" s="582" t="str">
        <f>IFERROR(VLOOKUP(Tabla3[[#This Row],[Línea estratégica]],Obj!$B$57:$C$90,2,FALSE),"")</f>
        <v>Le.4</v>
      </c>
      <c r="I133" s="581" t="s">
        <v>845</v>
      </c>
      <c r="J133" s="582" t="str">
        <f>IFERROR(VLOOKUP($I133,Obj!$D$132:$E$147,2,FALSE),"")</f>
        <v>Obj4.1</v>
      </c>
      <c r="K133" s="581" t="s">
        <v>815</v>
      </c>
      <c r="L133" s="581" t="s">
        <v>2073</v>
      </c>
      <c r="M133" s="581" t="s">
        <v>2083</v>
      </c>
      <c r="N133" s="581" t="s">
        <v>2084</v>
      </c>
      <c r="O133" s="581" t="s">
        <v>2085</v>
      </c>
      <c r="P133" s="584">
        <v>0.1</v>
      </c>
      <c r="Q133" s="586"/>
      <c r="R133" s="586"/>
      <c r="S133" s="586"/>
      <c r="T133" s="299"/>
      <c r="U133" s="288"/>
      <c r="V133" s="288" t="s">
        <v>2023</v>
      </c>
    </row>
    <row r="134" spans="2:22" ht="90" hidden="1" x14ac:dyDescent="0.25">
      <c r="B134" s="581" t="s">
        <v>1265</v>
      </c>
      <c r="C134" s="324" t="e">
        <f>IF(Tabla3[[#This Row],[Línea estratégica]]="","",#REF!)</f>
        <v>#REF!</v>
      </c>
      <c r="D134" s="324" t="e">
        <f>IF(Tabla3[[#This Row],[Línea estratégica]]="","",#REF!)</f>
        <v>#REF!</v>
      </c>
      <c r="E134" s="324" t="e">
        <f>IF(Tabla3[[#This Row],[Línea estratégica]]="","",#REF!)</f>
        <v>#REF!</v>
      </c>
      <c r="F134" s="324" t="e">
        <f>IF(Tabla3[[#This Row],[Línea estratégica]]="","",#REF!)</f>
        <v>#REF!</v>
      </c>
      <c r="G134" s="581" t="s">
        <v>765</v>
      </c>
      <c r="H134" s="582" t="str">
        <f>IFERROR(VLOOKUP(Tabla3[[#This Row],[Línea estratégica]],Obj!$B$57:$C$90,2,FALSE),"")</f>
        <v>Le.4</v>
      </c>
      <c r="I134" s="581" t="s">
        <v>845</v>
      </c>
      <c r="J134" s="582" t="str">
        <f>IFERROR(VLOOKUP($I134,Obj!$D$132:$E$147,2,FALSE),"")</f>
        <v>Obj4.1</v>
      </c>
      <c r="K134" s="581" t="s">
        <v>815</v>
      </c>
      <c r="L134" s="598" t="s">
        <v>2073</v>
      </c>
      <c r="M134" s="581" t="s">
        <v>2086</v>
      </c>
      <c r="N134" s="581" t="s">
        <v>2084</v>
      </c>
      <c r="O134" s="581" t="s">
        <v>2085</v>
      </c>
      <c r="P134" s="584">
        <v>0.2</v>
      </c>
      <c r="Q134" s="586"/>
      <c r="R134" s="586"/>
      <c r="S134" s="586"/>
      <c r="T134" s="299"/>
      <c r="U134" s="288"/>
      <c r="V134" s="288" t="s">
        <v>2023</v>
      </c>
    </row>
    <row r="135" spans="2:22" ht="111" hidden="1" customHeight="1" x14ac:dyDescent="0.25">
      <c r="B135" s="581" t="s">
        <v>1265</v>
      </c>
      <c r="C135" s="324" t="e">
        <f>IF(Tabla3[[#This Row],[Línea estratégica]]="","",#REF!)</f>
        <v>#REF!</v>
      </c>
      <c r="D135" s="324" t="e">
        <f>IF(Tabla3[[#This Row],[Línea estratégica]]="","",#REF!)</f>
        <v>#REF!</v>
      </c>
      <c r="E135" s="324" t="e">
        <f>IF(Tabla3[[#This Row],[Línea estratégica]]="","",#REF!)</f>
        <v>#REF!</v>
      </c>
      <c r="F135" s="324" t="e">
        <f>IF(Tabla3[[#This Row],[Línea estratégica]]="","",#REF!)</f>
        <v>#REF!</v>
      </c>
      <c r="G135" s="581" t="s">
        <v>765</v>
      </c>
      <c r="H135" s="582" t="str">
        <f>IFERROR(VLOOKUP(Tabla3[[#This Row],[Línea estratégica]],Obj!$B$57:$C$90,2,FALSE),"")</f>
        <v>Le.4</v>
      </c>
      <c r="I135" s="581" t="s">
        <v>845</v>
      </c>
      <c r="J135" s="582" t="str">
        <f>IFERROR(VLOOKUP($I135,Obj!$D$132:$E$147,2,FALSE),"")</f>
        <v>Obj4.1</v>
      </c>
      <c r="K135" s="581" t="s">
        <v>815</v>
      </c>
      <c r="L135" s="581" t="s">
        <v>2073</v>
      </c>
      <c r="M135" s="581" t="s">
        <v>2087</v>
      </c>
      <c r="N135" s="581" t="s">
        <v>2021</v>
      </c>
      <c r="O135" s="590" t="s">
        <v>2022</v>
      </c>
      <c r="P135" s="584">
        <v>0.2</v>
      </c>
      <c r="Q135" s="586"/>
      <c r="R135" s="586"/>
      <c r="S135" s="586"/>
      <c r="T135" s="299"/>
      <c r="U135" s="288"/>
      <c r="V135" s="288" t="s">
        <v>2023</v>
      </c>
    </row>
    <row r="136" spans="2:22" ht="90" hidden="1" x14ac:dyDescent="0.25">
      <c r="B136" s="581" t="s">
        <v>1265</v>
      </c>
      <c r="C136" s="324" t="e">
        <f>IF(Tabla3[[#This Row],[Línea estratégica]]="","",#REF!)</f>
        <v>#REF!</v>
      </c>
      <c r="D136" s="324" t="e">
        <f>IF(Tabla3[[#This Row],[Línea estratégica]]="","",#REF!)</f>
        <v>#REF!</v>
      </c>
      <c r="E136" s="324" t="e">
        <f>IF(Tabla3[[#This Row],[Línea estratégica]]="","",#REF!)</f>
        <v>#REF!</v>
      </c>
      <c r="F136" s="324" t="e">
        <f>IF(Tabla3[[#This Row],[Línea estratégica]]="","",#REF!)</f>
        <v>#REF!</v>
      </c>
      <c r="G136" s="581" t="s">
        <v>765</v>
      </c>
      <c r="H136" s="582" t="str">
        <f>IFERROR(VLOOKUP(Tabla3[[#This Row],[Línea estratégica]],Obj!$B$57:$C$90,2,FALSE),"")</f>
        <v>Le.4</v>
      </c>
      <c r="I136" s="581" t="s">
        <v>845</v>
      </c>
      <c r="J136" s="582" t="str">
        <f>IFERROR(VLOOKUP($I136,Obj!$D$132:$E$147,2,FALSE),"")</f>
        <v>Obj4.1</v>
      </c>
      <c r="K136" s="581" t="s">
        <v>815</v>
      </c>
      <c r="L136" s="598" t="s">
        <v>2073</v>
      </c>
      <c r="M136" s="581" t="s">
        <v>2088</v>
      </c>
      <c r="N136" s="581" t="s">
        <v>2021</v>
      </c>
      <c r="O136" s="590" t="s">
        <v>2022</v>
      </c>
      <c r="P136" s="584">
        <v>0.2</v>
      </c>
      <c r="Q136" s="586"/>
      <c r="R136" s="586"/>
      <c r="S136" s="586"/>
      <c r="T136" s="299"/>
      <c r="U136" s="288"/>
      <c r="V136" s="288" t="s">
        <v>2023</v>
      </c>
    </row>
    <row r="137" spans="2:22" ht="90" hidden="1" x14ac:dyDescent="0.25">
      <c r="B137" s="581" t="s">
        <v>1265</v>
      </c>
      <c r="C137" s="324" t="e">
        <f>IF(Tabla3[[#This Row],[Línea estratégica]]="","",#REF!)</f>
        <v>#REF!</v>
      </c>
      <c r="D137" s="324" t="e">
        <f>IF(Tabla3[[#This Row],[Línea estratégica]]="","",#REF!)</f>
        <v>#REF!</v>
      </c>
      <c r="E137" s="324" t="e">
        <f>IF(Tabla3[[#This Row],[Línea estratégica]]="","",#REF!)</f>
        <v>#REF!</v>
      </c>
      <c r="F137" s="324" t="e">
        <f>IF(Tabla3[[#This Row],[Línea estratégica]]="","",#REF!)</f>
        <v>#REF!</v>
      </c>
      <c r="G137" s="581" t="s">
        <v>765</v>
      </c>
      <c r="H137" s="582" t="str">
        <f>IFERROR(VLOOKUP(Tabla3[[#This Row],[Línea estratégica]],Obj!$B$57:$C$90,2,FALSE),"")</f>
        <v>Le.4</v>
      </c>
      <c r="I137" s="581" t="s">
        <v>845</v>
      </c>
      <c r="J137" s="582" t="str">
        <f>IFERROR(VLOOKUP($I137,Obj!$D$132:$E$147,2,FALSE),"")</f>
        <v>Obj4.1</v>
      </c>
      <c r="K137" s="581" t="s">
        <v>815</v>
      </c>
      <c r="L137" s="581" t="s">
        <v>2089</v>
      </c>
      <c r="M137" s="581" t="s">
        <v>2090</v>
      </c>
      <c r="N137" s="581" t="s">
        <v>2021</v>
      </c>
      <c r="O137" s="590" t="s">
        <v>2022</v>
      </c>
      <c r="P137" s="584">
        <v>0.2</v>
      </c>
      <c r="Q137" s="586"/>
      <c r="R137" s="586"/>
      <c r="S137" s="586"/>
      <c r="T137" s="299"/>
      <c r="U137" s="288"/>
      <c r="V137" s="288" t="s">
        <v>2023</v>
      </c>
    </row>
    <row r="138" spans="2:22" ht="120" hidden="1" x14ac:dyDescent="0.25">
      <c r="B138" s="581" t="s">
        <v>1265</v>
      </c>
      <c r="C138" s="324" t="e">
        <f>IF(Tabla3[[#This Row],[Línea estratégica]]="","",#REF!)</f>
        <v>#REF!</v>
      </c>
      <c r="D138" s="324" t="e">
        <f>IF(Tabla3[[#This Row],[Línea estratégica]]="","",#REF!)</f>
        <v>#REF!</v>
      </c>
      <c r="E138" s="324" t="e">
        <f>IF(Tabla3[[#This Row],[Línea estratégica]]="","",#REF!)</f>
        <v>#REF!</v>
      </c>
      <c r="F138" s="324" t="e">
        <f>IF(Tabla3[[#This Row],[Línea estratégica]]="","",#REF!)</f>
        <v>#REF!</v>
      </c>
      <c r="G138" s="581" t="s">
        <v>765</v>
      </c>
      <c r="H138" s="582" t="str">
        <f>IFERROR(VLOOKUP(Tabla3[[#This Row],[Línea estratégica]],Obj!$B$57:$C$90,2,FALSE),"")</f>
        <v>Le.4</v>
      </c>
      <c r="I138" s="581" t="s">
        <v>845</v>
      </c>
      <c r="J138" s="582" t="str">
        <f>IFERROR(VLOOKUP($I138,Obj!$D$132:$E$147,2,FALSE),"")</f>
        <v>Obj4.1</v>
      </c>
      <c r="K138" s="581" t="s">
        <v>815</v>
      </c>
      <c r="L138" s="598" t="s">
        <v>2089</v>
      </c>
      <c r="M138" s="581" t="s">
        <v>2091</v>
      </c>
      <c r="N138" s="581" t="s">
        <v>2092</v>
      </c>
      <c r="O138" s="581" t="s">
        <v>2093</v>
      </c>
      <c r="P138" s="584">
        <v>0.1</v>
      </c>
      <c r="Q138" s="586"/>
      <c r="R138" s="586"/>
      <c r="S138" s="586"/>
      <c r="T138" s="299"/>
      <c r="U138" s="288"/>
      <c r="V138" s="288" t="s">
        <v>2023</v>
      </c>
    </row>
    <row r="139" spans="2:22" ht="90" hidden="1" x14ac:dyDescent="0.25">
      <c r="B139" s="581" t="s">
        <v>1265</v>
      </c>
      <c r="C139" s="324" t="e">
        <f>IF(Tabla3[[#This Row],[Línea estratégica]]="","",#REF!)</f>
        <v>#REF!</v>
      </c>
      <c r="D139" s="324" t="e">
        <f>IF(Tabla3[[#This Row],[Línea estratégica]]="","",#REF!)</f>
        <v>#REF!</v>
      </c>
      <c r="E139" s="324" t="e">
        <f>IF(Tabla3[[#This Row],[Línea estratégica]]="","",#REF!)</f>
        <v>#REF!</v>
      </c>
      <c r="F139" s="324" t="e">
        <f>IF(Tabla3[[#This Row],[Línea estratégica]]="","",#REF!)</f>
        <v>#REF!</v>
      </c>
      <c r="G139" s="581" t="s">
        <v>765</v>
      </c>
      <c r="H139" s="582" t="str">
        <f>IFERROR(VLOOKUP(Tabla3[[#This Row],[Línea estratégica]],Obj!$B$57:$C$90,2,FALSE),"")</f>
        <v>Le.4</v>
      </c>
      <c r="I139" s="581" t="s">
        <v>845</v>
      </c>
      <c r="J139" s="582" t="str">
        <f>IFERROR(VLOOKUP($I139,Obj!$D$132:$E$147,2,FALSE),"")</f>
        <v>Obj4.1</v>
      </c>
      <c r="K139" s="581" t="s">
        <v>815</v>
      </c>
      <c r="L139" s="581" t="s">
        <v>2089</v>
      </c>
      <c r="M139" s="581" t="s">
        <v>2094</v>
      </c>
      <c r="N139" s="581" t="s">
        <v>2021</v>
      </c>
      <c r="O139" s="584" t="s">
        <v>2022</v>
      </c>
      <c r="P139" s="584">
        <v>0.2</v>
      </c>
      <c r="Q139" s="586"/>
      <c r="R139" s="586"/>
      <c r="S139" s="586"/>
      <c r="T139" s="299"/>
      <c r="U139" s="288"/>
      <c r="V139" s="288" t="s">
        <v>2023</v>
      </c>
    </row>
    <row r="140" spans="2:22" ht="127.5" hidden="1" customHeight="1" x14ac:dyDescent="0.25">
      <c r="B140" s="581" t="s">
        <v>1265</v>
      </c>
      <c r="C140" s="324" t="e">
        <f>IF(Tabla3[[#This Row],[Línea estratégica]]="","",#REF!)</f>
        <v>#REF!</v>
      </c>
      <c r="D140" s="324" t="e">
        <f>IF(Tabla3[[#This Row],[Línea estratégica]]="","",#REF!)</f>
        <v>#REF!</v>
      </c>
      <c r="E140" s="324" t="e">
        <f>IF(Tabla3[[#This Row],[Línea estratégica]]="","",#REF!)</f>
        <v>#REF!</v>
      </c>
      <c r="F140" s="324" t="e">
        <f>IF(Tabla3[[#This Row],[Línea estratégica]]="","",#REF!)</f>
        <v>#REF!</v>
      </c>
      <c r="G140" s="581" t="s">
        <v>765</v>
      </c>
      <c r="H140" s="582" t="str">
        <f>IFERROR(VLOOKUP(Tabla3[[#This Row],[Línea estratégica]],Obj!$B$57:$C$90,2,FALSE),"")</f>
        <v>Le.4</v>
      </c>
      <c r="I140" s="581" t="s">
        <v>845</v>
      </c>
      <c r="J140" s="582" t="str">
        <f>IFERROR(VLOOKUP($I140,Obj!$D$132:$E$147,2,FALSE),"")</f>
        <v>Obj4.1</v>
      </c>
      <c r="K140" s="581" t="s">
        <v>815</v>
      </c>
      <c r="L140" s="598" t="s">
        <v>2089</v>
      </c>
      <c r="M140" s="581" t="s">
        <v>2095</v>
      </c>
      <c r="N140" s="581" t="s">
        <v>2096</v>
      </c>
      <c r="O140" s="581" t="s">
        <v>2097</v>
      </c>
      <c r="P140" s="584">
        <v>0.2</v>
      </c>
      <c r="Q140" s="586"/>
      <c r="R140" s="586"/>
      <c r="S140" s="586"/>
      <c r="T140" s="299"/>
      <c r="U140" s="288"/>
      <c r="V140" s="288" t="s">
        <v>2023</v>
      </c>
    </row>
    <row r="141" spans="2:22" ht="75" hidden="1" x14ac:dyDescent="0.25">
      <c r="B141" s="581" t="s">
        <v>1270</v>
      </c>
      <c r="C141" s="324" t="e">
        <f>IF(Tabla3[[#This Row],[Línea estratégica]]="","",#REF!)</f>
        <v>#REF!</v>
      </c>
      <c r="D141" s="324" t="e">
        <f>IF(Tabla3[[#This Row],[Línea estratégica]]="","",#REF!)</f>
        <v>#REF!</v>
      </c>
      <c r="E141" s="324" t="e">
        <f>IF(Tabla3[[#This Row],[Línea estratégica]]="","",#REF!)</f>
        <v>#REF!</v>
      </c>
      <c r="F141" s="324" t="e">
        <f>IF(Tabla3[[#This Row],[Línea estratégica]]="","",#REF!)</f>
        <v>#REF!</v>
      </c>
      <c r="G141" s="581" t="s">
        <v>765</v>
      </c>
      <c r="H141" s="582" t="str">
        <f>IFERROR(VLOOKUP(Tabla3[[#This Row],[Línea estratégica]],Obj!$B$57:$C$90,2,FALSE),"")</f>
        <v>Le.4</v>
      </c>
      <c r="I141" s="581" t="s">
        <v>845</v>
      </c>
      <c r="J141" s="582" t="str">
        <f>IFERROR(VLOOKUP($I141,Obj!$D$132:$E$147,2,FALSE),"")</f>
        <v>Obj4.1</v>
      </c>
      <c r="K141" s="581" t="s">
        <v>814</v>
      </c>
      <c r="L141" s="581" t="s">
        <v>2161</v>
      </c>
      <c r="M141" s="581" t="s">
        <v>2162</v>
      </c>
      <c r="N141" s="581" t="s">
        <v>1307</v>
      </c>
      <c r="O141" s="581" t="s">
        <v>3034</v>
      </c>
      <c r="P141" s="587">
        <v>0.8</v>
      </c>
      <c r="Q141" s="586"/>
      <c r="R141" s="586"/>
      <c r="S141" s="586"/>
      <c r="T141" s="299"/>
      <c r="U141" s="288"/>
      <c r="V141" s="288" t="s">
        <v>1404</v>
      </c>
    </row>
    <row r="142" spans="2:22" ht="120" hidden="1" x14ac:dyDescent="0.25">
      <c r="B142" s="581" t="s">
        <v>1270</v>
      </c>
      <c r="C142" s="324" t="e">
        <f>IF(Tabla3[[#This Row],[Línea estratégica]]="","",#REF!)</f>
        <v>#REF!</v>
      </c>
      <c r="D142" s="324" t="e">
        <f>IF(Tabla3[[#This Row],[Línea estratégica]]="","",#REF!)</f>
        <v>#REF!</v>
      </c>
      <c r="E142" s="324" t="e">
        <f>IF(Tabla3[[#This Row],[Línea estratégica]]="","",#REF!)</f>
        <v>#REF!</v>
      </c>
      <c r="F142" s="324" t="e">
        <f>IF(Tabla3[[#This Row],[Línea estratégica]]="","",#REF!)</f>
        <v>#REF!</v>
      </c>
      <c r="G142" s="581" t="s">
        <v>765</v>
      </c>
      <c r="H142" s="582" t="str">
        <f>IFERROR(VLOOKUP(Tabla3[[#This Row],[Línea estratégica]],Obj!$B$57:$C$90,2,FALSE),"")</f>
        <v>Le.4</v>
      </c>
      <c r="I142" s="581" t="s">
        <v>845</v>
      </c>
      <c r="J142" s="582" t="str">
        <f>IFERROR(VLOOKUP($I142,Obj!$D$132:$E$147,2,FALSE),"")</f>
        <v>Obj4.1</v>
      </c>
      <c r="K142" s="581" t="s">
        <v>817</v>
      </c>
      <c r="L142" s="583" t="s">
        <v>2163</v>
      </c>
      <c r="M142" s="581" t="s">
        <v>2164</v>
      </c>
      <c r="N142" s="581" t="s">
        <v>1440</v>
      </c>
      <c r="O142" s="581" t="s">
        <v>2165</v>
      </c>
      <c r="P142" s="585">
        <v>0.9</v>
      </c>
      <c r="Q142" s="586"/>
      <c r="R142" s="586"/>
      <c r="S142" s="586"/>
      <c r="T142" s="299"/>
      <c r="U142" s="288"/>
      <c r="V142" s="288" t="s">
        <v>2166</v>
      </c>
    </row>
    <row r="143" spans="2:22" ht="120" hidden="1" x14ac:dyDescent="0.25">
      <c r="B143" s="581" t="s">
        <v>1270</v>
      </c>
      <c r="C143" s="324" t="e">
        <f>IF(Tabla3[[#This Row],[Línea estratégica]]="","",#REF!)</f>
        <v>#REF!</v>
      </c>
      <c r="D143" s="324" t="e">
        <f>IF(Tabla3[[#This Row],[Línea estratégica]]="","",#REF!)</f>
        <v>#REF!</v>
      </c>
      <c r="E143" s="324" t="e">
        <f>IF(Tabla3[[#This Row],[Línea estratégica]]="","",#REF!)</f>
        <v>#REF!</v>
      </c>
      <c r="F143" s="324" t="e">
        <f>IF(Tabla3[[#This Row],[Línea estratégica]]="","",#REF!)</f>
        <v>#REF!</v>
      </c>
      <c r="G143" s="581" t="s">
        <v>765</v>
      </c>
      <c r="H143" s="582" t="str">
        <f>IFERROR(VLOOKUP(Tabla3[[#This Row],[Línea estratégica]],Obj!$B$57:$C$90,2,FALSE),"")</f>
        <v>Le.4</v>
      </c>
      <c r="I143" s="581" t="s">
        <v>845</v>
      </c>
      <c r="J143" s="582" t="str">
        <f>IFERROR(VLOOKUP($I143,Obj!$D$132:$E$147,2,FALSE),"")</f>
        <v>Obj4.1</v>
      </c>
      <c r="K143" s="581" t="s">
        <v>817</v>
      </c>
      <c r="L143" s="583" t="s">
        <v>2167</v>
      </c>
      <c r="M143" s="581" t="s">
        <v>2168</v>
      </c>
      <c r="N143" s="581" t="s">
        <v>1440</v>
      </c>
      <c r="O143" s="590" t="s">
        <v>2169</v>
      </c>
      <c r="P143" s="587">
        <v>0.85</v>
      </c>
      <c r="Q143" s="586"/>
      <c r="R143" s="586"/>
      <c r="S143" s="586"/>
      <c r="T143" s="299"/>
      <c r="U143" s="288"/>
      <c r="V143" s="288" t="s">
        <v>2170</v>
      </c>
    </row>
    <row r="144" spans="2:22" ht="90" hidden="1" x14ac:dyDescent="0.25">
      <c r="B144" s="581" t="s">
        <v>1270</v>
      </c>
      <c r="C144" s="324" t="e">
        <f>IF(Tabla3[[#This Row],[Línea estratégica]]="","",#REF!)</f>
        <v>#REF!</v>
      </c>
      <c r="D144" s="324" t="e">
        <f>IF(Tabla3[[#This Row],[Línea estratégica]]="","",#REF!)</f>
        <v>#REF!</v>
      </c>
      <c r="E144" s="324" t="e">
        <f>IF(Tabla3[[#This Row],[Línea estratégica]]="","",#REF!)</f>
        <v>#REF!</v>
      </c>
      <c r="F144" s="324" t="e">
        <f>IF(Tabla3[[#This Row],[Línea estratégica]]="","",#REF!)</f>
        <v>#REF!</v>
      </c>
      <c r="G144" s="581" t="s">
        <v>765</v>
      </c>
      <c r="H144" s="582" t="str">
        <f>IFERROR(VLOOKUP(Tabla3[[#This Row],[Línea estratégica]],Obj!$B$57:$C$90,2,FALSE),"")</f>
        <v>Le.4</v>
      </c>
      <c r="I144" s="581" t="s">
        <v>845</v>
      </c>
      <c r="J144" s="582" t="str">
        <f>IFERROR(VLOOKUP($I144,Obj!$D$132:$E$147,2,FALSE),"")</f>
        <v>Obj4.1</v>
      </c>
      <c r="K144" s="581" t="s">
        <v>816</v>
      </c>
      <c r="L144" s="581" t="s">
        <v>2181</v>
      </c>
      <c r="M144" s="581" t="s">
        <v>2182</v>
      </c>
      <c r="N144" s="581" t="s">
        <v>1431</v>
      </c>
      <c r="O144" s="590" t="s">
        <v>2183</v>
      </c>
      <c r="P144" s="585">
        <v>0.8</v>
      </c>
      <c r="Q144" s="586"/>
      <c r="R144" s="586"/>
      <c r="S144" s="586"/>
      <c r="T144" s="299"/>
      <c r="U144" s="288"/>
      <c r="V144" s="288" t="s">
        <v>2184</v>
      </c>
    </row>
    <row r="145" spans="2:22" hidden="1" x14ac:dyDescent="0.25">
      <c r="B145" s="581"/>
      <c r="C145" s="324" t="str">
        <f>IF(Tabla3[[#This Row],[Línea estratégica]]="","",#REF!)</f>
        <v/>
      </c>
      <c r="D145" s="324" t="str">
        <f>IF(Tabla3[[#This Row],[Línea estratégica]]="","",#REF!)</f>
        <v/>
      </c>
      <c r="E145" s="324" t="str">
        <f>IF(Tabla3[[#This Row],[Línea estratégica]]="","",#REF!)</f>
        <v/>
      </c>
      <c r="F145" s="324" t="str">
        <f>IF(Tabla3[[#This Row],[Línea estratégica]]="","",#REF!)</f>
        <v/>
      </c>
      <c r="G145" s="581"/>
      <c r="H145" s="582" t="str">
        <f>IFERROR(VLOOKUP(Tabla3[[#This Row],[Línea estratégica]],Obj!$B$57:$C$90,2,FALSE),"")</f>
        <v/>
      </c>
      <c r="I145" s="581"/>
      <c r="J145" s="582" t="str">
        <f>IFERROR(VLOOKUP($I145,Obj!$D$132:$E$147,2,FALSE),"")</f>
        <v/>
      </c>
      <c r="K145" s="581"/>
      <c r="L145" s="594"/>
      <c r="M145" s="581"/>
      <c r="N145" s="581"/>
      <c r="O145" s="586"/>
      <c r="P145" s="584"/>
      <c r="Q145" s="586"/>
      <c r="R145" s="586"/>
      <c r="S145" s="586"/>
      <c r="T145" s="299"/>
      <c r="U145" s="288"/>
      <c r="V145" s="288"/>
    </row>
    <row r="146" spans="2:22" hidden="1" x14ac:dyDescent="0.25">
      <c r="B146" s="581"/>
      <c r="C146" s="324" t="str">
        <f>IF(Tabla3[[#This Row],[Línea estratégica]]="","",#REF!)</f>
        <v/>
      </c>
      <c r="D146" s="324" t="str">
        <f>IF(Tabla3[[#This Row],[Línea estratégica]]="","",#REF!)</f>
        <v/>
      </c>
      <c r="E146" s="324" t="str">
        <f>IF(Tabla3[[#This Row],[Línea estratégica]]="","",#REF!)</f>
        <v/>
      </c>
      <c r="F146" s="324" t="str">
        <f>IF(Tabla3[[#This Row],[Línea estratégica]]="","",#REF!)</f>
        <v/>
      </c>
      <c r="G146" s="581"/>
      <c r="H146" s="582" t="str">
        <f>IFERROR(VLOOKUP(Tabla3[[#This Row],[Línea estratégica]],Obj!$B$57:$C$90,2,FALSE),"")</f>
        <v/>
      </c>
      <c r="I146" s="581"/>
      <c r="J146" s="582" t="str">
        <f>IFERROR(VLOOKUP($I146,Obj!$D$132:$E$147,2,FALSE),"")</f>
        <v/>
      </c>
      <c r="K146" s="581"/>
      <c r="L146" s="594"/>
      <c r="M146" s="581"/>
      <c r="N146" s="581"/>
      <c r="O146" s="586"/>
      <c r="P146" s="584"/>
      <c r="Q146" s="586"/>
      <c r="R146" s="586"/>
      <c r="S146" s="586"/>
      <c r="T146" s="299"/>
      <c r="U146" s="288"/>
      <c r="V146" s="288"/>
    </row>
    <row r="147" spans="2:22" hidden="1" x14ac:dyDescent="0.25">
      <c r="B147" s="581"/>
      <c r="C147" s="324" t="str">
        <f>IF(Tabla3[[#This Row],[Línea estratégica]]="","",#REF!)</f>
        <v/>
      </c>
      <c r="D147" s="324" t="str">
        <f>IF(Tabla3[[#This Row],[Línea estratégica]]="","",#REF!)</f>
        <v/>
      </c>
      <c r="E147" s="324" t="str">
        <f>IF(Tabla3[[#This Row],[Línea estratégica]]="","",#REF!)</f>
        <v/>
      </c>
      <c r="F147" s="324" t="str">
        <f>IF(Tabla3[[#This Row],[Línea estratégica]]="","",#REF!)</f>
        <v/>
      </c>
      <c r="G147" s="581"/>
      <c r="H147" s="582" t="str">
        <f>IFERROR(VLOOKUP(Tabla3[[#This Row],[Línea estratégica]],Obj!$B$57:$C$90,2,FALSE),"")</f>
        <v/>
      </c>
      <c r="I147" s="581"/>
      <c r="J147" s="582" t="str">
        <f>IFERROR(VLOOKUP($I147,Obj!$D$132:$E$147,2,FALSE),"")</f>
        <v/>
      </c>
      <c r="K147" s="581"/>
      <c r="L147" s="594"/>
      <c r="M147" s="581"/>
      <c r="N147" s="581"/>
      <c r="O147" s="586"/>
      <c r="P147" s="584"/>
      <c r="Q147" s="586"/>
      <c r="R147" s="586"/>
      <c r="S147" s="586"/>
      <c r="T147" s="299"/>
      <c r="U147" s="288"/>
      <c r="V147" s="288"/>
    </row>
    <row r="148" spans="2:22" hidden="1" x14ac:dyDescent="0.25">
      <c r="B148" s="581"/>
      <c r="C148" s="324" t="str">
        <f>IF(Tabla3[[#This Row],[Línea estratégica]]="","",#REF!)</f>
        <v/>
      </c>
      <c r="D148" s="324" t="str">
        <f>IF(Tabla3[[#This Row],[Línea estratégica]]="","",#REF!)</f>
        <v/>
      </c>
      <c r="E148" s="324" t="str">
        <f>IF(Tabla3[[#This Row],[Línea estratégica]]="","",#REF!)</f>
        <v/>
      </c>
      <c r="F148" s="324" t="str">
        <f>IF(Tabla3[[#This Row],[Línea estratégica]]="","",#REF!)</f>
        <v/>
      </c>
      <c r="G148" s="581"/>
      <c r="H148" s="582" t="str">
        <f>IFERROR(VLOOKUP(Tabla3[[#This Row],[Línea estratégica]],Obj!$B$57:$C$90,2,FALSE),"")</f>
        <v/>
      </c>
      <c r="I148" s="581"/>
      <c r="J148" s="582" t="str">
        <f>IFERROR(VLOOKUP($I148,Obj!$D$132:$E$147,2,FALSE),"")</f>
        <v/>
      </c>
      <c r="K148" s="581"/>
      <c r="L148" s="594"/>
      <c r="M148" s="581"/>
      <c r="N148" s="581"/>
      <c r="O148" s="586"/>
      <c r="P148" s="584"/>
      <c r="Q148" s="586"/>
      <c r="R148" s="586"/>
      <c r="S148" s="586"/>
      <c r="T148" s="299"/>
      <c r="U148" s="288"/>
      <c r="V148" s="288"/>
    </row>
    <row r="149" spans="2:22" hidden="1" x14ac:dyDescent="0.25">
      <c r="B149" s="581"/>
      <c r="C149" s="324" t="str">
        <f>IF(Tabla3[[#This Row],[Línea estratégica]]="","",#REF!)</f>
        <v/>
      </c>
      <c r="D149" s="324" t="str">
        <f>IF(Tabla3[[#This Row],[Línea estratégica]]="","",#REF!)</f>
        <v/>
      </c>
      <c r="E149" s="324" t="str">
        <f>IF(Tabla3[[#This Row],[Línea estratégica]]="","",#REF!)</f>
        <v/>
      </c>
      <c r="F149" s="324" t="str">
        <f>IF(Tabla3[[#This Row],[Línea estratégica]]="","",#REF!)</f>
        <v/>
      </c>
      <c r="G149" s="581"/>
      <c r="H149" s="582" t="str">
        <f>IFERROR(VLOOKUP(Tabla3[[#This Row],[Línea estratégica]],Obj!$B$57:$C$90,2,FALSE),"")</f>
        <v/>
      </c>
      <c r="I149" s="581"/>
      <c r="J149" s="582" t="str">
        <f>IFERROR(VLOOKUP($I149,Obj!$D$132:$E$147,2,FALSE),"")</f>
        <v/>
      </c>
      <c r="K149" s="581"/>
      <c r="L149" s="594"/>
      <c r="M149" s="581"/>
      <c r="N149" s="581"/>
      <c r="O149" s="586"/>
      <c r="P149" s="584"/>
      <c r="Q149" s="586"/>
      <c r="R149" s="586"/>
      <c r="S149" s="586"/>
      <c r="T149" s="299"/>
      <c r="U149" s="288"/>
      <c r="V149" s="288"/>
    </row>
    <row r="150" spans="2:22" x14ac:dyDescent="0.25">
      <c r="B150" s="579"/>
      <c r="C150" s="579"/>
      <c r="D150" s="579"/>
      <c r="E150" s="579"/>
      <c r="F150" s="579"/>
      <c r="G150" s="579"/>
      <c r="H150" s="579"/>
      <c r="I150" s="579"/>
      <c r="J150" s="579"/>
      <c r="K150" s="579"/>
      <c r="L150" s="579"/>
      <c r="M150" s="579"/>
      <c r="N150" s="579"/>
      <c r="O150" s="599"/>
      <c r="P150" s="579"/>
      <c r="Q150" s="579"/>
      <c r="R150" s="579"/>
      <c r="S150" s="579"/>
    </row>
  </sheetData>
  <mergeCells count="4">
    <mergeCell ref="N2:Q2"/>
    <mergeCell ref="N5:Q5"/>
    <mergeCell ref="N4:Q4"/>
    <mergeCell ref="N3:Q3"/>
  </mergeCells>
  <dataValidations count="10">
    <dataValidation type="list" allowBlank="1" showInputMessage="1" showErrorMessage="1" sqref="N3:O3">
      <formula1>ls_Regiones</formula1>
    </dataValidation>
    <dataValidation type="list" allowBlank="1" showInputMessage="1" showErrorMessage="1" sqref="N4:O4">
      <formula1>INDIRECT($V$3)</formula1>
    </dataValidation>
    <dataValidation type="list" allowBlank="1" showInputMessage="1" showErrorMessage="1" sqref="N5:O5">
      <formula1>INDIRECT($V$4)</formula1>
    </dataValidation>
    <dataValidation type="list" allowBlank="1" showInputMessage="1" showErrorMessage="1" sqref="N2:O2">
      <formula1>Periodo_POA</formula1>
    </dataValidation>
    <dataValidation type="whole" allowBlank="1" showInputMessage="1" showErrorMessage="1" sqref="Q9:T108 P109:S109 Q110:T149">
      <formula1>0</formula1>
      <formula2>1000000</formula2>
    </dataValidation>
    <dataValidation type="list" allowBlank="1" showInputMessage="1" showErrorMessage="1" sqref="G9:G149">
      <formula1>Ls_LinesEstategica</formula1>
    </dataValidation>
    <dataValidation type="list" allowBlank="1" showInputMessage="1" showErrorMessage="1" sqref="I9:I149">
      <formula1>INDIRECT($H9)</formula1>
    </dataValidation>
    <dataValidation type="list" allowBlank="1" showInputMessage="1" showErrorMessage="1" sqref="K9:K58 K60:K149">
      <formula1>INDIRECT($J9)</formula1>
    </dataValidation>
    <dataValidation type="list" allowBlank="1" showInputMessage="1" showErrorMessage="1" sqref="K59">
      <formula1>INDIRECT($J66)</formula1>
    </dataValidation>
    <dataValidation type="list" allowBlank="1" showInputMessage="1" showErrorMessage="1" sqref="B9:B149">
      <formula1>$Y$9:$Y$19</formula1>
    </dataValidation>
  </dataValidations>
  <pageMargins left="0.734251969" right="0.15748031496063" top="0.616141732" bottom="0.49803149600000002" header="0.511811023622047" footer="0.31496062992126"/>
  <pageSetup scale="41" orientation="landscape" r:id="rId1"/>
  <rowBreaks count="3" manualBreakCount="3">
    <brk id="132" max="46" man="1"/>
    <brk id="140" max="16383" man="1"/>
    <brk id="146" max="16383" man="1"/>
  </rowBreaks>
  <colBreaks count="2" manualBreakCount="2">
    <brk id="6" max="1048575" man="1"/>
    <brk id="22" max="1048575" man="1"/>
  </colBreaks>
  <ignoredErrors>
    <ignoredError sqref="H11" unlockedFormula="1"/>
    <ignoredError sqref="J59" calculatedColumn="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6</xdr:col>
                <xdr:colOff>257175</xdr:colOff>
                <xdr:row>5</xdr:row>
                <xdr:rowOff>47625</xdr:rowOff>
              </from>
              <to>
                <xdr:col>6</xdr:col>
                <xdr:colOff>1638300</xdr:colOff>
                <xdr:row>6</xdr:row>
                <xdr:rowOff>133350</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2:BC303"/>
  <sheetViews>
    <sheetView showGridLines="0" tabSelected="1" zoomScale="55" zoomScaleNormal="55" zoomScaleSheetLayoutView="100" workbookViewId="0">
      <selection activeCell="AG21" sqref="AG21"/>
    </sheetView>
  </sheetViews>
  <sheetFormatPr baseColWidth="10" defaultRowHeight="15" x14ac:dyDescent="0.25"/>
  <cols>
    <col min="1" max="1" width="5.42578125" customWidth="1"/>
    <col min="2" max="6" width="5.42578125" hidden="1" customWidth="1"/>
    <col min="7" max="7" width="35.7109375" customWidth="1"/>
    <col min="8" max="8" width="16" style="2" customWidth="1"/>
    <col min="9" max="9" width="36" style="2" customWidth="1"/>
    <col min="10" max="10" width="9" style="2" customWidth="1"/>
    <col min="11" max="11" width="9.85546875" style="2" customWidth="1"/>
    <col min="12" max="12" width="8.28515625" style="2" customWidth="1"/>
    <col min="13" max="13" width="8.42578125" style="2" customWidth="1"/>
    <col min="14" max="14" width="7.85546875" style="2" customWidth="1"/>
    <col min="15" max="15" width="8.42578125" style="2" customWidth="1"/>
    <col min="16" max="17" width="9" style="2" customWidth="1"/>
    <col min="18" max="18" width="9.140625" style="2" customWidth="1"/>
    <col min="19" max="19" width="9.42578125" style="2" customWidth="1"/>
    <col min="20" max="20" width="11.42578125" style="2" customWidth="1"/>
    <col min="21" max="21" width="10.85546875" style="175" customWidth="1"/>
    <col min="22" max="22" width="14.140625" style="171" customWidth="1"/>
    <col min="23" max="23" width="11.7109375" style="171" customWidth="1"/>
    <col min="24" max="24" width="14" style="171" customWidth="1"/>
    <col min="25" max="25" width="14.85546875" style="173" customWidth="1"/>
    <col min="26" max="26" width="27" style="116" customWidth="1"/>
    <col min="27" max="27" width="27.5703125" style="116" customWidth="1"/>
    <col min="28" max="54" width="11.42578125" style="116"/>
  </cols>
  <sheetData>
    <row r="2" spans="2:55" ht="15.75" x14ac:dyDescent="0.25">
      <c r="H2" s="160" t="str">
        <f>'Formulario PPGR1'!H2</f>
        <v>Servicio Nacional de Salud</v>
      </c>
    </row>
    <row r="3" spans="2:55" x14ac:dyDescent="0.25">
      <c r="H3" s="161" t="str">
        <f>'Formulario PPGR1'!H3</f>
        <v>Dirección de Planificación y Desarrollo</v>
      </c>
      <c r="AA3" s="117" t="str">
        <f>IF('Formulario PPGR1'!$N$3="SNS - Dirección Central","ls_Departamento","Ls_DepartamentosSRS")</f>
        <v>Ls_DepartamentosSRS</v>
      </c>
    </row>
    <row r="4" spans="2:55" x14ac:dyDescent="0.25">
      <c r="H4" s="162"/>
    </row>
    <row r="5" spans="2:55" x14ac:dyDescent="0.25">
      <c r="H5" s="162" t="s">
        <v>1127</v>
      </c>
    </row>
    <row r="6" spans="2:55" x14ac:dyDescent="0.25">
      <c r="H6" s="162" t="str">
        <f>'Formulario PPGR1'!$N$3</f>
        <v>R1 - SRS Valdesia</v>
      </c>
      <c r="J6" s="380"/>
      <c r="K6" s="158"/>
      <c r="L6" s="158"/>
      <c r="M6" s="158"/>
      <c r="N6" s="158"/>
      <c r="O6" s="158"/>
      <c r="P6" s="158"/>
      <c r="Q6" s="158"/>
      <c r="R6" s="158"/>
      <c r="S6" s="158"/>
      <c r="T6" s="158"/>
      <c r="U6" s="158"/>
      <c r="V6" s="158"/>
    </row>
    <row r="8" spans="2:55" s="255" customFormat="1" ht="51" x14ac:dyDescent="0.25">
      <c r="B8" s="304" t="s">
        <v>1194</v>
      </c>
      <c r="C8" s="305" t="s">
        <v>1191</v>
      </c>
      <c r="D8" s="305" t="s">
        <v>472</v>
      </c>
      <c r="E8" s="305" t="s">
        <v>1192</v>
      </c>
      <c r="F8" s="306" t="s">
        <v>1193</v>
      </c>
      <c r="G8" s="254" t="s">
        <v>1</v>
      </c>
      <c r="H8" s="254" t="s">
        <v>464</v>
      </c>
      <c r="I8" s="254" t="s">
        <v>462</v>
      </c>
      <c r="J8" s="254" t="s">
        <v>46</v>
      </c>
      <c r="K8" s="254" t="s">
        <v>47</v>
      </c>
      <c r="L8" s="254" t="s">
        <v>48</v>
      </c>
      <c r="M8" s="254" t="s">
        <v>49</v>
      </c>
      <c r="N8" s="254" t="s">
        <v>50</v>
      </c>
      <c r="O8" s="254" t="s">
        <v>51</v>
      </c>
      <c r="P8" s="254" t="s">
        <v>52</v>
      </c>
      <c r="Q8" s="254" t="s">
        <v>53</v>
      </c>
      <c r="R8" s="254" t="s">
        <v>54</v>
      </c>
      <c r="S8" s="254" t="s">
        <v>55</v>
      </c>
      <c r="T8" s="254" t="s">
        <v>56</v>
      </c>
      <c r="U8" s="254" t="s">
        <v>57</v>
      </c>
      <c r="V8" s="254" t="s">
        <v>63</v>
      </c>
      <c r="W8" s="254" t="s">
        <v>636</v>
      </c>
      <c r="X8" s="254" t="s">
        <v>638</v>
      </c>
      <c r="Y8" s="254" t="s">
        <v>637</v>
      </c>
      <c r="Z8" s="254" t="s">
        <v>443</v>
      </c>
      <c r="AA8" s="254" t="s">
        <v>442</v>
      </c>
      <c r="AB8" s="256"/>
      <c r="AC8" s="256"/>
      <c r="AD8" s="256"/>
      <c r="AE8" s="256"/>
      <c r="AF8" s="256"/>
      <c r="AG8" s="256"/>
      <c r="AH8" s="256"/>
      <c r="AI8" s="256"/>
      <c r="AJ8" s="256"/>
      <c r="AK8" s="256"/>
      <c r="AL8" s="256"/>
      <c r="AM8" s="256"/>
      <c r="AN8" s="256"/>
      <c r="AO8" s="256"/>
      <c r="AP8" s="256"/>
      <c r="AQ8" s="256"/>
      <c r="AR8" s="256"/>
      <c r="AS8" s="256"/>
      <c r="AT8" s="256"/>
      <c r="AU8" s="256"/>
      <c r="AV8" s="256"/>
      <c r="AW8" s="256"/>
      <c r="AX8" s="256"/>
      <c r="AY8" s="256"/>
      <c r="AZ8" s="256"/>
      <c r="BA8" s="256"/>
      <c r="BB8" s="256"/>
      <c r="BC8" s="256"/>
    </row>
    <row r="9" spans="2:55" s="2" customFormat="1" ht="27.75" customHeight="1" x14ac:dyDescent="0.25">
      <c r="B9" s="323" t="e">
        <f>IF(Tabla2[[#This Row],[Productos ]]="","",CONCATENATE(Tabla2[[#This Row],[POA]],".",Tabla2[[#This Row],[SRS]],".",Tabla2[[#This Row],[AREA]],".",Tabla2[[#This Row],[TIPO]]))</f>
        <v>#REF!</v>
      </c>
      <c r="C9" s="323" t="e">
        <f>IF(Tabla2[[#This Row],[Productos ]]="","",'Formulario PPGR1'!#REF!)</f>
        <v>#REF!</v>
      </c>
      <c r="D9" s="323" t="e">
        <f>IF(Tabla2[[#This Row],[Productos ]]="","",'Formulario PPGR1'!#REF!)</f>
        <v>#REF!</v>
      </c>
      <c r="E9" s="323" t="e">
        <f>IF(Tabla2[[#This Row],[Productos ]]="","",'Formulario PPGR1'!#REF!)</f>
        <v>#REF!</v>
      </c>
      <c r="F9" s="323" t="e">
        <f>IF(Tabla2[[#This Row],[Productos ]]="","",'Formulario PPGR1'!#REF!)</f>
        <v>#REF!</v>
      </c>
      <c r="G9" s="546" t="s">
        <v>1303</v>
      </c>
      <c r="H9" s="558" t="s">
        <v>1309</v>
      </c>
      <c r="I9" s="558" t="s">
        <v>1298</v>
      </c>
      <c r="J9" s="547"/>
      <c r="K9" s="547"/>
      <c r="L9" s="547"/>
      <c r="M9" s="547"/>
      <c r="N9" s="547"/>
      <c r="O9" s="547">
        <v>1</v>
      </c>
      <c r="P9" s="547"/>
      <c r="Q9" s="547"/>
      <c r="R9" s="547"/>
      <c r="S9" s="547"/>
      <c r="T9" s="547"/>
      <c r="U9" s="547"/>
      <c r="V9" s="548">
        <f>IF(SUM(Tabla2[[#This Row],[Ene]:[Dic]])=0,"",SUM(Tabla2[[#This Row],[Ene]:[Dic]]))</f>
        <v>1</v>
      </c>
      <c r="W9" s="549" t="s">
        <v>448</v>
      </c>
      <c r="X9" s="549"/>
      <c r="Y9" s="549"/>
      <c r="Z9" s="549" t="s">
        <v>1314</v>
      </c>
      <c r="AA9" s="575" t="s">
        <v>1283</v>
      </c>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row>
    <row r="10" spans="2:55" s="2" customFormat="1" ht="39" customHeight="1" x14ac:dyDescent="0.25">
      <c r="B10" s="323" t="e">
        <f>IF(Tabla2[[#This Row],[Productos ]]="","",CONCATENATE(Tabla2[[#This Row],[POA]],".",Tabla2[[#This Row],[SRS]],".",Tabla2[[#This Row],[AREA]],".",Tabla2[[#This Row],[TIPO]]))</f>
        <v>#REF!</v>
      </c>
      <c r="C10" s="323" t="e">
        <f>IF(Tabla2[[#This Row],[Productos ]]="","",'Formulario PPGR1'!#REF!)</f>
        <v>#REF!</v>
      </c>
      <c r="D10" s="323" t="e">
        <f>IF(Tabla2[[#This Row],[Productos ]]="","",'Formulario PPGR1'!#REF!)</f>
        <v>#REF!</v>
      </c>
      <c r="E10" s="323" t="e">
        <f>IF(Tabla2[[#This Row],[Productos ]]="","",'Formulario PPGR1'!#REF!)</f>
        <v>#REF!</v>
      </c>
      <c r="F10" s="323" t="e">
        <f>IF(Tabla2[[#This Row],[Productos ]]="","",'Formulario PPGR1'!#REF!)</f>
        <v>#REF!</v>
      </c>
      <c r="G10" s="546" t="s">
        <v>1303</v>
      </c>
      <c r="H10" s="558" t="s">
        <v>1310</v>
      </c>
      <c r="I10" s="625" t="s">
        <v>1299</v>
      </c>
      <c r="J10" s="547"/>
      <c r="K10" s="547"/>
      <c r="L10" s="547"/>
      <c r="M10" s="547"/>
      <c r="N10" s="547"/>
      <c r="O10" s="547"/>
      <c r="P10" s="547"/>
      <c r="Q10" s="547"/>
      <c r="R10" s="547"/>
      <c r="S10" s="547"/>
      <c r="T10" s="547">
        <v>1</v>
      </c>
      <c r="U10" s="547"/>
      <c r="V10" s="548">
        <f>IF(SUM(Tabla2[[#This Row],[Ene]:[Dic]])=0,"",SUM(Tabla2[[#This Row],[Ene]:[Dic]]))</f>
        <v>1</v>
      </c>
      <c r="W10" s="549" t="s">
        <v>458</v>
      </c>
      <c r="X10" s="549" t="s">
        <v>444</v>
      </c>
      <c r="Y10" s="549"/>
      <c r="Z10" s="549"/>
      <c r="AA10" s="575" t="s">
        <v>1283</v>
      </c>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row>
    <row r="11" spans="2:55" s="2" customFormat="1" ht="36" customHeight="1" x14ac:dyDescent="0.25">
      <c r="B11" s="409" t="e">
        <f>IF(Tabla2[[#This Row],[Productos ]]="","",CONCATENATE(Tabla2[[#This Row],[POA]],".",Tabla2[[#This Row],[SRS]],".",Tabla2[[#This Row],[AREA]],".",Tabla2[[#This Row],[TIPO]]))</f>
        <v>#REF!</v>
      </c>
      <c r="C11" s="409" t="e">
        <f>IF(Tabla2[[#This Row],[Productos ]]="","",'Formulario PPGR1'!#REF!)</f>
        <v>#REF!</v>
      </c>
      <c r="D11" s="409" t="e">
        <f>IF(Tabla2[[#This Row],[Productos ]]="","",'Formulario PPGR1'!#REF!)</f>
        <v>#REF!</v>
      </c>
      <c r="E11" s="409" t="e">
        <f>IF(Tabla2[[#This Row],[Productos ]]="","",'Formulario PPGR1'!#REF!)</f>
        <v>#REF!</v>
      </c>
      <c r="F11" s="409" t="e">
        <f>IF(Tabla2[[#This Row],[Productos ]]="","",'Formulario PPGR1'!#REF!)</f>
        <v>#REF!</v>
      </c>
      <c r="G11" s="546" t="s">
        <v>1334</v>
      </c>
      <c r="H11" s="546" t="s">
        <v>1346</v>
      </c>
      <c r="I11" s="546" t="s">
        <v>1347</v>
      </c>
      <c r="J11" s="547"/>
      <c r="K11" s="547"/>
      <c r="L11" s="547"/>
      <c r="M11" s="547"/>
      <c r="N11" s="547"/>
      <c r="O11" s="547">
        <v>1</v>
      </c>
      <c r="P11" s="547"/>
      <c r="Q11" s="547"/>
      <c r="R11" s="547"/>
      <c r="S11" s="547"/>
      <c r="T11" s="547"/>
      <c r="U11" s="547"/>
      <c r="V11" s="548">
        <f>IF(SUM(Tabla2[[#This Row],[Ene]:[Dic]])=0,"",SUM(Tabla2[[#This Row],[Ene]:[Dic]]))</f>
        <v>1</v>
      </c>
      <c r="W11" s="549" t="s">
        <v>448</v>
      </c>
      <c r="X11" s="549"/>
      <c r="Y11" s="549"/>
      <c r="Z11" s="549"/>
      <c r="AA11" s="575" t="s">
        <v>1289</v>
      </c>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row>
    <row r="12" spans="2:55" s="2" customFormat="1" ht="57.75" customHeight="1" x14ac:dyDescent="0.25">
      <c r="B12" s="323" t="e">
        <f>IF(Tabla2[[#This Row],[Productos ]]="","",CONCATENATE(Tabla2[[#This Row],[POA]],".",Tabla2[[#This Row],[SRS]],".",Tabla2[[#This Row],[AREA]],".",Tabla2[[#This Row],[TIPO]]))</f>
        <v>#REF!</v>
      </c>
      <c r="C12" s="323" t="e">
        <f>IF(Tabla2[[#This Row],[Productos ]]="","",'Formulario PPGR1'!#REF!)</f>
        <v>#REF!</v>
      </c>
      <c r="D12" s="323" t="e">
        <f>IF(Tabla2[[#This Row],[Productos ]]="","",'Formulario PPGR1'!#REF!)</f>
        <v>#REF!</v>
      </c>
      <c r="E12" s="323" t="e">
        <f>IF(Tabla2[[#This Row],[Productos ]]="","",'Formulario PPGR1'!#REF!)</f>
        <v>#REF!</v>
      </c>
      <c r="F12" s="323" t="e">
        <f>IF(Tabla2[[#This Row],[Productos ]]="","",'Formulario PPGR1'!#REF!)</f>
        <v>#REF!</v>
      </c>
      <c r="G12" s="546" t="s">
        <v>1303</v>
      </c>
      <c r="H12" s="558" t="s">
        <v>1311</v>
      </c>
      <c r="I12" s="625" t="s">
        <v>1300</v>
      </c>
      <c r="J12" s="547"/>
      <c r="K12" s="547"/>
      <c r="L12" s="547">
        <v>1</v>
      </c>
      <c r="M12" s="547"/>
      <c r="N12" s="547"/>
      <c r="O12" s="547"/>
      <c r="P12" s="547"/>
      <c r="Q12" s="547"/>
      <c r="R12" s="547"/>
      <c r="S12" s="547"/>
      <c r="T12" s="547"/>
      <c r="U12" s="547"/>
      <c r="V12" s="548">
        <f>IF(SUM(Tabla2[[#This Row],[Ene]:[Dic]])=0,"",SUM(Tabla2[[#This Row],[Ene]:[Dic]]))</f>
        <v>1</v>
      </c>
      <c r="W12" s="549" t="s">
        <v>444</v>
      </c>
      <c r="X12" s="549"/>
      <c r="Y12" s="549"/>
      <c r="Z12" s="549"/>
      <c r="AA12" s="575" t="s">
        <v>1283</v>
      </c>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row>
    <row r="13" spans="2:55" s="2" customFormat="1" ht="50.25" customHeight="1" x14ac:dyDescent="0.25">
      <c r="B13" s="323" t="e">
        <f>IF(Tabla2[[#This Row],[Productos ]]="","",CONCATENATE(Tabla2[[#This Row],[POA]],".",Tabla2[[#This Row],[SRS]],".",Tabla2[[#This Row],[AREA]],".",Tabla2[[#This Row],[TIPO]]))</f>
        <v>#REF!</v>
      </c>
      <c r="C13" s="323" t="e">
        <f>IF(Tabla2[[#This Row],[Productos ]]="","",'Formulario PPGR1'!#REF!)</f>
        <v>#REF!</v>
      </c>
      <c r="D13" s="323" t="e">
        <f>IF(Tabla2[[#This Row],[Productos ]]="","",'Formulario PPGR1'!#REF!)</f>
        <v>#REF!</v>
      </c>
      <c r="E13" s="323" t="e">
        <f>IF(Tabla2[[#This Row],[Productos ]]="","",'Formulario PPGR1'!#REF!)</f>
        <v>#REF!</v>
      </c>
      <c r="F13" s="323" t="e">
        <f>IF(Tabla2[[#This Row],[Productos ]]="","",'Formulario PPGR1'!#REF!)</f>
        <v>#REF!</v>
      </c>
      <c r="G13" s="546" t="s">
        <v>1303</v>
      </c>
      <c r="H13" s="546" t="s">
        <v>1312</v>
      </c>
      <c r="I13" s="546" t="s">
        <v>1301</v>
      </c>
      <c r="J13" s="547"/>
      <c r="K13" s="547"/>
      <c r="L13" s="547">
        <v>1</v>
      </c>
      <c r="M13" s="547"/>
      <c r="N13" s="547"/>
      <c r="O13" s="547"/>
      <c r="P13" s="547">
        <v>1</v>
      </c>
      <c r="Q13" s="547"/>
      <c r="R13" s="547"/>
      <c r="S13" s="547"/>
      <c r="T13" s="547"/>
      <c r="U13" s="547"/>
      <c r="V13" s="548">
        <f>IF(SUM(Tabla2[[#This Row],[Ene]:[Dic]])=0,"",SUM(Tabla2[[#This Row],[Ene]:[Dic]]))</f>
        <v>2</v>
      </c>
      <c r="W13" s="549" t="s">
        <v>444</v>
      </c>
      <c r="X13" s="549"/>
      <c r="Y13" s="549"/>
      <c r="Z13" s="549"/>
      <c r="AA13" s="575" t="s">
        <v>1283</v>
      </c>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row>
    <row r="14" spans="2:55" s="2" customFormat="1" ht="55.5" customHeight="1" x14ac:dyDescent="0.25">
      <c r="B14" s="325" t="e">
        <f>IF(Tabla2[[#This Row],[Productos ]]="","",CONCATENATE(Tabla2[[#This Row],[POA]],".",Tabla2[[#This Row],[SRS]],".",Tabla2[[#This Row],[AREA]],".",Tabla2[[#This Row],[TIPO]]))</f>
        <v>#REF!</v>
      </c>
      <c r="C14" s="325" t="e">
        <f>IF(Tabla2[[#This Row],[Productos ]]="","",'Formulario PPGR1'!#REF!)</f>
        <v>#REF!</v>
      </c>
      <c r="D14" s="325" t="e">
        <f>IF(Tabla2[[#This Row],[Productos ]]="","",'Formulario PPGR1'!#REF!)</f>
        <v>#REF!</v>
      </c>
      <c r="E14" s="325" t="e">
        <f>IF(Tabla2[[#This Row],[Productos ]]="","",'Formulario PPGR1'!#REF!)</f>
        <v>#REF!</v>
      </c>
      <c r="F14" s="325" t="e">
        <f>IF(Tabla2[[#This Row],[Productos ]]="","",'Formulario PPGR1'!#REF!)</f>
        <v>#REF!</v>
      </c>
      <c r="G14" s="546" t="s">
        <v>1304</v>
      </c>
      <c r="H14" s="546" t="s">
        <v>1313</v>
      </c>
      <c r="I14" s="546" t="s">
        <v>1302</v>
      </c>
      <c r="J14" s="547"/>
      <c r="K14" s="547"/>
      <c r="L14" s="547">
        <v>1</v>
      </c>
      <c r="M14" s="547"/>
      <c r="N14" s="547"/>
      <c r="O14" s="547"/>
      <c r="P14" s="547">
        <v>1</v>
      </c>
      <c r="Q14" s="547"/>
      <c r="R14" s="547"/>
      <c r="S14" s="547">
        <v>1</v>
      </c>
      <c r="T14" s="547"/>
      <c r="U14" s="547"/>
      <c r="V14" s="548">
        <f>IF(SUM(Tabla2[[#This Row],[Ene]:[Dic]])=0,"",SUM(Tabla2[[#This Row],[Ene]:[Dic]]))</f>
        <v>3</v>
      </c>
      <c r="W14" s="549" t="s">
        <v>444</v>
      </c>
      <c r="X14" s="549"/>
      <c r="Y14" s="549"/>
      <c r="Z14" s="549" t="s">
        <v>3032</v>
      </c>
      <c r="AA14" s="575" t="s">
        <v>1283</v>
      </c>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row>
    <row r="15" spans="2:55" s="2" customFormat="1" ht="70.5" customHeight="1" x14ac:dyDescent="0.25">
      <c r="B15" s="325" t="e">
        <f>IF(Tabla2[[#This Row],[Productos ]]="","",CONCATENATE(Tabla2[[#This Row],[POA]],".",Tabla2[[#This Row],[SRS]],".",Tabla2[[#This Row],[AREA]],".",Tabla2[[#This Row],[TIPO]]))</f>
        <v>#REF!</v>
      </c>
      <c r="C15" s="325" t="e">
        <f>IF(Tabla2[[#This Row],[Productos ]]="","",'Formulario PPGR1'!#REF!)</f>
        <v>#REF!</v>
      </c>
      <c r="D15" s="325" t="e">
        <f>IF(Tabla2[[#This Row],[Productos ]]="","",'Formulario PPGR1'!#REF!)</f>
        <v>#REF!</v>
      </c>
      <c r="E15" s="325" t="e">
        <f>IF(Tabla2[[#This Row],[Productos ]]="","",'Formulario PPGR1'!#REF!)</f>
        <v>#REF!</v>
      </c>
      <c r="F15" s="325" t="e">
        <f>IF(Tabla2[[#This Row],[Productos ]]="","",'Formulario PPGR1'!#REF!)</f>
        <v>#REF!</v>
      </c>
      <c r="G15" s="546" t="s">
        <v>1338</v>
      </c>
      <c r="H15" s="546" t="s">
        <v>1309</v>
      </c>
      <c r="I15" s="546" t="s">
        <v>1339</v>
      </c>
      <c r="J15" s="547"/>
      <c r="K15" s="547"/>
      <c r="L15" s="547">
        <v>1</v>
      </c>
      <c r="M15" s="547"/>
      <c r="N15" s="547"/>
      <c r="O15" s="547">
        <v>1</v>
      </c>
      <c r="P15" s="547"/>
      <c r="Q15" s="547"/>
      <c r="R15" s="547">
        <v>1</v>
      </c>
      <c r="S15" s="547"/>
      <c r="T15" s="547"/>
      <c r="U15" s="547">
        <v>1</v>
      </c>
      <c r="V15" s="548">
        <f>IF(SUM(Tabla2[[#This Row],[Ene]:[Dic]])=0,"",SUM(Tabla2[[#This Row],[Ene]:[Dic]]))</f>
        <v>4</v>
      </c>
      <c r="W15" s="549" t="s">
        <v>444</v>
      </c>
      <c r="X15" s="549" t="s">
        <v>445</v>
      </c>
      <c r="Y15" s="549"/>
      <c r="Z15" s="549" t="s">
        <v>3032</v>
      </c>
      <c r="AA15" s="575" t="s">
        <v>1283</v>
      </c>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row>
    <row r="16" spans="2:55" s="2" customFormat="1" ht="43.5" customHeight="1" x14ac:dyDescent="0.25">
      <c r="B16" s="323" t="e">
        <f>IF(Tabla2[[#This Row],[Productos ]]="","",CONCATENATE(Tabla2[[#This Row],[POA]],".",Tabla2[[#This Row],[SRS]],".",Tabla2[[#This Row],[AREA]],".",Tabla2[[#This Row],[TIPO]]))</f>
        <v>#REF!</v>
      </c>
      <c r="C16" s="323" t="e">
        <f>IF(Tabla2[[#This Row],[Productos ]]="","",'Formulario PPGR1'!#REF!)</f>
        <v>#REF!</v>
      </c>
      <c r="D16" s="323" t="e">
        <f>IF(Tabla2[[#This Row],[Productos ]]="","",'Formulario PPGR1'!#REF!)</f>
        <v>#REF!</v>
      </c>
      <c r="E16" s="323" t="e">
        <f>IF(Tabla2[[#This Row],[Productos ]]="","",'Formulario PPGR1'!#REF!)</f>
        <v>#REF!</v>
      </c>
      <c r="F16" s="323" t="e">
        <f>IF(Tabla2[[#This Row],[Productos ]]="","",'Formulario PPGR1'!#REF!)</f>
        <v>#REF!</v>
      </c>
      <c r="G16" s="546" t="s">
        <v>1338</v>
      </c>
      <c r="H16" s="546" t="s">
        <v>1310</v>
      </c>
      <c r="I16" s="546" t="s">
        <v>1340</v>
      </c>
      <c r="J16" s="547"/>
      <c r="K16" s="547"/>
      <c r="L16" s="547">
        <v>1</v>
      </c>
      <c r="M16" s="547"/>
      <c r="N16" s="547"/>
      <c r="O16" s="547">
        <v>1</v>
      </c>
      <c r="P16" s="547"/>
      <c r="Q16" s="547"/>
      <c r="R16" s="547">
        <v>1</v>
      </c>
      <c r="S16" s="547"/>
      <c r="T16" s="547"/>
      <c r="U16" s="547">
        <v>1</v>
      </c>
      <c r="V16" s="548">
        <f>IF(SUM(Tabla2[[#This Row],[Ene]:[Dic]])=0,"",SUM(Tabla2[[#This Row],[Ene]:[Dic]]))</f>
        <v>4</v>
      </c>
      <c r="W16" s="549" t="s">
        <v>444</v>
      </c>
      <c r="X16" s="549"/>
      <c r="Y16" s="549"/>
      <c r="Z16" s="549" t="s">
        <v>3032</v>
      </c>
      <c r="AA16" s="575" t="s">
        <v>1283</v>
      </c>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row>
    <row r="17" spans="2:55" s="2" customFormat="1" ht="39.75" customHeight="1" x14ac:dyDescent="0.25">
      <c r="B17" s="325" t="e">
        <f>IF(Tabla2[[#This Row],[Productos ]]="","",CONCATENATE(Tabla2[[#This Row],[POA]],".",Tabla2[[#This Row],[SRS]],".",Tabla2[[#This Row],[AREA]],".",Tabla2[[#This Row],[TIPO]]))</f>
        <v>#REF!</v>
      </c>
      <c r="C17" s="325" t="e">
        <f>IF(Tabla2[[#This Row],[Productos ]]="","",'Formulario PPGR1'!#REF!)</f>
        <v>#REF!</v>
      </c>
      <c r="D17" s="325" t="e">
        <f>IF(Tabla2[[#This Row],[Productos ]]="","",'Formulario PPGR1'!#REF!)</f>
        <v>#REF!</v>
      </c>
      <c r="E17" s="325" t="e">
        <f>IF(Tabla2[[#This Row],[Productos ]]="","",'Formulario PPGR1'!#REF!)</f>
        <v>#REF!</v>
      </c>
      <c r="F17" s="325" t="e">
        <f>IF(Tabla2[[#This Row],[Productos ]]="","",'Formulario PPGR1'!#REF!)</f>
        <v>#REF!</v>
      </c>
      <c r="G17" s="546" t="s">
        <v>1335</v>
      </c>
      <c r="H17" s="546" t="s">
        <v>1345</v>
      </c>
      <c r="I17" s="546" t="s">
        <v>1344</v>
      </c>
      <c r="J17" s="547"/>
      <c r="K17" s="547"/>
      <c r="L17" s="547">
        <v>1</v>
      </c>
      <c r="M17" s="547"/>
      <c r="N17" s="547"/>
      <c r="O17" s="547">
        <v>1</v>
      </c>
      <c r="P17" s="547"/>
      <c r="Q17" s="547"/>
      <c r="R17" s="547">
        <v>1</v>
      </c>
      <c r="S17" s="547"/>
      <c r="T17" s="547"/>
      <c r="U17" s="547">
        <v>1</v>
      </c>
      <c r="V17" s="548">
        <f>IF(SUM(Tabla2[[#This Row],[Ene]:[Dic]])=0,"",SUM(Tabla2[[#This Row],[Ene]:[Dic]]))</f>
        <v>4</v>
      </c>
      <c r="W17" s="549" t="s">
        <v>444</v>
      </c>
      <c r="X17" s="549"/>
      <c r="Y17" s="549"/>
      <c r="Z17" s="549" t="s">
        <v>3032</v>
      </c>
      <c r="AA17" s="575" t="s">
        <v>1283</v>
      </c>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row>
    <row r="18" spans="2:55" s="2" customFormat="1" ht="51.75" customHeight="1" x14ac:dyDescent="0.25">
      <c r="B18" s="325" t="e">
        <f>IF(Tabla2[[#This Row],[Productos ]]="","",CONCATENATE(Tabla2[[#This Row],[POA]],".",Tabla2[[#This Row],[SRS]],".",Tabla2[[#This Row],[AREA]],".",Tabla2[[#This Row],[TIPO]]))</f>
        <v>#REF!</v>
      </c>
      <c r="C18" s="325" t="e">
        <f>IF(Tabla2[[#This Row],[Productos ]]="","",'Formulario PPGR1'!#REF!)</f>
        <v>#REF!</v>
      </c>
      <c r="D18" s="325" t="e">
        <f>IF(Tabla2[[#This Row],[Productos ]]="","",'Formulario PPGR1'!#REF!)</f>
        <v>#REF!</v>
      </c>
      <c r="E18" s="325" t="e">
        <f>IF(Tabla2[[#This Row],[Productos ]]="","",'Formulario PPGR1'!#REF!)</f>
        <v>#REF!</v>
      </c>
      <c r="F18" s="325" t="e">
        <f>IF(Tabla2[[#This Row],[Productos ]]="","",'Formulario PPGR1'!#REF!)</f>
        <v>#REF!</v>
      </c>
      <c r="G18" s="546" t="s">
        <v>1338</v>
      </c>
      <c r="H18" s="546" t="s">
        <v>1312</v>
      </c>
      <c r="I18" s="546" t="s">
        <v>1341</v>
      </c>
      <c r="J18" s="547"/>
      <c r="K18" s="547"/>
      <c r="L18" s="547">
        <v>1</v>
      </c>
      <c r="M18" s="547"/>
      <c r="N18" s="547"/>
      <c r="O18" s="547">
        <v>1</v>
      </c>
      <c r="P18" s="547"/>
      <c r="Q18" s="547"/>
      <c r="R18" s="547">
        <v>1</v>
      </c>
      <c r="S18" s="547"/>
      <c r="T18" s="547"/>
      <c r="U18" s="547">
        <v>1</v>
      </c>
      <c r="V18" s="548">
        <f>IF(SUM(Tabla2[[#This Row],[Ene]:[Dic]])=0,"",SUM(Tabla2[[#This Row],[Ene]:[Dic]]))</f>
        <v>4</v>
      </c>
      <c r="W18" s="549" t="s">
        <v>444</v>
      </c>
      <c r="X18" s="549"/>
      <c r="Y18" s="549"/>
      <c r="Z18" s="549" t="s">
        <v>3032</v>
      </c>
      <c r="AA18" s="575" t="s">
        <v>1283</v>
      </c>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row>
    <row r="19" spans="2:55" s="2" customFormat="1" ht="42" customHeight="1" x14ac:dyDescent="0.25">
      <c r="B19" s="325" t="e">
        <f>IF(Tabla2[[#This Row],[Productos ]]="","",CONCATENATE(Tabla2[[#This Row],[POA]],".",Tabla2[[#This Row],[SRS]],".",Tabla2[[#This Row],[AREA]],".",Tabla2[[#This Row],[TIPO]]))</f>
        <v>#REF!</v>
      </c>
      <c r="C19" s="325" t="e">
        <f>IF(Tabla2[[#This Row],[Productos ]]="","",'Formulario PPGR1'!#REF!)</f>
        <v>#REF!</v>
      </c>
      <c r="D19" s="325" t="e">
        <f>IF(Tabla2[[#This Row],[Productos ]]="","",'Formulario PPGR1'!#REF!)</f>
        <v>#REF!</v>
      </c>
      <c r="E19" s="325" t="e">
        <f>IF(Tabla2[[#This Row],[Productos ]]="","",'Formulario PPGR1'!#REF!)</f>
        <v>#REF!</v>
      </c>
      <c r="F19" s="325" t="e">
        <f>IF(Tabla2[[#This Row],[Productos ]]="","",'Formulario PPGR1'!#REF!)</f>
        <v>#REF!</v>
      </c>
      <c r="G19" s="546" t="s">
        <v>1338</v>
      </c>
      <c r="H19" s="546" t="s">
        <v>1342</v>
      </c>
      <c r="I19" s="546" t="s">
        <v>1343</v>
      </c>
      <c r="J19" s="547"/>
      <c r="K19" s="547"/>
      <c r="L19" s="547">
        <v>1</v>
      </c>
      <c r="M19" s="547"/>
      <c r="N19" s="547"/>
      <c r="O19" s="547">
        <v>1</v>
      </c>
      <c r="P19" s="547"/>
      <c r="Q19" s="547"/>
      <c r="R19" s="547">
        <v>1</v>
      </c>
      <c r="S19" s="547"/>
      <c r="T19" s="547"/>
      <c r="U19" s="547">
        <v>1</v>
      </c>
      <c r="V19" s="548">
        <f>IF(SUM(Tabla2[[#This Row],[Ene]:[Dic]])=0,"",SUM(Tabla2[[#This Row],[Ene]:[Dic]]))</f>
        <v>4</v>
      </c>
      <c r="W19" s="549" t="s">
        <v>444</v>
      </c>
      <c r="X19" s="549"/>
      <c r="Y19" s="549"/>
      <c r="Z19" s="549" t="s">
        <v>3032</v>
      </c>
      <c r="AA19" s="575" t="s">
        <v>1283</v>
      </c>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row>
    <row r="20" spans="2:55" s="158" customFormat="1" ht="55.5" customHeight="1" x14ac:dyDescent="0.25">
      <c r="B20" s="325" t="e">
        <f>IF(Tabla2[[#This Row],[Productos ]]="","",CONCATENATE(Tabla2[[#This Row],[POA]],".",Tabla2[[#This Row],[SRS]],".",Tabla2[[#This Row],[AREA]],".",Tabla2[[#This Row],[TIPO]]))</f>
        <v>#REF!</v>
      </c>
      <c r="C20" s="325" t="e">
        <f>IF(Tabla2[[#This Row],[Productos ]]="","",'Formulario PPGR1'!#REF!)</f>
        <v>#REF!</v>
      </c>
      <c r="D20" s="325" t="e">
        <f>IF(Tabla2[[#This Row],[Productos ]]="","",'Formulario PPGR1'!#REF!)</f>
        <v>#REF!</v>
      </c>
      <c r="E20" s="325" t="e">
        <f>IF(Tabla2[[#This Row],[Productos ]]="","",'Formulario PPGR1'!#REF!)</f>
        <v>#REF!</v>
      </c>
      <c r="F20" s="325" t="e">
        <f>IF(Tabla2[[#This Row],[Productos ]]="","",'Formulario PPGR1'!#REF!)</f>
        <v>#REF!</v>
      </c>
      <c r="G20" s="546" t="s">
        <v>1353</v>
      </c>
      <c r="H20" s="546" t="s">
        <v>1355</v>
      </c>
      <c r="I20" s="546" t="s">
        <v>1356</v>
      </c>
      <c r="J20" s="547">
        <v>1</v>
      </c>
      <c r="K20" s="547"/>
      <c r="L20" s="547"/>
      <c r="M20" s="547"/>
      <c r="N20" s="547"/>
      <c r="O20" s="547"/>
      <c r="P20" s="547"/>
      <c r="Q20" s="547"/>
      <c r="R20" s="547"/>
      <c r="S20" s="547"/>
      <c r="T20" s="547"/>
      <c r="U20" s="547"/>
      <c r="V20" s="548">
        <f>IF(SUM(Tabla2[[#This Row],[Ene]:[Dic]])=0,"",SUM(Tabla2[[#This Row],[Ene]:[Dic]]))</f>
        <v>1</v>
      </c>
      <c r="W20" s="549" t="s">
        <v>453</v>
      </c>
      <c r="X20" s="549"/>
      <c r="Y20" s="549"/>
      <c r="Z20" s="549"/>
      <c r="AA20" s="575" t="s">
        <v>1288</v>
      </c>
    </row>
    <row r="21" spans="2:55" s="158" customFormat="1" ht="70.5" customHeight="1" x14ac:dyDescent="0.25">
      <c r="B21" s="325" t="e">
        <f>IF(Tabla2[[#This Row],[Productos ]]="","",CONCATENATE(Tabla2[[#This Row],[POA]],".",Tabla2[[#This Row],[SRS]],".",Tabla2[[#This Row],[AREA]],".",Tabla2[[#This Row],[TIPO]]))</f>
        <v>#REF!</v>
      </c>
      <c r="C21" s="325" t="e">
        <f>IF(Tabla2[[#This Row],[Productos ]]="","",'Formulario PPGR1'!#REF!)</f>
        <v>#REF!</v>
      </c>
      <c r="D21" s="325" t="e">
        <f>IF(Tabla2[[#This Row],[Productos ]]="","",'Formulario PPGR1'!#REF!)</f>
        <v>#REF!</v>
      </c>
      <c r="E21" s="325" t="e">
        <f>IF(Tabla2[[#This Row],[Productos ]]="","",'Formulario PPGR1'!#REF!)</f>
        <v>#REF!</v>
      </c>
      <c r="F21" s="325" t="e">
        <f>IF(Tabla2[[#This Row],[Productos ]]="","",'Formulario PPGR1'!#REF!)</f>
        <v>#REF!</v>
      </c>
      <c r="G21" s="546" t="s">
        <v>2977</v>
      </c>
      <c r="H21" s="546" t="s">
        <v>1359</v>
      </c>
      <c r="I21" s="546" t="s">
        <v>1360</v>
      </c>
      <c r="J21" s="547"/>
      <c r="K21" s="547"/>
      <c r="L21" s="547"/>
      <c r="M21" s="547">
        <v>1</v>
      </c>
      <c r="N21" s="547"/>
      <c r="O21" s="547"/>
      <c r="P21" s="547"/>
      <c r="Q21" s="547"/>
      <c r="R21" s="547"/>
      <c r="S21" s="547">
        <v>1</v>
      </c>
      <c r="T21" s="547"/>
      <c r="U21" s="547"/>
      <c r="V21" s="548">
        <f>IF(SUM(Tabla2[[#This Row],[Ene]:[Dic]])=0,"",SUM(Tabla2[[#This Row],[Ene]:[Dic]]))</f>
        <v>2</v>
      </c>
      <c r="W21" s="549" t="s">
        <v>446</v>
      </c>
      <c r="X21" s="549" t="s">
        <v>445</v>
      </c>
      <c r="Y21" s="549" t="s">
        <v>444</v>
      </c>
      <c r="Z21" s="549"/>
      <c r="AA21" s="575" t="s">
        <v>1281</v>
      </c>
    </row>
    <row r="22" spans="2:55" s="158" customFormat="1" ht="76.5" customHeight="1" x14ac:dyDescent="0.25">
      <c r="B22" s="325" t="e">
        <f>IF(Tabla2[[#This Row],[Productos ]]="","",CONCATENATE(Tabla2[[#This Row],[POA]],".",Tabla2[[#This Row],[SRS]],".",Tabla2[[#This Row],[AREA]],".",Tabla2[[#This Row],[TIPO]]))</f>
        <v>#REF!</v>
      </c>
      <c r="C22" s="325" t="e">
        <f>IF(Tabla2[[#This Row],[Productos ]]="","",'Formulario PPGR1'!#REF!)</f>
        <v>#REF!</v>
      </c>
      <c r="D22" s="325" t="e">
        <f>IF(Tabla2[[#This Row],[Productos ]]="","",'Formulario PPGR1'!#REF!)</f>
        <v>#REF!</v>
      </c>
      <c r="E22" s="325" t="e">
        <f>IF(Tabla2[[#This Row],[Productos ]]="","",'Formulario PPGR1'!#REF!)</f>
        <v>#REF!</v>
      </c>
      <c r="F22" s="325" t="e">
        <f>IF(Tabla2[[#This Row],[Productos ]]="","",'Formulario PPGR1'!#REF!)</f>
        <v>#REF!</v>
      </c>
      <c r="G22" s="546" t="s">
        <v>2976</v>
      </c>
      <c r="H22" s="546" t="s">
        <v>1376</v>
      </c>
      <c r="I22" s="546" t="s">
        <v>1377</v>
      </c>
      <c r="J22" s="547"/>
      <c r="K22" s="547"/>
      <c r="L22" s="547"/>
      <c r="M22" s="547"/>
      <c r="N22" s="547"/>
      <c r="O22" s="547"/>
      <c r="P22" s="547"/>
      <c r="Q22" s="547">
        <v>1</v>
      </c>
      <c r="R22" s="547"/>
      <c r="S22" s="547"/>
      <c r="T22" s="547">
        <v>1</v>
      </c>
      <c r="U22" s="547"/>
      <c r="V22" s="548">
        <f>IF(SUM(Tabla2[[#This Row],[Ene]:[Dic]])=0,"",SUM(Tabla2[[#This Row],[Ene]:[Dic]]))</f>
        <v>2</v>
      </c>
      <c r="W22" s="549" t="s">
        <v>445</v>
      </c>
      <c r="X22" s="549"/>
      <c r="Y22" s="549"/>
      <c r="Z22" s="549"/>
      <c r="AA22" s="575" t="s">
        <v>573</v>
      </c>
    </row>
    <row r="23" spans="2:55" s="158" customFormat="1" ht="47.25" x14ac:dyDescent="0.25">
      <c r="B23" s="323" t="e">
        <f>IF(Tabla2[[#This Row],[Productos ]]="","",CONCATENATE(Tabla2[[#This Row],[POA]],".",Tabla2[[#This Row],[SRS]],".",Tabla2[[#This Row],[AREA]],".",Tabla2[[#This Row],[TIPO]]))</f>
        <v>#REF!</v>
      </c>
      <c r="C23" s="323" t="e">
        <f>IF(Tabla2[[#This Row],[Productos ]]="","",'Formulario PPGR1'!#REF!)</f>
        <v>#REF!</v>
      </c>
      <c r="D23" s="323" t="e">
        <f>IF(Tabla2[[#This Row],[Productos ]]="","",'Formulario PPGR1'!#REF!)</f>
        <v>#REF!</v>
      </c>
      <c r="E23" s="323" t="e">
        <f>IF(Tabla2[[#This Row],[Productos ]]="","",'Formulario PPGR1'!#REF!)</f>
        <v>#REF!</v>
      </c>
      <c r="F23" s="323" t="e">
        <f>IF(Tabla2[[#This Row],[Productos ]]="","",'Formulario PPGR1'!#REF!)</f>
        <v>#REF!</v>
      </c>
      <c r="G23" s="546" t="s">
        <v>2976</v>
      </c>
      <c r="H23" s="546" t="s">
        <v>1378</v>
      </c>
      <c r="I23" s="546" t="s">
        <v>1379</v>
      </c>
      <c r="J23" s="547"/>
      <c r="K23" s="547"/>
      <c r="L23" s="547"/>
      <c r="M23" s="547"/>
      <c r="N23" s="547">
        <v>1</v>
      </c>
      <c r="O23" s="547"/>
      <c r="P23" s="547"/>
      <c r="Q23" s="547"/>
      <c r="R23" s="547"/>
      <c r="S23" s="547"/>
      <c r="T23" s="547"/>
      <c r="U23" s="547"/>
      <c r="V23" s="548">
        <f>IF(SUM(Tabla2[[#This Row],[Ene]:[Dic]])=0,"",SUM(Tabla2[[#This Row],[Ene]:[Dic]]))</f>
        <v>1</v>
      </c>
      <c r="W23" s="549" t="s">
        <v>1380</v>
      </c>
      <c r="X23" s="549"/>
      <c r="Y23" s="549"/>
      <c r="Z23" s="549"/>
      <c r="AA23" s="575" t="s">
        <v>573</v>
      </c>
    </row>
    <row r="24" spans="2:55" s="158" customFormat="1" ht="47.25" x14ac:dyDescent="0.25">
      <c r="B24" s="323" t="e">
        <f>IF(Tabla2[[#This Row],[Productos ]]="","",CONCATENATE(Tabla2[[#This Row],[POA]],".",Tabla2[[#This Row],[SRS]],".",Tabla2[[#This Row],[AREA]],".",Tabla2[[#This Row],[TIPO]]))</f>
        <v>#REF!</v>
      </c>
      <c r="C24" s="323" t="e">
        <f>IF(Tabla2[[#This Row],[Productos ]]="","",'Formulario PPGR1'!#REF!)</f>
        <v>#REF!</v>
      </c>
      <c r="D24" s="323" t="e">
        <f>IF(Tabla2[[#This Row],[Productos ]]="","",'Formulario PPGR1'!#REF!)</f>
        <v>#REF!</v>
      </c>
      <c r="E24" s="323" t="e">
        <f>IF(Tabla2[[#This Row],[Productos ]]="","",'Formulario PPGR1'!#REF!)</f>
        <v>#REF!</v>
      </c>
      <c r="F24" s="323" t="e">
        <f>IF(Tabla2[[#This Row],[Productos ]]="","",'Formulario PPGR1'!#REF!)</f>
        <v>#REF!</v>
      </c>
      <c r="G24" s="546" t="s">
        <v>2976</v>
      </c>
      <c r="H24" s="546" t="s">
        <v>1381</v>
      </c>
      <c r="I24" s="546" t="s">
        <v>1382</v>
      </c>
      <c r="J24" s="547"/>
      <c r="K24" s="547"/>
      <c r="L24" s="547"/>
      <c r="M24" s="547"/>
      <c r="N24" s="547">
        <v>1</v>
      </c>
      <c r="O24" s="547"/>
      <c r="P24" s="547"/>
      <c r="Q24" s="547"/>
      <c r="R24" s="547"/>
      <c r="S24" s="547"/>
      <c r="T24" s="547"/>
      <c r="U24" s="547"/>
      <c r="V24" s="548">
        <f>IF(SUM(Tabla2[[#This Row],[Ene]:[Dic]])=0,"",SUM(Tabla2[[#This Row],[Ene]:[Dic]]))</f>
        <v>1</v>
      </c>
      <c r="W24" s="549" t="s">
        <v>1380</v>
      </c>
      <c r="X24" s="549"/>
      <c r="Y24" s="549"/>
      <c r="Z24" s="549"/>
      <c r="AA24" s="575" t="s">
        <v>573</v>
      </c>
    </row>
    <row r="25" spans="2:55" s="158" customFormat="1" ht="47.25" x14ac:dyDescent="0.25">
      <c r="B25" s="323" t="e">
        <f>IF(Tabla2[[#This Row],[Productos ]]="","",CONCATENATE(Tabla2[[#This Row],[POA]],".",Tabla2[[#This Row],[SRS]],".",Tabla2[[#This Row],[AREA]],".",Tabla2[[#This Row],[TIPO]]))</f>
        <v>#REF!</v>
      </c>
      <c r="C25" s="323" t="e">
        <f>IF(Tabla2[[#This Row],[Productos ]]="","",'Formulario PPGR1'!#REF!)</f>
        <v>#REF!</v>
      </c>
      <c r="D25" s="323" t="e">
        <f>IF(Tabla2[[#This Row],[Productos ]]="","",'Formulario PPGR1'!#REF!)</f>
        <v>#REF!</v>
      </c>
      <c r="E25" s="323" t="e">
        <f>IF(Tabla2[[#This Row],[Productos ]]="","",'Formulario PPGR1'!#REF!)</f>
        <v>#REF!</v>
      </c>
      <c r="F25" s="323" t="e">
        <f>IF(Tabla2[[#This Row],[Productos ]]="","",'Formulario PPGR1'!#REF!)</f>
        <v>#REF!</v>
      </c>
      <c r="G25" s="546" t="s">
        <v>2976</v>
      </c>
      <c r="H25" s="546" t="s">
        <v>1383</v>
      </c>
      <c r="I25" s="546" t="s">
        <v>1384</v>
      </c>
      <c r="J25" s="547"/>
      <c r="K25" s="547"/>
      <c r="L25" s="547"/>
      <c r="M25" s="547"/>
      <c r="N25" s="547">
        <v>1</v>
      </c>
      <c r="O25" s="547"/>
      <c r="P25" s="547"/>
      <c r="Q25" s="547"/>
      <c r="R25" s="547"/>
      <c r="S25" s="547"/>
      <c r="T25" s="547"/>
      <c r="U25" s="547"/>
      <c r="V25" s="548">
        <f>IF(SUM(Tabla2[[#This Row],[Ene]:[Dic]])=0,"",SUM(Tabla2[[#This Row],[Ene]:[Dic]]))</f>
        <v>1</v>
      </c>
      <c r="W25" s="549" t="s">
        <v>1380</v>
      </c>
      <c r="X25" s="549"/>
      <c r="Y25" s="549"/>
      <c r="Z25" s="549"/>
      <c r="AA25" s="575" t="s">
        <v>573</v>
      </c>
    </row>
    <row r="26" spans="2:55" s="158" customFormat="1" ht="65.25" customHeight="1" x14ac:dyDescent="0.25">
      <c r="B26" s="323" t="e">
        <f>IF(Tabla2[[#This Row],[Productos ]]="","",CONCATENATE(Tabla2[[#This Row],[POA]],".",Tabla2[[#This Row],[SRS]],".",Tabla2[[#This Row],[AREA]],".",Tabla2[[#This Row],[TIPO]]))</f>
        <v>#REF!</v>
      </c>
      <c r="C26" s="323" t="e">
        <f>IF(Tabla2[[#This Row],[Productos ]]="","",'Formulario PPGR1'!#REF!)</f>
        <v>#REF!</v>
      </c>
      <c r="D26" s="323" t="e">
        <f>IF(Tabla2[[#This Row],[Productos ]]="","",'Formulario PPGR1'!#REF!)</f>
        <v>#REF!</v>
      </c>
      <c r="E26" s="323" t="e">
        <f>IF(Tabla2[[#This Row],[Productos ]]="","",'Formulario PPGR1'!#REF!)</f>
        <v>#REF!</v>
      </c>
      <c r="F26" s="323" t="e">
        <f>IF(Tabla2[[#This Row],[Productos ]]="","",'Formulario PPGR1'!#REF!)</f>
        <v>#REF!</v>
      </c>
      <c r="G26" s="546" t="s">
        <v>1348</v>
      </c>
      <c r="H26" s="546" t="s">
        <v>1385</v>
      </c>
      <c r="I26" s="546" t="s">
        <v>1386</v>
      </c>
      <c r="J26" s="547"/>
      <c r="K26" s="547"/>
      <c r="L26" s="547"/>
      <c r="M26" s="547"/>
      <c r="N26" s="547"/>
      <c r="O26" s="547"/>
      <c r="P26" s="547"/>
      <c r="Q26" s="547">
        <v>1</v>
      </c>
      <c r="R26" s="547"/>
      <c r="S26" s="547"/>
      <c r="T26" s="547"/>
      <c r="U26" s="547"/>
      <c r="V26" s="548">
        <f>IF(SUM(Tabla2[[#This Row],[Ene]:[Dic]])=0,"",SUM(Tabla2[[#This Row],[Ene]:[Dic]]))</f>
        <v>1</v>
      </c>
      <c r="W26" s="549" t="s">
        <v>1380</v>
      </c>
      <c r="X26" s="549"/>
      <c r="Y26" s="549"/>
      <c r="Z26" s="549"/>
      <c r="AA26" s="575" t="s">
        <v>573</v>
      </c>
    </row>
    <row r="27" spans="2:55" s="158" customFormat="1" ht="54.75" customHeight="1" x14ac:dyDescent="0.25">
      <c r="B27" s="323" t="e">
        <f>IF(Tabla2[[#This Row],[Productos ]]="","",CONCATENATE(Tabla2[[#This Row],[POA]],".",Tabla2[[#This Row],[SRS]],".",Tabla2[[#This Row],[AREA]],".",Tabla2[[#This Row],[TIPO]]))</f>
        <v>#REF!</v>
      </c>
      <c r="C27" s="323" t="e">
        <f>IF(Tabla2[[#This Row],[Productos ]]="","",'Formulario PPGR1'!#REF!)</f>
        <v>#REF!</v>
      </c>
      <c r="D27" s="323" t="e">
        <f>IF(Tabla2[[#This Row],[Productos ]]="","",'Formulario PPGR1'!#REF!)</f>
        <v>#REF!</v>
      </c>
      <c r="E27" s="323" t="e">
        <f>IF(Tabla2[[#This Row],[Productos ]]="","",'Formulario PPGR1'!#REF!)</f>
        <v>#REF!</v>
      </c>
      <c r="F27" s="323" t="e">
        <f>IF(Tabla2[[#This Row],[Productos ]]="","",'Formulario PPGR1'!#REF!)</f>
        <v>#REF!</v>
      </c>
      <c r="G27" s="546" t="s">
        <v>2975</v>
      </c>
      <c r="H27" s="546" t="s">
        <v>1387</v>
      </c>
      <c r="I27" s="546" t="s">
        <v>1388</v>
      </c>
      <c r="J27" s="547"/>
      <c r="K27" s="547"/>
      <c r="L27" s="547"/>
      <c r="M27" s="547"/>
      <c r="N27" s="547"/>
      <c r="O27" s="547"/>
      <c r="P27" s="547"/>
      <c r="Q27" s="547">
        <v>1</v>
      </c>
      <c r="R27" s="547"/>
      <c r="S27" s="547"/>
      <c r="T27" s="547"/>
      <c r="U27" s="547"/>
      <c r="V27" s="548">
        <f>IF(SUM(Tabla2[[#This Row],[Ene]:[Dic]])=0,"",SUM(Tabla2[[#This Row],[Ene]:[Dic]]))</f>
        <v>1</v>
      </c>
      <c r="W27" s="549" t="s">
        <v>1380</v>
      </c>
      <c r="X27" s="549"/>
      <c r="Y27" s="549"/>
      <c r="Z27" s="549"/>
      <c r="AA27" s="575" t="s">
        <v>573</v>
      </c>
    </row>
    <row r="28" spans="2:55" s="158" customFormat="1" ht="45" customHeight="1" x14ac:dyDescent="0.25">
      <c r="B28" s="323" t="e">
        <f>IF(Tabla2[[#This Row],[Productos ]]="","",CONCATENATE(Tabla2[[#This Row],[POA]],".",Tabla2[[#This Row],[SRS]],".",Tabla2[[#This Row],[AREA]],".",Tabla2[[#This Row],[TIPO]]))</f>
        <v>#REF!</v>
      </c>
      <c r="C28" s="323" t="e">
        <f>IF(Tabla2[[#This Row],[Productos ]]="","",'Formulario PPGR1'!#REF!)</f>
        <v>#REF!</v>
      </c>
      <c r="D28" s="323" t="e">
        <f>IF(Tabla2[[#This Row],[Productos ]]="","",'Formulario PPGR1'!#REF!)</f>
        <v>#REF!</v>
      </c>
      <c r="E28" s="323" t="e">
        <f>IF(Tabla2[[#This Row],[Productos ]]="","",'Formulario PPGR1'!#REF!)</f>
        <v>#REF!</v>
      </c>
      <c r="F28" s="323" t="e">
        <f>IF(Tabla2[[#This Row],[Productos ]]="","",'Formulario PPGR1'!#REF!)</f>
        <v>#REF!</v>
      </c>
      <c r="G28" s="546" t="s">
        <v>1352</v>
      </c>
      <c r="H28" s="546" t="s">
        <v>1389</v>
      </c>
      <c r="I28" s="546" t="s">
        <v>1390</v>
      </c>
      <c r="J28" s="547">
        <v>1</v>
      </c>
      <c r="K28" s="547"/>
      <c r="L28" s="547"/>
      <c r="M28" s="547"/>
      <c r="N28" s="547"/>
      <c r="O28" s="547"/>
      <c r="P28" s="547"/>
      <c r="Q28" s="547"/>
      <c r="R28" s="547"/>
      <c r="S28" s="547"/>
      <c r="T28" s="547"/>
      <c r="U28" s="547"/>
      <c r="V28" s="548">
        <f>IF(SUM(Tabla2[[#This Row],[Ene]:[Dic]])=0,"",SUM(Tabla2[[#This Row],[Ene]:[Dic]]))</f>
        <v>1</v>
      </c>
      <c r="W28" s="549" t="s">
        <v>444</v>
      </c>
      <c r="X28" s="549"/>
      <c r="Y28" s="549"/>
      <c r="Z28" s="549"/>
      <c r="AA28" s="575" t="s">
        <v>573</v>
      </c>
    </row>
    <row r="29" spans="2:55" s="158" customFormat="1" ht="43.5" customHeight="1" x14ac:dyDescent="0.25">
      <c r="B29" s="323" t="e">
        <f>IF(Tabla2[[#This Row],[Productos ]]="","",CONCATENATE(Tabla2[[#This Row],[POA]],".",Tabla2[[#This Row],[SRS]],".",Tabla2[[#This Row],[AREA]],".",Tabla2[[#This Row],[TIPO]]))</f>
        <v>#REF!</v>
      </c>
      <c r="C29" s="323" t="e">
        <f>IF(Tabla2[[#This Row],[Productos ]]="","",'Formulario PPGR1'!#REF!)</f>
        <v>#REF!</v>
      </c>
      <c r="D29" s="323" t="e">
        <f>IF(Tabla2[[#This Row],[Productos ]]="","",'Formulario PPGR1'!#REF!)</f>
        <v>#REF!</v>
      </c>
      <c r="E29" s="323" t="e">
        <f>IF(Tabla2[[#This Row],[Productos ]]="","",'Formulario PPGR1'!#REF!)</f>
        <v>#REF!</v>
      </c>
      <c r="F29" s="323" t="e">
        <f>IF(Tabla2[[#This Row],[Productos ]]="","",'Formulario PPGR1'!#REF!)</f>
        <v>#REF!</v>
      </c>
      <c r="G29" s="546" t="s">
        <v>1352</v>
      </c>
      <c r="H29" s="546" t="s">
        <v>1391</v>
      </c>
      <c r="I29" s="546" t="s">
        <v>1392</v>
      </c>
      <c r="J29" s="547"/>
      <c r="K29" s="547"/>
      <c r="L29" s="547"/>
      <c r="M29" s="547"/>
      <c r="N29" s="547"/>
      <c r="O29" s="547"/>
      <c r="P29" s="547"/>
      <c r="Q29" s="547"/>
      <c r="R29" s="547"/>
      <c r="S29" s="547"/>
      <c r="T29" s="547">
        <v>1</v>
      </c>
      <c r="U29" s="547"/>
      <c r="V29" s="548">
        <f>IF(SUM(Tabla2[[#This Row],[Ene]:[Dic]])=0,"",SUM(Tabla2[[#This Row],[Ene]:[Dic]]))</f>
        <v>1</v>
      </c>
      <c r="W29" s="549" t="s">
        <v>1393</v>
      </c>
      <c r="X29" s="549"/>
      <c r="Y29" s="549"/>
      <c r="Z29" s="549"/>
      <c r="AA29" s="575" t="s">
        <v>573</v>
      </c>
    </row>
    <row r="30" spans="2:55" s="158" customFormat="1" ht="61.5" customHeight="1" x14ac:dyDescent="0.25">
      <c r="B30" s="325" t="e">
        <f>IF(Tabla2[[#This Row],[Productos ]]="","",CONCATENATE(Tabla2[[#This Row],[POA]],".",Tabla2[[#This Row],[SRS]],".",Tabla2[[#This Row],[AREA]],".",Tabla2[[#This Row],[TIPO]]))</f>
        <v>#REF!</v>
      </c>
      <c r="C30" s="325" t="e">
        <f>IF(Tabla2[[#This Row],[Productos ]]="","",'Formulario PPGR1'!#REF!)</f>
        <v>#REF!</v>
      </c>
      <c r="D30" s="325" t="e">
        <f>IF(Tabla2[[#This Row],[Productos ]]="","",'Formulario PPGR1'!#REF!)</f>
        <v>#REF!</v>
      </c>
      <c r="E30" s="325" t="e">
        <f>IF(Tabla2[[#This Row],[Productos ]]="","",'Formulario PPGR1'!#REF!)</f>
        <v>#REF!</v>
      </c>
      <c r="F30" s="325" t="e">
        <f>IF(Tabla2[[#This Row],[Productos ]]="","",'Formulario PPGR1'!#REF!)</f>
        <v>#REF!</v>
      </c>
      <c r="G30" s="546" t="s">
        <v>1361</v>
      </c>
      <c r="H30" s="546" t="s">
        <v>1364</v>
      </c>
      <c r="I30" s="546" t="s">
        <v>1365</v>
      </c>
      <c r="J30" s="547">
        <v>1</v>
      </c>
      <c r="K30" s="547"/>
      <c r="L30" s="547"/>
      <c r="M30" s="547">
        <v>1</v>
      </c>
      <c r="N30" s="547"/>
      <c r="O30" s="547"/>
      <c r="P30" s="547">
        <v>1</v>
      </c>
      <c r="Q30" s="547"/>
      <c r="R30" s="547"/>
      <c r="S30" s="547">
        <v>1</v>
      </c>
      <c r="T30" s="547"/>
      <c r="U30" s="547"/>
      <c r="V30" s="548">
        <f>IF(SUM(Tabla2[[#This Row],[Ene]:[Dic]])=0,"",SUM(Tabla2[[#This Row],[Ene]:[Dic]]))</f>
        <v>4</v>
      </c>
      <c r="W30" s="549" t="s">
        <v>444</v>
      </c>
      <c r="X30" s="549"/>
      <c r="Y30" s="549"/>
      <c r="Z30" s="549"/>
      <c r="AA30" s="575" t="s">
        <v>573</v>
      </c>
    </row>
    <row r="31" spans="2:55" s="158" customFormat="1" ht="57.75" customHeight="1" x14ac:dyDescent="0.25">
      <c r="B31" s="325" t="e">
        <f>IF(Tabla2[[#This Row],[Productos ]]="","",CONCATENATE(Tabla2[[#This Row],[POA]],".",Tabla2[[#This Row],[SRS]],".",Tabla2[[#This Row],[AREA]],".",Tabla2[[#This Row],[TIPO]]))</f>
        <v>#REF!</v>
      </c>
      <c r="C31" s="325" t="e">
        <f>IF(Tabla2[[#This Row],[Productos ]]="","",'Formulario PPGR1'!#REF!)</f>
        <v>#REF!</v>
      </c>
      <c r="D31" s="325" t="e">
        <f>IF(Tabla2[[#This Row],[Productos ]]="","",'Formulario PPGR1'!#REF!)</f>
        <v>#REF!</v>
      </c>
      <c r="E31" s="325" t="e">
        <f>IF(Tabla2[[#This Row],[Productos ]]="","",'Formulario PPGR1'!#REF!)</f>
        <v>#REF!</v>
      </c>
      <c r="F31" s="325" t="e">
        <f>IF(Tabla2[[#This Row],[Productos ]]="","",'Formulario PPGR1'!#REF!)</f>
        <v>#REF!</v>
      </c>
      <c r="G31" s="546" t="s">
        <v>1361</v>
      </c>
      <c r="H31" s="546" t="s">
        <v>1366</v>
      </c>
      <c r="I31" s="546" t="s">
        <v>1367</v>
      </c>
      <c r="J31" s="547">
        <v>1</v>
      </c>
      <c r="K31" s="547"/>
      <c r="L31" s="547"/>
      <c r="M31" s="547"/>
      <c r="N31" s="547"/>
      <c r="O31" s="547"/>
      <c r="P31" s="547"/>
      <c r="Q31" s="547"/>
      <c r="R31" s="547"/>
      <c r="S31" s="547"/>
      <c r="T31" s="547"/>
      <c r="U31" s="547"/>
      <c r="V31" s="548">
        <f>IF(SUM(Tabla2[[#This Row],[Ene]:[Dic]])=0,"",SUM(Tabla2[[#This Row],[Ene]:[Dic]]))</f>
        <v>1</v>
      </c>
      <c r="W31" s="549" t="s">
        <v>444</v>
      </c>
      <c r="X31" s="549"/>
      <c r="Y31" s="549"/>
      <c r="Z31" s="549"/>
      <c r="AA31" s="575" t="s">
        <v>573</v>
      </c>
    </row>
    <row r="32" spans="2:55" s="158" customFormat="1" ht="46.5" customHeight="1" x14ac:dyDescent="0.25">
      <c r="B32" s="325" t="e">
        <f>IF(Tabla2[[#This Row],[Productos ]]="","",CONCATENATE(Tabla2[[#This Row],[POA]],".",Tabla2[[#This Row],[SRS]],".",Tabla2[[#This Row],[AREA]],".",Tabla2[[#This Row],[TIPO]]))</f>
        <v>#REF!</v>
      </c>
      <c r="C32" s="325" t="e">
        <f>IF(Tabla2[[#This Row],[Productos ]]="","",'Formulario PPGR1'!#REF!)</f>
        <v>#REF!</v>
      </c>
      <c r="D32" s="325" t="e">
        <f>IF(Tabla2[[#This Row],[Productos ]]="","",'Formulario PPGR1'!#REF!)</f>
        <v>#REF!</v>
      </c>
      <c r="E32" s="325" t="e">
        <f>IF(Tabla2[[#This Row],[Productos ]]="","",'Formulario PPGR1'!#REF!)</f>
        <v>#REF!</v>
      </c>
      <c r="F32" s="325" t="e">
        <f>IF(Tabla2[[#This Row],[Productos ]]="","",'Formulario PPGR1'!#REF!)</f>
        <v>#REF!</v>
      </c>
      <c r="G32" s="546" t="s">
        <v>1361</v>
      </c>
      <c r="H32" s="546" t="s">
        <v>1368</v>
      </c>
      <c r="I32" s="546" t="s">
        <v>1369</v>
      </c>
      <c r="J32" s="547"/>
      <c r="K32" s="547"/>
      <c r="L32" s="547"/>
      <c r="M32" s="547">
        <v>1</v>
      </c>
      <c r="N32" s="547"/>
      <c r="O32" s="547"/>
      <c r="P32" s="547">
        <v>1</v>
      </c>
      <c r="Q32" s="547"/>
      <c r="R32" s="547"/>
      <c r="S32" s="547">
        <v>1</v>
      </c>
      <c r="T32" s="547"/>
      <c r="U32" s="547"/>
      <c r="V32" s="548">
        <f>IF(SUM(Tabla2[[#This Row],[Ene]:[Dic]])=0,"",SUM(Tabla2[[#This Row],[Ene]:[Dic]]))</f>
        <v>3</v>
      </c>
      <c r="W32" s="549" t="s">
        <v>454</v>
      </c>
      <c r="X32" s="549"/>
      <c r="Y32" s="549"/>
      <c r="Z32" s="549"/>
      <c r="AA32" s="575" t="s">
        <v>573</v>
      </c>
    </row>
    <row r="33" spans="2:27" s="158" customFormat="1" ht="63.75" customHeight="1" x14ac:dyDescent="0.25">
      <c r="B33" s="325" t="e">
        <f>IF(Tabla2[[#This Row],[Productos ]]="","",CONCATENATE(Tabla2[[#This Row],[POA]],".",Tabla2[[#This Row],[SRS]],".",Tabla2[[#This Row],[AREA]],".",Tabla2[[#This Row],[TIPO]]))</f>
        <v>#REF!</v>
      </c>
      <c r="C33" s="325" t="e">
        <f>IF(Tabla2[[#This Row],[Productos ]]="","",'Formulario PPGR1'!#REF!)</f>
        <v>#REF!</v>
      </c>
      <c r="D33" s="325" t="e">
        <f>IF(Tabla2[[#This Row],[Productos ]]="","",'Formulario PPGR1'!#REF!)</f>
        <v>#REF!</v>
      </c>
      <c r="E33" s="325" t="e">
        <f>IF(Tabla2[[#This Row],[Productos ]]="","",'Formulario PPGR1'!#REF!)</f>
        <v>#REF!</v>
      </c>
      <c r="F33" s="325" t="e">
        <f>IF(Tabla2[[#This Row],[Productos ]]="","",'Formulario PPGR1'!#REF!)</f>
        <v>#REF!</v>
      </c>
      <c r="G33" s="546" t="s">
        <v>1361</v>
      </c>
      <c r="H33" s="546" t="s">
        <v>1370</v>
      </c>
      <c r="I33" s="546" t="s">
        <v>1371</v>
      </c>
      <c r="J33" s="547">
        <v>1</v>
      </c>
      <c r="K33" s="547">
        <v>1</v>
      </c>
      <c r="L33" s="547">
        <v>1</v>
      </c>
      <c r="M33" s="547">
        <v>1</v>
      </c>
      <c r="N33" s="547">
        <v>1</v>
      </c>
      <c r="O33" s="547">
        <v>1</v>
      </c>
      <c r="P33" s="547">
        <v>1</v>
      </c>
      <c r="Q33" s="547">
        <v>1</v>
      </c>
      <c r="R33" s="547">
        <v>1</v>
      </c>
      <c r="S33" s="547">
        <v>1</v>
      </c>
      <c r="T33" s="547">
        <v>1</v>
      </c>
      <c r="U33" s="547">
        <v>1</v>
      </c>
      <c r="V33" s="548">
        <f>IF(SUM(Tabla2[[#This Row],[Ene]:[Dic]])=0,"",SUM(Tabla2[[#This Row],[Ene]:[Dic]]))</f>
        <v>12</v>
      </c>
      <c r="W33" s="549" t="s">
        <v>453</v>
      </c>
      <c r="X33" s="549"/>
      <c r="Y33" s="549"/>
      <c r="Z33" s="549"/>
      <c r="AA33" s="575" t="s">
        <v>573</v>
      </c>
    </row>
    <row r="34" spans="2:27" s="158" customFormat="1" ht="48" customHeight="1" x14ac:dyDescent="0.25">
      <c r="B34" s="325" t="e">
        <f>IF(Tabla2[[#This Row],[Productos ]]="","",CONCATENATE(Tabla2[[#This Row],[POA]],".",Tabla2[[#This Row],[SRS]],".",Tabla2[[#This Row],[AREA]],".",Tabla2[[#This Row],[TIPO]]))</f>
        <v>#REF!</v>
      </c>
      <c r="C34" s="325" t="e">
        <f>IF(Tabla2[[#This Row],[Productos ]]="","",'Formulario PPGR1'!#REF!)</f>
        <v>#REF!</v>
      </c>
      <c r="D34" s="325" t="e">
        <f>IF(Tabla2[[#This Row],[Productos ]]="","",'Formulario PPGR1'!#REF!)</f>
        <v>#REF!</v>
      </c>
      <c r="E34" s="325" t="e">
        <f>IF(Tabla2[[#This Row],[Productos ]]="","",'Formulario PPGR1'!#REF!)</f>
        <v>#REF!</v>
      </c>
      <c r="F34" s="325" t="e">
        <f>IF(Tabla2[[#This Row],[Productos ]]="","",'Formulario PPGR1'!#REF!)</f>
        <v>#REF!</v>
      </c>
      <c r="G34" s="546" t="s">
        <v>1361</v>
      </c>
      <c r="H34" s="546" t="s">
        <v>1372</v>
      </c>
      <c r="I34" s="546" t="s">
        <v>1373</v>
      </c>
      <c r="J34" s="547">
        <v>1</v>
      </c>
      <c r="K34" s="547"/>
      <c r="L34" s="547"/>
      <c r="M34" s="547">
        <v>1</v>
      </c>
      <c r="N34" s="547"/>
      <c r="O34" s="547"/>
      <c r="P34" s="547">
        <v>1</v>
      </c>
      <c r="Q34" s="547"/>
      <c r="R34" s="547"/>
      <c r="S34" s="547">
        <v>1</v>
      </c>
      <c r="T34" s="547"/>
      <c r="U34" s="547"/>
      <c r="V34" s="548">
        <f>IF(SUM(Tabla2[[#This Row],[Ene]:[Dic]])=0,"",SUM(Tabla2[[#This Row],[Ene]:[Dic]]))</f>
        <v>4</v>
      </c>
      <c r="W34" s="549" t="s">
        <v>453</v>
      </c>
      <c r="X34" s="549"/>
      <c r="Y34" s="549"/>
      <c r="Z34" s="549"/>
      <c r="AA34" s="575" t="s">
        <v>573</v>
      </c>
    </row>
    <row r="35" spans="2:27" s="158" customFormat="1" ht="54" customHeight="1" x14ac:dyDescent="0.25">
      <c r="B35" s="323" t="e">
        <f>IF(Tabla2[[#This Row],[Productos ]]="","",CONCATENATE(Tabla2[[#This Row],[POA]],".",Tabla2[[#This Row],[SRS]],".",Tabla2[[#This Row],[AREA]],".",Tabla2[[#This Row],[TIPO]]))</f>
        <v>#REF!</v>
      </c>
      <c r="C35" s="323" t="e">
        <f>IF(Tabla2[[#This Row],[Productos ]]="","",'Formulario PPGR1'!#REF!)</f>
        <v>#REF!</v>
      </c>
      <c r="D35" s="323" t="e">
        <f>IF(Tabla2[[#This Row],[Productos ]]="","",'Formulario PPGR1'!#REF!)</f>
        <v>#REF!</v>
      </c>
      <c r="E35" s="323" t="e">
        <f>IF(Tabla2[[#This Row],[Productos ]]="","",'Formulario PPGR1'!#REF!)</f>
        <v>#REF!</v>
      </c>
      <c r="F35" s="323" t="e">
        <f>IF(Tabla2[[#This Row],[Productos ]]="","",'Formulario PPGR1'!#REF!)</f>
        <v>#REF!</v>
      </c>
      <c r="G35" s="546" t="s">
        <v>1361</v>
      </c>
      <c r="H35" s="546" t="s">
        <v>1374</v>
      </c>
      <c r="I35" s="546" t="s">
        <v>1375</v>
      </c>
      <c r="J35" s="547">
        <v>1</v>
      </c>
      <c r="K35" s="547"/>
      <c r="L35" s="547"/>
      <c r="M35" s="547">
        <v>1</v>
      </c>
      <c r="N35" s="547"/>
      <c r="O35" s="547"/>
      <c r="P35" s="547">
        <v>1</v>
      </c>
      <c r="Q35" s="547"/>
      <c r="R35" s="547"/>
      <c r="S35" s="547">
        <v>1</v>
      </c>
      <c r="T35" s="547"/>
      <c r="U35" s="547"/>
      <c r="V35" s="548">
        <f>IF(SUM(Tabla2[[#This Row],[Ene]:[Dic]])=0,"",SUM(Tabla2[[#This Row],[Ene]:[Dic]]))</f>
        <v>4</v>
      </c>
      <c r="W35" s="549" t="s">
        <v>444</v>
      </c>
      <c r="X35" s="549"/>
      <c r="Y35" s="549"/>
      <c r="Z35" s="549"/>
      <c r="AA35" s="575" t="s">
        <v>573</v>
      </c>
    </row>
    <row r="36" spans="2:27" s="158" customFormat="1" ht="51" customHeight="1" x14ac:dyDescent="0.25">
      <c r="B36" s="368" t="e">
        <f>IF(Tabla2[[#This Row],[Productos ]]="","",CONCATENATE(Tabla2[[#This Row],[POA]],".",Tabla2[[#This Row],[SRS]],".",Tabla2[[#This Row],[AREA]],".",Tabla2[[#This Row],[TIPO]]))</f>
        <v>#REF!</v>
      </c>
      <c r="C36" s="368" t="e">
        <f>IF(Tabla2[[#This Row],[Productos ]]="","",'Formulario PPGR1'!#REF!)</f>
        <v>#REF!</v>
      </c>
      <c r="D36" s="368" t="e">
        <f>IF(Tabla2[[#This Row],[Productos ]]="","",'Formulario PPGR1'!#REF!)</f>
        <v>#REF!</v>
      </c>
      <c r="E36" s="368" t="e">
        <f>IF(Tabla2[[#This Row],[Productos ]]="","",'Formulario PPGR1'!#REF!)</f>
        <v>#REF!</v>
      </c>
      <c r="F36" s="368" t="e">
        <f>IF(Tabla2[[#This Row],[Productos ]]="","",'Formulario PPGR1'!#REF!)</f>
        <v>#REF!</v>
      </c>
      <c r="G36" s="546" t="s">
        <v>2989</v>
      </c>
      <c r="H36" s="546" t="s">
        <v>1396</v>
      </c>
      <c r="I36" s="546" t="s">
        <v>1397</v>
      </c>
      <c r="J36" s="547"/>
      <c r="K36" s="547"/>
      <c r="L36" s="547"/>
      <c r="M36" s="547">
        <v>1</v>
      </c>
      <c r="N36" s="547"/>
      <c r="O36" s="547"/>
      <c r="P36" s="547">
        <v>1</v>
      </c>
      <c r="Q36" s="547"/>
      <c r="R36" s="547"/>
      <c r="S36" s="547">
        <v>1</v>
      </c>
      <c r="T36" s="547"/>
      <c r="U36" s="547"/>
      <c r="V36" s="548">
        <f>IF(SUM(Tabla2[[#This Row],[Ene]:[Dic]])=0,"",SUM(Tabla2[[#This Row],[Ene]:[Dic]]))</f>
        <v>3</v>
      </c>
      <c r="W36" s="549" t="s">
        <v>445</v>
      </c>
      <c r="X36" s="549" t="s">
        <v>1398</v>
      </c>
      <c r="Y36" s="549"/>
      <c r="Z36" s="549"/>
      <c r="AA36" s="575" t="s">
        <v>1281</v>
      </c>
    </row>
    <row r="37" spans="2:27" s="158" customFormat="1" ht="55.5" customHeight="1" x14ac:dyDescent="0.25">
      <c r="B37" s="368" t="e">
        <f>IF(Tabla2[[#This Row],[Productos ]]="","",CONCATENATE(Tabla2[[#This Row],[POA]],".",Tabla2[[#This Row],[SRS]],".",Tabla2[[#This Row],[AREA]],".",Tabla2[[#This Row],[TIPO]]))</f>
        <v>#REF!</v>
      </c>
      <c r="C37" s="368" t="e">
        <f>IF(Tabla2[[#This Row],[Productos ]]="","",'Formulario PPGR1'!#REF!)</f>
        <v>#REF!</v>
      </c>
      <c r="D37" s="368" t="e">
        <f>IF(Tabla2[[#This Row],[Productos ]]="","",'Formulario PPGR1'!#REF!)</f>
        <v>#REF!</v>
      </c>
      <c r="E37" s="368" t="e">
        <f>IF(Tabla2[[#This Row],[Productos ]]="","",'Formulario PPGR1'!#REF!)</f>
        <v>#REF!</v>
      </c>
      <c r="F37" s="368" t="e">
        <f>IF(Tabla2[[#This Row],[Productos ]]="","",'Formulario PPGR1'!#REF!)</f>
        <v>#REF!</v>
      </c>
      <c r="G37" s="546" t="s">
        <v>2978</v>
      </c>
      <c r="H37" s="546" t="s">
        <v>1399</v>
      </c>
      <c r="I37" s="546" t="s">
        <v>1400</v>
      </c>
      <c r="J37" s="547"/>
      <c r="K37" s="547"/>
      <c r="L37" s="547">
        <v>1</v>
      </c>
      <c r="M37" s="547"/>
      <c r="N37" s="547"/>
      <c r="O37" s="547">
        <v>1</v>
      </c>
      <c r="P37" s="547"/>
      <c r="Q37" s="547"/>
      <c r="R37" s="547">
        <v>1</v>
      </c>
      <c r="S37" s="547"/>
      <c r="T37" s="547"/>
      <c r="U37" s="547">
        <v>1</v>
      </c>
      <c r="V37" s="548">
        <f>IF(SUM(Tabla2[[#This Row],[Ene]:[Dic]])=0,"",SUM(Tabla2[[#This Row],[Ene]:[Dic]]))</f>
        <v>4</v>
      </c>
      <c r="W37" s="549" t="s">
        <v>444</v>
      </c>
      <c r="X37" s="549"/>
      <c r="Y37" s="549"/>
      <c r="Z37" s="549"/>
      <c r="AA37" s="575" t="s">
        <v>1281</v>
      </c>
    </row>
    <row r="38" spans="2:27" s="158" customFormat="1" ht="51" customHeight="1" x14ac:dyDescent="0.25">
      <c r="B38" s="368" t="e">
        <f>IF(Tabla2[[#This Row],[Productos ]]="","",CONCATENATE(Tabla2[[#This Row],[POA]],".",Tabla2[[#This Row],[SRS]],".",Tabla2[[#This Row],[AREA]],".",Tabla2[[#This Row],[TIPO]]))</f>
        <v>#REF!</v>
      </c>
      <c r="C38" s="368" t="e">
        <f>IF(Tabla2[[#This Row],[Productos ]]="","",'Formulario PPGR1'!#REF!)</f>
        <v>#REF!</v>
      </c>
      <c r="D38" s="368" t="e">
        <f>IF(Tabla2[[#This Row],[Productos ]]="","",'Formulario PPGR1'!#REF!)</f>
        <v>#REF!</v>
      </c>
      <c r="E38" s="368" t="e">
        <f>IF(Tabla2[[#This Row],[Productos ]]="","",'Formulario PPGR1'!#REF!)</f>
        <v>#REF!</v>
      </c>
      <c r="F38" s="368" t="e">
        <f>IF(Tabla2[[#This Row],[Productos ]]="","",'Formulario PPGR1'!#REF!)</f>
        <v>#REF!</v>
      </c>
      <c r="G38" s="546" t="s">
        <v>2978</v>
      </c>
      <c r="H38" s="546" t="s">
        <v>1401</v>
      </c>
      <c r="I38" s="546" t="s">
        <v>1402</v>
      </c>
      <c r="J38" s="547"/>
      <c r="K38" s="547"/>
      <c r="L38" s="547">
        <v>1</v>
      </c>
      <c r="M38" s="547"/>
      <c r="N38" s="547"/>
      <c r="O38" s="547">
        <v>1</v>
      </c>
      <c r="P38" s="547"/>
      <c r="Q38" s="547"/>
      <c r="R38" s="547">
        <v>1</v>
      </c>
      <c r="S38" s="547"/>
      <c r="T38" s="547"/>
      <c r="U38" s="547">
        <v>1</v>
      </c>
      <c r="V38" s="548">
        <f>IF(SUM(Tabla2[[#This Row],[Ene]:[Dic]])=0,"",SUM(Tabla2[[#This Row],[Ene]:[Dic]]))</f>
        <v>4</v>
      </c>
      <c r="W38" s="549" t="s">
        <v>444</v>
      </c>
      <c r="X38" s="549" t="s">
        <v>445</v>
      </c>
      <c r="Y38" s="549"/>
      <c r="Z38" s="549"/>
      <c r="AA38" s="575" t="s">
        <v>1281</v>
      </c>
    </row>
    <row r="39" spans="2:27" s="158" customFormat="1" ht="81" customHeight="1" x14ac:dyDescent="0.25">
      <c r="B39" s="323" t="e">
        <f>IF(Tabla2[[#This Row],[Productos ]]="","",CONCATENATE(Tabla2[[#This Row],[POA]],".",Tabla2[[#This Row],[SRS]],".",Tabla2[[#This Row],[AREA]],".",Tabla2[[#This Row],[TIPO]]))</f>
        <v>#REF!</v>
      </c>
      <c r="C39" s="323" t="e">
        <f>IF(Tabla2[[#This Row],[Productos ]]="","",'Formulario PPGR1'!#REF!)</f>
        <v>#REF!</v>
      </c>
      <c r="D39" s="323" t="e">
        <f>IF(Tabla2[[#This Row],[Productos ]]="","",'Formulario PPGR1'!#REF!)</f>
        <v>#REF!</v>
      </c>
      <c r="E39" s="323" t="e">
        <f>IF(Tabla2[[#This Row],[Productos ]]="","",'Formulario PPGR1'!#REF!)</f>
        <v>#REF!</v>
      </c>
      <c r="F39" s="323" t="e">
        <f>IF(Tabla2[[#This Row],[Productos ]]="","",'Formulario PPGR1'!#REF!)</f>
        <v>#REF!</v>
      </c>
      <c r="G39" s="546" t="s">
        <v>2988</v>
      </c>
      <c r="H39" s="546" t="s">
        <v>1405</v>
      </c>
      <c r="I39" s="546" t="s">
        <v>1406</v>
      </c>
      <c r="J39" s="547">
        <v>1</v>
      </c>
      <c r="K39" s="547"/>
      <c r="L39" s="547"/>
      <c r="M39" s="547">
        <v>1</v>
      </c>
      <c r="N39" s="547"/>
      <c r="O39" s="547"/>
      <c r="P39" s="547">
        <v>1</v>
      </c>
      <c r="Q39" s="547"/>
      <c r="R39" s="547"/>
      <c r="S39" s="547">
        <v>1</v>
      </c>
      <c r="T39" s="547"/>
      <c r="U39" s="547"/>
      <c r="V39" s="548">
        <f>IF(SUM(Tabla2[[#This Row],[Ene]:[Dic]])=0,"",SUM(Tabla2[[#This Row],[Ene]:[Dic]]))</f>
        <v>4</v>
      </c>
      <c r="W39" s="549" t="s">
        <v>448</v>
      </c>
      <c r="X39" s="549"/>
      <c r="Y39" s="549"/>
      <c r="Z39" s="549"/>
      <c r="AA39" s="575" t="s">
        <v>75</v>
      </c>
    </row>
    <row r="40" spans="2:27" s="158" customFormat="1" ht="69.75" customHeight="1" x14ac:dyDescent="0.25">
      <c r="B40" s="323" t="e">
        <f>IF(Tabla2[[#This Row],[Productos ]]="","",CONCATENATE(Tabla2[[#This Row],[POA]],".",Tabla2[[#This Row],[SRS]],".",Tabla2[[#This Row],[AREA]],".",Tabla2[[#This Row],[TIPO]]))</f>
        <v>#REF!</v>
      </c>
      <c r="C40" s="323" t="e">
        <f>IF(Tabla2[[#This Row],[Productos ]]="","",'Formulario PPGR1'!#REF!)</f>
        <v>#REF!</v>
      </c>
      <c r="D40" s="323" t="e">
        <f>IF(Tabla2[[#This Row],[Productos ]]="","",'Formulario PPGR1'!#REF!)</f>
        <v>#REF!</v>
      </c>
      <c r="E40" s="323" t="e">
        <f>IF(Tabla2[[#This Row],[Productos ]]="","",'Formulario PPGR1'!#REF!)</f>
        <v>#REF!</v>
      </c>
      <c r="F40" s="323" t="e">
        <f>IF(Tabla2[[#This Row],[Productos ]]="","",'Formulario PPGR1'!#REF!)</f>
        <v>#REF!</v>
      </c>
      <c r="G40" s="546" t="s">
        <v>2988</v>
      </c>
      <c r="H40" s="546" t="s">
        <v>1407</v>
      </c>
      <c r="I40" s="546" t="s">
        <v>1408</v>
      </c>
      <c r="J40" s="547">
        <v>1</v>
      </c>
      <c r="K40" s="547"/>
      <c r="L40" s="547"/>
      <c r="M40" s="547">
        <v>1</v>
      </c>
      <c r="N40" s="547"/>
      <c r="O40" s="547"/>
      <c r="P40" s="547">
        <v>1</v>
      </c>
      <c r="Q40" s="547"/>
      <c r="R40" s="547"/>
      <c r="S40" s="547">
        <v>1</v>
      </c>
      <c r="T40" s="547"/>
      <c r="U40" s="547"/>
      <c r="V40" s="548">
        <f>IF(SUM(Tabla2[[#This Row],[Ene]:[Dic]])=0,"",SUM(Tabla2[[#This Row],[Ene]:[Dic]]))</f>
        <v>4</v>
      </c>
      <c r="W40" s="549" t="s">
        <v>448</v>
      </c>
      <c r="X40" s="549"/>
      <c r="Y40" s="549"/>
      <c r="Z40" s="549"/>
      <c r="AA40" s="575" t="s">
        <v>75</v>
      </c>
    </row>
    <row r="41" spans="2:27" s="158" customFormat="1" ht="71.25" customHeight="1" x14ac:dyDescent="0.25">
      <c r="B41" s="323" t="e">
        <f>IF(Tabla2[[#This Row],[Productos ]]="","",CONCATENATE(Tabla2[[#This Row],[POA]],".",Tabla2[[#This Row],[SRS]],".",Tabla2[[#This Row],[AREA]],".",Tabla2[[#This Row],[TIPO]]))</f>
        <v>#REF!</v>
      </c>
      <c r="C41" s="323" t="e">
        <f>IF(Tabla2[[#This Row],[Productos ]]="","",'Formulario PPGR1'!#REF!)</f>
        <v>#REF!</v>
      </c>
      <c r="D41" s="323" t="e">
        <f>IF(Tabla2[[#This Row],[Productos ]]="","",'Formulario PPGR1'!#REF!)</f>
        <v>#REF!</v>
      </c>
      <c r="E41" s="323" t="e">
        <f>IF(Tabla2[[#This Row],[Productos ]]="","",'Formulario PPGR1'!#REF!)</f>
        <v>#REF!</v>
      </c>
      <c r="F41" s="323" t="e">
        <f>IF(Tabla2[[#This Row],[Productos ]]="","",'Formulario PPGR1'!#REF!)</f>
        <v>#REF!</v>
      </c>
      <c r="G41" s="546" t="s">
        <v>2979</v>
      </c>
      <c r="H41" s="546" t="s">
        <v>1413</v>
      </c>
      <c r="I41" s="546" t="s">
        <v>1414</v>
      </c>
      <c r="J41" s="547"/>
      <c r="K41" s="547"/>
      <c r="L41" s="547">
        <v>1</v>
      </c>
      <c r="M41" s="547"/>
      <c r="N41" s="547"/>
      <c r="O41" s="547">
        <v>1</v>
      </c>
      <c r="P41" s="547"/>
      <c r="Q41" s="547"/>
      <c r="R41" s="547">
        <v>1</v>
      </c>
      <c r="S41" s="547"/>
      <c r="T41" s="547">
        <v>1</v>
      </c>
      <c r="U41" s="547"/>
      <c r="V41" s="548">
        <f>IF(SUM(Tabla2[[#This Row],[Ene]:[Dic]])=0,"",SUM(Tabla2[[#This Row],[Ene]:[Dic]]))</f>
        <v>4</v>
      </c>
      <c r="W41" s="549" t="s">
        <v>444</v>
      </c>
      <c r="X41" s="549" t="s">
        <v>445</v>
      </c>
      <c r="Y41" s="549"/>
      <c r="Z41" s="549"/>
      <c r="AA41" s="575" t="s">
        <v>1282</v>
      </c>
    </row>
    <row r="42" spans="2:27" s="158" customFormat="1" ht="57" customHeight="1" x14ac:dyDescent="0.25">
      <c r="B42" s="323" t="e">
        <f>IF(Tabla2[[#This Row],[Productos ]]="","",CONCATENATE(Tabla2[[#This Row],[POA]],".",Tabla2[[#This Row],[SRS]],".",Tabla2[[#This Row],[AREA]],".",Tabla2[[#This Row],[TIPO]]))</f>
        <v>#REF!</v>
      </c>
      <c r="C42" s="323" t="e">
        <f>IF(Tabla2[[#This Row],[Productos ]]="","",'Formulario PPGR1'!#REF!)</f>
        <v>#REF!</v>
      </c>
      <c r="D42" s="323" t="e">
        <f>IF(Tabla2[[#This Row],[Productos ]]="","",'Formulario PPGR1'!#REF!)</f>
        <v>#REF!</v>
      </c>
      <c r="E42" s="323" t="e">
        <f>IF(Tabla2[[#This Row],[Productos ]]="","",'Formulario PPGR1'!#REF!)</f>
        <v>#REF!</v>
      </c>
      <c r="F42" s="323" t="e">
        <f>IF(Tabla2[[#This Row],[Productos ]]="","",'Formulario PPGR1'!#REF!)</f>
        <v>#REF!</v>
      </c>
      <c r="G42" s="546" t="s">
        <v>1409</v>
      </c>
      <c r="H42" s="546" t="s">
        <v>1415</v>
      </c>
      <c r="I42" s="546" t="s">
        <v>1416</v>
      </c>
      <c r="J42" s="547">
        <v>1</v>
      </c>
      <c r="K42" s="547">
        <v>1</v>
      </c>
      <c r="L42" s="547">
        <v>1</v>
      </c>
      <c r="M42" s="547">
        <v>1</v>
      </c>
      <c r="N42" s="547">
        <v>1</v>
      </c>
      <c r="O42" s="547">
        <v>1</v>
      </c>
      <c r="P42" s="547">
        <v>1</v>
      </c>
      <c r="Q42" s="547">
        <v>1</v>
      </c>
      <c r="R42" s="547">
        <v>1</v>
      </c>
      <c r="S42" s="547">
        <v>1</v>
      </c>
      <c r="T42" s="547">
        <v>1</v>
      </c>
      <c r="U42" s="547">
        <v>1</v>
      </c>
      <c r="V42" s="548">
        <f>IF(SUM(Tabla2[[#This Row],[Ene]:[Dic]])=0,"",SUM(Tabla2[[#This Row],[Ene]:[Dic]]))</f>
        <v>12</v>
      </c>
      <c r="W42" s="549" t="s">
        <v>455</v>
      </c>
      <c r="X42" s="549" t="s">
        <v>444</v>
      </c>
      <c r="Y42" s="549"/>
      <c r="Z42" s="549"/>
      <c r="AA42" s="575" t="s">
        <v>1282</v>
      </c>
    </row>
    <row r="43" spans="2:27" s="158" customFormat="1" ht="53.25" customHeight="1" x14ac:dyDescent="0.25">
      <c r="B43" s="323" t="e">
        <f>IF(Tabla2[[#This Row],[Productos ]]="","",CONCATENATE(Tabla2[[#This Row],[POA]],".",Tabla2[[#This Row],[SRS]],".",Tabla2[[#This Row],[AREA]],".",Tabla2[[#This Row],[TIPO]]))</f>
        <v>#REF!</v>
      </c>
      <c r="C43" s="323" t="e">
        <f>IF(Tabla2[[#This Row],[Productos ]]="","",'Formulario PPGR1'!#REF!)</f>
        <v>#REF!</v>
      </c>
      <c r="D43" s="323" t="e">
        <f>IF(Tabla2[[#This Row],[Productos ]]="","",'Formulario PPGR1'!#REF!)</f>
        <v>#REF!</v>
      </c>
      <c r="E43" s="323" t="e">
        <f>IF(Tabla2[[#This Row],[Productos ]]="","",'Formulario PPGR1'!#REF!)</f>
        <v>#REF!</v>
      </c>
      <c r="F43" s="323" t="e">
        <f>IF(Tabla2[[#This Row],[Productos ]]="","",'Formulario PPGR1'!#REF!)</f>
        <v>#REF!</v>
      </c>
      <c r="G43" s="546" t="s">
        <v>1417</v>
      </c>
      <c r="H43" s="546" t="s">
        <v>1422</v>
      </c>
      <c r="I43" s="546" t="s">
        <v>1423</v>
      </c>
      <c r="J43" s="547"/>
      <c r="K43" s="547"/>
      <c r="L43" s="547">
        <v>1</v>
      </c>
      <c r="M43" s="547"/>
      <c r="N43" s="547"/>
      <c r="O43" s="547">
        <v>1</v>
      </c>
      <c r="P43" s="547"/>
      <c r="Q43" s="547"/>
      <c r="R43" s="547">
        <v>1</v>
      </c>
      <c r="S43" s="547"/>
      <c r="T43" s="547"/>
      <c r="U43" s="547">
        <v>1</v>
      </c>
      <c r="V43" s="548">
        <f>IF(SUM(Tabla2[[#This Row],[Ene]:[Dic]])=0,"",SUM(Tabla2[[#This Row],[Ene]:[Dic]]))</f>
        <v>4</v>
      </c>
      <c r="W43" s="549" t="s">
        <v>456</v>
      </c>
      <c r="X43" s="549"/>
      <c r="Y43" s="549"/>
      <c r="Z43" s="549"/>
      <c r="AA43" s="575" t="s">
        <v>1289</v>
      </c>
    </row>
    <row r="44" spans="2:27" s="158" customFormat="1" ht="41.25" customHeight="1" x14ac:dyDescent="0.25">
      <c r="B44" s="323" t="e">
        <f>IF(Tabla2[[#This Row],[Productos ]]="","",CONCATENATE(Tabla2[[#This Row],[POA]],".",Tabla2[[#This Row],[SRS]],".",Tabla2[[#This Row],[AREA]],".",Tabla2[[#This Row],[TIPO]]))</f>
        <v>#REF!</v>
      </c>
      <c r="C44" s="323" t="e">
        <f>IF(Tabla2[[#This Row],[Productos ]]="","",'Formulario PPGR1'!#REF!)</f>
        <v>#REF!</v>
      </c>
      <c r="D44" s="323" t="e">
        <f>IF(Tabla2[[#This Row],[Productos ]]="","",'Formulario PPGR1'!#REF!)</f>
        <v>#REF!</v>
      </c>
      <c r="E44" s="323" t="e">
        <f>IF(Tabla2[[#This Row],[Productos ]]="","",'Formulario PPGR1'!#REF!)</f>
        <v>#REF!</v>
      </c>
      <c r="F44" s="323" t="e">
        <f>IF(Tabla2[[#This Row],[Productos ]]="","",'Formulario PPGR1'!#REF!)</f>
        <v>#REF!</v>
      </c>
      <c r="G44" s="546" t="s">
        <v>1417</v>
      </c>
      <c r="H44" s="546" t="s">
        <v>1424</v>
      </c>
      <c r="I44" s="546" t="s">
        <v>1425</v>
      </c>
      <c r="J44" s="547"/>
      <c r="K44" s="547"/>
      <c r="L44" s="547"/>
      <c r="M44" s="547"/>
      <c r="N44" s="547">
        <v>1</v>
      </c>
      <c r="O44" s="547"/>
      <c r="P44" s="547"/>
      <c r="Q44" s="547"/>
      <c r="R44" s="547"/>
      <c r="S44" s="547"/>
      <c r="T44" s="547"/>
      <c r="U44" s="547">
        <v>1</v>
      </c>
      <c r="V44" s="548">
        <f>IF(SUM(Tabla2[[#This Row],[Ene]:[Dic]])=0,"",SUM(Tabla2[[#This Row],[Ene]:[Dic]]))</f>
        <v>2</v>
      </c>
      <c r="W44" s="549" t="s">
        <v>453</v>
      </c>
      <c r="X44" s="549"/>
      <c r="Y44" s="549"/>
      <c r="Z44" s="549"/>
      <c r="AA44" s="575" t="s">
        <v>1289</v>
      </c>
    </row>
    <row r="45" spans="2:27" s="158" customFormat="1" ht="63" x14ac:dyDescent="0.25">
      <c r="B45" s="323" t="e">
        <f>IF(Tabla2[[#This Row],[Productos ]]="","",CONCATENATE(Tabla2[[#This Row],[POA]],".",Tabla2[[#This Row],[SRS]],".",Tabla2[[#This Row],[AREA]],".",Tabla2[[#This Row],[TIPO]]))</f>
        <v>#REF!</v>
      </c>
      <c r="C45" s="323" t="e">
        <f>IF(Tabla2[[#This Row],[Productos ]]="","",'Formulario PPGR1'!#REF!)</f>
        <v>#REF!</v>
      </c>
      <c r="D45" s="323" t="e">
        <f>IF(Tabla2[[#This Row],[Productos ]]="","",'Formulario PPGR1'!#REF!)</f>
        <v>#REF!</v>
      </c>
      <c r="E45" s="323" t="e">
        <f>IF(Tabla2[[#This Row],[Productos ]]="","",'Formulario PPGR1'!#REF!)</f>
        <v>#REF!</v>
      </c>
      <c r="F45" s="323" t="e">
        <f>IF(Tabla2[[#This Row],[Productos ]]="","",'Formulario PPGR1'!#REF!)</f>
        <v>#REF!</v>
      </c>
      <c r="G45" s="546" t="s">
        <v>1420</v>
      </c>
      <c r="H45" s="546" t="s">
        <v>1426</v>
      </c>
      <c r="I45" s="546" t="s">
        <v>1427</v>
      </c>
      <c r="J45" s="547"/>
      <c r="K45" s="547"/>
      <c r="L45" s="547">
        <v>1</v>
      </c>
      <c r="M45" s="547"/>
      <c r="N45" s="547"/>
      <c r="O45" s="547">
        <v>1</v>
      </c>
      <c r="P45" s="547"/>
      <c r="Q45" s="547"/>
      <c r="R45" s="547">
        <v>1</v>
      </c>
      <c r="S45" s="547"/>
      <c r="T45" s="547"/>
      <c r="U45" s="547">
        <v>1</v>
      </c>
      <c r="V45" s="548">
        <f>IF(SUM(Tabla2[[#This Row],[Ene]:[Dic]])=0,"",SUM(Tabla2[[#This Row],[Ene]:[Dic]]))</f>
        <v>4</v>
      </c>
      <c r="W45" s="549" t="s">
        <v>444</v>
      </c>
      <c r="X45" s="549" t="s">
        <v>445</v>
      </c>
      <c r="Y45" s="549"/>
      <c r="Z45" s="549"/>
      <c r="AA45" s="575" t="s">
        <v>1289</v>
      </c>
    </row>
    <row r="46" spans="2:27" s="158" customFormat="1" ht="58.5" customHeight="1" x14ac:dyDescent="0.25">
      <c r="B46" s="323" t="e">
        <f>IF(Tabla2[[#This Row],[Productos ]]="","",CONCATENATE(Tabla2[[#This Row],[POA]],".",Tabla2[[#This Row],[SRS]],".",Tabla2[[#This Row],[AREA]],".",Tabla2[[#This Row],[TIPO]]))</f>
        <v>#REF!</v>
      </c>
      <c r="C46" s="323" t="e">
        <f>IF(Tabla2[[#This Row],[Productos ]]="","",'Formulario PPGR1'!#REF!)</f>
        <v>#REF!</v>
      </c>
      <c r="D46" s="323" t="e">
        <f>IF(Tabla2[[#This Row],[Productos ]]="","",'Formulario PPGR1'!#REF!)</f>
        <v>#REF!</v>
      </c>
      <c r="E46" s="323" t="e">
        <f>IF(Tabla2[[#This Row],[Productos ]]="","",'Formulario PPGR1'!#REF!)</f>
        <v>#REF!</v>
      </c>
      <c r="F46" s="323" t="e">
        <f>IF(Tabla2[[#This Row],[Productos ]]="","",'Formulario PPGR1'!#REF!)</f>
        <v>#REF!</v>
      </c>
      <c r="G46" s="546" t="s">
        <v>1420</v>
      </c>
      <c r="H46" s="546" t="s">
        <v>1428</v>
      </c>
      <c r="I46" s="546" t="s">
        <v>1429</v>
      </c>
      <c r="J46" s="552"/>
      <c r="K46" s="552"/>
      <c r="L46" s="547">
        <v>1</v>
      </c>
      <c r="M46" s="552"/>
      <c r="N46" s="552"/>
      <c r="O46" s="547">
        <v>1</v>
      </c>
      <c r="P46" s="552"/>
      <c r="Q46" s="552"/>
      <c r="R46" s="547">
        <v>1</v>
      </c>
      <c r="S46" s="552"/>
      <c r="T46" s="552"/>
      <c r="U46" s="547">
        <v>1</v>
      </c>
      <c r="V46" s="548">
        <f>IF(SUM(Tabla2[[#This Row],[Ene]:[Dic]])=0,"",SUM(Tabla2[[#This Row],[Ene]:[Dic]]))</f>
        <v>4</v>
      </c>
      <c r="W46" s="549" t="s">
        <v>444</v>
      </c>
      <c r="X46" s="549" t="s">
        <v>445</v>
      </c>
      <c r="Y46" s="549"/>
      <c r="Z46" s="549"/>
      <c r="AA46" s="575" t="s">
        <v>1289</v>
      </c>
    </row>
    <row r="47" spans="2:27" s="158" customFormat="1" ht="68.25" customHeight="1" x14ac:dyDescent="0.25">
      <c r="B47" s="323" t="e">
        <f>IF(Tabla2[[#This Row],[Productos ]]="","",CONCATENATE(Tabla2[[#This Row],[POA]],".",Tabla2[[#This Row],[SRS]],".",Tabla2[[#This Row],[AREA]],".",Tabla2[[#This Row],[TIPO]]))</f>
        <v>#REF!</v>
      </c>
      <c r="C47" s="323" t="e">
        <f>IF(Tabla2[[#This Row],[Productos ]]="","",'Formulario PPGR1'!#REF!)</f>
        <v>#REF!</v>
      </c>
      <c r="D47" s="323" t="e">
        <f>IF(Tabla2[[#This Row],[Productos ]]="","",'Formulario PPGR1'!#REF!)</f>
        <v>#REF!</v>
      </c>
      <c r="E47" s="323" t="e">
        <f>IF(Tabla2[[#This Row],[Productos ]]="","",'Formulario PPGR1'!#REF!)</f>
        <v>#REF!</v>
      </c>
      <c r="F47" s="323" t="e">
        <f>IF(Tabla2[[#This Row],[Productos ]]="","",'Formulario PPGR1'!#REF!)</f>
        <v>#REF!</v>
      </c>
      <c r="G47" s="546" t="s">
        <v>2980</v>
      </c>
      <c r="H47" s="546" t="s">
        <v>1426</v>
      </c>
      <c r="I47" s="546" t="s">
        <v>1434</v>
      </c>
      <c r="J47" s="547"/>
      <c r="K47" s="547"/>
      <c r="L47" s="547">
        <v>1</v>
      </c>
      <c r="M47" s="547"/>
      <c r="N47" s="547"/>
      <c r="O47" s="547">
        <v>1</v>
      </c>
      <c r="P47" s="547"/>
      <c r="Q47" s="547"/>
      <c r="R47" s="547">
        <v>1</v>
      </c>
      <c r="S47" s="547"/>
      <c r="T47" s="547"/>
      <c r="U47" s="547">
        <v>1</v>
      </c>
      <c r="V47" s="548">
        <f>IF(SUM(Tabla2[[#This Row],[Ene]:[Dic]])=0,"",SUM(Tabla2[[#This Row],[Ene]:[Dic]]))</f>
        <v>4</v>
      </c>
      <c r="W47" s="549" t="s">
        <v>444</v>
      </c>
      <c r="X47" s="549"/>
      <c r="Y47" s="549"/>
      <c r="Z47" s="549"/>
      <c r="AA47" s="575" t="s">
        <v>1281</v>
      </c>
    </row>
    <row r="48" spans="2:27" s="158" customFormat="1" ht="60.75" customHeight="1" x14ac:dyDescent="0.25">
      <c r="B48" s="323" t="e">
        <f>IF(Tabla2[[#This Row],[Productos ]]="","",CONCATENATE(Tabla2[[#This Row],[POA]],".",Tabla2[[#This Row],[SRS]],".",Tabla2[[#This Row],[AREA]],".",Tabla2[[#This Row],[TIPO]]))</f>
        <v>#REF!</v>
      </c>
      <c r="C48" s="323" t="e">
        <f>IF(Tabla2[[#This Row],[Productos ]]="","",'Formulario PPGR1'!#REF!)</f>
        <v>#REF!</v>
      </c>
      <c r="D48" s="323" t="e">
        <f>IF(Tabla2[[#This Row],[Productos ]]="","",'Formulario PPGR1'!#REF!)</f>
        <v>#REF!</v>
      </c>
      <c r="E48" s="323" t="e">
        <f>IF(Tabla2[[#This Row],[Productos ]]="","",'Formulario PPGR1'!#REF!)</f>
        <v>#REF!</v>
      </c>
      <c r="F48" s="323" t="e">
        <f>IF(Tabla2[[#This Row],[Productos ]]="","",'Formulario PPGR1'!#REF!)</f>
        <v>#REF!</v>
      </c>
      <c r="G48" s="546" t="s">
        <v>1432</v>
      </c>
      <c r="H48" s="546" t="s">
        <v>1435</v>
      </c>
      <c r="I48" s="546" t="s">
        <v>1436</v>
      </c>
      <c r="J48" s="547"/>
      <c r="K48" s="547"/>
      <c r="L48" s="547">
        <v>1</v>
      </c>
      <c r="M48" s="547"/>
      <c r="N48" s="547"/>
      <c r="O48" s="547">
        <v>1</v>
      </c>
      <c r="P48" s="547"/>
      <c r="Q48" s="547"/>
      <c r="R48" s="547">
        <v>1</v>
      </c>
      <c r="S48" s="547"/>
      <c r="T48" s="547"/>
      <c r="U48" s="547">
        <v>1</v>
      </c>
      <c r="V48" s="548">
        <f>IF(SUM(Tabla2[[#This Row],[Ene]:[Dic]])=0,"",SUM(Tabla2[[#This Row],[Ene]:[Dic]]))</f>
        <v>4</v>
      </c>
      <c r="W48" s="549" t="s">
        <v>444</v>
      </c>
      <c r="X48" s="549"/>
      <c r="Y48" s="549"/>
      <c r="Z48" s="549"/>
      <c r="AA48" s="575" t="s">
        <v>1281</v>
      </c>
    </row>
    <row r="49" spans="2:27" s="158" customFormat="1" ht="45" x14ac:dyDescent="0.25">
      <c r="B49" s="323" t="e">
        <f>IF(Tabla2[[#This Row],[Productos ]]="","",CONCATENATE(Tabla2[[#This Row],[POA]],".",Tabla2[[#This Row],[SRS]],".",Tabla2[[#This Row],[AREA]],".",Tabla2[[#This Row],[TIPO]]))</f>
        <v>#REF!</v>
      </c>
      <c r="C49" s="323" t="e">
        <f>IF(Tabla2[[#This Row],[Productos ]]="","",'Formulario PPGR1'!#REF!)</f>
        <v>#REF!</v>
      </c>
      <c r="D49" s="323" t="e">
        <f>IF(Tabla2[[#This Row],[Productos ]]="","",'Formulario PPGR1'!#REF!)</f>
        <v>#REF!</v>
      </c>
      <c r="E49" s="323" t="e">
        <f>IF(Tabla2[[#This Row],[Productos ]]="","",'Formulario PPGR1'!#REF!)</f>
        <v>#REF!</v>
      </c>
      <c r="F49" s="323" t="e">
        <f>IF(Tabla2[[#This Row],[Productos ]]="","",'Formulario PPGR1'!#REF!)</f>
        <v>#REF!</v>
      </c>
      <c r="G49" s="546" t="s">
        <v>1441</v>
      </c>
      <c r="H49" s="546" t="s">
        <v>1442</v>
      </c>
      <c r="I49" s="546" t="s">
        <v>1443</v>
      </c>
      <c r="J49" s="547"/>
      <c r="K49" s="547"/>
      <c r="L49" s="547"/>
      <c r="M49" s="547"/>
      <c r="N49" s="547"/>
      <c r="O49" s="547">
        <v>1</v>
      </c>
      <c r="P49" s="547"/>
      <c r="Q49" s="547"/>
      <c r="R49" s="547"/>
      <c r="S49" s="547"/>
      <c r="T49" s="547"/>
      <c r="U49" s="547"/>
      <c r="V49" s="548">
        <f>IF(SUM(Tabla2[[#This Row],[Ene]:[Dic]])=0,"",SUM(Tabla2[[#This Row],[Ene]:[Dic]]))</f>
        <v>1</v>
      </c>
      <c r="W49" s="549" t="s">
        <v>444</v>
      </c>
      <c r="X49" s="549" t="s">
        <v>448</v>
      </c>
      <c r="Y49" s="549"/>
      <c r="Z49" s="549" t="s">
        <v>1444</v>
      </c>
      <c r="AA49" s="573" t="s">
        <v>1289</v>
      </c>
    </row>
    <row r="50" spans="2:27" s="158" customFormat="1" ht="45" x14ac:dyDescent="0.25">
      <c r="B50" s="323" t="e">
        <f>IF(Tabla2[[#This Row],[Productos ]]="","",CONCATENATE(Tabla2[[#This Row],[POA]],".",Tabla2[[#This Row],[SRS]],".",Tabla2[[#This Row],[AREA]],".",Tabla2[[#This Row],[TIPO]]))</f>
        <v>#REF!</v>
      </c>
      <c r="C50" s="323" t="e">
        <f>IF(Tabla2[[#This Row],[Productos ]]="","",'Formulario PPGR1'!#REF!)</f>
        <v>#REF!</v>
      </c>
      <c r="D50" s="323" t="e">
        <f>IF(Tabla2[[#This Row],[Productos ]]="","",'Formulario PPGR1'!#REF!)</f>
        <v>#REF!</v>
      </c>
      <c r="E50" s="323" t="e">
        <f>IF(Tabla2[[#This Row],[Productos ]]="","",'Formulario PPGR1'!#REF!)</f>
        <v>#REF!</v>
      </c>
      <c r="F50" s="323" t="e">
        <f>IF(Tabla2[[#This Row],[Productos ]]="","",'Formulario PPGR1'!#REF!)</f>
        <v>#REF!</v>
      </c>
      <c r="G50" s="546" t="s">
        <v>1441</v>
      </c>
      <c r="H50" s="546" t="s">
        <v>1445</v>
      </c>
      <c r="I50" s="546" t="s">
        <v>1446</v>
      </c>
      <c r="J50" s="547"/>
      <c r="K50" s="547"/>
      <c r="L50" s="547"/>
      <c r="M50" s="547"/>
      <c r="N50" s="547"/>
      <c r="O50" s="547"/>
      <c r="P50" s="547"/>
      <c r="Q50" s="547"/>
      <c r="R50" s="547">
        <v>1</v>
      </c>
      <c r="S50" s="547"/>
      <c r="T50" s="547">
        <v>1</v>
      </c>
      <c r="U50" s="547"/>
      <c r="V50" s="548">
        <f>IF(SUM(Tabla2[[#This Row],[Ene]:[Dic]])=0,"",SUM(Tabla2[[#This Row],[Ene]:[Dic]]))</f>
        <v>2</v>
      </c>
      <c r="W50" s="549" t="s">
        <v>444</v>
      </c>
      <c r="X50" s="549"/>
      <c r="Y50" s="549"/>
      <c r="Z50" s="549" t="s">
        <v>1447</v>
      </c>
      <c r="AA50" s="573" t="s">
        <v>1289</v>
      </c>
    </row>
    <row r="51" spans="2:27" s="158" customFormat="1" ht="69" customHeight="1" x14ac:dyDescent="0.25">
      <c r="B51" s="323" t="e">
        <f>IF(Tabla2[[#This Row],[Productos ]]="","",CONCATENATE(Tabla2[[#This Row],[POA]],".",Tabla2[[#This Row],[SRS]],".",Tabla2[[#This Row],[AREA]],".",Tabla2[[#This Row],[TIPO]]))</f>
        <v>#REF!</v>
      </c>
      <c r="C51" s="323" t="e">
        <f>IF(Tabla2[[#This Row],[Productos ]]="","",'Formulario PPGR1'!#REF!)</f>
        <v>#REF!</v>
      </c>
      <c r="D51" s="323" t="e">
        <f>IF(Tabla2[[#This Row],[Productos ]]="","",'Formulario PPGR1'!#REF!)</f>
        <v>#REF!</v>
      </c>
      <c r="E51" s="323" t="e">
        <f>IF(Tabla2[[#This Row],[Productos ]]="","",'Formulario PPGR1'!#REF!)</f>
        <v>#REF!</v>
      </c>
      <c r="F51" s="323" t="e">
        <f>IF(Tabla2[[#This Row],[Productos ]]="","",'Formulario PPGR1'!#REF!)</f>
        <v>#REF!</v>
      </c>
      <c r="G51" s="546" t="s">
        <v>1441</v>
      </c>
      <c r="H51" s="546" t="s">
        <v>1448</v>
      </c>
      <c r="I51" s="546" t="s">
        <v>1449</v>
      </c>
      <c r="J51" s="547"/>
      <c r="K51" s="547"/>
      <c r="L51" s="547"/>
      <c r="M51" s="547"/>
      <c r="N51" s="547"/>
      <c r="O51" s="547"/>
      <c r="P51" s="547"/>
      <c r="Q51" s="547"/>
      <c r="R51" s="547"/>
      <c r="S51" s="547">
        <v>1</v>
      </c>
      <c r="T51" s="547"/>
      <c r="U51" s="547">
        <v>1</v>
      </c>
      <c r="V51" s="548">
        <f>IF(SUM(Tabla2[[#This Row],[Ene]:[Dic]])=0,"",SUM(Tabla2[[#This Row],[Ene]:[Dic]]))</f>
        <v>2</v>
      </c>
      <c r="W51" s="549" t="s">
        <v>454</v>
      </c>
      <c r="X51" s="549" t="s">
        <v>445</v>
      </c>
      <c r="Y51" s="549"/>
      <c r="Z51" s="549" t="s">
        <v>1450</v>
      </c>
      <c r="AA51" s="573" t="s">
        <v>1289</v>
      </c>
    </row>
    <row r="52" spans="2:27" s="158" customFormat="1" ht="69" customHeight="1" x14ac:dyDescent="0.25">
      <c r="B52" s="325" t="e">
        <f>IF(Tabla2[[#This Row],[Productos ]]="","",CONCATENATE(Tabla2[[#This Row],[POA]],".",Tabla2[[#This Row],[SRS]],".",Tabla2[[#This Row],[AREA]],".",Tabla2[[#This Row],[TIPO]]))</f>
        <v>#REF!</v>
      </c>
      <c r="C52" s="325" t="e">
        <f>IF(Tabla2[[#This Row],[Productos ]]="","",'Formulario PPGR1'!#REF!)</f>
        <v>#REF!</v>
      </c>
      <c r="D52" s="325" t="e">
        <f>IF(Tabla2[[#This Row],[Productos ]]="","",'Formulario PPGR1'!#REF!)</f>
        <v>#REF!</v>
      </c>
      <c r="E52" s="325" t="e">
        <f>IF(Tabla2[[#This Row],[Productos ]]="","",'Formulario PPGR1'!#REF!)</f>
        <v>#REF!</v>
      </c>
      <c r="F52" s="325" t="e">
        <f>IF(Tabla2[[#This Row],[Productos ]]="","",'Formulario PPGR1'!#REF!)</f>
        <v>#REF!</v>
      </c>
      <c r="G52" s="546" t="s">
        <v>1451</v>
      </c>
      <c r="H52" s="546" t="s">
        <v>1452</v>
      </c>
      <c r="I52" s="546" t="s">
        <v>1453</v>
      </c>
      <c r="J52" s="547"/>
      <c r="K52" s="547"/>
      <c r="L52" s="547"/>
      <c r="M52" s="547">
        <v>1</v>
      </c>
      <c r="N52" s="547"/>
      <c r="O52" s="547"/>
      <c r="P52" s="547">
        <v>1</v>
      </c>
      <c r="Q52" s="547"/>
      <c r="R52" s="547"/>
      <c r="S52" s="547"/>
      <c r="T52" s="547">
        <v>1</v>
      </c>
      <c r="U52" s="547"/>
      <c r="V52" s="548">
        <f>IF(SUM(Tabla2[[#This Row],[Ene]:[Dic]])=0,"",SUM(Tabla2[[#This Row],[Ene]:[Dic]]))</f>
        <v>3</v>
      </c>
      <c r="W52" s="549" t="s">
        <v>444</v>
      </c>
      <c r="X52" s="549"/>
      <c r="Y52" s="549"/>
      <c r="Z52" s="549"/>
      <c r="AA52" s="573" t="s">
        <v>1289</v>
      </c>
    </row>
    <row r="53" spans="2:27" s="158" customFormat="1" ht="42.75" customHeight="1" x14ac:dyDescent="0.25">
      <c r="B53" s="323" t="e">
        <f>IF(Tabla2[[#This Row],[Productos ]]="","",CONCATENATE(Tabla2[[#This Row],[POA]],".",Tabla2[[#This Row],[SRS]],".",Tabla2[[#This Row],[AREA]],".",Tabla2[[#This Row],[TIPO]]))</f>
        <v>#REF!</v>
      </c>
      <c r="C53" s="323" t="e">
        <f>IF(Tabla2[[#This Row],[Productos ]]="","",'Formulario PPGR1'!#REF!)</f>
        <v>#REF!</v>
      </c>
      <c r="D53" s="323" t="e">
        <f>IF(Tabla2[[#This Row],[Productos ]]="","",'Formulario PPGR1'!#REF!)</f>
        <v>#REF!</v>
      </c>
      <c r="E53" s="323" t="e">
        <f>IF(Tabla2[[#This Row],[Productos ]]="","",'Formulario PPGR1'!#REF!)</f>
        <v>#REF!</v>
      </c>
      <c r="F53" s="323" t="e">
        <f>IF(Tabla2[[#This Row],[Productos ]]="","",'Formulario PPGR1'!#REF!)</f>
        <v>#REF!</v>
      </c>
      <c r="G53" s="546" t="s">
        <v>1451</v>
      </c>
      <c r="H53" s="546" t="s">
        <v>1454</v>
      </c>
      <c r="I53" s="546" t="s">
        <v>1455</v>
      </c>
      <c r="J53" s="547">
        <v>1</v>
      </c>
      <c r="K53" s="547"/>
      <c r="L53" s="547"/>
      <c r="M53" s="547">
        <v>1</v>
      </c>
      <c r="N53" s="547"/>
      <c r="O53" s="547"/>
      <c r="P53" s="547">
        <v>1</v>
      </c>
      <c r="Q53" s="547"/>
      <c r="R53" s="547"/>
      <c r="S53" s="547">
        <v>1</v>
      </c>
      <c r="T53" s="547"/>
      <c r="U53" s="547"/>
      <c r="V53" s="548">
        <f>IF(SUM(Tabla2[[#This Row],[Ene]:[Dic]])=0,"",SUM(Tabla2[[#This Row],[Ene]:[Dic]]))</f>
        <v>4</v>
      </c>
      <c r="W53" s="549" t="s">
        <v>444</v>
      </c>
      <c r="X53" s="549"/>
      <c r="Y53" s="549"/>
      <c r="Z53" s="549"/>
      <c r="AA53" s="573" t="s">
        <v>1289</v>
      </c>
    </row>
    <row r="54" spans="2:27" s="158" customFormat="1" ht="39.75" customHeight="1" x14ac:dyDescent="0.25">
      <c r="B54" s="323" t="e">
        <f>IF(Tabla2[[#This Row],[Productos ]]="","",CONCATENATE(Tabla2[[#This Row],[POA]],".",Tabla2[[#This Row],[SRS]],".",Tabla2[[#This Row],[AREA]],".",Tabla2[[#This Row],[TIPO]]))</f>
        <v>#REF!</v>
      </c>
      <c r="C54" s="323" t="e">
        <f>IF(Tabla2[[#This Row],[Productos ]]="","",'Formulario PPGR1'!#REF!)</f>
        <v>#REF!</v>
      </c>
      <c r="D54" s="323" t="e">
        <f>IF(Tabla2[[#This Row],[Productos ]]="","",'Formulario PPGR1'!#REF!)</f>
        <v>#REF!</v>
      </c>
      <c r="E54" s="323" t="e">
        <f>IF(Tabla2[[#This Row],[Productos ]]="","",'Formulario PPGR1'!#REF!)</f>
        <v>#REF!</v>
      </c>
      <c r="F54" s="323" t="e">
        <f>IF(Tabla2[[#This Row],[Productos ]]="","",'Formulario PPGR1'!#REF!)</f>
        <v>#REF!</v>
      </c>
      <c r="G54" s="546" t="s">
        <v>1451</v>
      </c>
      <c r="H54" s="546" t="s">
        <v>1456</v>
      </c>
      <c r="I54" s="546" t="s">
        <v>1457</v>
      </c>
      <c r="J54" s="547"/>
      <c r="K54" s="547"/>
      <c r="L54" s="547">
        <v>1</v>
      </c>
      <c r="M54" s="547"/>
      <c r="N54" s="547"/>
      <c r="O54" s="547">
        <v>1</v>
      </c>
      <c r="P54" s="547"/>
      <c r="Q54" s="547"/>
      <c r="R54" s="547">
        <v>1</v>
      </c>
      <c r="S54" s="547"/>
      <c r="T54" s="547"/>
      <c r="U54" s="547">
        <v>1</v>
      </c>
      <c r="V54" s="548">
        <f>IF(SUM(Tabla2[[#This Row],[Ene]:[Dic]])=0,"",SUM(Tabla2[[#This Row],[Ene]:[Dic]]))</f>
        <v>4</v>
      </c>
      <c r="W54" s="549" t="s">
        <v>444</v>
      </c>
      <c r="X54" s="549"/>
      <c r="Y54" s="549"/>
      <c r="Z54" s="549"/>
      <c r="AA54" s="573" t="s">
        <v>1289</v>
      </c>
    </row>
    <row r="55" spans="2:27" s="158" customFormat="1" ht="42.75" customHeight="1" x14ac:dyDescent="0.25">
      <c r="B55" s="323" t="e">
        <f>IF(Tabla2[[#This Row],[Productos ]]="","",CONCATENATE(Tabla2[[#This Row],[POA]],".",Tabla2[[#This Row],[SRS]],".",Tabla2[[#This Row],[AREA]],".",Tabla2[[#This Row],[TIPO]]))</f>
        <v>#REF!</v>
      </c>
      <c r="C55" s="323" t="e">
        <f>IF(Tabla2[[#This Row],[Productos ]]="","",'Formulario PPGR1'!#REF!)</f>
        <v>#REF!</v>
      </c>
      <c r="D55" s="323" t="e">
        <f>IF(Tabla2[[#This Row],[Productos ]]="","",'Formulario PPGR1'!#REF!)</f>
        <v>#REF!</v>
      </c>
      <c r="E55" s="323" t="e">
        <f>IF(Tabla2[[#This Row],[Productos ]]="","",'Formulario PPGR1'!#REF!)</f>
        <v>#REF!</v>
      </c>
      <c r="F55" s="323" t="e">
        <f>IF(Tabla2[[#This Row],[Productos ]]="","",'Formulario PPGR1'!#REF!)</f>
        <v>#REF!</v>
      </c>
      <c r="G55" s="546" t="s">
        <v>1451</v>
      </c>
      <c r="H55" s="546" t="s">
        <v>1458</v>
      </c>
      <c r="I55" s="546" t="s">
        <v>1459</v>
      </c>
      <c r="J55" s="547"/>
      <c r="K55" s="547"/>
      <c r="L55" s="547">
        <v>1</v>
      </c>
      <c r="M55" s="547"/>
      <c r="N55" s="547">
        <v>1</v>
      </c>
      <c r="O55" s="547"/>
      <c r="P55" s="547">
        <v>1</v>
      </c>
      <c r="Q55" s="547"/>
      <c r="R55" s="547">
        <v>1</v>
      </c>
      <c r="S55" s="547"/>
      <c r="T55" s="547">
        <v>1</v>
      </c>
      <c r="U55" s="547"/>
      <c r="V55" s="548">
        <f>IF(SUM(Tabla2[[#This Row],[Ene]:[Dic]])=0,"",SUM(Tabla2[[#This Row],[Ene]:[Dic]]))</f>
        <v>5</v>
      </c>
      <c r="W55" s="549" t="s">
        <v>444</v>
      </c>
      <c r="X55" s="549"/>
      <c r="Y55" s="549"/>
      <c r="Z55" s="549"/>
      <c r="AA55" s="573" t="s">
        <v>1289</v>
      </c>
    </row>
    <row r="56" spans="2:27" s="158" customFormat="1" ht="52.5" customHeight="1" x14ac:dyDescent="0.25">
      <c r="B56" s="325" t="e">
        <f>IF(Tabla2[[#This Row],[Productos ]]="","",CONCATENATE(Tabla2[[#This Row],[POA]],".",Tabla2[[#This Row],[SRS]],".",Tabla2[[#This Row],[AREA]],".",Tabla2[[#This Row],[TIPO]]))</f>
        <v>#REF!</v>
      </c>
      <c r="C56" s="325" t="e">
        <f>IF(Tabla2[[#This Row],[Productos ]]="","",'Formulario PPGR1'!#REF!)</f>
        <v>#REF!</v>
      </c>
      <c r="D56" s="325" t="e">
        <f>IF(Tabla2[[#This Row],[Productos ]]="","",'Formulario PPGR1'!#REF!)</f>
        <v>#REF!</v>
      </c>
      <c r="E56" s="325" t="e">
        <f>IF(Tabla2[[#This Row],[Productos ]]="","",'Formulario PPGR1'!#REF!)</f>
        <v>#REF!</v>
      </c>
      <c r="F56" s="325" t="e">
        <f>IF(Tabla2[[#This Row],[Productos ]]="","",'Formulario PPGR1'!#REF!)</f>
        <v>#REF!</v>
      </c>
      <c r="G56" s="546" t="s">
        <v>1451</v>
      </c>
      <c r="H56" s="546" t="s">
        <v>1460</v>
      </c>
      <c r="I56" s="546" t="s">
        <v>1461</v>
      </c>
      <c r="J56" s="547"/>
      <c r="K56" s="547"/>
      <c r="L56" s="547">
        <v>1</v>
      </c>
      <c r="M56" s="547"/>
      <c r="N56" s="547"/>
      <c r="O56" s="547">
        <v>1</v>
      </c>
      <c r="P56" s="547"/>
      <c r="Q56" s="547"/>
      <c r="R56" s="547">
        <v>1</v>
      </c>
      <c r="S56" s="547"/>
      <c r="T56" s="547"/>
      <c r="U56" s="547">
        <v>1</v>
      </c>
      <c r="V56" s="548">
        <f>IF(SUM(Tabla2[[#This Row],[Ene]:[Dic]])=0,"",SUM(Tabla2[[#This Row],[Ene]:[Dic]]))</f>
        <v>4</v>
      </c>
      <c r="W56" s="549" t="s">
        <v>444</v>
      </c>
      <c r="X56" s="549"/>
      <c r="Y56" s="549"/>
      <c r="Z56" s="549"/>
      <c r="AA56" s="573" t="s">
        <v>1289</v>
      </c>
    </row>
    <row r="57" spans="2:27" s="158" customFormat="1" ht="51" customHeight="1" x14ac:dyDescent="0.25">
      <c r="B57" s="323" t="e">
        <f>IF(Tabla2[[#This Row],[Productos ]]="","",CONCATENATE(Tabla2[[#This Row],[POA]],".",Tabla2[[#This Row],[SRS]],".",Tabla2[[#This Row],[AREA]],".",Tabla2[[#This Row],[TIPO]]))</f>
        <v>#REF!</v>
      </c>
      <c r="C57" s="323" t="e">
        <f>IF(Tabla2[[#This Row],[Productos ]]="","",'Formulario PPGR1'!#REF!)</f>
        <v>#REF!</v>
      </c>
      <c r="D57" s="323" t="e">
        <f>IF(Tabla2[[#This Row],[Productos ]]="","",'Formulario PPGR1'!#REF!)</f>
        <v>#REF!</v>
      </c>
      <c r="E57" s="323" t="e">
        <f>IF(Tabla2[[#This Row],[Productos ]]="","",'Formulario PPGR1'!#REF!)</f>
        <v>#REF!</v>
      </c>
      <c r="F57" s="323" t="e">
        <f>IF(Tabla2[[#This Row],[Productos ]]="","",'Formulario PPGR1'!#REF!)</f>
        <v>#REF!</v>
      </c>
      <c r="G57" s="546" t="s">
        <v>1451</v>
      </c>
      <c r="H57" s="546" t="s">
        <v>1462</v>
      </c>
      <c r="I57" s="546" t="s">
        <v>1463</v>
      </c>
      <c r="J57" s="547">
        <v>1</v>
      </c>
      <c r="K57" s="547"/>
      <c r="L57" s="547">
        <v>1</v>
      </c>
      <c r="M57" s="547"/>
      <c r="N57" s="547"/>
      <c r="O57" s="547">
        <v>1</v>
      </c>
      <c r="P57" s="547"/>
      <c r="Q57" s="547"/>
      <c r="R57" s="547">
        <v>1</v>
      </c>
      <c r="S57" s="547"/>
      <c r="T57" s="547"/>
      <c r="U57" s="547">
        <v>1</v>
      </c>
      <c r="V57" s="548">
        <f>IF(SUM(Tabla2[[#This Row],[Ene]:[Dic]])=0,"",SUM(Tabla2[[#This Row],[Ene]:[Dic]]))</f>
        <v>5</v>
      </c>
      <c r="W57" s="549" t="s">
        <v>444</v>
      </c>
      <c r="X57" s="549"/>
      <c r="Y57" s="549"/>
      <c r="Z57" s="549"/>
      <c r="AA57" s="573" t="s">
        <v>1289</v>
      </c>
    </row>
    <row r="58" spans="2:27" s="158" customFormat="1" ht="70.5" customHeight="1" x14ac:dyDescent="0.25">
      <c r="B58" s="323" t="e">
        <f>IF(Tabla2[[#This Row],[Productos ]]="","",CONCATENATE(Tabla2[[#This Row],[POA]],".",Tabla2[[#This Row],[SRS]],".",Tabla2[[#This Row],[AREA]],".",Tabla2[[#This Row],[TIPO]]))</f>
        <v>#REF!</v>
      </c>
      <c r="C58" s="323" t="e">
        <f>IF(Tabla2[[#This Row],[Productos ]]="","",'Formulario PPGR1'!#REF!)</f>
        <v>#REF!</v>
      </c>
      <c r="D58" s="323" t="e">
        <f>IF(Tabla2[[#This Row],[Productos ]]="","",'Formulario PPGR1'!#REF!)</f>
        <v>#REF!</v>
      </c>
      <c r="E58" s="323" t="e">
        <f>IF(Tabla2[[#This Row],[Productos ]]="","",'Formulario PPGR1'!#REF!)</f>
        <v>#REF!</v>
      </c>
      <c r="F58" s="323" t="e">
        <f>IF(Tabla2[[#This Row],[Productos ]]="","",'Formulario PPGR1'!#REF!)</f>
        <v>#REF!</v>
      </c>
      <c r="G58" s="546" t="s">
        <v>1451</v>
      </c>
      <c r="H58" s="546" t="s">
        <v>1464</v>
      </c>
      <c r="I58" s="546" t="s">
        <v>1427</v>
      </c>
      <c r="J58" s="547"/>
      <c r="K58" s="547"/>
      <c r="L58" s="547"/>
      <c r="M58" s="547"/>
      <c r="N58" s="547">
        <v>1</v>
      </c>
      <c r="O58" s="547"/>
      <c r="P58" s="547"/>
      <c r="Q58" s="547">
        <v>1</v>
      </c>
      <c r="R58" s="547"/>
      <c r="S58" s="547"/>
      <c r="T58" s="547">
        <v>1</v>
      </c>
      <c r="U58" s="547"/>
      <c r="V58" s="548">
        <f>IF(SUM(Tabla2[[#This Row],[Ene]:[Dic]])=0,"",SUM(Tabla2[[#This Row],[Ene]:[Dic]]))</f>
        <v>3</v>
      </c>
      <c r="W58" s="549" t="s">
        <v>444</v>
      </c>
      <c r="X58" s="549"/>
      <c r="Y58" s="549"/>
      <c r="Z58" s="549"/>
      <c r="AA58" s="573" t="s">
        <v>1289</v>
      </c>
    </row>
    <row r="59" spans="2:27" s="158" customFormat="1" ht="69.75" customHeight="1" x14ac:dyDescent="0.25">
      <c r="B59" s="323" t="e">
        <f>IF(Tabla2[[#This Row],[Productos ]]="","",CONCATENATE(Tabla2[[#This Row],[POA]],".",Tabla2[[#This Row],[SRS]],".",Tabla2[[#This Row],[AREA]],".",Tabla2[[#This Row],[TIPO]]))</f>
        <v>#REF!</v>
      </c>
      <c r="C59" s="323" t="e">
        <f>IF(Tabla2[[#This Row],[Productos ]]="","",'Formulario PPGR1'!#REF!)</f>
        <v>#REF!</v>
      </c>
      <c r="D59" s="323" t="e">
        <f>IF(Tabla2[[#This Row],[Productos ]]="","",'Formulario PPGR1'!#REF!)</f>
        <v>#REF!</v>
      </c>
      <c r="E59" s="323" t="e">
        <f>IF(Tabla2[[#This Row],[Productos ]]="","",'Formulario PPGR1'!#REF!)</f>
        <v>#REF!</v>
      </c>
      <c r="F59" s="323" t="e">
        <f>IF(Tabla2[[#This Row],[Productos ]]="","",'Formulario PPGR1'!#REF!)</f>
        <v>#REF!</v>
      </c>
      <c r="G59" s="546" t="s">
        <v>1451</v>
      </c>
      <c r="H59" s="546" t="s">
        <v>1465</v>
      </c>
      <c r="I59" s="546" t="s">
        <v>1429</v>
      </c>
      <c r="J59" s="547"/>
      <c r="K59" s="547">
        <v>1</v>
      </c>
      <c r="L59" s="547"/>
      <c r="M59" s="547"/>
      <c r="N59" s="547">
        <v>1</v>
      </c>
      <c r="O59" s="547"/>
      <c r="P59" s="547"/>
      <c r="Q59" s="547">
        <v>1</v>
      </c>
      <c r="R59" s="547"/>
      <c r="S59" s="547">
        <v>1</v>
      </c>
      <c r="T59" s="547"/>
      <c r="U59" s="547"/>
      <c r="V59" s="548">
        <f>IF(SUM(Tabla2[[#This Row],[Ene]:[Dic]])=0,"",SUM(Tabla2[[#This Row],[Ene]:[Dic]]))</f>
        <v>4</v>
      </c>
      <c r="W59" s="549" t="s">
        <v>444</v>
      </c>
      <c r="X59" s="549"/>
      <c r="Y59" s="549"/>
      <c r="Z59" s="549"/>
      <c r="AA59" s="573" t="s">
        <v>1289</v>
      </c>
    </row>
    <row r="60" spans="2:27" s="158" customFormat="1" ht="57" customHeight="1" x14ac:dyDescent="0.25">
      <c r="B60" s="409" t="e">
        <f>IF(Tabla2[[#This Row],[Productos ]]="","",CONCATENATE(Tabla2[[#This Row],[POA]],".",Tabla2[[#This Row],[SRS]],".",Tabla2[[#This Row],[AREA]],".",Tabla2[[#This Row],[TIPO]]))</f>
        <v>#REF!</v>
      </c>
      <c r="C60" s="409" t="e">
        <f>IF(Tabla2[[#This Row],[Productos ]]="","",'Formulario PPGR1'!#REF!)</f>
        <v>#REF!</v>
      </c>
      <c r="D60" s="409" t="e">
        <f>IF(Tabla2[[#This Row],[Productos ]]="","",'Formulario PPGR1'!#REF!)</f>
        <v>#REF!</v>
      </c>
      <c r="E60" s="409" t="e">
        <f>IF(Tabla2[[#This Row],[Productos ]]="","",'Formulario PPGR1'!#REF!)</f>
        <v>#REF!</v>
      </c>
      <c r="F60" s="409" t="e">
        <f>IF(Tabla2[[#This Row],[Productos ]]="","",'Formulario PPGR1'!#REF!)</f>
        <v>#REF!</v>
      </c>
      <c r="G60" s="546" t="s">
        <v>2981</v>
      </c>
      <c r="H60" s="546" t="s">
        <v>1794</v>
      </c>
      <c r="I60" s="546" t="s">
        <v>1795</v>
      </c>
      <c r="J60" s="547"/>
      <c r="K60" s="547"/>
      <c r="L60" s="547">
        <v>1</v>
      </c>
      <c r="M60" s="547"/>
      <c r="N60" s="547"/>
      <c r="O60" s="547">
        <v>1</v>
      </c>
      <c r="P60" s="547"/>
      <c r="Q60" s="547"/>
      <c r="R60" s="547">
        <v>1</v>
      </c>
      <c r="S60" s="547"/>
      <c r="T60" s="547"/>
      <c r="U60" s="547">
        <v>1</v>
      </c>
      <c r="V60" s="548">
        <f>IF(SUM(Tabla2[[#This Row],[Ene]:[Dic]])=0,"",SUM(Tabla2[[#This Row],[Ene]:[Dic]]))</f>
        <v>4</v>
      </c>
      <c r="W60" s="549" t="s">
        <v>448</v>
      </c>
      <c r="X60" s="549" t="s">
        <v>444</v>
      </c>
      <c r="Y60" s="549"/>
      <c r="Z60" s="549"/>
      <c r="AA60" s="575" t="s">
        <v>1282</v>
      </c>
    </row>
    <row r="61" spans="2:27" s="158" customFormat="1" ht="66" customHeight="1" x14ac:dyDescent="0.25">
      <c r="B61" s="409" t="e">
        <f>IF(Tabla2[[#This Row],[Productos ]]="","",CONCATENATE(Tabla2[[#This Row],[POA]],".",Tabla2[[#This Row],[SRS]],".",Tabla2[[#This Row],[AREA]],".",Tabla2[[#This Row],[TIPO]]))</f>
        <v>#REF!</v>
      </c>
      <c r="C61" s="409" t="e">
        <f>IF(Tabla2[[#This Row],[Productos ]]="","",'Formulario PPGR1'!#REF!)</f>
        <v>#REF!</v>
      </c>
      <c r="D61" s="409" t="e">
        <f>IF(Tabla2[[#This Row],[Productos ]]="","",'Formulario PPGR1'!#REF!)</f>
        <v>#REF!</v>
      </c>
      <c r="E61" s="409" t="e">
        <f>IF(Tabla2[[#This Row],[Productos ]]="","",'Formulario PPGR1'!#REF!)</f>
        <v>#REF!</v>
      </c>
      <c r="F61" s="409" t="e">
        <f>IF(Tabla2[[#This Row],[Productos ]]="","",'Formulario PPGR1'!#REF!)</f>
        <v>#REF!</v>
      </c>
      <c r="G61" s="546" t="s">
        <v>2982</v>
      </c>
      <c r="H61" s="546" t="s">
        <v>1796</v>
      </c>
      <c r="I61" s="546" t="s">
        <v>1797</v>
      </c>
      <c r="J61" s="547"/>
      <c r="K61" s="547">
        <v>1</v>
      </c>
      <c r="L61" s="547"/>
      <c r="M61" s="547">
        <v>1</v>
      </c>
      <c r="N61" s="547"/>
      <c r="O61" s="547"/>
      <c r="P61" s="547">
        <v>1</v>
      </c>
      <c r="Q61" s="547"/>
      <c r="R61" s="547"/>
      <c r="S61" s="547">
        <v>1</v>
      </c>
      <c r="T61" s="547"/>
      <c r="U61" s="547"/>
      <c r="V61" s="548">
        <f>IF(SUM(Tabla2[[#This Row],[Ene]:[Dic]])=0,"",SUM(Tabla2[[#This Row],[Ene]:[Dic]]))</f>
        <v>4</v>
      </c>
      <c r="W61" s="549" t="s">
        <v>445</v>
      </c>
      <c r="X61" s="549"/>
      <c r="Y61" s="549"/>
      <c r="Z61" s="549"/>
      <c r="AA61" s="575" t="s">
        <v>1282</v>
      </c>
    </row>
    <row r="62" spans="2:27" s="158" customFormat="1" ht="49.5" customHeight="1" x14ac:dyDescent="0.25">
      <c r="B62" s="409" t="e">
        <f>IF(Tabla2[[#This Row],[Productos ]]="","",CONCATENATE(Tabla2[[#This Row],[POA]],".",Tabla2[[#This Row],[SRS]],".",Tabla2[[#This Row],[AREA]],".",Tabla2[[#This Row],[TIPO]]))</f>
        <v>#REF!</v>
      </c>
      <c r="C62" s="409" t="e">
        <f>IF(Tabla2[[#This Row],[Productos ]]="","",'Formulario PPGR1'!#REF!)</f>
        <v>#REF!</v>
      </c>
      <c r="D62" s="409" t="e">
        <f>IF(Tabla2[[#This Row],[Productos ]]="","",'Formulario PPGR1'!#REF!)</f>
        <v>#REF!</v>
      </c>
      <c r="E62" s="409" t="e">
        <f>IF(Tabla2[[#This Row],[Productos ]]="","",'Formulario PPGR1'!#REF!)</f>
        <v>#REF!</v>
      </c>
      <c r="F62" s="409" t="e">
        <f>IF(Tabla2[[#This Row],[Productos ]]="","",'Formulario PPGR1'!#REF!)</f>
        <v>#REF!</v>
      </c>
      <c r="G62" s="546" t="s">
        <v>2982</v>
      </c>
      <c r="H62" s="546" t="s">
        <v>1798</v>
      </c>
      <c r="I62" s="546" t="s">
        <v>1799</v>
      </c>
      <c r="J62" s="547"/>
      <c r="K62" s="547"/>
      <c r="L62" s="547">
        <v>1</v>
      </c>
      <c r="M62" s="547"/>
      <c r="N62" s="547"/>
      <c r="O62" s="547">
        <v>1</v>
      </c>
      <c r="P62" s="547"/>
      <c r="Q62" s="547"/>
      <c r="R62" s="547">
        <v>1</v>
      </c>
      <c r="S62" s="547"/>
      <c r="T62" s="547"/>
      <c r="U62" s="547">
        <v>1</v>
      </c>
      <c r="V62" s="548">
        <f>IF(SUM(Tabla2[[#This Row],[Ene]:[Dic]])=0,"",SUM(Tabla2[[#This Row],[Ene]:[Dic]]))</f>
        <v>4</v>
      </c>
      <c r="W62" s="549" t="s">
        <v>444</v>
      </c>
      <c r="X62" s="549" t="s">
        <v>445</v>
      </c>
      <c r="Y62" s="549"/>
      <c r="Z62" s="549"/>
      <c r="AA62" s="575" t="s">
        <v>1282</v>
      </c>
    </row>
    <row r="63" spans="2:27" s="158" customFormat="1" ht="64.5" customHeight="1" x14ac:dyDescent="0.25">
      <c r="B63" s="409" t="e">
        <f>IF(Tabla2[[#This Row],[Productos ]]="","",CONCATENATE(Tabla2[[#This Row],[POA]],".",Tabla2[[#This Row],[SRS]],".",Tabla2[[#This Row],[AREA]],".",Tabla2[[#This Row],[TIPO]]))</f>
        <v>#REF!</v>
      </c>
      <c r="C63" s="409" t="e">
        <f>IF(Tabla2[[#This Row],[Productos ]]="","",'Formulario PPGR1'!#REF!)</f>
        <v>#REF!</v>
      </c>
      <c r="D63" s="409" t="e">
        <f>IF(Tabla2[[#This Row],[Productos ]]="","",'Formulario PPGR1'!#REF!)</f>
        <v>#REF!</v>
      </c>
      <c r="E63" s="409" t="e">
        <f>IF(Tabla2[[#This Row],[Productos ]]="","",'Formulario PPGR1'!#REF!)</f>
        <v>#REF!</v>
      </c>
      <c r="F63" s="409" t="e">
        <f>IF(Tabla2[[#This Row],[Productos ]]="","",'Formulario PPGR1'!#REF!)</f>
        <v>#REF!</v>
      </c>
      <c r="G63" s="546" t="s">
        <v>1790</v>
      </c>
      <c r="H63" s="546" t="s">
        <v>1800</v>
      </c>
      <c r="I63" s="546" t="s">
        <v>1801</v>
      </c>
      <c r="J63" s="547">
        <v>1</v>
      </c>
      <c r="K63" s="547"/>
      <c r="L63" s="547"/>
      <c r="M63" s="547">
        <v>1</v>
      </c>
      <c r="N63" s="547"/>
      <c r="O63" s="547"/>
      <c r="P63" s="547">
        <v>1</v>
      </c>
      <c r="Q63" s="547"/>
      <c r="R63" s="547"/>
      <c r="S63" s="547"/>
      <c r="T63" s="547">
        <v>1</v>
      </c>
      <c r="U63" s="547"/>
      <c r="V63" s="548">
        <f>IF(SUM(Tabla2[[#This Row],[Ene]:[Dic]])=0,"",SUM(Tabla2[[#This Row],[Ene]:[Dic]]))</f>
        <v>4</v>
      </c>
      <c r="W63" s="549" t="s">
        <v>453</v>
      </c>
      <c r="X63" s="549"/>
      <c r="Y63" s="549"/>
      <c r="Z63" s="549"/>
      <c r="AA63" s="575" t="s">
        <v>1282</v>
      </c>
    </row>
    <row r="64" spans="2:27" s="158" customFormat="1" ht="90" customHeight="1" x14ac:dyDescent="0.25">
      <c r="B64" s="323" t="e">
        <f>IF(Tabla2[[#This Row],[Productos ]]="","",CONCATENATE(Tabla2[[#This Row],[POA]],".",Tabla2[[#This Row],[SRS]],".",Tabla2[[#This Row],[AREA]],".",Tabla2[[#This Row],[TIPO]]))</f>
        <v>#REF!</v>
      </c>
      <c r="C64" s="323" t="e">
        <f>IF(Tabla2[[#This Row],[Productos ]]="","",'Formulario PPGR1'!#REF!)</f>
        <v>#REF!</v>
      </c>
      <c r="D64" s="323" t="e">
        <f>IF(Tabla2[[#This Row],[Productos ]]="","",'Formulario PPGR1'!#REF!)</f>
        <v>#REF!</v>
      </c>
      <c r="E64" s="323" t="e">
        <f>IF(Tabla2[[#This Row],[Productos ]]="","",'Formulario PPGR1'!#REF!)</f>
        <v>#REF!</v>
      </c>
      <c r="F64" s="323" t="e">
        <f>IF(Tabla2[[#This Row],[Productos ]]="","",'Formulario PPGR1'!#REF!)</f>
        <v>#REF!</v>
      </c>
      <c r="G64" s="546" t="s">
        <v>1466</v>
      </c>
      <c r="H64" s="546" t="s">
        <v>1472</v>
      </c>
      <c r="I64" s="556" t="s">
        <v>1473</v>
      </c>
      <c r="J64" s="547">
        <v>1</v>
      </c>
      <c r="K64" s="547"/>
      <c r="L64" s="547">
        <v>1</v>
      </c>
      <c r="M64" s="547">
        <v>1</v>
      </c>
      <c r="N64" s="547"/>
      <c r="O64" s="547"/>
      <c r="P64" s="547"/>
      <c r="Q64" s="547"/>
      <c r="R64" s="547"/>
      <c r="S64" s="547"/>
      <c r="T64" s="547">
        <v>1</v>
      </c>
      <c r="U64" s="547"/>
      <c r="V64" s="548">
        <f>IF(SUM(Tabla2[[#This Row],[Ene]:[Dic]])=0,"",SUM(Tabla2[[#This Row],[Ene]:[Dic]]))</f>
        <v>4</v>
      </c>
      <c r="W64" s="549" t="s">
        <v>1474</v>
      </c>
      <c r="X64" s="549"/>
      <c r="Y64" s="549"/>
      <c r="Z64" s="549" t="s">
        <v>3030</v>
      </c>
      <c r="AA64" s="575" t="s">
        <v>1290</v>
      </c>
    </row>
    <row r="65" spans="2:27" s="158" customFormat="1" ht="93" customHeight="1" x14ac:dyDescent="0.25">
      <c r="B65" s="323" t="e">
        <f>IF(Tabla2[[#This Row],[Productos ]]="","",CONCATENATE(Tabla2[[#This Row],[POA]],".",Tabla2[[#This Row],[SRS]],".",Tabla2[[#This Row],[AREA]],".",Tabla2[[#This Row],[TIPO]]))</f>
        <v>#REF!</v>
      </c>
      <c r="C65" s="323" t="e">
        <f>IF(Tabla2[[#This Row],[Productos ]]="","",'Formulario PPGR1'!#REF!)</f>
        <v>#REF!</v>
      </c>
      <c r="D65" s="323" t="e">
        <f>IF(Tabla2[[#This Row],[Productos ]]="","",'Formulario PPGR1'!#REF!)</f>
        <v>#REF!</v>
      </c>
      <c r="E65" s="323" t="e">
        <f>IF(Tabla2[[#This Row],[Productos ]]="","",'Formulario PPGR1'!#REF!)</f>
        <v>#REF!</v>
      </c>
      <c r="F65" s="323" t="e">
        <f>IF(Tabla2[[#This Row],[Productos ]]="","",'Formulario PPGR1'!#REF!)</f>
        <v>#REF!</v>
      </c>
      <c r="G65" s="546" t="s">
        <v>1466</v>
      </c>
      <c r="H65" s="546" t="s">
        <v>1475</v>
      </c>
      <c r="I65" s="558" t="s">
        <v>2814</v>
      </c>
      <c r="J65" s="547"/>
      <c r="K65" s="547">
        <v>1</v>
      </c>
      <c r="L65" s="547"/>
      <c r="M65" s="547">
        <v>1</v>
      </c>
      <c r="N65" s="547"/>
      <c r="O65" s="547">
        <v>1</v>
      </c>
      <c r="P65" s="547"/>
      <c r="Q65" s="547"/>
      <c r="R65" s="547">
        <v>1</v>
      </c>
      <c r="S65" s="547">
        <v>1</v>
      </c>
      <c r="T65" s="547"/>
      <c r="U65" s="547"/>
      <c r="V65" s="548">
        <f>IF(SUM(Tabla2[[#This Row],[Ene]:[Dic]])=0,"",SUM(Tabla2[[#This Row],[Ene]:[Dic]]))</f>
        <v>5</v>
      </c>
      <c r="W65" s="549" t="s">
        <v>444</v>
      </c>
      <c r="X65" s="549" t="s">
        <v>445</v>
      </c>
      <c r="Y65" s="549"/>
      <c r="Z65" s="549" t="s">
        <v>3030</v>
      </c>
      <c r="AA65" s="575" t="s">
        <v>1290</v>
      </c>
    </row>
    <row r="66" spans="2:27" s="158" customFormat="1" ht="68.25" customHeight="1" x14ac:dyDescent="0.25">
      <c r="B66" s="323" t="e">
        <f>IF(Tabla2[[#This Row],[Productos ]]="","",CONCATENATE(Tabla2[[#This Row],[POA]],".",Tabla2[[#This Row],[SRS]],".",Tabla2[[#This Row],[AREA]],".",Tabla2[[#This Row],[TIPO]]))</f>
        <v>#REF!</v>
      </c>
      <c r="C66" s="323" t="e">
        <f>IF(Tabla2[[#This Row],[Productos ]]="","",'Formulario PPGR1'!#REF!)</f>
        <v>#REF!</v>
      </c>
      <c r="D66" s="323" t="e">
        <f>IF(Tabla2[[#This Row],[Productos ]]="","",'Formulario PPGR1'!#REF!)</f>
        <v>#REF!</v>
      </c>
      <c r="E66" s="323" t="e">
        <f>IF(Tabla2[[#This Row],[Productos ]]="","",'Formulario PPGR1'!#REF!)</f>
        <v>#REF!</v>
      </c>
      <c r="F66" s="323" t="e">
        <f>IF(Tabla2[[#This Row],[Productos ]]="","",'Formulario PPGR1'!#REF!)</f>
        <v>#REF!</v>
      </c>
      <c r="G66" s="546" t="s">
        <v>1466</v>
      </c>
      <c r="H66" s="546" t="s">
        <v>1477</v>
      </c>
      <c r="I66" s="556" t="s">
        <v>1478</v>
      </c>
      <c r="J66" s="547"/>
      <c r="K66" s="547">
        <v>1</v>
      </c>
      <c r="L66" s="547">
        <v>1</v>
      </c>
      <c r="M66" s="547"/>
      <c r="N66" s="547"/>
      <c r="O66" s="547">
        <v>1</v>
      </c>
      <c r="P66" s="547"/>
      <c r="Q66" s="547">
        <v>1</v>
      </c>
      <c r="R66" s="547"/>
      <c r="S66" s="547"/>
      <c r="T66" s="547">
        <v>1</v>
      </c>
      <c r="U66" s="547"/>
      <c r="V66" s="548">
        <f>IF(SUM(Tabla2[[#This Row],[Ene]:[Dic]])=0,"",SUM(Tabla2[[#This Row],[Ene]:[Dic]]))</f>
        <v>5</v>
      </c>
      <c r="W66" s="549" t="s">
        <v>1479</v>
      </c>
      <c r="X66" s="549"/>
      <c r="Y66" s="549"/>
      <c r="Z66" s="549" t="s">
        <v>3030</v>
      </c>
      <c r="AA66" s="575" t="s">
        <v>1290</v>
      </c>
    </row>
    <row r="67" spans="2:27" s="158" customFormat="1" ht="47.25" x14ac:dyDescent="0.25">
      <c r="B67" s="323" t="e">
        <f>IF(Tabla2[[#This Row],[Productos ]]="","",CONCATENATE(Tabla2[[#This Row],[POA]],".",Tabla2[[#This Row],[SRS]],".",Tabla2[[#This Row],[AREA]],".",Tabla2[[#This Row],[TIPO]]))</f>
        <v>#REF!</v>
      </c>
      <c r="C67" s="323" t="e">
        <f>IF(Tabla2[[#This Row],[Productos ]]="","",'Formulario PPGR1'!#REF!)</f>
        <v>#REF!</v>
      </c>
      <c r="D67" s="323" t="e">
        <f>IF(Tabla2[[#This Row],[Productos ]]="","",'Formulario PPGR1'!#REF!)</f>
        <v>#REF!</v>
      </c>
      <c r="E67" s="323" t="e">
        <f>IF(Tabla2[[#This Row],[Productos ]]="","",'Formulario PPGR1'!#REF!)</f>
        <v>#REF!</v>
      </c>
      <c r="F67" s="323" t="e">
        <f>IF(Tabla2[[#This Row],[Productos ]]="","",'Formulario PPGR1'!#REF!)</f>
        <v>#REF!</v>
      </c>
      <c r="G67" s="546" t="s">
        <v>1466</v>
      </c>
      <c r="H67" s="546" t="s">
        <v>2717</v>
      </c>
      <c r="I67" s="558" t="s">
        <v>1480</v>
      </c>
      <c r="J67" s="547"/>
      <c r="K67" s="547"/>
      <c r="L67" s="547"/>
      <c r="M67" s="547"/>
      <c r="N67" s="547">
        <v>1</v>
      </c>
      <c r="O67" s="547"/>
      <c r="P67" s="547"/>
      <c r="Q67" s="547"/>
      <c r="R67" s="547"/>
      <c r="S67" s="547"/>
      <c r="T67" s="547"/>
      <c r="U67" s="547"/>
      <c r="V67" s="548">
        <f>IF(SUM(Tabla2[[#This Row],[Ene]:[Dic]])=0,"",SUM(Tabla2[[#This Row],[Ene]:[Dic]]))</f>
        <v>1</v>
      </c>
      <c r="W67" s="549" t="s">
        <v>444</v>
      </c>
      <c r="X67" s="549"/>
      <c r="Y67" s="549"/>
      <c r="Z67" s="549" t="s">
        <v>3030</v>
      </c>
      <c r="AA67" s="575" t="s">
        <v>1290</v>
      </c>
    </row>
    <row r="68" spans="2:27" s="158" customFormat="1" ht="78.75" x14ac:dyDescent="0.25">
      <c r="B68" s="323" t="e">
        <f>IF(Tabla2[[#This Row],[Productos ]]="","",CONCATENATE(Tabla2[[#This Row],[POA]],".",Tabla2[[#This Row],[SRS]],".",Tabla2[[#This Row],[AREA]],".",Tabla2[[#This Row],[TIPO]]))</f>
        <v>#REF!</v>
      </c>
      <c r="C68" s="323" t="e">
        <f>IF(Tabla2[[#This Row],[Productos ]]="","",'Formulario PPGR1'!#REF!)</f>
        <v>#REF!</v>
      </c>
      <c r="D68" s="323" t="e">
        <f>IF(Tabla2[[#This Row],[Productos ]]="","",'Formulario PPGR1'!#REF!)</f>
        <v>#REF!</v>
      </c>
      <c r="E68" s="323" t="e">
        <f>IF(Tabla2[[#This Row],[Productos ]]="","",'Formulario PPGR1'!#REF!)</f>
        <v>#REF!</v>
      </c>
      <c r="F68" s="323" t="e">
        <f>IF(Tabla2[[#This Row],[Productos ]]="","",'Formulario PPGR1'!#REF!)</f>
        <v>#REF!</v>
      </c>
      <c r="G68" s="546" t="s">
        <v>1481</v>
      </c>
      <c r="H68" s="546" t="s">
        <v>1500</v>
      </c>
      <c r="I68" s="546" t="s">
        <v>1501</v>
      </c>
      <c r="J68" s="547"/>
      <c r="K68" s="547"/>
      <c r="L68" s="547"/>
      <c r="M68" s="547"/>
      <c r="N68" s="547"/>
      <c r="O68" s="547">
        <v>1</v>
      </c>
      <c r="P68" s="547"/>
      <c r="Q68" s="547"/>
      <c r="R68" s="547"/>
      <c r="S68" s="547"/>
      <c r="T68" s="547"/>
      <c r="U68" s="547"/>
      <c r="V68" s="548">
        <f>IF(SUM(Tabla2[[#This Row],[Ene]:[Dic]])=0,"",SUM(Tabla2[[#This Row],[Ene]:[Dic]]))</f>
        <v>1</v>
      </c>
      <c r="W68" s="549" t="s">
        <v>445</v>
      </c>
      <c r="X68" s="549" t="s">
        <v>1502</v>
      </c>
      <c r="Y68" s="549"/>
      <c r="Z68" s="549"/>
      <c r="AA68" s="575" t="s">
        <v>1287</v>
      </c>
    </row>
    <row r="69" spans="2:27" s="158" customFormat="1" ht="69" customHeight="1" x14ac:dyDescent="0.25">
      <c r="B69" s="325" t="e">
        <f>IF(Tabla2[[#This Row],[Productos ]]="","",CONCATENATE(Tabla2[[#This Row],[POA]],".",Tabla2[[#This Row],[SRS]],".",Tabla2[[#This Row],[AREA]],".",Tabla2[[#This Row],[TIPO]]))</f>
        <v>#REF!</v>
      </c>
      <c r="C69" s="325" t="e">
        <f>IF(Tabla2[[#This Row],[Productos ]]="","",'Formulario PPGR1'!#REF!)</f>
        <v>#REF!</v>
      </c>
      <c r="D69" s="325" t="e">
        <f>IF(Tabla2[[#This Row],[Productos ]]="","",'Formulario PPGR1'!#REF!)</f>
        <v>#REF!</v>
      </c>
      <c r="E69" s="325" t="e">
        <f>IF(Tabla2[[#This Row],[Productos ]]="","",'Formulario PPGR1'!#REF!)</f>
        <v>#REF!</v>
      </c>
      <c r="F69" s="325" t="e">
        <f>IF(Tabla2[[#This Row],[Productos ]]="","",'Formulario PPGR1'!#REF!)</f>
        <v>#REF!</v>
      </c>
      <c r="G69" s="546" t="s">
        <v>2815</v>
      </c>
      <c r="H69" s="546" t="s">
        <v>1503</v>
      </c>
      <c r="I69" s="553" t="s">
        <v>2816</v>
      </c>
      <c r="J69" s="547">
        <v>1</v>
      </c>
      <c r="K69" s="547">
        <v>1</v>
      </c>
      <c r="L69" s="547">
        <v>1</v>
      </c>
      <c r="M69" s="547">
        <v>1</v>
      </c>
      <c r="N69" s="547">
        <v>1</v>
      </c>
      <c r="O69" s="547">
        <v>1</v>
      </c>
      <c r="P69" s="547">
        <v>1</v>
      </c>
      <c r="Q69" s="547">
        <v>1</v>
      </c>
      <c r="R69" s="547">
        <v>1</v>
      </c>
      <c r="S69" s="547">
        <v>1</v>
      </c>
      <c r="T69" s="547">
        <v>1</v>
      </c>
      <c r="U69" s="547">
        <v>1</v>
      </c>
      <c r="V69" s="548">
        <f>IF(SUM(Tabla2[[#This Row],[Ene]:[Dic]])=0,"",SUM(Tabla2[[#This Row],[Ene]:[Dic]]))</f>
        <v>12</v>
      </c>
      <c r="W69" s="549" t="s">
        <v>1505</v>
      </c>
      <c r="X69" s="549"/>
      <c r="Y69" s="549"/>
      <c r="Z69" s="549"/>
      <c r="AA69" s="575" t="s">
        <v>1287</v>
      </c>
    </row>
    <row r="70" spans="2:27" s="158" customFormat="1" ht="109.5" customHeight="1" x14ac:dyDescent="0.25">
      <c r="B70" s="325" t="e">
        <f>IF(Tabla2[[#This Row],[Productos ]]="","",CONCATENATE(Tabla2[[#This Row],[POA]],".",Tabla2[[#This Row],[SRS]],".",Tabla2[[#This Row],[AREA]],".",Tabla2[[#This Row],[TIPO]]))</f>
        <v>#REF!</v>
      </c>
      <c r="C70" s="325" t="e">
        <f>IF(Tabla2[[#This Row],[Productos ]]="","",'Formulario PPGR1'!#REF!)</f>
        <v>#REF!</v>
      </c>
      <c r="D70" s="325" t="e">
        <f>IF(Tabla2[[#This Row],[Productos ]]="","",'Formulario PPGR1'!#REF!)</f>
        <v>#REF!</v>
      </c>
      <c r="E70" s="325" t="e">
        <f>IF(Tabla2[[#This Row],[Productos ]]="","",'Formulario PPGR1'!#REF!)</f>
        <v>#REF!</v>
      </c>
      <c r="F70" s="325" t="e">
        <f>IF(Tabla2[[#This Row],[Productos ]]="","",'Formulario PPGR1'!#REF!)</f>
        <v>#REF!</v>
      </c>
      <c r="G70" s="546" t="s">
        <v>2815</v>
      </c>
      <c r="H70" s="546" t="s">
        <v>1506</v>
      </c>
      <c r="I70" s="546" t="s">
        <v>2817</v>
      </c>
      <c r="J70" s="547"/>
      <c r="K70" s="547"/>
      <c r="L70" s="547">
        <v>1</v>
      </c>
      <c r="M70" s="547"/>
      <c r="N70" s="547"/>
      <c r="O70" s="547"/>
      <c r="P70" s="547"/>
      <c r="Q70" s="547"/>
      <c r="R70" s="547">
        <v>1</v>
      </c>
      <c r="S70" s="547"/>
      <c r="T70" s="547"/>
      <c r="U70" s="547"/>
      <c r="V70" s="548">
        <f>IF(SUM(Tabla2[[#This Row],[Ene]:[Dic]])=0,"",SUM(Tabla2[[#This Row],[Ene]:[Dic]]))</f>
        <v>2</v>
      </c>
      <c r="W70" s="549" t="s">
        <v>445</v>
      </c>
      <c r="X70" s="549" t="s">
        <v>447</v>
      </c>
      <c r="Y70" s="549"/>
      <c r="Z70" s="549"/>
      <c r="AA70" s="575" t="s">
        <v>1287</v>
      </c>
    </row>
    <row r="71" spans="2:27" s="158" customFormat="1" ht="57" customHeight="1" x14ac:dyDescent="0.25">
      <c r="B71" s="325" t="e">
        <f>IF(Tabla2[[#This Row],[Productos ]]="","",CONCATENATE(Tabla2[[#This Row],[POA]],".",Tabla2[[#This Row],[SRS]],".",Tabla2[[#This Row],[AREA]],".",Tabla2[[#This Row],[TIPO]]))</f>
        <v>#REF!</v>
      </c>
      <c r="C71" s="325" t="e">
        <f>IF(Tabla2[[#This Row],[Productos ]]="","",'Formulario PPGR1'!#REF!)</f>
        <v>#REF!</v>
      </c>
      <c r="D71" s="325" t="e">
        <f>IF(Tabla2[[#This Row],[Productos ]]="","",'Formulario PPGR1'!#REF!)</f>
        <v>#REF!</v>
      </c>
      <c r="E71" s="325" t="e">
        <f>IF(Tabla2[[#This Row],[Productos ]]="","",'Formulario PPGR1'!#REF!)</f>
        <v>#REF!</v>
      </c>
      <c r="F71" s="325" t="e">
        <f>IF(Tabla2[[#This Row],[Productos ]]="","",'Formulario PPGR1'!#REF!)</f>
        <v>#REF!</v>
      </c>
      <c r="G71" s="546" t="s">
        <v>2815</v>
      </c>
      <c r="H71" s="546" t="s">
        <v>1507</v>
      </c>
      <c r="I71" s="553" t="s">
        <v>1508</v>
      </c>
      <c r="J71" s="547">
        <v>1</v>
      </c>
      <c r="K71" s="547">
        <v>1</v>
      </c>
      <c r="L71" s="547">
        <v>1</v>
      </c>
      <c r="M71" s="547">
        <v>1</v>
      </c>
      <c r="N71" s="547">
        <v>1</v>
      </c>
      <c r="O71" s="547">
        <v>1</v>
      </c>
      <c r="P71" s="547">
        <v>1</v>
      </c>
      <c r="Q71" s="547">
        <v>1</v>
      </c>
      <c r="R71" s="547">
        <v>1</v>
      </c>
      <c r="S71" s="547">
        <v>1</v>
      </c>
      <c r="T71" s="547">
        <v>1</v>
      </c>
      <c r="U71" s="547">
        <v>1</v>
      </c>
      <c r="V71" s="548">
        <f>IF(SUM(Tabla2[[#This Row],[Ene]:[Dic]])=0,"",SUM(Tabla2[[#This Row],[Ene]:[Dic]]))</f>
        <v>12</v>
      </c>
      <c r="W71" s="549" t="s">
        <v>460</v>
      </c>
      <c r="X71" s="549"/>
      <c r="Y71" s="549"/>
      <c r="Z71" s="549"/>
      <c r="AA71" s="575" t="s">
        <v>1287</v>
      </c>
    </row>
    <row r="72" spans="2:27" s="158" customFormat="1" ht="58.5" customHeight="1" x14ac:dyDescent="0.25">
      <c r="B72" s="325" t="e">
        <f>IF(Tabla2[[#This Row],[Productos ]]="","",CONCATENATE(Tabla2[[#This Row],[POA]],".",Tabla2[[#This Row],[SRS]],".",Tabla2[[#This Row],[AREA]],".",Tabla2[[#This Row],[TIPO]]))</f>
        <v>#REF!</v>
      </c>
      <c r="C72" s="325" t="e">
        <f>IF(Tabla2[[#This Row],[Productos ]]="","",'Formulario PPGR1'!#REF!)</f>
        <v>#REF!</v>
      </c>
      <c r="D72" s="325" t="e">
        <f>IF(Tabla2[[#This Row],[Productos ]]="","",'Formulario PPGR1'!#REF!)</f>
        <v>#REF!</v>
      </c>
      <c r="E72" s="325" t="e">
        <f>IF(Tabla2[[#This Row],[Productos ]]="","",'Formulario PPGR1'!#REF!)</f>
        <v>#REF!</v>
      </c>
      <c r="F72" s="325" t="e">
        <f>IF(Tabla2[[#This Row],[Productos ]]="","",'Formulario PPGR1'!#REF!)</f>
        <v>#REF!</v>
      </c>
      <c r="G72" s="546" t="s">
        <v>2815</v>
      </c>
      <c r="H72" s="546" t="s">
        <v>1509</v>
      </c>
      <c r="I72" s="546" t="s">
        <v>1510</v>
      </c>
      <c r="J72" s="547"/>
      <c r="K72" s="547"/>
      <c r="L72" s="547"/>
      <c r="M72" s="547">
        <v>1</v>
      </c>
      <c r="N72" s="547"/>
      <c r="O72" s="547"/>
      <c r="P72" s="547"/>
      <c r="Q72" s="547"/>
      <c r="R72" s="547">
        <v>1</v>
      </c>
      <c r="S72" s="547"/>
      <c r="T72" s="547"/>
      <c r="U72" s="547"/>
      <c r="V72" s="548">
        <f>IF(SUM(Tabla2[[#This Row],[Ene]:[Dic]])=0,"",SUM(Tabla2[[#This Row],[Ene]:[Dic]]))</f>
        <v>2</v>
      </c>
      <c r="W72" s="549" t="s">
        <v>445</v>
      </c>
      <c r="X72" s="549"/>
      <c r="Y72" s="549"/>
      <c r="Z72" s="549"/>
      <c r="AA72" s="575" t="s">
        <v>1287</v>
      </c>
    </row>
    <row r="73" spans="2:27" s="158" customFormat="1" ht="43.5" customHeight="1" x14ac:dyDescent="0.25">
      <c r="B73" s="325" t="e">
        <f>IF(Tabla2[[#This Row],[Productos ]]="","",CONCATENATE(Tabla2[[#This Row],[POA]],".",Tabla2[[#This Row],[SRS]],".",Tabla2[[#This Row],[AREA]],".",Tabla2[[#This Row],[TIPO]]))</f>
        <v>#REF!</v>
      </c>
      <c r="C73" s="325" t="e">
        <f>IF(Tabla2[[#This Row],[Productos ]]="","",'Formulario PPGR1'!#REF!)</f>
        <v>#REF!</v>
      </c>
      <c r="D73" s="325" t="e">
        <f>IF(Tabla2[[#This Row],[Productos ]]="","",'Formulario PPGR1'!#REF!)</f>
        <v>#REF!</v>
      </c>
      <c r="E73" s="325" t="e">
        <f>IF(Tabla2[[#This Row],[Productos ]]="","",'Formulario PPGR1'!#REF!)</f>
        <v>#REF!</v>
      </c>
      <c r="F73" s="325" t="e">
        <f>IF(Tabla2[[#This Row],[Productos ]]="","",'Formulario PPGR1'!#REF!)</f>
        <v>#REF!</v>
      </c>
      <c r="G73" s="546" t="s">
        <v>2818</v>
      </c>
      <c r="H73" s="546" t="s">
        <v>1511</v>
      </c>
      <c r="I73" s="554" t="s">
        <v>1512</v>
      </c>
      <c r="J73" s="547">
        <v>1</v>
      </c>
      <c r="K73" s="547"/>
      <c r="L73" s="547"/>
      <c r="M73" s="547">
        <v>1</v>
      </c>
      <c r="N73" s="547"/>
      <c r="O73" s="547"/>
      <c r="P73" s="547">
        <v>1</v>
      </c>
      <c r="Q73" s="547"/>
      <c r="R73" s="547"/>
      <c r="S73" s="547">
        <v>1</v>
      </c>
      <c r="T73" s="547"/>
      <c r="U73" s="547"/>
      <c r="V73" s="548">
        <f>IF(SUM(Tabla2[[#This Row],[Ene]:[Dic]])=0,"",SUM(Tabla2[[#This Row],[Ene]:[Dic]]))</f>
        <v>4</v>
      </c>
      <c r="W73" s="549"/>
      <c r="X73" s="549"/>
      <c r="Y73" s="549"/>
      <c r="Z73" s="549"/>
      <c r="AA73" s="575" t="s">
        <v>1287</v>
      </c>
    </row>
    <row r="74" spans="2:27" s="158" customFormat="1" ht="76.5" customHeight="1" x14ac:dyDescent="0.25">
      <c r="B74" s="325" t="e">
        <f>IF(Tabla2[[#This Row],[Productos ]]="","",CONCATENATE(Tabla2[[#This Row],[POA]],".",Tabla2[[#This Row],[SRS]],".",Tabla2[[#This Row],[AREA]],".",Tabla2[[#This Row],[TIPO]]))</f>
        <v>#REF!</v>
      </c>
      <c r="C74" s="325" t="e">
        <f>IF(Tabla2[[#This Row],[Productos ]]="","",'Formulario PPGR1'!#REF!)</f>
        <v>#REF!</v>
      </c>
      <c r="D74" s="325" t="e">
        <f>IF(Tabla2[[#This Row],[Productos ]]="","",'Formulario PPGR1'!#REF!)</f>
        <v>#REF!</v>
      </c>
      <c r="E74" s="325" t="e">
        <f>IF(Tabla2[[#This Row],[Productos ]]="","",'Formulario PPGR1'!#REF!)</f>
        <v>#REF!</v>
      </c>
      <c r="F74" s="325" t="e">
        <f>IF(Tabla2[[#This Row],[Productos ]]="","",'Formulario PPGR1'!#REF!)</f>
        <v>#REF!</v>
      </c>
      <c r="G74" s="546" t="s">
        <v>2818</v>
      </c>
      <c r="H74" s="546" t="s">
        <v>1513</v>
      </c>
      <c r="I74" s="546" t="s">
        <v>1514</v>
      </c>
      <c r="J74" s="547"/>
      <c r="K74" s="547">
        <v>1</v>
      </c>
      <c r="L74" s="547"/>
      <c r="M74" s="547"/>
      <c r="N74" s="547">
        <v>1</v>
      </c>
      <c r="O74" s="547"/>
      <c r="P74" s="547"/>
      <c r="Q74" s="547">
        <v>1</v>
      </c>
      <c r="R74" s="547"/>
      <c r="S74" s="547"/>
      <c r="T74" s="547">
        <v>1</v>
      </c>
      <c r="U74" s="547"/>
      <c r="V74" s="548">
        <f>IF(SUM(Tabla2[[#This Row],[Ene]:[Dic]])=0,"",SUM(Tabla2[[#This Row],[Ene]:[Dic]]))</f>
        <v>4</v>
      </c>
      <c r="W74" s="549" t="s">
        <v>445</v>
      </c>
      <c r="X74" s="549" t="s">
        <v>444</v>
      </c>
      <c r="Y74" s="549"/>
      <c r="Z74" s="549"/>
      <c r="AA74" s="575" t="s">
        <v>1287</v>
      </c>
    </row>
    <row r="75" spans="2:27" s="158" customFormat="1" ht="61.5" customHeight="1" x14ac:dyDescent="0.25">
      <c r="B75" s="325" t="e">
        <f>IF(Tabla2[[#This Row],[Productos ]]="","",CONCATENATE(Tabla2[[#This Row],[POA]],".",Tabla2[[#This Row],[SRS]],".",Tabla2[[#This Row],[AREA]],".",Tabla2[[#This Row],[TIPO]]))</f>
        <v>#REF!</v>
      </c>
      <c r="C75" s="325" t="e">
        <f>IF(Tabla2[[#This Row],[Productos ]]="","",'Formulario PPGR1'!#REF!)</f>
        <v>#REF!</v>
      </c>
      <c r="D75" s="325" t="e">
        <f>IF(Tabla2[[#This Row],[Productos ]]="","",'Formulario PPGR1'!#REF!)</f>
        <v>#REF!</v>
      </c>
      <c r="E75" s="325" t="e">
        <f>IF(Tabla2[[#This Row],[Productos ]]="","",'Formulario PPGR1'!#REF!)</f>
        <v>#REF!</v>
      </c>
      <c r="F75" s="325" t="e">
        <f>IF(Tabla2[[#This Row],[Productos ]]="","",'Formulario PPGR1'!#REF!)</f>
        <v>#REF!</v>
      </c>
      <c r="G75" s="546" t="s">
        <v>2818</v>
      </c>
      <c r="H75" s="546" t="s">
        <v>1515</v>
      </c>
      <c r="I75" s="553" t="s">
        <v>1516</v>
      </c>
      <c r="J75" s="547"/>
      <c r="K75" s="547">
        <v>1</v>
      </c>
      <c r="L75" s="547">
        <v>1</v>
      </c>
      <c r="M75" s="547"/>
      <c r="N75" s="547">
        <v>1</v>
      </c>
      <c r="O75" s="547">
        <v>1</v>
      </c>
      <c r="P75" s="547"/>
      <c r="Q75" s="547">
        <v>1</v>
      </c>
      <c r="R75" s="547">
        <v>1</v>
      </c>
      <c r="S75" s="547">
        <v>1</v>
      </c>
      <c r="T75" s="547">
        <v>1</v>
      </c>
      <c r="U75" s="547"/>
      <c r="V75" s="548">
        <f>IF(SUM(Tabla2[[#This Row],[Ene]:[Dic]])=0,"",SUM(Tabla2[[#This Row],[Ene]:[Dic]]))</f>
        <v>8</v>
      </c>
      <c r="W75" s="549" t="s">
        <v>445</v>
      </c>
      <c r="X75" s="549" t="s">
        <v>447</v>
      </c>
      <c r="Y75" s="549"/>
      <c r="Z75" s="549"/>
      <c r="AA75" s="575" t="s">
        <v>1287</v>
      </c>
    </row>
    <row r="76" spans="2:27" s="158" customFormat="1" ht="78.75" x14ac:dyDescent="0.25">
      <c r="B76" s="323" t="e">
        <f>IF(Tabla2[[#This Row],[Productos ]]="","",CONCATENATE(Tabla2[[#This Row],[POA]],".",Tabla2[[#This Row],[SRS]],".",Tabla2[[#This Row],[AREA]],".",Tabla2[[#This Row],[TIPO]]))</f>
        <v>#REF!</v>
      </c>
      <c r="C76" s="323" t="e">
        <f>IF(Tabla2[[#This Row],[Productos ]]="","",'Formulario PPGR1'!#REF!)</f>
        <v>#REF!</v>
      </c>
      <c r="D76" s="323" t="e">
        <f>IF(Tabla2[[#This Row],[Productos ]]="","",'Formulario PPGR1'!#REF!)</f>
        <v>#REF!</v>
      </c>
      <c r="E76" s="323" t="e">
        <f>IF(Tabla2[[#This Row],[Productos ]]="","",'Formulario PPGR1'!#REF!)</f>
        <v>#REF!</v>
      </c>
      <c r="F76" s="323" t="e">
        <f>IF(Tabla2[[#This Row],[Productos ]]="","",'Formulario PPGR1'!#REF!)</f>
        <v>#REF!</v>
      </c>
      <c r="G76" s="546" t="s">
        <v>2818</v>
      </c>
      <c r="H76" s="546" t="s">
        <v>1517</v>
      </c>
      <c r="I76" s="546" t="s">
        <v>1518</v>
      </c>
      <c r="J76" s="547">
        <v>1</v>
      </c>
      <c r="K76" s="547">
        <v>1</v>
      </c>
      <c r="L76" s="547">
        <v>1</v>
      </c>
      <c r="M76" s="547">
        <v>1</v>
      </c>
      <c r="N76" s="547">
        <v>1</v>
      </c>
      <c r="O76" s="547">
        <v>1</v>
      </c>
      <c r="P76" s="547">
        <v>1</v>
      </c>
      <c r="Q76" s="547">
        <v>1</v>
      </c>
      <c r="R76" s="547">
        <v>1</v>
      </c>
      <c r="S76" s="547">
        <v>1</v>
      </c>
      <c r="T76" s="547">
        <v>1</v>
      </c>
      <c r="U76" s="547">
        <v>1</v>
      </c>
      <c r="V76" s="548">
        <f>IF(SUM(Tabla2[[#This Row],[Ene]:[Dic]])=0,"",SUM(Tabla2[[#This Row],[Ene]:[Dic]]))</f>
        <v>12</v>
      </c>
      <c r="W76" s="549" t="s">
        <v>1519</v>
      </c>
      <c r="X76" s="549"/>
      <c r="Y76" s="549"/>
      <c r="Z76" s="549"/>
      <c r="AA76" s="575" t="s">
        <v>1287</v>
      </c>
    </row>
    <row r="77" spans="2:27" s="158" customFormat="1" ht="46.5" customHeight="1" x14ac:dyDescent="0.25">
      <c r="B77" s="323" t="e">
        <f>IF(Tabla2[[#This Row],[Productos ]]="","",CONCATENATE(Tabla2[[#This Row],[POA]],".",Tabla2[[#This Row],[SRS]],".",Tabla2[[#This Row],[AREA]],".",Tabla2[[#This Row],[TIPO]]))</f>
        <v>#REF!</v>
      </c>
      <c r="C77" s="323" t="e">
        <f>IF(Tabla2[[#This Row],[Productos ]]="","",'Formulario PPGR1'!#REF!)</f>
        <v>#REF!</v>
      </c>
      <c r="D77" s="323" t="e">
        <f>IF(Tabla2[[#This Row],[Productos ]]="","",'Formulario PPGR1'!#REF!)</f>
        <v>#REF!</v>
      </c>
      <c r="E77" s="323" t="e">
        <f>IF(Tabla2[[#This Row],[Productos ]]="","",'Formulario PPGR1'!#REF!)</f>
        <v>#REF!</v>
      </c>
      <c r="F77" s="323" t="e">
        <f>IF(Tabla2[[#This Row],[Productos ]]="","",'Formulario PPGR1'!#REF!)</f>
        <v>#REF!</v>
      </c>
      <c r="G77" s="546" t="s">
        <v>2818</v>
      </c>
      <c r="H77" s="546" t="s">
        <v>1520</v>
      </c>
      <c r="I77" s="555" t="s">
        <v>1521</v>
      </c>
      <c r="J77" s="547"/>
      <c r="K77" s="547"/>
      <c r="L77" s="547">
        <v>1</v>
      </c>
      <c r="M77" s="547"/>
      <c r="N77" s="547"/>
      <c r="O77" s="547">
        <v>1</v>
      </c>
      <c r="P77" s="547"/>
      <c r="Q77" s="547"/>
      <c r="R77" s="547">
        <v>1</v>
      </c>
      <c r="S77" s="547"/>
      <c r="T77" s="547"/>
      <c r="U77" s="547">
        <v>1</v>
      </c>
      <c r="V77" s="548">
        <f>IF(SUM(Tabla2[[#This Row],[Ene]:[Dic]])=0,"",SUM(Tabla2[[#This Row],[Ene]:[Dic]]))</f>
        <v>4</v>
      </c>
      <c r="W77" s="549" t="s">
        <v>444</v>
      </c>
      <c r="X77" s="549"/>
      <c r="Y77" s="549"/>
      <c r="Z77" s="549"/>
      <c r="AA77" s="575" t="s">
        <v>1287</v>
      </c>
    </row>
    <row r="78" spans="2:27" s="158" customFormat="1" ht="47.25" customHeight="1" x14ac:dyDescent="0.25">
      <c r="B78" s="323" t="e">
        <f>IF(Tabla2[[#This Row],[Productos ]]="","",CONCATENATE(Tabla2[[#This Row],[POA]],".",Tabla2[[#This Row],[SRS]],".",Tabla2[[#This Row],[AREA]],".",Tabla2[[#This Row],[TIPO]]))</f>
        <v>#REF!</v>
      </c>
      <c r="C78" s="323" t="e">
        <f>IF(Tabla2[[#This Row],[Productos ]]="","",'Formulario PPGR1'!#REF!)</f>
        <v>#REF!</v>
      </c>
      <c r="D78" s="323" t="e">
        <f>IF(Tabla2[[#This Row],[Productos ]]="","",'Formulario PPGR1'!#REF!)</f>
        <v>#REF!</v>
      </c>
      <c r="E78" s="323" t="e">
        <f>IF(Tabla2[[#This Row],[Productos ]]="","",'Formulario PPGR1'!#REF!)</f>
        <v>#REF!</v>
      </c>
      <c r="F78" s="323" t="e">
        <f>IF(Tabla2[[#This Row],[Productos ]]="","",'Formulario PPGR1'!#REF!)</f>
        <v>#REF!</v>
      </c>
      <c r="G78" s="546" t="s">
        <v>1491</v>
      </c>
      <c r="H78" s="546" t="s">
        <v>1522</v>
      </c>
      <c r="I78" s="546" t="s">
        <v>1523</v>
      </c>
      <c r="J78" s="547"/>
      <c r="K78" s="547"/>
      <c r="L78" s="547"/>
      <c r="M78" s="547"/>
      <c r="N78" s="547"/>
      <c r="O78" s="547">
        <v>1</v>
      </c>
      <c r="P78" s="547"/>
      <c r="Q78" s="547"/>
      <c r="R78" s="547">
        <v>1</v>
      </c>
      <c r="S78" s="547"/>
      <c r="T78" s="547"/>
      <c r="U78" s="547">
        <v>1</v>
      </c>
      <c r="V78" s="548">
        <f>IF(SUM(Tabla2[[#This Row],[Ene]:[Dic]])=0,"",SUM(Tabla2[[#This Row],[Ene]:[Dic]]))</f>
        <v>3</v>
      </c>
      <c r="W78" s="549" t="s">
        <v>444</v>
      </c>
      <c r="X78" s="549"/>
      <c r="Y78" s="549"/>
      <c r="Z78" s="549"/>
      <c r="AA78" s="575" t="s">
        <v>1287</v>
      </c>
    </row>
    <row r="79" spans="2:27" s="158" customFormat="1" ht="58.5" customHeight="1" x14ac:dyDescent="0.25">
      <c r="B79" s="323" t="e">
        <f>IF(Tabla2[[#This Row],[Productos ]]="","",CONCATENATE(Tabla2[[#This Row],[POA]],".",Tabla2[[#This Row],[SRS]],".",Tabla2[[#This Row],[AREA]],".",Tabla2[[#This Row],[TIPO]]))</f>
        <v>#REF!</v>
      </c>
      <c r="C79" s="323" t="e">
        <f>IF(Tabla2[[#This Row],[Productos ]]="","",'Formulario PPGR1'!#REF!)</f>
        <v>#REF!</v>
      </c>
      <c r="D79" s="323" t="e">
        <f>IF(Tabla2[[#This Row],[Productos ]]="","",'Formulario PPGR1'!#REF!)</f>
        <v>#REF!</v>
      </c>
      <c r="E79" s="323" t="e">
        <f>IF(Tabla2[[#This Row],[Productos ]]="","",'Formulario PPGR1'!#REF!)</f>
        <v>#REF!</v>
      </c>
      <c r="F79" s="323" t="e">
        <f>IF(Tabla2[[#This Row],[Productos ]]="","",'Formulario PPGR1'!#REF!)</f>
        <v>#REF!</v>
      </c>
      <c r="G79" s="546" t="s">
        <v>1494</v>
      </c>
      <c r="H79" s="546" t="s">
        <v>1524</v>
      </c>
      <c r="I79" s="555" t="s">
        <v>2819</v>
      </c>
      <c r="J79" s="547"/>
      <c r="K79" s="547"/>
      <c r="L79" s="547">
        <v>1</v>
      </c>
      <c r="M79" s="547"/>
      <c r="N79" s="547"/>
      <c r="O79" s="547">
        <v>1</v>
      </c>
      <c r="P79" s="547"/>
      <c r="Q79" s="547"/>
      <c r="R79" s="547">
        <v>1</v>
      </c>
      <c r="S79" s="547"/>
      <c r="T79" s="547"/>
      <c r="U79" s="547">
        <v>1</v>
      </c>
      <c r="V79" s="548">
        <f>IF(SUM(Tabla2[[#This Row],[Ene]:[Dic]])=0,"",SUM(Tabla2[[#This Row],[Ene]:[Dic]]))</f>
        <v>4</v>
      </c>
      <c r="W79" s="549" t="s">
        <v>2820</v>
      </c>
      <c r="X79" s="549"/>
      <c r="Y79" s="549"/>
      <c r="Z79" s="549"/>
      <c r="AA79" s="575" t="s">
        <v>1287</v>
      </c>
    </row>
    <row r="80" spans="2:27" s="158" customFormat="1" ht="43.5" customHeight="1" x14ac:dyDescent="0.25">
      <c r="B80" s="323" t="e">
        <f>IF(Tabla2[[#This Row],[Productos ]]="","",CONCATENATE(Tabla2[[#This Row],[POA]],".",Tabla2[[#This Row],[SRS]],".",Tabla2[[#This Row],[AREA]],".",Tabla2[[#This Row],[TIPO]]))</f>
        <v>#REF!</v>
      </c>
      <c r="C80" s="323" t="e">
        <f>IF(Tabla2[[#This Row],[Productos ]]="","",'Formulario PPGR1'!#REF!)</f>
        <v>#REF!</v>
      </c>
      <c r="D80" s="323" t="e">
        <f>IF(Tabla2[[#This Row],[Productos ]]="","",'Formulario PPGR1'!#REF!)</f>
        <v>#REF!</v>
      </c>
      <c r="E80" s="323" t="e">
        <f>IF(Tabla2[[#This Row],[Productos ]]="","",'Formulario PPGR1'!#REF!)</f>
        <v>#REF!</v>
      </c>
      <c r="F80" s="323" t="e">
        <f>IF(Tabla2[[#This Row],[Productos ]]="","",'Formulario PPGR1'!#REF!)</f>
        <v>#REF!</v>
      </c>
      <c r="G80" s="546" t="s">
        <v>2821</v>
      </c>
      <c r="H80" s="546" t="s">
        <v>1525</v>
      </c>
      <c r="I80" s="546" t="s">
        <v>2822</v>
      </c>
      <c r="J80" s="547"/>
      <c r="K80" s="547"/>
      <c r="L80" s="547">
        <v>1</v>
      </c>
      <c r="M80" s="547"/>
      <c r="N80" s="547"/>
      <c r="O80" s="547">
        <v>1</v>
      </c>
      <c r="P80" s="547"/>
      <c r="Q80" s="547"/>
      <c r="R80" s="547">
        <v>1</v>
      </c>
      <c r="S80" s="547"/>
      <c r="T80" s="547"/>
      <c r="U80" s="547">
        <v>1</v>
      </c>
      <c r="V80" s="548">
        <f>IF(SUM(Tabla2[[#This Row],[Ene]:[Dic]])=0,"",SUM(Tabla2[[#This Row],[Ene]:[Dic]]))</f>
        <v>4</v>
      </c>
      <c r="W80" s="549" t="s">
        <v>445</v>
      </c>
      <c r="X80" s="549"/>
      <c r="Y80" s="549"/>
      <c r="Z80" s="549"/>
      <c r="AA80" s="575" t="s">
        <v>1287</v>
      </c>
    </row>
    <row r="81" spans="2:27" s="158" customFormat="1" ht="63" x14ac:dyDescent="0.25">
      <c r="B81" s="323" t="e">
        <f>IF(Tabla2[[#This Row],[Productos ]]="","",CONCATENATE(Tabla2[[#This Row],[POA]],".",Tabla2[[#This Row],[SRS]],".",Tabla2[[#This Row],[AREA]],".",Tabla2[[#This Row],[TIPO]]))</f>
        <v>#REF!</v>
      </c>
      <c r="C81" s="323" t="e">
        <f>IF(Tabla2[[#This Row],[Productos ]]="","",'Formulario PPGR1'!#REF!)</f>
        <v>#REF!</v>
      </c>
      <c r="D81" s="323" t="e">
        <f>IF(Tabla2[[#This Row],[Productos ]]="","",'Formulario PPGR1'!#REF!)</f>
        <v>#REF!</v>
      </c>
      <c r="E81" s="323" t="e">
        <f>IF(Tabla2[[#This Row],[Productos ]]="","",'Formulario PPGR1'!#REF!)</f>
        <v>#REF!</v>
      </c>
      <c r="F81" s="323" t="e">
        <f>IF(Tabla2[[#This Row],[Productos ]]="","",'Formulario PPGR1'!#REF!)</f>
        <v>#REF!</v>
      </c>
      <c r="G81" s="546" t="s">
        <v>1526</v>
      </c>
      <c r="H81" s="546" t="s">
        <v>2984</v>
      </c>
      <c r="I81" s="546" t="s">
        <v>1530</v>
      </c>
      <c r="J81" s="547"/>
      <c r="K81" s="547"/>
      <c r="L81" s="547">
        <v>1</v>
      </c>
      <c r="M81" s="547"/>
      <c r="N81" s="547"/>
      <c r="O81" s="547">
        <v>1</v>
      </c>
      <c r="P81" s="547"/>
      <c r="Q81" s="547"/>
      <c r="R81" s="547"/>
      <c r="S81" s="547"/>
      <c r="T81" s="547"/>
      <c r="U81" s="547"/>
      <c r="V81" s="548">
        <f>IF(SUM(Tabla2[[#This Row],[Ene]:[Dic]])=0,"",SUM(Tabla2[[#This Row],[Ene]:[Dic]]))</f>
        <v>2</v>
      </c>
      <c r="W81" s="549" t="s">
        <v>453</v>
      </c>
      <c r="X81" s="549"/>
      <c r="Y81" s="549"/>
      <c r="Z81" s="549"/>
      <c r="AA81" s="575" t="s">
        <v>1284</v>
      </c>
    </row>
    <row r="82" spans="2:27" s="158" customFormat="1" ht="47.25" x14ac:dyDescent="0.25">
      <c r="B82" s="323" t="e">
        <f>IF(Tabla2[[#This Row],[Productos ]]="","",CONCATENATE(Tabla2[[#This Row],[POA]],".",Tabla2[[#This Row],[SRS]],".",Tabla2[[#This Row],[AREA]],".",Tabla2[[#This Row],[TIPO]]))</f>
        <v>#REF!</v>
      </c>
      <c r="C82" s="323" t="e">
        <f>IF(Tabla2[[#This Row],[Productos ]]="","",'Formulario PPGR1'!#REF!)</f>
        <v>#REF!</v>
      </c>
      <c r="D82" s="323" t="e">
        <f>IF(Tabla2[[#This Row],[Productos ]]="","",'Formulario PPGR1'!#REF!)</f>
        <v>#REF!</v>
      </c>
      <c r="E82" s="323" t="e">
        <f>IF(Tabla2[[#This Row],[Productos ]]="","",'Formulario PPGR1'!#REF!)</f>
        <v>#REF!</v>
      </c>
      <c r="F82" s="323" t="e">
        <f>IF(Tabla2[[#This Row],[Productos ]]="","",'Formulario PPGR1'!#REF!)</f>
        <v>#REF!</v>
      </c>
      <c r="G82" s="546" t="s">
        <v>1526</v>
      </c>
      <c r="H82" s="546" t="s">
        <v>2985</v>
      </c>
      <c r="I82" s="546" t="s">
        <v>1532</v>
      </c>
      <c r="J82" s="547"/>
      <c r="K82" s="547"/>
      <c r="L82" s="547">
        <v>1</v>
      </c>
      <c r="M82" s="547"/>
      <c r="N82" s="547"/>
      <c r="O82" s="547">
        <v>1</v>
      </c>
      <c r="P82" s="547"/>
      <c r="Q82" s="547"/>
      <c r="R82" s="547">
        <v>1</v>
      </c>
      <c r="S82" s="547"/>
      <c r="T82" s="547">
        <v>1</v>
      </c>
      <c r="U82" s="547"/>
      <c r="V82" s="548">
        <f>IF(SUM(Tabla2[[#This Row],[Ene]:[Dic]])=0,"",SUM(Tabla2[[#This Row],[Ene]:[Dic]]))</f>
        <v>4</v>
      </c>
      <c r="W82" s="549" t="s">
        <v>453</v>
      </c>
      <c r="X82" s="549"/>
      <c r="Y82" s="549"/>
      <c r="Z82" s="549"/>
      <c r="AA82" s="575" t="s">
        <v>1284</v>
      </c>
    </row>
    <row r="83" spans="2:27" s="158" customFormat="1" ht="55.5" customHeight="1" x14ac:dyDescent="0.25">
      <c r="B83" s="325" t="e">
        <f>IF(Tabla2[[#This Row],[Productos ]]="","",CONCATENATE(Tabla2[[#This Row],[POA]],".",Tabla2[[#This Row],[SRS]],".",Tabla2[[#This Row],[AREA]],".",Tabla2[[#This Row],[TIPO]]))</f>
        <v>#REF!</v>
      </c>
      <c r="C83" s="325" t="e">
        <f>IF(Tabla2[[#This Row],[Productos ]]="","",'Formulario PPGR1'!#REF!)</f>
        <v>#REF!</v>
      </c>
      <c r="D83" s="325" t="e">
        <f>IF(Tabla2[[#This Row],[Productos ]]="","",'Formulario PPGR1'!#REF!)</f>
        <v>#REF!</v>
      </c>
      <c r="E83" s="325" t="e">
        <f>IF(Tabla2[[#This Row],[Productos ]]="","",'Formulario PPGR1'!#REF!)</f>
        <v>#REF!</v>
      </c>
      <c r="F83" s="325" t="e">
        <f>IF(Tabla2[[#This Row],[Productos ]]="","",'Formulario PPGR1'!#REF!)</f>
        <v>#REF!</v>
      </c>
      <c r="G83" s="546" t="s">
        <v>1526</v>
      </c>
      <c r="H83" s="546" t="s">
        <v>2986</v>
      </c>
      <c r="I83" s="546" t="s">
        <v>1534</v>
      </c>
      <c r="J83" s="547"/>
      <c r="K83" s="547"/>
      <c r="L83" s="547">
        <v>1</v>
      </c>
      <c r="M83" s="547"/>
      <c r="N83" s="547"/>
      <c r="O83" s="547">
        <v>1</v>
      </c>
      <c r="P83" s="547"/>
      <c r="Q83" s="547"/>
      <c r="R83" s="547">
        <v>1</v>
      </c>
      <c r="S83" s="547"/>
      <c r="T83" s="547"/>
      <c r="U83" s="547">
        <v>1</v>
      </c>
      <c r="V83" s="548">
        <f>IF(SUM(Tabla2[[#This Row],[Ene]:[Dic]])=0,"",SUM(Tabla2[[#This Row],[Ene]:[Dic]]))</f>
        <v>4</v>
      </c>
      <c r="W83" s="549" t="s">
        <v>444</v>
      </c>
      <c r="X83" s="549"/>
      <c r="Y83" s="549"/>
      <c r="Z83" s="549"/>
      <c r="AA83" s="575" t="s">
        <v>1284</v>
      </c>
    </row>
    <row r="84" spans="2:27" s="158" customFormat="1" ht="55.5" customHeight="1" x14ac:dyDescent="0.25">
      <c r="B84" s="325" t="e">
        <f>IF(Tabla2[[#This Row],[Productos ]]="","",CONCATENATE(Tabla2[[#This Row],[POA]],".",Tabla2[[#This Row],[SRS]],".",Tabla2[[#This Row],[AREA]],".",Tabla2[[#This Row],[TIPO]]))</f>
        <v>#REF!</v>
      </c>
      <c r="C84" s="325" t="e">
        <f>IF(Tabla2[[#This Row],[Productos ]]="","",'Formulario PPGR1'!#REF!)</f>
        <v>#REF!</v>
      </c>
      <c r="D84" s="325" t="e">
        <f>IF(Tabla2[[#This Row],[Productos ]]="","",'Formulario PPGR1'!#REF!)</f>
        <v>#REF!</v>
      </c>
      <c r="E84" s="325" t="e">
        <f>IF(Tabla2[[#This Row],[Productos ]]="","",'Formulario PPGR1'!#REF!)</f>
        <v>#REF!</v>
      </c>
      <c r="F84" s="325" t="e">
        <f>IF(Tabla2[[#This Row],[Productos ]]="","",'Formulario PPGR1'!#REF!)</f>
        <v>#REF!</v>
      </c>
      <c r="G84" s="546" t="s">
        <v>2983</v>
      </c>
      <c r="H84" s="546" t="s">
        <v>1503</v>
      </c>
      <c r="I84" s="546" t="s">
        <v>2823</v>
      </c>
      <c r="J84" s="547"/>
      <c r="K84" s="547">
        <v>1</v>
      </c>
      <c r="L84" s="547"/>
      <c r="M84" s="547"/>
      <c r="N84" s="547">
        <v>1</v>
      </c>
      <c r="O84" s="547"/>
      <c r="P84" s="547"/>
      <c r="Q84" s="547">
        <v>1</v>
      </c>
      <c r="R84" s="547"/>
      <c r="S84" s="547">
        <v>1</v>
      </c>
      <c r="T84" s="547"/>
      <c r="U84" s="547"/>
      <c r="V84" s="548">
        <f>IF(SUM(Tabla2[[#This Row],[Ene]:[Dic]])=0,"",SUM(Tabla2[[#This Row],[Ene]:[Dic]]))</f>
        <v>4</v>
      </c>
      <c r="W84" s="549" t="s">
        <v>453</v>
      </c>
      <c r="X84" s="549" t="s">
        <v>445</v>
      </c>
      <c r="Y84" s="549"/>
      <c r="Z84" s="549"/>
      <c r="AA84" s="575" t="s">
        <v>1281</v>
      </c>
    </row>
    <row r="85" spans="2:27" s="158" customFormat="1" ht="54.75" customHeight="1" x14ac:dyDescent="0.25">
      <c r="B85" s="325" t="e">
        <f>IF(Tabla2[[#This Row],[Productos ]]="","",CONCATENATE(Tabla2[[#This Row],[POA]],".",Tabla2[[#This Row],[SRS]],".",Tabla2[[#This Row],[AREA]],".",Tabla2[[#This Row],[TIPO]]))</f>
        <v>#REF!</v>
      </c>
      <c r="C85" s="325" t="e">
        <f>IF(Tabla2[[#This Row],[Productos ]]="","",'Formulario PPGR1'!#REF!)</f>
        <v>#REF!</v>
      </c>
      <c r="D85" s="325" t="e">
        <f>IF(Tabla2[[#This Row],[Productos ]]="","",'Formulario PPGR1'!#REF!)</f>
        <v>#REF!</v>
      </c>
      <c r="E85" s="325" t="e">
        <f>IF(Tabla2[[#This Row],[Productos ]]="","",'Formulario PPGR1'!#REF!)</f>
        <v>#REF!</v>
      </c>
      <c r="F85" s="325" t="e">
        <f>IF(Tabla2[[#This Row],[Productos ]]="","",'Formulario PPGR1'!#REF!)</f>
        <v>#REF!</v>
      </c>
      <c r="G85" s="546" t="s">
        <v>2983</v>
      </c>
      <c r="H85" s="546" t="s">
        <v>1506</v>
      </c>
      <c r="I85" s="546" t="s">
        <v>2824</v>
      </c>
      <c r="J85" s="547"/>
      <c r="K85" s="547">
        <v>1</v>
      </c>
      <c r="L85" s="547"/>
      <c r="M85" s="547"/>
      <c r="N85" s="547">
        <v>1</v>
      </c>
      <c r="O85" s="547"/>
      <c r="P85" s="547"/>
      <c r="Q85" s="547">
        <v>1</v>
      </c>
      <c r="R85" s="547"/>
      <c r="S85" s="547"/>
      <c r="T85" s="547">
        <v>1</v>
      </c>
      <c r="U85" s="547"/>
      <c r="V85" s="548">
        <f>IF(SUM(Tabla2[[#This Row],[Ene]:[Dic]])=0,"",SUM(Tabla2[[#This Row],[Ene]:[Dic]]))</f>
        <v>4</v>
      </c>
      <c r="W85" s="549" t="s">
        <v>453</v>
      </c>
      <c r="X85" s="549" t="s">
        <v>445</v>
      </c>
      <c r="Y85" s="549"/>
      <c r="Z85" s="549"/>
      <c r="AA85" s="575" t="s">
        <v>1281</v>
      </c>
    </row>
    <row r="86" spans="2:27" s="158" customFormat="1" ht="43.5" customHeight="1" x14ac:dyDescent="0.25">
      <c r="B86" s="323" t="e">
        <f>IF(Tabla2[[#This Row],[Productos ]]="","",CONCATENATE(Tabla2[[#This Row],[POA]],".",Tabla2[[#This Row],[SRS]],".",Tabla2[[#This Row],[AREA]],".",Tabla2[[#This Row],[TIPO]]))</f>
        <v>#REF!</v>
      </c>
      <c r="C86" s="323" t="e">
        <f>IF(Tabla2[[#This Row],[Productos ]]="","",'Formulario PPGR1'!#REF!)</f>
        <v>#REF!</v>
      </c>
      <c r="D86" s="323" t="e">
        <f>IF(Tabla2[[#This Row],[Productos ]]="","",'Formulario PPGR1'!#REF!)</f>
        <v>#REF!</v>
      </c>
      <c r="E86" s="323" t="e">
        <f>IF(Tabla2[[#This Row],[Productos ]]="","",'Formulario PPGR1'!#REF!)</f>
        <v>#REF!</v>
      </c>
      <c r="F86" s="323" t="e">
        <f>IF(Tabla2[[#This Row],[Productos ]]="","",'Formulario PPGR1'!#REF!)</f>
        <v>#REF!</v>
      </c>
      <c r="G86" s="546" t="s">
        <v>2987</v>
      </c>
      <c r="H86" s="546" t="s">
        <v>1522</v>
      </c>
      <c r="I86" s="546" t="s">
        <v>1538</v>
      </c>
      <c r="J86" s="547"/>
      <c r="K86" s="547">
        <v>1</v>
      </c>
      <c r="L86" s="547"/>
      <c r="M86" s="547"/>
      <c r="N86" s="547">
        <v>1</v>
      </c>
      <c r="O86" s="547"/>
      <c r="P86" s="547"/>
      <c r="Q86" s="547">
        <v>1</v>
      </c>
      <c r="R86" s="547"/>
      <c r="S86" s="547"/>
      <c r="T86" s="547">
        <v>1</v>
      </c>
      <c r="U86" s="547"/>
      <c r="V86" s="548">
        <f>IF(SUM(Tabla2[[#This Row],[Ene]:[Dic]])=0,"",SUM(Tabla2[[#This Row],[Ene]:[Dic]]))</f>
        <v>4</v>
      </c>
      <c r="W86" s="549" t="s">
        <v>453</v>
      </c>
      <c r="X86" s="549"/>
      <c r="Y86" s="549"/>
      <c r="Z86" s="549"/>
      <c r="AA86" s="575" t="s">
        <v>1281</v>
      </c>
    </row>
    <row r="87" spans="2:27" s="158" customFormat="1" ht="78.75" x14ac:dyDescent="0.25">
      <c r="B87" s="323" t="e">
        <f>IF(Tabla2[[#This Row],[Productos ]]="","",CONCATENATE(Tabla2[[#This Row],[POA]],".",Tabla2[[#This Row],[SRS]],".",Tabla2[[#This Row],[AREA]],".",Tabla2[[#This Row],[TIPO]]))</f>
        <v>#REF!</v>
      </c>
      <c r="C87" s="323" t="e">
        <f>IF(Tabla2[[#This Row],[Productos ]]="","",'Formulario PPGR1'!#REF!)</f>
        <v>#REF!</v>
      </c>
      <c r="D87" s="323" t="e">
        <f>IF(Tabla2[[#This Row],[Productos ]]="","",'Formulario PPGR1'!#REF!)</f>
        <v>#REF!</v>
      </c>
      <c r="E87" s="323" t="e">
        <f>IF(Tabla2[[#This Row],[Productos ]]="","",'Formulario PPGR1'!#REF!)</f>
        <v>#REF!</v>
      </c>
      <c r="F87" s="323" t="e">
        <f>IF(Tabla2[[#This Row],[Productos ]]="","",'Formulario PPGR1'!#REF!)</f>
        <v>#REF!</v>
      </c>
      <c r="G87" s="546" t="s">
        <v>1539</v>
      </c>
      <c r="H87" s="556" t="s">
        <v>1542</v>
      </c>
      <c r="I87" s="556" t="s">
        <v>2825</v>
      </c>
      <c r="J87" s="547"/>
      <c r="K87" s="547"/>
      <c r="L87" s="547"/>
      <c r="M87" s="547"/>
      <c r="N87" s="547">
        <v>1</v>
      </c>
      <c r="O87" s="547"/>
      <c r="P87" s="547"/>
      <c r="Q87" s="547"/>
      <c r="R87" s="547"/>
      <c r="S87" s="547"/>
      <c r="T87" s="547"/>
      <c r="U87" s="547"/>
      <c r="V87" s="548">
        <f>IF(SUM(Tabla2[[#This Row],[Ene]:[Dic]])=0,"",SUM(Tabla2[[#This Row],[Ene]:[Dic]]))</f>
        <v>1</v>
      </c>
      <c r="W87" s="557" t="s">
        <v>2826</v>
      </c>
      <c r="X87" s="549"/>
      <c r="Y87" s="549"/>
      <c r="Z87" s="549" t="s">
        <v>573</v>
      </c>
      <c r="AA87" s="575" t="s">
        <v>597</v>
      </c>
    </row>
    <row r="88" spans="2:27" s="158" customFormat="1" ht="78.75" x14ac:dyDescent="0.25">
      <c r="B88" s="323" t="e">
        <f>IF(Tabla2[[#This Row],[Productos ]]="","",CONCATENATE(Tabla2[[#This Row],[POA]],".",Tabla2[[#This Row],[SRS]],".",Tabla2[[#This Row],[AREA]],".",Tabla2[[#This Row],[TIPO]]))</f>
        <v>#REF!</v>
      </c>
      <c r="C88" s="323" t="e">
        <f>IF(Tabla2[[#This Row],[Productos ]]="","",'Formulario PPGR1'!#REF!)</f>
        <v>#REF!</v>
      </c>
      <c r="D88" s="323" t="e">
        <f>IF(Tabla2[[#This Row],[Productos ]]="","",'Formulario PPGR1'!#REF!)</f>
        <v>#REF!</v>
      </c>
      <c r="E88" s="323" t="e">
        <f>IF(Tabla2[[#This Row],[Productos ]]="","",'Formulario PPGR1'!#REF!)</f>
        <v>#REF!</v>
      </c>
      <c r="F88" s="323" t="e">
        <f>IF(Tabla2[[#This Row],[Productos ]]="","",'Formulario PPGR1'!#REF!)</f>
        <v>#REF!</v>
      </c>
      <c r="G88" s="546" t="s">
        <v>1539</v>
      </c>
      <c r="H88" s="546" t="s">
        <v>1544</v>
      </c>
      <c r="I88" s="546" t="s">
        <v>1545</v>
      </c>
      <c r="J88" s="547"/>
      <c r="K88" s="547"/>
      <c r="L88" s="547"/>
      <c r="M88" s="547"/>
      <c r="N88" s="547"/>
      <c r="O88" s="547"/>
      <c r="P88" s="547">
        <v>1</v>
      </c>
      <c r="Q88" s="547"/>
      <c r="R88" s="547"/>
      <c r="S88" s="547"/>
      <c r="T88" s="547"/>
      <c r="U88" s="547"/>
      <c r="V88" s="548">
        <f>IF(SUM(Tabla2[[#This Row],[Ene]:[Dic]])=0,"",SUM(Tabla2[[#This Row],[Ene]:[Dic]]))</f>
        <v>1</v>
      </c>
      <c r="W88" s="549" t="s">
        <v>445</v>
      </c>
      <c r="X88" s="549"/>
      <c r="Y88" s="549"/>
      <c r="Z88" s="549" t="s">
        <v>573</v>
      </c>
      <c r="AA88" s="575" t="s">
        <v>597</v>
      </c>
    </row>
    <row r="89" spans="2:27" s="158" customFormat="1" ht="78.75" x14ac:dyDescent="0.25">
      <c r="B89" s="325" t="e">
        <f>IF(Tabla2[[#This Row],[Productos ]]="","",CONCATENATE(Tabla2[[#This Row],[POA]],".",Tabla2[[#This Row],[SRS]],".",Tabla2[[#This Row],[AREA]],".",Tabla2[[#This Row],[TIPO]]))</f>
        <v>#REF!</v>
      </c>
      <c r="C89" s="325" t="e">
        <f>IF(Tabla2[[#This Row],[Productos ]]="","",'Formulario PPGR1'!#REF!)</f>
        <v>#REF!</v>
      </c>
      <c r="D89" s="325" t="e">
        <f>IF(Tabla2[[#This Row],[Productos ]]="","",'Formulario PPGR1'!#REF!)</f>
        <v>#REF!</v>
      </c>
      <c r="E89" s="325" t="e">
        <f>IF(Tabla2[[#This Row],[Productos ]]="","",'Formulario PPGR1'!#REF!)</f>
        <v>#REF!</v>
      </c>
      <c r="F89" s="325" t="e">
        <f>IF(Tabla2[[#This Row],[Productos ]]="","",'Formulario PPGR1'!#REF!)</f>
        <v>#REF!</v>
      </c>
      <c r="G89" s="546" t="s">
        <v>1539</v>
      </c>
      <c r="H89" s="556" t="s">
        <v>1546</v>
      </c>
      <c r="I89" s="556" t="s">
        <v>1547</v>
      </c>
      <c r="J89" s="547"/>
      <c r="K89" s="547"/>
      <c r="L89" s="547"/>
      <c r="M89" s="547"/>
      <c r="N89" s="547"/>
      <c r="O89" s="547">
        <v>1</v>
      </c>
      <c r="P89" s="547"/>
      <c r="Q89" s="547"/>
      <c r="R89" s="547">
        <v>1</v>
      </c>
      <c r="S89" s="547"/>
      <c r="T89" s="547"/>
      <c r="U89" s="547">
        <v>1</v>
      </c>
      <c r="V89" s="548">
        <f>IF(SUM(Tabla2[[#This Row],[Ene]:[Dic]])=0,"",SUM(Tabla2[[#This Row],[Ene]:[Dic]]))</f>
        <v>3</v>
      </c>
      <c r="W89" s="549" t="s">
        <v>444</v>
      </c>
      <c r="X89" s="549"/>
      <c r="Y89" s="549"/>
      <c r="Z89" s="549" t="s">
        <v>573</v>
      </c>
      <c r="AA89" s="575" t="s">
        <v>597</v>
      </c>
    </row>
    <row r="90" spans="2:27" s="158" customFormat="1" ht="78.75" x14ac:dyDescent="0.25">
      <c r="B90" s="323" t="e">
        <f>IF(Tabla2[[#This Row],[Productos ]]="","",CONCATENATE(Tabla2[[#This Row],[POA]],".",Tabla2[[#This Row],[SRS]],".",Tabla2[[#This Row],[AREA]],".",Tabla2[[#This Row],[TIPO]]))</f>
        <v>#REF!</v>
      </c>
      <c r="C90" s="323" t="e">
        <f>IF(Tabla2[[#This Row],[Productos ]]="","",'Formulario PPGR1'!#REF!)</f>
        <v>#REF!</v>
      </c>
      <c r="D90" s="323" t="e">
        <f>IF(Tabla2[[#This Row],[Productos ]]="","",'Formulario PPGR1'!#REF!)</f>
        <v>#REF!</v>
      </c>
      <c r="E90" s="323" t="e">
        <f>IF(Tabla2[[#This Row],[Productos ]]="","",'Formulario PPGR1'!#REF!)</f>
        <v>#REF!</v>
      </c>
      <c r="F90" s="323" t="e">
        <f>IF(Tabla2[[#This Row],[Productos ]]="","",'Formulario PPGR1'!#REF!)</f>
        <v>#REF!</v>
      </c>
      <c r="G90" s="546" t="s">
        <v>1539</v>
      </c>
      <c r="H90" s="546" t="s">
        <v>1548</v>
      </c>
      <c r="I90" s="546" t="s">
        <v>1549</v>
      </c>
      <c r="J90" s="547">
        <v>1</v>
      </c>
      <c r="K90" s="547"/>
      <c r="L90" s="547"/>
      <c r="M90" s="547"/>
      <c r="N90" s="547"/>
      <c r="O90" s="547"/>
      <c r="P90" s="547">
        <v>1</v>
      </c>
      <c r="Q90" s="547"/>
      <c r="R90" s="547"/>
      <c r="S90" s="547"/>
      <c r="T90" s="547"/>
      <c r="U90" s="547"/>
      <c r="V90" s="548">
        <f>IF(SUM(Tabla2[[#This Row],[Ene]:[Dic]])=0,"",SUM(Tabla2[[#This Row],[Ene]:[Dic]]))</f>
        <v>2</v>
      </c>
      <c r="W90" s="557" t="s">
        <v>1550</v>
      </c>
      <c r="X90" s="549"/>
      <c r="Y90" s="549"/>
      <c r="Z90" s="549" t="s">
        <v>573</v>
      </c>
      <c r="AA90" s="575" t="s">
        <v>597</v>
      </c>
    </row>
    <row r="91" spans="2:27" s="158" customFormat="1" ht="78.75" x14ac:dyDescent="0.25">
      <c r="B91" s="323" t="e">
        <f>IF(Tabla2[[#This Row],[Productos ]]="","",CONCATENATE(Tabla2[[#This Row],[POA]],".",Tabla2[[#This Row],[SRS]],".",Tabla2[[#This Row],[AREA]],".",Tabla2[[#This Row],[TIPO]]))</f>
        <v>#REF!</v>
      </c>
      <c r="C91" s="323" t="e">
        <f>IF(Tabla2[[#This Row],[Productos ]]="","",'Formulario PPGR1'!#REF!)</f>
        <v>#REF!</v>
      </c>
      <c r="D91" s="323" t="e">
        <f>IF(Tabla2[[#This Row],[Productos ]]="","",'Formulario PPGR1'!#REF!)</f>
        <v>#REF!</v>
      </c>
      <c r="E91" s="323" t="e">
        <f>IF(Tabla2[[#This Row],[Productos ]]="","",'Formulario PPGR1'!#REF!)</f>
        <v>#REF!</v>
      </c>
      <c r="F91" s="323" t="e">
        <f>IF(Tabla2[[#This Row],[Productos ]]="","",'Formulario PPGR1'!#REF!)</f>
        <v>#REF!</v>
      </c>
      <c r="G91" s="546" t="s">
        <v>1539</v>
      </c>
      <c r="H91" s="556" t="s">
        <v>1551</v>
      </c>
      <c r="I91" s="546" t="s">
        <v>1552</v>
      </c>
      <c r="J91" s="547"/>
      <c r="K91" s="547"/>
      <c r="L91" s="547"/>
      <c r="M91" s="547">
        <v>1</v>
      </c>
      <c r="N91" s="547"/>
      <c r="O91" s="547"/>
      <c r="P91" s="547"/>
      <c r="Q91" s="547"/>
      <c r="R91" s="547"/>
      <c r="S91" s="547"/>
      <c r="T91" s="547"/>
      <c r="U91" s="547"/>
      <c r="V91" s="548">
        <f>IF(SUM(Tabla2[[#This Row],[Ene]:[Dic]])=0,"",SUM(Tabla2[[#This Row],[Ene]:[Dic]]))</f>
        <v>1</v>
      </c>
      <c r="W91" s="549" t="s">
        <v>445</v>
      </c>
      <c r="X91" s="549" t="s">
        <v>447</v>
      </c>
      <c r="Y91" s="549"/>
      <c r="Z91" s="549" t="s">
        <v>573</v>
      </c>
      <c r="AA91" s="575" t="s">
        <v>597</v>
      </c>
    </row>
    <row r="92" spans="2:27" s="158" customFormat="1" ht="47.25" x14ac:dyDescent="0.25">
      <c r="B92" s="323" t="e">
        <f>IF(Tabla2[[#This Row],[Productos ]]="","",CONCATENATE(Tabla2[[#This Row],[POA]],".",Tabla2[[#This Row],[SRS]],".",Tabla2[[#This Row],[AREA]],".",Tabla2[[#This Row],[TIPO]]))</f>
        <v>#REF!</v>
      </c>
      <c r="C92" s="323" t="e">
        <f>IF(Tabla2[[#This Row],[Productos ]]="","",'Formulario PPGR1'!#REF!)</f>
        <v>#REF!</v>
      </c>
      <c r="D92" s="323" t="e">
        <f>IF(Tabla2[[#This Row],[Productos ]]="","",'Formulario PPGR1'!#REF!)</f>
        <v>#REF!</v>
      </c>
      <c r="E92" s="323" t="e">
        <f>IF(Tabla2[[#This Row],[Productos ]]="","",'Formulario PPGR1'!#REF!)</f>
        <v>#REF!</v>
      </c>
      <c r="F92" s="323" t="e">
        <f>IF(Tabla2[[#This Row],[Productos ]]="","",'Formulario PPGR1'!#REF!)</f>
        <v>#REF!</v>
      </c>
      <c r="G92" s="546" t="s">
        <v>1553</v>
      </c>
      <c r="H92" s="546" t="s">
        <v>1564</v>
      </c>
      <c r="I92" s="546" t="s">
        <v>1565</v>
      </c>
      <c r="J92" s="547"/>
      <c r="K92" s="547"/>
      <c r="L92" s="547">
        <v>1</v>
      </c>
      <c r="M92" s="547"/>
      <c r="N92" s="547"/>
      <c r="O92" s="547">
        <v>1</v>
      </c>
      <c r="P92" s="547"/>
      <c r="Q92" s="547"/>
      <c r="R92" s="547">
        <v>1</v>
      </c>
      <c r="S92" s="547"/>
      <c r="T92" s="547"/>
      <c r="U92" s="547">
        <v>1</v>
      </c>
      <c r="V92" s="548">
        <f>IF(SUM(Tabla2[[#This Row],[Ene]:[Dic]])=0,"",SUM(Tabla2[[#This Row],[Ene]:[Dic]]))</f>
        <v>4</v>
      </c>
      <c r="W92" s="549" t="s">
        <v>444</v>
      </c>
      <c r="X92" s="549"/>
      <c r="Y92" s="549"/>
      <c r="Z92" s="549"/>
      <c r="AA92" s="573" t="s">
        <v>1292</v>
      </c>
    </row>
    <row r="93" spans="2:27" s="158" customFormat="1" ht="47.25" x14ac:dyDescent="0.25">
      <c r="B93" s="323" t="e">
        <f>IF(Tabla2[[#This Row],[Productos ]]="","",CONCATENATE(Tabla2[[#This Row],[POA]],".",Tabla2[[#This Row],[SRS]],".",Tabla2[[#This Row],[AREA]],".",Tabla2[[#This Row],[TIPO]]))</f>
        <v>#REF!</v>
      </c>
      <c r="C93" s="323" t="e">
        <f>IF(Tabla2[[#This Row],[Productos ]]="","",'Formulario PPGR1'!#REF!)</f>
        <v>#REF!</v>
      </c>
      <c r="D93" s="323" t="e">
        <f>IF(Tabla2[[#This Row],[Productos ]]="","",'Formulario PPGR1'!#REF!)</f>
        <v>#REF!</v>
      </c>
      <c r="E93" s="323" t="e">
        <f>IF(Tabla2[[#This Row],[Productos ]]="","",'Formulario PPGR1'!#REF!)</f>
        <v>#REF!</v>
      </c>
      <c r="F93" s="323" t="e">
        <f>IF(Tabla2[[#This Row],[Productos ]]="","",'Formulario PPGR1'!#REF!)</f>
        <v>#REF!</v>
      </c>
      <c r="G93" s="546" t="s">
        <v>1553</v>
      </c>
      <c r="H93" s="546" t="s">
        <v>1566</v>
      </c>
      <c r="I93" s="546" t="s">
        <v>1567</v>
      </c>
      <c r="J93" s="547">
        <v>1</v>
      </c>
      <c r="K93" s="547">
        <v>1</v>
      </c>
      <c r="L93" s="547">
        <v>1</v>
      </c>
      <c r="M93" s="547">
        <v>1</v>
      </c>
      <c r="N93" s="547">
        <v>1</v>
      </c>
      <c r="O93" s="547">
        <v>1</v>
      </c>
      <c r="P93" s="547">
        <v>1</v>
      </c>
      <c r="Q93" s="547">
        <v>1</v>
      </c>
      <c r="R93" s="547">
        <v>1</v>
      </c>
      <c r="S93" s="547">
        <v>1</v>
      </c>
      <c r="T93" s="547">
        <v>1</v>
      </c>
      <c r="U93" s="547">
        <v>1</v>
      </c>
      <c r="V93" s="548">
        <f>IF(SUM(Tabla2[[#This Row],[Ene]:[Dic]])=0,"",SUM(Tabla2[[#This Row],[Ene]:[Dic]]))</f>
        <v>12</v>
      </c>
      <c r="W93" s="549" t="s">
        <v>1568</v>
      </c>
      <c r="X93" s="549"/>
      <c r="Y93" s="549"/>
      <c r="Z93" s="549"/>
      <c r="AA93" s="573" t="s">
        <v>1292</v>
      </c>
    </row>
    <row r="94" spans="2:27" s="158" customFormat="1" ht="63" x14ac:dyDescent="0.25">
      <c r="B94" s="325" t="e">
        <f>IF(Tabla2[[#This Row],[Productos ]]="","",CONCATENATE(Tabla2[[#This Row],[POA]],".",Tabla2[[#This Row],[SRS]],".",Tabla2[[#This Row],[AREA]],".",Tabla2[[#This Row],[TIPO]]))</f>
        <v>#REF!</v>
      </c>
      <c r="C94" s="325" t="e">
        <f>IF(Tabla2[[#This Row],[Productos ]]="","",'Formulario PPGR1'!#REF!)</f>
        <v>#REF!</v>
      </c>
      <c r="D94" s="325" t="e">
        <f>IF(Tabla2[[#This Row],[Productos ]]="","",'Formulario PPGR1'!#REF!)</f>
        <v>#REF!</v>
      </c>
      <c r="E94" s="325" t="e">
        <f>IF(Tabla2[[#This Row],[Productos ]]="","",'Formulario PPGR1'!#REF!)</f>
        <v>#REF!</v>
      </c>
      <c r="F94" s="325" t="e">
        <f>IF(Tabla2[[#This Row],[Productos ]]="","",'Formulario PPGR1'!#REF!)</f>
        <v>#REF!</v>
      </c>
      <c r="G94" s="546" t="s">
        <v>1556</v>
      </c>
      <c r="H94" s="546" t="s">
        <v>1569</v>
      </c>
      <c r="I94" s="578" t="s">
        <v>1570</v>
      </c>
      <c r="J94" s="547"/>
      <c r="K94" s="547">
        <v>1</v>
      </c>
      <c r="L94" s="547"/>
      <c r="M94" s="547">
        <v>1</v>
      </c>
      <c r="N94" s="547"/>
      <c r="O94" s="547"/>
      <c r="P94" s="547">
        <v>1</v>
      </c>
      <c r="Q94" s="547"/>
      <c r="R94" s="547"/>
      <c r="S94" s="547">
        <v>1</v>
      </c>
      <c r="T94" s="547"/>
      <c r="U94" s="547"/>
      <c r="V94" s="548">
        <f>IF(SUM(Tabla2[[#This Row],[Ene]:[Dic]])=0,"",SUM(Tabla2[[#This Row],[Ene]:[Dic]]))</f>
        <v>4</v>
      </c>
      <c r="W94" s="549" t="s">
        <v>444</v>
      </c>
      <c r="X94" s="549"/>
      <c r="Y94" s="549"/>
      <c r="Z94" s="549"/>
      <c r="AA94" s="573" t="s">
        <v>1292</v>
      </c>
    </row>
    <row r="95" spans="2:27" s="158" customFormat="1" ht="97.5" customHeight="1" x14ac:dyDescent="0.25">
      <c r="B95" s="325" t="e">
        <f>IF(Tabla2[[#This Row],[Productos ]]="","",CONCATENATE(Tabla2[[#This Row],[POA]],".",Tabla2[[#This Row],[SRS]],".",Tabla2[[#This Row],[AREA]],".",Tabla2[[#This Row],[TIPO]]))</f>
        <v>#REF!</v>
      </c>
      <c r="C95" s="325" t="e">
        <f>IF(Tabla2[[#This Row],[Productos ]]="","",'Formulario PPGR1'!#REF!)</f>
        <v>#REF!</v>
      </c>
      <c r="D95" s="325" t="e">
        <f>IF(Tabla2[[#This Row],[Productos ]]="","",'Formulario PPGR1'!#REF!)</f>
        <v>#REF!</v>
      </c>
      <c r="E95" s="325" t="e">
        <f>IF(Tabla2[[#This Row],[Productos ]]="","",'Formulario PPGR1'!#REF!)</f>
        <v>#REF!</v>
      </c>
      <c r="F95" s="325" t="e">
        <f>IF(Tabla2[[#This Row],[Productos ]]="","",'Formulario PPGR1'!#REF!)</f>
        <v>#REF!</v>
      </c>
      <c r="G95" s="546" t="s">
        <v>1556</v>
      </c>
      <c r="H95" s="546" t="s">
        <v>1558</v>
      </c>
      <c r="I95" s="546" t="s">
        <v>2827</v>
      </c>
      <c r="J95" s="547"/>
      <c r="K95" s="547"/>
      <c r="L95" s="547">
        <v>1</v>
      </c>
      <c r="M95" s="547"/>
      <c r="N95" s="547">
        <v>1</v>
      </c>
      <c r="O95" s="547"/>
      <c r="P95" s="547"/>
      <c r="Q95" s="547">
        <v>1</v>
      </c>
      <c r="R95" s="547"/>
      <c r="S95" s="547"/>
      <c r="T95" s="547">
        <v>1</v>
      </c>
      <c r="U95" s="547"/>
      <c r="V95" s="548">
        <f>IF(SUM(Tabla2[[#This Row],[Ene]:[Dic]])=0,"",SUM(Tabla2[[#This Row],[Ene]:[Dic]]))</f>
        <v>4</v>
      </c>
      <c r="W95" s="549" t="s">
        <v>444</v>
      </c>
      <c r="X95" s="549"/>
      <c r="Y95" s="549"/>
      <c r="Z95" s="549"/>
      <c r="AA95" s="573" t="s">
        <v>1292</v>
      </c>
    </row>
    <row r="96" spans="2:27" s="158" customFormat="1" ht="103.5" customHeight="1" x14ac:dyDescent="0.25">
      <c r="B96" s="325" t="e">
        <f>IF(Tabla2[[#This Row],[Productos ]]="","",CONCATENATE(Tabla2[[#This Row],[POA]],".",Tabla2[[#This Row],[SRS]],".",Tabla2[[#This Row],[AREA]],".",Tabla2[[#This Row],[TIPO]]))</f>
        <v>#REF!</v>
      </c>
      <c r="C96" s="325" t="e">
        <f>IF(Tabla2[[#This Row],[Productos ]]="","",'Formulario PPGR1'!#REF!)</f>
        <v>#REF!</v>
      </c>
      <c r="D96" s="325" t="e">
        <f>IF(Tabla2[[#This Row],[Productos ]]="","",'Formulario PPGR1'!#REF!)</f>
        <v>#REF!</v>
      </c>
      <c r="E96" s="325" t="e">
        <f>IF(Tabla2[[#This Row],[Productos ]]="","",'Formulario PPGR1'!#REF!)</f>
        <v>#REF!</v>
      </c>
      <c r="F96" s="325" t="e">
        <f>IF(Tabla2[[#This Row],[Productos ]]="","",'Formulario PPGR1'!#REF!)</f>
        <v>#REF!</v>
      </c>
      <c r="G96" s="546" t="s">
        <v>1556</v>
      </c>
      <c r="H96" s="546" t="s">
        <v>1560</v>
      </c>
      <c r="I96" s="546" t="s">
        <v>2828</v>
      </c>
      <c r="J96" s="547"/>
      <c r="K96" s="547">
        <v>1</v>
      </c>
      <c r="L96" s="547"/>
      <c r="M96" s="547">
        <v>1</v>
      </c>
      <c r="N96" s="547"/>
      <c r="O96" s="547"/>
      <c r="P96" s="547">
        <v>1</v>
      </c>
      <c r="Q96" s="547"/>
      <c r="R96" s="547"/>
      <c r="S96" s="547">
        <v>1</v>
      </c>
      <c r="T96" s="547"/>
      <c r="U96" s="547"/>
      <c r="V96" s="548">
        <f>IF(SUM(Tabla2[[#This Row],[Ene]:[Dic]])=0,"",SUM(Tabla2[[#This Row],[Ene]:[Dic]]))</f>
        <v>4</v>
      </c>
      <c r="W96" s="549" t="s">
        <v>444</v>
      </c>
      <c r="X96" s="549"/>
      <c r="Y96" s="549"/>
      <c r="Z96" s="549"/>
      <c r="AA96" s="573" t="s">
        <v>1292</v>
      </c>
    </row>
    <row r="97" spans="2:27" s="158" customFormat="1" ht="94.5" x14ac:dyDescent="0.25">
      <c r="B97" s="325" t="e">
        <f>IF(Tabla2[[#This Row],[Productos ]]="","",CONCATENATE(Tabla2[[#This Row],[POA]],".",Tabla2[[#This Row],[SRS]],".",Tabla2[[#This Row],[AREA]],".",Tabla2[[#This Row],[TIPO]]))</f>
        <v>#REF!</v>
      </c>
      <c r="C97" s="325" t="e">
        <f>IF(Tabla2[[#This Row],[Productos ]]="","",'Formulario PPGR1'!#REF!)</f>
        <v>#REF!</v>
      </c>
      <c r="D97" s="325" t="e">
        <f>IF(Tabla2[[#This Row],[Productos ]]="","",'Formulario PPGR1'!#REF!)</f>
        <v>#REF!</v>
      </c>
      <c r="E97" s="325" t="e">
        <f>IF(Tabla2[[#This Row],[Productos ]]="","",'Formulario PPGR1'!#REF!)</f>
        <v>#REF!</v>
      </c>
      <c r="F97" s="325" t="e">
        <f>IF(Tabla2[[#This Row],[Productos ]]="","",'Formulario PPGR1'!#REF!)</f>
        <v>#REF!</v>
      </c>
      <c r="G97" s="546" t="s">
        <v>2991</v>
      </c>
      <c r="H97" s="546" t="s">
        <v>1562</v>
      </c>
      <c r="I97" s="546" t="s">
        <v>2829</v>
      </c>
      <c r="J97" s="547"/>
      <c r="K97" s="547"/>
      <c r="L97" s="547">
        <v>1</v>
      </c>
      <c r="M97" s="547"/>
      <c r="N97" s="547">
        <v>1</v>
      </c>
      <c r="O97" s="547"/>
      <c r="P97" s="547"/>
      <c r="Q97" s="547">
        <v>1</v>
      </c>
      <c r="R97" s="547"/>
      <c r="S97" s="547"/>
      <c r="T97" s="547">
        <v>1</v>
      </c>
      <c r="U97" s="547"/>
      <c r="V97" s="548">
        <f>IF(SUM(Tabla2[[#This Row],[Ene]:[Dic]])=0,"",SUM(Tabla2[[#This Row],[Ene]:[Dic]]))</f>
        <v>4</v>
      </c>
      <c r="W97" s="549" t="s">
        <v>444</v>
      </c>
      <c r="X97" s="549"/>
      <c r="Y97" s="549"/>
      <c r="Z97" s="549"/>
      <c r="AA97" s="573" t="s">
        <v>1292</v>
      </c>
    </row>
    <row r="98" spans="2:27" s="158" customFormat="1" ht="47.25" x14ac:dyDescent="0.25">
      <c r="B98" s="325" t="e">
        <f>IF(Tabla2[[#This Row],[Productos ]]="","",CONCATENATE(Tabla2[[#This Row],[POA]],".",Tabla2[[#This Row],[SRS]],".",Tabla2[[#This Row],[AREA]],".",Tabla2[[#This Row],[TIPO]]))</f>
        <v>#REF!</v>
      </c>
      <c r="C98" s="325" t="e">
        <f>IF(Tabla2[[#This Row],[Productos ]]="","",'Formulario PPGR1'!#REF!)</f>
        <v>#REF!</v>
      </c>
      <c r="D98" s="325" t="e">
        <f>IF(Tabla2[[#This Row],[Productos ]]="","",'Formulario PPGR1'!#REF!)</f>
        <v>#REF!</v>
      </c>
      <c r="E98" s="325" t="e">
        <f>IF(Tabla2[[#This Row],[Productos ]]="","",'Formulario PPGR1'!#REF!)</f>
        <v>#REF!</v>
      </c>
      <c r="F98" s="325" t="e">
        <f>IF(Tabla2[[#This Row],[Productos ]]="","",'Formulario PPGR1'!#REF!)</f>
        <v>#REF!</v>
      </c>
      <c r="G98" s="546" t="s">
        <v>2990</v>
      </c>
      <c r="H98" s="546" t="s">
        <v>2992</v>
      </c>
      <c r="I98" s="546" t="s">
        <v>2830</v>
      </c>
      <c r="J98" s="547">
        <v>3</v>
      </c>
      <c r="K98" s="547">
        <v>3</v>
      </c>
      <c r="L98" s="547">
        <v>3</v>
      </c>
      <c r="M98" s="547">
        <v>3</v>
      </c>
      <c r="N98" s="547">
        <v>3</v>
      </c>
      <c r="O98" s="547">
        <v>3</v>
      </c>
      <c r="P98" s="547">
        <v>3</v>
      </c>
      <c r="Q98" s="547">
        <v>3</v>
      </c>
      <c r="R98" s="547">
        <v>3</v>
      </c>
      <c r="S98" s="547">
        <v>3</v>
      </c>
      <c r="T98" s="547">
        <v>3</v>
      </c>
      <c r="U98" s="547">
        <v>3</v>
      </c>
      <c r="V98" s="548">
        <f>IF(SUM(Tabla2[[#This Row],[Ene]:[Dic]])=0,"",SUM(Tabla2[[#This Row],[Ene]:[Dic]]))</f>
        <v>36</v>
      </c>
      <c r="W98" s="549" t="s">
        <v>444</v>
      </c>
      <c r="X98" s="549" t="s">
        <v>446</v>
      </c>
      <c r="Y98" s="549"/>
      <c r="Z98" s="549"/>
      <c r="AA98" s="575" t="s">
        <v>2831</v>
      </c>
    </row>
    <row r="99" spans="2:27" s="158" customFormat="1" ht="47.25" x14ac:dyDescent="0.25">
      <c r="B99" s="325" t="e">
        <f>IF(Tabla2[[#This Row],[Productos ]]="","",CONCATENATE(Tabla2[[#This Row],[POA]],".",Tabla2[[#This Row],[SRS]],".",Tabla2[[#This Row],[AREA]],".",Tabla2[[#This Row],[TIPO]]))</f>
        <v>#REF!</v>
      </c>
      <c r="C99" s="325" t="e">
        <f>IF(Tabla2[[#This Row],[Productos ]]="","",'Formulario PPGR1'!#REF!)</f>
        <v>#REF!</v>
      </c>
      <c r="D99" s="325" t="e">
        <f>IF(Tabla2[[#This Row],[Productos ]]="","",'Formulario PPGR1'!#REF!)</f>
        <v>#REF!</v>
      </c>
      <c r="E99" s="325" t="e">
        <f>IF(Tabla2[[#This Row],[Productos ]]="","",'Formulario PPGR1'!#REF!)</f>
        <v>#REF!</v>
      </c>
      <c r="F99" s="325" t="e">
        <f>IF(Tabla2[[#This Row],[Productos ]]="","",'Formulario PPGR1'!#REF!)</f>
        <v>#REF!</v>
      </c>
      <c r="G99" s="546" t="s">
        <v>1575</v>
      </c>
      <c r="H99" s="546" t="s">
        <v>2993</v>
      </c>
      <c r="I99" s="546" t="s">
        <v>1584</v>
      </c>
      <c r="J99" s="547"/>
      <c r="K99" s="547"/>
      <c r="L99" s="547">
        <v>1</v>
      </c>
      <c r="M99" s="547"/>
      <c r="N99" s="547"/>
      <c r="O99" s="547">
        <v>1</v>
      </c>
      <c r="P99" s="547"/>
      <c r="Q99" s="547"/>
      <c r="R99" s="547">
        <v>1</v>
      </c>
      <c r="S99" s="547"/>
      <c r="T99" s="547"/>
      <c r="U99" s="547">
        <v>1</v>
      </c>
      <c r="V99" s="548">
        <f>IF(SUM(Tabla2[[#This Row],[Ene]:[Dic]])=0,"",SUM(Tabla2[[#This Row],[Ene]:[Dic]]))</f>
        <v>4</v>
      </c>
      <c r="W99" s="549" t="s">
        <v>444</v>
      </c>
      <c r="X99" s="549" t="s">
        <v>446</v>
      </c>
      <c r="Y99" s="549"/>
      <c r="Z99" s="549"/>
      <c r="AA99" s="575" t="s">
        <v>2831</v>
      </c>
    </row>
    <row r="100" spans="2:27" s="158" customFormat="1" ht="63" x14ac:dyDescent="0.25">
      <c r="B100" s="323" t="e">
        <f>IF(Tabla2[[#This Row],[Productos ]]="","",CONCATENATE(Tabla2[[#This Row],[POA]],".",Tabla2[[#This Row],[SRS]],".",Tabla2[[#This Row],[AREA]],".",Tabla2[[#This Row],[TIPO]]))</f>
        <v>#REF!</v>
      </c>
      <c r="C100" s="323" t="e">
        <f>IF(Tabla2[[#This Row],[Productos ]]="","",'Formulario PPGR1'!#REF!)</f>
        <v>#REF!</v>
      </c>
      <c r="D100" s="323" t="e">
        <f>IF(Tabla2[[#This Row],[Productos ]]="","",'Formulario PPGR1'!#REF!)</f>
        <v>#REF!</v>
      </c>
      <c r="E100" s="323" t="e">
        <f>IF(Tabla2[[#This Row],[Productos ]]="","",'Formulario PPGR1'!#REF!)</f>
        <v>#REF!</v>
      </c>
      <c r="F100" s="323" t="e">
        <f>IF(Tabla2[[#This Row],[Productos ]]="","",'Formulario PPGR1'!#REF!)</f>
        <v>#REF!</v>
      </c>
      <c r="G100" s="546" t="s">
        <v>1578</v>
      </c>
      <c r="H100" s="546" t="s">
        <v>2994</v>
      </c>
      <c r="I100" s="546" t="s">
        <v>2832</v>
      </c>
      <c r="J100" s="547"/>
      <c r="K100" s="547">
        <v>1</v>
      </c>
      <c r="L100" s="547"/>
      <c r="M100" s="547">
        <v>1</v>
      </c>
      <c r="N100" s="547"/>
      <c r="O100" s="547">
        <v>1</v>
      </c>
      <c r="P100" s="547"/>
      <c r="Q100" s="547">
        <v>1</v>
      </c>
      <c r="R100" s="547"/>
      <c r="S100" s="547">
        <v>1</v>
      </c>
      <c r="T100" s="547"/>
      <c r="U100" s="547">
        <v>1</v>
      </c>
      <c r="V100" s="548">
        <f>IF(SUM(Tabla2[[#This Row],[Ene]:[Dic]])=0,"",SUM(Tabla2[[#This Row],[Ene]:[Dic]]))</f>
        <v>6</v>
      </c>
      <c r="W100" s="549" t="s">
        <v>444</v>
      </c>
      <c r="X100" s="549" t="s">
        <v>446</v>
      </c>
      <c r="Y100" s="549"/>
      <c r="Z100" s="549"/>
      <c r="AA100" s="575" t="s">
        <v>2831</v>
      </c>
    </row>
    <row r="101" spans="2:27" s="158" customFormat="1" ht="64.5" customHeight="1" x14ac:dyDescent="0.25">
      <c r="B101" s="323" t="e">
        <f>IF(Tabla2[[#This Row],[Productos ]]="","",CONCATENATE(Tabla2[[#This Row],[POA]],".",Tabla2[[#This Row],[SRS]],".",Tabla2[[#This Row],[AREA]],".",Tabla2[[#This Row],[TIPO]]))</f>
        <v>#REF!</v>
      </c>
      <c r="C101" s="323" t="e">
        <f>IF(Tabla2[[#This Row],[Productos ]]="","",'Formulario PPGR1'!#REF!)</f>
        <v>#REF!</v>
      </c>
      <c r="D101" s="323" t="e">
        <f>IF(Tabla2[[#This Row],[Productos ]]="","",'Formulario PPGR1'!#REF!)</f>
        <v>#REF!</v>
      </c>
      <c r="E101" s="323" t="e">
        <f>IF(Tabla2[[#This Row],[Productos ]]="","",'Formulario PPGR1'!#REF!)</f>
        <v>#REF!</v>
      </c>
      <c r="F101" s="323" t="e">
        <f>IF(Tabla2[[#This Row],[Productos ]]="","",'Formulario PPGR1'!#REF!)</f>
        <v>#REF!</v>
      </c>
      <c r="G101" s="546" t="s">
        <v>2990</v>
      </c>
      <c r="H101" s="546" t="s">
        <v>2995</v>
      </c>
      <c r="I101" s="546" t="s">
        <v>2833</v>
      </c>
      <c r="J101" s="547">
        <v>1</v>
      </c>
      <c r="K101" s="547">
        <v>1</v>
      </c>
      <c r="L101" s="547">
        <v>1</v>
      </c>
      <c r="M101" s="547">
        <v>1</v>
      </c>
      <c r="N101" s="547">
        <v>1</v>
      </c>
      <c r="O101" s="547">
        <v>1</v>
      </c>
      <c r="P101" s="547">
        <v>1</v>
      </c>
      <c r="Q101" s="547">
        <v>1</v>
      </c>
      <c r="R101" s="547">
        <v>1</v>
      </c>
      <c r="S101" s="547">
        <v>1</v>
      </c>
      <c r="T101" s="547">
        <v>1</v>
      </c>
      <c r="U101" s="547">
        <v>1</v>
      </c>
      <c r="V101" s="548">
        <f>IF(SUM(Tabla2[[#This Row],[Ene]:[Dic]])=0,"",SUM(Tabla2[[#This Row],[Ene]:[Dic]]))</f>
        <v>12</v>
      </c>
      <c r="W101" s="549" t="s">
        <v>445</v>
      </c>
      <c r="X101" s="549" t="s">
        <v>446</v>
      </c>
      <c r="Y101" s="549"/>
      <c r="Z101" s="549"/>
      <c r="AA101" s="575" t="s">
        <v>2831</v>
      </c>
    </row>
    <row r="102" spans="2:27" s="158" customFormat="1" ht="46.5" customHeight="1" x14ac:dyDescent="0.25">
      <c r="B102" s="323" t="e">
        <f>IF(Tabla2[[#This Row],[Productos ]]="","",CONCATENATE(Tabla2[[#This Row],[POA]],".",Tabla2[[#This Row],[SRS]],".",Tabla2[[#This Row],[AREA]],".",Tabla2[[#This Row],[TIPO]]))</f>
        <v>#REF!</v>
      </c>
      <c r="C102" s="323" t="e">
        <f>IF(Tabla2[[#This Row],[Productos ]]="","",'Formulario PPGR1'!#REF!)</f>
        <v>#REF!</v>
      </c>
      <c r="D102" s="323" t="e">
        <f>IF(Tabla2[[#This Row],[Productos ]]="","",'Formulario PPGR1'!#REF!)</f>
        <v>#REF!</v>
      </c>
      <c r="E102" s="323" t="e">
        <f>IF(Tabla2[[#This Row],[Productos ]]="","",'Formulario PPGR1'!#REF!)</f>
        <v>#REF!</v>
      </c>
      <c r="F102" s="323" t="e">
        <f>IF(Tabla2[[#This Row],[Productos ]]="","",'Formulario PPGR1'!#REF!)</f>
        <v>#REF!</v>
      </c>
      <c r="G102" s="546" t="s">
        <v>2834</v>
      </c>
      <c r="H102" s="546" t="s">
        <v>1592</v>
      </c>
      <c r="I102" s="546" t="s">
        <v>1593</v>
      </c>
      <c r="J102" s="547">
        <v>1</v>
      </c>
      <c r="K102" s="547"/>
      <c r="L102" s="547"/>
      <c r="M102" s="547">
        <v>1</v>
      </c>
      <c r="N102" s="547"/>
      <c r="O102" s="547"/>
      <c r="P102" s="547">
        <v>1</v>
      </c>
      <c r="Q102" s="547"/>
      <c r="R102" s="547"/>
      <c r="S102" s="547">
        <v>1</v>
      </c>
      <c r="T102" s="547"/>
      <c r="U102" s="547"/>
      <c r="V102" s="548">
        <f>IF(SUM(Tabla2[[#This Row],[Ene]:[Dic]])=0,"",SUM(Tabla2[[#This Row],[Ene]:[Dic]]))</f>
        <v>4</v>
      </c>
      <c r="W102" s="559" t="s">
        <v>444</v>
      </c>
      <c r="X102" s="549"/>
      <c r="Y102" s="549"/>
      <c r="Z102" s="549" t="s">
        <v>3033</v>
      </c>
      <c r="AA102" s="575" t="s">
        <v>1283</v>
      </c>
    </row>
    <row r="103" spans="2:27" s="158" customFormat="1" ht="47.25" customHeight="1" x14ac:dyDescent="0.25">
      <c r="B103" s="323" t="e">
        <f>IF(Tabla2[[#This Row],[Productos ]]="","",CONCATENATE(Tabla2[[#This Row],[POA]],".",Tabla2[[#This Row],[SRS]],".",Tabla2[[#This Row],[AREA]],".",Tabla2[[#This Row],[TIPO]]))</f>
        <v>#REF!</v>
      </c>
      <c r="C103" s="323" t="e">
        <f>IF(Tabla2[[#This Row],[Productos ]]="","",'Formulario PPGR1'!#REF!)</f>
        <v>#REF!</v>
      </c>
      <c r="D103" s="323" t="e">
        <f>IF(Tabla2[[#This Row],[Productos ]]="","",'Formulario PPGR1'!#REF!)</f>
        <v>#REF!</v>
      </c>
      <c r="E103" s="323" t="e">
        <f>IF(Tabla2[[#This Row],[Productos ]]="","",'Formulario PPGR1'!#REF!)</f>
        <v>#REF!</v>
      </c>
      <c r="F103" s="323" t="e">
        <f>IF(Tabla2[[#This Row],[Productos ]]="","",'Formulario PPGR1'!#REF!)</f>
        <v>#REF!</v>
      </c>
      <c r="G103" s="546" t="s">
        <v>2834</v>
      </c>
      <c r="H103" s="546" t="s">
        <v>1594</v>
      </c>
      <c r="I103" s="546" t="s">
        <v>1595</v>
      </c>
      <c r="J103" s="547"/>
      <c r="K103" s="547"/>
      <c r="L103" s="547">
        <v>1</v>
      </c>
      <c r="M103" s="547"/>
      <c r="N103" s="547"/>
      <c r="O103" s="547">
        <v>1</v>
      </c>
      <c r="P103" s="547"/>
      <c r="Q103" s="547"/>
      <c r="R103" s="547">
        <v>1</v>
      </c>
      <c r="S103" s="547"/>
      <c r="T103" s="547"/>
      <c r="U103" s="547">
        <v>1</v>
      </c>
      <c r="V103" s="548">
        <f>IF(SUM(Tabla2[[#This Row],[Ene]:[Dic]])=0,"",SUM(Tabla2[[#This Row],[Ene]:[Dic]]))</f>
        <v>4</v>
      </c>
      <c r="W103" s="559" t="s">
        <v>444</v>
      </c>
      <c r="X103" s="549"/>
      <c r="Y103" s="549"/>
      <c r="Z103" s="549" t="s">
        <v>3033</v>
      </c>
      <c r="AA103" s="575" t="s">
        <v>1283</v>
      </c>
    </row>
    <row r="104" spans="2:27" s="158" customFormat="1" ht="50.25" customHeight="1" x14ac:dyDescent="0.25">
      <c r="B104" s="323" t="e">
        <f>IF(Tabla2[[#This Row],[Productos ]]="","",CONCATENATE(Tabla2[[#This Row],[POA]],".",Tabla2[[#This Row],[SRS]],".",Tabla2[[#This Row],[AREA]],".",Tabla2[[#This Row],[TIPO]]))</f>
        <v>#REF!</v>
      </c>
      <c r="C104" s="323" t="e">
        <f>IF(Tabla2[[#This Row],[Productos ]]="","",'Formulario PPGR1'!#REF!)</f>
        <v>#REF!</v>
      </c>
      <c r="D104" s="323" t="e">
        <f>IF(Tabla2[[#This Row],[Productos ]]="","",'Formulario PPGR1'!#REF!)</f>
        <v>#REF!</v>
      </c>
      <c r="E104" s="323" t="e">
        <f>IF(Tabla2[[#This Row],[Productos ]]="","",'Formulario PPGR1'!#REF!)</f>
        <v>#REF!</v>
      </c>
      <c r="F104" s="323" t="e">
        <f>IF(Tabla2[[#This Row],[Productos ]]="","",'Formulario PPGR1'!#REF!)</f>
        <v>#REF!</v>
      </c>
      <c r="G104" s="546" t="s">
        <v>2834</v>
      </c>
      <c r="H104" s="546" t="s">
        <v>1596</v>
      </c>
      <c r="I104" s="546" t="s">
        <v>1597</v>
      </c>
      <c r="J104" s="547">
        <v>1</v>
      </c>
      <c r="K104" s="547"/>
      <c r="L104" s="547"/>
      <c r="M104" s="547">
        <v>1</v>
      </c>
      <c r="N104" s="547"/>
      <c r="O104" s="547"/>
      <c r="P104" s="547">
        <v>1</v>
      </c>
      <c r="Q104" s="547"/>
      <c r="R104" s="547"/>
      <c r="S104" s="547">
        <v>1</v>
      </c>
      <c r="T104" s="547"/>
      <c r="U104" s="547"/>
      <c r="V104" s="548">
        <f>IF(SUM(Tabla2[[#This Row],[Ene]:[Dic]])=0,"",SUM(Tabla2[[#This Row],[Ene]:[Dic]]))</f>
        <v>4</v>
      </c>
      <c r="W104" s="546" t="s">
        <v>445</v>
      </c>
      <c r="X104" s="549"/>
      <c r="Y104" s="549"/>
      <c r="Z104" s="549" t="s">
        <v>3033</v>
      </c>
      <c r="AA104" s="575" t="s">
        <v>1283</v>
      </c>
    </row>
    <row r="105" spans="2:27" s="158" customFormat="1" ht="49.5" customHeight="1" x14ac:dyDescent="0.25">
      <c r="B105" s="323" t="e">
        <f>IF(Tabla2[[#This Row],[Productos ]]="","",CONCATENATE(Tabla2[[#This Row],[POA]],".",Tabla2[[#This Row],[SRS]],".",Tabla2[[#This Row],[AREA]],".",Tabla2[[#This Row],[TIPO]]))</f>
        <v>#REF!</v>
      </c>
      <c r="C105" s="323" t="e">
        <f>IF(Tabla2[[#This Row],[Productos ]]="","",'Formulario PPGR1'!#REF!)</f>
        <v>#REF!</v>
      </c>
      <c r="D105" s="323" t="e">
        <f>IF(Tabla2[[#This Row],[Productos ]]="","",'Formulario PPGR1'!#REF!)</f>
        <v>#REF!</v>
      </c>
      <c r="E105" s="323" t="e">
        <f>IF(Tabla2[[#This Row],[Productos ]]="","",'Formulario PPGR1'!#REF!)</f>
        <v>#REF!</v>
      </c>
      <c r="F105" s="323" t="e">
        <f>IF(Tabla2[[#This Row],[Productos ]]="","",'Formulario PPGR1'!#REF!)</f>
        <v>#REF!</v>
      </c>
      <c r="G105" s="546" t="s">
        <v>1598</v>
      </c>
      <c r="H105" s="546" t="s">
        <v>1600</v>
      </c>
      <c r="I105" s="546" t="s">
        <v>1601</v>
      </c>
      <c r="J105" s="547">
        <v>1</v>
      </c>
      <c r="K105" s="547"/>
      <c r="L105" s="547"/>
      <c r="M105" s="547">
        <v>1</v>
      </c>
      <c r="N105" s="547"/>
      <c r="O105" s="547"/>
      <c r="P105" s="547">
        <v>1</v>
      </c>
      <c r="Q105" s="547"/>
      <c r="R105" s="547"/>
      <c r="S105" s="547">
        <v>1</v>
      </c>
      <c r="T105" s="547"/>
      <c r="U105" s="547"/>
      <c r="V105" s="548">
        <f>IF(SUM(Tabla2[[#This Row],[Ene]:[Dic]])=0,"",SUM(Tabla2[[#This Row],[Ene]:[Dic]]))</f>
        <v>4</v>
      </c>
      <c r="W105" s="549" t="s">
        <v>445</v>
      </c>
      <c r="X105" s="549" t="s">
        <v>444</v>
      </c>
      <c r="Y105" s="549"/>
      <c r="Z105" s="549"/>
      <c r="AA105" s="575" t="s">
        <v>1281</v>
      </c>
    </row>
    <row r="106" spans="2:27" s="158" customFormat="1" ht="50.25" customHeight="1" x14ac:dyDescent="0.25">
      <c r="B106" s="323" t="e">
        <f>IF(Tabla2[[#This Row],[Productos ]]="","",CONCATENATE(Tabla2[[#This Row],[POA]],".",Tabla2[[#This Row],[SRS]],".",Tabla2[[#This Row],[AREA]],".",Tabla2[[#This Row],[TIPO]]))</f>
        <v>#REF!</v>
      </c>
      <c r="C106" s="323" t="e">
        <f>IF(Tabla2[[#This Row],[Productos ]]="","",'Formulario PPGR1'!#REF!)</f>
        <v>#REF!</v>
      </c>
      <c r="D106" s="323" t="e">
        <f>IF(Tabla2[[#This Row],[Productos ]]="","",'Formulario PPGR1'!#REF!)</f>
        <v>#REF!</v>
      </c>
      <c r="E106" s="323" t="e">
        <f>IF(Tabla2[[#This Row],[Productos ]]="","",'Formulario PPGR1'!#REF!)</f>
        <v>#REF!</v>
      </c>
      <c r="F106" s="323" t="e">
        <f>IF(Tabla2[[#This Row],[Productos ]]="","",'Formulario PPGR1'!#REF!)</f>
        <v>#REF!</v>
      </c>
      <c r="G106" s="546" t="s">
        <v>1598</v>
      </c>
      <c r="H106" s="546" t="s">
        <v>1602</v>
      </c>
      <c r="I106" s="546" t="s">
        <v>1603</v>
      </c>
      <c r="J106" s="547"/>
      <c r="K106" s="547">
        <v>1</v>
      </c>
      <c r="L106" s="547"/>
      <c r="M106" s="547"/>
      <c r="N106" s="547">
        <v>1</v>
      </c>
      <c r="O106" s="547"/>
      <c r="P106" s="547"/>
      <c r="Q106" s="547">
        <v>1</v>
      </c>
      <c r="R106" s="547"/>
      <c r="S106" s="547"/>
      <c r="T106" s="547">
        <v>1</v>
      </c>
      <c r="U106" s="547"/>
      <c r="V106" s="548">
        <f>IF(SUM(Tabla2[[#This Row],[Ene]:[Dic]])=0,"",SUM(Tabla2[[#This Row],[Ene]:[Dic]]))</f>
        <v>4</v>
      </c>
      <c r="W106" s="549" t="s">
        <v>444</v>
      </c>
      <c r="X106" s="549"/>
      <c r="Y106" s="549"/>
      <c r="Z106" s="549"/>
      <c r="AA106" s="575" t="s">
        <v>1281</v>
      </c>
    </row>
    <row r="107" spans="2:27" s="158" customFormat="1" ht="47.25" x14ac:dyDescent="0.25">
      <c r="B107" s="323" t="e">
        <f>IF(Tabla2[[#This Row],[Productos ]]="","",CONCATENATE(Tabla2[[#This Row],[POA]],".",Tabla2[[#This Row],[SRS]],".",Tabla2[[#This Row],[AREA]],".",Tabla2[[#This Row],[TIPO]]))</f>
        <v>#REF!</v>
      </c>
      <c r="C107" s="323" t="e">
        <f>IF(Tabla2[[#This Row],[Productos ]]="","",'Formulario PPGR1'!#REF!)</f>
        <v>#REF!</v>
      </c>
      <c r="D107" s="323" t="e">
        <f>IF(Tabla2[[#This Row],[Productos ]]="","",'Formulario PPGR1'!#REF!)</f>
        <v>#REF!</v>
      </c>
      <c r="E107" s="323" t="e">
        <f>IF(Tabla2[[#This Row],[Productos ]]="","",'Formulario PPGR1'!#REF!)</f>
        <v>#REF!</v>
      </c>
      <c r="F107" s="323" t="e">
        <f>IF(Tabla2[[#This Row],[Productos ]]="","",'Formulario PPGR1'!#REF!)</f>
        <v>#REF!</v>
      </c>
      <c r="G107" s="546" t="s">
        <v>2835</v>
      </c>
      <c r="H107" s="546" t="s">
        <v>1604</v>
      </c>
      <c r="I107" s="546" t="s">
        <v>2836</v>
      </c>
      <c r="J107" s="547">
        <v>1</v>
      </c>
      <c r="K107" s="547">
        <v>1</v>
      </c>
      <c r="L107" s="547">
        <v>1</v>
      </c>
      <c r="M107" s="547"/>
      <c r="N107" s="547"/>
      <c r="O107" s="547"/>
      <c r="P107" s="547"/>
      <c r="Q107" s="547"/>
      <c r="R107" s="547"/>
      <c r="S107" s="547"/>
      <c r="T107" s="547"/>
      <c r="U107" s="547"/>
      <c r="V107" s="548">
        <f>IF(SUM(Tabla2[[#This Row],[Ene]:[Dic]])=0,"",SUM(Tabla2[[#This Row],[Ene]:[Dic]]))</f>
        <v>3</v>
      </c>
      <c r="W107" s="549" t="s">
        <v>447</v>
      </c>
      <c r="X107" s="549" t="s">
        <v>445</v>
      </c>
      <c r="Y107" s="549"/>
      <c r="Z107" s="549"/>
      <c r="AA107" s="575" t="s">
        <v>75</v>
      </c>
    </row>
    <row r="108" spans="2:27" s="158" customFormat="1" ht="63" x14ac:dyDescent="0.25">
      <c r="B108" s="323" t="e">
        <f>IF(Tabla2[[#This Row],[Productos ]]="","",CONCATENATE(Tabla2[[#This Row],[POA]],".",Tabla2[[#This Row],[SRS]],".",Tabla2[[#This Row],[AREA]],".",Tabla2[[#This Row],[TIPO]]))</f>
        <v>#REF!</v>
      </c>
      <c r="C108" s="323" t="e">
        <f>IF(Tabla2[[#This Row],[Productos ]]="","",'Formulario PPGR1'!#REF!)</f>
        <v>#REF!</v>
      </c>
      <c r="D108" s="323" t="e">
        <f>IF(Tabla2[[#This Row],[Productos ]]="","",'Formulario PPGR1'!#REF!)</f>
        <v>#REF!</v>
      </c>
      <c r="E108" s="323" t="e">
        <f>IF(Tabla2[[#This Row],[Productos ]]="","",'Formulario PPGR1'!#REF!)</f>
        <v>#REF!</v>
      </c>
      <c r="F108" s="323" t="e">
        <f>IF(Tabla2[[#This Row],[Productos ]]="","",'Formulario PPGR1'!#REF!)</f>
        <v>#REF!</v>
      </c>
      <c r="G108" s="546" t="s">
        <v>2837</v>
      </c>
      <c r="H108" s="546" t="s">
        <v>1606</v>
      </c>
      <c r="I108" s="546" t="s">
        <v>2838</v>
      </c>
      <c r="J108" s="547"/>
      <c r="K108" s="547">
        <v>1</v>
      </c>
      <c r="L108" s="547">
        <v>1</v>
      </c>
      <c r="M108" s="547">
        <v>1</v>
      </c>
      <c r="N108" s="547"/>
      <c r="O108" s="547"/>
      <c r="P108" s="547"/>
      <c r="Q108" s="547"/>
      <c r="R108" s="547"/>
      <c r="S108" s="547"/>
      <c r="T108" s="547"/>
      <c r="U108" s="547"/>
      <c r="V108" s="548">
        <f>IF(SUM(Tabla2[[#This Row],[Ene]:[Dic]])=0,"",SUM(Tabla2[[#This Row],[Ene]:[Dic]]))</f>
        <v>3</v>
      </c>
      <c r="W108" s="549" t="s">
        <v>447</v>
      </c>
      <c r="X108" s="549" t="s">
        <v>445</v>
      </c>
      <c r="Y108" s="549"/>
      <c r="Z108" s="549"/>
      <c r="AA108" s="575" t="s">
        <v>75</v>
      </c>
    </row>
    <row r="109" spans="2:27" s="158" customFormat="1" ht="60.75" customHeight="1" x14ac:dyDescent="0.25">
      <c r="B109" s="369" t="e">
        <f>IF(Tabla2[[#This Row],[Productos ]]="","",CONCATENATE(Tabla2[[#This Row],[POA]],".",Tabla2[[#This Row],[SRS]],".",Tabla2[[#This Row],[AREA]],".",Tabla2[[#This Row],[TIPO]]))</f>
        <v>#REF!</v>
      </c>
      <c r="C109" s="369" t="e">
        <f>IF(Tabla2[[#This Row],[Productos ]]="","",'Formulario PPGR1'!#REF!)</f>
        <v>#REF!</v>
      </c>
      <c r="D109" s="369" t="e">
        <f>IF(Tabla2[[#This Row],[Productos ]]="","",'Formulario PPGR1'!#REF!)</f>
        <v>#REF!</v>
      </c>
      <c r="E109" s="369" t="e">
        <f>IF(Tabla2[[#This Row],[Productos ]]="","",'Formulario PPGR1'!#REF!)</f>
        <v>#REF!</v>
      </c>
      <c r="F109" s="369" t="e">
        <f>IF(Tabla2[[#This Row],[Productos ]]="","",'Formulario PPGR1'!#REF!)</f>
        <v>#REF!</v>
      </c>
      <c r="G109" s="546" t="s">
        <v>2997</v>
      </c>
      <c r="H109" s="546" t="s">
        <v>1608</v>
      </c>
      <c r="I109" s="546" t="s">
        <v>2839</v>
      </c>
      <c r="J109" s="547"/>
      <c r="K109" s="547"/>
      <c r="L109" s="547">
        <v>1</v>
      </c>
      <c r="M109" s="547"/>
      <c r="N109" s="547"/>
      <c r="O109" s="547">
        <v>1</v>
      </c>
      <c r="P109" s="547"/>
      <c r="Q109" s="547"/>
      <c r="R109" s="547">
        <v>1</v>
      </c>
      <c r="S109" s="547"/>
      <c r="T109" s="547"/>
      <c r="U109" s="547">
        <v>1</v>
      </c>
      <c r="V109" s="548">
        <f>IF(SUM(Tabla2[[#This Row],[Ene]:[Dic]])=0,"",SUM(Tabla2[[#This Row],[Ene]:[Dic]]))</f>
        <v>4</v>
      </c>
      <c r="W109" s="549" t="s">
        <v>447</v>
      </c>
      <c r="X109" s="549" t="s">
        <v>445</v>
      </c>
      <c r="Y109" s="549"/>
      <c r="Z109" s="549"/>
      <c r="AA109" s="575" t="s">
        <v>75</v>
      </c>
    </row>
    <row r="110" spans="2:27" s="158" customFormat="1" ht="50.25" customHeight="1" x14ac:dyDescent="0.25">
      <c r="B110" s="325" t="e">
        <f>IF(Tabla2[[#This Row],[Productos ]]="","",CONCATENATE(Tabla2[[#This Row],[POA]],".",Tabla2[[#This Row],[SRS]],".",Tabla2[[#This Row],[AREA]],".",Tabla2[[#This Row],[TIPO]]))</f>
        <v>#REF!</v>
      </c>
      <c r="C110" s="325" t="e">
        <f>IF(Tabla2[[#This Row],[Productos ]]="","",'Formulario PPGR1'!#REF!)</f>
        <v>#REF!</v>
      </c>
      <c r="D110" s="325" t="e">
        <f>IF(Tabla2[[#This Row],[Productos ]]="","",'Formulario PPGR1'!#REF!)</f>
        <v>#REF!</v>
      </c>
      <c r="E110" s="325" t="e">
        <f>IF(Tabla2[[#This Row],[Productos ]]="","",'Formulario PPGR1'!#REF!)</f>
        <v>#REF!</v>
      </c>
      <c r="F110" s="325" t="e">
        <f>IF(Tabla2[[#This Row],[Productos ]]="","",'Formulario PPGR1'!#REF!)</f>
        <v>#REF!</v>
      </c>
      <c r="G110" s="546" t="s">
        <v>2996</v>
      </c>
      <c r="H110" s="546" t="s">
        <v>1610</v>
      </c>
      <c r="I110" s="546" t="s">
        <v>2840</v>
      </c>
      <c r="J110" s="547"/>
      <c r="K110" s="547"/>
      <c r="L110" s="547"/>
      <c r="M110" s="547">
        <v>1</v>
      </c>
      <c r="N110" s="547"/>
      <c r="O110" s="547"/>
      <c r="P110" s="547"/>
      <c r="Q110" s="547">
        <v>1</v>
      </c>
      <c r="R110" s="547"/>
      <c r="S110" s="547"/>
      <c r="T110" s="547"/>
      <c r="U110" s="547"/>
      <c r="V110" s="548">
        <f>IF(SUM(Tabla2[[#This Row],[Ene]:[Dic]])=0,"",SUM(Tabla2[[#This Row],[Ene]:[Dic]]))</f>
        <v>2</v>
      </c>
      <c r="W110" s="549" t="s">
        <v>447</v>
      </c>
      <c r="X110" s="549" t="s">
        <v>445</v>
      </c>
      <c r="Y110" s="549"/>
      <c r="Z110" s="549"/>
      <c r="AA110" s="575" t="s">
        <v>75</v>
      </c>
    </row>
    <row r="111" spans="2:27" s="158" customFormat="1" ht="47.25" x14ac:dyDescent="0.25">
      <c r="B111" s="323" t="e">
        <f>IF(Tabla2[[#This Row],[Productos ]]="","",CONCATENATE(Tabla2[[#This Row],[POA]],".",Tabla2[[#This Row],[SRS]],".",Tabla2[[#This Row],[AREA]],".",Tabla2[[#This Row],[TIPO]]))</f>
        <v>#REF!</v>
      </c>
      <c r="C111" s="323" t="e">
        <f>IF(Tabla2[[#This Row],[Productos ]]="","",'Formulario PPGR1'!#REF!)</f>
        <v>#REF!</v>
      </c>
      <c r="D111" s="323" t="e">
        <f>IF(Tabla2[[#This Row],[Productos ]]="","",'Formulario PPGR1'!#REF!)</f>
        <v>#REF!</v>
      </c>
      <c r="E111" s="323" t="e">
        <f>IF(Tabla2[[#This Row],[Productos ]]="","",'Formulario PPGR1'!#REF!)</f>
        <v>#REF!</v>
      </c>
      <c r="F111" s="323" t="e">
        <f>IF(Tabla2[[#This Row],[Productos ]]="","",'Formulario PPGR1'!#REF!)</f>
        <v>#REF!</v>
      </c>
      <c r="G111" s="546" t="s">
        <v>2998</v>
      </c>
      <c r="H111" s="546" t="s">
        <v>1612</v>
      </c>
      <c r="I111" s="546" t="s">
        <v>2841</v>
      </c>
      <c r="J111" s="547"/>
      <c r="K111" s="547"/>
      <c r="L111" s="547">
        <v>1</v>
      </c>
      <c r="M111" s="547">
        <v>1</v>
      </c>
      <c r="N111" s="547"/>
      <c r="O111" s="547"/>
      <c r="P111" s="547"/>
      <c r="Q111" s="547"/>
      <c r="R111" s="547"/>
      <c r="S111" s="547"/>
      <c r="T111" s="547"/>
      <c r="U111" s="547"/>
      <c r="V111" s="548">
        <f>IF(SUM(Tabla2[[#This Row],[Ene]:[Dic]])=0,"",SUM(Tabla2[[#This Row],[Ene]:[Dic]]))</f>
        <v>2</v>
      </c>
      <c r="W111" s="549" t="s">
        <v>447</v>
      </c>
      <c r="X111" s="549" t="s">
        <v>445</v>
      </c>
      <c r="Y111" s="549"/>
      <c r="Z111" s="549"/>
      <c r="AA111" s="575" t="s">
        <v>75</v>
      </c>
    </row>
    <row r="112" spans="2:27" s="158" customFormat="1" ht="47.25" x14ac:dyDescent="0.25">
      <c r="B112" s="323" t="e">
        <f>IF(Tabla2[[#This Row],[Productos ]]="","",CONCATENATE(Tabla2[[#This Row],[POA]],".",Tabla2[[#This Row],[SRS]],".",Tabla2[[#This Row],[AREA]],".",Tabla2[[#This Row],[TIPO]]))</f>
        <v>#REF!</v>
      </c>
      <c r="C112" s="323" t="e">
        <f>IF(Tabla2[[#This Row],[Productos ]]="","",'Formulario PPGR1'!#REF!)</f>
        <v>#REF!</v>
      </c>
      <c r="D112" s="323" t="e">
        <f>IF(Tabla2[[#This Row],[Productos ]]="","",'Formulario PPGR1'!#REF!)</f>
        <v>#REF!</v>
      </c>
      <c r="E112" s="323" t="e">
        <f>IF(Tabla2[[#This Row],[Productos ]]="","",'Formulario PPGR1'!#REF!)</f>
        <v>#REF!</v>
      </c>
      <c r="F112" s="323" t="e">
        <f>IF(Tabla2[[#This Row],[Productos ]]="","",'Formulario PPGR1'!#REF!)</f>
        <v>#REF!</v>
      </c>
      <c r="G112" s="546" t="s">
        <v>2842</v>
      </c>
      <c r="H112" s="546" t="s">
        <v>1614</v>
      </c>
      <c r="I112" s="546" t="s">
        <v>2843</v>
      </c>
      <c r="J112" s="547">
        <v>1</v>
      </c>
      <c r="K112" s="547">
        <v>1</v>
      </c>
      <c r="L112" s="547"/>
      <c r="M112" s="547"/>
      <c r="N112" s="547"/>
      <c r="O112" s="547"/>
      <c r="P112" s="547"/>
      <c r="Q112" s="547"/>
      <c r="R112" s="547"/>
      <c r="S112" s="547"/>
      <c r="T112" s="547"/>
      <c r="U112" s="547"/>
      <c r="V112" s="548">
        <f>IF(SUM(Tabla2[[#This Row],[Ene]:[Dic]])=0,"",SUM(Tabla2[[#This Row],[Ene]:[Dic]]))</f>
        <v>2</v>
      </c>
      <c r="W112" s="549" t="s">
        <v>447</v>
      </c>
      <c r="X112" s="549" t="s">
        <v>445</v>
      </c>
      <c r="Y112" s="549"/>
      <c r="Z112" s="549"/>
      <c r="AA112" s="575" t="s">
        <v>75</v>
      </c>
    </row>
    <row r="113" spans="2:27" s="158" customFormat="1" ht="45" customHeight="1" x14ac:dyDescent="0.25">
      <c r="B113" s="323" t="e">
        <f>IF(Tabla2[[#This Row],[Productos ]]="","",CONCATENATE(Tabla2[[#This Row],[POA]],".",Tabla2[[#This Row],[SRS]],".",Tabla2[[#This Row],[AREA]],".",Tabla2[[#This Row],[TIPO]]))</f>
        <v>#REF!</v>
      </c>
      <c r="C113" s="323" t="e">
        <f>IF(Tabla2[[#This Row],[Productos ]]="","",'Formulario PPGR1'!#REF!)</f>
        <v>#REF!</v>
      </c>
      <c r="D113" s="323" t="e">
        <f>IF(Tabla2[[#This Row],[Productos ]]="","",'Formulario PPGR1'!#REF!)</f>
        <v>#REF!</v>
      </c>
      <c r="E113" s="323" t="e">
        <f>IF(Tabla2[[#This Row],[Productos ]]="","",'Formulario PPGR1'!#REF!)</f>
        <v>#REF!</v>
      </c>
      <c r="F113" s="323" t="e">
        <f>IF(Tabla2[[#This Row],[Productos ]]="","",'Formulario PPGR1'!#REF!)</f>
        <v>#REF!</v>
      </c>
      <c r="G113" s="546" t="s">
        <v>1615</v>
      </c>
      <c r="H113" s="546" t="s">
        <v>1616</v>
      </c>
      <c r="I113" s="560" t="s">
        <v>1617</v>
      </c>
      <c r="J113" s="547"/>
      <c r="K113" s="547"/>
      <c r="L113" s="547">
        <v>1</v>
      </c>
      <c r="M113" s="547">
        <v>1</v>
      </c>
      <c r="N113" s="547"/>
      <c r="O113" s="547"/>
      <c r="P113" s="547"/>
      <c r="Q113" s="547"/>
      <c r="R113" s="547"/>
      <c r="S113" s="547"/>
      <c r="T113" s="547"/>
      <c r="U113" s="547"/>
      <c r="V113" s="548">
        <f>IF(SUM(Tabla2[[#This Row],[Ene]:[Dic]])=0,"",SUM(Tabla2[[#This Row],[Ene]:[Dic]]))</f>
        <v>2</v>
      </c>
      <c r="W113" s="549" t="s">
        <v>447</v>
      </c>
      <c r="X113" s="549" t="s">
        <v>445</v>
      </c>
      <c r="Y113" s="549"/>
      <c r="Z113" s="549"/>
      <c r="AA113" s="575" t="s">
        <v>75</v>
      </c>
    </row>
    <row r="114" spans="2:27" s="158" customFormat="1" ht="39" customHeight="1" x14ac:dyDescent="0.25">
      <c r="B114" s="325" t="e">
        <f>IF(Tabla2[[#This Row],[Productos ]]="","",CONCATENATE(Tabla2[[#This Row],[POA]],".",Tabla2[[#This Row],[SRS]],".",Tabla2[[#This Row],[AREA]],".",Tabla2[[#This Row],[TIPO]]))</f>
        <v>#REF!</v>
      </c>
      <c r="C114" s="325" t="e">
        <f>IF(Tabla2[[#This Row],[Productos ]]="","",'Formulario PPGR1'!#REF!)</f>
        <v>#REF!</v>
      </c>
      <c r="D114" s="325" t="e">
        <f>IF(Tabla2[[#This Row],[Productos ]]="","",'Formulario PPGR1'!#REF!)</f>
        <v>#REF!</v>
      </c>
      <c r="E114" s="325" t="e">
        <f>IF(Tabla2[[#This Row],[Productos ]]="","",'Formulario PPGR1'!#REF!)</f>
        <v>#REF!</v>
      </c>
      <c r="F114" s="325" t="e">
        <f>IF(Tabla2[[#This Row],[Productos ]]="","",'Formulario PPGR1'!#REF!)</f>
        <v>#REF!</v>
      </c>
      <c r="G114" s="546" t="s">
        <v>1618</v>
      </c>
      <c r="H114" s="546" t="s">
        <v>1619</v>
      </c>
      <c r="I114" s="560" t="s">
        <v>1620</v>
      </c>
      <c r="J114" s="547"/>
      <c r="K114" s="547"/>
      <c r="L114" s="547"/>
      <c r="M114" s="547">
        <v>1</v>
      </c>
      <c r="N114" s="547"/>
      <c r="O114" s="547"/>
      <c r="P114" s="547"/>
      <c r="Q114" s="547"/>
      <c r="R114" s="547">
        <v>1</v>
      </c>
      <c r="S114" s="547"/>
      <c r="T114" s="547"/>
      <c r="U114" s="547"/>
      <c r="V114" s="548">
        <f>IF(SUM(Tabla2[[#This Row],[Ene]:[Dic]])=0,"",SUM(Tabla2[[#This Row],[Ene]:[Dic]]))</f>
        <v>2</v>
      </c>
      <c r="W114" s="549" t="s">
        <v>447</v>
      </c>
      <c r="X114" s="549" t="s">
        <v>445</v>
      </c>
      <c r="Y114" s="549"/>
      <c r="Z114" s="549"/>
      <c r="AA114" s="575" t="s">
        <v>75</v>
      </c>
    </row>
    <row r="115" spans="2:27" s="158" customFormat="1" ht="52.5" customHeight="1" x14ac:dyDescent="0.25">
      <c r="B115" s="325" t="e">
        <f>IF(Tabla2[[#This Row],[Productos ]]="","",CONCATENATE(Tabla2[[#This Row],[POA]],".",Tabla2[[#This Row],[SRS]],".",Tabla2[[#This Row],[AREA]],".",Tabla2[[#This Row],[TIPO]]))</f>
        <v>#REF!</v>
      </c>
      <c r="C115" s="325" t="e">
        <f>IF(Tabla2[[#This Row],[Productos ]]="","",'Formulario PPGR1'!#REF!)</f>
        <v>#REF!</v>
      </c>
      <c r="D115" s="325" t="e">
        <f>IF(Tabla2[[#This Row],[Productos ]]="","",'Formulario PPGR1'!#REF!)</f>
        <v>#REF!</v>
      </c>
      <c r="E115" s="325" t="e">
        <f>IF(Tabla2[[#This Row],[Productos ]]="","",'Formulario PPGR1'!#REF!)</f>
        <v>#REF!</v>
      </c>
      <c r="F115" s="325" t="e">
        <f>IF(Tabla2[[#This Row],[Productos ]]="","",'Formulario PPGR1'!#REF!)</f>
        <v>#REF!</v>
      </c>
      <c r="G115" s="546" t="s">
        <v>1621</v>
      </c>
      <c r="H115" s="546" t="s">
        <v>1622</v>
      </c>
      <c r="I115" s="560" t="s">
        <v>1623</v>
      </c>
      <c r="J115" s="547"/>
      <c r="K115" s="547"/>
      <c r="L115" s="547">
        <v>1</v>
      </c>
      <c r="M115" s="547"/>
      <c r="N115" s="547"/>
      <c r="O115" s="547">
        <v>1</v>
      </c>
      <c r="P115" s="547"/>
      <c r="Q115" s="547"/>
      <c r="R115" s="547"/>
      <c r="S115" s="547"/>
      <c r="T115" s="547"/>
      <c r="U115" s="547"/>
      <c r="V115" s="548">
        <f>IF(SUM(Tabla2[[#This Row],[Ene]:[Dic]])=0,"",SUM(Tabla2[[#This Row],[Ene]:[Dic]]))</f>
        <v>2</v>
      </c>
      <c r="W115" s="549" t="s">
        <v>447</v>
      </c>
      <c r="X115" s="549" t="s">
        <v>445</v>
      </c>
      <c r="Y115" s="549"/>
      <c r="Z115" s="549"/>
      <c r="AA115" s="575" t="s">
        <v>75</v>
      </c>
    </row>
    <row r="116" spans="2:27" s="158" customFormat="1" ht="78.75" x14ac:dyDescent="0.25">
      <c r="B116" s="325" t="e">
        <f>IF(Tabla2[[#This Row],[Productos ]]="","",CONCATENATE(Tabla2[[#This Row],[POA]],".",Tabla2[[#This Row],[SRS]],".",Tabla2[[#This Row],[AREA]],".",Tabla2[[#This Row],[TIPO]]))</f>
        <v>#REF!</v>
      </c>
      <c r="C116" s="325" t="e">
        <f>IF(Tabla2[[#This Row],[Productos ]]="","",'Formulario PPGR1'!#REF!)</f>
        <v>#REF!</v>
      </c>
      <c r="D116" s="325" t="e">
        <f>IF(Tabla2[[#This Row],[Productos ]]="","",'Formulario PPGR1'!#REF!)</f>
        <v>#REF!</v>
      </c>
      <c r="E116" s="325" t="e">
        <f>IF(Tabla2[[#This Row],[Productos ]]="","",'Formulario PPGR1'!#REF!)</f>
        <v>#REF!</v>
      </c>
      <c r="F116" s="325" t="e">
        <f>IF(Tabla2[[#This Row],[Productos ]]="","",'Formulario PPGR1'!#REF!)</f>
        <v>#REF!</v>
      </c>
      <c r="G116" s="546" t="s">
        <v>2844</v>
      </c>
      <c r="H116" s="546" t="s">
        <v>1625</v>
      </c>
      <c r="I116" s="560" t="s">
        <v>2845</v>
      </c>
      <c r="J116" s="547"/>
      <c r="K116" s="547">
        <v>1</v>
      </c>
      <c r="L116" s="547"/>
      <c r="M116" s="547"/>
      <c r="N116" s="547"/>
      <c r="O116" s="547">
        <v>1</v>
      </c>
      <c r="P116" s="547"/>
      <c r="Q116" s="547"/>
      <c r="R116" s="547"/>
      <c r="S116" s="547"/>
      <c r="T116" s="547"/>
      <c r="U116" s="547"/>
      <c r="V116" s="548">
        <f>IF(SUM(Tabla2[[#This Row],[Ene]:[Dic]])=0,"",SUM(Tabla2[[#This Row],[Ene]:[Dic]]))</f>
        <v>2</v>
      </c>
      <c r="W116" s="549" t="s">
        <v>447</v>
      </c>
      <c r="X116" s="549" t="s">
        <v>445</v>
      </c>
      <c r="Y116" s="549"/>
      <c r="Z116" s="549"/>
      <c r="AA116" s="575" t="s">
        <v>75</v>
      </c>
    </row>
    <row r="117" spans="2:27" s="158" customFormat="1" ht="39" customHeight="1" x14ac:dyDescent="0.25">
      <c r="B117" s="325" t="e">
        <f>IF(Tabla2[[#This Row],[Productos ]]="","",CONCATENATE(Tabla2[[#This Row],[POA]],".",Tabla2[[#This Row],[SRS]],".",Tabla2[[#This Row],[AREA]],".",Tabla2[[#This Row],[TIPO]]))</f>
        <v>#REF!</v>
      </c>
      <c r="C117" s="325" t="e">
        <f>IF(Tabla2[[#This Row],[Productos ]]="","",'Formulario PPGR1'!#REF!)</f>
        <v>#REF!</v>
      </c>
      <c r="D117" s="325" t="e">
        <f>IF(Tabla2[[#This Row],[Productos ]]="","",'Formulario PPGR1'!#REF!)</f>
        <v>#REF!</v>
      </c>
      <c r="E117" s="325" t="e">
        <f>IF(Tabla2[[#This Row],[Productos ]]="","",'Formulario PPGR1'!#REF!)</f>
        <v>#REF!</v>
      </c>
      <c r="F117" s="325" t="e">
        <f>IF(Tabla2[[#This Row],[Productos ]]="","",'Formulario PPGR1'!#REF!)</f>
        <v>#REF!</v>
      </c>
      <c r="G117" s="546" t="s">
        <v>1637</v>
      </c>
      <c r="H117" s="546" t="s">
        <v>1604</v>
      </c>
      <c r="I117" s="546" t="s">
        <v>1649</v>
      </c>
      <c r="J117" s="547">
        <v>1</v>
      </c>
      <c r="K117" s="547">
        <v>1</v>
      </c>
      <c r="L117" s="547">
        <v>1</v>
      </c>
      <c r="M117" s="547">
        <v>1</v>
      </c>
      <c r="N117" s="547">
        <v>1</v>
      </c>
      <c r="O117" s="547">
        <v>1</v>
      </c>
      <c r="P117" s="547">
        <v>1</v>
      </c>
      <c r="Q117" s="547">
        <v>1</v>
      </c>
      <c r="R117" s="547">
        <v>1</v>
      </c>
      <c r="S117" s="547">
        <v>1</v>
      </c>
      <c r="T117" s="547">
        <v>1</v>
      </c>
      <c r="U117" s="547">
        <v>1</v>
      </c>
      <c r="V117" s="548">
        <f>IF(SUM(Tabla2[[#This Row],[Ene]:[Dic]])=0,"",SUM(Tabla2[[#This Row],[Ene]:[Dic]]))</f>
        <v>12</v>
      </c>
      <c r="W117" s="549" t="s">
        <v>445</v>
      </c>
      <c r="X117" s="549"/>
      <c r="Y117" s="549"/>
      <c r="Z117" s="549"/>
      <c r="AA117" s="575" t="s">
        <v>1288</v>
      </c>
    </row>
    <row r="118" spans="2:27" s="158" customFormat="1" ht="70.5" customHeight="1" x14ac:dyDescent="0.25">
      <c r="B118" s="323" t="e">
        <f>IF(Tabla2[[#This Row],[Productos ]]="","",CONCATENATE(Tabla2[[#This Row],[POA]],".",Tabla2[[#This Row],[SRS]],".",Tabla2[[#This Row],[AREA]],".",Tabla2[[#This Row],[TIPO]]))</f>
        <v>#REF!</v>
      </c>
      <c r="C118" s="323" t="e">
        <f>IF(Tabla2[[#This Row],[Productos ]]="","",'Formulario PPGR1'!#REF!)</f>
        <v>#REF!</v>
      </c>
      <c r="D118" s="323" t="e">
        <f>IF(Tabla2[[#This Row],[Productos ]]="","",'Formulario PPGR1'!#REF!)</f>
        <v>#REF!</v>
      </c>
      <c r="E118" s="323" t="e">
        <f>IF(Tabla2[[#This Row],[Productos ]]="","",'Formulario PPGR1'!#REF!)</f>
        <v>#REF!</v>
      </c>
      <c r="F118" s="323" t="e">
        <f>IF(Tabla2[[#This Row],[Productos ]]="","",'Formulario PPGR1'!#REF!)</f>
        <v>#REF!</v>
      </c>
      <c r="G118" s="546" t="s">
        <v>1637</v>
      </c>
      <c r="H118" s="546" t="s">
        <v>1650</v>
      </c>
      <c r="I118" s="578" t="s">
        <v>2846</v>
      </c>
      <c r="J118" s="547">
        <v>1</v>
      </c>
      <c r="K118" s="547"/>
      <c r="L118" s="547"/>
      <c r="M118" s="547">
        <v>1</v>
      </c>
      <c r="N118" s="547"/>
      <c r="O118" s="547"/>
      <c r="P118" s="547">
        <v>1</v>
      </c>
      <c r="Q118" s="547"/>
      <c r="R118" s="547"/>
      <c r="S118" s="547">
        <v>1</v>
      </c>
      <c r="T118" s="547"/>
      <c r="U118" s="547"/>
      <c r="V118" s="548">
        <f>IF(SUM(Tabla2[[#This Row],[Ene]:[Dic]])=0,"",SUM(Tabla2[[#This Row],[Ene]:[Dic]]))</f>
        <v>4</v>
      </c>
      <c r="W118" s="549" t="s">
        <v>445</v>
      </c>
      <c r="X118" s="549"/>
      <c r="Y118" s="549"/>
      <c r="Z118" s="549"/>
      <c r="AA118" s="575" t="s">
        <v>1288</v>
      </c>
    </row>
    <row r="119" spans="2:27" s="158" customFormat="1" ht="51" customHeight="1" x14ac:dyDescent="0.25">
      <c r="B119" s="323" t="e">
        <f>IF(Tabla2[[#This Row],[Productos ]]="","",CONCATENATE(Tabla2[[#This Row],[POA]],".",Tabla2[[#This Row],[SRS]],".",Tabla2[[#This Row],[AREA]],".",Tabla2[[#This Row],[TIPO]]))</f>
        <v>#REF!</v>
      </c>
      <c r="C119" s="323" t="e">
        <f>IF(Tabla2[[#This Row],[Productos ]]="","",'Formulario PPGR1'!#REF!)</f>
        <v>#REF!</v>
      </c>
      <c r="D119" s="323" t="e">
        <f>IF(Tabla2[[#This Row],[Productos ]]="","",'Formulario PPGR1'!#REF!)</f>
        <v>#REF!</v>
      </c>
      <c r="E119" s="323" t="e">
        <f>IF(Tabla2[[#This Row],[Productos ]]="","",'Formulario PPGR1'!#REF!)</f>
        <v>#REF!</v>
      </c>
      <c r="F119" s="323" t="e">
        <f>IF(Tabla2[[#This Row],[Productos ]]="","",'Formulario PPGR1'!#REF!)</f>
        <v>#REF!</v>
      </c>
      <c r="G119" s="546" t="s">
        <v>1639</v>
      </c>
      <c r="H119" s="546" t="s">
        <v>1652</v>
      </c>
      <c r="I119" s="546" t="s">
        <v>1653</v>
      </c>
      <c r="J119" s="547">
        <v>1</v>
      </c>
      <c r="K119" s="547"/>
      <c r="L119" s="547"/>
      <c r="M119" s="547"/>
      <c r="N119" s="547"/>
      <c r="O119" s="547"/>
      <c r="P119" s="547"/>
      <c r="Q119" s="547"/>
      <c r="R119" s="547"/>
      <c r="S119" s="547"/>
      <c r="T119" s="547"/>
      <c r="U119" s="547"/>
      <c r="V119" s="548">
        <f>IF(SUM(Tabla2[[#This Row],[Ene]:[Dic]])=0,"",SUM(Tabla2[[#This Row],[Ene]:[Dic]]))</f>
        <v>1</v>
      </c>
      <c r="W119" s="549" t="s">
        <v>453</v>
      </c>
      <c r="X119" s="549"/>
      <c r="Y119" s="549"/>
      <c r="Z119" s="549"/>
      <c r="AA119" s="575" t="s">
        <v>1288</v>
      </c>
    </row>
    <row r="120" spans="2:27" s="158" customFormat="1" ht="38.25" customHeight="1" x14ac:dyDescent="0.25">
      <c r="B120" s="323" t="e">
        <f>IF(Tabla2[[#This Row],[Productos ]]="","",CONCATENATE(Tabla2[[#This Row],[POA]],".",Tabla2[[#This Row],[SRS]],".",Tabla2[[#This Row],[AREA]],".",Tabla2[[#This Row],[TIPO]]))</f>
        <v>#REF!</v>
      </c>
      <c r="C120" s="323" t="e">
        <f>IF(Tabla2[[#This Row],[Productos ]]="","",'Formulario PPGR1'!#REF!)</f>
        <v>#REF!</v>
      </c>
      <c r="D120" s="323" t="e">
        <f>IF(Tabla2[[#This Row],[Productos ]]="","",'Formulario PPGR1'!#REF!)</f>
        <v>#REF!</v>
      </c>
      <c r="E120" s="323" t="e">
        <f>IF(Tabla2[[#This Row],[Productos ]]="","",'Formulario PPGR1'!#REF!)</f>
        <v>#REF!</v>
      </c>
      <c r="F120" s="323" t="e">
        <f>IF(Tabla2[[#This Row],[Productos ]]="","",'Formulario PPGR1'!#REF!)</f>
        <v>#REF!</v>
      </c>
      <c r="G120" s="546" t="s">
        <v>1639</v>
      </c>
      <c r="H120" s="546" t="s">
        <v>1654</v>
      </c>
      <c r="I120" s="546" t="s">
        <v>2813</v>
      </c>
      <c r="J120" s="547"/>
      <c r="K120" s="547">
        <v>1</v>
      </c>
      <c r="L120" s="547"/>
      <c r="M120" s="547"/>
      <c r="N120" s="547"/>
      <c r="O120" s="547"/>
      <c r="P120" s="547"/>
      <c r="Q120" s="547"/>
      <c r="R120" s="547"/>
      <c r="S120" s="547"/>
      <c r="T120" s="547"/>
      <c r="U120" s="547"/>
      <c r="V120" s="548">
        <f>IF(SUM(Tabla2[[#This Row],[Ene]:[Dic]])=0,"",SUM(Tabla2[[#This Row],[Ene]:[Dic]]))</f>
        <v>1</v>
      </c>
      <c r="W120" s="549" t="s">
        <v>448</v>
      </c>
      <c r="X120" s="549"/>
      <c r="Y120" s="549"/>
      <c r="Z120" s="549"/>
      <c r="AA120" s="575" t="s">
        <v>1288</v>
      </c>
    </row>
    <row r="121" spans="2:27" s="158" customFormat="1" ht="68.25" customHeight="1" x14ac:dyDescent="0.25">
      <c r="B121" s="323" t="e">
        <f>IF(Tabla2[[#This Row],[Productos ]]="","",CONCATENATE(Tabla2[[#This Row],[POA]],".",Tabla2[[#This Row],[SRS]],".",Tabla2[[#This Row],[AREA]],".",Tabla2[[#This Row],[TIPO]]))</f>
        <v>#REF!</v>
      </c>
      <c r="C121" s="323" t="e">
        <f>IF(Tabla2[[#This Row],[Productos ]]="","",'Formulario PPGR1'!#REF!)</f>
        <v>#REF!</v>
      </c>
      <c r="D121" s="323" t="e">
        <f>IF(Tabla2[[#This Row],[Productos ]]="","",'Formulario PPGR1'!#REF!)</f>
        <v>#REF!</v>
      </c>
      <c r="E121" s="323" t="e">
        <f>IF(Tabla2[[#This Row],[Productos ]]="","",'Formulario PPGR1'!#REF!)</f>
        <v>#REF!</v>
      </c>
      <c r="F121" s="323" t="e">
        <f>IF(Tabla2[[#This Row],[Productos ]]="","",'Formulario PPGR1'!#REF!)</f>
        <v>#REF!</v>
      </c>
      <c r="G121" s="546" t="s">
        <v>1639</v>
      </c>
      <c r="H121" s="546" t="s">
        <v>1655</v>
      </c>
      <c r="I121" s="546" t="s">
        <v>2847</v>
      </c>
      <c r="J121" s="547"/>
      <c r="K121" s="547"/>
      <c r="L121" s="547">
        <v>1</v>
      </c>
      <c r="M121" s="547"/>
      <c r="N121" s="547"/>
      <c r="O121" s="547"/>
      <c r="P121" s="547"/>
      <c r="Q121" s="547"/>
      <c r="R121" s="547"/>
      <c r="S121" s="547"/>
      <c r="T121" s="547"/>
      <c r="U121" s="547"/>
      <c r="V121" s="548">
        <f>IF(SUM(Tabla2[[#This Row],[Ene]:[Dic]])=0,"",SUM(Tabla2[[#This Row],[Ene]:[Dic]]))</f>
        <v>1</v>
      </c>
      <c r="W121" s="549" t="s">
        <v>445</v>
      </c>
      <c r="X121" s="549"/>
      <c r="Y121" s="549"/>
      <c r="Z121" s="549"/>
      <c r="AA121" s="575" t="s">
        <v>1288</v>
      </c>
    </row>
    <row r="122" spans="2:27" s="158" customFormat="1" ht="63" customHeight="1" x14ac:dyDescent="0.25">
      <c r="B122" s="323" t="e">
        <f>IF(Tabla2[[#This Row],[Productos ]]="","",CONCATENATE(Tabla2[[#This Row],[POA]],".",Tabla2[[#This Row],[SRS]],".",Tabla2[[#This Row],[AREA]],".",Tabla2[[#This Row],[TIPO]]))</f>
        <v>#REF!</v>
      </c>
      <c r="C122" s="323" t="e">
        <f>IF(Tabla2[[#This Row],[Productos ]]="","",'Formulario PPGR1'!#REF!)</f>
        <v>#REF!</v>
      </c>
      <c r="D122" s="323" t="e">
        <f>IF(Tabla2[[#This Row],[Productos ]]="","",'Formulario PPGR1'!#REF!)</f>
        <v>#REF!</v>
      </c>
      <c r="E122" s="323" t="e">
        <f>IF(Tabla2[[#This Row],[Productos ]]="","",'Formulario PPGR1'!#REF!)</f>
        <v>#REF!</v>
      </c>
      <c r="F122" s="323" t="e">
        <f>IF(Tabla2[[#This Row],[Productos ]]="","",'Formulario PPGR1'!#REF!)</f>
        <v>#REF!</v>
      </c>
      <c r="G122" s="546" t="s">
        <v>1639</v>
      </c>
      <c r="H122" s="546" t="s">
        <v>1657</v>
      </c>
      <c r="I122" s="546" t="s">
        <v>1658</v>
      </c>
      <c r="J122" s="547">
        <v>1</v>
      </c>
      <c r="K122" s="547">
        <v>1</v>
      </c>
      <c r="L122" s="547"/>
      <c r="M122" s="547"/>
      <c r="N122" s="547"/>
      <c r="O122" s="547"/>
      <c r="P122" s="547"/>
      <c r="Q122" s="547"/>
      <c r="R122" s="547"/>
      <c r="S122" s="547"/>
      <c r="T122" s="547"/>
      <c r="U122" s="547"/>
      <c r="V122" s="548">
        <f>IF(SUM(Tabla2[[#This Row],[Ene]:[Dic]])=0,"",SUM(Tabla2[[#This Row],[Ene]:[Dic]]))</f>
        <v>2</v>
      </c>
      <c r="W122" s="549" t="s">
        <v>445</v>
      </c>
      <c r="X122" s="549" t="s">
        <v>448</v>
      </c>
      <c r="Y122" s="549"/>
      <c r="Z122" s="549"/>
      <c r="AA122" s="575" t="s">
        <v>1288</v>
      </c>
    </row>
    <row r="123" spans="2:27" s="158" customFormat="1" ht="87" customHeight="1" x14ac:dyDescent="0.25">
      <c r="B123" s="323" t="e">
        <f>IF(Tabla2[[#This Row],[Productos ]]="","",CONCATENATE(Tabla2[[#This Row],[POA]],".",Tabla2[[#This Row],[SRS]],".",Tabla2[[#This Row],[AREA]],".",Tabla2[[#This Row],[TIPO]]))</f>
        <v>#REF!</v>
      </c>
      <c r="C123" s="323" t="e">
        <f>IF(Tabla2[[#This Row],[Productos ]]="","",'Formulario PPGR1'!#REF!)</f>
        <v>#REF!</v>
      </c>
      <c r="D123" s="323" t="e">
        <f>IF(Tabla2[[#This Row],[Productos ]]="","",'Formulario PPGR1'!#REF!)</f>
        <v>#REF!</v>
      </c>
      <c r="E123" s="323" t="e">
        <f>IF(Tabla2[[#This Row],[Productos ]]="","",'Formulario PPGR1'!#REF!)</f>
        <v>#REF!</v>
      </c>
      <c r="F123" s="323" t="e">
        <f>IF(Tabla2[[#This Row],[Productos ]]="","",'Formulario PPGR1'!#REF!)</f>
        <v>#REF!</v>
      </c>
      <c r="G123" s="546" t="s">
        <v>2848</v>
      </c>
      <c r="H123" s="546" t="s">
        <v>1659</v>
      </c>
      <c r="I123" s="578" t="s">
        <v>2849</v>
      </c>
      <c r="J123" s="547"/>
      <c r="K123" s="547"/>
      <c r="L123" s="547"/>
      <c r="M123" s="547">
        <v>1</v>
      </c>
      <c r="N123" s="547"/>
      <c r="O123" s="547"/>
      <c r="P123" s="547">
        <v>1</v>
      </c>
      <c r="Q123" s="547"/>
      <c r="R123" s="547"/>
      <c r="S123" s="547">
        <v>1</v>
      </c>
      <c r="T123" s="547"/>
      <c r="U123" s="547"/>
      <c r="V123" s="548">
        <f>IF(SUM(Tabla2[[#This Row],[Ene]:[Dic]])=0,"",SUM(Tabla2[[#This Row],[Ene]:[Dic]]))</f>
        <v>3</v>
      </c>
      <c r="W123" s="549" t="s">
        <v>444</v>
      </c>
      <c r="X123" s="549"/>
      <c r="Y123" s="549"/>
      <c r="Z123" s="549"/>
      <c r="AA123" s="575" t="s">
        <v>1288</v>
      </c>
    </row>
    <row r="124" spans="2:27" s="158" customFormat="1" ht="47.25" x14ac:dyDescent="0.25">
      <c r="B124" s="323" t="e">
        <f>IF(Tabla2[[#This Row],[Productos ]]="","",CONCATENATE(Tabla2[[#This Row],[POA]],".",Tabla2[[#This Row],[SRS]],".",Tabla2[[#This Row],[AREA]],".",Tabla2[[#This Row],[TIPO]]))</f>
        <v>#REF!</v>
      </c>
      <c r="C124" s="323" t="e">
        <f>IF(Tabla2[[#This Row],[Productos ]]="","",'Formulario PPGR1'!#REF!)</f>
        <v>#REF!</v>
      </c>
      <c r="D124" s="323" t="e">
        <f>IF(Tabla2[[#This Row],[Productos ]]="","",'Formulario PPGR1'!#REF!)</f>
        <v>#REF!</v>
      </c>
      <c r="E124" s="323" t="e">
        <f>IF(Tabla2[[#This Row],[Productos ]]="","",'Formulario PPGR1'!#REF!)</f>
        <v>#REF!</v>
      </c>
      <c r="F124" s="323" t="e">
        <f>IF(Tabla2[[#This Row],[Productos ]]="","",'Formulario PPGR1'!#REF!)</f>
        <v>#REF!</v>
      </c>
      <c r="G124" s="546" t="s">
        <v>1641</v>
      </c>
      <c r="H124" s="546" t="s">
        <v>1661</v>
      </c>
      <c r="I124" s="546" t="s">
        <v>1662</v>
      </c>
      <c r="J124" s="547"/>
      <c r="K124" s="547"/>
      <c r="L124" s="547"/>
      <c r="M124" s="547"/>
      <c r="N124" s="547"/>
      <c r="O124" s="547">
        <v>1</v>
      </c>
      <c r="P124" s="547"/>
      <c r="Q124" s="547"/>
      <c r="R124" s="547"/>
      <c r="S124" s="547"/>
      <c r="T124" s="547"/>
      <c r="U124" s="547"/>
      <c r="V124" s="548">
        <f>IF(SUM(Tabla2[[#This Row],[Ene]:[Dic]])=0,"",SUM(Tabla2[[#This Row],[Ene]:[Dic]]))</f>
        <v>1</v>
      </c>
      <c r="W124" s="549" t="s">
        <v>459</v>
      </c>
      <c r="X124" s="549" t="s">
        <v>444</v>
      </c>
      <c r="Y124" s="549"/>
      <c r="Z124" s="549"/>
      <c r="AA124" s="575" t="s">
        <v>1288</v>
      </c>
    </row>
    <row r="125" spans="2:27" s="158" customFormat="1" ht="51.75" customHeight="1" x14ac:dyDescent="0.25">
      <c r="B125" s="323" t="e">
        <f>IF(Tabla2[[#This Row],[Productos ]]="","",CONCATENATE(Tabla2[[#This Row],[POA]],".",Tabla2[[#This Row],[SRS]],".",Tabla2[[#This Row],[AREA]],".",Tabla2[[#This Row],[TIPO]]))</f>
        <v>#REF!</v>
      </c>
      <c r="C125" s="323" t="e">
        <f>IF(Tabla2[[#This Row],[Productos ]]="","",'Formulario PPGR1'!#REF!)</f>
        <v>#REF!</v>
      </c>
      <c r="D125" s="323" t="e">
        <f>IF(Tabla2[[#This Row],[Productos ]]="","",'Formulario PPGR1'!#REF!)</f>
        <v>#REF!</v>
      </c>
      <c r="E125" s="323" t="e">
        <f>IF(Tabla2[[#This Row],[Productos ]]="","",'Formulario PPGR1'!#REF!)</f>
        <v>#REF!</v>
      </c>
      <c r="F125" s="323" t="e">
        <f>IF(Tabla2[[#This Row],[Productos ]]="","",'Formulario PPGR1'!#REF!)</f>
        <v>#REF!</v>
      </c>
      <c r="G125" s="546" t="s">
        <v>1641</v>
      </c>
      <c r="H125" s="546" t="s">
        <v>1663</v>
      </c>
      <c r="I125" s="546" t="s">
        <v>1664</v>
      </c>
      <c r="J125" s="547">
        <v>1</v>
      </c>
      <c r="K125" s="547"/>
      <c r="L125" s="547"/>
      <c r="M125" s="547"/>
      <c r="N125" s="547"/>
      <c r="O125" s="547"/>
      <c r="P125" s="547"/>
      <c r="Q125" s="547"/>
      <c r="R125" s="547"/>
      <c r="S125" s="547"/>
      <c r="T125" s="547"/>
      <c r="U125" s="547"/>
      <c r="V125" s="548">
        <f>IF(SUM(Tabla2[[#This Row],[Ene]:[Dic]])=0,"",SUM(Tabla2[[#This Row],[Ene]:[Dic]]))</f>
        <v>1</v>
      </c>
      <c r="W125" s="549" t="s">
        <v>460</v>
      </c>
      <c r="X125" s="549"/>
      <c r="Y125" s="549"/>
      <c r="Z125" s="549"/>
      <c r="AA125" s="575" t="s">
        <v>1288</v>
      </c>
    </row>
    <row r="126" spans="2:27" s="158" customFormat="1" ht="47.25" x14ac:dyDescent="0.25">
      <c r="B126" s="323" t="e">
        <f>IF(Tabla2[[#This Row],[Productos ]]="","",CONCATENATE(Tabla2[[#This Row],[POA]],".",Tabla2[[#This Row],[SRS]],".",Tabla2[[#This Row],[AREA]],".",Tabla2[[#This Row],[TIPO]]))</f>
        <v>#REF!</v>
      </c>
      <c r="C126" s="323" t="e">
        <f>IF(Tabla2[[#This Row],[Productos ]]="","",'Formulario PPGR1'!#REF!)</f>
        <v>#REF!</v>
      </c>
      <c r="D126" s="323" t="e">
        <f>IF(Tabla2[[#This Row],[Productos ]]="","",'Formulario PPGR1'!#REF!)</f>
        <v>#REF!</v>
      </c>
      <c r="E126" s="323" t="e">
        <f>IF(Tabla2[[#This Row],[Productos ]]="","",'Formulario PPGR1'!#REF!)</f>
        <v>#REF!</v>
      </c>
      <c r="F126" s="323" t="e">
        <f>IF(Tabla2[[#This Row],[Productos ]]="","",'Formulario PPGR1'!#REF!)</f>
        <v>#REF!</v>
      </c>
      <c r="G126" s="546" t="s">
        <v>1641</v>
      </c>
      <c r="H126" s="546" t="s">
        <v>1665</v>
      </c>
      <c r="I126" s="546" t="s">
        <v>1666</v>
      </c>
      <c r="J126" s="547">
        <v>1</v>
      </c>
      <c r="K126" s="547"/>
      <c r="L126" s="547"/>
      <c r="M126" s="547">
        <v>1</v>
      </c>
      <c r="N126" s="547"/>
      <c r="O126" s="547"/>
      <c r="P126" s="547">
        <v>1</v>
      </c>
      <c r="Q126" s="547"/>
      <c r="R126" s="547"/>
      <c r="S126" s="547">
        <v>1</v>
      </c>
      <c r="T126" s="547"/>
      <c r="U126" s="547"/>
      <c r="V126" s="548">
        <f>IF(SUM(Tabla2[[#This Row],[Ene]:[Dic]])=0,"",SUM(Tabla2[[#This Row],[Ene]:[Dic]]))</f>
        <v>4</v>
      </c>
      <c r="W126" s="549" t="s">
        <v>444</v>
      </c>
      <c r="X126" s="549"/>
      <c r="Y126" s="549"/>
      <c r="Z126" s="549"/>
      <c r="AA126" s="575" t="s">
        <v>1288</v>
      </c>
    </row>
    <row r="127" spans="2:27" s="158" customFormat="1" ht="87" customHeight="1" x14ac:dyDescent="0.25">
      <c r="B127" s="323" t="e">
        <f>IF(Tabla2[[#This Row],[Productos ]]="","",CONCATENATE(Tabla2[[#This Row],[POA]],".",Tabla2[[#This Row],[SRS]],".",Tabla2[[#This Row],[AREA]],".",Tabla2[[#This Row],[TIPO]]))</f>
        <v>#REF!</v>
      </c>
      <c r="C127" s="323" t="e">
        <f>IF(Tabla2[[#This Row],[Productos ]]="","",'Formulario PPGR1'!#REF!)</f>
        <v>#REF!</v>
      </c>
      <c r="D127" s="323" t="e">
        <f>IF(Tabla2[[#This Row],[Productos ]]="","",'Formulario PPGR1'!#REF!)</f>
        <v>#REF!</v>
      </c>
      <c r="E127" s="323" t="e">
        <f>IF(Tabla2[[#This Row],[Productos ]]="","",'Formulario PPGR1'!#REF!)</f>
        <v>#REF!</v>
      </c>
      <c r="F127" s="323" t="e">
        <f>IF(Tabla2[[#This Row],[Productos ]]="","",'Formulario PPGR1'!#REF!)</f>
        <v>#REF!</v>
      </c>
      <c r="G127" s="546" t="s">
        <v>1641</v>
      </c>
      <c r="H127" s="546" t="s">
        <v>1667</v>
      </c>
      <c r="I127" s="546" t="s">
        <v>1668</v>
      </c>
      <c r="J127" s="547"/>
      <c r="K127" s="547"/>
      <c r="L127" s="547">
        <v>1</v>
      </c>
      <c r="M127" s="547"/>
      <c r="N127" s="547"/>
      <c r="O127" s="547"/>
      <c r="P127" s="547"/>
      <c r="Q127" s="547"/>
      <c r="R127" s="547"/>
      <c r="S127" s="547"/>
      <c r="T127" s="547"/>
      <c r="U127" s="547"/>
      <c r="V127" s="548">
        <f>IF(SUM(Tabla2[[#This Row],[Ene]:[Dic]])=0,"",SUM(Tabla2[[#This Row],[Ene]:[Dic]]))</f>
        <v>1</v>
      </c>
      <c r="W127" s="549" t="s">
        <v>444</v>
      </c>
      <c r="X127" s="549"/>
      <c r="Y127" s="549"/>
      <c r="Z127" s="549"/>
      <c r="AA127" s="575" t="s">
        <v>1288</v>
      </c>
    </row>
    <row r="128" spans="2:27" s="158" customFormat="1" ht="69" customHeight="1" x14ac:dyDescent="0.25">
      <c r="B128" s="325" t="e">
        <f>IF(Tabla2[[#This Row],[Productos ]]="","",CONCATENATE(Tabla2[[#This Row],[POA]],".",Tabla2[[#This Row],[SRS]],".",Tabla2[[#This Row],[AREA]],".",Tabla2[[#This Row],[TIPO]]))</f>
        <v>#REF!</v>
      </c>
      <c r="C128" s="325" t="e">
        <f>IF(Tabla2[[#This Row],[Productos ]]="","",'Formulario PPGR1'!#REF!)</f>
        <v>#REF!</v>
      </c>
      <c r="D128" s="325" t="e">
        <f>IF(Tabla2[[#This Row],[Productos ]]="","",'Formulario PPGR1'!#REF!)</f>
        <v>#REF!</v>
      </c>
      <c r="E128" s="325" t="e">
        <f>IF(Tabla2[[#This Row],[Productos ]]="","",'Formulario PPGR1'!#REF!)</f>
        <v>#REF!</v>
      </c>
      <c r="F128" s="325" t="e">
        <f>IF(Tabla2[[#This Row],[Productos ]]="","",'Formulario PPGR1'!#REF!)</f>
        <v>#REF!</v>
      </c>
      <c r="G128" s="546" t="s">
        <v>1641</v>
      </c>
      <c r="H128" s="546" t="s">
        <v>1669</v>
      </c>
      <c r="I128" s="546" t="s">
        <v>1670</v>
      </c>
      <c r="J128" s="547"/>
      <c r="K128" s="547"/>
      <c r="L128" s="547"/>
      <c r="M128" s="547"/>
      <c r="N128" s="547"/>
      <c r="O128" s="547">
        <v>1</v>
      </c>
      <c r="P128" s="547"/>
      <c r="Q128" s="547"/>
      <c r="R128" s="547"/>
      <c r="S128" s="547"/>
      <c r="T128" s="547"/>
      <c r="U128" s="547"/>
      <c r="V128" s="548">
        <f>IF(SUM(Tabla2[[#This Row],[Ene]:[Dic]])=0,"",SUM(Tabla2[[#This Row],[Ene]:[Dic]]))</f>
        <v>1</v>
      </c>
      <c r="W128" s="549" t="s">
        <v>453</v>
      </c>
      <c r="X128" s="549"/>
      <c r="Y128" s="549"/>
      <c r="Z128" s="549"/>
      <c r="AA128" s="575" t="s">
        <v>1288</v>
      </c>
    </row>
    <row r="129" spans="2:27" s="158" customFormat="1" ht="55.5" customHeight="1" x14ac:dyDescent="0.25">
      <c r="B129" s="323" t="e">
        <f>IF(Tabla2[[#This Row],[Productos ]]="","",CONCATENATE(Tabla2[[#This Row],[POA]],".",Tabla2[[#This Row],[SRS]],".",Tabla2[[#This Row],[AREA]],".",Tabla2[[#This Row],[TIPO]]))</f>
        <v>#REF!</v>
      </c>
      <c r="C129" s="323" t="e">
        <f>IF(Tabla2[[#This Row],[Productos ]]="","",'Formulario PPGR1'!#REF!)</f>
        <v>#REF!</v>
      </c>
      <c r="D129" s="323" t="e">
        <f>IF(Tabla2[[#This Row],[Productos ]]="","",'Formulario PPGR1'!#REF!)</f>
        <v>#REF!</v>
      </c>
      <c r="E129" s="323" t="e">
        <f>IF(Tabla2[[#This Row],[Productos ]]="","",'Formulario PPGR1'!#REF!)</f>
        <v>#REF!</v>
      </c>
      <c r="F129" s="323" t="e">
        <f>IF(Tabla2[[#This Row],[Productos ]]="","",'Formulario PPGR1'!#REF!)</f>
        <v>#REF!</v>
      </c>
      <c r="G129" s="546" t="s">
        <v>1641</v>
      </c>
      <c r="H129" s="546" t="s">
        <v>1671</v>
      </c>
      <c r="I129" s="546" t="s">
        <v>1672</v>
      </c>
      <c r="J129" s="547"/>
      <c r="K129" s="547"/>
      <c r="L129" s="547"/>
      <c r="M129" s="547"/>
      <c r="N129" s="547"/>
      <c r="O129" s="547"/>
      <c r="P129" s="547"/>
      <c r="Q129" s="547">
        <v>1</v>
      </c>
      <c r="R129" s="547"/>
      <c r="S129" s="547"/>
      <c r="T129" s="547"/>
      <c r="U129" s="547"/>
      <c r="V129" s="548">
        <f>IF(SUM(Tabla2[[#This Row],[Ene]:[Dic]])=0,"",SUM(Tabla2[[#This Row],[Ene]:[Dic]]))</f>
        <v>1</v>
      </c>
      <c r="W129" s="549" t="s">
        <v>444</v>
      </c>
      <c r="X129" s="549"/>
      <c r="Y129" s="549"/>
      <c r="Z129" s="549"/>
      <c r="AA129" s="575" t="s">
        <v>1288</v>
      </c>
    </row>
    <row r="130" spans="2:27" s="158" customFormat="1" ht="48" customHeight="1" x14ac:dyDescent="0.25">
      <c r="B130" s="368" t="e">
        <f>IF(Tabla2[[#This Row],[Productos ]]="","",CONCATENATE(Tabla2[[#This Row],[POA]],".",Tabla2[[#This Row],[SRS]],".",Tabla2[[#This Row],[AREA]],".",Tabla2[[#This Row],[TIPO]]))</f>
        <v>#REF!</v>
      </c>
      <c r="C130" s="368" t="e">
        <f>IF(Tabla2[[#This Row],[Productos ]]="","",'Formulario PPGR1'!#REF!)</f>
        <v>#REF!</v>
      </c>
      <c r="D130" s="368" t="e">
        <f>IF(Tabla2[[#This Row],[Productos ]]="","",'Formulario PPGR1'!#REF!)</f>
        <v>#REF!</v>
      </c>
      <c r="E130" s="368" t="e">
        <f>IF(Tabla2[[#This Row],[Productos ]]="","",'Formulario PPGR1'!#REF!)</f>
        <v>#REF!</v>
      </c>
      <c r="F130" s="368" t="e">
        <f>IF(Tabla2[[#This Row],[Productos ]]="","",'Formulario PPGR1'!#REF!)</f>
        <v>#REF!</v>
      </c>
      <c r="G130" s="546" t="s">
        <v>1641</v>
      </c>
      <c r="H130" s="546" t="s">
        <v>1673</v>
      </c>
      <c r="I130" s="546" t="s">
        <v>1674</v>
      </c>
      <c r="J130" s="547"/>
      <c r="K130" s="547"/>
      <c r="L130" s="547"/>
      <c r="M130" s="547"/>
      <c r="N130" s="547"/>
      <c r="O130" s="547"/>
      <c r="P130" s="547"/>
      <c r="Q130" s="547"/>
      <c r="R130" s="547"/>
      <c r="S130" s="547"/>
      <c r="T130" s="547">
        <v>1</v>
      </c>
      <c r="U130" s="547"/>
      <c r="V130" s="548">
        <f>IF(SUM(Tabla2[[#This Row],[Ene]:[Dic]])=0,"",SUM(Tabla2[[#This Row],[Ene]:[Dic]]))</f>
        <v>1</v>
      </c>
      <c r="W130" s="549" t="s">
        <v>460</v>
      </c>
      <c r="X130" s="549"/>
      <c r="Y130" s="549"/>
      <c r="Z130" s="549"/>
      <c r="AA130" s="575" t="s">
        <v>1288</v>
      </c>
    </row>
    <row r="131" spans="2:27" s="158" customFormat="1" ht="45" customHeight="1" x14ac:dyDescent="0.25">
      <c r="B131" s="323" t="e">
        <f>IF(Tabla2[[#This Row],[Productos ]]="","",CONCATENATE(Tabla2[[#This Row],[POA]],".",Tabla2[[#This Row],[SRS]],".",Tabla2[[#This Row],[AREA]],".",Tabla2[[#This Row],[TIPO]]))</f>
        <v>#REF!</v>
      </c>
      <c r="C131" s="323" t="e">
        <f>IF(Tabla2[[#This Row],[Productos ]]="","",'Formulario PPGR1'!#REF!)</f>
        <v>#REF!</v>
      </c>
      <c r="D131" s="323" t="e">
        <f>IF(Tabla2[[#This Row],[Productos ]]="","",'Formulario PPGR1'!#REF!)</f>
        <v>#REF!</v>
      </c>
      <c r="E131" s="323" t="e">
        <f>IF(Tabla2[[#This Row],[Productos ]]="","",'Formulario PPGR1'!#REF!)</f>
        <v>#REF!</v>
      </c>
      <c r="F131" s="323" t="e">
        <f>IF(Tabla2[[#This Row],[Productos ]]="","",'Formulario PPGR1'!#REF!)</f>
        <v>#REF!</v>
      </c>
      <c r="G131" s="546" t="s">
        <v>1639</v>
      </c>
      <c r="H131" s="546" t="s">
        <v>1675</v>
      </c>
      <c r="I131" s="546" t="s">
        <v>1676</v>
      </c>
      <c r="J131" s="547"/>
      <c r="K131" s="547"/>
      <c r="L131" s="547"/>
      <c r="M131" s="547"/>
      <c r="N131" s="547"/>
      <c r="O131" s="547"/>
      <c r="P131" s="547">
        <v>1</v>
      </c>
      <c r="Q131" s="547"/>
      <c r="R131" s="547"/>
      <c r="S131" s="547"/>
      <c r="T131" s="547"/>
      <c r="U131" s="547"/>
      <c r="V131" s="548">
        <f>IF(SUM(Tabla2[[#This Row],[Ene]:[Dic]])=0,"",SUM(Tabla2[[#This Row],[Ene]:[Dic]]))</f>
        <v>1</v>
      </c>
      <c r="W131" s="549" t="s">
        <v>445</v>
      </c>
      <c r="X131" s="549"/>
      <c r="Y131" s="549"/>
      <c r="Z131" s="549"/>
      <c r="AA131" s="575" t="s">
        <v>1288</v>
      </c>
    </row>
    <row r="132" spans="2:27" s="158" customFormat="1" ht="78.75" x14ac:dyDescent="0.25">
      <c r="B132" s="325" t="e">
        <f>IF(Tabla2[[#This Row],[Productos ]]="","",CONCATENATE(Tabla2[[#This Row],[POA]],".",Tabla2[[#This Row],[SRS]],".",Tabla2[[#This Row],[AREA]],".",Tabla2[[#This Row],[TIPO]]))</f>
        <v>#REF!</v>
      </c>
      <c r="C132" s="325" t="e">
        <f>IF(Tabla2[[#This Row],[Productos ]]="","",'Formulario PPGR1'!#REF!)</f>
        <v>#REF!</v>
      </c>
      <c r="D132" s="325" t="e">
        <f>IF(Tabla2[[#This Row],[Productos ]]="","",'Formulario PPGR1'!#REF!)</f>
        <v>#REF!</v>
      </c>
      <c r="E132" s="325" t="e">
        <f>IF(Tabla2[[#This Row],[Productos ]]="","",'Formulario PPGR1'!#REF!)</f>
        <v>#REF!</v>
      </c>
      <c r="F132" s="325" t="e">
        <f>IF(Tabla2[[#This Row],[Productos ]]="","",'Formulario PPGR1'!#REF!)</f>
        <v>#REF!</v>
      </c>
      <c r="G132" s="546" t="s">
        <v>1639</v>
      </c>
      <c r="H132" s="546" t="s">
        <v>1677</v>
      </c>
      <c r="I132" s="546" t="s">
        <v>2850</v>
      </c>
      <c r="J132" s="547"/>
      <c r="K132" s="547"/>
      <c r="L132" s="547"/>
      <c r="M132" s="547">
        <v>1</v>
      </c>
      <c r="N132" s="547"/>
      <c r="O132" s="547"/>
      <c r="P132" s="547"/>
      <c r="Q132" s="547"/>
      <c r="R132" s="547"/>
      <c r="S132" s="547"/>
      <c r="T132" s="547"/>
      <c r="U132" s="547"/>
      <c r="V132" s="548">
        <f>IF(SUM(Tabla2[[#This Row],[Ene]:[Dic]])=0,"",SUM(Tabla2[[#This Row],[Ene]:[Dic]]))</f>
        <v>1</v>
      </c>
      <c r="W132" s="549" t="s">
        <v>445</v>
      </c>
      <c r="X132" s="549"/>
      <c r="Y132" s="549"/>
      <c r="Z132" s="549"/>
      <c r="AA132" s="575" t="s">
        <v>1288</v>
      </c>
    </row>
    <row r="133" spans="2:27" s="158" customFormat="1" ht="47.25" x14ac:dyDescent="0.25">
      <c r="B133" s="325" t="e">
        <f>IF(Tabla2[[#This Row],[Productos ]]="","",CONCATENATE(Tabla2[[#This Row],[POA]],".",Tabla2[[#This Row],[SRS]],".",Tabla2[[#This Row],[AREA]],".",Tabla2[[#This Row],[TIPO]]))</f>
        <v>#REF!</v>
      </c>
      <c r="C133" s="325" t="e">
        <f>IF(Tabla2[[#This Row],[Productos ]]="","",'Formulario PPGR1'!#REF!)</f>
        <v>#REF!</v>
      </c>
      <c r="D133" s="325" t="e">
        <f>IF(Tabla2[[#This Row],[Productos ]]="","",'Formulario PPGR1'!#REF!)</f>
        <v>#REF!</v>
      </c>
      <c r="E133" s="325" t="e">
        <f>IF(Tabla2[[#This Row],[Productos ]]="","",'Formulario PPGR1'!#REF!)</f>
        <v>#REF!</v>
      </c>
      <c r="F133" s="325" t="e">
        <f>IF(Tabla2[[#This Row],[Productos ]]="","",'Formulario PPGR1'!#REF!)</f>
        <v>#REF!</v>
      </c>
      <c r="G133" s="546" t="s">
        <v>1639</v>
      </c>
      <c r="H133" s="546" t="s">
        <v>1679</v>
      </c>
      <c r="I133" s="546" t="s">
        <v>1680</v>
      </c>
      <c r="J133" s="547"/>
      <c r="K133" s="547"/>
      <c r="L133" s="547"/>
      <c r="M133" s="547"/>
      <c r="N133" s="547">
        <v>1</v>
      </c>
      <c r="O133" s="547"/>
      <c r="P133" s="547"/>
      <c r="Q133" s="547"/>
      <c r="R133" s="547"/>
      <c r="S133" s="547"/>
      <c r="T133" s="547"/>
      <c r="U133" s="547"/>
      <c r="V133" s="548">
        <f>IF(SUM(Tabla2[[#This Row],[Ene]:[Dic]])=0,"",SUM(Tabla2[[#This Row],[Ene]:[Dic]]))</f>
        <v>1</v>
      </c>
      <c r="W133" s="549" t="s">
        <v>445</v>
      </c>
      <c r="X133" s="549"/>
      <c r="Y133" s="549"/>
      <c r="Z133" s="549"/>
      <c r="AA133" s="575" t="s">
        <v>1288</v>
      </c>
    </row>
    <row r="134" spans="2:27" s="158" customFormat="1" ht="47.25" x14ac:dyDescent="0.25">
      <c r="B134" s="323" t="e">
        <f>IF(Tabla2[[#This Row],[Productos ]]="","",CONCATENATE(Tabla2[[#This Row],[POA]],".",Tabla2[[#This Row],[SRS]],".",Tabla2[[#This Row],[AREA]],".",Tabla2[[#This Row],[TIPO]]))</f>
        <v>#REF!</v>
      </c>
      <c r="C134" s="323" t="e">
        <f>IF(Tabla2[[#This Row],[Productos ]]="","",'Formulario PPGR1'!#REF!)</f>
        <v>#REF!</v>
      </c>
      <c r="D134" s="323" t="e">
        <f>IF(Tabla2[[#This Row],[Productos ]]="","",'Formulario PPGR1'!#REF!)</f>
        <v>#REF!</v>
      </c>
      <c r="E134" s="323" t="e">
        <f>IF(Tabla2[[#This Row],[Productos ]]="","",'Formulario PPGR1'!#REF!)</f>
        <v>#REF!</v>
      </c>
      <c r="F134" s="323" t="e">
        <f>IF(Tabla2[[#This Row],[Productos ]]="","",'Formulario PPGR1'!#REF!)</f>
        <v>#REF!</v>
      </c>
      <c r="G134" s="546" t="s">
        <v>1641</v>
      </c>
      <c r="H134" s="546" t="s">
        <v>1681</v>
      </c>
      <c r="I134" s="546" t="s">
        <v>1682</v>
      </c>
      <c r="J134" s="547">
        <v>1</v>
      </c>
      <c r="K134" s="547">
        <v>1</v>
      </c>
      <c r="L134" s="547">
        <v>1</v>
      </c>
      <c r="M134" s="547">
        <v>1</v>
      </c>
      <c r="N134" s="547">
        <v>1</v>
      </c>
      <c r="O134" s="547">
        <v>1</v>
      </c>
      <c r="P134" s="547">
        <v>1</v>
      </c>
      <c r="Q134" s="547">
        <v>1</v>
      </c>
      <c r="R134" s="547">
        <v>1</v>
      </c>
      <c r="S134" s="547">
        <v>1</v>
      </c>
      <c r="T134" s="547">
        <v>1</v>
      </c>
      <c r="U134" s="547">
        <v>1</v>
      </c>
      <c r="V134" s="548">
        <f>IF(SUM(Tabla2[[#This Row],[Ene]:[Dic]])=0,"",SUM(Tabla2[[#This Row],[Ene]:[Dic]]))</f>
        <v>12</v>
      </c>
      <c r="W134" s="549" t="s">
        <v>444</v>
      </c>
      <c r="X134" s="549"/>
      <c r="Y134" s="549"/>
      <c r="Z134" s="549"/>
      <c r="AA134" s="575" t="s">
        <v>1288</v>
      </c>
    </row>
    <row r="135" spans="2:27" s="158" customFormat="1" ht="47.25" x14ac:dyDescent="0.25">
      <c r="B135" s="323" t="e">
        <f>IF(Tabla2[[#This Row],[Productos ]]="","",CONCATENATE(Tabla2[[#This Row],[POA]],".",Tabla2[[#This Row],[SRS]],".",Tabla2[[#This Row],[AREA]],".",Tabla2[[#This Row],[TIPO]]))</f>
        <v>#REF!</v>
      </c>
      <c r="C135" s="323" t="e">
        <f>IF(Tabla2[[#This Row],[Productos ]]="","",'Formulario PPGR1'!#REF!)</f>
        <v>#REF!</v>
      </c>
      <c r="D135" s="323" t="e">
        <f>IF(Tabla2[[#This Row],[Productos ]]="","",'Formulario PPGR1'!#REF!)</f>
        <v>#REF!</v>
      </c>
      <c r="E135" s="323" t="e">
        <f>IF(Tabla2[[#This Row],[Productos ]]="","",'Formulario PPGR1'!#REF!)</f>
        <v>#REF!</v>
      </c>
      <c r="F135" s="323" t="e">
        <f>IF(Tabla2[[#This Row],[Productos ]]="","",'Formulario PPGR1'!#REF!)</f>
        <v>#REF!</v>
      </c>
      <c r="G135" s="546" t="s">
        <v>1641</v>
      </c>
      <c r="H135" s="546" t="s">
        <v>1683</v>
      </c>
      <c r="I135" s="546" t="s">
        <v>2851</v>
      </c>
      <c r="J135" s="547"/>
      <c r="K135" s="547"/>
      <c r="L135" s="547"/>
      <c r="M135" s="547"/>
      <c r="N135" s="547"/>
      <c r="O135" s="547"/>
      <c r="P135" s="547"/>
      <c r="Q135" s="547"/>
      <c r="R135" s="547"/>
      <c r="S135" s="547"/>
      <c r="T135" s="547">
        <v>1</v>
      </c>
      <c r="U135" s="547"/>
      <c r="V135" s="548">
        <f>IF(SUM(Tabla2[[#This Row],[Ene]:[Dic]])=0,"",SUM(Tabla2[[#This Row],[Ene]:[Dic]]))</f>
        <v>1</v>
      </c>
      <c r="W135" s="549" t="s">
        <v>444</v>
      </c>
      <c r="X135" s="549"/>
      <c r="Y135" s="549"/>
      <c r="Z135" s="549"/>
      <c r="AA135" s="575" t="s">
        <v>1288</v>
      </c>
    </row>
    <row r="136" spans="2:27" s="158" customFormat="1" ht="63" x14ac:dyDescent="0.25">
      <c r="B136" s="323" t="e">
        <f>IF(Tabla2[[#This Row],[Productos ]]="","",CONCATENATE(Tabla2[[#This Row],[POA]],".",Tabla2[[#This Row],[SRS]],".",Tabla2[[#This Row],[AREA]],".",Tabla2[[#This Row],[TIPO]]))</f>
        <v>#REF!</v>
      </c>
      <c r="C136" s="323" t="e">
        <f>IF(Tabla2[[#This Row],[Productos ]]="","",'Formulario PPGR1'!#REF!)</f>
        <v>#REF!</v>
      </c>
      <c r="D136" s="323" t="e">
        <f>IF(Tabla2[[#This Row],[Productos ]]="","",'Formulario PPGR1'!#REF!)</f>
        <v>#REF!</v>
      </c>
      <c r="E136" s="323" t="e">
        <f>IF(Tabla2[[#This Row],[Productos ]]="","",'Formulario PPGR1'!#REF!)</f>
        <v>#REF!</v>
      </c>
      <c r="F136" s="323" t="e">
        <f>IF(Tabla2[[#This Row],[Productos ]]="","",'Formulario PPGR1'!#REF!)</f>
        <v>#REF!</v>
      </c>
      <c r="G136" s="546" t="s">
        <v>3002</v>
      </c>
      <c r="H136" s="546" t="s">
        <v>1718</v>
      </c>
      <c r="I136" s="546" t="s">
        <v>2852</v>
      </c>
      <c r="J136" s="547"/>
      <c r="K136" s="547">
        <v>1</v>
      </c>
      <c r="L136" s="547"/>
      <c r="M136" s="547"/>
      <c r="N136" s="547">
        <v>1</v>
      </c>
      <c r="O136" s="547"/>
      <c r="P136" s="547"/>
      <c r="Q136" s="547">
        <v>1</v>
      </c>
      <c r="R136" s="547"/>
      <c r="S136" s="547"/>
      <c r="T136" s="547">
        <v>1</v>
      </c>
      <c r="U136" s="547"/>
      <c r="V136" s="548">
        <f>IF(SUM(Tabla2[[#This Row],[Ene]:[Dic]])=0,"",SUM(Tabla2[[#This Row],[Ene]:[Dic]]))</f>
        <v>4</v>
      </c>
      <c r="W136" s="549" t="s">
        <v>1720</v>
      </c>
      <c r="X136" s="549" t="s">
        <v>1721</v>
      </c>
      <c r="Y136" s="549"/>
      <c r="Z136" s="549"/>
      <c r="AA136" s="575" t="s">
        <v>75</v>
      </c>
    </row>
    <row r="137" spans="2:27" s="158" customFormat="1" ht="52.5" customHeight="1" x14ac:dyDescent="0.25">
      <c r="B137" s="323" t="e">
        <f>IF(Tabla2[[#This Row],[Productos ]]="","",CONCATENATE(Tabla2[[#This Row],[POA]],".",Tabla2[[#This Row],[SRS]],".",Tabla2[[#This Row],[AREA]],".",Tabla2[[#This Row],[TIPO]]))</f>
        <v>#REF!</v>
      </c>
      <c r="C137" s="323" t="e">
        <f>IF(Tabla2[[#This Row],[Productos ]]="","",'Formulario PPGR1'!#REF!)</f>
        <v>#REF!</v>
      </c>
      <c r="D137" s="323" t="e">
        <f>IF(Tabla2[[#This Row],[Productos ]]="","",'Formulario PPGR1'!#REF!)</f>
        <v>#REF!</v>
      </c>
      <c r="E137" s="323" t="e">
        <f>IF(Tabla2[[#This Row],[Productos ]]="","",'Formulario PPGR1'!#REF!)</f>
        <v>#REF!</v>
      </c>
      <c r="F137" s="323" t="e">
        <f>IF(Tabla2[[#This Row],[Productos ]]="","",'Formulario PPGR1'!#REF!)</f>
        <v>#REF!</v>
      </c>
      <c r="G137" s="546" t="s">
        <v>3001</v>
      </c>
      <c r="H137" s="546" t="s">
        <v>1722</v>
      </c>
      <c r="I137" s="546" t="s">
        <v>2853</v>
      </c>
      <c r="J137" s="547"/>
      <c r="K137" s="547"/>
      <c r="L137" s="547">
        <v>1</v>
      </c>
      <c r="M137" s="547"/>
      <c r="N137" s="547"/>
      <c r="O137" s="547">
        <v>1</v>
      </c>
      <c r="P137" s="547"/>
      <c r="Q137" s="547"/>
      <c r="R137" s="547">
        <v>1</v>
      </c>
      <c r="S137" s="547"/>
      <c r="T137" s="547"/>
      <c r="U137" s="547">
        <v>1</v>
      </c>
      <c r="V137" s="548">
        <f>IF(SUM(Tabla2[[#This Row],[Ene]:[Dic]])=0,"",SUM(Tabla2[[#This Row],[Ene]:[Dic]]))</f>
        <v>4</v>
      </c>
      <c r="W137" s="549" t="s">
        <v>1724</v>
      </c>
      <c r="X137" s="549"/>
      <c r="Y137" s="549"/>
      <c r="Z137" s="549"/>
      <c r="AA137" s="575" t="s">
        <v>75</v>
      </c>
    </row>
    <row r="138" spans="2:27" s="158" customFormat="1" ht="65.25" customHeight="1" x14ac:dyDescent="0.25">
      <c r="B138" s="323" t="e">
        <f>IF(Tabla2[[#This Row],[Productos ]]="","",CONCATENATE(Tabla2[[#This Row],[POA]],".",Tabla2[[#This Row],[SRS]],".",Tabla2[[#This Row],[AREA]],".",Tabla2[[#This Row],[TIPO]]))</f>
        <v>#REF!</v>
      </c>
      <c r="C138" s="323" t="e">
        <f>IF(Tabla2[[#This Row],[Productos ]]="","",'Formulario PPGR1'!#REF!)</f>
        <v>#REF!</v>
      </c>
      <c r="D138" s="323" t="e">
        <f>IF(Tabla2[[#This Row],[Productos ]]="","",'Formulario PPGR1'!#REF!)</f>
        <v>#REF!</v>
      </c>
      <c r="E138" s="323" t="e">
        <f>IF(Tabla2[[#This Row],[Productos ]]="","",'Formulario PPGR1'!#REF!)</f>
        <v>#REF!</v>
      </c>
      <c r="F138" s="323" t="e">
        <f>IF(Tabla2[[#This Row],[Productos ]]="","",'Formulario PPGR1'!#REF!)</f>
        <v>#REF!</v>
      </c>
      <c r="G138" s="546" t="s">
        <v>2969</v>
      </c>
      <c r="H138" s="546" t="s">
        <v>1725</v>
      </c>
      <c r="I138" s="546" t="s">
        <v>2854</v>
      </c>
      <c r="J138" s="547"/>
      <c r="K138" s="547"/>
      <c r="L138" s="547">
        <v>1</v>
      </c>
      <c r="M138" s="547"/>
      <c r="N138" s="547"/>
      <c r="O138" s="547">
        <v>1</v>
      </c>
      <c r="P138" s="547"/>
      <c r="Q138" s="547"/>
      <c r="R138" s="547">
        <v>1</v>
      </c>
      <c r="S138" s="547"/>
      <c r="T138" s="547"/>
      <c r="U138" s="547">
        <v>1</v>
      </c>
      <c r="V138" s="548">
        <f>IF(SUM(Tabla2[[#This Row],[Ene]:[Dic]])=0,"",SUM(Tabla2[[#This Row],[Ene]:[Dic]]))</f>
        <v>4</v>
      </c>
      <c r="W138" s="549" t="s">
        <v>1727</v>
      </c>
      <c r="X138" s="549"/>
      <c r="Y138" s="549"/>
      <c r="Z138" s="549"/>
      <c r="AA138" s="575" t="s">
        <v>75</v>
      </c>
    </row>
    <row r="139" spans="2:27" s="158" customFormat="1" ht="116.25" customHeight="1" x14ac:dyDescent="0.25">
      <c r="B139" s="323" t="e">
        <f>IF(Tabla2[[#This Row],[Productos ]]="","",CONCATENATE(Tabla2[[#This Row],[POA]],".",Tabla2[[#This Row],[SRS]],".",Tabla2[[#This Row],[AREA]],".",Tabla2[[#This Row],[TIPO]]))</f>
        <v>#REF!</v>
      </c>
      <c r="C139" s="323" t="e">
        <f>IF(Tabla2[[#This Row],[Productos ]]="","",'Formulario PPGR1'!#REF!)</f>
        <v>#REF!</v>
      </c>
      <c r="D139" s="323" t="e">
        <f>IF(Tabla2[[#This Row],[Productos ]]="","",'Formulario PPGR1'!#REF!)</f>
        <v>#REF!</v>
      </c>
      <c r="E139" s="323" t="e">
        <f>IF(Tabla2[[#This Row],[Productos ]]="","",'Formulario PPGR1'!#REF!)</f>
        <v>#REF!</v>
      </c>
      <c r="F139" s="323" t="e">
        <f>IF(Tabla2[[#This Row],[Productos ]]="","",'Formulario PPGR1'!#REF!)</f>
        <v>#REF!</v>
      </c>
      <c r="G139" s="546" t="s">
        <v>3000</v>
      </c>
      <c r="H139" s="546" t="s">
        <v>1728</v>
      </c>
      <c r="I139" s="546" t="s">
        <v>2855</v>
      </c>
      <c r="J139" s="547">
        <v>3</v>
      </c>
      <c r="K139" s="547"/>
      <c r="L139" s="547"/>
      <c r="M139" s="547"/>
      <c r="N139" s="547"/>
      <c r="O139" s="547"/>
      <c r="P139" s="547"/>
      <c r="Q139" s="547"/>
      <c r="R139" s="547"/>
      <c r="S139" s="547"/>
      <c r="T139" s="547"/>
      <c r="U139" s="547"/>
      <c r="V139" s="548">
        <f>IF(SUM(Tabla2[[#This Row],[Ene]:[Dic]])=0,"",SUM(Tabla2[[#This Row],[Ene]:[Dic]]))</f>
        <v>3</v>
      </c>
      <c r="W139" s="549" t="s">
        <v>2856</v>
      </c>
      <c r="X139" s="549"/>
      <c r="Y139" s="549"/>
      <c r="Z139" s="549"/>
      <c r="AA139" s="575" t="s">
        <v>75</v>
      </c>
    </row>
    <row r="140" spans="2:27" s="158" customFormat="1" ht="140.25" customHeight="1" x14ac:dyDescent="0.25">
      <c r="B140" s="323" t="e">
        <f>IF(Tabla2[[#This Row],[Productos ]]="","",CONCATENATE(Tabla2[[#This Row],[POA]],".",Tabla2[[#This Row],[SRS]],".",Tabla2[[#This Row],[AREA]],".",Tabla2[[#This Row],[TIPO]]))</f>
        <v>#REF!</v>
      </c>
      <c r="C140" s="323" t="e">
        <f>IF(Tabla2[[#This Row],[Productos ]]="","",'Formulario PPGR1'!#REF!)</f>
        <v>#REF!</v>
      </c>
      <c r="D140" s="323" t="e">
        <f>IF(Tabla2[[#This Row],[Productos ]]="","",'Formulario PPGR1'!#REF!)</f>
        <v>#REF!</v>
      </c>
      <c r="E140" s="323" t="e">
        <f>IF(Tabla2[[#This Row],[Productos ]]="","",'Formulario PPGR1'!#REF!)</f>
        <v>#REF!</v>
      </c>
      <c r="F140" s="323" t="e">
        <f>IF(Tabla2[[#This Row],[Productos ]]="","",'Formulario PPGR1'!#REF!)</f>
        <v>#REF!</v>
      </c>
      <c r="G140" s="546" t="s">
        <v>3003</v>
      </c>
      <c r="H140" s="546" t="s">
        <v>1730</v>
      </c>
      <c r="I140" s="546" t="s">
        <v>2857</v>
      </c>
      <c r="J140" s="547">
        <v>1</v>
      </c>
      <c r="K140" s="547">
        <v>1</v>
      </c>
      <c r="L140" s="547"/>
      <c r="M140" s="547"/>
      <c r="N140" s="547"/>
      <c r="O140" s="547"/>
      <c r="P140" s="547"/>
      <c r="Q140" s="547"/>
      <c r="R140" s="547"/>
      <c r="S140" s="547"/>
      <c r="T140" s="547"/>
      <c r="U140" s="547"/>
      <c r="V140" s="548">
        <f>IF(SUM(Tabla2[[#This Row],[Ene]:[Dic]])=0,"",SUM(Tabla2[[#This Row],[Ene]:[Dic]]))</f>
        <v>2</v>
      </c>
      <c r="W140" s="549" t="s">
        <v>445</v>
      </c>
      <c r="X140" s="549" t="s">
        <v>447</v>
      </c>
      <c r="Y140" s="549" t="s">
        <v>454</v>
      </c>
      <c r="Z140" s="549"/>
      <c r="AA140" s="575" t="s">
        <v>75</v>
      </c>
    </row>
    <row r="141" spans="2:27" s="158" customFormat="1" ht="63" x14ac:dyDescent="0.25">
      <c r="B141" s="323" t="e">
        <f>IF(Tabla2[[#This Row],[Productos ]]="","",CONCATENATE(Tabla2[[#This Row],[POA]],".",Tabla2[[#This Row],[SRS]],".",Tabla2[[#This Row],[AREA]],".",Tabla2[[#This Row],[TIPO]]))</f>
        <v>#REF!</v>
      </c>
      <c r="C141" s="323" t="e">
        <f>IF(Tabla2[[#This Row],[Productos ]]="","",'Formulario PPGR1'!#REF!)</f>
        <v>#REF!</v>
      </c>
      <c r="D141" s="323" t="e">
        <f>IF(Tabla2[[#This Row],[Productos ]]="","",'Formulario PPGR1'!#REF!)</f>
        <v>#REF!</v>
      </c>
      <c r="E141" s="323" t="e">
        <f>IF(Tabla2[[#This Row],[Productos ]]="","",'Formulario PPGR1'!#REF!)</f>
        <v>#REF!</v>
      </c>
      <c r="F141" s="323" t="e">
        <f>IF(Tabla2[[#This Row],[Productos ]]="","",'Formulario PPGR1'!#REF!)</f>
        <v>#REF!</v>
      </c>
      <c r="G141" s="546" t="s">
        <v>2999</v>
      </c>
      <c r="H141" s="546" t="s">
        <v>1732</v>
      </c>
      <c r="I141" s="546" t="s">
        <v>2858</v>
      </c>
      <c r="J141" s="547"/>
      <c r="K141" s="547">
        <v>1</v>
      </c>
      <c r="L141" s="547"/>
      <c r="M141" s="547"/>
      <c r="N141" s="547"/>
      <c r="O141" s="547"/>
      <c r="P141" s="547"/>
      <c r="Q141" s="547"/>
      <c r="R141" s="547"/>
      <c r="S141" s="547"/>
      <c r="T141" s="547"/>
      <c r="U141" s="547"/>
      <c r="V141" s="548">
        <f>IF(SUM(Tabla2[[#This Row],[Ene]:[Dic]])=0,"",SUM(Tabla2[[#This Row],[Ene]:[Dic]]))</f>
        <v>1</v>
      </c>
      <c r="W141" s="549" t="s">
        <v>445</v>
      </c>
      <c r="X141" s="549" t="s">
        <v>444</v>
      </c>
      <c r="Y141" s="549"/>
      <c r="Z141" s="549"/>
      <c r="AA141" s="575" t="s">
        <v>75</v>
      </c>
    </row>
    <row r="142" spans="2:27" s="158" customFormat="1" ht="55.5" customHeight="1" x14ac:dyDescent="0.25">
      <c r="B142" s="323" t="e">
        <f>IF(Tabla2[[#This Row],[Productos ]]="","",CONCATENATE(Tabla2[[#This Row],[POA]],".",Tabla2[[#This Row],[SRS]],".",Tabla2[[#This Row],[AREA]],".",Tabla2[[#This Row],[TIPO]]))</f>
        <v>#REF!</v>
      </c>
      <c r="C142" s="323" t="e">
        <f>IF(Tabla2[[#This Row],[Productos ]]="","",'Formulario PPGR1'!#REF!)</f>
        <v>#REF!</v>
      </c>
      <c r="D142" s="323" t="e">
        <f>IF(Tabla2[[#This Row],[Productos ]]="","",'Formulario PPGR1'!#REF!)</f>
        <v>#REF!</v>
      </c>
      <c r="E142" s="323" t="e">
        <f>IF(Tabla2[[#This Row],[Productos ]]="","",'Formulario PPGR1'!#REF!)</f>
        <v>#REF!</v>
      </c>
      <c r="F142" s="323" t="e">
        <f>IF(Tabla2[[#This Row],[Productos ]]="","",'Formulario PPGR1'!#REF!)</f>
        <v>#REF!</v>
      </c>
      <c r="G142" s="546" t="s">
        <v>3004</v>
      </c>
      <c r="H142" s="546" t="s">
        <v>1734</v>
      </c>
      <c r="I142" s="546" t="s">
        <v>2859</v>
      </c>
      <c r="J142" s="547"/>
      <c r="K142" s="547"/>
      <c r="L142" s="547">
        <v>1</v>
      </c>
      <c r="M142" s="547"/>
      <c r="N142" s="547"/>
      <c r="O142" s="547">
        <v>1</v>
      </c>
      <c r="P142" s="547"/>
      <c r="Q142" s="547"/>
      <c r="R142" s="547">
        <v>1</v>
      </c>
      <c r="S142" s="547"/>
      <c r="T142" s="547"/>
      <c r="U142" s="547">
        <v>1</v>
      </c>
      <c r="V142" s="548">
        <f>IF(SUM(Tabla2[[#This Row],[Ene]:[Dic]])=0,"",SUM(Tabla2[[#This Row],[Ene]:[Dic]]))</f>
        <v>4</v>
      </c>
      <c r="W142" s="549" t="s">
        <v>444</v>
      </c>
      <c r="X142" s="549"/>
      <c r="Y142" s="549"/>
      <c r="Z142" s="549"/>
      <c r="AA142" s="575" t="s">
        <v>75</v>
      </c>
    </row>
    <row r="143" spans="2:27" s="158" customFormat="1" ht="105" customHeight="1" x14ac:dyDescent="0.25">
      <c r="B143" s="323" t="e">
        <f>IF(Tabla2[[#This Row],[Productos ]]="","",CONCATENATE(Tabla2[[#This Row],[POA]],".",Tabla2[[#This Row],[SRS]],".",Tabla2[[#This Row],[AREA]],".",Tabla2[[#This Row],[TIPO]]))</f>
        <v>#REF!</v>
      </c>
      <c r="C143" s="323" t="e">
        <f>IF(Tabla2[[#This Row],[Productos ]]="","",'Formulario PPGR1'!#REF!)</f>
        <v>#REF!</v>
      </c>
      <c r="D143" s="323" t="e">
        <f>IF(Tabla2[[#This Row],[Productos ]]="","",'Formulario PPGR1'!#REF!)</f>
        <v>#REF!</v>
      </c>
      <c r="E143" s="323" t="e">
        <f>IF(Tabla2[[#This Row],[Productos ]]="","",'Formulario PPGR1'!#REF!)</f>
        <v>#REF!</v>
      </c>
      <c r="F143" s="323" t="e">
        <f>IF(Tabla2[[#This Row],[Productos ]]="","",'Formulario PPGR1'!#REF!)</f>
        <v>#REF!</v>
      </c>
      <c r="G143" s="546" t="s">
        <v>1697</v>
      </c>
      <c r="H143" s="546" t="s">
        <v>1735</v>
      </c>
      <c r="I143" s="546" t="s">
        <v>2860</v>
      </c>
      <c r="J143" s="547">
        <v>1</v>
      </c>
      <c r="K143" s="547"/>
      <c r="L143" s="547"/>
      <c r="M143" s="547">
        <v>1</v>
      </c>
      <c r="N143" s="547"/>
      <c r="O143" s="547"/>
      <c r="P143" s="547">
        <v>1</v>
      </c>
      <c r="Q143" s="547"/>
      <c r="R143" s="547"/>
      <c r="S143" s="547">
        <v>1</v>
      </c>
      <c r="T143" s="547"/>
      <c r="U143" s="547"/>
      <c r="V143" s="548">
        <f>IF(SUM(Tabla2[[#This Row],[Ene]:[Dic]])=0,"",SUM(Tabla2[[#This Row],[Ene]:[Dic]]))</f>
        <v>4</v>
      </c>
      <c r="W143" s="549" t="s">
        <v>1736</v>
      </c>
      <c r="X143" s="549"/>
      <c r="Y143" s="549"/>
      <c r="Z143" s="549"/>
      <c r="AA143" s="575" t="s">
        <v>75</v>
      </c>
    </row>
    <row r="144" spans="2:27" s="158" customFormat="1" ht="94.5" x14ac:dyDescent="0.25">
      <c r="B144" s="323" t="e">
        <f>IF(Tabla2[[#This Row],[Productos ]]="","",CONCATENATE(Tabla2[[#This Row],[POA]],".",Tabla2[[#This Row],[SRS]],".",Tabla2[[#This Row],[AREA]],".",Tabla2[[#This Row],[TIPO]]))</f>
        <v>#REF!</v>
      </c>
      <c r="C144" s="323" t="e">
        <f>IF(Tabla2[[#This Row],[Productos ]]="","",'Formulario PPGR1'!#REF!)</f>
        <v>#REF!</v>
      </c>
      <c r="D144" s="323" t="e">
        <f>IF(Tabla2[[#This Row],[Productos ]]="","",'Formulario PPGR1'!#REF!)</f>
        <v>#REF!</v>
      </c>
      <c r="E144" s="323" t="e">
        <f>IF(Tabla2[[#This Row],[Productos ]]="","",'Formulario PPGR1'!#REF!)</f>
        <v>#REF!</v>
      </c>
      <c r="F144" s="323" t="e">
        <f>IF(Tabla2[[#This Row],[Productos ]]="","",'Formulario PPGR1'!#REF!)</f>
        <v>#REF!</v>
      </c>
      <c r="G144" s="546" t="s">
        <v>3005</v>
      </c>
      <c r="H144" s="546" t="s">
        <v>1737</v>
      </c>
      <c r="I144" s="546" t="s">
        <v>2861</v>
      </c>
      <c r="J144" s="547"/>
      <c r="K144" s="547">
        <v>1</v>
      </c>
      <c r="L144" s="547"/>
      <c r="M144" s="547"/>
      <c r="N144" s="547">
        <v>1</v>
      </c>
      <c r="O144" s="547"/>
      <c r="P144" s="547"/>
      <c r="Q144" s="547">
        <v>1</v>
      </c>
      <c r="R144" s="547"/>
      <c r="S144" s="547"/>
      <c r="T144" s="547">
        <v>1</v>
      </c>
      <c r="U144" s="547"/>
      <c r="V144" s="548">
        <f>IF(SUM(Tabla2[[#This Row],[Ene]:[Dic]])=0,"",SUM(Tabla2[[#This Row],[Ene]:[Dic]]))</f>
        <v>4</v>
      </c>
      <c r="W144" s="549" t="s">
        <v>1738</v>
      </c>
      <c r="X144" s="549"/>
      <c r="Y144" s="549"/>
      <c r="Z144" s="549"/>
      <c r="AA144" s="575" t="s">
        <v>75</v>
      </c>
    </row>
    <row r="145" spans="2:27" s="158" customFormat="1" ht="89.25" customHeight="1" x14ac:dyDescent="0.25">
      <c r="B145" s="323" t="e">
        <f>IF(Tabla2[[#This Row],[Productos ]]="","",CONCATENATE(Tabla2[[#This Row],[POA]],".",Tabla2[[#This Row],[SRS]],".",Tabla2[[#This Row],[AREA]],".",Tabla2[[#This Row],[TIPO]]))</f>
        <v>#REF!</v>
      </c>
      <c r="C145" s="323" t="e">
        <f>IF(Tabla2[[#This Row],[Productos ]]="","",'Formulario PPGR1'!#REF!)</f>
        <v>#REF!</v>
      </c>
      <c r="D145" s="323" t="e">
        <f>IF(Tabla2[[#This Row],[Productos ]]="","",'Formulario PPGR1'!#REF!)</f>
        <v>#REF!</v>
      </c>
      <c r="E145" s="323" t="e">
        <f>IF(Tabla2[[#This Row],[Productos ]]="","",'Formulario PPGR1'!#REF!)</f>
        <v>#REF!</v>
      </c>
      <c r="F145" s="323" t="e">
        <f>IF(Tabla2[[#This Row],[Productos ]]="","",'Formulario PPGR1'!#REF!)</f>
        <v>#REF!</v>
      </c>
      <c r="G145" s="546" t="s">
        <v>3007</v>
      </c>
      <c r="H145" s="546" t="s">
        <v>1739</v>
      </c>
      <c r="I145" s="546" t="s">
        <v>2862</v>
      </c>
      <c r="J145" s="547"/>
      <c r="K145" s="547"/>
      <c r="L145" s="547"/>
      <c r="M145" s="547">
        <v>1</v>
      </c>
      <c r="N145" s="547"/>
      <c r="O145" s="547"/>
      <c r="P145" s="547">
        <v>1</v>
      </c>
      <c r="Q145" s="547"/>
      <c r="R145" s="547"/>
      <c r="S145" s="547">
        <v>1</v>
      </c>
      <c r="T145" s="547"/>
      <c r="U145" s="547"/>
      <c r="V145" s="548">
        <f>IF(SUM(Tabla2[[#This Row],[Ene]:[Dic]])=0,"",SUM(Tabla2[[#This Row],[Ene]:[Dic]]))</f>
        <v>3</v>
      </c>
      <c r="W145" s="549" t="s">
        <v>1740</v>
      </c>
      <c r="X145" s="549"/>
      <c r="Y145" s="549"/>
      <c r="Z145" s="549"/>
      <c r="AA145" s="575" t="s">
        <v>75</v>
      </c>
    </row>
    <row r="146" spans="2:27" s="158" customFormat="1" ht="66" customHeight="1" x14ac:dyDescent="0.25">
      <c r="B146" s="323" t="e">
        <f>IF(Tabla2[[#This Row],[Productos ]]="","",CONCATENATE(Tabla2[[#This Row],[POA]],".",Tabla2[[#This Row],[SRS]],".",Tabla2[[#This Row],[AREA]],".",Tabla2[[#This Row],[TIPO]]))</f>
        <v>#REF!</v>
      </c>
      <c r="C146" s="323" t="e">
        <f>IF(Tabla2[[#This Row],[Productos ]]="","",'Formulario PPGR1'!#REF!)</f>
        <v>#REF!</v>
      </c>
      <c r="D146" s="323" t="e">
        <f>IF(Tabla2[[#This Row],[Productos ]]="","",'Formulario PPGR1'!#REF!)</f>
        <v>#REF!</v>
      </c>
      <c r="E146" s="323" t="e">
        <f>IF(Tabla2[[#This Row],[Productos ]]="","",'Formulario PPGR1'!#REF!)</f>
        <v>#REF!</v>
      </c>
      <c r="F146" s="323" t="e">
        <f>IF(Tabla2[[#This Row],[Productos ]]="","",'Formulario PPGR1'!#REF!)</f>
        <v>#REF!</v>
      </c>
      <c r="G146" s="546" t="s">
        <v>3006</v>
      </c>
      <c r="H146" s="546" t="s">
        <v>1741</v>
      </c>
      <c r="I146" s="546" t="s">
        <v>1742</v>
      </c>
      <c r="J146" s="547">
        <v>1</v>
      </c>
      <c r="K146" s="547"/>
      <c r="L146" s="547"/>
      <c r="M146" s="547"/>
      <c r="N146" s="547"/>
      <c r="O146" s="547"/>
      <c r="P146" s="547"/>
      <c r="Q146" s="547"/>
      <c r="R146" s="547"/>
      <c r="S146" s="547"/>
      <c r="T146" s="547"/>
      <c r="U146" s="547"/>
      <c r="V146" s="548">
        <f>IF(SUM(Tabla2[[#This Row],[Ene]:[Dic]])=0,"",SUM(Tabla2[[#This Row],[Ene]:[Dic]]))</f>
        <v>1</v>
      </c>
      <c r="W146" s="549" t="s">
        <v>1743</v>
      </c>
      <c r="X146" s="549"/>
      <c r="Y146" s="549"/>
      <c r="Z146" s="549"/>
      <c r="AA146" s="575" t="s">
        <v>75</v>
      </c>
    </row>
    <row r="147" spans="2:27" s="158" customFormat="1" ht="60.75" customHeight="1" x14ac:dyDescent="0.25">
      <c r="B147" s="323" t="e">
        <f>IF(Tabla2[[#This Row],[Productos ]]="","",CONCATENATE(Tabla2[[#This Row],[POA]],".",Tabla2[[#This Row],[SRS]],".",Tabla2[[#This Row],[AREA]],".",Tabla2[[#This Row],[TIPO]]))</f>
        <v>#REF!</v>
      </c>
      <c r="C147" s="323" t="e">
        <f>IF(Tabla2[[#This Row],[Productos ]]="","",'Formulario PPGR1'!#REF!)</f>
        <v>#REF!</v>
      </c>
      <c r="D147" s="323" t="e">
        <f>IF(Tabla2[[#This Row],[Productos ]]="","",'Formulario PPGR1'!#REF!)</f>
        <v>#REF!</v>
      </c>
      <c r="E147" s="323" t="e">
        <f>IF(Tabla2[[#This Row],[Productos ]]="","",'Formulario PPGR1'!#REF!)</f>
        <v>#REF!</v>
      </c>
      <c r="F147" s="323" t="e">
        <f>IF(Tabla2[[#This Row],[Productos ]]="","",'Formulario PPGR1'!#REF!)</f>
        <v>#REF!</v>
      </c>
      <c r="G147" s="546" t="s">
        <v>2863</v>
      </c>
      <c r="H147" s="546" t="s">
        <v>1744</v>
      </c>
      <c r="I147" s="546" t="s">
        <v>2864</v>
      </c>
      <c r="J147" s="547"/>
      <c r="K147" s="547"/>
      <c r="L147" s="547">
        <v>1</v>
      </c>
      <c r="M147" s="547"/>
      <c r="N147" s="547"/>
      <c r="O147" s="547">
        <v>1</v>
      </c>
      <c r="P147" s="547"/>
      <c r="Q147" s="547"/>
      <c r="R147" s="547">
        <v>1</v>
      </c>
      <c r="S147" s="547"/>
      <c r="T147" s="547"/>
      <c r="U147" s="547">
        <v>1</v>
      </c>
      <c r="V147" s="548">
        <f>IF(SUM(Tabla2[[#This Row],[Ene]:[Dic]])=0,"",SUM(Tabla2[[#This Row],[Ene]:[Dic]]))</f>
        <v>4</v>
      </c>
      <c r="W147" s="549" t="s">
        <v>2865</v>
      </c>
      <c r="X147" s="549"/>
      <c r="Y147" s="549"/>
      <c r="Z147" s="549"/>
      <c r="AA147" s="575" t="s">
        <v>75</v>
      </c>
    </row>
    <row r="148" spans="2:27" s="158" customFormat="1" ht="58.5" customHeight="1" x14ac:dyDescent="0.25">
      <c r="B148" s="323" t="e">
        <f>IF(Tabla2[[#This Row],[Productos ]]="","",CONCATENATE(Tabla2[[#This Row],[POA]],".",Tabla2[[#This Row],[SRS]],".",Tabla2[[#This Row],[AREA]],".",Tabla2[[#This Row],[TIPO]]))</f>
        <v>#REF!</v>
      </c>
      <c r="C148" s="323" t="e">
        <f>IF(Tabla2[[#This Row],[Productos ]]="","",'Formulario PPGR1'!#REF!)</f>
        <v>#REF!</v>
      </c>
      <c r="D148" s="323" t="e">
        <f>IF(Tabla2[[#This Row],[Productos ]]="","",'Formulario PPGR1'!#REF!)</f>
        <v>#REF!</v>
      </c>
      <c r="E148" s="323" t="e">
        <f>IF(Tabla2[[#This Row],[Productos ]]="","",'Formulario PPGR1'!#REF!)</f>
        <v>#REF!</v>
      </c>
      <c r="F148" s="323" t="e">
        <f>IF(Tabla2[[#This Row],[Productos ]]="","",'Formulario PPGR1'!#REF!)</f>
        <v>#REF!</v>
      </c>
      <c r="G148" s="546" t="s">
        <v>1745</v>
      </c>
      <c r="H148" s="546" t="s">
        <v>1746</v>
      </c>
      <c r="I148" s="546" t="s">
        <v>1747</v>
      </c>
      <c r="J148" s="547"/>
      <c r="K148" s="547"/>
      <c r="L148" s="547"/>
      <c r="M148" s="547">
        <v>1</v>
      </c>
      <c r="N148" s="547"/>
      <c r="O148" s="547"/>
      <c r="P148" s="547"/>
      <c r="Q148" s="547">
        <v>1</v>
      </c>
      <c r="R148" s="547"/>
      <c r="S148" s="547"/>
      <c r="T148" s="547"/>
      <c r="U148" s="547">
        <v>1</v>
      </c>
      <c r="V148" s="548">
        <f>IF(SUM(Tabla2[[#This Row],[Ene]:[Dic]])=0,"",SUM(Tabla2[[#This Row],[Ene]:[Dic]]))</f>
        <v>3</v>
      </c>
      <c r="W148" s="561" t="s">
        <v>1748</v>
      </c>
      <c r="X148" s="549"/>
      <c r="Y148" s="549"/>
      <c r="Z148" s="549"/>
      <c r="AA148" s="575" t="s">
        <v>75</v>
      </c>
    </row>
    <row r="149" spans="2:27" s="158" customFormat="1" ht="63" x14ac:dyDescent="0.25">
      <c r="B149" s="323" t="e">
        <f>IF(Tabla2[[#This Row],[Productos ]]="","",CONCATENATE(Tabla2[[#This Row],[POA]],".",Tabla2[[#This Row],[SRS]],".",Tabla2[[#This Row],[AREA]],".",Tabla2[[#This Row],[TIPO]]))</f>
        <v>#REF!</v>
      </c>
      <c r="C149" s="323" t="e">
        <f>IF(Tabla2[[#This Row],[Productos ]]="","",'Formulario PPGR1'!#REF!)</f>
        <v>#REF!</v>
      </c>
      <c r="D149" s="323" t="e">
        <f>IF(Tabla2[[#This Row],[Productos ]]="","",'Formulario PPGR1'!#REF!)</f>
        <v>#REF!</v>
      </c>
      <c r="E149" s="323" t="e">
        <f>IF(Tabla2[[#This Row],[Productos ]]="","",'Formulario PPGR1'!#REF!)</f>
        <v>#REF!</v>
      </c>
      <c r="F149" s="323" t="e">
        <f>IF(Tabla2[[#This Row],[Productos ]]="","",'Formulario PPGR1'!#REF!)</f>
        <v>#REF!</v>
      </c>
      <c r="G149" s="546" t="s">
        <v>2866</v>
      </c>
      <c r="H149" s="546" t="s">
        <v>1749</v>
      </c>
      <c r="I149" s="546" t="s">
        <v>1750</v>
      </c>
      <c r="J149" s="547"/>
      <c r="K149" s="547">
        <v>1</v>
      </c>
      <c r="L149" s="547"/>
      <c r="M149" s="547"/>
      <c r="N149" s="547"/>
      <c r="O149" s="547"/>
      <c r="P149" s="547">
        <v>1</v>
      </c>
      <c r="Q149" s="547"/>
      <c r="R149" s="547"/>
      <c r="S149" s="547"/>
      <c r="T149" s="547">
        <v>1</v>
      </c>
      <c r="U149" s="547"/>
      <c r="V149" s="548">
        <f>IF(SUM(Tabla2[[#This Row],[Ene]:[Dic]])=0,"",SUM(Tabla2[[#This Row],[Ene]:[Dic]]))</f>
        <v>3</v>
      </c>
      <c r="W149" s="561" t="s">
        <v>1748</v>
      </c>
      <c r="X149" s="549"/>
      <c r="Y149" s="549"/>
      <c r="Z149" s="549"/>
      <c r="AA149" s="575" t="s">
        <v>75</v>
      </c>
    </row>
    <row r="150" spans="2:27" s="158" customFormat="1" ht="78.75" customHeight="1" x14ac:dyDescent="0.25">
      <c r="B150" s="323" t="e">
        <f>IF(Tabla2[[#This Row],[Productos ]]="","",CONCATENATE(Tabla2[[#This Row],[POA]],".",Tabla2[[#This Row],[SRS]],".",Tabla2[[#This Row],[AREA]],".",Tabla2[[#This Row],[TIPO]]))</f>
        <v>#REF!</v>
      </c>
      <c r="C150" s="323" t="e">
        <f>IF(Tabla2[[#This Row],[Productos ]]="","",'Formulario PPGR1'!#REF!)</f>
        <v>#REF!</v>
      </c>
      <c r="D150" s="323" t="e">
        <f>IF(Tabla2[[#This Row],[Productos ]]="","",'Formulario PPGR1'!#REF!)</f>
        <v>#REF!</v>
      </c>
      <c r="E150" s="323" t="e">
        <f>IF(Tabla2[[#This Row],[Productos ]]="","",'Formulario PPGR1'!#REF!)</f>
        <v>#REF!</v>
      </c>
      <c r="F150" s="323" t="e">
        <f>IF(Tabla2[[#This Row],[Productos ]]="","",'Formulario PPGR1'!#REF!)</f>
        <v>#REF!</v>
      </c>
      <c r="G150" s="546" t="s">
        <v>2867</v>
      </c>
      <c r="H150" s="546" t="s">
        <v>1751</v>
      </c>
      <c r="I150" s="546" t="s">
        <v>2868</v>
      </c>
      <c r="J150" s="547"/>
      <c r="K150" s="547"/>
      <c r="L150" s="547"/>
      <c r="M150" s="547"/>
      <c r="N150" s="547">
        <v>1</v>
      </c>
      <c r="O150" s="547"/>
      <c r="P150" s="547"/>
      <c r="Q150" s="547"/>
      <c r="R150" s="547"/>
      <c r="S150" s="547">
        <v>1</v>
      </c>
      <c r="T150" s="547"/>
      <c r="U150" s="547"/>
      <c r="V150" s="548">
        <f>IF(SUM(Tabla2[[#This Row],[Ene]:[Dic]])=0,"",SUM(Tabla2[[#This Row],[Ene]:[Dic]]))</f>
        <v>2</v>
      </c>
      <c r="W150" s="561" t="s">
        <v>1748</v>
      </c>
      <c r="X150" s="549"/>
      <c r="Y150" s="549"/>
      <c r="Z150" s="549"/>
      <c r="AA150" s="575" t="s">
        <v>75</v>
      </c>
    </row>
    <row r="151" spans="2:27" s="158" customFormat="1" ht="54.75" customHeight="1" x14ac:dyDescent="0.25">
      <c r="B151" s="323" t="e">
        <f>IF(Tabla2[[#This Row],[Productos ]]="","",CONCATENATE(Tabla2[[#This Row],[POA]],".",Tabla2[[#This Row],[SRS]],".",Tabla2[[#This Row],[AREA]],".",Tabla2[[#This Row],[TIPO]]))</f>
        <v>#REF!</v>
      </c>
      <c r="C151" s="323" t="e">
        <f>IF(Tabla2[[#This Row],[Productos ]]="","",'Formulario PPGR1'!#REF!)</f>
        <v>#REF!</v>
      </c>
      <c r="D151" s="323" t="e">
        <f>IF(Tabla2[[#This Row],[Productos ]]="","",'Formulario PPGR1'!#REF!)</f>
        <v>#REF!</v>
      </c>
      <c r="E151" s="323" t="e">
        <f>IF(Tabla2[[#This Row],[Productos ]]="","",'Formulario PPGR1'!#REF!)</f>
        <v>#REF!</v>
      </c>
      <c r="F151" s="323" t="e">
        <f>IF(Tabla2[[#This Row],[Productos ]]="","",'Formulario PPGR1'!#REF!)</f>
        <v>#REF!</v>
      </c>
      <c r="G151" s="546" t="s">
        <v>1712</v>
      </c>
      <c r="H151" s="546" t="s">
        <v>1752</v>
      </c>
      <c r="I151" s="546" t="s">
        <v>1753</v>
      </c>
      <c r="J151" s="547"/>
      <c r="K151" s="547"/>
      <c r="L151" s="547">
        <v>1</v>
      </c>
      <c r="M151" s="547"/>
      <c r="N151" s="547"/>
      <c r="O151" s="547"/>
      <c r="P151" s="547"/>
      <c r="Q151" s="547"/>
      <c r="R151" s="547"/>
      <c r="S151" s="547">
        <v>1</v>
      </c>
      <c r="T151" s="547"/>
      <c r="U151" s="547"/>
      <c r="V151" s="548">
        <f>IF(SUM(Tabla2[[#This Row],[Ene]:[Dic]])=0,"",SUM(Tabla2[[#This Row],[Ene]:[Dic]]))</f>
        <v>2</v>
      </c>
      <c r="W151" s="561" t="s">
        <v>1748</v>
      </c>
      <c r="X151" s="549"/>
      <c r="Y151" s="549"/>
      <c r="Z151" s="549"/>
      <c r="AA151" s="575" t="s">
        <v>75</v>
      </c>
    </row>
    <row r="152" spans="2:27" s="158" customFormat="1" ht="63" x14ac:dyDescent="0.25">
      <c r="B152" s="323" t="e">
        <f>IF(Tabla2[[#This Row],[Productos ]]="","",CONCATENATE(Tabla2[[#This Row],[POA]],".",Tabla2[[#This Row],[SRS]],".",Tabla2[[#This Row],[AREA]],".",Tabla2[[#This Row],[TIPO]]))</f>
        <v>#REF!</v>
      </c>
      <c r="C152" s="323" t="e">
        <f>IF(Tabla2[[#This Row],[Productos ]]="","",'Formulario PPGR1'!#REF!)</f>
        <v>#REF!</v>
      </c>
      <c r="D152" s="323" t="e">
        <f>IF(Tabla2[[#This Row],[Productos ]]="","",'Formulario PPGR1'!#REF!)</f>
        <v>#REF!</v>
      </c>
      <c r="E152" s="323" t="e">
        <f>IF(Tabla2[[#This Row],[Productos ]]="","",'Formulario PPGR1'!#REF!)</f>
        <v>#REF!</v>
      </c>
      <c r="F152" s="323" t="e">
        <f>IF(Tabla2[[#This Row],[Productos ]]="","",'Formulario PPGR1'!#REF!)</f>
        <v>#REF!</v>
      </c>
      <c r="G152" s="546" t="s">
        <v>3008</v>
      </c>
      <c r="H152" s="546" t="s">
        <v>1754</v>
      </c>
      <c r="I152" s="562" t="s">
        <v>2869</v>
      </c>
      <c r="J152" s="547">
        <v>1</v>
      </c>
      <c r="K152" s="547"/>
      <c r="L152" s="547"/>
      <c r="M152" s="547">
        <v>1</v>
      </c>
      <c r="N152" s="547"/>
      <c r="O152" s="547"/>
      <c r="P152" s="547">
        <v>1</v>
      </c>
      <c r="Q152" s="547"/>
      <c r="R152" s="547"/>
      <c r="S152" s="547">
        <v>1</v>
      </c>
      <c r="T152" s="547"/>
      <c r="U152" s="547"/>
      <c r="V152" s="548">
        <f>IF(SUM(Tabla2[[#This Row],[Ene]:[Dic]])=0,"",SUM(Tabla2[[#This Row],[Ene]:[Dic]]))</f>
        <v>4</v>
      </c>
      <c r="W152" s="561" t="s">
        <v>1748</v>
      </c>
      <c r="X152" s="549"/>
      <c r="Y152" s="549"/>
      <c r="Z152" s="549"/>
      <c r="AA152" s="575" t="s">
        <v>75</v>
      </c>
    </row>
    <row r="153" spans="2:27" s="158" customFormat="1" ht="47.25" customHeight="1" x14ac:dyDescent="0.25">
      <c r="B153" s="323" t="e">
        <f>IF(Tabla2[[#This Row],[Productos ]]="","",CONCATENATE(Tabla2[[#This Row],[POA]],".",Tabla2[[#This Row],[SRS]],".",Tabla2[[#This Row],[AREA]],".",Tabla2[[#This Row],[TIPO]]))</f>
        <v>#REF!</v>
      </c>
      <c r="C153" s="323" t="e">
        <f>IF(Tabla2[[#This Row],[Productos ]]="","",'Formulario PPGR1'!#REF!)</f>
        <v>#REF!</v>
      </c>
      <c r="D153" s="323" t="e">
        <f>IF(Tabla2[[#This Row],[Productos ]]="","",'Formulario PPGR1'!#REF!)</f>
        <v>#REF!</v>
      </c>
      <c r="E153" s="323" t="e">
        <f>IF(Tabla2[[#This Row],[Productos ]]="","",'Formulario PPGR1'!#REF!)</f>
        <v>#REF!</v>
      </c>
      <c r="F153" s="323" t="e">
        <f>IF(Tabla2[[#This Row],[Productos ]]="","",'Formulario PPGR1'!#REF!)</f>
        <v>#REF!</v>
      </c>
      <c r="G153" s="546" t="s">
        <v>2870</v>
      </c>
      <c r="H153" s="546" t="s">
        <v>1755</v>
      </c>
      <c r="I153" s="563" t="s">
        <v>1756</v>
      </c>
      <c r="J153" s="547"/>
      <c r="K153" s="547"/>
      <c r="L153" s="547"/>
      <c r="M153" s="547">
        <v>1</v>
      </c>
      <c r="N153" s="547"/>
      <c r="O153" s="547"/>
      <c r="P153" s="547">
        <v>1</v>
      </c>
      <c r="Q153" s="547"/>
      <c r="R153" s="547"/>
      <c r="S153" s="547">
        <v>1</v>
      </c>
      <c r="T153" s="547"/>
      <c r="U153" s="547"/>
      <c r="V153" s="548">
        <f>IF(SUM(Tabla2[[#This Row],[Ene]:[Dic]])=0,"",SUM(Tabla2[[#This Row],[Ene]:[Dic]]))</f>
        <v>3</v>
      </c>
      <c r="W153" s="549" t="s">
        <v>454</v>
      </c>
      <c r="X153" s="549" t="s">
        <v>445</v>
      </c>
      <c r="Y153" s="549"/>
      <c r="Z153" s="549"/>
      <c r="AA153" s="575" t="s">
        <v>75</v>
      </c>
    </row>
    <row r="154" spans="2:27" s="158" customFormat="1" ht="79.5" customHeight="1" x14ac:dyDescent="0.25">
      <c r="B154" s="540" t="e">
        <f>IF(Tabla2[[#This Row],[Productos ]]="","",CONCATENATE(Tabla2[[#This Row],[POA]],".",Tabla2[[#This Row],[SRS]],".",Tabla2[[#This Row],[AREA]],".",Tabla2[[#This Row],[TIPO]]))</f>
        <v>#REF!</v>
      </c>
      <c r="C154" s="540" t="e">
        <f>IF(Tabla2[[#This Row],[Productos ]]="","",'Formulario PPGR1'!#REF!)</f>
        <v>#REF!</v>
      </c>
      <c r="D154" s="540" t="e">
        <f>IF(Tabla2[[#This Row],[Productos ]]="","",'Formulario PPGR1'!#REF!)</f>
        <v>#REF!</v>
      </c>
      <c r="E154" s="540" t="e">
        <f>IF(Tabla2[[#This Row],[Productos ]]="","",'Formulario PPGR1'!#REF!)</f>
        <v>#REF!</v>
      </c>
      <c r="F154" s="540" t="e">
        <f>IF(Tabla2[[#This Row],[Productos ]]="","",'Formulario PPGR1'!#REF!)</f>
        <v>#REF!</v>
      </c>
      <c r="G154" s="549" t="s">
        <v>2807</v>
      </c>
      <c r="H154" s="549" t="s">
        <v>2810</v>
      </c>
      <c r="I154" s="549" t="s">
        <v>2811</v>
      </c>
      <c r="J154" s="547"/>
      <c r="K154" s="547">
        <v>1</v>
      </c>
      <c r="L154" s="547"/>
      <c r="M154" s="547"/>
      <c r="N154" s="547"/>
      <c r="O154" s="547">
        <v>1</v>
      </c>
      <c r="P154" s="547"/>
      <c r="Q154" s="547"/>
      <c r="R154" s="547"/>
      <c r="S154" s="547"/>
      <c r="T154" s="547">
        <v>1</v>
      </c>
      <c r="U154" s="547"/>
      <c r="V154" s="548">
        <f>IF(SUM(Tabla2[[#This Row],[Ene]:[Dic]])=0,"",SUM(Tabla2[[#This Row],[Ene]:[Dic]]))</f>
        <v>3</v>
      </c>
      <c r="W154" s="549" t="s">
        <v>444</v>
      </c>
      <c r="X154" s="549"/>
      <c r="Y154" s="549"/>
      <c r="Z154" s="549"/>
      <c r="AA154" s="575" t="s">
        <v>1282</v>
      </c>
    </row>
    <row r="155" spans="2:27" s="158" customFormat="1" ht="58.5" customHeight="1" x14ac:dyDescent="0.25">
      <c r="B155" s="323" t="e">
        <f>IF(Tabla2[[#This Row],[Productos ]]="","",CONCATENATE(Tabla2[[#This Row],[POA]],".",Tabla2[[#This Row],[SRS]],".",Tabla2[[#This Row],[AREA]],".",Tabla2[[#This Row],[TIPO]]))</f>
        <v>#REF!</v>
      </c>
      <c r="C155" s="323" t="e">
        <f>IF(Tabla2[[#This Row],[Productos ]]="","",'Formulario PPGR1'!#REF!)</f>
        <v>#REF!</v>
      </c>
      <c r="D155" s="323" t="e">
        <f>IF(Tabla2[[#This Row],[Productos ]]="","",'Formulario PPGR1'!#REF!)</f>
        <v>#REF!</v>
      </c>
      <c r="E155" s="323" t="e">
        <f>IF(Tabla2[[#This Row],[Productos ]]="","",'Formulario PPGR1'!#REF!)</f>
        <v>#REF!</v>
      </c>
      <c r="F155" s="323" t="e">
        <f>IF(Tabla2[[#This Row],[Productos ]]="","",'Formulario PPGR1'!#REF!)</f>
        <v>#REF!</v>
      </c>
      <c r="G155" s="546" t="s">
        <v>1757</v>
      </c>
      <c r="H155" s="546" t="s">
        <v>1762</v>
      </c>
      <c r="I155" s="546" t="s">
        <v>1763</v>
      </c>
      <c r="J155" s="547">
        <v>1</v>
      </c>
      <c r="K155" s="547">
        <v>1</v>
      </c>
      <c r="L155" s="547">
        <v>1</v>
      </c>
      <c r="M155" s="547">
        <v>1</v>
      </c>
      <c r="N155" s="547">
        <v>1</v>
      </c>
      <c r="O155" s="547">
        <v>1</v>
      </c>
      <c r="P155" s="547">
        <v>1</v>
      </c>
      <c r="Q155" s="547">
        <v>1</v>
      </c>
      <c r="R155" s="547">
        <v>1</v>
      </c>
      <c r="S155" s="547">
        <v>1</v>
      </c>
      <c r="T155" s="547">
        <v>1</v>
      </c>
      <c r="U155" s="547">
        <v>1</v>
      </c>
      <c r="V155" s="548">
        <f>IF(SUM(Tabla2[[#This Row],[Ene]:[Dic]])=0,"",SUM(Tabla2[[#This Row],[Ene]:[Dic]]))</f>
        <v>12</v>
      </c>
      <c r="W155" s="549" t="s">
        <v>444</v>
      </c>
      <c r="X155" s="549"/>
      <c r="Y155" s="549"/>
      <c r="Z155" s="549"/>
      <c r="AA155" s="575" t="s">
        <v>1290</v>
      </c>
    </row>
    <row r="156" spans="2:27" s="158" customFormat="1" ht="66" customHeight="1" x14ac:dyDescent="0.25">
      <c r="B156" s="323" t="e">
        <f>IF(Tabla2[[#This Row],[Productos ]]="","",CONCATENATE(Tabla2[[#This Row],[POA]],".",Tabla2[[#This Row],[SRS]],".",Tabla2[[#This Row],[AREA]],".",Tabla2[[#This Row],[TIPO]]))</f>
        <v>#REF!</v>
      </c>
      <c r="C156" s="323" t="e">
        <f>IF(Tabla2[[#This Row],[Productos ]]="","",'Formulario PPGR1'!#REF!)</f>
        <v>#REF!</v>
      </c>
      <c r="D156" s="323" t="e">
        <f>IF(Tabla2[[#This Row],[Productos ]]="","",'Formulario PPGR1'!#REF!)</f>
        <v>#REF!</v>
      </c>
      <c r="E156" s="323" t="e">
        <f>IF(Tabla2[[#This Row],[Productos ]]="","",'Formulario PPGR1'!#REF!)</f>
        <v>#REF!</v>
      </c>
      <c r="F156" s="323" t="e">
        <f>IF(Tabla2[[#This Row],[Productos ]]="","",'Formulario PPGR1'!#REF!)</f>
        <v>#REF!</v>
      </c>
      <c r="G156" s="565" t="s">
        <v>1764</v>
      </c>
      <c r="H156" s="546" t="s">
        <v>1765</v>
      </c>
      <c r="I156" s="564" t="s">
        <v>1766</v>
      </c>
      <c r="J156" s="547"/>
      <c r="K156" s="547"/>
      <c r="L156" s="547">
        <v>1</v>
      </c>
      <c r="M156" s="547"/>
      <c r="N156" s="547"/>
      <c r="O156" s="547">
        <v>1</v>
      </c>
      <c r="P156" s="547"/>
      <c r="Q156" s="547"/>
      <c r="R156" s="547">
        <v>1</v>
      </c>
      <c r="S156" s="547"/>
      <c r="T156" s="547"/>
      <c r="U156" s="547">
        <v>1</v>
      </c>
      <c r="V156" s="548">
        <f>IF(SUM(Tabla2[[#This Row],[Ene]:[Dic]])=0,"",SUM(Tabla2[[#This Row],[Ene]:[Dic]]))</f>
        <v>4</v>
      </c>
      <c r="W156" s="549" t="s">
        <v>444</v>
      </c>
      <c r="X156" s="549"/>
      <c r="Y156" s="549"/>
      <c r="Z156" s="549"/>
      <c r="AA156" s="575" t="s">
        <v>1290</v>
      </c>
    </row>
    <row r="157" spans="2:27" s="158" customFormat="1" ht="61.5" customHeight="1" x14ac:dyDescent="0.25">
      <c r="B157" s="323" t="e">
        <f>IF(Tabla2[[#This Row],[Productos ]]="","",CONCATENATE(Tabla2[[#This Row],[POA]],".",Tabla2[[#This Row],[SRS]],".",Tabla2[[#This Row],[AREA]],".",Tabla2[[#This Row],[TIPO]]))</f>
        <v>#REF!</v>
      </c>
      <c r="C157" s="323" t="e">
        <f>IF(Tabla2[[#This Row],[Productos ]]="","",'Formulario PPGR1'!#REF!)</f>
        <v>#REF!</v>
      </c>
      <c r="D157" s="323" t="e">
        <f>IF(Tabla2[[#This Row],[Productos ]]="","",'Formulario PPGR1'!#REF!)</f>
        <v>#REF!</v>
      </c>
      <c r="E157" s="323" t="e">
        <f>IF(Tabla2[[#This Row],[Productos ]]="","",'Formulario PPGR1'!#REF!)</f>
        <v>#REF!</v>
      </c>
      <c r="F157" s="323" t="e">
        <f>IF(Tabla2[[#This Row],[Productos ]]="","",'Formulario PPGR1'!#REF!)</f>
        <v>#REF!</v>
      </c>
      <c r="G157" s="546" t="s">
        <v>1764</v>
      </c>
      <c r="H157" s="546" t="s">
        <v>1767</v>
      </c>
      <c r="I157" s="546" t="s">
        <v>2871</v>
      </c>
      <c r="J157" s="547"/>
      <c r="K157" s="547"/>
      <c r="L157" s="547">
        <v>1</v>
      </c>
      <c r="M157" s="547"/>
      <c r="N157" s="547"/>
      <c r="O157" s="547">
        <v>1</v>
      </c>
      <c r="P157" s="547"/>
      <c r="Q157" s="547"/>
      <c r="R157" s="547">
        <v>1</v>
      </c>
      <c r="S157" s="547"/>
      <c r="T157" s="547"/>
      <c r="U157" s="547">
        <v>1</v>
      </c>
      <c r="V157" s="548">
        <f>IF(SUM(Tabla2[[#This Row],[Ene]:[Dic]])=0,"",SUM(Tabla2[[#This Row],[Ene]:[Dic]]))</f>
        <v>4</v>
      </c>
      <c r="W157" s="549" t="s">
        <v>444</v>
      </c>
      <c r="X157" s="549"/>
      <c r="Y157" s="549"/>
      <c r="Z157" s="549"/>
      <c r="AA157" s="575" t="s">
        <v>1290</v>
      </c>
    </row>
    <row r="158" spans="2:27" s="158" customFormat="1" ht="57" customHeight="1" x14ac:dyDescent="0.25">
      <c r="B158" s="323" t="e">
        <f>IF(Tabla2[[#This Row],[Productos ]]="","",CONCATENATE(Tabla2[[#This Row],[POA]],".",Tabla2[[#This Row],[SRS]],".",Tabla2[[#This Row],[AREA]],".",Tabla2[[#This Row],[TIPO]]))</f>
        <v>#REF!</v>
      </c>
      <c r="C158" s="323" t="e">
        <f>IF(Tabla2[[#This Row],[Productos ]]="","",'Formulario PPGR1'!#REF!)</f>
        <v>#REF!</v>
      </c>
      <c r="D158" s="323" t="e">
        <f>IF(Tabla2[[#This Row],[Productos ]]="","",'Formulario PPGR1'!#REF!)</f>
        <v>#REF!</v>
      </c>
      <c r="E158" s="323" t="e">
        <f>IF(Tabla2[[#This Row],[Productos ]]="","",'Formulario PPGR1'!#REF!)</f>
        <v>#REF!</v>
      </c>
      <c r="F158" s="323" t="e">
        <f>IF(Tabla2[[#This Row],[Productos ]]="","",'Formulario PPGR1'!#REF!)</f>
        <v>#REF!</v>
      </c>
      <c r="G158" s="546" t="s">
        <v>1760</v>
      </c>
      <c r="H158" s="546" t="s">
        <v>1769</v>
      </c>
      <c r="I158" s="564" t="s">
        <v>1770</v>
      </c>
      <c r="J158" s="547"/>
      <c r="K158" s="547">
        <v>1</v>
      </c>
      <c r="L158" s="547"/>
      <c r="M158" s="547"/>
      <c r="N158" s="547">
        <v>1</v>
      </c>
      <c r="O158" s="547"/>
      <c r="P158" s="547"/>
      <c r="Q158" s="547">
        <v>1</v>
      </c>
      <c r="R158" s="547"/>
      <c r="S158" s="547"/>
      <c r="T158" s="547">
        <v>1</v>
      </c>
      <c r="U158" s="547"/>
      <c r="V158" s="548">
        <f>IF(SUM(Tabla2[[#This Row],[Ene]:[Dic]])=0,"",SUM(Tabla2[[#This Row],[Ene]:[Dic]]))</f>
        <v>4</v>
      </c>
      <c r="W158" s="549" t="s">
        <v>453</v>
      </c>
      <c r="X158" s="549"/>
      <c r="Y158" s="549"/>
      <c r="Z158" s="549"/>
      <c r="AA158" s="575" t="s">
        <v>1290</v>
      </c>
    </row>
    <row r="159" spans="2:27" s="158" customFormat="1" ht="75" customHeight="1" x14ac:dyDescent="0.25">
      <c r="B159" s="323" t="e">
        <f>IF(Tabla2[[#This Row],[Productos ]]="","",CONCATENATE(Tabla2[[#This Row],[POA]],".",Tabla2[[#This Row],[SRS]],".",Tabla2[[#This Row],[AREA]],".",Tabla2[[#This Row],[TIPO]]))</f>
        <v>#REF!</v>
      </c>
      <c r="C159" s="323" t="e">
        <f>IF(Tabla2[[#This Row],[Productos ]]="","",'Formulario PPGR1'!#REF!)</f>
        <v>#REF!</v>
      </c>
      <c r="D159" s="323" t="e">
        <f>IF(Tabla2[[#This Row],[Productos ]]="","",'Formulario PPGR1'!#REF!)</f>
        <v>#REF!</v>
      </c>
      <c r="E159" s="323" t="e">
        <f>IF(Tabla2[[#This Row],[Productos ]]="","",'Formulario PPGR1'!#REF!)</f>
        <v>#REF!</v>
      </c>
      <c r="F159" s="323" t="e">
        <f>IF(Tabla2[[#This Row],[Productos ]]="","",'Formulario PPGR1'!#REF!)</f>
        <v>#REF!</v>
      </c>
      <c r="G159" s="546" t="s">
        <v>1760</v>
      </c>
      <c r="H159" s="546" t="s">
        <v>1771</v>
      </c>
      <c r="I159" s="546" t="s">
        <v>1772</v>
      </c>
      <c r="J159" s="547"/>
      <c r="K159" s="547"/>
      <c r="L159" s="547">
        <v>1</v>
      </c>
      <c r="M159" s="547"/>
      <c r="N159" s="547"/>
      <c r="O159" s="547">
        <v>1</v>
      </c>
      <c r="P159" s="547"/>
      <c r="Q159" s="547"/>
      <c r="R159" s="547">
        <v>1</v>
      </c>
      <c r="S159" s="547"/>
      <c r="T159" s="547"/>
      <c r="U159" s="547">
        <v>1</v>
      </c>
      <c r="V159" s="548">
        <f>IF(SUM(Tabla2[[#This Row],[Ene]:[Dic]])=0,"",SUM(Tabla2[[#This Row],[Ene]:[Dic]]))</f>
        <v>4</v>
      </c>
      <c r="W159" s="549" t="s">
        <v>444</v>
      </c>
      <c r="X159" s="549"/>
      <c r="Y159" s="549"/>
      <c r="Z159" s="549"/>
      <c r="AA159" s="575" t="s">
        <v>1290</v>
      </c>
    </row>
    <row r="160" spans="2:27" s="158" customFormat="1" ht="63" x14ac:dyDescent="0.25">
      <c r="B160" s="323" t="e">
        <f>IF(Tabla2[[#This Row],[Productos ]]="","",CONCATENATE(Tabla2[[#This Row],[POA]],".",Tabla2[[#This Row],[SRS]],".",Tabla2[[#This Row],[AREA]],".",Tabla2[[#This Row],[TIPO]]))</f>
        <v>#REF!</v>
      </c>
      <c r="C160" s="323" t="e">
        <f>IF(Tabla2[[#This Row],[Productos ]]="","",'Formulario PPGR1'!#REF!)</f>
        <v>#REF!</v>
      </c>
      <c r="D160" s="323" t="e">
        <f>IF(Tabla2[[#This Row],[Productos ]]="","",'Formulario PPGR1'!#REF!)</f>
        <v>#REF!</v>
      </c>
      <c r="E160" s="323" t="e">
        <f>IF(Tabla2[[#This Row],[Productos ]]="","",'Formulario PPGR1'!#REF!)</f>
        <v>#REF!</v>
      </c>
      <c r="F160" s="323" t="e">
        <f>IF(Tabla2[[#This Row],[Productos ]]="","",'Formulario PPGR1'!#REF!)</f>
        <v>#REF!</v>
      </c>
      <c r="G160" s="546" t="s">
        <v>1773</v>
      </c>
      <c r="H160" s="546" t="s">
        <v>1762</v>
      </c>
      <c r="I160" s="546" t="s">
        <v>2872</v>
      </c>
      <c r="J160" s="547"/>
      <c r="K160" s="547">
        <v>1</v>
      </c>
      <c r="L160" s="547"/>
      <c r="M160" s="547">
        <v>1</v>
      </c>
      <c r="N160" s="547"/>
      <c r="O160" s="547">
        <v>1</v>
      </c>
      <c r="P160" s="547"/>
      <c r="Q160" s="547">
        <v>1</v>
      </c>
      <c r="R160" s="547"/>
      <c r="S160" s="547">
        <v>1</v>
      </c>
      <c r="T160" s="547"/>
      <c r="U160" s="547">
        <v>1</v>
      </c>
      <c r="V160" s="548">
        <f>IF(SUM(Tabla2[[#This Row],[Ene]:[Dic]])=0,"",SUM(Tabla2[[#This Row],[Ene]:[Dic]]))</f>
        <v>6</v>
      </c>
      <c r="W160" s="549" t="s">
        <v>444</v>
      </c>
      <c r="X160" s="549" t="s">
        <v>445</v>
      </c>
      <c r="Y160" s="549"/>
      <c r="Z160" s="549"/>
      <c r="AA160" s="575" t="s">
        <v>1282</v>
      </c>
    </row>
    <row r="161" spans="2:27" s="158" customFormat="1" ht="61.5" customHeight="1" x14ac:dyDescent="0.25">
      <c r="B161" s="323" t="e">
        <f>IF(Tabla2[[#This Row],[Productos ]]="","",CONCATENATE(Tabla2[[#This Row],[POA]],".",Tabla2[[#This Row],[SRS]],".",Tabla2[[#This Row],[AREA]],".",Tabla2[[#This Row],[TIPO]]))</f>
        <v>#REF!</v>
      </c>
      <c r="C161" s="323" t="e">
        <f>IF(Tabla2[[#This Row],[Productos ]]="","",'Formulario PPGR1'!#REF!)</f>
        <v>#REF!</v>
      </c>
      <c r="D161" s="323" t="e">
        <f>IF(Tabla2[[#This Row],[Productos ]]="","",'Formulario PPGR1'!#REF!)</f>
        <v>#REF!</v>
      </c>
      <c r="E161" s="323" t="e">
        <f>IF(Tabla2[[#This Row],[Productos ]]="","",'Formulario PPGR1'!#REF!)</f>
        <v>#REF!</v>
      </c>
      <c r="F161" s="323" t="e">
        <f>IF(Tabla2[[#This Row],[Productos ]]="","",'Formulario PPGR1'!#REF!)</f>
        <v>#REF!</v>
      </c>
      <c r="G161" s="546" t="s">
        <v>1773</v>
      </c>
      <c r="H161" s="546" t="s">
        <v>1765</v>
      </c>
      <c r="I161" s="546" t="s">
        <v>2873</v>
      </c>
      <c r="J161" s="547">
        <v>1</v>
      </c>
      <c r="K161" s="547">
        <v>1</v>
      </c>
      <c r="L161" s="547">
        <v>1</v>
      </c>
      <c r="M161" s="547">
        <v>1</v>
      </c>
      <c r="N161" s="547">
        <v>1</v>
      </c>
      <c r="O161" s="547">
        <v>1</v>
      </c>
      <c r="P161" s="547">
        <v>1</v>
      </c>
      <c r="Q161" s="547">
        <v>1</v>
      </c>
      <c r="R161" s="547">
        <v>1</v>
      </c>
      <c r="S161" s="547">
        <v>1</v>
      </c>
      <c r="T161" s="547">
        <v>1</v>
      </c>
      <c r="U161" s="547">
        <v>1</v>
      </c>
      <c r="V161" s="548">
        <f>IF(SUM(Tabla2[[#This Row],[Ene]:[Dic]])=0,"",SUM(Tabla2[[#This Row],[Ene]:[Dic]]))</f>
        <v>12</v>
      </c>
      <c r="W161" s="549" t="s">
        <v>444</v>
      </c>
      <c r="X161" s="549"/>
      <c r="Y161" s="549"/>
      <c r="Z161" s="549"/>
      <c r="AA161" s="575" t="s">
        <v>1282</v>
      </c>
    </row>
    <row r="162" spans="2:27" s="158" customFormat="1" ht="58.5" customHeight="1" x14ac:dyDescent="0.25">
      <c r="B162" s="323" t="e">
        <f>IF(Tabla2[[#This Row],[Productos ]]="","",CONCATENATE(Tabla2[[#This Row],[POA]],".",Tabla2[[#This Row],[SRS]],".",Tabla2[[#This Row],[AREA]],".",Tabla2[[#This Row],[TIPO]]))</f>
        <v>#REF!</v>
      </c>
      <c r="C162" s="323" t="e">
        <f>IF(Tabla2[[#This Row],[Productos ]]="","",'Formulario PPGR1'!#REF!)</f>
        <v>#REF!</v>
      </c>
      <c r="D162" s="323" t="e">
        <f>IF(Tabla2[[#This Row],[Productos ]]="","",'Formulario PPGR1'!#REF!)</f>
        <v>#REF!</v>
      </c>
      <c r="E162" s="323" t="e">
        <f>IF(Tabla2[[#This Row],[Productos ]]="","",'Formulario PPGR1'!#REF!)</f>
        <v>#REF!</v>
      </c>
      <c r="F162" s="323" t="e">
        <f>IF(Tabla2[[#This Row],[Productos ]]="","",'Formulario PPGR1'!#REF!)</f>
        <v>#REF!</v>
      </c>
      <c r="G162" s="546" t="s">
        <v>3010</v>
      </c>
      <c r="H162" s="546" t="s">
        <v>1779</v>
      </c>
      <c r="I162" s="546" t="s">
        <v>2874</v>
      </c>
      <c r="J162" s="547"/>
      <c r="K162" s="547"/>
      <c r="L162" s="547">
        <v>1</v>
      </c>
      <c r="M162" s="547"/>
      <c r="N162" s="547">
        <v>1</v>
      </c>
      <c r="O162" s="547"/>
      <c r="P162" s="547">
        <v>1</v>
      </c>
      <c r="Q162" s="547"/>
      <c r="R162" s="547">
        <v>1</v>
      </c>
      <c r="S162" s="547"/>
      <c r="T162" s="547">
        <v>1</v>
      </c>
      <c r="U162" s="547"/>
      <c r="V162" s="548">
        <f>IF(SUM(Tabla2[[#This Row],[Ene]:[Dic]])=0,"",SUM(Tabla2[[#This Row],[Ene]:[Dic]]))</f>
        <v>5</v>
      </c>
      <c r="W162" s="549" t="s">
        <v>444</v>
      </c>
      <c r="X162" s="549" t="s">
        <v>445</v>
      </c>
      <c r="Y162" s="549"/>
      <c r="Z162" s="549"/>
      <c r="AA162" s="575" t="s">
        <v>1282</v>
      </c>
    </row>
    <row r="163" spans="2:27" s="158" customFormat="1" ht="61.5" customHeight="1" x14ac:dyDescent="0.25">
      <c r="B163" s="323" t="e">
        <f>IF(Tabla2[[#This Row],[Productos ]]="","",CONCATENATE(Tabla2[[#This Row],[POA]],".",Tabla2[[#This Row],[SRS]],".",Tabla2[[#This Row],[AREA]],".",Tabla2[[#This Row],[TIPO]]))</f>
        <v>#REF!</v>
      </c>
      <c r="C163" s="323" t="e">
        <f>IF(Tabla2[[#This Row],[Productos ]]="","",'Formulario PPGR1'!#REF!)</f>
        <v>#REF!</v>
      </c>
      <c r="D163" s="323" t="e">
        <f>IF(Tabla2[[#This Row],[Productos ]]="","",'Formulario PPGR1'!#REF!)</f>
        <v>#REF!</v>
      </c>
      <c r="E163" s="323" t="e">
        <f>IF(Tabla2[[#This Row],[Productos ]]="","",'Formulario PPGR1'!#REF!)</f>
        <v>#REF!</v>
      </c>
      <c r="F163" s="323" t="e">
        <f>IF(Tabla2[[#This Row],[Productos ]]="","",'Formulario PPGR1'!#REF!)</f>
        <v>#REF!</v>
      </c>
      <c r="G163" s="546" t="s">
        <v>3010</v>
      </c>
      <c r="H163" s="546" t="s">
        <v>1771</v>
      </c>
      <c r="I163" s="546" t="s">
        <v>2875</v>
      </c>
      <c r="J163" s="547"/>
      <c r="K163" s="547">
        <v>1</v>
      </c>
      <c r="L163" s="547"/>
      <c r="M163" s="547">
        <v>1</v>
      </c>
      <c r="N163" s="547"/>
      <c r="O163" s="547">
        <v>1</v>
      </c>
      <c r="P163" s="547"/>
      <c r="Q163" s="547">
        <v>1</v>
      </c>
      <c r="R163" s="547"/>
      <c r="S163" s="547">
        <v>1</v>
      </c>
      <c r="T163" s="547"/>
      <c r="U163" s="547">
        <v>1</v>
      </c>
      <c r="V163" s="548">
        <f>IF(SUM(Tabla2[[#This Row],[Ene]:[Dic]])=0,"",SUM(Tabla2[[#This Row],[Ene]:[Dic]]))</f>
        <v>6</v>
      </c>
      <c r="W163" s="549" t="s">
        <v>444</v>
      </c>
      <c r="X163" s="549"/>
      <c r="Y163" s="549"/>
      <c r="Z163" s="549"/>
      <c r="AA163" s="575" t="s">
        <v>1282</v>
      </c>
    </row>
    <row r="164" spans="2:27" s="158" customFormat="1" ht="66" customHeight="1" x14ac:dyDescent="0.25">
      <c r="B164" s="325" t="e">
        <f>IF(Tabla2[[#This Row],[Productos ]]="","",CONCATENATE(Tabla2[[#This Row],[POA]],".",Tabla2[[#This Row],[SRS]],".",Tabla2[[#This Row],[AREA]],".",Tabla2[[#This Row],[TIPO]]))</f>
        <v>#REF!</v>
      </c>
      <c r="C164" s="325" t="e">
        <f>IF(Tabla2[[#This Row],[Productos ]]="","",'Formulario PPGR1'!#REF!)</f>
        <v>#REF!</v>
      </c>
      <c r="D164" s="325" t="e">
        <f>IF(Tabla2[[#This Row],[Productos ]]="","",'Formulario PPGR1'!#REF!)</f>
        <v>#REF!</v>
      </c>
      <c r="E164" s="325" t="e">
        <f>IF(Tabla2[[#This Row],[Productos ]]="","",'Formulario PPGR1'!#REF!)</f>
        <v>#REF!</v>
      </c>
      <c r="F164" s="325" t="e">
        <f>IF(Tabla2[[#This Row],[Productos ]]="","",'Formulario PPGR1'!#REF!)</f>
        <v>#REF!</v>
      </c>
      <c r="G164" s="546" t="s">
        <v>3010</v>
      </c>
      <c r="H164" s="546" t="s">
        <v>1782</v>
      </c>
      <c r="I164" s="546" t="s">
        <v>2876</v>
      </c>
      <c r="J164" s="547"/>
      <c r="K164" s="547"/>
      <c r="L164" s="547">
        <v>1</v>
      </c>
      <c r="M164" s="547"/>
      <c r="N164" s="547">
        <v>1</v>
      </c>
      <c r="O164" s="547"/>
      <c r="P164" s="547">
        <v>1</v>
      </c>
      <c r="Q164" s="547"/>
      <c r="R164" s="547">
        <v>1</v>
      </c>
      <c r="S164" s="547"/>
      <c r="T164" s="547">
        <v>1</v>
      </c>
      <c r="U164" s="547"/>
      <c r="V164" s="548">
        <f>IF(SUM(Tabla2[[#This Row],[Ene]:[Dic]])=0,"",SUM(Tabla2[[#This Row],[Ene]:[Dic]]))</f>
        <v>5</v>
      </c>
      <c r="W164" s="549" t="s">
        <v>444</v>
      </c>
      <c r="X164" s="549"/>
      <c r="Y164" s="549"/>
      <c r="Z164" s="549"/>
      <c r="AA164" s="575" t="s">
        <v>1282</v>
      </c>
    </row>
    <row r="165" spans="2:27" s="158" customFormat="1" ht="81" customHeight="1" x14ac:dyDescent="0.25">
      <c r="B165" s="325" t="e">
        <f>IF(Tabla2[[#This Row],[Productos ]]="","",CONCATENATE(Tabla2[[#This Row],[POA]],".",Tabla2[[#This Row],[SRS]],".",Tabla2[[#This Row],[AREA]],".",Tabla2[[#This Row],[TIPO]]))</f>
        <v>#REF!</v>
      </c>
      <c r="C165" s="325" t="e">
        <f>IF(Tabla2[[#This Row],[Productos ]]="","",'Formulario PPGR1'!#REF!)</f>
        <v>#REF!</v>
      </c>
      <c r="D165" s="325" t="e">
        <f>IF(Tabla2[[#This Row],[Productos ]]="","",'Formulario PPGR1'!#REF!)</f>
        <v>#REF!</v>
      </c>
      <c r="E165" s="325" t="e">
        <f>IF(Tabla2[[#This Row],[Productos ]]="","",'Formulario PPGR1'!#REF!)</f>
        <v>#REF!</v>
      </c>
      <c r="F165" s="325" t="e">
        <f>IF(Tabla2[[#This Row],[Productos ]]="","",'Formulario PPGR1'!#REF!)</f>
        <v>#REF!</v>
      </c>
      <c r="G165" s="546" t="s">
        <v>3009</v>
      </c>
      <c r="H165" s="546" t="s">
        <v>1786</v>
      </c>
      <c r="I165" s="546" t="s">
        <v>2877</v>
      </c>
      <c r="J165" s="547">
        <v>1</v>
      </c>
      <c r="K165" s="547"/>
      <c r="L165" s="547"/>
      <c r="M165" s="547">
        <v>1</v>
      </c>
      <c r="N165" s="547"/>
      <c r="O165" s="547"/>
      <c r="P165" s="547">
        <v>1</v>
      </c>
      <c r="Q165" s="547"/>
      <c r="R165" s="547"/>
      <c r="S165" s="547">
        <v>1</v>
      </c>
      <c r="T165" s="547"/>
      <c r="U165" s="547"/>
      <c r="V165" s="548">
        <f>IF(SUM(Tabla2[[#This Row],[Ene]:[Dic]])=0,"",SUM(Tabla2[[#This Row],[Ene]:[Dic]]))</f>
        <v>4</v>
      </c>
      <c r="W165" s="549" t="s">
        <v>448</v>
      </c>
      <c r="X165" s="549" t="s">
        <v>444</v>
      </c>
      <c r="Y165" s="549"/>
      <c r="Z165" s="549"/>
      <c r="AA165" s="575" t="s">
        <v>1281</v>
      </c>
    </row>
    <row r="166" spans="2:27" s="158" customFormat="1" ht="70.5" customHeight="1" x14ac:dyDescent="0.25">
      <c r="B166" s="325" t="e">
        <f>IF(Tabla2[[#This Row],[Productos ]]="","",CONCATENATE(Tabla2[[#This Row],[POA]],".",Tabla2[[#This Row],[SRS]],".",Tabla2[[#This Row],[AREA]],".",Tabla2[[#This Row],[TIPO]]))</f>
        <v>#REF!</v>
      </c>
      <c r="C166" s="325" t="e">
        <f>IF(Tabla2[[#This Row],[Productos ]]="","",'Formulario PPGR1'!#REF!)</f>
        <v>#REF!</v>
      </c>
      <c r="D166" s="325" t="e">
        <f>IF(Tabla2[[#This Row],[Productos ]]="","",'Formulario PPGR1'!#REF!)</f>
        <v>#REF!</v>
      </c>
      <c r="E166" s="325" t="e">
        <f>IF(Tabla2[[#This Row],[Productos ]]="","",'Formulario PPGR1'!#REF!)</f>
        <v>#REF!</v>
      </c>
      <c r="F166" s="325" t="e">
        <f>IF(Tabla2[[#This Row],[Productos ]]="","",'Formulario PPGR1'!#REF!)</f>
        <v>#REF!</v>
      </c>
      <c r="G166" s="546" t="s">
        <v>1784</v>
      </c>
      <c r="H166" s="546" t="s">
        <v>1788</v>
      </c>
      <c r="I166" s="546" t="s">
        <v>2878</v>
      </c>
      <c r="J166" s="547"/>
      <c r="K166" s="547">
        <v>1</v>
      </c>
      <c r="L166" s="547"/>
      <c r="M166" s="547"/>
      <c r="N166" s="547">
        <v>1</v>
      </c>
      <c r="O166" s="547"/>
      <c r="P166" s="547"/>
      <c r="Q166" s="547">
        <v>1</v>
      </c>
      <c r="R166" s="547"/>
      <c r="S166" s="547"/>
      <c r="T166" s="547">
        <v>1</v>
      </c>
      <c r="U166" s="547"/>
      <c r="V166" s="548">
        <f>IF(SUM(Tabla2[[#This Row],[Ene]:[Dic]])=0,"",SUM(Tabla2[[#This Row],[Ene]:[Dic]]))</f>
        <v>4</v>
      </c>
      <c r="W166" s="549" t="s">
        <v>448</v>
      </c>
      <c r="X166" s="549" t="s">
        <v>444</v>
      </c>
      <c r="Y166" s="549"/>
      <c r="Z166" s="549"/>
      <c r="AA166" s="575" t="s">
        <v>1281</v>
      </c>
    </row>
    <row r="167" spans="2:27" s="158" customFormat="1" ht="69" customHeight="1" x14ac:dyDescent="0.25">
      <c r="B167" s="325" t="e">
        <f>IF(Tabla2[[#This Row],[Productos ]]="","",CONCATENATE(Tabla2[[#This Row],[POA]],".",Tabla2[[#This Row],[SRS]],".",Tabla2[[#This Row],[AREA]],".",Tabla2[[#This Row],[TIPO]]))</f>
        <v>#REF!</v>
      </c>
      <c r="C167" s="325" t="e">
        <f>IF(Tabla2[[#This Row],[Productos ]]="","",'Formulario PPGR1'!#REF!)</f>
        <v>#REF!</v>
      </c>
      <c r="D167" s="325" t="e">
        <f>IF(Tabla2[[#This Row],[Productos ]]="","",'Formulario PPGR1'!#REF!)</f>
        <v>#REF!</v>
      </c>
      <c r="E167" s="325" t="e">
        <f>IF(Tabla2[[#This Row],[Productos ]]="","",'Formulario PPGR1'!#REF!)</f>
        <v>#REF!</v>
      </c>
      <c r="F167" s="325" t="e">
        <f>IF(Tabla2[[#This Row],[Productos ]]="","",'Formulario PPGR1'!#REF!)</f>
        <v>#REF!</v>
      </c>
      <c r="G167" s="546" t="s">
        <v>1802</v>
      </c>
      <c r="H167" s="546" t="s">
        <v>1805</v>
      </c>
      <c r="I167" s="546" t="s">
        <v>1806</v>
      </c>
      <c r="J167" s="547">
        <v>1</v>
      </c>
      <c r="K167" s="547">
        <v>1</v>
      </c>
      <c r="L167" s="547">
        <v>1</v>
      </c>
      <c r="M167" s="547">
        <v>1</v>
      </c>
      <c r="N167" s="547">
        <v>1</v>
      </c>
      <c r="O167" s="547">
        <v>1</v>
      </c>
      <c r="P167" s="547">
        <v>1</v>
      </c>
      <c r="Q167" s="547">
        <v>1</v>
      </c>
      <c r="R167" s="547">
        <v>1</v>
      </c>
      <c r="S167" s="547">
        <v>1</v>
      </c>
      <c r="T167" s="547">
        <v>1</v>
      </c>
      <c r="U167" s="547">
        <v>1</v>
      </c>
      <c r="V167" s="548">
        <f>IF(SUM(Tabla2[[#This Row],[Ene]:[Dic]])=0,"",SUM(Tabla2[[#This Row],[Ene]:[Dic]]))</f>
        <v>12</v>
      </c>
      <c r="W167" s="549" t="s">
        <v>444</v>
      </c>
      <c r="X167" s="549"/>
      <c r="Y167" s="549"/>
      <c r="Z167" s="549"/>
      <c r="AA167" s="573" t="s">
        <v>1807</v>
      </c>
    </row>
    <row r="168" spans="2:27" s="158" customFormat="1" ht="73.5" customHeight="1" x14ac:dyDescent="0.25">
      <c r="B168" s="323" t="e">
        <f>IF(Tabla2[[#This Row],[Productos ]]="","",CONCATENATE(Tabla2[[#This Row],[POA]],".",Tabla2[[#This Row],[SRS]],".",Tabla2[[#This Row],[AREA]],".",Tabla2[[#This Row],[TIPO]]))</f>
        <v>#REF!</v>
      </c>
      <c r="C168" s="323" t="e">
        <f>IF(Tabla2[[#This Row],[Productos ]]="","",'Formulario PPGR1'!#REF!)</f>
        <v>#REF!</v>
      </c>
      <c r="D168" s="323" t="e">
        <f>IF(Tabla2[[#This Row],[Productos ]]="","",'Formulario PPGR1'!#REF!)</f>
        <v>#REF!</v>
      </c>
      <c r="E168" s="323" t="e">
        <f>IF(Tabla2[[#This Row],[Productos ]]="","",'Formulario PPGR1'!#REF!)</f>
        <v>#REF!</v>
      </c>
      <c r="F168" s="323" t="e">
        <f>IF(Tabla2[[#This Row],[Productos ]]="","",'Formulario PPGR1'!#REF!)</f>
        <v>#REF!</v>
      </c>
      <c r="G168" s="546" t="s">
        <v>1802</v>
      </c>
      <c r="H168" s="546" t="s">
        <v>1808</v>
      </c>
      <c r="I168" s="546" t="s">
        <v>1809</v>
      </c>
      <c r="J168" s="547"/>
      <c r="K168" s="547">
        <v>1</v>
      </c>
      <c r="L168" s="547"/>
      <c r="M168" s="547"/>
      <c r="N168" s="547"/>
      <c r="O168" s="547">
        <v>1</v>
      </c>
      <c r="P168" s="547"/>
      <c r="Q168" s="547"/>
      <c r="R168" s="547"/>
      <c r="S168" s="547"/>
      <c r="T168" s="547">
        <v>1</v>
      </c>
      <c r="U168" s="547"/>
      <c r="V168" s="548">
        <f>IF(SUM(Tabla2[[#This Row],[Ene]:[Dic]])=0,"",SUM(Tabla2[[#This Row],[Ene]:[Dic]]))</f>
        <v>3</v>
      </c>
      <c r="W168" s="549" t="s">
        <v>454</v>
      </c>
      <c r="X168" s="549"/>
      <c r="Y168" s="549"/>
      <c r="Z168" s="549"/>
      <c r="AA168" s="573" t="s">
        <v>1807</v>
      </c>
    </row>
    <row r="169" spans="2:27" s="158" customFormat="1" ht="74.25" customHeight="1" x14ac:dyDescent="0.25">
      <c r="B169" s="325" t="e">
        <f>IF(Tabla2[[#This Row],[Productos ]]="","",CONCATENATE(Tabla2[[#This Row],[POA]],".",Tabla2[[#This Row],[SRS]],".",Tabla2[[#This Row],[AREA]],".",Tabla2[[#This Row],[TIPO]]))</f>
        <v>#REF!</v>
      </c>
      <c r="C169" s="325" t="e">
        <f>IF(Tabla2[[#This Row],[Productos ]]="","",'Formulario PPGR1'!#REF!)</f>
        <v>#REF!</v>
      </c>
      <c r="D169" s="325" t="e">
        <f>IF(Tabla2[[#This Row],[Productos ]]="","",'Formulario PPGR1'!#REF!)</f>
        <v>#REF!</v>
      </c>
      <c r="E169" s="325" t="e">
        <f>IF(Tabla2[[#This Row],[Productos ]]="","",'Formulario PPGR1'!#REF!)</f>
        <v>#REF!</v>
      </c>
      <c r="F169" s="325" t="e">
        <f>IF(Tabla2[[#This Row],[Productos ]]="","",'Formulario PPGR1'!#REF!)</f>
        <v>#REF!</v>
      </c>
      <c r="G169" s="546" t="s">
        <v>1802</v>
      </c>
      <c r="H169" s="546" t="s">
        <v>1810</v>
      </c>
      <c r="I169" s="546" t="s">
        <v>1811</v>
      </c>
      <c r="J169" s="547">
        <v>1</v>
      </c>
      <c r="K169" s="547"/>
      <c r="L169" s="547"/>
      <c r="M169" s="547">
        <v>1</v>
      </c>
      <c r="N169" s="547"/>
      <c r="O169" s="547"/>
      <c r="P169" s="547">
        <v>1</v>
      </c>
      <c r="Q169" s="547"/>
      <c r="R169" s="547"/>
      <c r="S169" s="547">
        <v>1</v>
      </c>
      <c r="T169" s="547"/>
      <c r="U169" s="547"/>
      <c r="V169" s="548">
        <f>IF(SUM(Tabla2[[#This Row],[Ene]:[Dic]])=0,"",SUM(Tabla2[[#This Row],[Ene]:[Dic]]))</f>
        <v>4</v>
      </c>
      <c r="W169" s="546" t="s">
        <v>455</v>
      </c>
      <c r="X169" s="549" t="s">
        <v>444</v>
      </c>
      <c r="Y169" s="549"/>
      <c r="Z169" s="549"/>
      <c r="AA169" s="573" t="s">
        <v>1807</v>
      </c>
    </row>
    <row r="170" spans="2:27" s="158" customFormat="1" ht="68.25" customHeight="1" x14ac:dyDescent="0.25">
      <c r="B170" s="325" t="e">
        <f>IF(Tabla2[[#This Row],[Productos ]]="","",CONCATENATE(Tabla2[[#This Row],[POA]],".",Tabla2[[#This Row],[SRS]],".",Tabla2[[#This Row],[AREA]],".",Tabla2[[#This Row],[TIPO]]))</f>
        <v>#REF!</v>
      </c>
      <c r="C170" s="325" t="e">
        <f>IF(Tabla2[[#This Row],[Productos ]]="","",'Formulario PPGR1'!#REF!)</f>
        <v>#REF!</v>
      </c>
      <c r="D170" s="325" t="e">
        <f>IF(Tabla2[[#This Row],[Productos ]]="","",'Formulario PPGR1'!#REF!)</f>
        <v>#REF!</v>
      </c>
      <c r="E170" s="325" t="e">
        <f>IF(Tabla2[[#This Row],[Productos ]]="","",'Formulario PPGR1'!#REF!)</f>
        <v>#REF!</v>
      </c>
      <c r="F170" s="325" t="e">
        <f>IF(Tabla2[[#This Row],[Productos ]]="","",'Formulario PPGR1'!#REF!)</f>
        <v>#REF!</v>
      </c>
      <c r="G170" s="546" t="s">
        <v>1802</v>
      </c>
      <c r="H170" s="546" t="s">
        <v>1812</v>
      </c>
      <c r="I170" s="546" t="s">
        <v>1813</v>
      </c>
      <c r="J170" s="547">
        <v>1</v>
      </c>
      <c r="K170" s="547"/>
      <c r="L170" s="547"/>
      <c r="M170" s="547">
        <v>1</v>
      </c>
      <c r="N170" s="547"/>
      <c r="O170" s="547"/>
      <c r="P170" s="547">
        <v>1</v>
      </c>
      <c r="Q170" s="547"/>
      <c r="R170" s="547"/>
      <c r="S170" s="547">
        <v>1</v>
      </c>
      <c r="T170" s="547"/>
      <c r="U170" s="547"/>
      <c r="V170" s="548">
        <f>IF(SUM(Tabla2[[#This Row],[Ene]:[Dic]])=0,"",SUM(Tabla2[[#This Row],[Ene]:[Dic]]))</f>
        <v>4</v>
      </c>
      <c r="W170" s="549" t="s">
        <v>454</v>
      </c>
      <c r="X170" s="549"/>
      <c r="Y170" s="549"/>
      <c r="Z170" s="549"/>
      <c r="AA170" s="573" t="s">
        <v>1807</v>
      </c>
    </row>
    <row r="171" spans="2:27" s="158" customFormat="1" ht="58.5" customHeight="1" x14ac:dyDescent="0.25">
      <c r="B171" s="325" t="e">
        <f>IF(Tabla2[[#This Row],[Productos ]]="","",CONCATENATE(Tabla2[[#This Row],[POA]],".",Tabla2[[#This Row],[SRS]],".",Tabla2[[#This Row],[AREA]],".",Tabla2[[#This Row],[TIPO]]))</f>
        <v>#REF!</v>
      </c>
      <c r="C171" s="325" t="e">
        <f>IF(Tabla2[[#This Row],[Productos ]]="","",'Formulario PPGR1'!#REF!)</f>
        <v>#REF!</v>
      </c>
      <c r="D171" s="325" t="e">
        <f>IF(Tabla2[[#This Row],[Productos ]]="","",'Formulario PPGR1'!#REF!)</f>
        <v>#REF!</v>
      </c>
      <c r="E171" s="325" t="e">
        <f>IF(Tabla2[[#This Row],[Productos ]]="","",'Formulario PPGR1'!#REF!)</f>
        <v>#REF!</v>
      </c>
      <c r="F171" s="325" t="e">
        <f>IF(Tabla2[[#This Row],[Productos ]]="","",'Formulario PPGR1'!#REF!)</f>
        <v>#REF!</v>
      </c>
      <c r="G171" s="546" t="s">
        <v>1802</v>
      </c>
      <c r="H171" s="546" t="s">
        <v>1814</v>
      </c>
      <c r="I171" s="546" t="s">
        <v>1815</v>
      </c>
      <c r="J171" s="547"/>
      <c r="K171" s="547">
        <v>1</v>
      </c>
      <c r="L171" s="547"/>
      <c r="M171" s="547"/>
      <c r="N171" s="547"/>
      <c r="O171" s="547">
        <v>1</v>
      </c>
      <c r="P171" s="547"/>
      <c r="Q171" s="547"/>
      <c r="R171" s="547"/>
      <c r="S171" s="547">
        <v>1</v>
      </c>
      <c r="T171" s="547"/>
      <c r="U171" s="547"/>
      <c r="V171" s="548">
        <f>IF(SUM(Tabla2[[#This Row],[Ene]:[Dic]])=0,"",SUM(Tabla2[[#This Row],[Ene]:[Dic]]))</f>
        <v>3</v>
      </c>
      <c r="W171" s="549" t="s">
        <v>444</v>
      </c>
      <c r="X171" s="549"/>
      <c r="Y171" s="549"/>
      <c r="Z171" s="549"/>
      <c r="AA171" s="573" t="s">
        <v>1807</v>
      </c>
    </row>
    <row r="172" spans="2:27" s="158" customFormat="1" ht="59.25" customHeight="1" x14ac:dyDescent="0.25">
      <c r="B172" s="325" t="e">
        <f>IF(Tabla2[[#This Row],[Productos ]]="","",CONCATENATE(Tabla2[[#This Row],[POA]],".",Tabla2[[#This Row],[SRS]],".",Tabla2[[#This Row],[AREA]],".",Tabla2[[#This Row],[TIPO]]))</f>
        <v>#REF!</v>
      </c>
      <c r="C172" s="325" t="e">
        <f>IF(Tabla2[[#This Row],[Productos ]]="","",'Formulario PPGR1'!#REF!)</f>
        <v>#REF!</v>
      </c>
      <c r="D172" s="325" t="e">
        <f>IF(Tabla2[[#This Row],[Productos ]]="","",'Formulario PPGR1'!#REF!)</f>
        <v>#REF!</v>
      </c>
      <c r="E172" s="325" t="e">
        <f>IF(Tabla2[[#This Row],[Productos ]]="","",'Formulario PPGR1'!#REF!)</f>
        <v>#REF!</v>
      </c>
      <c r="F172" s="325" t="e">
        <f>IF(Tabla2[[#This Row],[Productos ]]="","",'Formulario PPGR1'!#REF!)</f>
        <v>#REF!</v>
      </c>
      <c r="G172" s="546" t="s">
        <v>1802</v>
      </c>
      <c r="H172" s="546" t="s">
        <v>1816</v>
      </c>
      <c r="I172" s="546" t="s">
        <v>1817</v>
      </c>
      <c r="J172" s="547"/>
      <c r="K172" s="547"/>
      <c r="L172" s="547"/>
      <c r="M172" s="547"/>
      <c r="N172" s="547">
        <v>1</v>
      </c>
      <c r="O172" s="547"/>
      <c r="P172" s="547"/>
      <c r="Q172" s="547"/>
      <c r="R172" s="547"/>
      <c r="S172" s="547"/>
      <c r="T172" s="547"/>
      <c r="U172" s="547"/>
      <c r="V172" s="548">
        <f>IF(SUM(Tabla2[[#This Row],[Ene]:[Dic]])=0,"",SUM(Tabla2[[#This Row],[Ene]:[Dic]]))</f>
        <v>1</v>
      </c>
      <c r="W172" s="549" t="s">
        <v>445</v>
      </c>
      <c r="X172" s="549" t="s">
        <v>454</v>
      </c>
      <c r="Y172" s="549"/>
      <c r="Z172" s="549"/>
      <c r="AA172" s="573" t="s">
        <v>1807</v>
      </c>
    </row>
    <row r="173" spans="2:27" s="158" customFormat="1" ht="66" customHeight="1" x14ac:dyDescent="0.25">
      <c r="B173" s="325" t="e">
        <f>IF(Tabla2[[#This Row],[Productos ]]="","",CONCATENATE(Tabla2[[#This Row],[POA]],".",Tabla2[[#This Row],[SRS]],".",Tabla2[[#This Row],[AREA]],".",Tabla2[[#This Row],[TIPO]]))</f>
        <v>#REF!</v>
      </c>
      <c r="C173" s="325" t="e">
        <f>IF(Tabla2[[#This Row],[Productos ]]="","",'Formulario PPGR1'!#REF!)</f>
        <v>#REF!</v>
      </c>
      <c r="D173" s="325" t="e">
        <f>IF(Tabla2[[#This Row],[Productos ]]="","",'Formulario PPGR1'!#REF!)</f>
        <v>#REF!</v>
      </c>
      <c r="E173" s="325" t="e">
        <f>IF(Tabla2[[#This Row],[Productos ]]="","",'Formulario PPGR1'!#REF!)</f>
        <v>#REF!</v>
      </c>
      <c r="F173" s="325" t="e">
        <f>IF(Tabla2[[#This Row],[Productos ]]="","",'Formulario PPGR1'!#REF!)</f>
        <v>#REF!</v>
      </c>
      <c r="G173" s="546" t="s">
        <v>1802</v>
      </c>
      <c r="H173" s="546" t="s">
        <v>1818</v>
      </c>
      <c r="I173" s="546" t="s">
        <v>2879</v>
      </c>
      <c r="J173" s="547"/>
      <c r="K173" s="547"/>
      <c r="L173" s="547">
        <v>1</v>
      </c>
      <c r="M173" s="547"/>
      <c r="N173" s="547">
        <v>1</v>
      </c>
      <c r="O173" s="547"/>
      <c r="P173" s="547">
        <v>1</v>
      </c>
      <c r="Q173" s="547"/>
      <c r="R173" s="547"/>
      <c r="S173" s="547"/>
      <c r="T173" s="547"/>
      <c r="U173" s="547"/>
      <c r="V173" s="548">
        <f>IF(SUM(Tabla2[[#This Row],[Ene]:[Dic]])=0,"",SUM(Tabla2[[#This Row],[Ene]:[Dic]]))</f>
        <v>3</v>
      </c>
      <c r="W173" s="549" t="s">
        <v>444</v>
      </c>
      <c r="X173" s="549"/>
      <c r="Y173" s="549"/>
      <c r="Z173" s="549"/>
      <c r="AA173" s="573" t="s">
        <v>1807</v>
      </c>
    </row>
    <row r="174" spans="2:27" s="158" customFormat="1" ht="68.25" customHeight="1" x14ac:dyDescent="0.25">
      <c r="B174" s="325" t="e">
        <f>IF(Tabla2[[#This Row],[Productos ]]="","",CONCATENATE(Tabla2[[#This Row],[POA]],".",Tabla2[[#This Row],[SRS]],".",Tabla2[[#This Row],[AREA]],".",Tabla2[[#This Row],[TIPO]]))</f>
        <v>#REF!</v>
      </c>
      <c r="C174" s="325" t="e">
        <f>IF(Tabla2[[#This Row],[Productos ]]="","",'Formulario PPGR1'!#REF!)</f>
        <v>#REF!</v>
      </c>
      <c r="D174" s="325" t="e">
        <f>IF(Tabla2[[#This Row],[Productos ]]="","",'Formulario PPGR1'!#REF!)</f>
        <v>#REF!</v>
      </c>
      <c r="E174" s="325" t="e">
        <f>IF(Tabla2[[#This Row],[Productos ]]="","",'Formulario PPGR1'!#REF!)</f>
        <v>#REF!</v>
      </c>
      <c r="F174" s="325" t="e">
        <f>IF(Tabla2[[#This Row],[Productos ]]="","",'Formulario PPGR1'!#REF!)</f>
        <v>#REF!</v>
      </c>
      <c r="G174" s="546" t="s">
        <v>1802</v>
      </c>
      <c r="H174" s="546" t="s">
        <v>1820</v>
      </c>
      <c r="I174" s="558" t="s">
        <v>2880</v>
      </c>
      <c r="J174" s="547"/>
      <c r="K174" s="547"/>
      <c r="L174" s="547">
        <v>1</v>
      </c>
      <c r="M174" s="547"/>
      <c r="N174" s="547"/>
      <c r="O174" s="547"/>
      <c r="P174" s="547"/>
      <c r="Q174" s="547"/>
      <c r="R174" s="547"/>
      <c r="S174" s="547"/>
      <c r="T174" s="547"/>
      <c r="U174" s="547"/>
      <c r="V174" s="548">
        <f>IF(SUM(Tabla2[[#This Row],[Ene]:[Dic]])=0,"",SUM(Tabla2[[#This Row],[Ene]:[Dic]]))</f>
        <v>1</v>
      </c>
      <c r="W174" s="549" t="s">
        <v>444</v>
      </c>
      <c r="X174" s="549"/>
      <c r="Y174" s="549"/>
      <c r="Z174" s="549"/>
      <c r="AA174" s="573" t="s">
        <v>1807</v>
      </c>
    </row>
    <row r="175" spans="2:27" s="158" customFormat="1" ht="63" customHeight="1" x14ac:dyDescent="0.25">
      <c r="B175" s="325" t="e">
        <f>IF(Tabla2[[#This Row],[Productos ]]="","",CONCATENATE(Tabla2[[#This Row],[POA]],".",Tabla2[[#This Row],[SRS]],".",Tabla2[[#This Row],[AREA]],".",Tabla2[[#This Row],[TIPO]]))</f>
        <v>#REF!</v>
      </c>
      <c r="C175" s="325" t="e">
        <f>IF(Tabla2[[#This Row],[Productos ]]="","",'Formulario PPGR1'!#REF!)</f>
        <v>#REF!</v>
      </c>
      <c r="D175" s="325" t="e">
        <f>IF(Tabla2[[#This Row],[Productos ]]="","",'Formulario PPGR1'!#REF!)</f>
        <v>#REF!</v>
      </c>
      <c r="E175" s="325" t="e">
        <f>IF(Tabla2[[#This Row],[Productos ]]="","",'Formulario PPGR1'!#REF!)</f>
        <v>#REF!</v>
      </c>
      <c r="F175" s="325" t="e">
        <f>IF(Tabla2[[#This Row],[Productos ]]="","",'Formulario PPGR1'!#REF!)</f>
        <v>#REF!</v>
      </c>
      <c r="G175" s="546" t="s">
        <v>1802</v>
      </c>
      <c r="H175" s="546" t="s">
        <v>1822</v>
      </c>
      <c r="I175" s="546" t="s">
        <v>1823</v>
      </c>
      <c r="J175" s="547"/>
      <c r="K175" s="547">
        <v>1</v>
      </c>
      <c r="L175" s="547"/>
      <c r="M175" s="547"/>
      <c r="N175" s="547">
        <v>1</v>
      </c>
      <c r="O175" s="547"/>
      <c r="P175" s="547">
        <v>1</v>
      </c>
      <c r="Q175" s="547"/>
      <c r="R175" s="547"/>
      <c r="S175" s="547"/>
      <c r="T175" s="547">
        <v>1</v>
      </c>
      <c r="U175" s="547"/>
      <c r="V175" s="548">
        <f>IF(SUM(Tabla2[[#This Row],[Ene]:[Dic]])=0,"",SUM(Tabla2[[#This Row],[Ene]:[Dic]]))</f>
        <v>4</v>
      </c>
      <c r="W175" s="549" t="s">
        <v>444</v>
      </c>
      <c r="X175" s="549"/>
      <c r="Y175" s="549"/>
      <c r="Z175" s="549"/>
      <c r="AA175" s="573" t="s">
        <v>1807</v>
      </c>
    </row>
    <row r="176" spans="2:27" s="158" customFormat="1" ht="61.5" customHeight="1" x14ac:dyDescent="0.25">
      <c r="B176" s="325" t="e">
        <f>IF(Tabla2[[#This Row],[Productos ]]="","",CONCATENATE(Tabla2[[#This Row],[POA]],".",Tabla2[[#This Row],[SRS]],".",Tabla2[[#This Row],[AREA]],".",Tabla2[[#This Row],[TIPO]]))</f>
        <v>#REF!</v>
      </c>
      <c r="C176" s="325" t="e">
        <f>IF(Tabla2[[#This Row],[Productos ]]="","",'Formulario PPGR1'!#REF!)</f>
        <v>#REF!</v>
      </c>
      <c r="D176" s="325" t="e">
        <f>IF(Tabla2[[#This Row],[Productos ]]="","",'Formulario PPGR1'!#REF!)</f>
        <v>#REF!</v>
      </c>
      <c r="E176" s="325" t="e">
        <f>IF(Tabla2[[#This Row],[Productos ]]="","",'Formulario PPGR1'!#REF!)</f>
        <v>#REF!</v>
      </c>
      <c r="F176" s="325" t="e">
        <f>IF(Tabla2[[#This Row],[Productos ]]="","",'Formulario PPGR1'!#REF!)</f>
        <v>#REF!</v>
      </c>
      <c r="G176" s="546" t="s">
        <v>1802</v>
      </c>
      <c r="H176" s="546" t="s">
        <v>1824</v>
      </c>
      <c r="I176" s="546" t="s">
        <v>1825</v>
      </c>
      <c r="J176" s="547"/>
      <c r="K176" s="547"/>
      <c r="L176" s="547"/>
      <c r="M176" s="547"/>
      <c r="N176" s="547"/>
      <c r="O176" s="547">
        <v>1</v>
      </c>
      <c r="P176" s="547"/>
      <c r="Q176" s="547"/>
      <c r="R176" s="547"/>
      <c r="S176" s="547"/>
      <c r="T176" s="547">
        <v>1</v>
      </c>
      <c r="U176" s="547"/>
      <c r="V176" s="548">
        <f>IF(SUM(Tabla2[[#This Row],[Ene]:[Dic]])=0,"",SUM(Tabla2[[#This Row],[Ene]:[Dic]]))</f>
        <v>2</v>
      </c>
      <c r="W176" s="549" t="s">
        <v>445</v>
      </c>
      <c r="X176" s="549" t="s">
        <v>447</v>
      </c>
      <c r="Y176" s="549"/>
      <c r="Z176" s="549"/>
      <c r="AA176" s="566" t="s">
        <v>1807</v>
      </c>
    </row>
    <row r="177" spans="2:27" s="158" customFormat="1" ht="195" x14ac:dyDescent="0.25">
      <c r="B177" s="409" t="e">
        <f>IF(Tabla2[[#This Row],[Productos ]]="","",CONCATENATE(Tabla2[[#This Row],[POA]],".",Tabla2[[#This Row],[SRS]],".",Tabla2[[#This Row],[AREA]],".",Tabla2[[#This Row],[TIPO]]))</f>
        <v>#REF!</v>
      </c>
      <c r="C177" s="409" t="e">
        <f>IF(Tabla2[[#This Row],[Productos ]]="","",'Formulario PPGR1'!#REF!)</f>
        <v>#REF!</v>
      </c>
      <c r="D177" s="409" t="e">
        <f>IF(Tabla2[[#This Row],[Productos ]]="","",'Formulario PPGR1'!#REF!)</f>
        <v>#REF!</v>
      </c>
      <c r="E177" s="409" t="e">
        <f>IF(Tabla2[[#This Row],[Productos ]]="","",'Formulario PPGR1'!#REF!)</f>
        <v>#REF!</v>
      </c>
      <c r="F177" s="409" t="e">
        <f>IF(Tabla2[[#This Row],[Productos ]]="","",'Formulario PPGR1'!#REF!)</f>
        <v>#REF!</v>
      </c>
      <c r="G177" s="567" t="s">
        <v>3011</v>
      </c>
      <c r="H177" s="567" t="s">
        <v>3012</v>
      </c>
      <c r="I177" s="567" t="s">
        <v>1925</v>
      </c>
      <c r="J177" s="552">
        <v>1</v>
      </c>
      <c r="K177" s="568"/>
      <c r="L177" s="568"/>
      <c r="M177" s="568"/>
      <c r="N177" s="568"/>
      <c r="O177" s="568"/>
      <c r="P177" s="568"/>
      <c r="Q177" s="568"/>
      <c r="R177" s="568"/>
      <c r="S177" s="568"/>
      <c r="T177" s="568"/>
      <c r="U177" s="568"/>
      <c r="V177" s="548">
        <f>IF(SUM(Tabla2[[#This Row],[Ene]:[Dic]])=0,"",SUM(Tabla2[[#This Row],[Ene]:[Dic]]))</f>
        <v>1</v>
      </c>
      <c r="W177" s="569" t="s">
        <v>2881</v>
      </c>
      <c r="X177" s="549"/>
      <c r="Y177" s="549"/>
      <c r="Z177" s="549"/>
      <c r="AA177" s="573" t="s">
        <v>1807</v>
      </c>
    </row>
    <row r="178" spans="2:27" s="158" customFormat="1" ht="72.75" customHeight="1" x14ac:dyDescent="0.25">
      <c r="B178" s="409" t="e">
        <f>IF(Tabla2[[#This Row],[Productos ]]="","",CONCATENATE(Tabla2[[#This Row],[POA]],".",Tabla2[[#This Row],[SRS]],".",Tabla2[[#This Row],[AREA]],".",Tabla2[[#This Row],[TIPO]]))</f>
        <v>#REF!</v>
      </c>
      <c r="C178" s="409" t="e">
        <f>IF(Tabla2[[#This Row],[Productos ]]="","",'Formulario PPGR1'!#REF!)</f>
        <v>#REF!</v>
      </c>
      <c r="D178" s="409" t="e">
        <f>IF(Tabla2[[#This Row],[Productos ]]="","",'Formulario PPGR1'!#REF!)</f>
        <v>#REF!</v>
      </c>
      <c r="E178" s="409" t="e">
        <f>IF(Tabla2[[#This Row],[Productos ]]="","",'Formulario PPGR1'!#REF!)</f>
        <v>#REF!</v>
      </c>
      <c r="F178" s="409" t="e">
        <f>IF(Tabla2[[#This Row],[Productos ]]="","",'Formulario PPGR1'!#REF!)</f>
        <v>#REF!</v>
      </c>
      <c r="G178" s="546" t="s">
        <v>3011</v>
      </c>
      <c r="H178" s="567" t="s">
        <v>3013</v>
      </c>
      <c r="I178" s="546" t="s">
        <v>2882</v>
      </c>
      <c r="J178" s="547"/>
      <c r="K178" s="547"/>
      <c r="L178" s="547"/>
      <c r="M178" s="547"/>
      <c r="N178" s="547">
        <v>1</v>
      </c>
      <c r="O178" s="547"/>
      <c r="P178" s="547"/>
      <c r="Q178" s="547"/>
      <c r="R178" s="547">
        <v>1</v>
      </c>
      <c r="S178" s="547"/>
      <c r="T178" s="547"/>
      <c r="U178" s="547"/>
      <c r="V178" s="548">
        <f>IF(SUM(Tabla2[[#This Row],[Ene]:[Dic]])=0,"",SUM(Tabla2[[#This Row],[Ene]:[Dic]]))</f>
        <v>2</v>
      </c>
      <c r="W178" s="570" t="s">
        <v>2883</v>
      </c>
      <c r="X178" s="549"/>
      <c r="Y178" s="549"/>
      <c r="Z178" s="549"/>
      <c r="AA178" s="573" t="s">
        <v>1807</v>
      </c>
    </row>
    <row r="179" spans="2:27" s="158" customFormat="1" ht="76.5" customHeight="1" x14ac:dyDescent="0.25">
      <c r="B179" s="409" t="e">
        <f>IF(Tabla2[[#This Row],[Productos ]]="","",CONCATENATE(Tabla2[[#This Row],[POA]],".",Tabla2[[#This Row],[SRS]],".",Tabla2[[#This Row],[AREA]],".",Tabla2[[#This Row],[TIPO]]))</f>
        <v>#REF!</v>
      </c>
      <c r="C179" s="409" t="e">
        <f>IF(Tabla2[[#This Row],[Productos ]]="","",'Formulario PPGR1'!#REF!)</f>
        <v>#REF!</v>
      </c>
      <c r="D179" s="409" t="e">
        <f>IF(Tabla2[[#This Row],[Productos ]]="","",'Formulario PPGR1'!#REF!)</f>
        <v>#REF!</v>
      </c>
      <c r="E179" s="409" t="e">
        <f>IF(Tabla2[[#This Row],[Productos ]]="","",'Formulario PPGR1'!#REF!)</f>
        <v>#REF!</v>
      </c>
      <c r="F179" s="409" t="e">
        <f>IF(Tabla2[[#This Row],[Productos ]]="","",'Formulario PPGR1'!#REF!)</f>
        <v>#REF!</v>
      </c>
      <c r="G179" s="546" t="s">
        <v>3011</v>
      </c>
      <c r="H179" s="567" t="s">
        <v>3014</v>
      </c>
      <c r="I179" s="546" t="s">
        <v>1928</v>
      </c>
      <c r="J179" s="547"/>
      <c r="K179" s="547"/>
      <c r="L179" s="547"/>
      <c r="M179" s="547"/>
      <c r="N179" s="547"/>
      <c r="O179" s="547">
        <v>1</v>
      </c>
      <c r="P179" s="547"/>
      <c r="Q179" s="547"/>
      <c r="R179" s="547">
        <v>1</v>
      </c>
      <c r="S179" s="547"/>
      <c r="T179" s="547"/>
      <c r="U179" s="547"/>
      <c r="V179" s="548">
        <f>IF(SUM(Tabla2[[#This Row],[Ene]:[Dic]])=0,"",SUM(Tabla2[[#This Row],[Ene]:[Dic]]))</f>
        <v>2</v>
      </c>
      <c r="W179" s="570" t="s">
        <v>2883</v>
      </c>
      <c r="X179" s="549"/>
      <c r="Y179" s="549"/>
      <c r="Z179" s="549"/>
      <c r="AA179" s="573" t="s">
        <v>1807</v>
      </c>
    </row>
    <row r="180" spans="2:27" s="158" customFormat="1" ht="64.5" customHeight="1" x14ac:dyDescent="0.25">
      <c r="B180" s="409" t="e">
        <f>IF(Tabla2[[#This Row],[Productos ]]="","",CONCATENATE(Tabla2[[#This Row],[POA]],".",Tabla2[[#This Row],[SRS]],".",Tabla2[[#This Row],[AREA]],".",Tabla2[[#This Row],[TIPO]]))</f>
        <v>#REF!</v>
      </c>
      <c r="C180" s="409" t="e">
        <f>IF(Tabla2[[#This Row],[Productos ]]="","",'Formulario PPGR1'!#REF!)</f>
        <v>#REF!</v>
      </c>
      <c r="D180" s="409" t="e">
        <f>IF(Tabla2[[#This Row],[Productos ]]="","",'Formulario PPGR1'!#REF!)</f>
        <v>#REF!</v>
      </c>
      <c r="E180" s="409" t="e">
        <f>IF(Tabla2[[#This Row],[Productos ]]="","",'Formulario PPGR1'!#REF!)</f>
        <v>#REF!</v>
      </c>
      <c r="F180" s="409" t="e">
        <f>IF(Tabla2[[#This Row],[Productos ]]="","",'Formulario PPGR1'!#REF!)</f>
        <v>#REF!</v>
      </c>
      <c r="G180" s="546" t="s">
        <v>1916</v>
      </c>
      <c r="H180" s="567" t="s">
        <v>3015</v>
      </c>
      <c r="I180" s="546" t="s">
        <v>1930</v>
      </c>
      <c r="J180" s="547"/>
      <c r="K180" s="547"/>
      <c r="L180" s="547"/>
      <c r="M180" s="547"/>
      <c r="N180" s="547"/>
      <c r="O180" s="547"/>
      <c r="P180" s="547">
        <v>1</v>
      </c>
      <c r="Q180" s="547"/>
      <c r="R180" s="547"/>
      <c r="S180" s="547"/>
      <c r="T180" s="547"/>
      <c r="U180" s="547"/>
      <c r="V180" s="548">
        <f>IF(SUM(Tabla2[[#This Row],[Ene]:[Dic]])=0,"",SUM(Tabla2[[#This Row],[Ene]:[Dic]]))</f>
        <v>1</v>
      </c>
      <c r="W180" s="549" t="s">
        <v>1931</v>
      </c>
      <c r="X180" s="549"/>
      <c r="Y180" s="549"/>
      <c r="Z180" s="549"/>
      <c r="AA180" s="573" t="s">
        <v>1807</v>
      </c>
    </row>
    <row r="181" spans="2:27" s="158" customFormat="1" ht="135" x14ac:dyDescent="0.25">
      <c r="B181" s="409" t="e">
        <f>IF(Tabla2[[#This Row],[Productos ]]="","",CONCATENATE(Tabla2[[#This Row],[POA]],".",Tabla2[[#This Row],[SRS]],".",Tabla2[[#This Row],[AREA]],".",Tabla2[[#This Row],[TIPO]]))</f>
        <v>#REF!</v>
      </c>
      <c r="C181" s="409" t="e">
        <f>IF(Tabla2[[#This Row],[Productos ]]="","",'Formulario PPGR1'!#REF!)</f>
        <v>#REF!</v>
      </c>
      <c r="D181" s="409" t="e">
        <f>IF(Tabla2[[#This Row],[Productos ]]="","",'Formulario PPGR1'!#REF!)</f>
        <v>#REF!</v>
      </c>
      <c r="E181" s="409" t="e">
        <f>IF(Tabla2[[#This Row],[Productos ]]="","",'Formulario PPGR1'!#REF!)</f>
        <v>#REF!</v>
      </c>
      <c r="F181" s="409" t="e">
        <f>IF(Tabla2[[#This Row],[Productos ]]="","",'Formulario PPGR1'!#REF!)</f>
        <v>#REF!</v>
      </c>
      <c r="G181" s="546" t="s">
        <v>1918</v>
      </c>
      <c r="H181" s="546" t="s">
        <v>1932</v>
      </c>
      <c r="I181" s="546" t="s">
        <v>1933</v>
      </c>
      <c r="J181" s="547"/>
      <c r="K181" s="547"/>
      <c r="L181" s="547"/>
      <c r="M181" s="547">
        <v>1</v>
      </c>
      <c r="N181" s="547"/>
      <c r="O181" s="547"/>
      <c r="P181" s="547"/>
      <c r="Q181" s="547"/>
      <c r="R181" s="547"/>
      <c r="S181" s="547"/>
      <c r="T181" s="547"/>
      <c r="U181" s="547"/>
      <c r="V181" s="548">
        <f>IF(SUM(Tabla2[[#This Row],[Ene]:[Dic]])=0,"",SUM(Tabla2[[#This Row],[Ene]:[Dic]]))</f>
        <v>1</v>
      </c>
      <c r="W181" s="549" t="s">
        <v>2884</v>
      </c>
      <c r="X181" s="549" t="s">
        <v>445</v>
      </c>
      <c r="Y181" s="549" t="s">
        <v>444</v>
      </c>
      <c r="Z181" s="549"/>
      <c r="AA181" s="573" t="s">
        <v>1807</v>
      </c>
    </row>
    <row r="182" spans="2:27" s="158" customFormat="1" ht="47.25" x14ac:dyDescent="0.25">
      <c r="B182" s="409" t="e">
        <f>IF(Tabla2[[#This Row],[Productos ]]="","",CONCATENATE(Tabla2[[#This Row],[POA]],".",Tabla2[[#This Row],[SRS]],".",Tabla2[[#This Row],[AREA]],".",Tabla2[[#This Row],[TIPO]]))</f>
        <v>#REF!</v>
      </c>
      <c r="C182" s="409" t="e">
        <f>IF(Tabla2[[#This Row],[Productos ]]="","",'Formulario PPGR1'!#REF!)</f>
        <v>#REF!</v>
      </c>
      <c r="D182" s="409" t="e">
        <f>IF(Tabla2[[#This Row],[Productos ]]="","",'Formulario PPGR1'!#REF!)</f>
        <v>#REF!</v>
      </c>
      <c r="E182" s="409" t="e">
        <f>IF(Tabla2[[#This Row],[Productos ]]="","",'Formulario PPGR1'!#REF!)</f>
        <v>#REF!</v>
      </c>
      <c r="F182" s="409" t="e">
        <f>IF(Tabla2[[#This Row],[Productos ]]="","",'Formulario PPGR1'!#REF!)</f>
        <v>#REF!</v>
      </c>
      <c r="G182" s="546" t="s">
        <v>1920</v>
      </c>
      <c r="H182" s="546" t="s">
        <v>3016</v>
      </c>
      <c r="I182" s="546" t="s">
        <v>1935</v>
      </c>
      <c r="J182" s="547"/>
      <c r="K182" s="547"/>
      <c r="L182" s="547"/>
      <c r="M182" s="547"/>
      <c r="N182" s="547"/>
      <c r="O182" s="547"/>
      <c r="P182" s="547">
        <v>1</v>
      </c>
      <c r="Q182" s="547"/>
      <c r="R182" s="547"/>
      <c r="S182" s="547"/>
      <c r="T182" s="547"/>
      <c r="U182" s="547"/>
      <c r="V182" s="548">
        <f>IF(SUM(Tabla2[[#This Row],[Ene]:[Dic]])=0,"",SUM(Tabla2[[#This Row],[Ene]:[Dic]]))</f>
        <v>1</v>
      </c>
      <c r="W182" s="549" t="s">
        <v>445</v>
      </c>
      <c r="X182" s="549" t="s">
        <v>2885</v>
      </c>
      <c r="Y182" s="549"/>
      <c r="Z182" s="549"/>
      <c r="AA182" s="573" t="s">
        <v>1807</v>
      </c>
    </row>
    <row r="183" spans="2:27" s="158" customFormat="1" ht="55.5" customHeight="1" x14ac:dyDescent="0.25">
      <c r="B183" s="409" t="e">
        <f>IF(Tabla2[[#This Row],[Productos ]]="","",CONCATENATE(Tabla2[[#This Row],[POA]],".",Tabla2[[#This Row],[SRS]],".",Tabla2[[#This Row],[AREA]],".",Tabla2[[#This Row],[TIPO]]))</f>
        <v>#REF!</v>
      </c>
      <c r="C183" s="409" t="e">
        <f>IF(Tabla2[[#This Row],[Productos ]]="","",'Formulario PPGR1'!#REF!)</f>
        <v>#REF!</v>
      </c>
      <c r="D183" s="409" t="e">
        <f>IF(Tabla2[[#This Row],[Productos ]]="","",'Formulario PPGR1'!#REF!)</f>
        <v>#REF!</v>
      </c>
      <c r="E183" s="409" t="e">
        <f>IF(Tabla2[[#This Row],[Productos ]]="","",'Formulario PPGR1'!#REF!)</f>
        <v>#REF!</v>
      </c>
      <c r="F183" s="409" t="e">
        <f>IF(Tabla2[[#This Row],[Productos ]]="","",'Formulario PPGR1'!#REF!)</f>
        <v>#REF!</v>
      </c>
      <c r="G183" s="546" t="s">
        <v>1920</v>
      </c>
      <c r="H183" s="546" t="s">
        <v>3017</v>
      </c>
      <c r="I183" s="546" t="s">
        <v>2886</v>
      </c>
      <c r="J183" s="547">
        <v>1</v>
      </c>
      <c r="K183" s="547"/>
      <c r="L183" s="547"/>
      <c r="M183" s="547"/>
      <c r="N183" s="547"/>
      <c r="O183" s="547"/>
      <c r="P183" s="547"/>
      <c r="Q183" s="547">
        <v>1</v>
      </c>
      <c r="R183" s="547"/>
      <c r="S183" s="547"/>
      <c r="T183" s="547"/>
      <c r="U183" s="547"/>
      <c r="V183" s="548">
        <f>IF(SUM(Tabla2[[#This Row],[Ene]:[Dic]])=0,"",SUM(Tabla2[[#This Row],[Ene]:[Dic]]))</f>
        <v>2</v>
      </c>
      <c r="W183" s="549" t="s">
        <v>2887</v>
      </c>
      <c r="X183" s="549" t="s">
        <v>445</v>
      </c>
      <c r="Y183" s="549"/>
      <c r="Z183" s="549"/>
      <c r="AA183" s="573" t="s">
        <v>1807</v>
      </c>
    </row>
    <row r="184" spans="2:27" s="158" customFormat="1" ht="75" x14ac:dyDescent="0.25">
      <c r="B184" s="409" t="e">
        <f>IF(Tabla2[[#This Row],[Productos ]]="","",CONCATENATE(Tabla2[[#This Row],[POA]],".",Tabla2[[#This Row],[SRS]],".",Tabla2[[#This Row],[AREA]],".",Tabla2[[#This Row],[TIPO]]))</f>
        <v>#REF!</v>
      </c>
      <c r="C184" s="409" t="e">
        <f>IF(Tabla2[[#This Row],[Productos ]]="","",'Formulario PPGR1'!#REF!)</f>
        <v>#REF!</v>
      </c>
      <c r="D184" s="409" t="e">
        <f>IF(Tabla2[[#This Row],[Productos ]]="","",'Formulario PPGR1'!#REF!)</f>
        <v>#REF!</v>
      </c>
      <c r="E184" s="409" t="e">
        <f>IF(Tabla2[[#This Row],[Productos ]]="","",'Formulario PPGR1'!#REF!)</f>
        <v>#REF!</v>
      </c>
      <c r="F184" s="409" t="e">
        <f>IF(Tabla2[[#This Row],[Productos ]]="","",'Formulario PPGR1'!#REF!)</f>
        <v>#REF!</v>
      </c>
      <c r="G184" s="546" t="s">
        <v>1920</v>
      </c>
      <c r="H184" s="546" t="s">
        <v>3018</v>
      </c>
      <c r="I184" s="546" t="s">
        <v>2888</v>
      </c>
      <c r="J184" s="547"/>
      <c r="K184" s="547"/>
      <c r="L184" s="547">
        <v>1</v>
      </c>
      <c r="M184" s="547"/>
      <c r="N184" s="547"/>
      <c r="O184" s="547"/>
      <c r="P184" s="547"/>
      <c r="Q184" s="547"/>
      <c r="R184" s="547"/>
      <c r="S184" s="547"/>
      <c r="T184" s="547">
        <v>1</v>
      </c>
      <c r="U184" s="547"/>
      <c r="V184" s="548">
        <f>IF(SUM(Tabla2[[#This Row],[Ene]:[Dic]])=0,"",SUM(Tabla2[[#This Row],[Ene]:[Dic]]))</f>
        <v>2</v>
      </c>
      <c r="W184" s="549" t="s">
        <v>2889</v>
      </c>
      <c r="X184" s="549" t="s">
        <v>445</v>
      </c>
      <c r="Y184" s="549"/>
      <c r="Z184" s="549"/>
      <c r="AA184" s="573" t="s">
        <v>1807</v>
      </c>
    </row>
    <row r="185" spans="2:27" s="158" customFormat="1" ht="51.75" customHeight="1" x14ac:dyDescent="0.25">
      <c r="B185" s="409" t="e">
        <f>IF(Tabla2[[#This Row],[Productos ]]="","",CONCATENATE(Tabla2[[#This Row],[POA]],".",Tabla2[[#This Row],[SRS]],".",Tabla2[[#This Row],[AREA]],".",Tabla2[[#This Row],[TIPO]]))</f>
        <v>#REF!</v>
      </c>
      <c r="C185" s="409" t="e">
        <f>IF(Tabla2[[#This Row],[Productos ]]="","",'Formulario PPGR1'!#REF!)</f>
        <v>#REF!</v>
      </c>
      <c r="D185" s="409" t="e">
        <f>IF(Tabla2[[#This Row],[Productos ]]="","",'Formulario PPGR1'!#REF!)</f>
        <v>#REF!</v>
      </c>
      <c r="E185" s="409" t="e">
        <f>IF(Tabla2[[#This Row],[Productos ]]="","",'Formulario PPGR1'!#REF!)</f>
        <v>#REF!</v>
      </c>
      <c r="F185" s="409" t="e">
        <f>IF(Tabla2[[#This Row],[Productos ]]="","",'Formulario PPGR1'!#REF!)</f>
        <v>#REF!</v>
      </c>
      <c r="G185" s="546" t="s">
        <v>1920</v>
      </c>
      <c r="H185" s="546" t="s">
        <v>3019</v>
      </c>
      <c r="I185" s="546" t="s">
        <v>2890</v>
      </c>
      <c r="J185" s="547"/>
      <c r="K185" s="547"/>
      <c r="L185" s="547">
        <v>1</v>
      </c>
      <c r="M185" s="547"/>
      <c r="N185" s="547"/>
      <c r="O185" s="547"/>
      <c r="P185" s="547"/>
      <c r="Q185" s="547"/>
      <c r="R185" s="547"/>
      <c r="S185" s="547"/>
      <c r="T185" s="547"/>
      <c r="U185" s="547"/>
      <c r="V185" s="548">
        <f>IF(SUM(Tabla2[[#This Row],[Ene]:[Dic]])=0,"",SUM(Tabla2[[#This Row],[Ene]:[Dic]]))</f>
        <v>1</v>
      </c>
      <c r="W185" s="549" t="s">
        <v>2889</v>
      </c>
      <c r="X185" s="549" t="s">
        <v>445</v>
      </c>
      <c r="Y185" s="549"/>
      <c r="Z185" s="549"/>
      <c r="AA185" s="573" t="s">
        <v>1807</v>
      </c>
    </row>
    <row r="186" spans="2:27" s="158" customFormat="1" ht="75" customHeight="1" x14ac:dyDescent="0.25">
      <c r="B186" s="409" t="e">
        <f>IF(Tabla2[[#This Row],[Productos ]]="","",CONCATENATE(Tabla2[[#This Row],[POA]],".",Tabla2[[#This Row],[SRS]],".",Tabla2[[#This Row],[AREA]],".",Tabla2[[#This Row],[TIPO]]))</f>
        <v>#REF!</v>
      </c>
      <c r="C186" s="409" t="e">
        <f>IF(Tabla2[[#This Row],[Productos ]]="","",'Formulario PPGR1'!#REF!)</f>
        <v>#REF!</v>
      </c>
      <c r="D186" s="409" t="e">
        <f>IF(Tabla2[[#This Row],[Productos ]]="","",'Formulario PPGR1'!#REF!)</f>
        <v>#REF!</v>
      </c>
      <c r="E186" s="409" t="e">
        <f>IF(Tabla2[[#This Row],[Productos ]]="","",'Formulario PPGR1'!#REF!)</f>
        <v>#REF!</v>
      </c>
      <c r="F186" s="409" t="e">
        <f>IF(Tabla2[[#This Row],[Productos ]]="","",'Formulario PPGR1'!#REF!)</f>
        <v>#REF!</v>
      </c>
      <c r="G186" s="546" t="s">
        <v>1920</v>
      </c>
      <c r="H186" s="546" t="s">
        <v>3020</v>
      </c>
      <c r="I186" s="546" t="s">
        <v>2891</v>
      </c>
      <c r="J186" s="547"/>
      <c r="K186" s="547">
        <v>1</v>
      </c>
      <c r="L186" s="547"/>
      <c r="M186" s="547"/>
      <c r="N186" s="547">
        <v>1</v>
      </c>
      <c r="O186" s="547"/>
      <c r="P186" s="547"/>
      <c r="Q186" s="547"/>
      <c r="R186" s="547"/>
      <c r="S186" s="547"/>
      <c r="T186" s="547"/>
      <c r="U186" s="547"/>
      <c r="V186" s="548">
        <f>IF(SUM(Tabla2[[#This Row],[Ene]:[Dic]])=0,"",SUM(Tabla2[[#This Row],[Ene]:[Dic]]))</f>
        <v>2</v>
      </c>
      <c r="W186" s="549" t="s">
        <v>2892</v>
      </c>
      <c r="X186" s="549" t="s">
        <v>445</v>
      </c>
      <c r="Y186" s="549"/>
      <c r="Z186" s="549"/>
      <c r="AA186" s="566" t="s">
        <v>1807</v>
      </c>
    </row>
    <row r="187" spans="2:27" s="158" customFormat="1" ht="75" x14ac:dyDescent="0.25">
      <c r="B187" s="409" t="e">
        <f>IF(Tabla2[[#This Row],[Productos ]]="","",CONCATENATE(Tabla2[[#This Row],[POA]],".",Tabla2[[#This Row],[SRS]],".",Tabla2[[#This Row],[AREA]],".",Tabla2[[#This Row],[TIPO]]))</f>
        <v>#REF!</v>
      </c>
      <c r="C187" s="409" t="e">
        <f>IF(Tabla2[[#This Row],[Productos ]]="","",'Formulario PPGR1'!#REF!)</f>
        <v>#REF!</v>
      </c>
      <c r="D187" s="409" t="e">
        <f>IF(Tabla2[[#This Row],[Productos ]]="","",'Formulario PPGR1'!#REF!)</f>
        <v>#REF!</v>
      </c>
      <c r="E187" s="409" t="e">
        <f>IF(Tabla2[[#This Row],[Productos ]]="","",'Formulario PPGR1'!#REF!)</f>
        <v>#REF!</v>
      </c>
      <c r="F187" s="409" t="e">
        <f>IF(Tabla2[[#This Row],[Productos ]]="","",'Formulario PPGR1'!#REF!)</f>
        <v>#REF!</v>
      </c>
      <c r="G187" s="546" t="s">
        <v>1920</v>
      </c>
      <c r="H187" s="546" t="s">
        <v>3021</v>
      </c>
      <c r="I187" s="546" t="s">
        <v>2893</v>
      </c>
      <c r="J187" s="547"/>
      <c r="K187" s="547"/>
      <c r="L187" s="547"/>
      <c r="M187" s="547"/>
      <c r="N187" s="547"/>
      <c r="O187" s="547"/>
      <c r="P187" s="547"/>
      <c r="Q187" s="547"/>
      <c r="R187" s="547">
        <v>1</v>
      </c>
      <c r="S187" s="547"/>
      <c r="T187" s="547"/>
      <c r="U187" s="547"/>
      <c r="V187" s="548">
        <f>IF(SUM(Tabla2[[#This Row],[Ene]:[Dic]])=0,"",SUM(Tabla2[[#This Row],[Ene]:[Dic]]))</f>
        <v>1</v>
      </c>
      <c r="W187" s="549" t="s">
        <v>2889</v>
      </c>
      <c r="X187" s="549" t="s">
        <v>445</v>
      </c>
      <c r="Y187" s="549"/>
      <c r="Z187" s="549"/>
      <c r="AA187" s="573" t="s">
        <v>1807</v>
      </c>
    </row>
    <row r="188" spans="2:27" s="158" customFormat="1" ht="60.75" customHeight="1" x14ac:dyDescent="0.25">
      <c r="B188" s="325" t="e">
        <f>IF(Tabla2[[#This Row],[Productos ]]="","",CONCATENATE(Tabla2[[#This Row],[POA]],".",Tabla2[[#This Row],[SRS]],".",Tabla2[[#This Row],[AREA]],".",Tabla2[[#This Row],[TIPO]]))</f>
        <v>#REF!</v>
      </c>
      <c r="C188" s="325" t="e">
        <f>IF(Tabla2[[#This Row],[Productos ]]="","",'Formulario PPGR1'!#REF!)</f>
        <v>#REF!</v>
      </c>
      <c r="D188" s="325" t="e">
        <f>IF(Tabla2[[#This Row],[Productos ]]="","",'Formulario PPGR1'!#REF!)</f>
        <v>#REF!</v>
      </c>
      <c r="E188" s="325" t="e">
        <f>IF(Tabla2[[#This Row],[Productos ]]="","",'Formulario PPGR1'!#REF!)</f>
        <v>#REF!</v>
      </c>
      <c r="F188" s="325" t="e">
        <f>IF(Tabla2[[#This Row],[Productos ]]="","",'Formulario PPGR1'!#REF!)</f>
        <v>#REF!</v>
      </c>
      <c r="G188" s="546" t="s">
        <v>1831</v>
      </c>
      <c r="H188" s="558" t="s">
        <v>1832</v>
      </c>
      <c r="I188" s="564" t="s">
        <v>1833</v>
      </c>
      <c r="J188" s="547"/>
      <c r="K188" s="547"/>
      <c r="L188" s="547">
        <v>1</v>
      </c>
      <c r="M188" s="547"/>
      <c r="N188" s="547"/>
      <c r="O188" s="547">
        <v>1</v>
      </c>
      <c r="P188" s="547"/>
      <c r="Q188" s="547"/>
      <c r="R188" s="547">
        <v>1</v>
      </c>
      <c r="S188" s="547"/>
      <c r="T188" s="547"/>
      <c r="U188" s="547">
        <v>1</v>
      </c>
      <c r="V188" s="548">
        <f>IF(SUM(Tabla2[[#This Row],[Ene]:[Dic]])=0,"",SUM(Tabla2[[#This Row],[Ene]:[Dic]]))</f>
        <v>4</v>
      </c>
      <c r="W188" s="549" t="s">
        <v>2894</v>
      </c>
      <c r="X188" s="549" t="s">
        <v>1835</v>
      </c>
      <c r="Y188" s="549"/>
      <c r="Z188" s="549"/>
      <c r="AA188" s="571" t="s">
        <v>2895</v>
      </c>
    </row>
    <row r="189" spans="2:27" s="158" customFormat="1" ht="60.75" customHeight="1" x14ac:dyDescent="0.25">
      <c r="B189" s="325" t="e">
        <f>IF(Tabla2[[#This Row],[Productos ]]="","",CONCATENATE(Tabla2[[#This Row],[POA]],".",Tabla2[[#This Row],[SRS]],".",Tabla2[[#This Row],[AREA]],".",Tabla2[[#This Row],[TIPO]]))</f>
        <v>#REF!</v>
      </c>
      <c r="C189" s="325" t="e">
        <f>IF(Tabla2[[#This Row],[Productos ]]="","",'Formulario PPGR1'!#REF!)</f>
        <v>#REF!</v>
      </c>
      <c r="D189" s="325" t="e">
        <f>IF(Tabla2[[#This Row],[Productos ]]="","",'Formulario PPGR1'!#REF!)</f>
        <v>#REF!</v>
      </c>
      <c r="E189" s="325" t="e">
        <f>IF(Tabla2[[#This Row],[Productos ]]="","",'Formulario PPGR1'!#REF!)</f>
        <v>#REF!</v>
      </c>
      <c r="F189" s="325" t="e">
        <f>IF(Tabla2[[#This Row],[Productos ]]="","",'Formulario PPGR1'!#REF!)</f>
        <v>#REF!</v>
      </c>
      <c r="G189" s="546" t="s">
        <v>1831</v>
      </c>
      <c r="H189" s="546" t="s">
        <v>1836</v>
      </c>
      <c r="I189" s="546" t="s">
        <v>1837</v>
      </c>
      <c r="J189" s="547"/>
      <c r="K189" s="547"/>
      <c r="L189" s="547"/>
      <c r="M189" s="547"/>
      <c r="N189" s="547">
        <v>1</v>
      </c>
      <c r="O189" s="547"/>
      <c r="P189" s="547"/>
      <c r="Q189" s="547"/>
      <c r="R189" s="547"/>
      <c r="S189" s="547"/>
      <c r="T189" s="547"/>
      <c r="U189" s="547"/>
      <c r="V189" s="548">
        <f>IF(SUM(Tabla2[[#This Row],[Ene]:[Dic]])=0,"",SUM(Tabla2[[#This Row],[Ene]:[Dic]]))</f>
        <v>1</v>
      </c>
      <c r="W189" s="549" t="s">
        <v>445</v>
      </c>
      <c r="X189" s="549" t="s">
        <v>447</v>
      </c>
      <c r="Y189" s="549"/>
      <c r="Z189" s="549"/>
      <c r="AA189" s="571" t="s">
        <v>2895</v>
      </c>
    </row>
    <row r="190" spans="2:27" s="158" customFormat="1" ht="35.25" customHeight="1" x14ac:dyDescent="0.25">
      <c r="B190" s="325" t="e">
        <f>IF(Tabla2[[#This Row],[Productos ]]="","",CONCATENATE(Tabla2[[#This Row],[POA]],".",Tabla2[[#This Row],[SRS]],".",Tabla2[[#This Row],[AREA]],".",Tabla2[[#This Row],[TIPO]]))</f>
        <v>#REF!</v>
      </c>
      <c r="C190" s="325" t="e">
        <f>IF(Tabla2[[#This Row],[Productos ]]="","",'Formulario PPGR1'!#REF!)</f>
        <v>#REF!</v>
      </c>
      <c r="D190" s="325" t="e">
        <f>IF(Tabla2[[#This Row],[Productos ]]="","",'Formulario PPGR1'!#REF!)</f>
        <v>#REF!</v>
      </c>
      <c r="E190" s="325" t="e">
        <f>IF(Tabla2[[#This Row],[Productos ]]="","",'Formulario PPGR1'!#REF!)</f>
        <v>#REF!</v>
      </c>
      <c r="F190" s="325" t="e">
        <f>IF(Tabla2[[#This Row],[Productos ]]="","",'Formulario PPGR1'!#REF!)</f>
        <v>#REF!</v>
      </c>
      <c r="G190" s="546" t="s">
        <v>1831</v>
      </c>
      <c r="H190" s="558" t="s">
        <v>1838</v>
      </c>
      <c r="I190" s="558" t="s">
        <v>1839</v>
      </c>
      <c r="J190" s="547"/>
      <c r="K190" s="547"/>
      <c r="L190" s="547"/>
      <c r="M190" s="547"/>
      <c r="N190" s="547"/>
      <c r="O190" s="547">
        <v>1</v>
      </c>
      <c r="P190" s="547"/>
      <c r="Q190" s="547"/>
      <c r="R190" s="547"/>
      <c r="S190" s="547"/>
      <c r="T190" s="547">
        <v>1</v>
      </c>
      <c r="U190" s="547"/>
      <c r="V190" s="548">
        <f>IF(SUM(Tabla2[[#This Row],[Ene]:[Dic]])=0,"",SUM(Tabla2[[#This Row],[Ene]:[Dic]]))</f>
        <v>2</v>
      </c>
      <c r="W190" s="549" t="s">
        <v>1840</v>
      </c>
      <c r="X190" s="549"/>
      <c r="Y190" s="549"/>
      <c r="Z190" s="549"/>
      <c r="AA190" s="571" t="s">
        <v>2895</v>
      </c>
    </row>
    <row r="191" spans="2:27" s="158" customFormat="1" ht="77.25" customHeight="1" x14ac:dyDescent="0.25">
      <c r="B191" s="325" t="e">
        <f>IF(Tabla2[[#This Row],[Productos ]]="","",CONCATENATE(Tabla2[[#This Row],[POA]],".",Tabla2[[#This Row],[SRS]],".",Tabla2[[#This Row],[AREA]],".",Tabla2[[#This Row],[TIPO]]))</f>
        <v>#REF!</v>
      </c>
      <c r="C191" s="325" t="e">
        <f>IF(Tabla2[[#This Row],[Productos ]]="","",'Formulario PPGR1'!#REF!)</f>
        <v>#REF!</v>
      </c>
      <c r="D191" s="325" t="e">
        <f>IF(Tabla2[[#This Row],[Productos ]]="","",'Formulario PPGR1'!#REF!)</f>
        <v>#REF!</v>
      </c>
      <c r="E191" s="325" t="e">
        <f>IF(Tabla2[[#This Row],[Productos ]]="","",'Formulario PPGR1'!#REF!)</f>
        <v>#REF!</v>
      </c>
      <c r="F191" s="325" t="e">
        <f>IF(Tabla2[[#This Row],[Productos ]]="","",'Formulario PPGR1'!#REF!)</f>
        <v>#REF!</v>
      </c>
      <c r="G191" s="546" t="s">
        <v>1831</v>
      </c>
      <c r="H191" s="546" t="s">
        <v>1841</v>
      </c>
      <c r="I191" s="546" t="s">
        <v>1842</v>
      </c>
      <c r="J191" s="547"/>
      <c r="K191" s="547"/>
      <c r="L191" s="547">
        <v>1</v>
      </c>
      <c r="M191" s="547"/>
      <c r="N191" s="547"/>
      <c r="O191" s="547">
        <v>1</v>
      </c>
      <c r="P191" s="547"/>
      <c r="Q191" s="547"/>
      <c r="R191" s="547">
        <v>1</v>
      </c>
      <c r="S191" s="547"/>
      <c r="T191" s="547"/>
      <c r="U191" s="547">
        <v>1</v>
      </c>
      <c r="V191" s="548">
        <f>IF(SUM(Tabla2[[#This Row],[Ene]:[Dic]])=0,"",SUM(Tabla2[[#This Row],[Ene]:[Dic]]))</f>
        <v>4</v>
      </c>
      <c r="W191" s="549" t="s">
        <v>1843</v>
      </c>
      <c r="X191" s="549"/>
      <c r="Y191" s="549"/>
      <c r="Z191" s="549"/>
      <c r="AA191" s="571" t="s">
        <v>2895</v>
      </c>
    </row>
    <row r="192" spans="2:27" s="158" customFormat="1" ht="54.75" customHeight="1" x14ac:dyDescent="0.25">
      <c r="B192" s="323" t="e">
        <f>IF(Tabla2[[#This Row],[Productos ]]="","",CONCATENATE(Tabla2[[#This Row],[POA]],".",Tabla2[[#This Row],[SRS]],".",Tabla2[[#This Row],[AREA]],".",Tabla2[[#This Row],[TIPO]]))</f>
        <v>#REF!</v>
      </c>
      <c r="C192" s="323" t="e">
        <f>IF(Tabla2[[#This Row],[Productos ]]="","",'Formulario PPGR1'!#REF!)</f>
        <v>#REF!</v>
      </c>
      <c r="D192" s="323" t="e">
        <f>IF(Tabla2[[#This Row],[Productos ]]="","",'Formulario PPGR1'!#REF!)</f>
        <v>#REF!</v>
      </c>
      <c r="E192" s="323" t="e">
        <f>IF(Tabla2[[#This Row],[Productos ]]="","",'Formulario PPGR1'!#REF!)</f>
        <v>#REF!</v>
      </c>
      <c r="F192" s="323" t="e">
        <f>IF(Tabla2[[#This Row],[Productos ]]="","",'Formulario PPGR1'!#REF!)</f>
        <v>#REF!</v>
      </c>
      <c r="G192" s="546" t="s">
        <v>1831</v>
      </c>
      <c r="H192" s="558" t="s">
        <v>1844</v>
      </c>
      <c r="I192" s="558" t="s">
        <v>1845</v>
      </c>
      <c r="J192" s="547">
        <v>1</v>
      </c>
      <c r="K192" s="547"/>
      <c r="L192" s="547">
        <v>1</v>
      </c>
      <c r="M192" s="547"/>
      <c r="N192" s="547"/>
      <c r="O192" s="547">
        <v>1</v>
      </c>
      <c r="P192" s="547"/>
      <c r="Q192" s="547"/>
      <c r="R192" s="547">
        <v>1</v>
      </c>
      <c r="S192" s="547"/>
      <c r="T192" s="547"/>
      <c r="U192" s="547">
        <v>1</v>
      </c>
      <c r="V192" s="548">
        <f>IF(SUM(Tabla2[[#This Row],[Ene]:[Dic]])=0,"",SUM(Tabla2[[#This Row],[Ene]:[Dic]]))</f>
        <v>5</v>
      </c>
      <c r="W192" s="549" t="s">
        <v>444</v>
      </c>
      <c r="X192" s="549"/>
      <c r="Y192" s="549"/>
      <c r="Z192" s="549"/>
      <c r="AA192" s="571" t="s">
        <v>2895</v>
      </c>
    </row>
    <row r="193" spans="1:27" s="158" customFormat="1" ht="55.5" customHeight="1" x14ac:dyDescent="0.25">
      <c r="B193" s="368" t="e">
        <f>IF(Tabla2[[#This Row],[Productos ]]="","",CONCATENATE(Tabla2[[#This Row],[POA]],".",Tabla2[[#This Row],[SRS]],".",Tabla2[[#This Row],[AREA]],".",Tabla2[[#This Row],[TIPO]]))</f>
        <v>#REF!</v>
      </c>
      <c r="C193" s="368" t="e">
        <f>IF(Tabla2[[#This Row],[Productos ]]="","",'Formulario PPGR1'!#REF!)</f>
        <v>#REF!</v>
      </c>
      <c r="D193" s="368" t="e">
        <f>IF(Tabla2[[#This Row],[Productos ]]="","",'Formulario PPGR1'!#REF!)</f>
        <v>#REF!</v>
      </c>
      <c r="E193" s="368" t="e">
        <f>IF(Tabla2[[#This Row],[Productos ]]="","",'Formulario PPGR1'!#REF!)</f>
        <v>#REF!</v>
      </c>
      <c r="F193" s="368" t="e">
        <f>IF(Tabla2[[#This Row],[Productos ]]="","",'Formulario PPGR1'!#REF!)</f>
        <v>#REF!</v>
      </c>
      <c r="G193" s="546" t="s">
        <v>3022</v>
      </c>
      <c r="H193" s="546" t="s">
        <v>1846</v>
      </c>
      <c r="I193" s="546" t="s">
        <v>1847</v>
      </c>
      <c r="J193" s="547"/>
      <c r="K193" s="547"/>
      <c r="L193" s="547"/>
      <c r="M193" s="547"/>
      <c r="N193" s="547">
        <v>1</v>
      </c>
      <c r="O193" s="547"/>
      <c r="P193" s="547"/>
      <c r="Q193" s="547"/>
      <c r="R193" s="547"/>
      <c r="S193" s="547"/>
      <c r="T193" s="547"/>
      <c r="U193" s="547"/>
      <c r="V193" s="548">
        <f>IF(SUM(Tabla2[[#This Row],[Ene]:[Dic]])=0,"",SUM(Tabla2[[#This Row],[Ene]:[Dic]]))</f>
        <v>1</v>
      </c>
      <c r="W193" s="549" t="s">
        <v>444</v>
      </c>
      <c r="X193" s="549" t="s">
        <v>445</v>
      </c>
      <c r="Y193" s="549"/>
      <c r="Z193" s="549"/>
      <c r="AA193" s="573" t="s">
        <v>1291</v>
      </c>
    </row>
    <row r="194" spans="1:27" s="158" customFormat="1" ht="62.25" customHeight="1" x14ac:dyDescent="0.25">
      <c r="A194" s="476"/>
      <c r="B194" s="368" t="e">
        <f>IF(Tabla2[[#This Row],[Productos ]]="","",CONCATENATE(Tabla2[[#This Row],[POA]],".",Tabla2[[#This Row],[SRS]],".",Tabla2[[#This Row],[AREA]],".",Tabla2[[#This Row],[TIPO]]))</f>
        <v>#REF!</v>
      </c>
      <c r="C194" s="368" t="e">
        <f>IF(Tabla2[[#This Row],[Productos ]]="","",'Formulario PPGR1'!#REF!)</f>
        <v>#REF!</v>
      </c>
      <c r="D194" s="368" t="e">
        <f>IF(Tabla2[[#This Row],[Productos ]]="","",'Formulario PPGR1'!#REF!)</f>
        <v>#REF!</v>
      </c>
      <c r="E194" s="368" t="e">
        <f>IF(Tabla2[[#This Row],[Productos ]]="","",'Formulario PPGR1'!#REF!)</f>
        <v>#REF!</v>
      </c>
      <c r="F194" s="368" t="e">
        <f>IF(Tabla2[[#This Row],[Productos ]]="","",'Formulario PPGR1'!#REF!)</f>
        <v>#REF!</v>
      </c>
      <c r="G194" s="546" t="s">
        <v>3022</v>
      </c>
      <c r="H194" s="546" t="s">
        <v>1848</v>
      </c>
      <c r="I194" s="558" t="s">
        <v>1849</v>
      </c>
      <c r="J194" s="547">
        <v>13</v>
      </c>
      <c r="K194" s="547">
        <v>13</v>
      </c>
      <c r="L194" s="547">
        <v>13</v>
      </c>
      <c r="M194" s="547">
        <v>13</v>
      </c>
      <c r="N194" s="547">
        <v>13</v>
      </c>
      <c r="O194" s="547">
        <v>13</v>
      </c>
      <c r="P194" s="547">
        <v>13</v>
      </c>
      <c r="Q194" s="547">
        <v>13</v>
      </c>
      <c r="R194" s="547">
        <v>13</v>
      </c>
      <c r="S194" s="547">
        <v>13</v>
      </c>
      <c r="T194" s="547">
        <v>13</v>
      </c>
      <c r="U194" s="547">
        <v>13</v>
      </c>
      <c r="V194" s="548">
        <f>IF(SUM(Tabla2[[#This Row],[Ene]:[Dic]])=0,"",SUM(Tabla2[[#This Row],[Ene]:[Dic]]))</f>
        <v>156</v>
      </c>
      <c r="W194" s="549" t="s">
        <v>444</v>
      </c>
      <c r="X194" s="549" t="s">
        <v>455</v>
      </c>
      <c r="Y194" s="549"/>
      <c r="Z194" s="549"/>
      <c r="AA194" s="573" t="s">
        <v>1291</v>
      </c>
    </row>
    <row r="195" spans="1:27" s="158" customFormat="1" ht="57" customHeight="1" x14ac:dyDescent="0.25">
      <c r="B195" s="325" t="e">
        <f>IF(Tabla2[[#This Row],[Productos ]]="","",CONCATENATE(Tabla2[[#This Row],[POA]],".",Tabla2[[#This Row],[SRS]],".",Tabla2[[#This Row],[AREA]],".",Tabla2[[#This Row],[TIPO]]))</f>
        <v>#REF!</v>
      </c>
      <c r="C195" s="325" t="e">
        <f>IF(Tabla2[[#This Row],[Productos ]]="","",'Formulario PPGR1'!#REF!)</f>
        <v>#REF!</v>
      </c>
      <c r="D195" s="325" t="e">
        <f>IF(Tabla2[[#This Row],[Productos ]]="","",'Formulario PPGR1'!#REF!)</f>
        <v>#REF!</v>
      </c>
      <c r="E195" s="325" t="e">
        <f>IF(Tabla2[[#This Row],[Productos ]]="","",'Formulario PPGR1'!#REF!)</f>
        <v>#REF!</v>
      </c>
      <c r="F195" s="325" t="e">
        <f>IF(Tabla2[[#This Row],[Productos ]]="","",'Formulario PPGR1'!#REF!)</f>
        <v>#REF!</v>
      </c>
      <c r="G195" s="546" t="s">
        <v>3022</v>
      </c>
      <c r="H195" s="546" t="s">
        <v>1850</v>
      </c>
      <c r="I195" s="546" t="s">
        <v>2897</v>
      </c>
      <c r="J195" s="547"/>
      <c r="K195" s="547"/>
      <c r="L195" s="547">
        <v>1</v>
      </c>
      <c r="M195" s="547"/>
      <c r="N195" s="547"/>
      <c r="O195" s="547"/>
      <c r="P195" s="547"/>
      <c r="Q195" s="547"/>
      <c r="R195" s="547"/>
      <c r="S195" s="547"/>
      <c r="T195" s="547"/>
      <c r="U195" s="547"/>
      <c r="V195" s="548">
        <f>IF(SUM(Tabla2[[#This Row],[Ene]:[Dic]])=0,"",SUM(Tabla2[[#This Row],[Ene]:[Dic]]))</f>
        <v>1</v>
      </c>
      <c r="W195" s="549" t="s">
        <v>461</v>
      </c>
      <c r="X195" s="549"/>
      <c r="Y195" s="549"/>
      <c r="Z195" s="549" t="s">
        <v>1852</v>
      </c>
      <c r="AA195" s="573" t="s">
        <v>1291</v>
      </c>
    </row>
    <row r="196" spans="1:27" s="158" customFormat="1" ht="47.25" x14ac:dyDescent="0.25">
      <c r="B196" s="368" t="e">
        <f>IF(Tabla2[[#This Row],[Productos ]]="","",CONCATENATE(Tabla2[[#This Row],[POA]],".",Tabla2[[#This Row],[SRS]],".",Tabla2[[#This Row],[AREA]],".",Tabla2[[#This Row],[TIPO]]))</f>
        <v>#REF!</v>
      </c>
      <c r="C196" s="368" t="e">
        <f>IF(Tabla2[[#This Row],[Productos ]]="","",'Formulario PPGR1'!#REF!)</f>
        <v>#REF!</v>
      </c>
      <c r="D196" s="368" t="e">
        <f>IF(Tabla2[[#This Row],[Productos ]]="","",'Formulario PPGR1'!#REF!)</f>
        <v>#REF!</v>
      </c>
      <c r="E196" s="368" t="e">
        <f>IF(Tabla2[[#This Row],[Productos ]]="","",'Formulario PPGR1'!#REF!)</f>
        <v>#REF!</v>
      </c>
      <c r="F196" s="368" t="e">
        <f>IF(Tabla2[[#This Row],[Productos ]]="","",'Formulario PPGR1'!#REF!)</f>
        <v>#REF!</v>
      </c>
      <c r="G196" s="546" t="s">
        <v>3022</v>
      </c>
      <c r="H196" s="546" t="s">
        <v>1853</v>
      </c>
      <c r="I196" s="558" t="s">
        <v>2898</v>
      </c>
      <c r="J196" s="547"/>
      <c r="K196" s="547"/>
      <c r="L196" s="547">
        <v>2</v>
      </c>
      <c r="M196" s="547"/>
      <c r="N196" s="547"/>
      <c r="O196" s="547"/>
      <c r="P196" s="547"/>
      <c r="Q196" s="547"/>
      <c r="R196" s="547">
        <v>2</v>
      </c>
      <c r="S196" s="547"/>
      <c r="T196" s="547"/>
      <c r="U196" s="547"/>
      <c r="V196" s="548">
        <f>IF(SUM(Tabla2[[#This Row],[Ene]:[Dic]])=0,"",SUM(Tabla2[[#This Row],[Ene]:[Dic]]))</f>
        <v>4</v>
      </c>
      <c r="W196" s="549" t="s">
        <v>444</v>
      </c>
      <c r="X196" s="549" t="s">
        <v>461</v>
      </c>
      <c r="Y196" s="549"/>
      <c r="Z196" s="549" t="s">
        <v>2899</v>
      </c>
      <c r="AA196" s="573" t="s">
        <v>1291</v>
      </c>
    </row>
    <row r="197" spans="1:27" s="158" customFormat="1" ht="51.75" customHeight="1" x14ac:dyDescent="0.25">
      <c r="B197" s="323" t="e">
        <f>IF(Tabla2[[#This Row],[Productos ]]="","",CONCATENATE(Tabla2[[#This Row],[POA]],".",Tabla2[[#This Row],[SRS]],".",Tabla2[[#This Row],[AREA]],".",Tabla2[[#This Row],[TIPO]]))</f>
        <v>#REF!</v>
      </c>
      <c r="C197" s="323" t="e">
        <f>IF(Tabla2[[#This Row],[Productos ]]="","",'Formulario PPGR1'!#REF!)</f>
        <v>#REF!</v>
      </c>
      <c r="D197" s="323" t="e">
        <f>IF(Tabla2[[#This Row],[Productos ]]="","",'Formulario PPGR1'!#REF!)</f>
        <v>#REF!</v>
      </c>
      <c r="E197" s="323" t="e">
        <f>IF(Tabla2[[#This Row],[Productos ]]="","",'Formulario PPGR1'!#REF!)</f>
        <v>#REF!</v>
      </c>
      <c r="F197" s="323" t="e">
        <f>IF(Tabla2[[#This Row],[Productos ]]="","",'Formulario PPGR1'!#REF!)</f>
        <v>#REF!</v>
      </c>
      <c r="G197" s="546" t="s">
        <v>2896</v>
      </c>
      <c r="H197" s="546" t="s">
        <v>1855</v>
      </c>
      <c r="I197" s="546" t="s">
        <v>2900</v>
      </c>
      <c r="J197" s="547"/>
      <c r="K197" s="547"/>
      <c r="L197" s="547">
        <v>1</v>
      </c>
      <c r="M197" s="547"/>
      <c r="N197" s="547"/>
      <c r="O197" s="547">
        <v>1</v>
      </c>
      <c r="P197" s="547"/>
      <c r="Q197" s="547"/>
      <c r="R197" s="547">
        <v>1</v>
      </c>
      <c r="S197" s="547"/>
      <c r="T197" s="547"/>
      <c r="U197" s="547">
        <v>1</v>
      </c>
      <c r="V197" s="548">
        <f>IF(SUM(Tabla2[[#This Row],[Ene]:[Dic]])=0,"",SUM(Tabla2[[#This Row],[Ene]:[Dic]]))</f>
        <v>4</v>
      </c>
      <c r="W197" s="549" t="s">
        <v>445</v>
      </c>
      <c r="X197" s="549"/>
      <c r="Y197" s="549"/>
      <c r="Z197" s="549"/>
      <c r="AA197" s="573" t="s">
        <v>1291</v>
      </c>
    </row>
    <row r="198" spans="1:27" s="158" customFormat="1" ht="51.75" customHeight="1" x14ac:dyDescent="0.25">
      <c r="B198" s="335" t="e">
        <f>IF(Tabla2[[#This Row],[Productos ]]="","",CONCATENATE(Tabla2[[#This Row],[POA]],".",Tabla2[[#This Row],[SRS]],".",Tabla2[[#This Row],[AREA]],".",Tabla2[[#This Row],[TIPO]]))</f>
        <v>#REF!</v>
      </c>
      <c r="C198" s="335" t="e">
        <f>IF(Tabla2[[#This Row],[Productos ]]="","",'Formulario PPGR1'!#REF!)</f>
        <v>#REF!</v>
      </c>
      <c r="D198" s="335" t="e">
        <f>IF(Tabla2[[#This Row],[Productos ]]="","",'Formulario PPGR1'!#REF!)</f>
        <v>#REF!</v>
      </c>
      <c r="E198" s="335" t="e">
        <f>IF(Tabla2[[#This Row],[Productos ]]="","",'Formulario PPGR1'!#REF!)</f>
        <v>#REF!</v>
      </c>
      <c r="F198" s="335" t="e">
        <f>IF(Tabla2[[#This Row],[Productos ]]="","",'Formulario PPGR1'!#REF!)</f>
        <v>#REF!</v>
      </c>
      <c r="G198" s="546" t="s">
        <v>3022</v>
      </c>
      <c r="H198" s="546" t="s">
        <v>1857</v>
      </c>
      <c r="I198" s="558" t="s">
        <v>2901</v>
      </c>
      <c r="J198" s="547"/>
      <c r="K198" s="547"/>
      <c r="L198" s="547"/>
      <c r="M198" s="547"/>
      <c r="N198" s="547"/>
      <c r="O198" s="547"/>
      <c r="P198" s="547">
        <v>1</v>
      </c>
      <c r="Q198" s="547"/>
      <c r="R198" s="547"/>
      <c r="S198" s="547"/>
      <c r="T198" s="547"/>
      <c r="U198" s="547"/>
      <c r="V198" s="548">
        <f>IF(SUM(Tabla2[[#This Row],[Ene]:[Dic]])=0,"",SUM(Tabla2[[#This Row],[Ene]:[Dic]]))</f>
        <v>1</v>
      </c>
      <c r="W198" s="549" t="s">
        <v>445</v>
      </c>
      <c r="X198" s="549"/>
      <c r="Y198" s="549"/>
      <c r="Z198" s="549"/>
      <c r="AA198" s="573" t="s">
        <v>1291</v>
      </c>
    </row>
    <row r="199" spans="1:27" s="158" customFormat="1" ht="53.25" customHeight="1" x14ac:dyDescent="0.25">
      <c r="B199" s="325" t="e">
        <f>IF(Tabla2[[#This Row],[Productos ]]="","",CONCATENATE(Tabla2[[#This Row],[POA]],".",Tabla2[[#This Row],[SRS]],".",Tabla2[[#This Row],[AREA]],".",Tabla2[[#This Row],[TIPO]]))</f>
        <v>#REF!</v>
      </c>
      <c r="C199" s="325" t="e">
        <f>IF(Tabla2[[#This Row],[Productos ]]="","",'Formulario PPGR1'!#REF!)</f>
        <v>#REF!</v>
      </c>
      <c r="D199" s="325" t="e">
        <f>IF(Tabla2[[#This Row],[Productos ]]="","",'Formulario PPGR1'!#REF!)</f>
        <v>#REF!</v>
      </c>
      <c r="E199" s="325" t="e">
        <f>IF(Tabla2[[#This Row],[Productos ]]="","",'Formulario PPGR1'!#REF!)</f>
        <v>#REF!</v>
      </c>
      <c r="F199" s="325" t="e">
        <f>IF(Tabla2[[#This Row],[Productos ]]="","",'Formulario PPGR1'!#REF!)</f>
        <v>#REF!</v>
      </c>
      <c r="G199" s="546" t="s">
        <v>3022</v>
      </c>
      <c r="H199" s="546" t="s">
        <v>1859</v>
      </c>
      <c r="I199" s="546" t="s">
        <v>2902</v>
      </c>
      <c r="J199" s="547">
        <v>1</v>
      </c>
      <c r="K199" s="547"/>
      <c r="L199" s="547"/>
      <c r="M199" s="547">
        <v>1</v>
      </c>
      <c r="N199" s="547"/>
      <c r="O199" s="547"/>
      <c r="P199" s="547">
        <v>1</v>
      </c>
      <c r="Q199" s="547"/>
      <c r="R199" s="547"/>
      <c r="S199" s="547">
        <v>1</v>
      </c>
      <c r="T199" s="547"/>
      <c r="U199" s="547"/>
      <c r="V199" s="548">
        <f>IF(SUM(Tabla2[[#This Row],[Ene]:[Dic]])=0,"",SUM(Tabla2[[#This Row],[Ene]:[Dic]]))</f>
        <v>4</v>
      </c>
      <c r="W199" s="549" t="s">
        <v>2903</v>
      </c>
      <c r="X199" s="549"/>
      <c r="Y199" s="549"/>
      <c r="Z199" s="549"/>
      <c r="AA199" s="573" t="s">
        <v>1291</v>
      </c>
    </row>
    <row r="200" spans="1:27" s="158" customFormat="1" ht="57.75" customHeight="1" x14ac:dyDescent="0.25">
      <c r="B200" s="325" t="e">
        <f>IF(Tabla2[[#This Row],[Productos ]]="","",CONCATENATE(Tabla2[[#This Row],[POA]],".",Tabla2[[#This Row],[SRS]],".",Tabla2[[#This Row],[AREA]],".",Tabla2[[#This Row],[TIPO]]))</f>
        <v>#REF!</v>
      </c>
      <c r="C200" s="325" t="e">
        <f>IF(Tabla2[[#This Row],[Productos ]]="","",'Formulario PPGR1'!#REF!)</f>
        <v>#REF!</v>
      </c>
      <c r="D200" s="325" t="e">
        <f>IF(Tabla2[[#This Row],[Productos ]]="","",'Formulario PPGR1'!#REF!)</f>
        <v>#REF!</v>
      </c>
      <c r="E200" s="325" t="e">
        <f>IF(Tabla2[[#This Row],[Productos ]]="","",'Formulario PPGR1'!#REF!)</f>
        <v>#REF!</v>
      </c>
      <c r="F200" s="325" t="e">
        <f>IF(Tabla2[[#This Row],[Productos ]]="","",'Formulario PPGR1'!#REF!)</f>
        <v>#REF!</v>
      </c>
      <c r="G200" s="546" t="s">
        <v>3022</v>
      </c>
      <c r="H200" s="546" t="s">
        <v>1861</v>
      </c>
      <c r="I200" s="558" t="s">
        <v>2904</v>
      </c>
      <c r="J200" s="547">
        <v>1</v>
      </c>
      <c r="K200" s="547"/>
      <c r="L200" s="547"/>
      <c r="M200" s="547">
        <v>1</v>
      </c>
      <c r="N200" s="547"/>
      <c r="O200" s="547"/>
      <c r="P200" s="547">
        <v>1</v>
      </c>
      <c r="Q200" s="547"/>
      <c r="R200" s="547"/>
      <c r="S200" s="547">
        <v>1</v>
      </c>
      <c r="T200" s="547"/>
      <c r="U200" s="547"/>
      <c r="V200" s="548">
        <f>IF(SUM(Tabla2[[#This Row],[Ene]:[Dic]])=0,"",SUM(Tabla2[[#This Row],[Ene]:[Dic]]))</f>
        <v>4</v>
      </c>
      <c r="W200" s="549" t="s">
        <v>445</v>
      </c>
      <c r="X200" s="549"/>
      <c r="Y200" s="549"/>
      <c r="Z200" s="549"/>
      <c r="AA200" s="573" t="s">
        <v>1291</v>
      </c>
    </row>
    <row r="201" spans="1:27" s="158" customFormat="1" ht="66" customHeight="1" x14ac:dyDescent="0.25">
      <c r="B201" s="323" t="e">
        <f>IF(Tabla2[[#This Row],[Productos ]]="","",CONCATENATE(Tabla2[[#This Row],[POA]],".",Tabla2[[#This Row],[SRS]],".",Tabla2[[#This Row],[AREA]],".",Tabla2[[#This Row],[TIPO]]))</f>
        <v>#REF!</v>
      </c>
      <c r="C201" s="323" t="e">
        <f>IF(Tabla2[[#This Row],[Productos ]]="","",'Formulario PPGR1'!#REF!)</f>
        <v>#REF!</v>
      </c>
      <c r="D201" s="323" t="e">
        <f>IF(Tabla2[[#This Row],[Productos ]]="","",'Formulario PPGR1'!#REF!)</f>
        <v>#REF!</v>
      </c>
      <c r="E201" s="323" t="e">
        <f>IF(Tabla2[[#This Row],[Productos ]]="","",'Formulario PPGR1'!#REF!)</f>
        <v>#REF!</v>
      </c>
      <c r="F201" s="323" t="e">
        <f>IF(Tabla2[[#This Row],[Productos ]]="","",'Formulario PPGR1'!#REF!)</f>
        <v>#REF!</v>
      </c>
      <c r="G201" s="546" t="s">
        <v>3022</v>
      </c>
      <c r="H201" s="546" t="s">
        <v>1863</v>
      </c>
      <c r="I201" s="546" t="s">
        <v>1864</v>
      </c>
      <c r="J201" s="547"/>
      <c r="K201" s="547"/>
      <c r="L201" s="547"/>
      <c r="M201" s="547">
        <v>1</v>
      </c>
      <c r="N201" s="547"/>
      <c r="O201" s="547"/>
      <c r="P201" s="547">
        <v>1</v>
      </c>
      <c r="Q201" s="547"/>
      <c r="R201" s="547"/>
      <c r="S201" s="547">
        <v>1</v>
      </c>
      <c r="T201" s="547"/>
      <c r="U201" s="547"/>
      <c r="V201" s="548">
        <f>IF(SUM(Tabla2[[#This Row],[Ene]:[Dic]])=0,"",SUM(Tabla2[[#This Row],[Ene]:[Dic]]))</f>
        <v>3</v>
      </c>
      <c r="W201" s="549" t="s">
        <v>444</v>
      </c>
      <c r="X201" s="549"/>
      <c r="Y201" s="549"/>
      <c r="Z201" s="549" t="s">
        <v>1865</v>
      </c>
      <c r="AA201" s="573" t="s">
        <v>1291</v>
      </c>
    </row>
    <row r="202" spans="1:27" s="158" customFormat="1" ht="82.5" customHeight="1" x14ac:dyDescent="0.25">
      <c r="B202" s="323" t="e">
        <f>IF(Tabla2[[#This Row],[Productos ]]="","",CONCATENATE(Tabla2[[#This Row],[POA]],".",Tabla2[[#This Row],[SRS]],".",Tabla2[[#This Row],[AREA]],".",Tabla2[[#This Row],[TIPO]]))</f>
        <v>#REF!</v>
      </c>
      <c r="C202" s="323" t="e">
        <f>IF(Tabla2[[#This Row],[Productos ]]="","",'Formulario PPGR1'!#REF!)</f>
        <v>#REF!</v>
      </c>
      <c r="D202" s="323" t="e">
        <f>IF(Tabla2[[#This Row],[Productos ]]="","",'Formulario PPGR1'!#REF!)</f>
        <v>#REF!</v>
      </c>
      <c r="E202" s="323" t="e">
        <f>IF(Tabla2[[#This Row],[Productos ]]="","",'Formulario PPGR1'!#REF!)</f>
        <v>#REF!</v>
      </c>
      <c r="F202" s="323" t="e">
        <f>IF(Tabla2[[#This Row],[Productos ]]="","",'Formulario PPGR1'!#REF!)</f>
        <v>#REF!</v>
      </c>
      <c r="G202" s="546" t="s">
        <v>3022</v>
      </c>
      <c r="H202" s="546" t="s">
        <v>1866</v>
      </c>
      <c r="I202" s="546" t="s">
        <v>2905</v>
      </c>
      <c r="J202" s="547"/>
      <c r="K202" s="547">
        <v>1</v>
      </c>
      <c r="L202" s="547"/>
      <c r="M202" s="547"/>
      <c r="N202" s="547"/>
      <c r="O202" s="547"/>
      <c r="P202" s="547"/>
      <c r="Q202" s="547"/>
      <c r="R202" s="547"/>
      <c r="S202" s="547"/>
      <c r="T202" s="547"/>
      <c r="U202" s="547"/>
      <c r="V202" s="548">
        <f>IF(SUM(Tabla2[[#This Row],[Ene]:[Dic]])=0,"",SUM(Tabla2[[#This Row],[Ene]:[Dic]]))</f>
        <v>1</v>
      </c>
      <c r="W202" s="549" t="s">
        <v>445</v>
      </c>
      <c r="X202" s="549"/>
      <c r="Y202" s="549"/>
      <c r="Z202" s="549"/>
      <c r="AA202" s="573" t="s">
        <v>1291</v>
      </c>
    </row>
    <row r="203" spans="1:27" s="158" customFormat="1" ht="59.25" customHeight="1" x14ac:dyDescent="0.25">
      <c r="B203" s="325" t="e">
        <f>IF(Tabla2[[#This Row],[Productos ]]="","",CONCATENATE(Tabla2[[#This Row],[POA]],".",Tabla2[[#This Row],[SRS]],".",Tabla2[[#This Row],[AREA]],".",Tabla2[[#This Row],[TIPO]]))</f>
        <v>#REF!</v>
      </c>
      <c r="C203" s="325" t="e">
        <f>IF(Tabla2[[#This Row],[Productos ]]="","",'Formulario PPGR1'!#REF!)</f>
        <v>#REF!</v>
      </c>
      <c r="D203" s="325" t="e">
        <f>IF(Tabla2[[#This Row],[Productos ]]="","",'Formulario PPGR1'!#REF!)</f>
        <v>#REF!</v>
      </c>
      <c r="E203" s="325" t="e">
        <f>IF(Tabla2[[#This Row],[Productos ]]="","",'Formulario PPGR1'!#REF!)</f>
        <v>#REF!</v>
      </c>
      <c r="F203" s="325" t="e">
        <f>IF(Tabla2[[#This Row],[Productos ]]="","",'Formulario PPGR1'!#REF!)</f>
        <v>#REF!</v>
      </c>
      <c r="G203" s="546" t="s">
        <v>1868</v>
      </c>
      <c r="H203" s="546" t="s">
        <v>1871</v>
      </c>
      <c r="I203" s="546" t="s">
        <v>1872</v>
      </c>
      <c r="J203" s="547">
        <v>1</v>
      </c>
      <c r="K203" s="547"/>
      <c r="L203" s="547"/>
      <c r="M203" s="547">
        <v>1</v>
      </c>
      <c r="N203" s="547"/>
      <c r="O203" s="547"/>
      <c r="P203" s="547">
        <v>1</v>
      </c>
      <c r="Q203" s="547"/>
      <c r="R203" s="547"/>
      <c r="S203" s="547">
        <v>1</v>
      </c>
      <c r="T203" s="547"/>
      <c r="U203" s="547"/>
      <c r="V203" s="548">
        <f>IF(SUM(Tabla2[[#This Row],[Ene]:[Dic]])=0,"",SUM(Tabla2[[#This Row],[Ene]:[Dic]]))</f>
        <v>4</v>
      </c>
      <c r="W203" s="549" t="s">
        <v>445</v>
      </c>
      <c r="X203" s="549" t="s">
        <v>446</v>
      </c>
      <c r="Y203" s="549"/>
      <c r="Z203" s="549"/>
      <c r="AA203" s="575" t="s">
        <v>1873</v>
      </c>
    </row>
    <row r="204" spans="1:27" s="158" customFormat="1" ht="59.25" customHeight="1" x14ac:dyDescent="0.25">
      <c r="B204" s="325" t="e">
        <f>IF(Tabla2[[#This Row],[Productos ]]="","",CONCATENATE(Tabla2[[#This Row],[POA]],".",Tabla2[[#This Row],[SRS]],".",Tabla2[[#This Row],[AREA]],".",Tabla2[[#This Row],[TIPO]]))</f>
        <v>#REF!</v>
      </c>
      <c r="C204" s="325" t="e">
        <f>IF(Tabla2[[#This Row],[Productos ]]="","",'Formulario PPGR1'!#REF!)</f>
        <v>#REF!</v>
      </c>
      <c r="D204" s="325" t="e">
        <f>IF(Tabla2[[#This Row],[Productos ]]="","",'Formulario PPGR1'!#REF!)</f>
        <v>#REF!</v>
      </c>
      <c r="E204" s="325" t="e">
        <f>IF(Tabla2[[#This Row],[Productos ]]="","",'Formulario PPGR1'!#REF!)</f>
        <v>#REF!</v>
      </c>
      <c r="F204" s="325" t="e">
        <f>IF(Tabla2[[#This Row],[Productos ]]="","",'Formulario PPGR1'!#REF!)</f>
        <v>#REF!</v>
      </c>
      <c r="G204" s="546" t="s">
        <v>1868</v>
      </c>
      <c r="H204" s="546" t="s">
        <v>1874</v>
      </c>
      <c r="I204" s="546" t="s">
        <v>1875</v>
      </c>
      <c r="J204" s="547"/>
      <c r="K204" s="547">
        <v>1</v>
      </c>
      <c r="L204" s="547">
        <v>1</v>
      </c>
      <c r="M204" s="547"/>
      <c r="N204" s="547">
        <v>1</v>
      </c>
      <c r="O204" s="547">
        <v>1</v>
      </c>
      <c r="P204" s="547"/>
      <c r="Q204" s="547">
        <v>1</v>
      </c>
      <c r="R204" s="547">
        <v>1</v>
      </c>
      <c r="S204" s="547"/>
      <c r="T204" s="547">
        <v>1</v>
      </c>
      <c r="U204" s="547">
        <v>1</v>
      </c>
      <c r="V204" s="548">
        <f>IF(SUM(Tabla2[[#This Row],[Ene]:[Dic]])=0,"",SUM(Tabla2[[#This Row],[Ene]:[Dic]]))</f>
        <v>8</v>
      </c>
      <c r="W204" s="549" t="s">
        <v>444</v>
      </c>
      <c r="X204" s="549"/>
      <c r="Y204" s="549"/>
      <c r="Z204" s="549"/>
      <c r="AA204" s="573" t="s">
        <v>1876</v>
      </c>
    </row>
    <row r="205" spans="1:27" s="158" customFormat="1" ht="63" x14ac:dyDescent="0.25">
      <c r="B205" s="323" t="e">
        <f>IF(Tabla2[[#This Row],[Productos ]]="","",CONCATENATE(Tabla2[[#This Row],[POA]],".",Tabla2[[#This Row],[SRS]],".",Tabla2[[#This Row],[AREA]],".",Tabla2[[#This Row],[TIPO]]))</f>
        <v>#REF!</v>
      </c>
      <c r="C205" s="323" t="e">
        <f>IF(Tabla2[[#This Row],[Productos ]]="","",'Formulario PPGR1'!#REF!)</f>
        <v>#REF!</v>
      </c>
      <c r="D205" s="323" t="e">
        <f>IF(Tabla2[[#This Row],[Productos ]]="","",'Formulario PPGR1'!#REF!)</f>
        <v>#REF!</v>
      </c>
      <c r="E205" s="323" t="e">
        <f>IF(Tabla2[[#This Row],[Productos ]]="","",'Formulario PPGR1'!#REF!)</f>
        <v>#REF!</v>
      </c>
      <c r="F205" s="323" t="e">
        <f>IF(Tabla2[[#This Row],[Productos ]]="","",'Formulario PPGR1'!#REF!)</f>
        <v>#REF!</v>
      </c>
      <c r="G205" s="563" t="s">
        <v>1877</v>
      </c>
      <c r="H205" s="546" t="s">
        <v>1762</v>
      </c>
      <c r="I205" s="546" t="s">
        <v>1882</v>
      </c>
      <c r="J205" s="547"/>
      <c r="K205" s="547"/>
      <c r="L205" s="547">
        <v>1</v>
      </c>
      <c r="M205" s="547"/>
      <c r="N205" s="547"/>
      <c r="O205" s="547"/>
      <c r="P205" s="547"/>
      <c r="Q205" s="547"/>
      <c r="R205" s="547">
        <v>1</v>
      </c>
      <c r="S205" s="547"/>
      <c r="T205" s="547"/>
      <c r="U205" s="547"/>
      <c r="V205" s="548">
        <f>IF(SUM(Tabla2[[#This Row],[Ene]:[Dic]])=0,"",SUM(Tabla2[[#This Row],[Ene]:[Dic]]))</f>
        <v>2</v>
      </c>
      <c r="W205" s="549" t="s">
        <v>444</v>
      </c>
      <c r="X205" s="549" t="s">
        <v>446</v>
      </c>
      <c r="Y205" s="549" t="s">
        <v>445</v>
      </c>
      <c r="Z205" s="549"/>
      <c r="AA205" s="573" t="s">
        <v>1292</v>
      </c>
    </row>
    <row r="206" spans="1:27" s="158" customFormat="1" ht="71.25" customHeight="1" x14ac:dyDescent="0.25">
      <c r="B206" s="323" t="e">
        <f>IF(Tabla2[[#This Row],[Productos ]]="","",CONCATENATE(Tabla2[[#This Row],[POA]],".",Tabla2[[#This Row],[SRS]],".",Tabla2[[#This Row],[AREA]],".",Tabla2[[#This Row],[TIPO]]))</f>
        <v>#REF!</v>
      </c>
      <c r="C206" s="323" t="e">
        <f>IF(Tabla2[[#This Row],[Productos ]]="","",'Formulario PPGR1'!#REF!)</f>
        <v>#REF!</v>
      </c>
      <c r="D206" s="323" t="e">
        <f>IF(Tabla2[[#This Row],[Productos ]]="","",'Formulario PPGR1'!#REF!)</f>
        <v>#REF!</v>
      </c>
      <c r="E206" s="323" t="e">
        <f>IF(Tabla2[[#This Row],[Productos ]]="","",'Formulario PPGR1'!#REF!)</f>
        <v>#REF!</v>
      </c>
      <c r="F206" s="323" t="e">
        <f>IF(Tabla2[[#This Row],[Productos ]]="","",'Formulario PPGR1'!#REF!)</f>
        <v>#REF!</v>
      </c>
      <c r="G206" s="563" t="s">
        <v>3027</v>
      </c>
      <c r="H206" s="546" t="s">
        <v>1883</v>
      </c>
      <c r="I206" s="546" t="s">
        <v>2906</v>
      </c>
      <c r="J206" s="547"/>
      <c r="K206" s="547"/>
      <c r="L206" s="547"/>
      <c r="M206" s="547"/>
      <c r="N206" s="547"/>
      <c r="O206" s="547">
        <v>1</v>
      </c>
      <c r="P206" s="547"/>
      <c r="Q206" s="547"/>
      <c r="R206" s="547"/>
      <c r="S206" s="547">
        <v>1</v>
      </c>
      <c r="T206" s="547"/>
      <c r="U206" s="547"/>
      <c r="V206" s="548">
        <f>IF(SUM(Tabla2[[#This Row],[Ene]:[Dic]])=0,"",SUM(Tabla2[[#This Row],[Ene]:[Dic]]))</f>
        <v>2</v>
      </c>
      <c r="W206" s="549" t="s">
        <v>444</v>
      </c>
      <c r="X206" s="549"/>
      <c r="Y206" s="549"/>
      <c r="Z206" s="549"/>
      <c r="AA206" s="573" t="s">
        <v>1292</v>
      </c>
    </row>
    <row r="207" spans="1:27" s="158" customFormat="1" ht="94.5" x14ac:dyDescent="0.25">
      <c r="B207" s="323" t="e">
        <f>IF(Tabla2[[#This Row],[Productos ]]="","",CONCATENATE(Tabla2[[#This Row],[POA]],".",Tabla2[[#This Row],[SRS]],".",Tabla2[[#This Row],[AREA]],".",Tabla2[[#This Row],[TIPO]]))</f>
        <v>#REF!</v>
      </c>
      <c r="C207" s="323" t="e">
        <f>IF(Tabla2[[#This Row],[Productos ]]="","",'Formulario PPGR1'!#REF!)</f>
        <v>#REF!</v>
      </c>
      <c r="D207" s="323" t="e">
        <f>IF(Tabla2[[#This Row],[Productos ]]="","",'Formulario PPGR1'!#REF!)</f>
        <v>#REF!</v>
      </c>
      <c r="E207" s="323" t="e">
        <f>IF(Tabla2[[#This Row],[Productos ]]="","",'Formulario PPGR1'!#REF!)</f>
        <v>#REF!</v>
      </c>
      <c r="F207" s="323" t="e">
        <f>IF(Tabla2[[#This Row],[Productos ]]="","",'Formulario PPGR1'!#REF!)</f>
        <v>#REF!</v>
      </c>
      <c r="G207" s="563" t="s">
        <v>3024</v>
      </c>
      <c r="H207" s="563" t="s">
        <v>1884</v>
      </c>
      <c r="I207" s="563" t="s">
        <v>1885</v>
      </c>
      <c r="J207" s="547"/>
      <c r="K207" s="547"/>
      <c r="L207" s="547">
        <v>1</v>
      </c>
      <c r="M207" s="547"/>
      <c r="N207" s="547"/>
      <c r="O207" s="547">
        <v>1</v>
      </c>
      <c r="P207" s="547"/>
      <c r="Q207" s="547"/>
      <c r="R207" s="547">
        <v>1</v>
      </c>
      <c r="S207" s="547"/>
      <c r="T207" s="547"/>
      <c r="U207" s="547">
        <v>1</v>
      </c>
      <c r="V207" s="548">
        <f>IF(SUM(Tabla2[[#This Row],[Ene]:[Dic]])=0,"",SUM(Tabla2[[#This Row],[Ene]:[Dic]]))</f>
        <v>4</v>
      </c>
      <c r="W207" s="549" t="s">
        <v>444</v>
      </c>
      <c r="X207" s="549"/>
      <c r="Y207" s="549"/>
      <c r="Z207" s="549"/>
      <c r="AA207" s="573" t="s">
        <v>1292</v>
      </c>
    </row>
    <row r="208" spans="1:27" s="158" customFormat="1" ht="81" customHeight="1" x14ac:dyDescent="0.25">
      <c r="B208" s="323" t="e">
        <f>IF(Tabla2[[#This Row],[Productos ]]="","",CONCATENATE(Tabla2[[#This Row],[POA]],".",Tabla2[[#This Row],[SRS]],".",Tabla2[[#This Row],[AREA]],".",Tabla2[[#This Row],[TIPO]]))</f>
        <v>#REF!</v>
      </c>
      <c r="C208" s="323" t="e">
        <f>IF(Tabla2[[#This Row],[Productos ]]="","",'Formulario PPGR1'!#REF!)</f>
        <v>#REF!</v>
      </c>
      <c r="D208" s="323" t="e">
        <f>IF(Tabla2[[#This Row],[Productos ]]="","",'Formulario PPGR1'!#REF!)</f>
        <v>#REF!</v>
      </c>
      <c r="E208" s="323" t="e">
        <f>IF(Tabla2[[#This Row],[Productos ]]="","",'Formulario PPGR1'!#REF!)</f>
        <v>#REF!</v>
      </c>
      <c r="F208" s="323" t="e">
        <f>IF(Tabla2[[#This Row],[Productos ]]="","",'Formulario PPGR1'!#REF!)</f>
        <v>#REF!</v>
      </c>
      <c r="G208" s="563" t="s">
        <v>3024</v>
      </c>
      <c r="H208" s="563" t="s">
        <v>1812</v>
      </c>
      <c r="I208" s="563" t="s">
        <v>1886</v>
      </c>
      <c r="J208" s="547"/>
      <c r="K208" s="547"/>
      <c r="L208" s="547">
        <v>1</v>
      </c>
      <c r="M208" s="547"/>
      <c r="N208" s="547"/>
      <c r="O208" s="547">
        <v>1</v>
      </c>
      <c r="P208" s="547"/>
      <c r="Q208" s="547"/>
      <c r="R208" s="547">
        <v>1</v>
      </c>
      <c r="S208" s="547"/>
      <c r="T208" s="547"/>
      <c r="U208" s="547">
        <v>1</v>
      </c>
      <c r="V208" s="548">
        <f>IF(SUM(Tabla2[[#This Row],[Ene]:[Dic]])=0,"",SUM(Tabla2[[#This Row],[Ene]:[Dic]]))</f>
        <v>4</v>
      </c>
      <c r="W208" s="549" t="s">
        <v>460</v>
      </c>
      <c r="X208" s="549"/>
      <c r="Y208" s="549"/>
      <c r="Z208" s="549"/>
      <c r="AA208" s="573" t="s">
        <v>1292</v>
      </c>
    </row>
    <row r="209" spans="2:27" s="158" customFormat="1" ht="71.25" customHeight="1" x14ac:dyDescent="0.25">
      <c r="B209" s="323" t="e">
        <f>IF(Tabla2[[#This Row],[Productos ]]="","",CONCATENATE(Tabla2[[#This Row],[POA]],".",Tabla2[[#This Row],[SRS]],".",Tabla2[[#This Row],[AREA]],".",Tabla2[[#This Row],[TIPO]]))</f>
        <v>#REF!</v>
      </c>
      <c r="C209" s="323" t="e">
        <f>IF(Tabla2[[#This Row],[Productos ]]="","",'Formulario PPGR1'!#REF!)</f>
        <v>#REF!</v>
      </c>
      <c r="D209" s="323" t="e">
        <f>IF(Tabla2[[#This Row],[Productos ]]="","",'Formulario PPGR1'!#REF!)</f>
        <v>#REF!</v>
      </c>
      <c r="E209" s="323" t="e">
        <f>IF(Tabla2[[#This Row],[Productos ]]="","",'Formulario PPGR1'!#REF!)</f>
        <v>#REF!</v>
      </c>
      <c r="F209" s="323" t="e">
        <f>IF(Tabla2[[#This Row],[Productos ]]="","",'Formulario PPGR1'!#REF!)</f>
        <v>#REF!</v>
      </c>
      <c r="G209" s="563" t="s">
        <v>3023</v>
      </c>
      <c r="H209" s="563" t="s">
        <v>1887</v>
      </c>
      <c r="I209" s="563" t="s">
        <v>1888</v>
      </c>
      <c r="J209" s="547"/>
      <c r="K209" s="547"/>
      <c r="L209" s="547">
        <v>1</v>
      </c>
      <c r="M209" s="547"/>
      <c r="N209" s="547"/>
      <c r="O209" s="547">
        <v>1</v>
      </c>
      <c r="P209" s="547"/>
      <c r="Q209" s="547"/>
      <c r="R209" s="547">
        <v>1</v>
      </c>
      <c r="S209" s="547"/>
      <c r="T209" s="547"/>
      <c r="U209" s="547">
        <v>1</v>
      </c>
      <c r="V209" s="548">
        <f>IF(SUM(Tabla2[[#This Row],[Ene]:[Dic]])=0,"",SUM(Tabla2[[#This Row],[Ene]:[Dic]]))</f>
        <v>4</v>
      </c>
      <c r="W209" s="549" t="s">
        <v>444</v>
      </c>
      <c r="X209" s="549"/>
      <c r="Y209" s="549"/>
      <c r="Z209" s="549"/>
      <c r="AA209" s="573" t="s">
        <v>1292</v>
      </c>
    </row>
    <row r="210" spans="2:27" s="158" customFormat="1" ht="63" x14ac:dyDescent="0.25">
      <c r="B210" s="323" t="e">
        <f>IF(Tabla2[[#This Row],[Productos ]]="","",CONCATENATE(Tabla2[[#This Row],[POA]],".",Tabla2[[#This Row],[SRS]],".",Tabla2[[#This Row],[AREA]],".",Tabla2[[#This Row],[TIPO]]))</f>
        <v>#REF!</v>
      </c>
      <c r="C210" s="323" t="e">
        <f>IF(Tabla2[[#This Row],[Productos ]]="","",'Formulario PPGR1'!#REF!)</f>
        <v>#REF!</v>
      </c>
      <c r="D210" s="323" t="e">
        <f>IF(Tabla2[[#This Row],[Productos ]]="","",'Formulario PPGR1'!#REF!)</f>
        <v>#REF!</v>
      </c>
      <c r="E210" s="323" t="e">
        <f>IF(Tabla2[[#This Row],[Productos ]]="","",'Formulario PPGR1'!#REF!)</f>
        <v>#REF!</v>
      </c>
      <c r="F210" s="323" t="e">
        <f>IF(Tabla2[[#This Row],[Productos ]]="","",'Formulario PPGR1'!#REF!)</f>
        <v>#REF!</v>
      </c>
      <c r="G210" s="546" t="s">
        <v>1881</v>
      </c>
      <c r="H210" s="546" t="s">
        <v>1889</v>
      </c>
      <c r="I210" s="564" t="s">
        <v>1890</v>
      </c>
      <c r="J210" s="547">
        <v>1</v>
      </c>
      <c r="K210" s="547"/>
      <c r="L210" s="547"/>
      <c r="M210" s="547">
        <v>1</v>
      </c>
      <c r="N210" s="547"/>
      <c r="O210" s="547"/>
      <c r="P210" s="547">
        <v>1</v>
      </c>
      <c r="Q210" s="547"/>
      <c r="R210" s="547"/>
      <c r="S210" s="547">
        <v>1</v>
      </c>
      <c r="T210" s="547"/>
      <c r="U210" s="547"/>
      <c r="V210" s="548">
        <f>IF(SUM(Tabla2[[#This Row],[Ene]:[Dic]])=0,"",SUM(Tabla2[[#This Row],[Ene]:[Dic]]))</f>
        <v>4</v>
      </c>
      <c r="W210" s="549" t="s">
        <v>444</v>
      </c>
      <c r="X210" s="549" t="s">
        <v>445</v>
      </c>
      <c r="Y210" s="549"/>
      <c r="Z210" s="549"/>
      <c r="AA210" s="573" t="s">
        <v>1292</v>
      </c>
    </row>
    <row r="211" spans="2:27" s="158" customFormat="1" ht="63" x14ac:dyDescent="0.25">
      <c r="B211" s="323" t="e">
        <f>IF(Tabla2[[#This Row],[Productos ]]="","",CONCATENATE(Tabla2[[#This Row],[POA]],".",Tabla2[[#This Row],[SRS]],".",Tabla2[[#This Row],[AREA]],".",Tabla2[[#This Row],[TIPO]]))</f>
        <v>#REF!</v>
      </c>
      <c r="C211" s="323" t="e">
        <f>IF(Tabla2[[#This Row],[Productos ]]="","",'Formulario PPGR1'!#REF!)</f>
        <v>#REF!</v>
      </c>
      <c r="D211" s="323" t="e">
        <f>IF(Tabla2[[#This Row],[Productos ]]="","",'Formulario PPGR1'!#REF!)</f>
        <v>#REF!</v>
      </c>
      <c r="E211" s="323" t="e">
        <f>IF(Tabla2[[#This Row],[Productos ]]="","",'Formulario PPGR1'!#REF!)</f>
        <v>#REF!</v>
      </c>
      <c r="F211" s="323" t="e">
        <f>IF(Tabla2[[#This Row],[Productos ]]="","",'Formulario PPGR1'!#REF!)</f>
        <v>#REF!</v>
      </c>
      <c r="G211" s="546" t="s">
        <v>3025</v>
      </c>
      <c r="H211" s="546" t="s">
        <v>1891</v>
      </c>
      <c r="I211" s="563" t="s">
        <v>1892</v>
      </c>
      <c r="J211" s="547">
        <v>1</v>
      </c>
      <c r="K211" s="547"/>
      <c r="L211" s="547"/>
      <c r="M211" s="547">
        <v>1</v>
      </c>
      <c r="N211" s="547"/>
      <c r="O211" s="547"/>
      <c r="P211" s="547">
        <v>1</v>
      </c>
      <c r="Q211" s="547"/>
      <c r="R211" s="547"/>
      <c r="S211" s="547">
        <v>1</v>
      </c>
      <c r="T211" s="547"/>
      <c r="U211" s="547"/>
      <c r="V211" s="548">
        <f>IF(SUM(Tabla2[[#This Row],[Ene]:[Dic]])=0,"",SUM(Tabla2[[#This Row],[Ene]:[Dic]]))</f>
        <v>4</v>
      </c>
      <c r="W211" s="549" t="s">
        <v>444</v>
      </c>
      <c r="X211" s="549" t="s">
        <v>445</v>
      </c>
      <c r="Y211" s="549"/>
      <c r="Z211" s="549"/>
      <c r="AA211" s="573"/>
    </row>
    <row r="212" spans="2:27" s="158" customFormat="1" ht="94.5" x14ac:dyDescent="0.25">
      <c r="B212" s="323" t="e">
        <f>IF(Tabla2[[#This Row],[Productos ]]="","",CONCATENATE(Tabla2[[#This Row],[POA]],".",Tabla2[[#This Row],[SRS]],".",Tabla2[[#This Row],[AREA]],".",Tabla2[[#This Row],[TIPO]]))</f>
        <v>#REF!</v>
      </c>
      <c r="C212" s="323" t="e">
        <f>IF(Tabla2[[#This Row],[Productos ]]="","",'Formulario PPGR1'!#REF!)</f>
        <v>#REF!</v>
      </c>
      <c r="D212" s="323" t="e">
        <f>IF(Tabla2[[#This Row],[Productos ]]="","",'Formulario PPGR1'!#REF!)</f>
        <v>#REF!</v>
      </c>
      <c r="E212" s="323" t="e">
        <f>IF(Tabla2[[#This Row],[Productos ]]="","",'Formulario PPGR1'!#REF!)</f>
        <v>#REF!</v>
      </c>
      <c r="F212" s="323" t="e">
        <f>IF(Tabla2[[#This Row],[Productos ]]="","",'Formulario PPGR1'!#REF!)</f>
        <v>#REF!</v>
      </c>
      <c r="G212" s="546" t="s">
        <v>3026</v>
      </c>
      <c r="H212" s="578" t="s">
        <v>1898</v>
      </c>
      <c r="I212" s="546" t="s">
        <v>1899</v>
      </c>
      <c r="J212" s="547"/>
      <c r="K212" s="547"/>
      <c r="L212" s="547">
        <v>1</v>
      </c>
      <c r="M212" s="547"/>
      <c r="N212" s="547"/>
      <c r="O212" s="547">
        <v>1</v>
      </c>
      <c r="P212" s="547"/>
      <c r="Q212" s="547"/>
      <c r="R212" s="547">
        <v>1</v>
      </c>
      <c r="S212" s="547"/>
      <c r="T212" s="547"/>
      <c r="U212" s="547">
        <v>1</v>
      </c>
      <c r="V212" s="548">
        <f>IF(SUM(Tabla2[[#This Row],[Ene]:[Dic]])=0,"",SUM(Tabla2[[#This Row],[Ene]:[Dic]]))</f>
        <v>4</v>
      </c>
      <c r="W212" s="549" t="s">
        <v>1900</v>
      </c>
      <c r="X212" s="549"/>
      <c r="Y212" s="549"/>
      <c r="Z212" s="549"/>
      <c r="AA212" s="575" t="s">
        <v>75</v>
      </c>
    </row>
    <row r="213" spans="2:27" s="158" customFormat="1" ht="128.25" customHeight="1" x14ac:dyDescent="0.25">
      <c r="B213" s="323" t="e">
        <f>IF(Tabla2[[#This Row],[Productos ]]="","",CONCATENATE(Tabla2[[#This Row],[POA]],".",Tabla2[[#This Row],[SRS]],".",Tabla2[[#This Row],[AREA]],".",Tabla2[[#This Row],[TIPO]]))</f>
        <v>#REF!</v>
      </c>
      <c r="C213" s="323" t="e">
        <f>IF(Tabla2[[#This Row],[Productos ]]="","",'Formulario PPGR1'!#REF!)</f>
        <v>#REF!</v>
      </c>
      <c r="D213" s="323" t="e">
        <f>IF(Tabla2[[#This Row],[Productos ]]="","",'Formulario PPGR1'!#REF!)</f>
        <v>#REF!</v>
      </c>
      <c r="E213" s="323" t="e">
        <f>IF(Tabla2[[#This Row],[Productos ]]="","",'Formulario PPGR1'!#REF!)</f>
        <v>#REF!</v>
      </c>
      <c r="F213" s="323" t="e">
        <f>IF(Tabla2[[#This Row],[Productos ]]="","",'Formulario PPGR1'!#REF!)</f>
        <v>#REF!</v>
      </c>
      <c r="G213" s="546" t="s">
        <v>1895</v>
      </c>
      <c r="H213" s="578" t="s">
        <v>1901</v>
      </c>
      <c r="I213" s="546" t="s">
        <v>2907</v>
      </c>
      <c r="J213" s="547">
        <v>1</v>
      </c>
      <c r="K213" s="547">
        <v>1</v>
      </c>
      <c r="L213" s="547">
        <v>1</v>
      </c>
      <c r="M213" s="547"/>
      <c r="N213" s="547"/>
      <c r="O213" s="547"/>
      <c r="P213" s="547"/>
      <c r="Q213" s="547"/>
      <c r="R213" s="547"/>
      <c r="S213" s="547"/>
      <c r="T213" s="547"/>
      <c r="U213" s="547"/>
      <c r="V213" s="548">
        <f>IF(SUM(Tabla2[[#This Row],[Ene]:[Dic]])=0,"",SUM(Tabla2[[#This Row],[Ene]:[Dic]]))</f>
        <v>3</v>
      </c>
      <c r="W213" s="549" t="s">
        <v>445</v>
      </c>
      <c r="X213" s="549" t="s">
        <v>444</v>
      </c>
      <c r="Y213" s="549"/>
      <c r="Z213" s="549"/>
      <c r="AA213" s="575" t="s">
        <v>75</v>
      </c>
    </row>
    <row r="214" spans="2:27" s="158" customFormat="1" ht="94.5" x14ac:dyDescent="0.25">
      <c r="B214" s="323" t="e">
        <f>IF(Tabla2[[#This Row],[Productos ]]="","",CONCATENATE(Tabla2[[#This Row],[POA]],".",Tabla2[[#This Row],[SRS]],".",Tabla2[[#This Row],[AREA]],".",Tabla2[[#This Row],[TIPO]]))</f>
        <v>#REF!</v>
      </c>
      <c r="C214" s="323" t="e">
        <f>IF(Tabla2[[#This Row],[Productos ]]="","",'Formulario PPGR1'!#REF!)</f>
        <v>#REF!</v>
      </c>
      <c r="D214" s="323" t="e">
        <f>IF(Tabla2[[#This Row],[Productos ]]="","",'Formulario PPGR1'!#REF!)</f>
        <v>#REF!</v>
      </c>
      <c r="E214" s="323" t="e">
        <f>IF(Tabla2[[#This Row],[Productos ]]="","",'Formulario PPGR1'!#REF!)</f>
        <v>#REF!</v>
      </c>
      <c r="F214" s="323" t="e">
        <f>IF(Tabla2[[#This Row],[Productos ]]="","",'Formulario PPGR1'!#REF!)</f>
        <v>#REF!</v>
      </c>
      <c r="G214" s="546" t="s">
        <v>1902</v>
      </c>
      <c r="H214" s="578" t="s">
        <v>1903</v>
      </c>
      <c r="I214" s="546" t="s">
        <v>1904</v>
      </c>
      <c r="J214" s="547"/>
      <c r="K214" s="547"/>
      <c r="L214" s="547">
        <v>1</v>
      </c>
      <c r="M214" s="547"/>
      <c r="N214" s="547"/>
      <c r="O214" s="547">
        <v>1</v>
      </c>
      <c r="P214" s="547"/>
      <c r="Q214" s="547"/>
      <c r="R214" s="547">
        <v>1</v>
      </c>
      <c r="S214" s="547"/>
      <c r="T214" s="547"/>
      <c r="U214" s="547">
        <v>1</v>
      </c>
      <c r="V214" s="548">
        <f>IF(SUM(Tabla2[[#This Row],[Ene]:[Dic]])=0,"",SUM(Tabla2[[#This Row],[Ene]:[Dic]]))</f>
        <v>4</v>
      </c>
      <c r="W214" s="549" t="s">
        <v>1748</v>
      </c>
      <c r="X214" s="549"/>
      <c r="Y214" s="549"/>
      <c r="Z214" s="549"/>
      <c r="AA214" s="575" t="s">
        <v>75</v>
      </c>
    </row>
    <row r="215" spans="2:27" s="158" customFormat="1" ht="108" customHeight="1" x14ac:dyDescent="0.25">
      <c r="B215" s="323" t="e">
        <f>IF(Tabla2[[#This Row],[Productos ]]="","",CONCATENATE(Tabla2[[#This Row],[POA]],".",Tabla2[[#This Row],[SRS]],".",Tabla2[[#This Row],[AREA]],".",Tabla2[[#This Row],[TIPO]]))</f>
        <v>#REF!</v>
      </c>
      <c r="C215" s="323" t="e">
        <f>IF(Tabla2[[#This Row],[Productos ]]="","",'Formulario PPGR1'!#REF!)</f>
        <v>#REF!</v>
      </c>
      <c r="D215" s="323" t="e">
        <f>IF(Tabla2[[#This Row],[Productos ]]="","",'Formulario PPGR1'!#REF!)</f>
        <v>#REF!</v>
      </c>
      <c r="E215" s="323" t="e">
        <f>IF(Tabla2[[#This Row],[Productos ]]="","",'Formulario PPGR1'!#REF!)</f>
        <v>#REF!</v>
      </c>
      <c r="F215" s="323" t="e">
        <f>IF(Tabla2[[#This Row],[Productos ]]="","",'Formulario PPGR1'!#REF!)</f>
        <v>#REF!</v>
      </c>
      <c r="G215" s="546" t="s">
        <v>1897</v>
      </c>
      <c r="H215" s="578" t="s">
        <v>1905</v>
      </c>
      <c r="I215" s="546" t="s">
        <v>2908</v>
      </c>
      <c r="J215" s="547"/>
      <c r="K215" s="547">
        <v>1</v>
      </c>
      <c r="L215" s="547"/>
      <c r="M215" s="547"/>
      <c r="N215" s="547">
        <v>1</v>
      </c>
      <c r="O215" s="547"/>
      <c r="P215" s="547"/>
      <c r="Q215" s="547">
        <v>1</v>
      </c>
      <c r="R215" s="547"/>
      <c r="S215" s="547"/>
      <c r="T215" s="547">
        <v>1</v>
      </c>
      <c r="U215" s="547"/>
      <c r="V215" s="548">
        <f>IF(SUM(Tabla2[[#This Row],[Ene]:[Dic]])=0,"",SUM(Tabla2[[#This Row],[Ene]:[Dic]]))</f>
        <v>4</v>
      </c>
      <c r="W215" s="549" t="s">
        <v>444</v>
      </c>
      <c r="X215" s="549" t="s">
        <v>445</v>
      </c>
      <c r="Y215" s="549"/>
      <c r="Z215" s="549"/>
      <c r="AA215" s="575" t="s">
        <v>75</v>
      </c>
    </row>
    <row r="216" spans="2:27" s="158" customFormat="1" ht="94.5" x14ac:dyDescent="0.25">
      <c r="B216" s="323" t="e">
        <f>IF(Tabla2[[#This Row],[Productos ]]="","",CONCATENATE(Tabla2[[#This Row],[POA]],".",Tabla2[[#This Row],[SRS]],".",Tabla2[[#This Row],[AREA]],".",Tabla2[[#This Row],[TIPO]]))</f>
        <v>#REF!</v>
      </c>
      <c r="C216" s="323" t="e">
        <f>IF(Tabla2[[#This Row],[Productos ]]="","",'Formulario PPGR1'!#REF!)</f>
        <v>#REF!</v>
      </c>
      <c r="D216" s="323" t="e">
        <f>IF(Tabla2[[#This Row],[Productos ]]="","",'Formulario PPGR1'!#REF!)</f>
        <v>#REF!</v>
      </c>
      <c r="E216" s="323" t="e">
        <f>IF(Tabla2[[#This Row],[Productos ]]="","",'Formulario PPGR1'!#REF!)</f>
        <v>#REF!</v>
      </c>
      <c r="F216" s="323" t="e">
        <f>IF(Tabla2[[#This Row],[Productos ]]="","",'Formulario PPGR1'!#REF!)</f>
        <v>#REF!</v>
      </c>
      <c r="G216" s="546" t="s">
        <v>1897</v>
      </c>
      <c r="H216" s="578" t="s">
        <v>1906</v>
      </c>
      <c r="I216" s="546" t="s">
        <v>2909</v>
      </c>
      <c r="J216" s="547"/>
      <c r="K216" s="547"/>
      <c r="L216" s="547">
        <v>1</v>
      </c>
      <c r="M216" s="547"/>
      <c r="N216" s="547"/>
      <c r="O216" s="547">
        <v>1</v>
      </c>
      <c r="P216" s="547"/>
      <c r="Q216" s="547"/>
      <c r="R216" s="547">
        <v>1</v>
      </c>
      <c r="S216" s="547"/>
      <c r="T216" s="547"/>
      <c r="U216" s="547">
        <v>1</v>
      </c>
      <c r="V216" s="548">
        <f>IF(SUM(Tabla2[[#This Row],[Ene]:[Dic]])=0,"",SUM(Tabla2[[#This Row],[Ene]:[Dic]]))</f>
        <v>4</v>
      </c>
      <c r="W216" s="549" t="s">
        <v>454</v>
      </c>
      <c r="X216" s="549" t="s">
        <v>445</v>
      </c>
      <c r="Y216" s="549"/>
      <c r="Z216" s="549"/>
      <c r="AA216" s="575" t="s">
        <v>75</v>
      </c>
    </row>
    <row r="217" spans="2:27" s="158" customFormat="1" ht="61.5" customHeight="1" x14ac:dyDescent="0.25">
      <c r="B217" s="323" t="e">
        <f>IF(Tabla2[[#This Row],[Productos ]]="","",CONCATENATE(Tabla2[[#This Row],[POA]],".",Tabla2[[#This Row],[SRS]],".",Tabla2[[#This Row],[AREA]],".",Tabla2[[#This Row],[TIPO]]))</f>
        <v>#REF!</v>
      </c>
      <c r="C217" s="323" t="e">
        <f>IF(Tabla2[[#This Row],[Productos ]]="","",'Formulario PPGR1'!#REF!)</f>
        <v>#REF!</v>
      </c>
      <c r="D217" s="323" t="e">
        <f>IF(Tabla2[[#This Row],[Productos ]]="","",'Formulario PPGR1'!#REF!)</f>
        <v>#REF!</v>
      </c>
      <c r="E217" s="323" t="e">
        <f>IF(Tabla2[[#This Row],[Productos ]]="","",'Formulario PPGR1'!#REF!)</f>
        <v>#REF!</v>
      </c>
      <c r="F217" s="323" t="e">
        <f>IF(Tabla2[[#This Row],[Productos ]]="","",'Formulario PPGR1'!#REF!)</f>
        <v>#REF!</v>
      </c>
      <c r="G217" s="546" t="s">
        <v>1907</v>
      </c>
      <c r="H217" s="546" t="s">
        <v>1908</v>
      </c>
      <c r="I217" s="553" t="s">
        <v>1909</v>
      </c>
      <c r="J217" s="547"/>
      <c r="K217" s="547"/>
      <c r="L217" s="547"/>
      <c r="M217" s="547">
        <v>1</v>
      </c>
      <c r="N217" s="547"/>
      <c r="O217" s="547"/>
      <c r="P217" s="547">
        <v>1</v>
      </c>
      <c r="Q217" s="547"/>
      <c r="R217" s="547"/>
      <c r="S217" s="547">
        <v>1</v>
      </c>
      <c r="T217" s="547"/>
      <c r="U217" s="547"/>
      <c r="V217" s="548">
        <f>IF(SUM(Tabla2[[#This Row],[Ene]:[Dic]])=0,"",SUM(Tabla2[[#This Row],[Ene]:[Dic]]))</f>
        <v>3</v>
      </c>
      <c r="W217" s="549" t="s">
        <v>445</v>
      </c>
      <c r="X217" s="549" t="s">
        <v>447</v>
      </c>
      <c r="Y217" s="549"/>
      <c r="Z217" s="549"/>
      <c r="AA217" s="573" t="s">
        <v>1292</v>
      </c>
    </row>
    <row r="218" spans="2:27" s="158" customFormat="1" ht="88.5" customHeight="1" x14ac:dyDescent="0.25">
      <c r="B218" s="323" t="e">
        <f>IF(Tabla2[[#This Row],[Productos ]]="","",CONCATENATE(Tabla2[[#This Row],[POA]],".",Tabla2[[#This Row],[SRS]],".",Tabla2[[#This Row],[AREA]],".",Tabla2[[#This Row],[TIPO]]))</f>
        <v>#REF!</v>
      </c>
      <c r="C218" s="323" t="e">
        <f>IF(Tabla2[[#This Row],[Productos ]]="","",'Formulario PPGR1'!#REF!)</f>
        <v>#REF!</v>
      </c>
      <c r="D218" s="323" t="e">
        <f>IF(Tabla2[[#This Row],[Productos ]]="","",'Formulario PPGR1'!#REF!)</f>
        <v>#REF!</v>
      </c>
      <c r="E218" s="323" t="e">
        <f>IF(Tabla2[[#This Row],[Productos ]]="","",'Formulario PPGR1'!#REF!)</f>
        <v>#REF!</v>
      </c>
      <c r="F218" s="323" t="e">
        <f>IF(Tabla2[[#This Row],[Productos ]]="","",'Formulario PPGR1'!#REF!)</f>
        <v>#REF!</v>
      </c>
      <c r="G218" s="546" t="s">
        <v>1907</v>
      </c>
      <c r="H218" s="546" t="s">
        <v>1910</v>
      </c>
      <c r="I218" s="563" t="s">
        <v>1911</v>
      </c>
      <c r="J218" s="547">
        <v>1</v>
      </c>
      <c r="K218" s="547"/>
      <c r="L218" s="547"/>
      <c r="M218" s="547">
        <v>1</v>
      </c>
      <c r="N218" s="547"/>
      <c r="O218" s="547"/>
      <c r="P218" s="547">
        <v>1</v>
      </c>
      <c r="Q218" s="547"/>
      <c r="R218" s="547"/>
      <c r="S218" s="547">
        <v>1</v>
      </c>
      <c r="T218" s="547"/>
      <c r="U218" s="547"/>
      <c r="V218" s="548">
        <f>IF(SUM(Tabla2[[#This Row],[Ene]:[Dic]])=0,"",SUM(Tabla2[[#This Row],[Ene]:[Dic]]))</f>
        <v>4</v>
      </c>
      <c r="W218" s="549" t="s">
        <v>444</v>
      </c>
      <c r="X218" s="549"/>
      <c r="Y218" s="549"/>
      <c r="Z218" s="549"/>
      <c r="AA218" s="573" t="s">
        <v>1292</v>
      </c>
    </row>
    <row r="219" spans="2:27" s="158" customFormat="1" ht="62.25" customHeight="1" x14ac:dyDescent="0.25">
      <c r="B219" s="323" t="e">
        <f>IF(Tabla2[[#This Row],[Productos ]]="","",CONCATENATE(Tabla2[[#This Row],[POA]],".",Tabla2[[#This Row],[SRS]],".",Tabla2[[#This Row],[AREA]],".",Tabla2[[#This Row],[TIPO]]))</f>
        <v>#REF!</v>
      </c>
      <c r="C219" s="323" t="e">
        <f>IF(Tabla2[[#This Row],[Productos ]]="","",'Formulario PPGR1'!#REF!)</f>
        <v>#REF!</v>
      </c>
      <c r="D219" s="323" t="e">
        <f>IF(Tabla2[[#This Row],[Productos ]]="","",'Formulario PPGR1'!#REF!)</f>
        <v>#REF!</v>
      </c>
      <c r="E219" s="323" t="e">
        <f>IF(Tabla2[[#This Row],[Productos ]]="","",'Formulario PPGR1'!#REF!)</f>
        <v>#REF!</v>
      </c>
      <c r="F219" s="323" t="e">
        <f>IF(Tabla2[[#This Row],[Productos ]]="","",'Formulario PPGR1'!#REF!)</f>
        <v>#REF!</v>
      </c>
      <c r="G219" s="546" t="s">
        <v>1907</v>
      </c>
      <c r="H219" s="546" t="s">
        <v>1912</v>
      </c>
      <c r="I219" s="556" t="s">
        <v>1913</v>
      </c>
      <c r="J219" s="547"/>
      <c r="K219" s="547"/>
      <c r="L219" s="547"/>
      <c r="M219" s="547"/>
      <c r="N219" s="547">
        <v>1</v>
      </c>
      <c r="O219" s="547"/>
      <c r="P219" s="547"/>
      <c r="Q219" s="547"/>
      <c r="R219" s="547"/>
      <c r="S219" s="547"/>
      <c r="T219" s="547">
        <v>1</v>
      </c>
      <c r="U219" s="547"/>
      <c r="V219" s="548">
        <f>IF(SUM(Tabla2[[#This Row],[Ene]:[Dic]])=0,"",SUM(Tabla2[[#This Row],[Ene]:[Dic]]))</f>
        <v>2</v>
      </c>
      <c r="W219" s="549" t="s">
        <v>444</v>
      </c>
      <c r="X219" s="549" t="s">
        <v>445</v>
      </c>
      <c r="Y219" s="549"/>
      <c r="Z219" s="549"/>
      <c r="AA219" s="573" t="s">
        <v>1292</v>
      </c>
    </row>
    <row r="220" spans="2:27" s="158" customFormat="1" ht="50.25" customHeight="1" x14ac:dyDescent="0.25">
      <c r="B220" s="323" t="e">
        <f>IF(Tabla2[[#This Row],[Productos ]]="","",CONCATENATE(Tabla2[[#This Row],[POA]],".",Tabla2[[#This Row],[SRS]],".",Tabla2[[#This Row],[AREA]],".",Tabla2[[#This Row],[TIPO]]))</f>
        <v>#REF!</v>
      </c>
      <c r="C220" s="323" t="e">
        <f>IF(Tabla2[[#This Row],[Productos ]]="","",'Formulario PPGR1'!#REF!)</f>
        <v>#REF!</v>
      </c>
      <c r="D220" s="323" t="e">
        <f>IF(Tabla2[[#This Row],[Productos ]]="","",'Formulario PPGR1'!#REF!)</f>
        <v>#REF!</v>
      </c>
      <c r="E220" s="323" t="e">
        <f>IF(Tabla2[[#This Row],[Productos ]]="","",'Formulario PPGR1'!#REF!)</f>
        <v>#REF!</v>
      </c>
      <c r="F220" s="323" t="e">
        <f>IF(Tabla2[[#This Row],[Productos ]]="","",'Formulario PPGR1'!#REF!)</f>
        <v>#REF!</v>
      </c>
      <c r="G220" s="546" t="s">
        <v>1907</v>
      </c>
      <c r="H220" s="546" t="s">
        <v>1914</v>
      </c>
      <c r="I220" s="558" t="s">
        <v>1915</v>
      </c>
      <c r="J220" s="547"/>
      <c r="K220" s="547"/>
      <c r="L220" s="547"/>
      <c r="M220" s="547"/>
      <c r="N220" s="547"/>
      <c r="O220" s="547"/>
      <c r="P220" s="547"/>
      <c r="Q220" s="547"/>
      <c r="R220" s="547"/>
      <c r="S220" s="547">
        <v>1</v>
      </c>
      <c r="T220" s="547"/>
      <c r="U220" s="547"/>
      <c r="V220" s="548">
        <f>IF(SUM(Tabla2[[#This Row],[Ene]:[Dic]])=0,"",SUM(Tabla2[[#This Row],[Ene]:[Dic]]))</f>
        <v>1</v>
      </c>
      <c r="W220" s="549" t="s">
        <v>444</v>
      </c>
      <c r="X220" s="549" t="s">
        <v>459</v>
      </c>
      <c r="Y220" s="549"/>
      <c r="Z220" s="549"/>
      <c r="AA220" s="573" t="s">
        <v>1292</v>
      </c>
    </row>
    <row r="221" spans="2:27" s="158" customFormat="1" ht="78.75" x14ac:dyDescent="0.25">
      <c r="B221" s="323" t="e">
        <f>IF(Tabla2[[#This Row],[Productos ]]="","",CONCATENATE(Tabla2[[#This Row],[POA]],".",Tabla2[[#This Row],[SRS]],".",Tabla2[[#This Row],[AREA]],".",Tabla2[[#This Row],[TIPO]]))</f>
        <v>#REF!</v>
      </c>
      <c r="C221" s="323" t="e">
        <f>IF(Tabla2[[#This Row],[Productos ]]="","",'Formulario PPGR1'!#REF!)</f>
        <v>#REF!</v>
      </c>
      <c r="D221" s="323" t="e">
        <f>IF(Tabla2[[#This Row],[Productos ]]="","",'Formulario PPGR1'!#REF!)</f>
        <v>#REF!</v>
      </c>
      <c r="E221" s="323" t="e">
        <f>IF(Tabla2[[#This Row],[Productos ]]="","",'Formulario PPGR1'!#REF!)</f>
        <v>#REF!</v>
      </c>
      <c r="F221" s="323" t="e">
        <f>IF(Tabla2[[#This Row],[Productos ]]="","",'Formulario PPGR1'!#REF!)</f>
        <v>#REF!</v>
      </c>
      <c r="G221" s="546" t="s">
        <v>1946</v>
      </c>
      <c r="H221" s="546" t="s">
        <v>1947</v>
      </c>
      <c r="I221" s="546" t="s">
        <v>1948</v>
      </c>
      <c r="J221" s="547"/>
      <c r="K221" s="547">
        <v>1</v>
      </c>
      <c r="L221" s="547"/>
      <c r="M221" s="547"/>
      <c r="N221" s="547">
        <v>1</v>
      </c>
      <c r="O221" s="547"/>
      <c r="P221" s="547"/>
      <c r="Q221" s="547">
        <v>1</v>
      </c>
      <c r="R221" s="547"/>
      <c r="S221" s="547"/>
      <c r="T221" s="547"/>
      <c r="U221" s="547"/>
      <c r="V221" s="548">
        <f>IF(SUM(Tabla2[[#This Row],[Ene]:[Dic]])=0,"",SUM(Tabla2[[#This Row],[Ene]:[Dic]]))</f>
        <v>3</v>
      </c>
      <c r="W221" s="549" t="s">
        <v>445</v>
      </c>
      <c r="X221" s="549" t="s">
        <v>444</v>
      </c>
      <c r="Y221" s="549"/>
      <c r="Z221" s="549"/>
      <c r="AA221" s="575" t="s">
        <v>1282</v>
      </c>
    </row>
    <row r="222" spans="2:27" s="158" customFormat="1" ht="63" customHeight="1" x14ac:dyDescent="0.25">
      <c r="B222" s="323" t="e">
        <f>IF(Tabla2[[#This Row],[Productos ]]="","",CONCATENATE(Tabla2[[#This Row],[POA]],".",Tabla2[[#This Row],[SRS]],".",Tabla2[[#This Row],[AREA]],".",Tabla2[[#This Row],[TIPO]]))</f>
        <v>#REF!</v>
      </c>
      <c r="C222" s="323" t="e">
        <f>IF(Tabla2[[#This Row],[Productos ]]="","",'Formulario PPGR1'!#REF!)</f>
        <v>#REF!</v>
      </c>
      <c r="D222" s="323" t="e">
        <f>IF(Tabla2[[#This Row],[Productos ]]="","",'Formulario PPGR1'!#REF!)</f>
        <v>#REF!</v>
      </c>
      <c r="E222" s="323" t="e">
        <f>IF(Tabla2[[#This Row],[Productos ]]="","",'Formulario PPGR1'!#REF!)</f>
        <v>#REF!</v>
      </c>
      <c r="F222" s="323" t="e">
        <f>IF(Tabla2[[#This Row],[Productos ]]="","",'Formulario PPGR1'!#REF!)</f>
        <v>#REF!</v>
      </c>
      <c r="G222" s="546" t="s">
        <v>1949</v>
      </c>
      <c r="H222" s="546" t="s">
        <v>1950</v>
      </c>
      <c r="I222" s="546" t="s">
        <v>1951</v>
      </c>
      <c r="J222" s="547">
        <v>1</v>
      </c>
      <c r="K222" s="547">
        <v>1</v>
      </c>
      <c r="L222" s="547">
        <v>2</v>
      </c>
      <c r="M222" s="547">
        <v>2</v>
      </c>
      <c r="N222" s="547"/>
      <c r="O222" s="547">
        <v>2</v>
      </c>
      <c r="P222" s="547">
        <v>1</v>
      </c>
      <c r="Q222" s="547">
        <v>2</v>
      </c>
      <c r="R222" s="547">
        <v>2</v>
      </c>
      <c r="S222" s="547">
        <v>1</v>
      </c>
      <c r="T222" s="547">
        <v>1</v>
      </c>
      <c r="U222" s="547"/>
      <c r="V222" s="548">
        <f>IF(SUM(Tabla2[[#This Row],[Ene]:[Dic]])=0,"",SUM(Tabla2[[#This Row],[Ene]:[Dic]]))</f>
        <v>15</v>
      </c>
      <c r="W222" s="549" t="s">
        <v>445</v>
      </c>
      <c r="X222" s="549" t="s">
        <v>444</v>
      </c>
      <c r="Y222" s="549"/>
      <c r="Z222" s="549"/>
      <c r="AA222" s="575" t="s">
        <v>1282</v>
      </c>
    </row>
    <row r="223" spans="2:27" s="158" customFormat="1" ht="68.25" customHeight="1" x14ac:dyDescent="0.25">
      <c r="B223" s="323" t="e">
        <f>IF(Tabla2[[#This Row],[Productos ]]="","",CONCATENATE(Tabla2[[#This Row],[POA]],".",Tabla2[[#This Row],[SRS]],".",Tabla2[[#This Row],[AREA]],".",Tabla2[[#This Row],[TIPO]]))</f>
        <v>#REF!</v>
      </c>
      <c r="C223" s="323" t="e">
        <f>IF(Tabla2[[#This Row],[Productos ]]="","",'Formulario PPGR1'!#REF!)</f>
        <v>#REF!</v>
      </c>
      <c r="D223" s="323" t="e">
        <f>IF(Tabla2[[#This Row],[Productos ]]="","",'Formulario PPGR1'!#REF!)</f>
        <v>#REF!</v>
      </c>
      <c r="E223" s="323" t="e">
        <f>IF(Tabla2[[#This Row],[Productos ]]="","",'Formulario PPGR1'!#REF!)</f>
        <v>#REF!</v>
      </c>
      <c r="F223" s="323" t="e">
        <f>IF(Tabla2[[#This Row],[Productos ]]="","",'Formulario PPGR1'!#REF!)</f>
        <v>#REF!</v>
      </c>
      <c r="G223" s="546" t="s">
        <v>1949</v>
      </c>
      <c r="H223" s="546" t="s">
        <v>1952</v>
      </c>
      <c r="I223" s="546" t="s">
        <v>1953</v>
      </c>
      <c r="J223" s="547">
        <v>1</v>
      </c>
      <c r="K223" s="547"/>
      <c r="L223" s="547">
        <v>1</v>
      </c>
      <c r="M223" s="547"/>
      <c r="N223" s="547"/>
      <c r="O223" s="547">
        <v>1</v>
      </c>
      <c r="P223" s="547"/>
      <c r="Q223" s="547"/>
      <c r="R223" s="547">
        <v>1</v>
      </c>
      <c r="S223" s="547"/>
      <c r="T223" s="547"/>
      <c r="U223" s="547"/>
      <c r="V223" s="548">
        <f>IF(SUM(Tabla2[[#This Row],[Ene]:[Dic]])=0,"",SUM(Tabla2[[#This Row],[Ene]:[Dic]]))</f>
        <v>4</v>
      </c>
      <c r="W223" s="549" t="s">
        <v>445</v>
      </c>
      <c r="X223" s="549" t="s">
        <v>454</v>
      </c>
      <c r="Y223" s="549"/>
      <c r="Z223" s="549"/>
      <c r="AA223" s="575" t="s">
        <v>1282</v>
      </c>
    </row>
    <row r="224" spans="2:27" s="158" customFormat="1" ht="53.25" customHeight="1" x14ac:dyDescent="0.25">
      <c r="B224" s="323" t="e">
        <f>IF(Tabla2[[#This Row],[Productos ]]="","",CONCATENATE(Tabla2[[#This Row],[POA]],".",Tabla2[[#This Row],[SRS]],".",Tabla2[[#This Row],[AREA]],".",Tabla2[[#This Row],[TIPO]]))</f>
        <v>#REF!</v>
      </c>
      <c r="C224" s="323" t="e">
        <f>IF(Tabla2[[#This Row],[Productos ]]="","",'Formulario PPGR1'!#REF!)</f>
        <v>#REF!</v>
      </c>
      <c r="D224" s="323" t="e">
        <f>IF(Tabla2[[#This Row],[Productos ]]="","",'Formulario PPGR1'!#REF!)</f>
        <v>#REF!</v>
      </c>
      <c r="E224" s="323" t="e">
        <f>IF(Tabla2[[#This Row],[Productos ]]="","",'Formulario PPGR1'!#REF!)</f>
        <v>#REF!</v>
      </c>
      <c r="F224" s="323" t="e">
        <f>IF(Tabla2[[#This Row],[Productos ]]="","",'Formulario PPGR1'!#REF!)</f>
        <v>#REF!</v>
      </c>
      <c r="G224" s="546" t="s">
        <v>1949</v>
      </c>
      <c r="H224" s="546" t="s">
        <v>1954</v>
      </c>
      <c r="I224" s="546" t="s">
        <v>1955</v>
      </c>
      <c r="J224" s="547"/>
      <c r="K224" s="547"/>
      <c r="L224" s="547">
        <v>1</v>
      </c>
      <c r="M224" s="547"/>
      <c r="N224" s="547"/>
      <c r="O224" s="547"/>
      <c r="P224" s="547">
        <v>1</v>
      </c>
      <c r="Q224" s="547"/>
      <c r="R224" s="547"/>
      <c r="S224" s="547">
        <v>1</v>
      </c>
      <c r="T224" s="547"/>
      <c r="U224" s="547"/>
      <c r="V224" s="548">
        <f>IF(SUM(Tabla2[[#This Row],[Ene]:[Dic]])=0,"",SUM(Tabla2[[#This Row],[Ene]:[Dic]]))</f>
        <v>3</v>
      </c>
      <c r="W224" s="549" t="s">
        <v>445</v>
      </c>
      <c r="X224" s="549" t="s">
        <v>445</v>
      </c>
      <c r="Y224" s="549"/>
      <c r="Z224" s="549"/>
      <c r="AA224" s="575"/>
    </row>
    <row r="225" spans="2:27" s="158" customFormat="1" ht="47.25" x14ac:dyDescent="0.25">
      <c r="B225" s="323" t="e">
        <f>IF(Tabla2[[#This Row],[Productos ]]="","",CONCATENATE(Tabla2[[#This Row],[POA]],".",Tabla2[[#This Row],[SRS]],".",Tabla2[[#This Row],[AREA]],".",Tabla2[[#This Row],[TIPO]]))</f>
        <v>#REF!</v>
      </c>
      <c r="C225" s="323" t="e">
        <f>IF(Tabla2[[#This Row],[Productos ]]="","",'Formulario PPGR1'!#REF!)</f>
        <v>#REF!</v>
      </c>
      <c r="D225" s="323" t="e">
        <f>IF(Tabla2[[#This Row],[Productos ]]="","",'Formulario PPGR1'!#REF!)</f>
        <v>#REF!</v>
      </c>
      <c r="E225" s="323" t="e">
        <f>IF(Tabla2[[#This Row],[Productos ]]="","",'Formulario PPGR1'!#REF!)</f>
        <v>#REF!</v>
      </c>
      <c r="F225" s="323" t="e">
        <f>IF(Tabla2[[#This Row],[Productos ]]="","",'Formulario PPGR1'!#REF!)</f>
        <v>#REF!</v>
      </c>
      <c r="G225" s="546" t="s">
        <v>2910</v>
      </c>
      <c r="H225" s="546" t="s">
        <v>1947</v>
      </c>
      <c r="I225" s="546" t="s">
        <v>1960</v>
      </c>
      <c r="J225" s="547"/>
      <c r="K225" s="547"/>
      <c r="L225" s="547">
        <v>1</v>
      </c>
      <c r="M225" s="547"/>
      <c r="N225" s="547">
        <v>1</v>
      </c>
      <c r="O225" s="547"/>
      <c r="P225" s="547">
        <v>1</v>
      </c>
      <c r="Q225" s="547"/>
      <c r="R225" s="547">
        <v>1</v>
      </c>
      <c r="S225" s="547"/>
      <c r="T225" s="547"/>
      <c r="U225" s="547"/>
      <c r="V225" s="548">
        <f>IF(SUM(Tabla2[[#This Row],[Ene]:[Dic]])=0,"",SUM(Tabla2[[#This Row],[Ene]:[Dic]]))</f>
        <v>4</v>
      </c>
      <c r="W225" s="549" t="s">
        <v>455</v>
      </c>
      <c r="X225" s="549" t="s">
        <v>444</v>
      </c>
      <c r="Y225" s="549"/>
      <c r="Z225" s="549"/>
      <c r="AA225" s="575" t="s">
        <v>1282</v>
      </c>
    </row>
    <row r="226" spans="2:27" s="158" customFormat="1" ht="70.5" customHeight="1" x14ac:dyDescent="0.25">
      <c r="B226" s="323" t="e">
        <f>IF(Tabla2[[#This Row],[Productos ]]="","",CONCATENATE(Tabla2[[#This Row],[POA]],".",Tabla2[[#This Row],[SRS]],".",Tabla2[[#This Row],[AREA]],".",Tabla2[[#This Row],[TIPO]]))</f>
        <v>#REF!</v>
      </c>
      <c r="C226" s="323" t="e">
        <f>IF(Tabla2[[#This Row],[Productos ]]="","",'Formulario PPGR1'!#REF!)</f>
        <v>#REF!</v>
      </c>
      <c r="D226" s="323" t="e">
        <f>IF(Tabla2[[#This Row],[Productos ]]="","",'Formulario PPGR1'!#REF!)</f>
        <v>#REF!</v>
      </c>
      <c r="E226" s="323" t="e">
        <f>IF(Tabla2[[#This Row],[Productos ]]="","",'Formulario PPGR1'!#REF!)</f>
        <v>#REF!</v>
      </c>
      <c r="F226" s="323" t="e">
        <f>IF(Tabla2[[#This Row],[Productos ]]="","",'Formulario PPGR1'!#REF!)</f>
        <v>#REF!</v>
      </c>
      <c r="G226" s="546" t="s">
        <v>2910</v>
      </c>
      <c r="H226" s="546" t="s">
        <v>1961</v>
      </c>
      <c r="I226" s="546" t="s">
        <v>2911</v>
      </c>
      <c r="J226" s="547"/>
      <c r="K226" s="547"/>
      <c r="L226" s="547"/>
      <c r="M226" s="547"/>
      <c r="N226" s="547">
        <v>1</v>
      </c>
      <c r="O226" s="547"/>
      <c r="P226" s="547"/>
      <c r="Q226" s="547"/>
      <c r="R226" s="547"/>
      <c r="S226" s="547">
        <v>1</v>
      </c>
      <c r="T226" s="547"/>
      <c r="U226" s="547"/>
      <c r="V226" s="548">
        <f>IF(SUM(Tabla2[[#This Row],[Ene]:[Dic]])=0,"",SUM(Tabla2[[#This Row],[Ene]:[Dic]]))</f>
        <v>2</v>
      </c>
      <c r="W226" s="549" t="s">
        <v>445</v>
      </c>
      <c r="X226" s="549" t="s">
        <v>444</v>
      </c>
      <c r="Y226" s="549"/>
      <c r="Z226" s="549"/>
      <c r="AA226" s="575" t="s">
        <v>1282</v>
      </c>
    </row>
    <row r="227" spans="2:27" s="158" customFormat="1" ht="78.75" x14ac:dyDescent="0.25">
      <c r="B227" s="325" t="e">
        <f>IF(Tabla2[[#This Row],[Productos ]]="","",CONCATENATE(Tabla2[[#This Row],[POA]],".",Tabla2[[#This Row],[SRS]],".",Tabla2[[#This Row],[AREA]],".",Tabla2[[#This Row],[TIPO]]))</f>
        <v>#REF!</v>
      </c>
      <c r="C227" s="325" t="e">
        <f>IF(Tabla2[[#This Row],[Productos ]]="","",'Formulario PPGR1'!#REF!)</f>
        <v>#REF!</v>
      </c>
      <c r="D227" s="325" t="e">
        <f>IF(Tabla2[[#This Row],[Productos ]]="","",'Formulario PPGR1'!#REF!)</f>
        <v>#REF!</v>
      </c>
      <c r="E227" s="325" t="e">
        <f>IF(Tabla2[[#This Row],[Productos ]]="","",'Formulario PPGR1'!#REF!)</f>
        <v>#REF!</v>
      </c>
      <c r="F227" s="325" t="e">
        <f>IF(Tabla2[[#This Row],[Productos ]]="","",'Formulario PPGR1'!#REF!)</f>
        <v>#REF!</v>
      </c>
      <c r="G227" s="546" t="s">
        <v>2910</v>
      </c>
      <c r="H227" s="546" t="s">
        <v>1962</v>
      </c>
      <c r="I227" s="546" t="s">
        <v>1963</v>
      </c>
      <c r="J227" s="547">
        <v>1</v>
      </c>
      <c r="K227" s="547"/>
      <c r="L227" s="547"/>
      <c r="M227" s="547">
        <v>1</v>
      </c>
      <c r="N227" s="547"/>
      <c r="O227" s="547"/>
      <c r="P227" s="547">
        <v>1</v>
      </c>
      <c r="Q227" s="547"/>
      <c r="R227" s="547"/>
      <c r="S227" s="547">
        <v>1</v>
      </c>
      <c r="T227" s="547"/>
      <c r="U227" s="547"/>
      <c r="V227" s="548">
        <f>IF(SUM(Tabla2[[#This Row],[Ene]:[Dic]])=0,"",SUM(Tabla2[[#This Row],[Ene]:[Dic]]))</f>
        <v>4</v>
      </c>
      <c r="W227" s="549" t="s">
        <v>444</v>
      </c>
      <c r="X227" s="549" t="s">
        <v>455</v>
      </c>
      <c r="Y227" s="549"/>
      <c r="Z227" s="549"/>
      <c r="AA227" s="575" t="s">
        <v>1282</v>
      </c>
    </row>
    <row r="228" spans="2:27" s="158" customFormat="1" ht="57.75" customHeight="1" x14ac:dyDescent="0.25">
      <c r="B228" s="325" t="e">
        <f>IF(Tabla2[[#This Row],[Productos ]]="","",CONCATENATE(Tabla2[[#This Row],[POA]],".",Tabla2[[#This Row],[SRS]],".",Tabla2[[#This Row],[AREA]],".",Tabla2[[#This Row],[TIPO]]))</f>
        <v>#REF!</v>
      </c>
      <c r="C228" s="325" t="e">
        <f>IF(Tabla2[[#This Row],[Productos ]]="","",'Formulario PPGR1'!#REF!)</f>
        <v>#REF!</v>
      </c>
      <c r="D228" s="325" t="e">
        <f>IF(Tabla2[[#This Row],[Productos ]]="","",'Formulario PPGR1'!#REF!)</f>
        <v>#REF!</v>
      </c>
      <c r="E228" s="325" t="e">
        <f>IF(Tabla2[[#This Row],[Productos ]]="","",'Formulario PPGR1'!#REF!)</f>
        <v>#REF!</v>
      </c>
      <c r="F228" s="325" t="e">
        <f>IF(Tabla2[[#This Row],[Productos ]]="","",'Formulario PPGR1'!#REF!)</f>
        <v>#REF!</v>
      </c>
      <c r="G228" s="546" t="s">
        <v>2910</v>
      </c>
      <c r="H228" s="546" t="s">
        <v>1964</v>
      </c>
      <c r="I228" s="546" t="s">
        <v>1965</v>
      </c>
      <c r="J228" s="547"/>
      <c r="K228" s="547"/>
      <c r="L228" s="547">
        <v>1</v>
      </c>
      <c r="M228" s="547"/>
      <c r="N228" s="547"/>
      <c r="O228" s="547"/>
      <c r="P228" s="547">
        <v>1</v>
      </c>
      <c r="Q228" s="547"/>
      <c r="R228" s="547"/>
      <c r="S228" s="547">
        <v>1</v>
      </c>
      <c r="T228" s="547"/>
      <c r="U228" s="547"/>
      <c r="V228" s="548">
        <f>IF(SUM(Tabla2[[#This Row],[Ene]:[Dic]])=0,"",SUM(Tabla2[[#This Row],[Ene]:[Dic]]))</f>
        <v>3</v>
      </c>
      <c r="W228" s="549" t="s">
        <v>444</v>
      </c>
      <c r="X228" s="549" t="s">
        <v>445</v>
      </c>
      <c r="Y228" s="549"/>
      <c r="Z228" s="549"/>
      <c r="AA228" s="575" t="s">
        <v>1282</v>
      </c>
    </row>
    <row r="229" spans="2:27" s="158" customFormat="1" ht="47.25" x14ac:dyDescent="0.25">
      <c r="B229" s="325" t="e">
        <f>IF(Tabla2[[#This Row],[Productos ]]="","",CONCATENATE(Tabla2[[#This Row],[POA]],".",Tabla2[[#This Row],[SRS]],".",Tabla2[[#This Row],[AREA]],".",Tabla2[[#This Row],[TIPO]]))</f>
        <v>#REF!</v>
      </c>
      <c r="C229" s="325" t="e">
        <f>IF(Tabla2[[#This Row],[Productos ]]="","",'Formulario PPGR1'!#REF!)</f>
        <v>#REF!</v>
      </c>
      <c r="D229" s="325" t="e">
        <f>IF(Tabla2[[#This Row],[Productos ]]="","",'Formulario PPGR1'!#REF!)</f>
        <v>#REF!</v>
      </c>
      <c r="E229" s="325" t="e">
        <f>IF(Tabla2[[#This Row],[Productos ]]="","",'Formulario PPGR1'!#REF!)</f>
        <v>#REF!</v>
      </c>
      <c r="F229" s="325" t="e">
        <f>IF(Tabla2[[#This Row],[Productos ]]="","",'Formulario PPGR1'!#REF!)</f>
        <v>#REF!</v>
      </c>
      <c r="G229" s="546" t="s">
        <v>2910</v>
      </c>
      <c r="H229" s="546" t="s">
        <v>1966</v>
      </c>
      <c r="I229" s="546" t="s">
        <v>1967</v>
      </c>
      <c r="J229" s="547"/>
      <c r="K229" s="547">
        <v>1</v>
      </c>
      <c r="L229" s="547"/>
      <c r="M229" s="547"/>
      <c r="N229" s="547">
        <v>1</v>
      </c>
      <c r="O229" s="547"/>
      <c r="P229" s="547"/>
      <c r="Q229" s="547">
        <v>1</v>
      </c>
      <c r="R229" s="547"/>
      <c r="S229" s="547"/>
      <c r="T229" s="547">
        <v>1</v>
      </c>
      <c r="U229" s="547"/>
      <c r="V229" s="548">
        <f>IF(SUM(Tabla2[[#This Row],[Ene]:[Dic]])=0,"",SUM(Tabla2[[#This Row],[Ene]:[Dic]]))</f>
        <v>4</v>
      </c>
      <c r="W229" s="549" t="s">
        <v>445</v>
      </c>
      <c r="X229" s="549" t="s">
        <v>444</v>
      </c>
      <c r="Y229" s="549"/>
      <c r="Z229" s="549"/>
      <c r="AA229" s="575" t="s">
        <v>1282</v>
      </c>
    </row>
    <row r="230" spans="2:27" s="158" customFormat="1" ht="47.25" x14ac:dyDescent="0.25">
      <c r="B230" s="325" t="e">
        <f>IF(Tabla2[[#This Row],[Productos ]]="","",CONCATENATE(Tabla2[[#This Row],[POA]],".",Tabla2[[#This Row],[SRS]],".",Tabla2[[#This Row],[AREA]],".",Tabla2[[#This Row],[TIPO]]))</f>
        <v>#REF!</v>
      </c>
      <c r="C230" s="325" t="e">
        <f>IF(Tabla2[[#This Row],[Productos ]]="","",'Formulario PPGR1'!#REF!)</f>
        <v>#REF!</v>
      </c>
      <c r="D230" s="325" t="e">
        <f>IF(Tabla2[[#This Row],[Productos ]]="","",'Formulario PPGR1'!#REF!)</f>
        <v>#REF!</v>
      </c>
      <c r="E230" s="325" t="e">
        <f>IF(Tabla2[[#This Row],[Productos ]]="","",'Formulario PPGR1'!#REF!)</f>
        <v>#REF!</v>
      </c>
      <c r="F230" s="325" t="e">
        <f>IF(Tabla2[[#This Row],[Productos ]]="","",'Formulario PPGR1'!#REF!)</f>
        <v>#REF!</v>
      </c>
      <c r="G230" s="546" t="s">
        <v>2910</v>
      </c>
      <c r="H230" s="546" t="s">
        <v>1968</v>
      </c>
      <c r="I230" s="546" t="s">
        <v>1969</v>
      </c>
      <c r="J230" s="547"/>
      <c r="K230" s="547"/>
      <c r="L230" s="547"/>
      <c r="M230" s="547"/>
      <c r="N230" s="547"/>
      <c r="O230" s="547">
        <v>1</v>
      </c>
      <c r="P230" s="547"/>
      <c r="Q230" s="547"/>
      <c r="R230" s="547"/>
      <c r="S230" s="547">
        <v>1</v>
      </c>
      <c r="T230" s="547"/>
      <c r="U230" s="547"/>
      <c r="V230" s="548">
        <f>IF(SUM(Tabla2[[#This Row],[Ene]:[Dic]])=0,"",SUM(Tabla2[[#This Row],[Ene]:[Dic]]))</f>
        <v>2</v>
      </c>
      <c r="W230" s="549" t="s">
        <v>445</v>
      </c>
      <c r="X230" s="549" t="s">
        <v>446</v>
      </c>
      <c r="Y230" s="549"/>
      <c r="Z230" s="549"/>
      <c r="AA230" s="575" t="s">
        <v>1282</v>
      </c>
    </row>
    <row r="231" spans="2:27" s="158" customFormat="1" ht="135" x14ac:dyDescent="0.25">
      <c r="B231" s="325" t="e">
        <f>IF(Tabla2[[#This Row],[Productos ]]="","",CONCATENATE(Tabla2[[#This Row],[POA]],".",Tabla2[[#This Row],[SRS]],".",Tabla2[[#This Row],[AREA]],".",Tabla2[[#This Row],[TIPO]]))</f>
        <v>#REF!</v>
      </c>
      <c r="C231" s="325" t="e">
        <f>IF(Tabla2[[#This Row],[Productos ]]="","",'Formulario PPGR1'!#REF!)</f>
        <v>#REF!</v>
      </c>
      <c r="D231" s="325" t="e">
        <f>IF(Tabla2[[#This Row],[Productos ]]="","",'Formulario PPGR1'!#REF!)</f>
        <v>#REF!</v>
      </c>
      <c r="E231" s="325" t="e">
        <f>IF(Tabla2[[#This Row],[Productos ]]="","",'Formulario PPGR1'!#REF!)</f>
        <v>#REF!</v>
      </c>
      <c r="F231" s="325" t="e">
        <f>IF(Tabla2[[#This Row],[Productos ]]="","",'Formulario PPGR1'!#REF!)</f>
        <v>#REF!</v>
      </c>
      <c r="G231" s="546" t="s">
        <v>2910</v>
      </c>
      <c r="H231" s="546" t="s">
        <v>1970</v>
      </c>
      <c r="I231" s="546" t="s">
        <v>1971</v>
      </c>
      <c r="J231" s="547"/>
      <c r="K231" s="547"/>
      <c r="L231" s="547">
        <v>1</v>
      </c>
      <c r="M231" s="547"/>
      <c r="N231" s="547"/>
      <c r="O231" s="547">
        <v>1</v>
      </c>
      <c r="P231" s="547"/>
      <c r="Q231" s="547"/>
      <c r="R231" s="547">
        <v>1</v>
      </c>
      <c r="S231" s="547"/>
      <c r="T231" s="547">
        <v>1</v>
      </c>
      <c r="U231" s="547"/>
      <c r="V231" s="548">
        <f>IF(SUM(Tabla2[[#This Row],[Ene]:[Dic]])=0,"",SUM(Tabla2[[#This Row],[Ene]:[Dic]]))</f>
        <v>4</v>
      </c>
      <c r="W231" s="549" t="s">
        <v>2912</v>
      </c>
      <c r="X231" s="549"/>
      <c r="Y231" s="549"/>
      <c r="Z231" s="549" t="s">
        <v>2913</v>
      </c>
      <c r="AA231" s="575" t="s">
        <v>1282</v>
      </c>
    </row>
    <row r="232" spans="2:27" s="158" customFormat="1" ht="77.25" customHeight="1" x14ac:dyDescent="0.25">
      <c r="B232" s="325" t="e">
        <f>IF(Tabla2[[#This Row],[Productos ]]="","",CONCATENATE(Tabla2[[#This Row],[POA]],".",Tabla2[[#This Row],[SRS]],".",Tabla2[[#This Row],[AREA]],".",Tabla2[[#This Row],[TIPO]]))</f>
        <v>#REF!</v>
      </c>
      <c r="C232" s="325" t="e">
        <f>IF(Tabla2[[#This Row],[Productos ]]="","",'Formulario PPGR1'!#REF!)</f>
        <v>#REF!</v>
      </c>
      <c r="D232" s="325" t="e">
        <f>IF(Tabla2[[#This Row],[Productos ]]="","",'Formulario PPGR1'!#REF!)</f>
        <v>#REF!</v>
      </c>
      <c r="E232" s="325" t="e">
        <f>IF(Tabla2[[#This Row],[Productos ]]="","",'Formulario PPGR1'!#REF!)</f>
        <v>#REF!</v>
      </c>
      <c r="F232" s="325" t="e">
        <f>IF(Tabla2[[#This Row],[Productos ]]="","",'Formulario PPGR1'!#REF!)</f>
        <v>#REF!</v>
      </c>
      <c r="G232" s="546" t="s">
        <v>2910</v>
      </c>
      <c r="H232" s="546" t="s">
        <v>1972</v>
      </c>
      <c r="I232" s="546" t="s">
        <v>2914</v>
      </c>
      <c r="J232" s="547">
        <v>1</v>
      </c>
      <c r="K232" s="547"/>
      <c r="L232" s="547"/>
      <c r="M232" s="547">
        <v>1</v>
      </c>
      <c r="N232" s="547"/>
      <c r="O232" s="547"/>
      <c r="P232" s="547">
        <v>1</v>
      </c>
      <c r="Q232" s="547"/>
      <c r="R232" s="547"/>
      <c r="S232" s="547">
        <v>1</v>
      </c>
      <c r="T232" s="547"/>
      <c r="U232" s="547"/>
      <c r="V232" s="548">
        <f>IF(SUM(Tabla2[[#This Row],[Ene]:[Dic]])=0,"",SUM(Tabla2[[#This Row],[Ene]:[Dic]]))</f>
        <v>4</v>
      </c>
      <c r="W232" s="549" t="s">
        <v>445</v>
      </c>
      <c r="X232" s="549" t="s">
        <v>444</v>
      </c>
      <c r="Y232" s="549"/>
      <c r="Z232" s="549"/>
      <c r="AA232" s="575" t="s">
        <v>1282</v>
      </c>
    </row>
    <row r="233" spans="2:27" s="158" customFormat="1" ht="51.75" customHeight="1" x14ac:dyDescent="0.25">
      <c r="B233" s="325" t="e">
        <f>IF(Tabla2[[#This Row],[Productos ]]="","",CONCATENATE(Tabla2[[#This Row],[POA]],".",Tabla2[[#This Row],[SRS]],".",Tabla2[[#This Row],[AREA]],".",Tabla2[[#This Row],[TIPO]]))</f>
        <v>#REF!</v>
      </c>
      <c r="C233" s="325" t="e">
        <f>IF(Tabla2[[#This Row],[Productos ]]="","",'Formulario PPGR1'!#REF!)</f>
        <v>#REF!</v>
      </c>
      <c r="D233" s="325" t="e">
        <f>IF(Tabla2[[#This Row],[Productos ]]="","",'Formulario PPGR1'!#REF!)</f>
        <v>#REF!</v>
      </c>
      <c r="E233" s="325" t="e">
        <f>IF(Tabla2[[#This Row],[Productos ]]="","",'Formulario PPGR1'!#REF!)</f>
        <v>#REF!</v>
      </c>
      <c r="F233" s="325" t="e">
        <f>IF(Tabla2[[#This Row],[Productos ]]="","",'Formulario PPGR1'!#REF!)</f>
        <v>#REF!</v>
      </c>
      <c r="G233" s="546" t="s">
        <v>1977</v>
      </c>
      <c r="H233" s="546" t="s">
        <v>1947</v>
      </c>
      <c r="I233" s="607" t="s">
        <v>2915</v>
      </c>
      <c r="J233" s="547"/>
      <c r="K233" s="547">
        <v>1</v>
      </c>
      <c r="L233" s="547"/>
      <c r="M233" s="547"/>
      <c r="N233" s="547">
        <v>1</v>
      </c>
      <c r="O233" s="547"/>
      <c r="P233" s="547"/>
      <c r="Q233" s="547">
        <v>1</v>
      </c>
      <c r="R233" s="547"/>
      <c r="S233" s="547"/>
      <c r="T233" s="547"/>
      <c r="U233" s="547">
        <v>1</v>
      </c>
      <c r="V233" s="548">
        <f>IF(SUM(Tabla2[[#This Row],[Ene]:[Dic]])=0,"",SUM(Tabla2[[#This Row],[Ene]:[Dic]]))</f>
        <v>4</v>
      </c>
      <c r="W233" s="549" t="s">
        <v>444</v>
      </c>
      <c r="X233" s="549"/>
      <c r="Y233" s="549"/>
      <c r="Z233" s="549" t="s">
        <v>3029</v>
      </c>
      <c r="AA233" s="575" t="s">
        <v>1290</v>
      </c>
    </row>
    <row r="234" spans="2:27" s="158" customFormat="1" ht="57.75" customHeight="1" x14ac:dyDescent="0.25">
      <c r="B234" s="325" t="e">
        <f>IF(Tabla2[[#This Row],[Productos ]]="","",CONCATENATE(Tabla2[[#This Row],[POA]],".",Tabla2[[#This Row],[SRS]],".",Tabla2[[#This Row],[AREA]],".",Tabla2[[#This Row],[TIPO]]))</f>
        <v>#REF!</v>
      </c>
      <c r="C234" s="325" t="e">
        <f>IF(Tabla2[[#This Row],[Productos ]]="","",'Formulario PPGR1'!#REF!)</f>
        <v>#REF!</v>
      </c>
      <c r="D234" s="325" t="e">
        <f>IF(Tabla2[[#This Row],[Productos ]]="","",'Formulario PPGR1'!#REF!)</f>
        <v>#REF!</v>
      </c>
      <c r="E234" s="325" t="e">
        <f>IF(Tabla2[[#This Row],[Productos ]]="","",'Formulario PPGR1'!#REF!)</f>
        <v>#REF!</v>
      </c>
      <c r="F234" s="325" t="e">
        <f>IF(Tabla2[[#This Row],[Productos ]]="","",'Formulario PPGR1'!#REF!)</f>
        <v>#REF!</v>
      </c>
      <c r="G234" s="546" t="s">
        <v>1977</v>
      </c>
      <c r="H234" s="546" t="s">
        <v>1961</v>
      </c>
      <c r="I234" s="558" t="s">
        <v>2916</v>
      </c>
      <c r="J234" s="547">
        <v>1</v>
      </c>
      <c r="K234" s="547"/>
      <c r="L234" s="547"/>
      <c r="M234" s="547">
        <v>1</v>
      </c>
      <c r="N234" s="547"/>
      <c r="O234" s="547"/>
      <c r="P234" s="547">
        <v>1</v>
      </c>
      <c r="Q234" s="547"/>
      <c r="R234" s="547"/>
      <c r="S234" s="547">
        <v>1</v>
      </c>
      <c r="T234" s="547"/>
      <c r="U234" s="547"/>
      <c r="V234" s="548">
        <f>IF(SUM(Tabla2[[#This Row],[Ene]:[Dic]])=0,"",SUM(Tabla2[[#This Row],[Ene]:[Dic]]))</f>
        <v>4</v>
      </c>
      <c r="W234" s="549" t="s">
        <v>444</v>
      </c>
      <c r="X234" s="549"/>
      <c r="Y234" s="549"/>
      <c r="Z234" s="549" t="s">
        <v>3029</v>
      </c>
      <c r="AA234" s="575" t="s">
        <v>1290</v>
      </c>
    </row>
    <row r="235" spans="2:27" s="158" customFormat="1" ht="58.5" customHeight="1" x14ac:dyDescent="0.25">
      <c r="B235" s="368" t="e">
        <f>IF(Tabla2[[#This Row],[Productos ]]="","",CONCATENATE(Tabla2[[#This Row],[POA]],".",Tabla2[[#This Row],[SRS]],".",Tabla2[[#This Row],[AREA]],".",Tabla2[[#This Row],[TIPO]]))</f>
        <v>#REF!</v>
      </c>
      <c r="C235" s="368" t="e">
        <f>IF(Tabla2[[#This Row],[Productos ]]="","",'Formulario PPGR1'!#REF!)</f>
        <v>#REF!</v>
      </c>
      <c r="D235" s="368" t="e">
        <f>IF(Tabla2[[#This Row],[Productos ]]="","",'Formulario PPGR1'!#REF!)</f>
        <v>#REF!</v>
      </c>
      <c r="E235" s="368" t="e">
        <f>IF(Tabla2[[#This Row],[Productos ]]="","",'Formulario PPGR1'!#REF!)</f>
        <v>#REF!</v>
      </c>
      <c r="F235" s="368" t="e">
        <f>IF(Tabla2[[#This Row],[Productos ]]="","",'Formulario PPGR1'!#REF!)</f>
        <v>#REF!</v>
      </c>
      <c r="G235" s="546" t="s">
        <v>1977</v>
      </c>
      <c r="H235" s="546" t="s">
        <v>1962</v>
      </c>
      <c r="I235" s="556" t="s">
        <v>2917</v>
      </c>
      <c r="J235" s="547"/>
      <c r="K235" s="547"/>
      <c r="L235" s="547">
        <v>1</v>
      </c>
      <c r="M235" s="547"/>
      <c r="N235" s="547"/>
      <c r="O235" s="547">
        <v>1</v>
      </c>
      <c r="P235" s="547"/>
      <c r="Q235" s="547"/>
      <c r="R235" s="547">
        <v>1</v>
      </c>
      <c r="S235" s="547"/>
      <c r="T235" s="547"/>
      <c r="U235" s="547">
        <v>1</v>
      </c>
      <c r="V235" s="548">
        <f>IF(SUM(Tabla2[[#This Row],[Ene]:[Dic]])=0,"",SUM(Tabla2[[#This Row],[Ene]:[Dic]]))</f>
        <v>4</v>
      </c>
      <c r="W235" s="549" t="s">
        <v>444</v>
      </c>
      <c r="X235" s="549"/>
      <c r="Y235" s="549"/>
      <c r="Z235" s="549" t="s">
        <v>3029</v>
      </c>
      <c r="AA235" s="575" t="s">
        <v>1290</v>
      </c>
    </row>
    <row r="236" spans="2:27" s="158" customFormat="1" ht="111" customHeight="1" x14ac:dyDescent="0.25">
      <c r="B236" s="368" t="e">
        <f>IF(Tabla2[[#This Row],[Productos ]]="","",CONCATENATE(Tabla2[[#This Row],[POA]],".",Tabla2[[#This Row],[SRS]],".",Tabla2[[#This Row],[AREA]],".",Tabla2[[#This Row],[TIPO]]))</f>
        <v>#REF!</v>
      </c>
      <c r="C236" s="368" t="e">
        <f>IF(Tabla2[[#This Row],[Productos ]]="","",'Formulario PPGR1'!#REF!)</f>
        <v>#REF!</v>
      </c>
      <c r="D236" s="368" t="e">
        <f>IF(Tabla2[[#This Row],[Productos ]]="","",'Formulario PPGR1'!#REF!)</f>
        <v>#REF!</v>
      </c>
      <c r="E236" s="368" t="e">
        <f>IF(Tabla2[[#This Row],[Productos ]]="","",'Formulario PPGR1'!#REF!)</f>
        <v>#REF!</v>
      </c>
      <c r="F236" s="368" t="e">
        <f>IF(Tabla2[[#This Row],[Productos ]]="","",'Formulario PPGR1'!#REF!)</f>
        <v>#REF!</v>
      </c>
      <c r="G236" s="546" t="s">
        <v>1983</v>
      </c>
      <c r="H236" s="546" t="s">
        <v>1987</v>
      </c>
      <c r="I236" s="558" t="s">
        <v>1988</v>
      </c>
      <c r="J236" s="547"/>
      <c r="K236" s="547"/>
      <c r="L236" s="547"/>
      <c r="M236" s="547"/>
      <c r="N236" s="547">
        <v>1</v>
      </c>
      <c r="O236" s="547"/>
      <c r="P236" s="547"/>
      <c r="Q236" s="547"/>
      <c r="R236" s="547"/>
      <c r="S236" s="547"/>
      <c r="T236" s="547">
        <v>1</v>
      </c>
      <c r="U236" s="547"/>
      <c r="V236" s="548">
        <f>IF(SUM(Tabla2[[#This Row],[Ene]:[Dic]])=0,"",SUM(Tabla2[[#This Row],[Ene]:[Dic]]))</f>
        <v>2</v>
      </c>
      <c r="W236" s="549" t="s">
        <v>444</v>
      </c>
      <c r="X236" s="549" t="s">
        <v>1989</v>
      </c>
      <c r="Y236" s="549" t="s">
        <v>445</v>
      </c>
      <c r="Z236" s="549" t="s">
        <v>3029</v>
      </c>
      <c r="AA236" s="575" t="s">
        <v>1290</v>
      </c>
    </row>
    <row r="237" spans="2:27" s="158" customFormat="1" ht="78.75" customHeight="1" x14ac:dyDescent="0.25">
      <c r="B237" s="323" t="e">
        <f>IF(Tabla2[[#This Row],[Productos ]]="","",CONCATENATE(Tabla2[[#This Row],[POA]],".",Tabla2[[#This Row],[SRS]],".",Tabla2[[#This Row],[AREA]],".",Tabla2[[#This Row],[TIPO]]))</f>
        <v>#REF!</v>
      </c>
      <c r="C237" s="323" t="e">
        <f>IF(Tabla2[[#This Row],[Productos ]]="","",'Formulario PPGR1'!#REF!)</f>
        <v>#REF!</v>
      </c>
      <c r="D237" s="323" t="e">
        <f>IF(Tabla2[[#This Row],[Productos ]]="","",'Formulario PPGR1'!#REF!)</f>
        <v>#REF!</v>
      </c>
      <c r="E237" s="323" t="e">
        <f>IF(Tabla2[[#This Row],[Productos ]]="","",'Formulario PPGR1'!#REF!)</f>
        <v>#REF!</v>
      </c>
      <c r="F237" s="323" t="e">
        <f>IF(Tabla2[[#This Row],[Productos ]]="","",'Formulario PPGR1'!#REF!)</f>
        <v>#REF!</v>
      </c>
      <c r="G237" s="546" t="s">
        <v>1983</v>
      </c>
      <c r="H237" s="546" t="s">
        <v>1990</v>
      </c>
      <c r="I237" s="556" t="s">
        <v>1991</v>
      </c>
      <c r="J237" s="547"/>
      <c r="K237" s="547">
        <v>1</v>
      </c>
      <c r="L237" s="547"/>
      <c r="M237" s="547">
        <v>1</v>
      </c>
      <c r="N237" s="547"/>
      <c r="O237" s="547">
        <v>1</v>
      </c>
      <c r="P237" s="547"/>
      <c r="Q237" s="547">
        <v>1</v>
      </c>
      <c r="R237" s="547"/>
      <c r="S237" s="547">
        <v>1</v>
      </c>
      <c r="T237" s="547"/>
      <c r="U237" s="547"/>
      <c r="V237" s="548">
        <f>IF(SUM(Tabla2[[#This Row],[Ene]:[Dic]])=0,"",SUM(Tabla2[[#This Row],[Ene]:[Dic]]))</f>
        <v>5</v>
      </c>
      <c r="W237" s="549" t="s">
        <v>444</v>
      </c>
      <c r="X237" s="549"/>
      <c r="Y237" s="549"/>
      <c r="Z237" s="549" t="s">
        <v>3029</v>
      </c>
      <c r="AA237" s="575" t="s">
        <v>1290</v>
      </c>
    </row>
    <row r="238" spans="2:27" s="158" customFormat="1" ht="45.75" customHeight="1" x14ac:dyDescent="0.25">
      <c r="B238" s="323" t="e">
        <f>IF(Tabla2[[#This Row],[Productos ]]="","",CONCATENATE(Tabla2[[#This Row],[POA]],".",Tabla2[[#This Row],[SRS]],".",Tabla2[[#This Row],[AREA]],".",Tabla2[[#This Row],[TIPO]]))</f>
        <v>#REF!</v>
      </c>
      <c r="C238" s="323" t="e">
        <f>IF(Tabla2[[#This Row],[Productos ]]="","",'Formulario PPGR1'!#REF!)</f>
        <v>#REF!</v>
      </c>
      <c r="D238" s="323" t="e">
        <f>IF(Tabla2[[#This Row],[Productos ]]="","",'Formulario PPGR1'!#REF!)</f>
        <v>#REF!</v>
      </c>
      <c r="E238" s="323" t="e">
        <f>IF(Tabla2[[#This Row],[Productos ]]="","",'Formulario PPGR1'!#REF!)</f>
        <v>#REF!</v>
      </c>
      <c r="F238" s="323" t="e">
        <f>IF(Tabla2[[#This Row],[Productos ]]="","",'Formulario PPGR1'!#REF!)</f>
        <v>#REF!</v>
      </c>
      <c r="G238" s="546" t="s">
        <v>1985</v>
      </c>
      <c r="H238" s="546" t="s">
        <v>1992</v>
      </c>
      <c r="I238" s="606" t="s">
        <v>1993</v>
      </c>
      <c r="J238" s="547"/>
      <c r="K238" s="547"/>
      <c r="L238" s="547"/>
      <c r="M238" s="547"/>
      <c r="N238" s="547">
        <v>1</v>
      </c>
      <c r="O238" s="547"/>
      <c r="P238" s="547"/>
      <c r="Q238" s="547"/>
      <c r="R238" s="547"/>
      <c r="S238" s="547"/>
      <c r="T238" s="547"/>
      <c r="U238" s="547"/>
      <c r="V238" s="548">
        <f>IF(SUM(Tabla2[[#This Row],[Ene]:[Dic]])=0,"",SUM(Tabla2[[#This Row],[Ene]:[Dic]]))</f>
        <v>1</v>
      </c>
      <c r="W238" s="549" t="s">
        <v>453</v>
      </c>
      <c r="X238" s="549"/>
      <c r="Y238" s="549"/>
      <c r="Z238" s="549" t="s">
        <v>3029</v>
      </c>
      <c r="AA238" s="575" t="s">
        <v>1290</v>
      </c>
    </row>
    <row r="239" spans="2:27" s="158" customFormat="1" ht="102.75" customHeight="1" x14ac:dyDescent="0.25">
      <c r="B239" s="303" t="e">
        <f>IF(Tabla2[[#This Row],[Productos ]]="","",CONCATENATE(Tabla2[[#This Row],[POA]],".",Tabla2[[#This Row],[SRS]],".",Tabla2[[#This Row],[AREA]],".",Tabla2[[#This Row],[TIPO]]))</f>
        <v>#REF!</v>
      </c>
      <c r="C239" s="303" t="e">
        <f>IF(Tabla2[[#This Row],[Productos ]]="","",'Formulario PPGR1'!#REF!)</f>
        <v>#REF!</v>
      </c>
      <c r="D239" s="303" t="e">
        <f>IF(Tabla2[[#This Row],[Productos ]]="","",'Formulario PPGR1'!#REF!)</f>
        <v>#REF!</v>
      </c>
      <c r="E239" s="303" t="e">
        <f>IF(Tabla2[[#This Row],[Productos ]]="","",'Formulario PPGR1'!#REF!)</f>
        <v>#REF!</v>
      </c>
      <c r="F239" s="303" t="e">
        <f>IF(Tabla2[[#This Row],[Productos ]]="","",'Formulario PPGR1'!#REF!)</f>
        <v>#REF!</v>
      </c>
      <c r="G239" s="546" t="s">
        <v>1985</v>
      </c>
      <c r="H239" s="546" t="s">
        <v>1994</v>
      </c>
      <c r="I239" s="556" t="s">
        <v>1995</v>
      </c>
      <c r="J239" s="547">
        <v>1</v>
      </c>
      <c r="K239" s="547"/>
      <c r="L239" s="547"/>
      <c r="M239" s="547">
        <v>1</v>
      </c>
      <c r="N239" s="547"/>
      <c r="O239" s="547"/>
      <c r="P239" s="547">
        <v>1</v>
      </c>
      <c r="Q239" s="547"/>
      <c r="R239" s="547"/>
      <c r="S239" s="547">
        <v>1</v>
      </c>
      <c r="T239" s="547"/>
      <c r="U239" s="547"/>
      <c r="V239" s="548">
        <f>IF(SUM(Tabla2[[#This Row],[Ene]:[Dic]])=0,"",SUM(Tabla2[[#This Row],[Ene]:[Dic]]))</f>
        <v>4</v>
      </c>
      <c r="W239" s="549" t="s">
        <v>453</v>
      </c>
      <c r="X239" s="549"/>
      <c r="Y239" s="549"/>
      <c r="Z239" s="549" t="s">
        <v>3029</v>
      </c>
      <c r="AA239" s="575" t="s">
        <v>1290</v>
      </c>
    </row>
    <row r="240" spans="2:27" s="158" customFormat="1" ht="78.75" customHeight="1" x14ac:dyDescent="0.25">
      <c r="B240" s="303" t="e">
        <f>IF(Tabla2[[#This Row],[Productos ]]="","",CONCATENATE(Tabla2[[#This Row],[POA]],".",Tabla2[[#This Row],[SRS]],".",Tabla2[[#This Row],[AREA]],".",Tabla2[[#This Row],[TIPO]]))</f>
        <v>#REF!</v>
      </c>
      <c r="C240" s="303" t="e">
        <f>IF(Tabla2[[#This Row],[Productos ]]="","",'Formulario PPGR1'!#REF!)</f>
        <v>#REF!</v>
      </c>
      <c r="D240" s="303" t="e">
        <f>IF(Tabla2[[#This Row],[Productos ]]="","",'Formulario PPGR1'!#REF!)</f>
        <v>#REF!</v>
      </c>
      <c r="E240" s="303" t="e">
        <f>IF(Tabla2[[#This Row],[Productos ]]="","",'Formulario PPGR1'!#REF!)</f>
        <v>#REF!</v>
      </c>
      <c r="F240" s="303" t="e">
        <f>IF(Tabla2[[#This Row],[Productos ]]="","",'Formulario PPGR1'!#REF!)</f>
        <v>#REF!</v>
      </c>
      <c r="G240" s="546" t="s">
        <v>1985</v>
      </c>
      <c r="H240" s="546" t="s">
        <v>1996</v>
      </c>
      <c r="I240" s="606" t="s">
        <v>1997</v>
      </c>
      <c r="J240" s="547"/>
      <c r="K240" s="547">
        <v>1</v>
      </c>
      <c r="L240" s="547"/>
      <c r="M240" s="547"/>
      <c r="N240" s="547">
        <v>1</v>
      </c>
      <c r="O240" s="547"/>
      <c r="P240" s="547"/>
      <c r="Q240" s="547">
        <v>1</v>
      </c>
      <c r="R240" s="547"/>
      <c r="S240" s="547"/>
      <c r="T240" s="547">
        <v>1</v>
      </c>
      <c r="U240" s="547"/>
      <c r="V240" s="548">
        <f>IF(SUM(Tabla2[[#This Row],[Ene]:[Dic]])=0,"",SUM(Tabla2[[#This Row],[Ene]:[Dic]]))</f>
        <v>4</v>
      </c>
      <c r="W240" s="549" t="s">
        <v>444</v>
      </c>
      <c r="X240" s="549"/>
      <c r="Y240" s="549"/>
      <c r="Z240" s="549" t="s">
        <v>3029</v>
      </c>
      <c r="AA240" s="575" t="s">
        <v>1290</v>
      </c>
    </row>
    <row r="241" spans="2:55" s="158" customFormat="1" ht="148.5" customHeight="1" x14ac:dyDescent="0.25">
      <c r="B241" s="368" t="e">
        <f>IF(Tabla2[[#This Row],[Productos ]]="","",CONCATENATE(Tabla2[[#This Row],[POA]],".",Tabla2[[#This Row],[SRS]],".",Tabla2[[#This Row],[AREA]],".",Tabla2[[#This Row],[TIPO]]))</f>
        <v>#REF!</v>
      </c>
      <c r="C241" s="368" t="e">
        <f>IF(Tabla2[[#This Row],[Productos ]]="","",'Formulario PPGR1'!#REF!)</f>
        <v>#REF!</v>
      </c>
      <c r="D241" s="368" t="e">
        <f>IF(Tabla2[[#This Row],[Productos ]]="","",'Formulario PPGR1'!#REF!)</f>
        <v>#REF!</v>
      </c>
      <c r="E241" s="368" t="e">
        <f>IF(Tabla2[[#This Row],[Productos ]]="","",'Formulario PPGR1'!#REF!)</f>
        <v>#REF!</v>
      </c>
      <c r="F241" s="368" t="e">
        <f>IF(Tabla2[[#This Row],[Productos ]]="","",'Formulario PPGR1'!#REF!)</f>
        <v>#REF!</v>
      </c>
      <c r="G241" s="546" t="s">
        <v>1985</v>
      </c>
      <c r="H241" s="546" t="s">
        <v>1998</v>
      </c>
      <c r="I241" s="556" t="s">
        <v>2918</v>
      </c>
      <c r="J241" s="547"/>
      <c r="K241" s="547"/>
      <c r="L241" s="547">
        <v>1</v>
      </c>
      <c r="M241" s="547"/>
      <c r="N241" s="547"/>
      <c r="O241" s="547">
        <v>1</v>
      </c>
      <c r="P241" s="547"/>
      <c r="Q241" s="547"/>
      <c r="R241" s="547">
        <v>1</v>
      </c>
      <c r="S241" s="547"/>
      <c r="T241" s="547">
        <v>1</v>
      </c>
      <c r="U241" s="547"/>
      <c r="V241" s="548">
        <f>IF(SUM(Tabla2[[#This Row],[Ene]:[Dic]])=0,"",SUM(Tabla2[[#This Row],[Ene]:[Dic]]))</f>
        <v>4</v>
      </c>
      <c r="W241" s="549" t="s">
        <v>445</v>
      </c>
      <c r="X241" s="549" t="s">
        <v>454</v>
      </c>
      <c r="Y241" s="549"/>
      <c r="Z241" s="549" t="s">
        <v>3029</v>
      </c>
      <c r="AA241" s="575" t="s">
        <v>1290</v>
      </c>
    </row>
    <row r="242" spans="2:55" s="158" customFormat="1" ht="86.25" customHeight="1" x14ac:dyDescent="0.25">
      <c r="B242" s="368" t="e">
        <f>IF(Tabla2[[#This Row],[Productos ]]="","",CONCATENATE(Tabla2[[#This Row],[POA]],".",Tabla2[[#This Row],[SRS]],".",Tabla2[[#This Row],[AREA]],".",Tabla2[[#This Row],[TIPO]]))</f>
        <v>#REF!</v>
      </c>
      <c r="C242" s="368" t="e">
        <f>IF(Tabla2[[#This Row],[Productos ]]="","",'Formulario PPGR1'!#REF!)</f>
        <v>#REF!</v>
      </c>
      <c r="D242" s="368" t="e">
        <f>IF(Tabla2[[#This Row],[Productos ]]="","",'Formulario PPGR1'!#REF!)</f>
        <v>#REF!</v>
      </c>
      <c r="E242" s="368" t="e">
        <f>IF(Tabla2[[#This Row],[Productos ]]="","",'Formulario PPGR1'!#REF!)</f>
        <v>#REF!</v>
      </c>
      <c r="F242" s="368" t="e">
        <f>IF(Tabla2[[#This Row],[Productos ]]="","",'Formulario PPGR1'!#REF!)</f>
        <v>#REF!</v>
      </c>
      <c r="G242" s="546" t="s">
        <v>1985</v>
      </c>
      <c r="H242" s="546" t="s">
        <v>2000</v>
      </c>
      <c r="I242" s="606" t="s">
        <v>2001</v>
      </c>
      <c r="J242" s="547"/>
      <c r="K242" s="547">
        <v>1</v>
      </c>
      <c r="L242" s="547"/>
      <c r="M242" s="547"/>
      <c r="N242" s="547">
        <v>1</v>
      </c>
      <c r="O242" s="547"/>
      <c r="P242" s="547"/>
      <c r="Q242" s="547">
        <v>1</v>
      </c>
      <c r="R242" s="547"/>
      <c r="S242" s="547">
        <v>1</v>
      </c>
      <c r="T242" s="547"/>
      <c r="U242" s="547"/>
      <c r="V242" s="548">
        <f>IF(SUM(Tabla2[[#This Row],[Ene]:[Dic]])=0,"",SUM(Tabla2[[#This Row],[Ene]:[Dic]]))</f>
        <v>4</v>
      </c>
      <c r="W242" s="549" t="s">
        <v>444</v>
      </c>
      <c r="X242" s="549"/>
      <c r="Y242" s="549"/>
      <c r="Z242" s="549" t="s">
        <v>3029</v>
      </c>
      <c r="AA242" s="575" t="s">
        <v>1290</v>
      </c>
    </row>
    <row r="243" spans="2:55" s="158" customFormat="1" ht="138.75" customHeight="1" x14ac:dyDescent="0.25">
      <c r="B243" s="368" t="e">
        <f>IF(Tabla2[[#This Row],[Productos ]]="","",CONCATENATE(Tabla2[[#This Row],[POA]],".",Tabla2[[#This Row],[SRS]],".",Tabla2[[#This Row],[AREA]],".",Tabla2[[#This Row],[TIPO]]))</f>
        <v>#REF!</v>
      </c>
      <c r="C243" s="368" t="e">
        <f>IF(Tabla2[[#This Row],[Productos ]]="","",'Formulario PPGR1'!#REF!)</f>
        <v>#REF!</v>
      </c>
      <c r="D243" s="368" t="e">
        <f>IF(Tabla2[[#This Row],[Productos ]]="","",'Formulario PPGR1'!#REF!)</f>
        <v>#REF!</v>
      </c>
      <c r="E243" s="368" t="e">
        <f>IF(Tabla2[[#This Row],[Productos ]]="","",'Formulario PPGR1'!#REF!)</f>
        <v>#REF!</v>
      </c>
      <c r="F243" s="368" t="e">
        <f>IF(Tabla2[[#This Row],[Productos ]]="","",'Formulario PPGR1'!#REF!)</f>
        <v>#REF!</v>
      </c>
      <c r="G243" s="546" t="s">
        <v>1985</v>
      </c>
      <c r="H243" s="546" t="s">
        <v>2002</v>
      </c>
      <c r="I243" s="556" t="s">
        <v>2919</v>
      </c>
      <c r="J243" s="547"/>
      <c r="K243" s="547"/>
      <c r="L243" s="547"/>
      <c r="M243" s="547"/>
      <c r="N243" s="547"/>
      <c r="O243" s="547">
        <v>1</v>
      </c>
      <c r="P243" s="547"/>
      <c r="Q243" s="547"/>
      <c r="R243" s="547"/>
      <c r="S243" s="547"/>
      <c r="T243" s="547"/>
      <c r="U243" s="547">
        <v>1</v>
      </c>
      <c r="V243" s="548">
        <f>IF(SUM(Tabla2[[#This Row],[Ene]:[Dic]])=0,"",SUM(Tabla2[[#This Row],[Ene]:[Dic]]))</f>
        <v>2</v>
      </c>
      <c r="W243" s="549" t="s">
        <v>445</v>
      </c>
      <c r="X243" s="549"/>
      <c r="Y243" s="549"/>
      <c r="Z243" s="549" t="s">
        <v>3029</v>
      </c>
      <c r="AA243" s="575" t="s">
        <v>1290</v>
      </c>
    </row>
    <row r="244" spans="2:55" s="158" customFormat="1" ht="127.5" customHeight="1" x14ac:dyDescent="0.25">
      <c r="B244" s="368" t="e">
        <f>IF(Tabla2[[#This Row],[Productos ]]="","",CONCATENATE(Tabla2[[#This Row],[POA]],".",Tabla2[[#This Row],[SRS]],".",Tabla2[[#This Row],[AREA]],".",Tabla2[[#This Row],[TIPO]]))</f>
        <v>#REF!</v>
      </c>
      <c r="C244" s="368" t="e">
        <f>IF(Tabla2[[#This Row],[Productos ]]="","",'Formulario PPGR1'!#REF!)</f>
        <v>#REF!</v>
      </c>
      <c r="D244" s="368" t="e">
        <f>IF(Tabla2[[#This Row],[Productos ]]="","",'Formulario PPGR1'!#REF!)</f>
        <v>#REF!</v>
      </c>
      <c r="E244" s="368" t="e">
        <f>IF(Tabla2[[#This Row],[Productos ]]="","",'Formulario PPGR1'!#REF!)</f>
        <v>#REF!</v>
      </c>
      <c r="F244" s="368" t="e">
        <f>IF(Tabla2[[#This Row],[Productos ]]="","",'Formulario PPGR1'!#REF!)</f>
        <v>#REF!</v>
      </c>
      <c r="G244" s="546" t="s">
        <v>1985</v>
      </c>
      <c r="H244" s="546" t="s">
        <v>2004</v>
      </c>
      <c r="I244" s="558" t="s">
        <v>2956</v>
      </c>
      <c r="J244" s="547"/>
      <c r="K244" s="547">
        <v>1</v>
      </c>
      <c r="L244" s="547"/>
      <c r="M244" s="547">
        <v>1</v>
      </c>
      <c r="N244" s="547"/>
      <c r="O244" s="547"/>
      <c r="P244" s="547">
        <v>1</v>
      </c>
      <c r="Q244" s="547"/>
      <c r="R244" s="547"/>
      <c r="S244" s="547">
        <v>1</v>
      </c>
      <c r="T244" s="547"/>
      <c r="U244" s="547"/>
      <c r="V244" s="548">
        <f>IF(SUM(Tabla2[[#This Row],[Ene]:[Dic]])=0,"",SUM(Tabla2[[#This Row],[Ene]:[Dic]]))</f>
        <v>4</v>
      </c>
      <c r="W244" s="549" t="s">
        <v>445</v>
      </c>
      <c r="X244" s="549" t="s">
        <v>454</v>
      </c>
      <c r="Y244" s="549"/>
      <c r="Z244" s="549" t="s">
        <v>3029</v>
      </c>
      <c r="AA244" s="575" t="s">
        <v>1290</v>
      </c>
    </row>
    <row r="245" spans="2:55" s="158" customFormat="1" ht="62.25" customHeight="1" x14ac:dyDescent="0.25">
      <c r="B245" s="368" t="e">
        <f>IF(Tabla2[[#This Row],[Productos ]]="","",CONCATENATE(Tabla2[[#This Row],[POA]],".",Tabla2[[#This Row],[SRS]],".",Tabla2[[#This Row],[AREA]],".",Tabla2[[#This Row],[TIPO]]))</f>
        <v>#REF!</v>
      </c>
      <c r="C245" s="368" t="e">
        <f>IF(Tabla2[[#This Row],[Productos ]]="","",'Formulario PPGR1'!#REF!)</f>
        <v>#REF!</v>
      </c>
      <c r="D245" s="368" t="e">
        <f>IF(Tabla2[[#This Row],[Productos ]]="","",'Formulario PPGR1'!#REF!)</f>
        <v>#REF!</v>
      </c>
      <c r="E245" s="368" t="e">
        <f>IF(Tabla2[[#This Row],[Productos ]]="","",'Formulario PPGR1'!#REF!)</f>
        <v>#REF!</v>
      </c>
      <c r="F245" s="368" t="e">
        <f>IF(Tabla2[[#This Row],[Productos ]]="","",'Formulario PPGR1'!#REF!)</f>
        <v>#REF!</v>
      </c>
      <c r="G245" s="546" t="s">
        <v>1985</v>
      </c>
      <c r="H245" s="546" t="s">
        <v>2006</v>
      </c>
      <c r="I245" s="556" t="s">
        <v>2958</v>
      </c>
      <c r="J245" s="547">
        <v>1</v>
      </c>
      <c r="K245" s="547"/>
      <c r="L245" s="547"/>
      <c r="M245" s="547"/>
      <c r="N245" s="547">
        <v>1</v>
      </c>
      <c r="O245" s="547"/>
      <c r="P245" s="547"/>
      <c r="Q245" s="547">
        <v>1</v>
      </c>
      <c r="R245" s="547"/>
      <c r="S245" s="547"/>
      <c r="T245" s="547">
        <v>1</v>
      </c>
      <c r="U245" s="547"/>
      <c r="V245" s="548">
        <f>IF(SUM(Tabla2[[#This Row],[Ene]:[Dic]])=0,"",SUM(Tabla2[[#This Row],[Ene]:[Dic]]))</f>
        <v>4</v>
      </c>
      <c r="W245" s="549" t="s">
        <v>444</v>
      </c>
      <c r="X245" s="549"/>
      <c r="Y245" s="549"/>
      <c r="Z245" s="549" t="s">
        <v>3028</v>
      </c>
      <c r="AA245" s="575" t="s">
        <v>1290</v>
      </c>
    </row>
    <row r="246" spans="2:55" s="158" customFormat="1" ht="78.75" x14ac:dyDescent="0.25">
      <c r="B246" s="368" t="e">
        <f>IF(Tabla2[[#This Row],[Productos ]]="","",CONCATENATE(Tabla2[[#This Row],[POA]],".",Tabla2[[#This Row],[SRS]],".",Tabla2[[#This Row],[AREA]],".",Tabla2[[#This Row],[TIPO]]))</f>
        <v>#REF!</v>
      </c>
      <c r="C246" s="368" t="e">
        <f>IF(Tabla2[[#This Row],[Productos ]]="","",'Formulario PPGR1'!#REF!)</f>
        <v>#REF!</v>
      </c>
      <c r="D246" s="368" t="e">
        <f>IF(Tabla2[[#This Row],[Productos ]]="","",'Formulario PPGR1'!#REF!)</f>
        <v>#REF!</v>
      </c>
      <c r="E246" s="368" t="e">
        <f>IF(Tabla2[[#This Row],[Productos ]]="","",'Formulario PPGR1'!#REF!)</f>
        <v>#REF!</v>
      </c>
      <c r="F246" s="368" t="e">
        <f>IF(Tabla2[[#This Row],[Productos ]]="","",'Formulario PPGR1'!#REF!)</f>
        <v>#REF!</v>
      </c>
      <c r="G246" s="546" t="s">
        <v>2008</v>
      </c>
      <c r="H246" s="546" t="s">
        <v>2012</v>
      </c>
      <c r="I246" s="556" t="s">
        <v>2011</v>
      </c>
      <c r="J246" s="547"/>
      <c r="K246" s="547"/>
      <c r="L246" s="547"/>
      <c r="M246" s="547">
        <v>1</v>
      </c>
      <c r="N246" s="547"/>
      <c r="O246" s="547">
        <v>1</v>
      </c>
      <c r="P246" s="547"/>
      <c r="Q246" s="547"/>
      <c r="R246" s="547"/>
      <c r="S246" s="547"/>
      <c r="T246" s="547"/>
      <c r="U246" s="547"/>
      <c r="V246" s="548">
        <f>IF(SUM(Tabla2[[#This Row],[Ene]:[Dic]])=0,"",SUM(Tabla2[[#This Row],[Ene]:[Dic]]))</f>
        <v>2</v>
      </c>
      <c r="W246" s="549" t="s">
        <v>444</v>
      </c>
      <c r="X246" s="549" t="s">
        <v>445</v>
      </c>
      <c r="Y246" s="549"/>
      <c r="Z246" s="549" t="s">
        <v>3030</v>
      </c>
      <c r="AA246" s="575" t="s">
        <v>1290</v>
      </c>
    </row>
    <row r="247" spans="2:55" s="158" customFormat="1" ht="69.75" customHeight="1" x14ac:dyDescent="0.25">
      <c r="B247" s="368" t="e">
        <f>IF(Tabla2[[#This Row],[Productos ]]="","",CONCATENATE(Tabla2[[#This Row],[POA]],".",Tabla2[[#This Row],[SRS]],".",Tabla2[[#This Row],[AREA]],".",Tabla2[[#This Row],[TIPO]]))</f>
        <v>#REF!</v>
      </c>
      <c r="C247" s="368" t="e">
        <f>IF(Tabla2[[#This Row],[Productos ]]="","",'Formulario PPGR1'!#REF!)</f>
        <v>#REF!</v>
      </c>
      <c r="D247" s="368" t="e">
        <f>IF(Tabla2[[#This Row],[Productos ]]="","",'Formulario PPGR1'!#REF!)</f>
        <v>#REF!</v>
      </c>
      <c r="E247" s="368" t="e">
        <f>IF(Tabla2[[#This Row],[Productos ]]="","",'Formulario PPGR1'!#REF!)</f>
        <v>#REF!</v>
      </c>
      <c r="F247" s="368" t="e">
        <f>IF(Tabla2[[#This Row],[Productos ]]="","",'Formulario PPGR1'!#REF!)</f>
        <v>#REF!</v>
      </c>
      <c r="G247" s="546" t="s">
        <v>2920</v>
      </c>
      <c r="H247" s="546" t="s">
        <v>2013</v>
      </c>
      <c r="I247" s="546" t="s">
        <v>2014</v>
      </c>
      <c r="J247" s="547"/>
      <c r="K247" s="547"/>
      <c r="L247" s="547">
        <v>1</v>
      </c>
      <c r="M247" s="547"/>
      <c r="N247" s="547"/>
      <c r="O247" s="547">
        <v>1</v>
      </c>
      <c r="P247" s="547"/>
      <c r="Q247" s="547"/>
      <c r="R247" s="547">
        <v>1</v>
      </c>
      <c r="S247" s="547"/>
      <c r="T247" s="547"/>
      <c r="U247" s="547"/>
      <c r="V247" s="548">
        <f>IF(SUM(Tabla2[[#This Row],[Ene]:[Dic]])=0,"",SUM(Tabla2[[#This Row],[Ene]:[Dic]]))</f>
        <v>3</v>
      </c>
      <c r="W247" s="549" t="s">
        <v>444</v>
      </c>
      <c r="X247" s="549" t="s">
        <v>445</v>
      </c>
      <c r="Y247" s="549" t="s">
        <v>2015</v>
      </c>
      <c r="Z247" s="549"/>
      <c r="AA247" s="575" t="s">
        <v>1281</v>
      </c>
    </row>
    <row r="248" spans="2:55" s="158" customFormat="1" ht="51" customHeight="1" x14ac:dyDescent="0.25">
      <c r="B248" s="323" t="e">
        <f>IF(Tabla2[[#This Row],[Productos ]]="","",CONCATENATE(Tabla2[[#This Row],[POA]],".",Tabla2[[#This Row],[SRS]],".",Tabla2[[#This Row],[AREA]],".",Tabla2[[#This Row],[TIPO]]))</f>
        <v>#REF!</v>
      </c>
      <c r="C248" s="323" t="e">
        <f>IF(Tabla2[[#This Row],[Productos ]]="","",'Formulario PPGR1'!#REF!)</f>
        <v>#REF!</v>
      </c>
      <c r="D248" s="323" t="e">
        <f>IF(Tabla2[[#This Row],[Productos ]]="","",'Formulario PPGR1'!#REF!)</f>
        <v>#REF!</v>
      </c>
      <c r="E248" s="323" t="e">
        <f>IF(Tabla2[[#This Row],[Productos ]]="","",'Formulario PPGR1'!#REF!)</f>
        <v>#REF!</v>
      </c>
      <c r="F248" s="323" t="e">
        <f>IF(Tabla2[[#This Row],[Productos ]]="","",'Formulario PPGR1'!#REF!)</f>
        <v>#REF!</v>
      </c>
      <c r="G248" s="546" t="s">
        <v>2920</v>
      </c>
      <c r="H248" s="546" t="s">
        <v>2016</v>
      </c>
      <c r="I248" s="546" t="s">
        <v>2957</v>
      </c>
      <c r="J248" s="547"/>
      <c r="K248" s="547"/>
      <c r="L248" s="547">
        <v>1</v>
      </c>
      <c r="M248" s="547"/>
      <c r="N248" s="547"/>
      <c r="O248" s="547">
        <v>1</v>
      </c>
      <c r="P248" s="547"/>
      <c r="Q248" s="547"/>
      <c r="R248" s="547">
        <v>1</v>
      </c>
      <c r="S248" s="547"/>
      <c r="T248" s="547"/>
      <c r="U248" s="547"/>
      <c r="V248" s="548">
        <f>IF(SUM(Tabla2[[#This Row],[Ene]:[Dic]])=0,"",SUM(Tabla2[[#This Row],[Ene]:[Dic]]))</f>
        <v>3</v>
      </c>
      <c r="W248" s="549" t="s">
        <v>444</v>
      </c>
      <c r="X248" s="549" t="s">
        <v>445</v>
      </c>
      <c r="Y248" s="549" t="s">
        <v>2015</v>
      </c>
      <c r="Z248" s="549"/>
      <c r="AA248" s="575" t="s">
        <v>1281</v>
      </c>
    </row>
    <row r="249" spans="2:55" s="158" customFormat="1" ht="78.75" x14ac:dyDescent="0.25">
      <c r="B249" s="323" t="e">
        <f>IF(Tabla2[[#This Row],[Productos ]]="","",CONCATENATE(Tabla2[[#This Row],[POA]],".",Tabla2[[#This Row],[SRS]],".",Tabla2[[#This Row],[AREA]],".",Tabla2[[#This Row],[TIPO]]))</f>
        <v>#REF!</v>
      </c>
      <c r="C249" s="323" t="e">
        <f>IF(Tabla2[[#This Row],[Productos ]]="","",'Formulario PPGR1'!#REF!)</f>
        <v>#REF!</v>
      </c>
      <c r="D249" s="323" t="e">
        <f>IF(Tabla2[[#This Row],[Productos ]]="","",'Formulario PPGR1'!#REF!)</f>
        <v>#REF!</v>
      </c>
      <c r="E249" s="323" t="e">
        <f>IF(Tabla2[[#This Row],[Productos ]]="","",'Formulario PPGR1'!#REF!)</f>
        <v>#REF!</v>
      </c>
      <c r="F249" s="323" t="e">
        <f>IF(Tabla2[[#This Row],[Productos ]]="","",'Formulario PPGR1'!#REF!)</f>
        <v>#REF!</v>
      </c>
      <c r="G249" s="572" t="s">
        <v>2921</v>
      </c>
      <c r="H249" s="572" t="s">
        <v>2098</v>
      </c>
      <c r="I249" s="558" t="s">
        <v>2922</v>
      </c>
      <c r="J249" s="547">
        <v>1</v>
      </c>
      <c r="K249" s="547"/>
      <c r="L249" s="547"/>
      <c r="M249" s="547">
        <v>1</v>
      </c>
      <c r="N249" s="547"/>
      <c r="O249" s="547"/>
      <c r="P249" s="547">
        <v>1</v>
      </c>
      <c r="Q249" s="547"/>
      <c r="R249" s="547"/>
      <c r="S249" s="547">
        <v>1</v>
      </c>
      <c r="T249" s="547"/>
      <c r="U249" s="547"/>
      <c r="V249" s="548">
        <f>IF(SUM(Tabla2[[#This Row],[Ene]:[Dic]])=0,"",SUM(Tabla2[[#This Row],[Ene]:[Dic]]))</f>
        <v>4</v>
      </c>
      <c r="W249" s="549" t="s">
        <v>444</v>
      </c>
      <c r="X249" s="549"/>
      <c r="Y249" s="549"/>
      <c r="Z249" s="603" t="s">
        <v>3031</v>
      </c>
      <c r="AA249" s="573" t="s">
        <v>1290</v>
      </c>
    </row>
    <row r="250" spans="2:55" s="158" customFormat="1" ht="78.75" x14ac:dyDescent="0.25">
      <c r="B250" s="323" t="e">
        <f>IF(Tabla2[[#This Row],[Productos ]]="","",CONCATENATE(Tabla2[[#This Row],[POA]],".",Tabla2[[#This Row],[SRS]],".",Tabla2[[#This Row],[AREA]],".",Tabla2[[#This Row],[TIPO]]))</f>
        <v>#REF!</v>
      </c>
      <c r="C250" s="323" t="e">
        <f>IF(Tabla2[[#This Row],[Productos ]]="","",'Formulario PPGR1'!#REF!)</f>
        <v>#REF!</v>
      </c>
      <c r="D250" s="323" t="e">
        <f>IF(Tabla2[[#This Row],[Productos ]]="","",'Formulario PPGR1'!#REF!)</f>
        <v>#REF!</v>
      </c>
      <c r="E250" s="323" t="e">
        <f>IF(Tabla2[[#This Row],[Productos ]]="","",'Formulario PPGR1'!#REF!)</f>
        <v>#REF!</v>
      </c>
      <c r="F250" s="323" t="e">
        <f>IF(Tabla2[[#This Row],[Productos ]]="","",'Formulario PPGR1'!#REF!)</f>
        <v>#REF!</v>
      </c>
      <c r="G250" s="558" t="s">
        <v>2923</v>
      </c>
      <c r="H250" s="574" t="s">
        <v>2100</v>
      </c>
      <c r="I250" s="605" t="s">
        <v>2101</v>
      </c>
      <c r="J250" s="547">
        <v>1</v>
      </c>
      <c r="K250" s="547"/>
      <c r="L250" s="547"/>
      <c r="M250" s="547">
        <v>1</v>
      </c>
      <c r="N250" s="547"/>
      <c r="O250" s="547"/>
      <c r="P250" s="547">
        <v>1</v>
      </c>
      <c r="Q250" s="547"/>
      <c r="R250" s="547"/>
      <c r="S250" s="547">
        <v>1</v>
      </c>
      <c r="T250" s="547"/>
      <c r="U250" s="547"/>
      <c r="V250" s="548">
        <f>IF(SUM(Tabla2[[#This Row],[Ene]:[Dic]])=0,"",SUM(Tabla2[[#This Row],[Ene]:[Dic]]))</f>
        <v>4</v>
      </c>
      <c r="W250" s="549" t="s">
        <v>444</v>
      </c>
      <c r="X250" s="549"/>
      <c r="Y250" s="549"/>
      <c r="Z250" s="549" t="s">
        <v>3031</v>
      </c>
      <c r="AA250" s="575" t="s">
        <v>1290</v>
      </c>
    </row>
    <row r="251" spans="2:55" s="158" customFormat="1" ht="78.75" x14ac:dyDescent="0.25">
      <c r="B251" s="323" t="e">
        <f>IF(Tabla2[[#This Row],[Productos ]]="","",CONCATENATE(Tabla2[[#This Row],[POA]],".",Tabla2[[#This Row],[SRS]],".",Tabla2[[#This Row],[AREA]],".",Tabla2[[#This Row],[TIPO]]))</f>
        <v>#REF!</v>
      </c>
      <c r="C251" s="323" t="e">
        <f>IF(Tabla2[[#This Row],[Productos ]]="","",'Formulario PPGR1'!#REF!)</f>
        <v>#REF!</v>
      </c>
      <c r="D251" s="323" t="e">
        <f>IF(Tabla2[[#This Row],[Productos ]]="","",'Formulario PPGR1'!#REF!)</f>
        <v>#REF!</v>
      </c>
      <c r="E251" s="323" t="e">
        <f>IF(Tabla2[[#This Row],[Productos ]]="","",'Formulario PPGR1'!#REF!)</f>
        <v>#REF!</v>
      </c>
      <c r="F251" s="323" t="e">
        <f>IF(Tabla2[[#This Row],[Productos ]]="","",'Formulario PPGR1'!#REF!)</f>
        <v>#REF!</v>
      </c>
      <c r="G251" s="546" t="s">
        <v>2921</v>
      </c>
      <c r="H251" s="546" t="s">
        <v>2102</v>
      </c>
      <c r="I251" s="556" t="s">
        <v>2103</v>
      </c>
      <c r="J251" s="547">
        <v>1</v>
      </c>
      <c r="K251" s="547"/>
      <c r="L251" s="547"/>
      <c r="M251" s="547">
        <v>1</v>
      </c>
      <c r="N251" s="547"/>
      <c r="O251" s="547"/>
      <c r="P251" s="547">
        <v>1</v>
      </c>
      <c r="Q251" s="547"/>
      <c r="R251" s="547"/>
      <c r="S251" s="547">
        <v>1</v>
      </c>
      <c r="T251" s="547"/>
      <c r="U251" s="547"/>
      <c r="V251" s="548">
        <f>IF(SUM(Tabla2[[#This Row],[Ene]:[Dic]])=0,"",SUM(Tabla2[[#This Row],[Ene]:[Dic]]))</f>
        <v>4</v>
      </c>
      <c r="W251" s="549" t="s">
        <v>444</v>
      </c>
      <c r="X251" s="549"/>
      <c r="Y251" s="549"/>
      <c r="Z251" s="549" t="s">
        <v>3031</v>
      </c>
      <c r="AA251" s="575" t="s">
        <v>1290</v>
      </c>
    </row>
    <row r="252" spans="2:55" s="158" customFormat="1" ht="117.75" customHeight="1" x14ac:dyDescent="0.25">
      <c r="B252" s="323" t="e">
        <f>IF(Tabla2[[#This Row],[Productos ]]="","",CONCATENATE(Tabla2[[#This Row],[POA]],".",Tabla2[[#This Row],[SRS]],".",Tabla2[[#This Row],[AREA]],".",Tabla2[[#This Row],[TIPO]]))</f>
        <v>#REF!</v>
      </c>
      <c r="C252" s="323" t="e">
        <f>IF(Tabla2[[#This Row],[Productos ]]="","",'Formulario PPGR1'!#REF!)</f>
        <v>#REF!</v>
      </c>
      <c r="D252" s="323" t="e">
        <f>IF(Tabla2[[#This Row],[Productos ]]="","",'Formulario PPGR1'!#REF!)</f>
        <v>#REF!</v>
      </c>
      <c r="E252" s="323" t="e">
        <f>IF(Tabla2[[#This Row],[Productos ]]="","",'Formulario PPGR1'!#REF!)</f>
        <v>#REF!</v>
      </c>
      <c r="F252" s="323" t="e">
        <f>IF(Tabla2[[#This Row],[Productos ]]="","",'Formulario PPGR1'!#REF!)</f>
        <v>#REF!</v>
      </c>
      <c r="G252" s="558" t="s">
        <v>2924</v>
      </c>
      <c r="H252" s="574" t="s">
        <v>2104</v>
      </c>
      <c r="I252" s="602" t="s">
        <v>2105</v>
      </c>
      <c r="J252" s="547">
        <v>1</v>
      </c>
      <c r="K252" s="547"/>
      <c r="L252" s="547"/>
      <c r="M252" s="547">
        <v>1</v>
      </c>
      <c r="N252" s="547"/>
      <c r="O252" s="547"/>
      <c r="P252" s="547">
        <v>1</v>
      </c>
      <c r="Q252" s="547"/>
      <c r="R252" s="547"/>
      <c r="S252" s="547">
        <v>1</v>
      </c>
      <c r="T252" s="547"/>
      <c r="U252" s="547"/>
      <c r="V252" s="548">
        <f>IF(SUM(Tabla2[[#This Row],[Ene]:[Dic]])=0,"",SUM(Tabla2[[#This Row],[Ene]:[Dic]]))</f>
        <v>4</v>
      </c>
      <c r="W252" s="549" t="s">
        <v>444</v>
      </c>
      <c r="X252" s="549"/>
      <c r="Y252" s="549"/>
      <c r="Z252" s="549" t="s">
        <v>3031</v>
      </c>
      <c r="AA252" s="575" t="s">
        <v>1290</v>
      </c>
    </row>
    <row r="253" spans="2:55" s="2" customFormat="1" ht="96.75" customHeight="1" x14ac:dyDescent="0.25">
      <c r="B253" s="323" t="e">
        <f>IF(Tabla2[[#This Row],[Productos ]]="","",CONCATENATE(Tabla2[[#This Row],[POA]],".",Tabla2[[#This Row],[SRS]],".",Tabla2[[#This Row],[AREA]],".",Tabla2[[#This Row],[TIPO]]))</f>
        <v>#REF!</v>
      </c>
      <c r="C253" s="323" t="e">
        <f>IF(Tabla2[[#This Row],[Productos ]]="","",'Formulario PPGR1'!#REF!)</f>
        <v>#REF!</v>
      </c>
      <c r="D253" s="323" t="e">
        <f>IF(Tabla2[[#This Row],[Productos ]]="","",'Formulario PPGR1'!#REF!)</f>
        <v>#REF!</v>
      </c>
      <c r="E253" s="323" t="e">
        <f>IF(Tabla2[[#This Row],[Productos ]]="","",'Formulario PPGR1'!#REF!)</f>
        <v>#REF!</v>
      </c>
      <c r="F253" s="323" t="e">
        <f>IF(Tabla2[[#This Row],[Productos ]]="","",'Formulario PPGR1'!#REF!)</f>
        <v>#REF!</v>
      </c>
      <c r="G253" s="574" t="s">
        <v>2921</v>
      </c>
      <c r="H253" s="574" t="s">
        <v>2106</v>
      </c>
      <c r="I253" s="601" t="s">
        <v>2107</v>
      </c>
      <c r="J253" s="547"/>
      <c r="K253" s="547">
        <v>1</v>
      </c>
      <c r="L253" s="547"/>
      <c r="M253" s="547"/>
      <c r="N253" s="547">
        <v>1</v>
      </c>
      <c r="O253" s="547"/>
      <c r="P253" s="547"/>
      <c r="Q253" s="547">
        <v>1</v>
      </c>
      <c r="R253" s="547"/>
      <c r="S253" s="547"/>
      <c r="T253" s="547">
        <v>1</v>
      </c>
      <c r="U253" s="547"/>
      <c r="V253" s="548">
        <f>IF(SUM(Tabla2[[#This Row],[Ene]:[Dic]])=0,"",SUM(Tabla2[[#This Row],[Ene]:[Dic]]))</f>
        <v>4</v>
      </c>
      <c r="W253" s="549" t="s">
        <v>444</v>
      </c>
      <c r="X253" s="549"/>
      <c r="Y253" s="549"/>
      <c r="Z253" s="549" t="s">
        <v>3031</v>
      </c>
      <c r="AA253" s="575" t="s">
        <v>1290</v>
      </c>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row>
    <row r="254" spans="2:55" s="2" customFormat="1" ht="78.75" x14ac:dyDescent="0.25">
      <c r="B254" s="323" t="e">
        <f>IF(Tabla2[[#This Row],[Productos ]]="","",CONCATENATE(Tabla2[[#This Row],[POA]],".",Tabla2[[#This Row],[SRS]],".",Tabla2[[#This Row],[AREA]],".",Tabla2[[#This Row],[TIPO]]))</f>
        <v>#REF!</v>
      </c>
      <c r="C254" s="323" t="e">
        <f>IF(Tabla2[[#This Row],[Productos ]]="","",'Formulario PPGR1'!#REF!)</f>
        <v>#REF!</v>
      </c>
      <c r="D254" s="323" t="e">
        <f>IF(Tabla2[[#This Row],[Productos ]]="","",'Formulario PPGR1'!#REF!)</f>
        <v>#REF!</v>
      </c>
      <c r="E254" s="323" t="e">
        <f>IF(Tabla2[[#This Row],[Productos ]]="","",'Formulario PPGR1'!#REF!)</f>
        <v>#REF!</v>
      </c>
      <c r="F254" s="323" t="e">
        <f>IF(Tabla2[[#This Row],[Productos ]]="","",'Formulario PPGR1'!#REF!)</f>
        <v>#REF!</v>
      </c>
      <c r="G254" s="558" t="s">
        <v>2921</v>
      </c>
      <c r="H254" s="546" t="s">
        <v>2108</v>
      </c>
      <c r="I254" s="558" t="s">
        <v>2109</v>
      </c>
      <c r="J254" s="547"/>
      <c r="K254" s="547"/>
      <c r="L254" s="547"/>
      <c r="M254" s="547"/>
      <c r="N254" s="547"/>
      <c r="O254" s="547">
        <v>1</v>
      </c>
      <c r="P254" s="547"/>
      <c r="Q254" s="547"/>
      <c r="R254" s="547"/>
      <c r="S254" s="547"/>
      <c r="T254" s="547">
        <v>1</v>
      </c>
      <c r="U254" s="547"/>
      <c r="V254" s="548">
        <f>IF(SUM(Tabla2[[#This Row],[Ene]:[Dic]])=0,"",SUM(Tabla2[[#This Row],[Ene]:[Dic]]))</f>
        <v>2</v>
      </c>
      <c r="W254" s="549" t="s">
        <v>2110</v>
      </c>
      <c r="X254" s="549"/>
      <c r="Y254" s="549"/>
      <c r="Z254" s="549" t="s">
        <v>3031</v>
      </c>
      <c r="AA254" s="575" t="s">
        <v>1290</v>
      </c>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row>
    <row r="255" spans="2:55" s="2" customFormat="1" ht="63" x14ac:dyDescent="0.25">
      <c r="B255" s="323" t="e">
        <f>IF(Tabla2[[#This Row],[Productos ]]="","",CONCATENATE(Tabla2[[#This Row],[POA]],".",Tabla2[[#This Row],[SRS]],".",Tabla2[[#This Row],[AREA]],".",Tabla2[[#This Row],[TIPO]]))</f>
        <v>#REF!</v>
      </c>
      <c r="C255" s="323" t="e">
        <f>IF(Tabla2[[#This Row],[Productos ]]="","",'Formulario PPGR1'!#REF!)</f>
        <v>#REF!</v>
      </c>
      <c r="D255" s="323" t="e">
        <f>IF(Tabla2[[#This Row],[Productos ]]="","",'Formulario PPGR1'!#REF!)</f>
        <v>#REF!</v>
      </c>
      <c r="E255" s="323" t="e">
        <f>IF(Tabla2[[#This Row],[Productos ]]="","",'Formulario PPGR1'!#REF!)</f>
        <v>#REF!</v>
      </c>
      <c r="F255" s="323" t="e">
        <f>IF(Tabla2[[#This Row],[Productos ]]="","",'Formulario PPGR1'!#REF!)</f>
        <v>#REF!</v>
      </c>
      <c r="G255" s="546" t="s">
        <v>2925</v>
      </c>
      <c r="H255" s="546" t="s">
        <v>2111</v>
      </c>
      <c r="I255" s="556" t="s">
        <v>2112</v>
      </c>
      <c r="J255" s="547"/>
      <c r="K255" s="547">
        <v>1</v>
      </c>
      <c r="L255" s="547"/>
      <c r="M255" s="547"/>
      <c r="N255" s="547">
        <v>1</v>
      </c>
      <c r="O255" s="547"/>
      <c r="P255" s="547"/>
      <c r="Q255" s="547">
        <v>1</v>
      </c>
      <c r="R255" s="547"/>
      <c r="S255" s="547">
        <v>1</v>
      </c>
      <c r="T255" s="547"/>
      <c r="U255" s="547"/>
      <c r="V255" s="548">
        <f>IF(SUM(Tabla2[[#This Row],[Ene]:[Dic]])=0,"",SUM(Tabla2[[#This Row],[Ene]:[Dic]]))</f>
        <v>4</v>
      </c>
      <c r="W255" s="549" t="s">
        <v>2110</v>
      </c>
      <c r="X255" s="549"/>
      <c r="Y255" s="549"/>
      <c r="Z255" s="549" t="s">
        <v>3031</v>
      </c>
      <c r="AA255" s="575" t="s">
        <v>1290</v>
      </c>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row>
    <row r="256" spans="2:55" s="2" customFormat="1" ht="78.75" x14ac:dyDescent="0.25">
      <c r="B256" s="323" t="e">
        <f>IF(Tabla2[[#This Row],[Productos ]]="","",CONCATENATE(Tabla2[[#This Row],[POA]],".",Tabla2[[#This Row],[SRS]],".",Tabla2[[#This Row],[AREA]],".",Tabla2[[#This Row],[TIPO]]))</f>
        <v>#REF!</v>
      </c>
      <c r="C256" s="323" t="e">
        <f>IF(Tabla2[[#This Row],[Productos ]]="","",'Formulario PPGR1'!#REF!)</f>
        <v>#REF!</v>
      </c>
      <c r="D256" s="323" t="e">
        <f>IF(Tabla2[[#This Row],[Productos ]]="","",'Formulario PPGR1'!#REF!)</f>
        <v>#REF!</v>
      </c>
      <c r="E256" s="323" t="e">
        <f>IF(Tabla2[[#This Row],[Productos ]]="","",'Formulario PPGR1'!#REF!)</f>
        <v>#REF!</v>
      </c>
      <c r="F256" s="323" t="e">
        <f>IF(Tabla2[[#This Row],[Productos ]]="","",'Formulario PPGR1'!#REF!)</f>
        <v>#REF!</v>
      </c>
      <c r="G256" s="558" t="s">
        <v>2926</v>
      </c>
      <c r="H256" s="546" t="s">
        <v>2113</v>
      </c>
      <c r="I256" s="558" t="s">
        <v>2114</v>
      </c>
      <c r="J256" s="547"/>
      <c r="K256" s="547"/>
      <c r="L256" s="547">
        <v>1</v>
      </c>
      <c r="M256" s="547"/>
      <c r="N256" s="547"/>
      <c r="O256" s="547">
        <v>1</v>
      </c>
      <c r="P256" s="547"/>
      <c r="Q256" s="547"/>
      <c r="R256" s="547">
        <v>1</v>
      </c>
      <c r="S256" s="547"/>
      <c r="T256" s="547">
        <v>1</v>
      </c>
      <c r="U256" s="547"/>
      <c r="V256" s="548">
        <f>IF(SUM(Tabla2[[#This Row],[Ene]:[Dic]])=0,"",SUM(Tabla2[[#This Row],[Ene]:[Dic]]))</f>
        <v>4</v>
      </c>
      <c r="W256" s="549" t="s">
        <v>444</v>
      </c>
      <c r="X256" s="549"/>
      <c r="Y256" s="549"/>
      <c r="Z256" s="549" t="s">
        <v>3031</v>
      </c>
      <c r="AA256" s="575" t="s">
        <v>1290</v>
      </c>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row>
    <row r="257" spans="2:55" s="2" customFormat="1" ht="75" x14ac:dyDescent="0.25">
      <c r="B257" s="323" t="e">
        <f>IF(Tabla2[[#This Row],[Productos ]]="","",CONCATENATE(Tabla2[[#This Row],[POA]],".",Tabla2[[#This Row],[SRS]],".",Tabla2[[#This Row],[AREA]],".",Tabla2[[#This Row],[TIPO]]))</f>
        <v>#REF!</v>
      </c>
      <c r="C257" s="323" t="e">
        <f>IF(Tabla2[[#This Row],[Productos ]]="","",'Formulario PPGR1'!#REF!)</f>
        <v>#REF!</v>
      </c>
      <c r="D257" s="323" t="e">
        <f>IF(Tabla2[[#This Row],[Productos ]]="","",'Formulario PPGR1'!#REF!)</f>
        <v>#REF!</v>
      </c>
      <c r="E257" s="323" t="e">
        <f>IF(Tabla2[[#This Row],[Productos ]]="","",'Formulario PPGR1'!#REF!)</f>
        <v>#REF!</v>
      </c>
      <c r="F257" s="323" t="e">
        <f>IF(Tabla2[[#This Row],[Productos ]]="","",'Formulario PPGR1'!#REF!)</f>
        <v>#REF!</v>
      </c>
      <c r="G257" s="549" t="s">
        <v>2921</v>
      </c>
      <c r="H257" s="549" t="s">
        <v>2115</v>
      </c>
      <c r="I257" s="604" t="s">
        <v>2927</v>
      </c>
      <c r="J257" s="547"/>
      <c r="K257" s="547">
        <v>1</v>
      </c>
      <c r="L257" s="547"/>
      <c r="M257" s="547"/>
      <c r="N257" s="547">
        <v>1</v>
      </c>
      <c r="O257" s="547"/>
      <c r="P257" s="547"/>
      <c r="Q257" s="547">
        <v>1</v>
      </c>
      <c r="R257" s="547"/>
      <c r="S257" s="547"/>
      <c r="T257" s="547">
        <v>1</v>
      </c>
      <c r="U257" s="547"/>
      <c r="V257" s="548">
        <f>IF(SUM(Tabla2[[#This Row],[Ene]:[Dic]])=0,"",SUM(Tabla2[[#This Row],[Ene]:[Dic]]))</f>
        <v>4</v>
      </c>
      <c r="W257" s="549" t="s">
        <v>444</v>
      </c>
      <c r="X257" s="549"/>
      <c r="Y257" s="549"/>
      <c r="Z257" s="549" t="s">
        <v>3031</v>
      </c>
      <c r="AA257" s="575" t="s">
        <v>1290</v>
      </c>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row>
    <row r="258" spans="2:55" s="2" customFormat="1" ht="54.75" customHeight="1" x14ac:dyDescent="0.25">
      <c r="B258" s="323" t="e">
        <f>IF(Tabla2[[#This Row],[Productos ]]="","",CONCATENATE(Tabla2[[#This Row],[POA]],".",Tabla2[[#This Row],[SRS]],".",Tabla2[[#This Row],[AREA]],".",Tabla2[[#This Row],[TIPO]]))</f>
        <v>#REF!</v>
      </c>
      <c r="C258" s="323" t="e">
        <f>IF(Tabla2[[#This Row],[Productos ]]="","",'Formulario PPGR1'!#REF!)</f>
        <v>#REF!</v>
      </c>
      <c r="D258" s="323" t="e">
        <f>IF(Tabla2[[#This Row],[Productos ]]="","",'Formulario PPGR1'!#REF!)</f>
        <v>#REF!</v>
      </c>
      <c r="E258" s="323" t="e">
        <f>IF(Tabla2[[#This Row],[Productos ]]="","",'Formulario PPGR1'!#REF!)</f>
        <v>#REF!</v>
      </c>
      <c r="F258" s="323" t="e">
        <f>IF(Tabla2[[#This Row],[Productos ]]="","",'Formulario PPGR1'!#REF!)</f>
        <v>#REF!</v>
      </c>
      <c r="G258" s="558" t="s">
        <v>2053</v>
      </c>
      <c r="H258" s="546" t="s">
        <v>2117</v>
      </c>
      <c r="I258" s="558" t="s">
        <v>2118</v>
      </c>
      <c r="J258" s="547"/>
      <c r="K258" s="547"/>
      <c r="L258" s="547"/>
      <c r="M258" s="547">
        <v>1</v>
      </c>
      <c r="N258" s="547"/>
      <c r="O258" s="547"/>
      <c r="P258" s="547">
        <v>1</v>
      </c>
      <c r="Q258" s="547"/>
      <c r="R258" s="547"/>
      <c r="S258" s="547"/>
      <c r="T258" s="547">
        <v>1</v>
      </c>
      <c r="U258" s="547"/>
      <c r="V258" s="548">
        <f>IF(SUM(Tabla2[[#This Row],[Ene]:[Dic]])=0,"",SUM(Tabla2[[#This Row],[Ene]:[Dic]]))</f>
        <v>3</v>
      </c>
      <c r="W258" s="549" t="s">
        <v>444</v>
      </c>
      <c r="X258" s="549"/>
      <c r="Y258" s="549"/>
      <c r="Z258" s="549" t="s">
        <v>3031</v>
      </c>
      <c r="AA258" s="575" t="s">
        <v>1290</v>
      </c>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row>
    <row r="259" spans="2:55" s="2" customFormat="1" ht="90" customHeight="1" x14ac:dyDescent="0.25">
      <c r="B259" s="323" t="e">
        <f>IF(Tabla2[[#This Row],[Productos ]]="","",CONCATENATE(Tabla2[[#This Row],[POA]],".",Tabla2[[#This Row],[SRS]],".",Tabla2[[#This Row],[AREA]],".",Tabla2[[#This Row],[TIPO]]))</f>
        <v>#REF!</v>
      </c>
      <c r="C259" s="323" t="e">
        <f>IF(Tabla2[[#This Row],[Productos ]]="","",'Formulario PPGR1'!#REF!)</f>
        <v>#REF!</v>
      </c>
      <c r="D259" s="323" t="e">
        <f>IF(Tabla2[[#This Row],[Productos ]]="","",'Formulario PPGR1'!#REF!)</f>
        <v>#REF!</v>
      </c>
      <c r="E259" s="323" t="e">
        <f>IF(Tabla2[[#This Row],[Productos ]]="","",'Formulario PPGR1'!#REF!)</f>
        <v>#REF!</v>
      </c>
      <c r="F259" s="323" t="e">
        <f>IF(Tabla2[[#This Row],[Productos ]]="","",'Formulario PPGR1'!#REF!)</f>
        <v>#REF!</v>
      </c>
      <c r="G259" s="546" t="s">
        <v>2928</v>
      </c>
      <c r="H259" s="546" t="s">
        <v>2119</v>
      </c>
      <c r="I259" s="556" t="s">
        <v>2120</v>
      </c>
      <c r="J259" s="547">
        <v>1</v>
      </c>
      <c r="K259" s="547"/>
      <c r="L259" s="547"/>
      <c r="M259" s="547">
        <v>1</v>
      </c>
      <c r="N259" s="547"/>
      <c r="O259" s="547"/>
      <c r="P259" s="547">
        <v>1</v>
      </c>
      <c r="Q259" s="547"/>
      <c r="R259" s="547"/>
      <c r="S259" s="547">
        <v>1</v>
      </c>
      <c r="T259" s="547"/>
      <c r="U259" s="547"/>
      <c r="V259" s="548">
        <f>IF(SUM(Tabla2[[#This Row],[Ene]:[Dic]])=0,"",SUM(Tabla2[[#This Row],[Ene]:[Dic]]))</f>
        <v>4</v>
      </c>
      <c r="W259" s="549" t="s">
        <v>444</v>
      </c>
      <c r="X259" s="549"/>
      <c r="Y259" s="549"/>
      <c r="Z259" s="549" t="s">
        <v>3031</v>
      </c>
      <c r="AA259" s="575" t="s">
        <v>1290</v>
      </c>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row>
    <row r="260" spans="2:55" s="2" customFormat="1" ht="78.75" x14ac:dyDescent="0.25">
      <c r="B260" s="323" t="e">
        <f>IF(Tabla2[[#This Row],[Productos ]]="","",CONCATENATE(Tabla2[[#This Row],[POA]],".",Tabla2[[#This Row],[SRS]],".",Tabla2[[#This Row],[AREA]],".",Tabla2[[#This Row],[TIPO]]))</f>
        <v>#REF!</v>
      </c>
      <c r="C260" s="323" t="e">
        <f>IF(Tabla2[[#This Row],[Productos ]]="","",'Formulario PPGR1'!#REF!)</f>
        <v>#REF!</v>
      </c>
      <c r="D260" s="323" t="e">
        <f>IF(Tabla2[[#This Row],[Productos ]]="","",'Formulario PPGR1'!#REF!)</f>
        <v>#REF!</v>
      </c>
      <c r="E260" s="323" t="e">
        <f>IF(Tabla2[[#This Row],[Productos ]]="","",'Formulario PPGR1'!#REF!)</f>
        <v>#REF!</v>
      </c>
      <c r="F260" s="323" t="e">
        <f>IF(Tabla2[[#This Row],[Productos ]]="","",'Formulario PPGR1'!#REF!)</f>
        <v>#REF!</v>
      </c>
      <c r="G260" s="558" t="s">
        <v>2929</v>
      </c>
      <c r="H260" s="546" t="s">
        <v>2121</v>
      </c>
      <c r="I260" s="558" t="s">
        <v>2122</v>
      </c>
      <c r="J260" s="547"/>
      <c r="K260" s="547"/>
      <c r="L260" s="547">
        <v>1</v>
      </c>
      <c r="M260" s="547"/>
      <c r="N260" s="547"/>
      <c r="O260" s="547">
        <v>1</v>
      </c>
      <c r="P260" s="547"/>
      <c r="Q260" s="547"/>
      <c r="R260" s="547">
        <v>1</v>
      </c>
      <c r="S260" s="547"/>
      <c r="T260" s="547">
        <v>1</v>
      </c>
      <c r="U260" s="547"/>
      <c r="V260" s="548">
        <f>IF(SUM(Tabla2[[#This Row],[Ene]:[Dic]])=0,"",SUM(Tabla2[[#This Row],[Ene]:[Dic]]))</f>
        <v>4</v>
      </c>
      <c r="W260" s="549" t="s">
        <v>444</v>
      </c>
      <c r="X260" s="549"/>
      <c r="Y260" s="549"/>
      <c r="Z260" s="549" t="s">
        <v>3031</v>
      </c>
      <c r="AA260" s="575" t="s">
        <v>1290</v>
      </c>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row>
    <row r="261" spans="2:55" s="2" customFormat="1" ht="78.75" x14ac:dyDescent="0.25">
      <c r="B261" s="323" t="e">
        <f>IF(Tabla2[[#This Row],[Productos ]]="","",CONCATENATE(Tabla2[[#This Row],[POA]],".",Tabla2[[#This Row],[SRS]],".",Tabla2[[#This Row],[AREA]],".",Tabla2[[#This Row],[TIPO]]))</f>
        <v>#REF!</v>
      </c>
      <c r="C261" s="323" t="e">
        <f>IF(Tabla2[[#This Row],[Productos ]]="","",'Formulario PPGR1'!#REF!)</f>
        <v>#REF!</v>
      </c>
      <c r="D261" s="323" t="e">
        <f>IF(Tabla2[[#This Row],[Productos ]]="","",'Formulario PPGR1'!#REF!)</f>
        <v>#REF!</v>
      </c>
      <c r="E261" s="323" t="e">
        <f>IF(Tabla2[[#This Row],[Productos ]]="","",'Formulario PPGR1'!#REF!)</f>
        <v>#REF!</v>
      </c>
      <c r="F261" s="323" t="e">
        <f>IF(Tabla2[[#This Row],[Productos ]]="","",'Formulario PPGR1'!#REF!)</f>
        <v>#REF!</v>
      </c>
      <c r="G261" s="546" t="s">
        <v>2928</v>
      </c>
      <c r="H261" s="546" t="s">
        <v>2123</v>
      </c>
      <c r="I261" s="556" t="s">
        <v>2124</v>
      </c>
      <c r="J261" s="547">
        <v>1</v>
      </c>
      <c r="K261" s="547"/>
      <c r="L261" s="547"/>
      <c r="M261" s="547">
        <v>1</v>
      </c>
      <c r="N261" s="547"/>
      <c r="O261" s="547"/>
      <c r="P261" s="547">
        <v>1</v>
      </c>
      <c r="Q261" s="547"/>
      <c r="R261" s="547"/>
      <c r="S261" s="547">
        <v>1</v>
      </c>
      <c r="T261" s="547"/>
      <c r="U261" s="547"/>
      <c r="V261" s="548">
        <f>IF(SUM(Tabla2[[#This Row],[Ene]:[Dic]])=0,"",SUM(Tabla2[[#This Row],[Ene]:[Dic]]))</f>
        <v>4</v>
      </c>
      <c r="W261" s="549" t="s">
        <v>444</v>
      </c>
      <c r="X261" s="549"/>
      <c r="Y261" s="549"/>
      <c r="Z261" s="549" t="s">
        <v>3031</v>
      </c>
      <c r="AA261" s="575" t="s">
        <v>1290</v>
      </c>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row>
    <row r="262" spans="2:55" s="2" customFormat="1" ht="63" x14ac:dyDescent="0.25">
      <c r="B262" s="323" t="e">
        <f>IF(Tabla2[[#This Row],[Productos ]]="","",CONCATENATE(Tabla2[[#This Row],[POA]],".",Tabla2[[#This Row],[SRS]],".",Tabla2[[#This Row],[AREA]],".",Tabla2[[#This Row],[TIPO]]))</f>
        <v>#REF!</v>
      </c>
      <c r="C262" s="323" t="e">
        <f>IF(Tabla2[[#This Row],[Productos ]]="","",'Formulario PPGR1'!#REF!)</f>
        <v>#REF!</v>
      </c>
      <c r="D262" s="323" t="e">
        <f>IF(Tabla2[[#This Row],[Productos ]]="","",'Formulario PPGR1'!#REF!)</f>
        <v>#REF!</v>
      </c>
      <c r="E262" s="323" t="e">
        <f>IF(Tabla2[[#This Row],[Productos ]]="","",'Formulario PPGR1'!#REF!)</f>
        <v>#REF!</v>
      </c>
      <c r="F262" s="323" t="e">
        <f>IF(Tabla2[[#This Row],[Productos ]]="","",'Formulario PPGR1'!#REF!)</f>
        <v>#REF!</v>
      </c>
      <c r="G262" s="558" t="s">
        <v>2930</v>
      </c>
      <c r="H262" s="546" t="s">
        <v>2125</v>
      </c>
      <c r="I262" s="558" t="s">
        <v>2126</v>
      </c>
      <c r="J262" s="547">
        <v>1</v>
      </c>
      <c r="K262" s="547"/>
      <c r="L262" s="547"/>
      <c r="M262" s="547">
        <v>1</v>
      </c>
      <c r="N262" s="547"/>
      <c r="O262" s="547"/>
      <c r="P262" s="547">
        <v>1</v>
      </c>
      <c r="Q262" s="547"/>
      <c r="R262" s="547"/>
      <c r="S262" s="547">
        <v>1</v>
      </c>
      <c r="T262" s="547"/>
      <c r="U262" s="547"/>
      <c r="V262" s="548">
        <f>IF(SUM(Tabla2[[#This Row],[Ene]:[Dic]])=0,"",SUM(Tabla2[[#This Row],[Ene]:[Dic]]))</f>
        <v>4</v>
      </c>
      <c r="W262" s="549" t="s">
        <v>444</v>
      </c>
      <c r="X262" s="549"/>
      <c r="Y262" s="549"/>
      <c r="Z262" s="549" t="s">
        <v>3031</v>
      </c>
      <c r="AA262" s="575" t="s">
        <v>1290</v>
      </c>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row>
    <row r="263" spans="2:55" s="2" customFormat="1" ht="78.75" x14ac:dyDescent="0.25">
      <c r="B263" s="323" t="e">
        <f>IF(Tabla2[[#This Row],[Productos ]]="","",CONCATENATE(Tabla2[[#This Row],[POA]],".",Tabla2[[#This Row],[SRS]],".",Tabla2[[#This Row],[AREA]],".",Tabla2[[#This Row],[TIPO]]))</f>
        <v>#REF!</v>
      </c>
      <c r="C263" s="323" t="e">
        <f>IF(Tabla2[[#This Row],[Productos ]]="","",'Formulario PPGR1'!#REF!)</f>
        <v>#REF!</v>
      </c>
      <c r="D263" s="323" t="e">
        <f>IF(Tabla2[[#This Row],[Productos ]]="","",'Formulario PPGR1'!#REF!)</f>
        <v>#REF!</v>
      </c>
      <c r="E263" s="323" t="e">
        <f>IF(Tabla2[[#This Row],[Productos ]]="","",'Formulario PPGR1'!#REF!)</f>
        <v>#REF!</v>
      </c>
      <c r="F263" s="323" t="e">
        <f>IF(Tabla2[[#This Row],[Productos ]]="","",'Formulario PPGR1'!#REF!)</f>
        <v>#REF!</v>
      </c>
      <c r="G263" s="546" t="s">
        <v>2931</v>
      </c>
      <c r="H263" s="546" t="s">
        <v>2127</v>
      </c>
      <c r="I263" s="553" t="s">
        <v>2128</v>
      </c>
      <c r="J263" s="547">
        <v>1</v>
      </c>
      <c r="K263" s="547"/>
      <c r="L263" s="547"/>
      <c r="M263" s="547">
        <v>1</v>
      </c>
      <c r="N263" s="547"/>
      <c r="O263" s="547"/>
      <c r="P263" s="547">
        <v>1</v>
      </c>
      <c r="Q263" s="547"/>
      <c r="R263" s="547"/>
      <c r="S263" s="547">
        <v>1</v>
      </c>
      <c r="T263" s="547"/>
      <c r="U263" s="547"/>
      <c r="V263" s="548">
        <f>IF(SUM(Tabla2[[#This Row],[Ene]:[Dic]])=0,"",SUM(Tabla2[[#This Row],[Ene]:[Dic]]))</f>
        <v>4</v>
      </c>
      <c r="W263" s="549" t="s">
        <v>444</v>
      </c>
      <c r="X263" s="549"/>
      <c r="Y263" s="549"/>
      <c r="Z263" s="549" t="s">
        <v>3031</v>
      </c>
      <c r="AA263" s="575" t="s">
        <v>1290</v>
      </c>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row>
    <row r="264" spans="2:55" s="2" customFormat="1" ht="78.75" x14ac:dyDescent="0.25">
      <c r="B264" s="323" t="e">
        <f>IF(Tabla2[[#This Row],[Productos ]]="","",CONCATENATE(Tabla2[[#This Row],[POA]],".",Tabla2[[#This Row],[SRS]],".",Tabla2[[#This Row],[AREA]],".",Tabla2[[#This Row],[TIPO]]))</f>
        <v>#REF!</v>
      </c>
      <c r="C264" s="323" t="e">
        <f>IF(Tabla2[[#This Row],[Productos ]]="","",'Formulario PPGR1'!#REF!)</f>
        <v>#REF!</v>
      </c>
      <c r="D264" s="323" t="e">
        <f>IF(Tabla2[[#This Row],[Productos ]]="","",'Formulario PPGR1'!#REF!)</f>
        <v>#REF!</v>
      </c>
      <c r="E264" s="323" t="e">
        <f>IF(Tabla2[[#This Row],[Productos ]]="","",'Formulario PPGR1'!#REF!)</f>
        <v>#REF!</v>
      </c>
      <c r="F264" s="323" t="e">
        <f>IF(Tabla2[[#This Row],[Productos ]]="","",'Formulario PPGR1'!#REF!)</f>
        <v>#REF!</v>
      </c>
      <c r="G264" s="558" t="s">
        <v>2931</v>
      </c>
      <c r="H264" s="546" t="s">
        <v>2129</v>
      </c>
      <c r="I264" s="558" t="s">
        <v>2932</v>
      </c>
      <c r="J264" s="547"/>
      <c r="K264" s="547"/>
      <c r="L264" s="547">
        <v>1</v>
      </c>
      <c r="M264" s="547"/>
      <c r="N264" s="547"/>
      <c r="O264" s="547"/>
      <c r="P264" s="547"/>
      <c r="Q264" s="547"/>
      <c r="R264" s="547">
        <v>1</v>
      </c>
      <c r="S264" s="547"/>
      <c r="T264" s="547"/>
      <c r="U264" s="547"/>
      <c r="V264" s="548">
        <f>IF(SUM(Tabla2[[#This Row],[Ene]:[Dic]])=0,"",SUM(Tabla2[[#This Row],[Ene]:[Dic]]))</f>
        <v>2</v>
      </c>
      <c r="W264" s="549" t="s">
        <v>444</v>
      </c>
      <c r="X264" s="549"/>
      <c r="Y264" s="549"/>
      <c r="Z264" s="549" t="s">
        <v>3031</v>
      </c>
      <c r="AA264" s="575" t="s">
        <v>1290</v>
      </c>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row>
    <row r="265" spans="2:55" s="2" customFormat="1" ht="78.75" x14ac:dyDescent="0.25">
      <c r="B265" s="323" t="e">
        <f>IF(Tabla2[[#This Row],[Productos ]]="","",CONCATENATE(Tabla2[[#This Row],[POA]],".",Tabla2[[#This Row],[SRS]],".",Tabla2[[#This Row],[AREA]],".",Tabla2[[#This Row],[TIPO]]))</f>
        <v>#REF!</v>
      </c>
      <c r="C265" s="323" t="e">
        <f>IF(Tabla2[[#This Row],[Productos ]]="","",'Formulario PPGR1'!#REF!)</f>
        <v>#REF!</v>
      </c>
      <c r="D265" s="323" t="e">
        <f>IF(Tabla2[[#This Row],[Productos ]]="","",'Formulario PPGR1'!#REF!)</f>
        <v>#REF!</v>
      </c>
      <c r="E265" s="323" t="e">
        <f>IF(Tabla2[[#This Row],[Productos ]]="","",'Formulario PPGR1'!#REF!)</f>
        <v>#REF!</v>
      </c>
      <c r="F265" s="323" t="e">
        <f>IF(Tabla2[[#This Row],[Productos ]]="","",'Formulario PPGR1'!#REF!)</f>
        <v>#REF!</v>
      </c>
      <c r="G265" s="546" t="s">
        <v>2931</v>
      </c>
      <c r="H265" s="546" t="s">
        <v>2131</v>
      </c>
      <c r="I265" s="556" t="s">
        <v>2933</v>
      </c>
      <c r="J265" s="547"/>
      <c r="K265" s="547">
        <v>1</v>
      </c>
      <c r="L265" s="547"/>
      <c r="M265" s="547"/>
      <c r="N265" s="547">
        <v>1</v>
      </c>
      <c r="O265" s="547"/>
      <c r="P265" s="547"/>
      <c r="Q265" s="547">
        <v>1</v>
      </c>
      <c r="R265" s="547"/>
      <c r="S265" s="547"/>
      <c r="T265" s="547">
        <v>1</v>
      </c>
      <c r="U265" s="547"/>
      <c r="V265" s="548">
        <f>IF(SUM(Tabla2[[#This Row],[Ene]:[Dic]])=0,"",SUM(Tabla2[[#This Row],[Ene]:[Dic]]))</f>
        <v>4</v>
      </c>
      <c r="W265" s="549" t="s">
        <v>444</v>
      </c>
      <c r="X265" s="549"/>
      <c r="Y265" s="549"/>
      <c r="Z265" s="549" t="s">
        <v>3031</v>
      </c>
      <c r="AA265" s="575" t="s">
        <v>1290</v>
      </c>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row>
    <row r="266" spans="2:55" s="2" customFormat="1" ht="78.75" x14ac:dyDescent="0.25">
      <c r="B266" s="323" t="e">
        <f>IF(Tabla2[[#This Row],[Productos ]]="","",CONCATENATE(Tabla2[[#This Row],[POA]],".",Tabla2[[#This Row],[SRS]],".",Tabla2[[#This Row],[AREA]],".",Tabla2[[#This Row],[TIPO]]))</f>
        <v>#REF!</v>
      </c>
      <c r="C266" s="323" t="e">
        <f>IF(Tabla2[[#This Row],[Productos ]]="","",'Formulario PPGR1'!#REF!)</f>
        <v>#REF!</v>
      </c>
      <c r="D266" s="323" t="e">
        <f>IF(Tabla2[[#This Row],[Productos ]]="","",'Formulario PPGR1'!#REF!)</f>
        <v>#REF!</v>
      </c>
      <c r="E266" s="323" t="e">
        <f>IF(Tabla2[[#This Row],[Productos ]]="","",'Formulario PPGR1'!#REF!)</f>
        <v>#REF!</v>
      </c>
      <c r="F266" s="323" t="e">
        <f>IF(Tabla2[[#This Row],[Productos ]]="","",'Formulario PPGR1'!#REF!)</f>
        <v>#REF!</v>
      </c>
      <c r="G266" s="558" t="s">
        <v>2931</v>
      </c>
      <c r="H266" s="546" t="s">
        <v>2133</v>
      </c>
      <c r="I266" s="558" t="s">
        <v>2934</v>
      </c>
      <c r="J266" s="547"/>
      <c r="K266" s="547">
        <v>1</v>
      </c>
      <c r="L266" s="547"/>
      <c r="M266" s="547"/>
      <c r="N266" s="547">
        <v>1</v>
      </c>
      <c r="O266" s="547"/>
      <c r="P266" s="547"/>
      <c r="Q266" s="547">
        <v>1</v>
      </c>
      <c r="R266" s="547"/>
      <c r="S266" s="547"/>
      <c r="T266" s="547">
        <v>1</v>
      </c>
      <c r="U266" s="547"/>
      <c r="V266" s="548">
        <f>IF(SUM(Tabla2[[#This Row],[Ene]:[Dic]])=0,"",SUM(Tabla2[[#This Row],[Ene]:[Dic]]))</f>
        <v>4</v>
      </c>
      <c r="W266" s="549" t="s">
        <v>444</v>
      </c>
      <c r="X266" s="549"/>
      <c r="Y266" s="549"/>
      <c r="Z266" s="549" t="s">
        <v>3031</v>
      </c>
      <c r="AA266" s="575" t="s">
        <v>1290</v>
      </c>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row>
    <row r="267" spans="2:55" s="2" customFormat="1" ht="78.75" x14ac:dyDescent="0.25">
      <c r="B267" s="323" t="e">
        <f>IF(Tabla2[[#This Row],[Productos ]]="","",CONCATENATE(Tabla2[[#This Row],[POA]],".",Tabla2[[#This Row],[SRS]],".",Tabla2[[#This Row],[AREA]],".",Tabla2[[#This Row],[TIPO]]))</f>
        <v>#REF!</v>
      </c>
      <c r="C267" s="323" t="e">
        <f>IF(Tabla2[[#This Row],[Productos ]]="","",'Formulario PPGR1'!#REF!)</f>
        <v>#REF!</v>
      </c>
      <c r="D267" s="323" t="e">
        <f>IF(Tabla2[[#This Row],[Productos ]]="","",'Formulario PPGR1'!#REF!)</f>
        <v>#REF!</v>
      </c>
      <c r="E267" s="323" t="e">
        <f>IF(Tabla2[[#This Row],[Productos ]]="","",'Formulario PPGR1'!#REF!)</f>
        <v>#REF!</v>
      </c>
      <c r="F267" s="323" t="e">
        <f>IF(Tabla2[[#This Row],[Productos ]]="","",'Formulario PPGR1'!#REF!)</f>
        <v>#REF!</v>
      </c>
      <c r="G267" s="546" t="s">
        <v>2931</v>
      </c>
      <c r="H267" s="546" t="s">
        <v>2135</v>
      </c>
      <c r="I267" s="556" t="s">
        <v>2935</v>
      </c>
      <c r="J267" s="547"/>
      <c r="K267" s="547"/>
      <c r="L267" s="547"/>
      <c r="M267" s="547">
        <v>1</v>
      </c>
      <c r="N267" s="547"/>
      <c r="O267" s="547"/>
      <c r="P267" s="547"/>
      <c r="Q267" s="547"/>
      <c r="R267" s="547"/>
      <c r="S267" s="547"/>
      <c r="T267" s="547"/>
      <c r="U267" s="547"/>
      <c r="V267" s="548">
        <f>IF(SUM(Tabla2[[#This Row],[Ene]:[Dic]])=0,"",SUM(Tabla2[[#This Row],[Ene]:[Dic]]))</f>
        <v>1</v>
      </c>
      <c r="W267" s="549" t="s">
        <v>453</v>
      </c>
      <c r="X267" s="549"/>
      <c r="Y267" s="549"/>
      <c r="Z267" s="549" t="s">
        <v>3031</v>
      </c>
      <c r="AA267" s="575" t="s">
        <v>1290</v>
      </c>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row>
    <row r="268" spans="2:55" s="2" customFormat="1" ht="78.75" x14ac:dyDescent="0.25">
      <c r="B268" s="323" t="e">
        <f>IF(Tabla2[[#This Row],[Productos ]]="","",CONCATENATE(Tabla2[[#This Row],[POA]],".",Tabla2[[#This Row],[SRS]],".",Tabla2[[#This Row],[AREA]],".",Tabla2[[#This Row],[TIPO]]))</f>
        <v>#REF!</v>
      </c>
      <c r="C268" s="323" t="e">
        <f>IF(Tabla2[[#This Row],[Productos ]]="","",'Formulario PPGR1'!#REF!)</f>
        <v>#REF!</v>
      </c>
      <c r="D268" s="323" t="e">
        <f>IF(Tabla2[[#This Row],[Productos ]]="","",'Formulario PPGR1'!#REF!)</f>
        <v>#REF!</v>
      </c>
      <c r="E268" s="323" t="e">
        <f>IF(Tabla2[[#This Row],[Productos ]]="","",'Formulario PPGR1'!#REF!)</f>
        <v>#REF!</v>
      </c>
      <c r="F268" s="323" t="e">
        <f>IF(Tabla2[[#This Row],[Productos ]]="","",'Formulario PPGR1'!#REF!)</f>
        <v>#REF!</v>
      </c>
      <c r="G268" s="546" t="s">
        <v>2931</v>
      </c>
      <c r="H268" s="546" t="s">
        <v>2137</v>
      </c>
      <c r="I268" s="558" t="s">
        <v>2936</v>
      </c>
      <c r="J268" s="547"/>
      <c r="K268" s="547">
        <v>1</v>
      </c>
      <c r="L268" s="547"/>
      <c r="M268" s="547"/>
      <c r="N268" s="547">
        <v>1</v>
      </c>
      <c r="O268" s="547"/>
      <c r="P268" s="547"/>
      <c r="Q268" s="547">
        <v>1</v>
      </c>
      <c r="R268" s="547"/>
      <c r="S268" s="547"/>
      <c r="T268" s="547">
        <v>1</v>
      </c>
      <c r="U268" s="547"/>
      <c r="V268" s="548">
        <f>IF(SUM(Tabla2[[#This Row],[Ene]:[Dic]])=0,"",SUM(Tabla2[[#This Row],[Ene]:[Dic]]))</f>
        <v>4</v>
      </c>
      <c r="W268" s="549" t="s">
        <v>444</v>
      </c>
      <c r="X268" s="549"/>
      <c r="Y268" s="549"/>
      <c r="Z268" s="549" t="s">
        <v>3031</v>
      </c>
      <c r="AA268" s="575" t="s">
        <v>1290</v>
      </c>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row>
    <row r="269" spans="2:55" s="2" customFormat="1" ht="78.75" x14ac:dyDescent="0.25">
      <c r="B269" s="323" t="e">
        <f>IF(Tabla2[[#This Row],[Productos ]]="","",CONCATENATE(Tabla2[[#This Row],[POA]],".",Tabla2[[#This Row],[SRS]],".",Tabla2[[#This Row],[AREA]],".",Tabla2[[#This Row],[TIPO]]))</f>
        <v>#REF!</v>
      </c>
      <c r="C269" s="323" t="e">
        <f>IF(Tabla2[[#This Row],[Productos ]]="","",'Formulario PPGR1'!#REF!)</f>
        <v>#REF!</v>
      </c>
      <c r="D269" s="323" t="e">
        <f>IF(Tabla2[[#This Row],[Productos ]]="","",'Formulario PPGR1'!#REF!)</f>
        <v>#REF!</v>
      </c>
      <c r="E269" s="323" t="e">
        <f>IF(Tabla2[[#This Row],[Productos ]]="","",'Formulario PPGR1'!#REF!)</f>
        <v>#REF!</v>
      </c>
      <c r="F269" s="323" t="e">
        <f>IF(Tabla2[[#This Row],[Productos ]]="","",'Formulario PPGR1'!#REF!)</f>
        <v>#REF!</v>
      </c>
      <c r="G269" s="546" t="s">
        <v>2931</v>
      </c>
      <c r="H269" s="546" t="s">
        <v>2139</v>
      </c>
      <c r="I269" s="556" t="s">
        <v>2937</v>
      </c>
      <c r="J269" s="547"/>
      <c r="K269" s="547">
        <v>1</v>
      </c>
      <c r="L269" s="547"/>
      <c r="M269" s="547"/>
      <c r="N269" s="547">
        <v>1</v>
      </c>
      <c r="O269" s="547"/>
      <c r="P269" s="547"/>
      <c r="Q269" s="547">
        <v>1</v>
      </c>
      <c r="R269" s="547"/>
      <c r="S269" s="547"/>
      <c r="T269" s="547">
        <v>1</v>
      </c>
      <c r="U269" s="547"/>
      <c r="V269" s="548">
        <f>IF(SUM(Tabla2[[#This Row],[Ene]:[Dic]])=0,"",SUM(Tabla2[[#This Row],[Ene]:[Dic]]))</f>
        <v>4</v>
      </c>
      <c r="W269" s="549" t="s">
        <v>444</v>
      </c>
      <c r="X269" s="549"/>
      <c r="Y269" s="549"/>
      <c r="Z269" s="549" t="s">
        <v>3031</v>
      </c>
      <c r="AA269" s="575" t="s">
        <v>1290</v>
      </c>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row>
    <row r="270" spans="2:55" s="2" customFormat="1" ht="78.75" x14ac:dyDescent="0.25">
      <c r="B270" s="323" t="e">
        <f>IF(Tabla2[[#This Row],[Productos ]]="","",CONCATENATE(Tabla2[[#This Row],[POA]],".",Tabla2[[#This Row],[SRS]],".",Tabla2[[#This Row],[AREA]],".",Tabla2[[#This Row],[TIPO]]))</f>
        <v>#REF!</v>
      </c>
      <c r="C270" s="323" t="e">
        <f>IF(Tabla2[[#This Row],[Productos ]]="","",'Formulario PPGR1'!#REF!)</f>
        <v>#REF!</v>
      </c>
      <c r="D270" s="323" t="e">
        <f>IF(Tabla2[[#This Row],[Productos ]]="","",'Formulario PPGR1'!#REF!)</f>
        <v>#REF!</v>
      </c>
      <c r="E270" s="323" t="e">
        <f>IF(Tabla2[[#This Row],[Productos ]]="","",'Formulario PPGR1'!#REF!)</f>
        <v>#REF!</v>
      </c>
      <c r="F270" s="323" t="e">
        <f>IF(Tabla2[[#This Row],[Productos ]]="","",'Formulario PPGR1'!#REF!)</f>
        <v>#REF!</v>
      </c>
      <c r="G270" s="558" t="s">
        <v>2931</v>
      </c>
      <c r="H270" s="546" t="s">
        <v>2141</v>
      </c>
      <c r="I270" s="558" t="s">
        <v>2938</v>
      </c>
      <c r="J270" s="547"/>
      <c r="K270" s="547"/>
      <c r="L270" s="547"/>
      <c r="M270" s="547"/>
      <c r="N270" s="547"/>
      <c r="O270" s="547">
        <v>1</v>
      </c>
      <c r="P270" s="547"/>
      <c r="Q270" s="547"/>
      <c r="R270" s="547"/>
      <c r="S270" s="547"/>
      <c r="T270" s="547"/>
      <c r="U270" s="547"/>
      <c r="V270" s="548">
        <f>IF(SUM(Tabla2[[#This Row],[Ene]:[Dic]])=0,"",SUM(Tabla2[[#This Row],[Ene]:[Dic]]))</f>
        <v>1</v>
      </c>
      <c r="W270" s="549" t="s">
        <v>453</v>
      </c>
      <c r="X270" s="549"/>
      <c r="Y270" s="549"/>
      <c r="Z270" s="549" t="s">
        <v>3031</v>
      </c>
      <c r="AA270" s="575" t="s">
        <v>1290</v>
      </c>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row>
    <row r="271" spans="2:55" s="2" customFormat="1" ht="78.75" x14ac:dyDescent="0.25">
      <c r="B271" s="323" t="e">
        <f>IF(Tabla2[[#This Row],[Productos ]]="","",CONCATENATE(Tabla2[[#This Row],[POA]],".",Tabla2[[#This Row],[SRS]],".",Tabla2[[#This Row],[AREA]],".",Tabla2[[#This Row],[TIPO]]))</f>
        <v>#REF!</v>
      </c>
      <c r="C271" s="323" t="e">
        <f>IF(Tabla2[[#This Row],[Productos ]]="","",'Formulario PPGR1'!#REF!)</f>
        <v>#REF!</v>
      </c>
      <c r="D271" s="323" t="e">
        <f>IF(Tabla2[[#This Row],[Productos ]]="","",'Formulario PPGR1'!#REF!)</f>
        <v>#REF!</v>
      </c>
      <c r="E271" s="323" t="e">
        <f>IF(Tabla2[[#This Row],[Productos ]]="","",'Formulario PPGR1'!#REF!)</f>
        <v>#REF!</v>
      </c>
      <c r="F271" s="323" t="e">
        <f>IF(Tabla2[[#This Row],[Productos ]]="","",'Formulario PPGR1'!#REF!)</f>
        <v>#REF!</v>
      </c>
      <c r="G271" s="546" t="s">
        <v>2931</v>
      </c>
      <c r="H271" s="546" t="s">
        <v>2143</v>
      </c>
      <c r="I271" s="556" t="s">
        <v>2939</v>
      </c>
      <c r="J271" s="547"/>
      <c r="K271" s="547">
        <v>1</v>
      </c>
      <c r="L271" s="547"/>
      <c r="M271" s="547"/>
      <c r="N271" s="547">
        <v>1</v>
      </c>
      <c r="O271" s="547"/>
      <c r="P271" s="547"/>
      <c r="Q271" s="547">
        <v>1</v>
      </c>
      <c r="R271" s="547"/>
      <c r="S271" s="547"/>
      <c r="T271" s="547">
        <v>1</v>
      </c>
      <c r="U271" s="547"/>
      <c r="V271" s="548">
        <f>IF(SUM(Tabla2[[#This Row],[Ene]:[Dic]])=0,"",SUM(Tabla2[[#This Row],[Ene]:[Dic]]))</f>
        <v>4</v>
      </c>
      <c r="W271" s="549" t="s">
        <v>444</v>
      </c>
      <c r="X271" s="549"/>
      <c r="Y271" s="549"/>
      <c r="Z271" s="549" t="s">
        <v>3031</v>
      </c>
      <c r="AA271" s="575" t="s">
        <v>1290</v>
      </c>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row>
    <row r="272" spans="2:55" s="2" customFormat="1" ht="78.75" x14ac:dyDescent="0.25">
      <c r="B272" s="323" t="e">
        <f>IF(Tabla2[[#This Row],[Productos ]]="","",CONCATENATE(Tabla2[[#This Row],[POA]],".",Tabla2[[#This Row],[SRS]],".",Tabla2[[#This Row],[AREA]],".",Tabla2[[#This Row],[TIPO]]))</f>
        <v>#REF!</v>
      </c>
      <c r="C272" s="323" t="e">
        <f>IF(Tabla2[[#This Row],[Productos ]]="","",'Formulario PPGR1'!#REF!)</f>
        <v>#REF!</v>
      </c>
      <c r="D272" s="323" t="e">
        <f>IF(Tabla2[[#This Row],[Productos ]]="","",'Formulario PPGR1'!#REF!)</f>
        <v>#REF!</v>
      </c>
      <c r="E272" s="323" t="e">
        <f>IF(Tabla2[[#This Row],[Productos ]]="","",'Formulario PPGR1'!#REF!)</f>
        <v>#REF!</v>
      </c>
      <c r="F272" s="323" t="e">
        <f>IF(Tabla2[[#This Row],[Productos ]]="","",'Formulario PPGR1'!#REF!)</f>
        <v>#REF!</v>
      </c>
      <c r="G272" s="546" t="s">
        <v>2931</v>
      </c>
      <c r="H272" s="546" t="s">
        <v>2145</v>
      </c>
      <c r="I272" s="558" t="s">
        <v>2940</v>
      </c>
      <c r="J272" s="547"/>
      <c r="K272" s="547"/>
      <c r="L272" s="547">
        <v>1</v>
      </c>
      <c r="M272" s="547"/>
      <c r="N272" s="547"/>
      <c r="O272" s="547">
        <v>1</v>
      </c>
      <c r="P272" s="547"/>
      <c r="Q272" s="547"/>
      <c r="R272" s="547">
        <v>1</v>
      </c>
      <c r="S272" s="547"/>
      <c r="T272" s="547">
        <v>1</v>
      </c>
      <c r="U272" s="547"/>
      <c r="V272" s="548">
        <f>IF(SUM(Tabla2[[#This Row],[Ene]:[Dic]])=0,"",SUM(Tabla2[[#This Row],[Ene]:[Dic]]))</f>
        <v>4</v>
      </c>
      <c r="W272" s="549" t="s">
        <v>444</v>
      </c>
      <c r="X272" s="549"/>
      <c r="Y272" s="549"/>
      <c r="Z272" s="549" t="s">
        <v>3031</v>
      </c>
      <c r="AA272" s="575" t="s">
        <v>1290</v>
      </c>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row>
    <row r="273" spans="2:55" s="2" customFormat="1" ht="78.75" x14ac:dyDescent="0.25">
      <c r="B273" s="323" t="e">
        <f>IF(Tabla2[[#This Row],[Productos ]]="","",CONCATENATE(Tabla2[[#This Row],[POA]],".",Tabla2[[#This Row],[SRS]],".",Tabla2[[#This Row],[AREA]],".",Tabla2[[#This Row],[TIPO]]))</f>
        <v>#REF!</v>
      </c>
      <c r="C273" s="323" t="e">
        <f>IF(Tabla2[[#This Row],[Productos ]]="","",'Formulario PPGR1'!#REF!)</f>
        <v>#REF!</v>
      </c>
      <c r="D273" s="323" t="e">
        <f>IF(Tabla2[[#This Row],[Productos ]]="","",'Formulario PPGR1'!#REF!)</f>
        <v>#REF!</v>
      </c>
      <c r="E273" s="323" t="e">
        <f>IF(Tabla2[[#This Row],[Productos ]]="","",'Formulario PPGR1'!#REF!)</f>
        <v>#REF!</v>
      </c>
      <c r="F273" s="323" t="e">
        <f>IF(Tabla2[[#This Row],[Productos ]]="","",'Formulario PPGR1'!#REF!)</f>
        <v>#REF!</v>
      </c>
      <c r="G273" s="546" t="s">
        <v>2931</v>
      </c>
      <c r="H273" s="546" t="s">
        <v>2147</v>
      </c>
      <c r="I273" s="556" t="s">
        <v>2941</v>
      </c>
      <c r="J273" s="547"/>
      <c r="K273" s="547"/>
      <c r="L273" s="547">
        <v>1</v>
      </c>
      <c r="M273" s="547"/>
      <c r="N273" s="547"/>
      <c r="O273" s="547">
        <v>1</v>
      </c>
      <c r="P273" s="547"/>
      <c r="Q273" s="547"/>
      <c r="R273" s="547">
        <v>1</v>
      </c>
      <c r="S273" s="547"/>
      <c r="T273" s="547"/>
      <c r="U273" s="547">
        <v>1</v>
      </c>
      <c r="V273" s="548">
        <f>IF(SUM(Tabla2[[#This Row],[Ene]:[Dic]])=0,"",SUM(Tabla2[[#This Row],[Ene]:[Dic]]))</f>
        <v>4</v>
      </c>
      <c r="W273" s="549" t="s">
        <v>444</v>
      </c>
      <c r="X273" s="549"/>
      <c r="Y273" s="549"/>
      <c r="Z273" s="549" t="s">
        <v>3031</v>
      </c>
      <c r="AA273" s="575" t="s">
        <v>1290</v>
      </c>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row>
    <row r="274" spans="2:55" s="2" customFormat="1" ht="88.5" customHeight="1" x14ac:dyDescent="0.25">
      <c r="B274" s="409" t="e">
        <f>IF(Tabla2[[#This Row],[Productos ]]="","",CONCATENATE(Tabla2[[#This Row],[POA]],".",Tabla2[[#This Row],[SRS]],".",Tabla2[[#This Row],[AREA]],".",Tabla2[[#This Row],[TIPO]]))</f>
        <v>#REF!</v>
      </c>
      <c r="C274" s="409" t="e">
        <f>IF(Tabla2[[#This Row],[Productos ]]="","",'Formulario PPGR1'!#REF!)</f>
        <v>#REF!</v>
      </c>
      <c r="D274" s="409" t="e">
        <f>IF(Tabla2[[#This Row],[Productos ]]="","",'Formulario PPGR1'!#REF!)</f>
        <v>#REF!</v>
      </c>
      <c r="E274" s="409" t="e">
        <f>IF(Tabla2[[#This Row],[Productos ]]="","",'Formulario PPGR1'!#REF!)</f>
        <v>#REF!</v>
      </c>
      <c r="F274" s="409" t="e">
        <f>IF(Tabla2[[#This Row],[Productos ]]="","",'Formulario PPGR1'!#REF!)</f>
        <v>#REF!</v>
      </c>
      <c r="G274" s="558" t="s">
        <v>2931</v>
      </c>
      <c r="H274" s="546" t="s">
        <v>2148</v>
      </c>
      <c r="I274" s="558" t="s">
        <v>2942</v>
      </c>
      <c r="J274" s="547"/>
      <c r="K274" s="547"/>
      <c r="L274" s="547">
        <v>1</v>
      </c>
      <c r="M274" s="547"/>
      <c r="N274" s="547"/>
      <c r="O274" s="547">
        <v>1</v>
      </c>
      <c r="P274" s="547"/>
      <c r="Q274" s="547"/>
      <c r="R274" s="547">
        <v>1</v>
      </c>
      <c r="S274" s="547"/>
      <c r="T274" s="547"/>
      <c r="U274" s="547">
        <v>1</v>
      </c>
      <c r="V274" s="548">
        <f>IF(SUM(Tabla2[[#This Row],[Ene]:[Dic]])=0,"",SUM(Tabla2[[#This Row],[Ene]:[Dic]]))</f>
        <v>4</v>
      </c>
      <c r="W274" s="549" t="s">
        <v>445</v>
      </c>
      <c r="X274" s="549" t="s">
        <v>2150</v>
      </c>
      <c r="Y274" s="549"/>
      <c r="Z274" s="603" t="s">
        <v>3031</v>
      </c>
      <c r="AA274" s="575" t="s">
        <v>1290</v>
      </c>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row>
    <row r="275" spans="2:55" s="2" customFormat="1" ht="75.75" customHeight="1" x14ac:dyDescent="0.25">
      <c r="B275" s="409" t="e">
        <f>IF(Tabla2[[#This Row],[Productos ]]="","",CONCATENATE(Tabla2[[#This Row],[POA]],".",Tabla2[[#This Row],[SRS]],".",Tabla2[[#This Row],[AREA]],".",Tabla2[[#This Row],[TIPO]]))</f>
        <v>#REF!</v>
      </c>
      <c r="C275" s="409" t="e">
        <f>IF(Tabla2[[#This Row],[Productos ]]="","",'Formulario PPGR1'!#REF!)</f>
        <v>#REF!</v>
      </c>
      <c r="D275" s="409" t="e">
        <f>IF(Tabla2[[#This Row],[Productos ]]="","",'Formulario PPGR1'!#REF!)</f>
        <v>#REF!</v>
      </c>
      <c r="E275" s="409" t="e">
        <f>IF(Tabla2[[#This Row],[Productos ]]="","",'Formulario PPGR1'!#REF!)</f>
        <v>#REF!</v>
      </c>
      <c r="F275" s="409" t="e">
        <f>IF(Tabla2[[#This Row],[Productos ]]="","",'Formulario PPGR1'!#REF!)</f>
        <v>#REF!</v>
      </c>
      <c r="G275" s="546" t="s">
        <v>2943</v>
      </c>
      <c r="H275" s="546" t="s">
        <v>2151</v>
      </c>
      <c r="I275" s="556" t="s">
        <v>2944</v>
      </c>
      <c r="J275" s="547"/>
      <c r="K275" s="547"/>
      <c r="L275" s="547">
        <v>1</v>
      </c>
      <c r="M275" s="547"/>
      <c r="N275" s="547"/>
      <c r="O275" s="547">
        <v>1</v>
      </c>
      <c r="P275" s="547"/>
      <c r="Q275" s="547"/>
      <c r="R275" s="547">
        <v>1</v>
      </c>
      <c r="S275" s="547"/>
      <c r="T275" s="547">
        <v>1</v>
      </c>
      <c r="U275" s="547"/>
      <c r="V275" s="548">
        <f>IF(SUM(Tabla2[[#This Row],[Ene]:[Dic]])=0,"",SUM(Tabla2[[#This Row],[Ene]:[Dic]]))</f>
        <v>4</v>
      </c>
      <c r="W275" s="549" t="s">
        <v>444</v>
      </c>
      <c r="X275" s="549" t="s">
        <v>446</v>
      </c>
      <c r="Y275" s="549"/>
      <c r="Z275" s="549" t="s">
        <v>2945</v>
      </c>
      <c r="AA275" s="575" t="s">
        <v>75</v>
      </c>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row>
    <row r="276" spans="2:55" s="2" customFormat="1" ht="78.75" customHeight="1" x14ac:dyDescent="0.25">
      <c r="B276" s="409" t="e">
        <f>IF(Tabla2[[#This Row],[Productos ]]="","",CONCATENATE(Tabla2[[#This Row],[POA]],".",Tabla2[[#This Row],[SRS]],".",Tabla2[[#This Row],[AREA]],".",Tabla2[[#This Row],[TIPO]]))</f>
        <v>#REF!</v>
      </c>
      <c r="C276" s="409" t="e">
        <f>IF(Tabla2[[#This Row],[Productos ]]="","",'Formulario PPGR1'!#REF!)</f>
        <v>#REF!</v>
      </c>
      <c r="D276" s="409" t="e">
        <f>IF(Tabla2[[#This Row],[Productos ]]="","",'Formulario PPGR1'!#REF!)</f>
        <v>#REF!</v>
      </c>
      <c r="E276" s="409" t="e">
        <f>IF(Tabla2[[#This Row],[Productos ]]="","",'Formulario PPGR1'!#REF!)</f>
        <v>#REF!</v>
      </c>
      <c r="F276" s="409" t="e">
        <f>IF(Tabla2[[#This Row],[Productos ]]="","",'Formulario PPGR1'!#REF!)</f>
        <v>#REF!</v>
      </c>
      <c r="G276" s="546" t="s">
        <v>2943</v>
      </c>
      <c r="H276" s="546" t="s">
        <v>2152</v>
      </c>
      <c r="I276" s="558" t="s">
        <v>2946</v>
      </c>
      <c r="J276" s="547"/>
      <c r="K276" s="547">
        <v>1</v>
      </c>
      <c r="L276" s="547"/>
      <c r="M276" s="547"/>
      <c r="N276" s="547">
        <v>1</v>
      </c>
      <c r="O276" s="547"/>
      <c r="P276" s="547"/>
      <c r="Q276" s="547">
        <v>1</v>
      </c>
      <c r="R276" s="547"/>
      <c r="S276" s="547"/>
      <c r="T276" s="547">
        <v>1</v>
      </c>
      <c r="U276" s="547"/>
      <c r="V276" s="548">
        <f>IF(SUM(Tabla2[[#This Row],[Ene]:[Dic]])=0,"",SUM(Tabla2[[#This Row],[Ene]:[Dic]]))</f>
        <v>4</v>
      </c>
      <c r="W276" s="549" t="s">
        <v>444</v>
      </c>
      <c r="X276" s="549" t="s">
        <v>445</v>
      </c>
      <c r="Y276" s="549"/>
      <c r="Z276" s="549" t="s">
        <v>2945</v>
      </c>
      <c r="AA276" s="575" t="s">
        <v>75</v>
      </c>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row>
    <row r="277" spans="2:55" s="2" customFormat="1" ht="100.5" customHeight="1" x14ac:dyDescent="0.25">
      <c r="B277" s="409" t="e">
        <f>IF(Tabla2[[#This Row],[Productos ]]="","",CONCATENATE(Tabla2[[#This Row],[POA]],".",Tabla2[[#This Row],[SRS]],".",Tabla2[[#This Row],[AREA]],".",Tabla2[[#This Row],[TIPO]]))</f>
        <v>#REF!</v>
      </c>
      <c r="C277" s="409" t="e">
        <f>IF(Tabla2[[#This Row],[Productos ]]="","",'Formulario PPGR1'!#REF!)</f>
        <v>#REF!</v>
      </c>
      <c r="D277" s="409" t="e">
        <f>IF(Tabla2[[#This Row],[Productos ]]="","",'Formulario PPGR1'!#REF!)</f>
        <v>#REF!</v>
      </c>
      <c r="E277" s="409" t="e">
        <f>IF(Tabla2[[#This Row],[Productos ]]="","",'Formulario PPGR1'!#REF!)</f>
        <v>#REF!</v>
      </c>
      <c r="F277" s="409" t="e">
        <f>IF(Tabla2[[#This Row],[Productos ]]="","",'Formulario PPGR1'!#REF!)</f>
        <v>#REF!</v>
      </c>
      <c r="G277" s="546" t="s">
        <v>2943</v>
      </c>
      <c r="H277" s="546" t="s">
        <v>2154</v>
      </c>
      <c r="I277" s="556" t="s">
        <v>2155</v>
      </c>
      <c r="J277" s="547"/>
      <c r="K277" s="547"/>
      <c r="L277" s="547"/>
      <c r="M277" s="547">
        <v>1</v>
      </c>
      <c r="N277" s="547"/>
      <c r="O277" s="547"/>
      <c r="P277" s="547"/>
      <c r="Q277" s="547"/>
      <c r="R277" s="547"/>
      <c r="S277" s="547"/>
      <c r="T277" s="547"/>
      <c r="U277" s="547"/>
      <c r="V277" s="548">
        <f>IF(SUM(Tabla2[[#This Row],[Ene]:[Dic]])=0,"",SUM(Tabla2[[#This Row],[Ene]:[Dic]]))</f>
        <v>1</v>
      </c>
      <c r="W277" s="549" t="s">
        <v>444</v>
      </c>
      <c r="X277" s="549" t="s">
        <v>286</v>
      </c>
      <c r="Y277" s="549"/>
      <c r="Z277" s="549"/>
      <c r="AA277" s="575" t="s">
        <v>75</v>
      </c>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row>
    <row r="278" spans="2:55" s="2" customFormat="1" ht="73.5" customHeight="1" x14ac:dyDescent="0.25">
      <c r="B278" s="409" t="e">
        <f>IF(Tabla2[[#This Row],[Productos ]]="","",CONCATENATE(Tabla2[[#This Row],[POA]],".",Tabla2[[#This Row],[SRS]],".",Tabla2[[#This Row],[AREA]],".",Tabla2[[#This Row],[TIPO]]))</f>
        <v>#REF!</v>
      </c>
      <c r="C278" s="409" t="e">
        <f>IF(Tabla2[[#This Row],[Productos ]]="","",'Formulario PPGR1'!#REF!)</f>
        <v>#REF!</v>
      </c>
      <c r="D278" s="409" t="e">
        <f>IF(Tabla2[[#This Row],[Productos ]]="","",'Formulario PPGR1'!#REF!)</f>
        <v>#REF!</v>
      </c>
      <c r="E278" s="409" t="e">
        <f>IF(Tabla2[[#This Row],[Productos ]]="","",'Formulario PPGR1'!#REF!)</f>
        <v>#REF!</v>
      </c>
      <c r="F278" s="409" t="e">
        <f>IF(Tabla2[[#This Row],[Productos ]]="","",'Formulario PPGR1'!#REF!)</f>
        <v>#REF!</v>
      </c>
      <c r="G278" s="546" t="s">
        <v>2943</v>
      </c>
      <c r="H278" s="546" t="s">
        <v>2156</v>
      </c>
      <c r="I278" s="558" t="s">
        <v>2947</v>
      </c>
      <c r="J278" s="547"/>
      <c r="K278" s="547"/>
      <c r="L278" s="547"/>
      <c r="M278" s="547"/>
      <c r="N278" s="547"/>
      <c r="O278" s="547">
        <v>1</v>
      </c>
      <c r="P278" s="547"/>
      <c r="Q278" s="547"/>
      <c r="R278" s="547"/>
      <c r="S278" s="547"/>
      <c r="T278" s="547"/>
      <c r="U278" s="547"/>
      <c r="V278" s="548">
        <f>IF(SUM(Tabla2[[#This Row],[Ene]:[Dic]])=0,"",SUM(Tabla2[[#This Row],[Ene]:[Dic]]))</f>
        <v>1</v>
      </c>
      <c r="W278" s="549" t="s">
        <v>444</v>
      </c>
      <c r="X278" s="549" t="s">
        <v>286</v>
      </c>
      <c r="Y278" s="549"/>
      <c r="Z278" s="549"/>
      <c r="AA278" s="575" t="s">
        <v>75</v>
      </c>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row>
    <row r="279" spans="2:55" s="2" customFormat="1" ht="73.5" customHeight="1" x14ac:dyDescent="0.25">
      <c r="B279" s="409" t="e">
        <f>IF(Tabla2[[#This Row],[Productos ]]="","",CONCATENATE(Tabla2[[#This Row],[POA]],".",Tabla2[[#This Row],[SRS]],".",Tabla2[[#This Row],[AREA]],".",Tabla2[[#This Row],[TIPO]]))</f>
        <v>#REF!</v>
      </c>
      <c r="C279" s="409" t="e">
        <f>IF(Tabla2[[#This Row],[Productos ]]="","",'Formulario PPGR1'!#REF!)</f>
        <v>#REF!</v>
      </c>
      <c r="D279" s="409" t="e">
        <f>IF(Tabla2[[#This Row],[Productos ]]="","",'Formulario PPGR1'!#REF!)</f>
        <v>#REF!</v>
      </c>
      <c r="E279" s="409" t="e">
        <f>IF(Tabla2[[#This Row],[Productos ]]="","",'Formulario PPGR1'!#REF!)</f>
        <v>#REF!</v>
      </c>
      <c r="F279" s="409" t="e">
        <f>IF(Tabla2[[#This Row],[Productos ]]="","",'Formulario PPGR1'!#REF!)</f>
        <v>#REF!</v>
      </c>
      <c r="G279" s="546" t="s">
        <v>2943</v>
      </c>
      <c r="H279" s="546" t="s">
        <v>2157</v>
      </c>
      <c r="I279" s="556" t="s">
        <v>2948</v>
      </c>
      <c r="J279" s="547"/>
      <c r="K279" s="547"/>
      <c r="L279" s="547">
        <v>1</v>
      </c>
      <c r="M279" s="547"/>
      <c r="N279" s="547"/>
      <c r="O279" s="547"/>
      <c r="P279" s="547"/>
      <c r="Q279" s="547">
        <v>1</v>
      </c>
      <c r="R279" s="547"/>
      <c r="S279" s="547"/>
      <c r="T279" s="547"/>
      <c r="U279" s="547"/>
      <c r="V279" s="548">
        <f>IF(SUM(Tabla2[[#This Row],[Ene]:[Dic]])=0,"",SUM(Tabla2[[#This Row],[Ene]:[Dic]]))</f>
        <v>2</v>
      </c>
      <c r="W279" s="549" t="s">
        <v>444</v>
      </c>
      <c r="X279" s="549"/>
      <c r="Y279" s="549"/>
      <c r="Z279" s="549"/>
      <c r="AA279" s="575" t="s">
        <v>75</v>
      </c>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row>
    <row r="280" spans="2:55" s="2" customFormat="1" ht="66" customHeight="1" x14ac:dyDescent="0.25">
      <c r="B280" s="409" t="e">
        <f>IF(Tabla2[[#This Row],[Productos ]]="","",CONCATENATE(Tabla2[[#This Row],[POA]],".",Tabla2[[#This Row],[SRS]],".",Tabla2[[#This Row],[AREA]],".",Tabla2[[#This Row],[TIPO]]))</f>
        <v>#REF!</v>
      </c>
      <c r="C280" s="409" t="e">
        <f>IF(Tabla2[[#This Row],[Productos ]]="","",'Formulario PPGR1'!#REF!)</f>
        <v>#REF!</v>
      </c>
      <c r="D280" s="409" t="e">
        <f>IF(Tabla2[[#This Row],[Productos ]]="","",'Formulario PPGR1'!#REF!)</f>
        <v>#REF!</v>
      </c>
      <c r="E280" s="409" t="e">
        <f>IF(Tabla2[[#This Row],[Productos ]]="","",'Formulario PPGR1'!#REF!)</f>
        <v>#REF!</v>
      </c>
      <c r="F280" s="409" t="e">
        <f>IF(Tabla2[[#This Row],[Productos ]]="","",'Formulario PPGR1'!#REF!)</f>
        <v>#REF!</v>
      </c>
      <c r="G280" s="546" t="s">
        <v>2943</v>
      </c>
      <c r="H280" s="546" t="s">
        <v>2159</v>
      </c>
      <c r="I280" s="558" t="s">
        <v>2949</v>
      </c>
      <c r="J280" s="547"/>
      <c r="K280" s="547">
        <v>1</v>
      </c>
      <c r="L280" s="547"/>
      <c r="M280" s="547"/>
      <c r="N280" s="547">
        <v>1</v>
      </c>
      <c r="O280" s="547"/>
      <c r="P280" s="547"/>
      <c r="Q280" s="547">
        <v>1</v>
      </c>
      <c r="R280" s="547"/>
      <c r="S280" s="547"/>
      <c r="T280" s="547">
        <v>1</v>
      </c>
      <c r="U280" s="547"/>
      <c r="V280" s="548">
        <f>IF(SUM(Tabla2[[#This Row],[Ene]:[Dic]])=0,"",SUM(Tabla2[[#This Row],[Ene]:[Dic]]))</f>
        <v>4</v>
      </c>
      <c r="W280" s="549" t="s">
        <v>444</v>
      </c>
      <c r="X280" s="549" t="s">
        <v>445</v>
      </c>
      <c r="Y280" s="549"/>
      <c r="Z280" s="549"/>
      <c r="AA280" s="575" t="s">
        <v>75</v>
      </c>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row>
    <row r="281" spans="2:55" s="2" customFormat="1" ht="68.25" customHeight="1" x14ac:dyDescent="0.25">
      <c r="B281" s="409" t="e">
        <f>IF(Tabla2[[#This Row],[Productos ]]="","",CONCATENATE(Tabla2[[#This Row],[POA]],".",Tabla2[[#This Row],[SRS]],".",Tabla2[[#This Row],[AREA]],".",Tabla2[[#This Row],[TIPO]]))</f>
        <v>#REF!</v>
      </c>
      <c r="C281" s="409" t="e">
        <f>IF(Tabla2[[#This Row],[Productos ]]="","",'Formulario PPGR1'!#REF!)</f>
        <v>#REF!</v>
      </c>
      <c r="D281" s="409" t="e">
        <f>IF(Tabla2[[#This Row],[Productos ]]="","",'Formulario PPGR1'!#REF!)</f>
        <v>#REF!</v>
      </c>
      <c r="E281" s="409" t="e">
        <f>IF(Tabla2[[#This Row],[Productos ]]="","",'Formulario PPGR1'!#REF!)</f>
        <v>#REF!</v>
      </c>
      <c r="F281" s="409" t="e">
        <f>IF(Tabla2[[#This Row],[Productos ]]="","",'Formulario PPGR1'!#REF!)</f>
        <v>#REF!</v>
      </c>
      <c r="G281" s="546" t="s">
        <v>2181</v>
      </c>
      <c r="H281" s="546" t="s">
        <v>2171</v>
      </c>
      <c r="I281" s="546" t="s">
        <v>2950</v>
      </c>
      <c r="J281" s="547"/>
      <c r="K281" s="547">
        <v>1</v>
      </c>
      <c r="L281" s="547"/>
      <c r="M281" s="547"/>
      <c r="N281" s="547">
        <v>1</v>
      </c>
      <c r="O281" s="547"/>
      <c r="P281" s="547"/>
      <c r="Q281" s="547">
        <v>1</v>
      </c>
      <c r="R281" s="547"/>
      <c r="S281" s="547"/>
      <c r="T281" s="547">
        <v>1</v>
      </c>
      <c r="U281" s="547"/>
      <c r="V281" s="548">
        <f>IF(SUM(Tabla2[[#This Row],[Ene]:[Dic]])=0,"",SUM(Tabla2[[#This Row],[Ene]:[Dic]]))</f>
        <v>4</v>
      </c>
      <c r="W281" s="549" t="s">
        <v>2951</v>
      </c>
      <c r="X281" s="549"/>
      <c r="Y281" s="549"/>
      <c r="Z281" s="549"/>
      <c r="AA281" s="575" t="s">
        <v>1282</v>
      </c>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row>
    <row r="282" spans="2:55" s="2" customFormat="1" ht="55.5" customHeight="1" x14ac:dyDescent="0.25">
      <c r="B282" s="409" t="e">
        <f>IF(Tabla2[[#This Row],[Productos ]]="","",CONCATENATE(Tabla2[[#This Row],[POA]],".",Tabla2[[#This Row],[SRS]],".",Tabla2[[#This Row],[AREA]],".",Tabla2[[#This Row],[TIPO]]))</f>
        <v>#REF!</v>
      </c>
      <c r="C282" s="409" t="e">
        <f>IF(Tabla2[[#This Row],[Productos ]]="","",'Formulario PPGR1'!#REF!)</f>
        <v>#REF!</v>
      </c>
      <c r="D282" s="409" t="e">
        <f>IF(Tabla2[[#This Row],[Productos ]]="","",'Formulario PPGR1'!#REF!)</f>
        <v>#REF!</v>
      </c>
      <c r="E282" s="409" t="e">
        <f>IF(Tabla2[[#This Row],[Productos ]]="","",'Formulario PPGR1'!#REF!)</f>
        <v>#REF!</v>
      </c>
      <c r="F282" s="409" t="e">
        <f>IF(Tabla2[[#This Row],[Productos ]]="","",'Formulario PPGR1'!#REF!)</f>
        <v>#REF!</v>
      </c>
      <c r="G282" s="546" t="s">
        <v>2181</v>
      </c>
      <c r="H282" s="546" t="s">
        <v>2172</v>
      </c>
      <c r="I282" s="546" t="s">
        <v>2173</v>
      </c>
      <c r="J282" s="547"/>
      <c r="K282" s="547"/>
      <c r="L282" s="547"/>
      <c r="M282" s="547"/>
      <c r="N282" s="547"/>
      <c r="O282" s="547"/>
      <c r="P282" s="547">
        <v>1</v>
      </c>
      <c r="Q282" s="547"/>
      <c r="R282" s="547"/>
      <c r="S282" s="547"/>
      <c r="T282" s="547"/>
      <c r="U282" s="547">
        <v>1</v>
      </c>
      <c r="V282" s="548">
        <f>IF(SUM(Tabla2[[#This Row],[Ene]:[Dic]])=0,"",SUM(Tabla2[[#This Row],[Ene]:[Dic]]))</f>
        <v>2</v>
      </c>
      <c r="W282" s="549" t="s">
        <v>444</v>
      </c>
      <c r="X282" s="549"/>
      <c r="Y282" s="549"/>
      <c r="Z282" s="549"/>
      <c r="AA282" s="575" t="s">
        <v>1282</v>
      </c>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row>
    <row r="283" spans="2:55" s="2" customFormat="1" ht="69.75" customHeight="1" x14ac:dyDescent="0.25">
      <c r="B283" s="409" t="e">
        <f>IF(Tabla2[[#This Row],[Productos ]]="","",CONCATENATE(Tabla2[[#This Row],[POA]],".",Tabla2[[#This Row],[SRS]],".",Tabla2[[#This Row],[AREA]],".",Tabla2[[#This Row],[TIPO]]))</f>
        <v>#REF!</v>
      </c>
      <c r="C283" s="409" t="e">
        <f>IF(Tabla2[[#This Row],[Productos ]]="","",'Formulario PPGR1'!#REF!)</f>
        <v>#REF!</v>
      </c>
      <c r="D283" s="409" t="e">
        <f>IF(Tabla2[[#This Row],[Productos ]]="","",'Formulario PPGR1'!#REF!)</f>
        <v>#REF!</v>
      </c>
      <c r="E283" s="409" t="e">
        <f>IF(Tabla2[[#This Row],[Productos ]]="","",'Formulario PPGR1'!#REF!)</f>
        <v>#REF!</v>
      </c>
      <c r="F283" s="409" t="e">
        <f>IF(Tabla2[[#This Row],[Productos ]]="","",'Formulario PPGR1'!#REF!)</f>
        <v>#REF!</v>
      </c>
      <c r="G283" s="546" t="s">
        <v>2181</v>
      </c>
      <c r="H283" s="546" t="s">
        <v>2174</v>
      </c>
      <c r="I283" s="546" t="s">
        <v>2175</v>
      </c>
      <c r="J283" s="547"/>
      <c r="K283" s="547"/>
      <c r="L283" s="547"/>
      <c r="M283" s="547"/>
      <c r="N283" s="547"/>
      <c r="O283" s="547"/>
      <c r="P283" s="547"/>
      <c r="Q283" s="547"/>
      <c r="R283" s="547">
        <v>1</v>
      </c>
      <c r="S283" s="547"/>
      <c r="T283" s="547"/>
      <c r="U283" s="547"/>
      <c r="V283" s="548">
        <f>IF(SUM(Tabla2[[#This Row],[Ene]:[Dic]])=0,"",SUM(Tabla2[[#This Row],[Ene]:[Dic]]))</f>
        <v>1</v>
      </c>
      <c r="W283" s="549" t="s">
        <v>444</v>
      </c>
      <c r="X283" s="549" t="s">
        <v>2110</v>
      </c>
      <c r="Y283" s="549"/>
      <c r="Z283" s="549"/>
      <c r="AA283" s="575" t="s">
        <v>1282</v>
      </c>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row>
    <row r="284" spans="2:55" s="2" customFormat="1" ht="47.25" x14ac:dyDescent="0.25">
      <c r="B284" s="409" t="e">
        <f>IF(Tabla2[[#This Row],[Productos ]]="","",CONCATENATE(Tabla2[[#This Row],[POA]],".",Tabla2[[#This Row],[SRS]],".",Tabla2[[#This Row],[AREA]],".",Tabla2[[#This Row],[TIPO]]))</f>
        <v>#REF!</v>
      </c>
      <c r="C284" s="409" t="e">
        <f>IF(Tabla2[[#This Row],[Productos ]]="","",'Formulario PPGR1'!#REF!)</f>
        <v>#REF!</v>
      </c>
      <c r="D284" s="409" t="e">
        <f>IF(Tabla2[[#This Row],[Productos ]]="","",'Formulario PPGR1'!#REF!)</f>
        <v>#REF!</v>
      </c>
      <c r="E284" s="409" t="e">
        <f>IF(Tabla2[[#This Row],[Productos ]]="","",'Formulario PPGR1'!#REF!)</f>
        <v>#REF!</v>
      </c>
      <c r="F284" s="409" t="e">
        <f>IF(Tabla2[[#This Row],[Productos ]]="","",'Formulario PPGR1'!#REF!)</f>
        <v>#REF!</v>
      </c>
      <c r="G284" s="546" t="s">
        <v>2181</v>
      </c>
      <c r="H284" s="546" t="s">
        <v>2176</v>
      </c>
      <c r="I284" s="546" t="s">
        <v>2952</v>
      </c>
      <c r="J284" s="547"/>
      <c r="K284" s="547"/>
      <c r="L284" s="547"/>
      <c r="M284" s="547">
        <v>1</v>
      </c>
      <c r="N284" s="547"/>
      <c r="O284" s="547"/>
      <c r="P284" s="547"/>
      <c r="Q284" s="547"/>
      <c r="R284" s="547"/>
      <c r="S284" s="547"/>
      <c r="T284" s="547"/>
      <c r="U284" s="547"/>
      <c r="V284" s="548">
        <f>IF(SUM(Tabla2[[#This Row],[Ene]:[Dic]])=0,"",SUM(Tabla2[[#This Row],[Ene]:[Dic]]))</f>
        <v>1</v>
      </c>
      <c r="W284" s="549" t="s">
        <v>444</v>
      </c>
      <c r="X284" s="549" t="s">
        <v>2110</v>
      </c>
      <c r="Y284" s="549"/>
      <c r="Z284" s="549"/>
      <c r="AA284" s="575" t="s">
        <v>1282</v>
      </c>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row>
    <row r="285" spans="2:55" s="2" customFormat="1" ht="87.75" customHeight="1" x14ac:dyDescent="0.25">
      <c r="B285" s="409" t="e">
        <f>IF(Tabla2[[#This Row],[Productos ]]="","",CONCATENATE(Tabla2[[#This Row],[POA]],".",Tabla2[[#This Row],[SRS]],".",Tabla2[[#This Row],[AREA]],".",Tabla2[[#This Row],[TIPO]]))</f>
        <v>#REF!</v>
      </c>
      <c r="C285" s="409" t="e">
        <f>IF(Tabla2[[#This Row],[Productos ]]="","",'Formulario PPGR1'!#REF!)</f>
        <v>#REF!</v>
      </c>
      <c r="D285" s="409" t="e">
        <f>IF(Tabla2[[#This Row],[Productos ]]="","",'Formulario PPGR1'!#REF!)</f>
        <v>#REF!</v>
      </c>
      <c r="E285" s="409" t="e">
        <f>IF(Tabla2[[#This Row],[Productos ]]="","",'Formulario PPGR1'!#REF!)</f>
        <v>#REF!</v>
      </c>
      <c r="F285" s="409" t="e">
        <f>IF(Tabla2[[#This Row],[Productos ]]="","",'Formulario PPGR1'!#REF!)</f>
        <v>#REF!</v>
      </c>
      <c r="G285" s="546" t="s">
        <v>2181</v>
      </c>
      <c r="H285" s="546" t="s">
        <v>2177</v>
      </c>
      <c r="I285" s="546" t="s">
        <v>2953</v>
      </c>
      <c r="J285" s="547"/>
      <c r="K285" s="547">
        <v>1</v>
      </c>
      <c r="L285" s="547"/>
      <c r="M285" s="547"/>
      <c r="N285" s="547"/>
      <c r="O285" s="547"/>
      <c r="P285" s="547"/>
      <c r="Q285" s="547">
        <v>1</v>
      </c>
      <c r="R285" s="547"/>
      <c r="S285" s="547"/>
      <c r="T285" s="547">
        <v>1</v>
      </c>
      <c r="U285" s="547"/>
      <c r="V285" s="548">
        <f>IF(SUM(Tabla2[[#This Row],[Ene]:[Dic]])=0,"",SUM(Tabla2[[#This Row],[Ene]:[Dic]]))</f>
        <v>3</v>
      </c>
      <c r="W285" s="549" t="s">
        <v>2951</v>
      </c>
      <c r="X285" s="549"/>
      <c r="Y285" s="549"/>
      <c r="Z285" s="549"/>
      <c r="AA285" s="575" t="s">
        <v>1282</v>
      </c>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row>
    <row r="286" spans="2:55" s="2" customFormat="1" ht="74.25" customHeight="1" x14ac:dyDescent="0.25">
      <c r="B286" s="409" t="e">
        <f>IF(Tabla2[[#This Row],[Productos ]]="","",CONCATENATE(Tabla2[[#This Row],[POA]],".",Tabla2[[#This Row],[SRS]],".",Tabla2[[#This Row],[AREA]],".",Tabla2[[#This Row],[TIPO]]))</f>
        <v>#REF!</v>
      </c>
      <c r="C286" s="409" t="e">
        <f>IF(Tabla2[[#This Row],[Productos ]]="","",'Formulario PPGR1'!#REF!)</f>
        <v>#REF!</v>
      </c>
      <c r="D286" s="409" t="e">
        <f>IF(Tabla2[[#This Row],[Productos ]]="","",'Formulario PPGR1'!#REF!)</f>
        <v>#REF!</v>
      </c>
      <c r="E286" s="409" t="e">
        <f>IF(Tabla2[[#This Row],[Productos ]]="","",'Formulario PPGR1'!#REF!)</f>
        <v>#REF!</v>
      </c>
      <c r="F286" s="409" t="e">
        <f>IF(Tabla2[[#This Row],[Productos ]]="","",'Formulario PPGR1'!#REF!)</f>
        <v>#REF!</v>
      </c>
      <c r="G286" s="546" t="s">
        <v>2954</v>
      </c>
      <c r="H286" s="546" t="s">
        <v>2178</v>
      </c>
      <c r="I286" s="546" t="s">
        <v>2955</v>
      </c>
      <c r="J286" s="547"/>
      <c r="K286" s="547"/>
      <c r="L286" s="547">
        <v>1</v>
      </c>
      <c r="M286" s="547"/>
      <c r="N286" s="547">
        <v>1</v>
      </c>
      <c r="O286" s="547"/>
      <c r="P286" s="547"/>
      <c r="Q286" s="547"/>
      <c r="R286" s="547"/>
      <c r="S286" s="547"/>
      <c r="T286" s="547"/>
      <c r="U286" s="547"/>
      <c r="V286" s="548">
        <f>IF(SUM(Tabla2[[#This Row],[Ene]:[Dic]])=0,"",SUM(Tabla2[[#This Row],[Ene]:[Dic]]))</f>
        <v>2</v>
      </c>
      <c r="W286" s="549" t="s">
        <v>445</v>
      </c>
      <c r="X286" s="549" t="s">
        <v>444</v>
      </c>
      <c r="Y286" s="549"/>
      <c r="Z286" s="549"/>
      <c r="AA286" s="575" t="s">
        <v>1282</v>
      </c>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row>
    <row r="287" spans="2:55" s="2" customFormat="1" ht="76.5" customHeight="1" x14ac:dyDescent="0.25">
      <c r="B287" s="409" t="e">
        <f>IF(Tabla2[[#This Row],[Productos ]]="","",CONCATENATE(Tabla2[[#This Row],[POA]],".",Tabla2[[#This Row],[SRS]],".",Tabla2[[#This Row],[AREA]],".",Tabla2[[#This Row],[TIPO]]))</f>
        <v>#REF!</v>
      </c>
      <c r="C287" s="409" t="e">
        <f>IF(Tabla2[[#This Row],[Productos ]]="","",'Formulario PPGR1'!#REF!)</f>
        <v>#REF!</v>
      </c>
      <c r="D287" s="409" t="e">
        <f>IF(Tabla2[[#This Row],[Productos ]]="","",'Formulario PPGR1'!#REF!)</f>
        <v>#REF!</v>
      </c>
      <c r="E287" s="409" t="e">
        <f>IF(Tabla2[[#This Row],[Productos ]]="","",'Formulario PPGR1'!#REF!)</f>
        <v>#REF!</v>
      </c>
      <c r="F287" s="409" t="e">
        <f>IF(Tabla2[[#This Row],[Productos ]]="","",'Formulario PPGR1'!#REF!)</f>
        <v>#REF!</v>
      </c>
      <c r="G287" s="546" t="s">
        <v>2167</v>
      </c>
      <c r="H287" s="546" t="s">
        <v>2179</v>
      </c>
      <c r="I287" s="546" t="s">
        <v>2180</v>
      </c>
      <c r="J287" s="547"/>
      <c r="K287" s="547"/>
      <c r="L287" s="547"/>
      <c r="M287" s="547"/>
      <c r="N287" s="547"/>
      <c r="O287" s="547">
        <v>1</v>
      </c>
      <c r="P287" s="547"/>
      <c r="Q287" s="547"/>
      <c r="R287" s="547">
        <v>1</v>
      </c>
      <c r="S287" s="547"/>
      <c r="T287" s="547"/>
      <c r="U287" s="547"/>
      <c r="V287" s="548">
        <f>IF(SUM(Tabla2[[#This Row],[Ene]:[Dic]])=0,"",SUM(Tabla2[[#This Row],[Ene]:[Dic]]))</f>
        <v>2</v>
      </c>
      <c r="W287" s="549" t="s">
        <v>445</v>
      </c>
      <c r="X287" s="549"/>
      <c r="Y287" s="549"/>
      <c r="Z287" s="549"/>
      <c r="AA287" s="575" t="s">
        <v>1282</v>
      </c>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row>
    <row r="288" spans="2:55" s="2" customFormat="1" ht="75.75" customHeight="1" x14ac:dyDescent="0.25">
      <c r="B288" s="409" t="e">
        <f>IF(Tabla2[[#This Row],[Productos ]]="","",CONCATENATE(Tabla2[[#This Row],[POA]],".",Tabla2[[#This Row],[SRS]],".",Tabla2[[#This Row],[AREA]],".",Tabla2[[#This Row],[TIPO]]))</f>
        <v>#REF!</v>
      </c>
      <c r="C288" s="409" t="e">
        <f>IF(Tabla2[[#This Row],[Productos ]]="","",'Formulario PPGR1'!#REF!)</f>
        <v>#REF!</v>
      </c>
      <c r="D288" s="409" t="e">
        <f>IF(Tabla2[[#This Row],[Productos ]]="","",'Formulario PPGR1'!#REF!)</f>
        <v>#REF!</v>
      </c>
      <c r="E288" s="409" t="e">
        <f>IF(Tabla2[[#This Row],[Productos ]]="","",'Formulario PPGR1'!#REF!)</f>
        <v>#REF!</v>
      </c>
      <c r="F288" s="409" t="e">
        <f>IF(Tabla2[[#This Row],[Productos ]]="","",'Formulario PPGR1'!#REF!)</f>
        <v>#REF!</v>
      </c>
      <c r="G288" s="546" t="s">
        <v>2181</v>
      </c>
      <c r="H288" s="546" t="s">
        <v>2185</v>
      </c>
      <c r="I288" s="546" t="s">
        <v>2186</v>
      </c>
      <c r="J288" s="547"/>
      <c r="K288" s="547">
        <v>1</v>
      </c>
      <c r="L288" s="547"/>
      <c r="M288" s="547"/>
      <c r="N288" s="547">
        <v>1</v>
      </c>
      <c r="O288" s="547"/>
      <c r="P288" s="547"/>
      <c r="Q288" s="547">
        <v>1</v>
      </c>
      <c r="R288" s="547"/>
      <c r="S288" s="547"/>
      <c r="T288" s="547">
        <v>1</v>
      </c>
      <c r="U288" s="547"/>
      <c r="V288" s="548">
        <f>IF(SUM(Tabla2[[#This Row],[Ene]:[Dic]])=0,"",SUM(Tabla2[[#This Row],[Ene]:[Dic]]))</f>
        <v>4</v>
      </c>
      <c r="W288" s="549" t="s">
        <v>2187</v>
      </c>
      <c r="X288" s="549" t="s">
        <v>444</v>
      </c>
      <c r="Y288" s="549"/>
      <c r="Z288" s="549"/>
      <c r="AA288" s="575" t="s">
        <v>1282</v>
      </c>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row>
    <row r="289" spans="2:55" s="2" customFormat="1" ht="63" x14ac:dyDescent="0.25">
      <c r="B289" s="409" t="e">
        <f>IF(Tabla2[[#This Row],[Productos ]]="","",CONCATENATE(Tabla2[[#This Row],[POA]],".",Tabla2[[#This Row],[SRS]],".",Tabla2[[#This Row],[AREA]],".",Tabla2[[#This Row],[TIPO]]))</f>
        <v>#REF!</v>
      </c>
      <c r="C289" s="409" t="e">
        <f>IF(Tabla2[[#This Row],[Productos ]]="","",'Formulario PPGR1'!#REF!)</f>
        <v>#REF!</v>
      </c>
      <c r="D289" s="409" t="e">
        <f>IF(Tabla2[[#This Row],[Productos ]]="","",'Formulario PPGR1'!#REF!)</f>
        <v>#REF!</v>
      </c>
      <c r="E289" s="409" t="e">
        <f>IF(Tabla2[[#This Row],[Productos ]]="","",'Formulario PPGR1'!#REF!)</f>
        <v>#REF!</v>
      </c>
      <c r="F289" s="409" t="e">
        <f>IF(Tabla2[[#This Row],[Productos ]]="","",'Formulario PPGR1'!#REF!)</f>
        <v>#REF!</v>
      </c>
      <c r="G289" s="546" t="s">
        <v>2181</v>
      </c>
      <c r="H289" s="546" t="s">
        <v>2188</v>
      </c>
      <c r="I289" s="546" t="s">
        <v>2189</v>
      </c>
      <c r="J289" s="547"/>
      <c r="K289" s="547"/>
      <c r="L289" s="547"/>
      <c r="M289" s="547">
        <v>1</v>
      </c>
      <c r="N289" s="547"/>
      <c r="O289" s="547"/>
      <c r="P289" s="547">
        <v>1</v>
      </c>
      <c r="Q289" s="547"/>
      <c r="R289" s="547"/>
      <c r="S289" s="547">
        <v>1</v>
      </c>
      <c r="T289" s="547"/>
      <c r="U289" s="547">
        <v>1</v>
      </c>
      <c r="V289" s="548">
        <f>IF(SUM(Tabla2[[#This Row],[Ene]:[Dic]])=0,"",SUM(Tabla2[[#This Row],[Ene]:[Dic]]))</f>
        <v>4</v>
      </c>
      <c r="W289" s="549" t="s">
        <v>444</v>
      </c>
      <c r="X289" s="549" t="s">
        <v>2190</v>
      </c>
      <c r="Y289" s="549"/>
      <c r="Z289" s="549"/>
      <c r="AA289" s="575" t="s">
        <v>1282</v>
      </c>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row>
    <row r="290" spans="2:55" s="2" customFormat="1" ht="56.25" customHeight="1" x14ac:dyDescent="0.25">
      <c r="B290" s="409" t="e">
        <f>IF(Tabla2[[#This Row],[Productos ]]="","",CONCATENATE(Tabla2[[#This Row],[POA]],".",Tabla2[[#This Row],[SRS]],".",Tabla2[[#This Row],[AREA]],".",Tabla2[[#This Row],[TIPO]]))</f>
        <v>#REF!</v>
      </c>
      <c r="C290" s="409" t="e">
        <f>IF(Tabla2[[#This Row],[Productos ]]="","",'Formulario PPGR1'!#REF!)</f>
        <v>#REF!</v>
      </c>
      <c r="D290" s="409" t="e">
        <f>IF(Tabla2[[#This Row],[Productos ]]="","",'Formulario PPGR1'!#REF!)</f>
        <v>#REF!</v>
      </c>
      <c r="E290" s="409" t="e">
        <f>IF(Tabla2[[#This Row],[Productos ]]="","",'Formulario PPGR1'!#REF!)</f>
        <v>#REF!</v>
      </c>
      <c r="F290" s="409" t="e">
        <f>IF(Tabla2[[#This Row],[Productos ]]="","",'Formulario PPGR1'!#REF!)</f>
        <v>#REF!</v>
      </c>
      <c r="G290" s="546" t="s">
        <v>2181</v>
      </c>
      <c r="H290" s="546" t="s">
        <v>2191</v>
      </c>
      <c r="I290" s="546" t="s">
        <v>2192</v>
      </c>
      <c r="J290" s="547"/>
      <c r="K290" s="547"/>
      <c r="L290" s="547"/>
      <c r="M290" s="547"/>
      <c r="N290" s="547"/>
      <c r="O290" s="547">
        <v>1</v>
      </c>
      <c r="P290" s="547"/>
      <c r="Q290" s="547"/>
      <c r="R290" s="547"/>
      <c r="S290" s="547"/>
      <c r="T290" s="547"/>
      <c r="U290" s="547"/>
      <c r="V290" s="548">
        <f>IF(SUM(Tabla2[[#This Row],[Ene]:[Dic]])=0,"",SUM(Tabla2[[#This Row],[Ene]:[Dic]]))</f>
        <v>1</v>
      </c>
      <c r="W290" s="549" t="s">
        <v>444</v>
      </c>
      <c r="X290" s="549" t="s">
        <v>2190</v>
      </c>
      <c r="Y290" s="549"/>
      <c r="Z290" s="549"/>
      <c r="AA290" s="575" t="s">
        <v>1282</v>
      </c>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row>
    <row r="291" spans="2:55" s="2" customFormat="1" ht="58.5" customHeight="1" x14ac:dyDescent="0.25">
      <c r="B291" s="409" t="e">
        <f>IF(Tabla2[[#This Row],[Productos ]]="","",CONCATENATE(Tabla2[[#This Row],[POA]],".",Tabla2[[#This Row],[SRS]],".",Tabla2[[#This Row],[AREA]],".",Tabla2[[#This Row],[TIPO]]))</f>
        <v>#REF!</v>
      </c>
      <c r="C291" s="409" t="e">
        <f>IF(Tabla2[[#This Row],[Productos ]]="","",'Formulario PPGR1'!#REF!)</f>
        <v>#REF!</v>
      </c>
      <c r="D291" s="409" t="e">
        <f>IF(Tabla2[[#This Row],[Productos ]]="","",'Formulario PPGR1'!#REF!)</f>
        <v>#REF!</v>
      </c>
      <c r="E291" s="409" t="e">
        <f>IF(Tabla2[[#This Row],[Productos ]]="","",'Formulario PPGR1'!#REF!)</f>
        <v>#REF!</v>
      </c>
      <c r="F291" s="409" t="e">
        <f>IF(Tabla2[[#This Row],[Productos ]]="","",'Formulario PPGR1'!#REF!)</f>
        <v>#REF!</v>
      </c>
      <c r="G291" s="546" t="s">
        <v>2181</v>
      </c>
      <c r="H291" s="546" t="s">
        <v>2193</v>
      </c>
      <c r="I291" s="546" t="s">
        <v>2194</v>
      </c>
      <c r="J291" s="547">
        <v>1</v>
      </c>
      <c r="K291" s="547"/>
      <c r="L291" s="547"/>
      <c r="M291" s="547">
        <v>1</v>
      </c>
      <c r="N291" s="547"/>
      <c r="O291" s="547"/>
      <c r="P291" s="547">
        <v>1</v>
      </c>
      <c r="Q291" s="547"/>
      <c r="R291" s="547"/>
      <c r="S291" s="547">
        <v>1</v>
      </c>
      <c r="T291" s="547"/>
      <c r="U291" s="547"/>
      <c r="V291" s="548">
        <f>IF(SUM(Tabla2[[#This Row],[Ene]:[Dic]])=0,"",SUM(Tabla2[[#This Row],[Ene]:[Dic]]))</f>
        <v>4</v>
      </c>
      <c r="W291" s="549" t="s">
        <v>444</v>
      </c>
      <c r="X291" s="549" t="s">
        <v>1834</v>
      </c>
      <c r="Y291" s="549"/>
      <c r="Z291" s="549"/>
      <c r="AA291" s="575" t="s">
        <v>1282</v>
      </c>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row>
    <row r="292" spans="2:55" s="2" customFormat="1" ht="106.5" customHeight="1" x14ac:dyDescent="0.25">
      <c r="B292" s="409" t="e">
        <f>IF(Tabla2[[#This Row],[Productos ]]="","",CONCATENATE(Tabla2[[#This Row],[POA]],".",Tabla2[[#This Row],[SRS]],".",Tabla2[[#This Row],[AREA]],".",Tabla2[[#This Row],[TIPO]]))</f>
        <v>#REF!</v>
      </c>
      <c r="C292" s="409" t="e">
        <f>IF(Tabla2[[#This Row],[Productos ]]="","",'Formulario PPGR1'!#REF!)</f>
        <v>#REF!</v>
      </c>
      <c r="D292" s="409" t="e">
        <f>IF(Tabla2[[#This Row],[Productos ]]="","",'Formulario PPGR1'!#REF!)</f>
        <v>#REF!</v>
      </c>
      <c r="E292" s="409" t="e">
        <f>IF(Tabla2[[#This Row],[Productos ]]="","",'Formulario PPGR1'!#REF!)</f>
        <v>#REF!</v>
      </c>
      <c r="F292" s="409" t="e">
        <f>IF(Tabla2[[#This Row],[Productos ]]="","",'Formulario PPGR1'!#REF!)</f>
        <v>#REF!</v>
      </c>
      <c r="G292" s="546" t="s">
        <v>2181</v>
      </c>
      <c r="H292" s="546" t="s">
        <v>2195</v>
      </c>
      <c r="I292" s="546" t="s">
        <v>2812</v>
      </c>
      <c r="J292" s="547"/>
      <c r="K292" s="547"/>
      <c r="L292" s="547"/>
      <c r="M292" s="547"/>
      <c r="N292" s="547"/>
      <c r="O292" s="547">
        <v>1</v>
      </c>
      <c r="P292" s="547"/>
      <c r="Q292" s="547"/>
      <c r="R292" s="547"/>
      <c r="S292" s="547"/>
      <c r="T292" s="547"/>
      <c r="U292" s="547">
        <v>1</v>
      </c>
      <c r="V292" s="548">
        <f>IF(SUM(Tabla2[[#This Row],[Ene]:[Dic]])=0,"",SUM(Tabla2[[#This Row],[Ene]:[Dic]]))</f>
        <v>2</v>
      </c>
      <c r="W292" s="549" t="s">
        <v>444</v>
      </c>
      <c r="X292" s="549" t="s">
        <v>1834</v>
      </c>
      <c r="Y292" s="549"/>
      <c r="Z292" s="549"/>
      <c r="AA292" s="575" t="s">
        <v>1282</v>
      </c>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row>
    <row r="293" spans="2:55" x14ac:dyDescent="0.25">
      <c r="B293" s="409" t="str">
        <f>IF(Tabla2[[#This Row],[Productos ]]="","",CONCATENATE(Tabla2[[#This Row],[POA]],".",Tabla2[[#This Row],[SRS]],".",Tabla2[[#This Row],[AREA]],".",Tabla2[[#This Row],[TIPO]]))</f>
        <v/>
      </c>
      <c r="C293" s="409" t="str">
        <f>IF(Tabla2[[#This Row],[Productos ]]="","",'Formulario PPGR1'!#REF!)</f>
        <v/>
      </c>
      <c r="D293" s="409" t="str">
        <f>IF(Tabla2[[#This Row],[Productos ]]="","",'Formulario PPGR1'!#REF!)</f>
        <v/>
      </c>
      <c r="E293" s="409" t="str">
        <f>IF(Tabla2[[#This Row],[Productos ]]="","",'Formulario PPGR1'!#REF!)</f>
        <v/>
      </c>
      <c r="F293" s="409" t="str">
        <f>IF(Tabla2[[#This Row],[Productos ]]="","",'Formulario PPGR1'!#REF!)</f>
        <v/>
      </c>
      <c r="G293" s="549"/>
      <c r="H293" s="549"/>
      <c r="I293" s="549"/>
      <c r="J293" s="547"/>
      <c r="K293" s="547"/>
      <c r="L293" s="547"/>
      <c r="M293" s="547"/>
      <c r="N293" s="547"/>
      <c r="O293" s="547"/>
      <c r="P293" s="547"/>
      <c r="Q293" s="547"/>
      <c r="R293" s="547"/>
      <c r="S293" s="547"/>
      <c r="T293" s="547"/>
      <c r="U293" s="547"/>
      <c r="V293" s="551" t="str">
        <f>IF(SUM(Tabla2[[#This Row],[Ene]:[Dic]])=0,"",SUM(Tabla2[[#This Row],[Ene]:[Dic]]))</f>
        <v/>
      </c>
      <c r="W293" s="549"/>
      <c r="X293" s="549"/>
      <c r="Y293" s="549"/>
      <c r="Z293" s="549"/>
      <c r="AA293" s="550"/>
      <c r="BC293" s="116"/>
    </row>
    <row r="294" spans="2:55" x14ac:dyDescent="0.25">
      <c r="B294" s="170"/>
      <c r="C294" s="170"/>
      <c r="D294" s="170"/>
      <c r="E294" s="170"/>
      <c r="F294" s="170"/>
      <c r="G294" s="541"/>
      <c r="H294" s="541"/>
      <c r="I294" s="541"/>
      <c r="J294" s="542">
        <f>SUBTOTAL(109,Tabla2[Ene])</f>
        <v>88</v>
      </c>
      <c r="K294" s="542">
        <f>SUBTOTAL(109,Tabla2[Feb])</f>
        <v>86</v>
      </c>
      <c r="L294" s="542">
        <f>SUBTOTAL(109,Tabla2[Mar])</f>
        <v>123</v>
      </c>
      <c r="M294" s="542">
        <f>SUBTOTAL(109,Tabla2[Abr])</f>
        <v>102</v>
      </c>
      <c r="N294" s="542">
        <f>SUBTOTAL(109,Tabla2[May])</f>
        <v>86</v>
      </c>
      <c r="O294" s="542">
        <f>SUBTOTAL(109,Tabla2[Jun])</f>
        <v>121</v>
      </c>
      <c r="P294" s="542">
        <f>SUBTOTAL(109,Tabla2[Jul])</f>
        <v>98</v>
      </c>
      <c r="Q294" s="542">
        <f>SUBTOTAL(109,Tabla2[Ago])</f>
        <v>78</v>
      </c>
      <c r="R294" s="542">
        <f>SUBTOTAL(109,Tabla2[Sep])</f>
        <v>108</v>
      </c>
      <c r="S294" s="542">
        <f>SUBTOTAL(109,Tabla2[Oct])</f>
        <v>99</v>
      </c>
      <c r="T294" s="542">
        <f>SUBTOTAL(109,Tabla2[Nov])</f>
        <v>90</v>
      </c>
      <c r="U294" s="542">
        <f>SUBTOTAL(109,Tabla2[Dic])</f>
        <v>87</v>
      </c>
      <c r="V294" s="543">
        <f>SUBTOTAL(109,Tabla2[[Total de Acciones ]])</f>
        <v>1166</v>
      </c>
      <c r="W294" s="544"/>
      <c r="X294" s="544"/>
      <c r="Y294" s="544"/>
      <c r="Z294" s="545"/>
      <c r="AA294" s="541"/>
    </row>
    <row r="296" spans="2:55" ht="15.75" x14ac:dyDescent="0.25">
      <c r="G296" s="357"/>
      <c r="H296" s="358"/>
      <c r="L296" s="577">
        <f>+Tabla2[[#Totals],[Ene]]+Tabla2[[#Totals],[Feb]]+Tabla2[[#Totals],[Mar]]</f>
        <v>297</v>
      </c>
      <c r="O296" s="577">
        <f>+Tabla2[[#Totals],[Abr]]+Tabla2[[#Totals],[May]]+Tabla2[[#Totals],[Jun]]</f>
        <v>309</v>
      </c>
      <c r="R296" s="577">
        <f>+Tabla2[[#Totals],[Jul]]+Tabla2[[#Totals],[Ago]]+Tabla2[[#Totals],[Sep]]</f>
        <v>284</v>
      </c>
      <c r="U296" s="577">
        <f>+Tabla2[[#Totals],[Oct]]+Tabla2[[#Totals],[Nov]]+Tabla2[[#Totals],[Dic]]</f>
        <v>276</v>
      </c>
    </row>
    <row r="299" spans="2:55" x14ac:dyDescent="0.25">
      <c r="N299" s="576"/>
    </row>
    <row r="300" spans="2:55" x14ac:dyDescent="0.25">
      <c r="N300" s="576"/>
    </row>
    <row r="301" spans="2:55" x14ac:dyDescent="0.25">
      <c r="N301" s="576"/>
    </row>
    <row r="302" spans="2:55" x14ac:dyDescent="0.25">
      <c r="N302" s="576"/>
    </row>
    <row r="303" spans="2:55" x14ac:dyDescent="0.25">
      <c r="N303" s="576"/>
    </row>
  </sheetData>
  <dataValidations count="4">
    <dataValidation type="whole" allowBlank="1" showInputMessage="1" showErrorMessage="1" sqref="J9:U176 Q185:Q187 R187:S187 U187 R177:U186 Q177:Q183 J177:P187 J188:U292">
      <formula1>0</formula1>
      <formula2>100</formula2>
    </dataValidation>
    <dataValidation type="list" allowBlank="1" showInputMessage="1" showErrorMessage="1" sqref="W9:Y141 W142:W144 X142:Y154 W153:W154 W155:Y176 W180:W187 X177:Y187 W188:Y292">
      <formula1>Ls_Medio_Verificacion</formula1>
    </dataValidation>
    <dataValidation type="list" allowBlank="1" showInputMessage="1" showErrorMessage="1" sqref="G9:G155 G275:G292 G158:G187 G193:G248">
      <formula1>Productos</formula1>
    </dataValidation>
    <dataValidation type="list" allowBlank="1" showInputMessage="1" showErrorMessage="1" sqref="AA9:AA166 AA193:AA202 AA205:AA292">
      <formula1>Ls_DepartamentosSRS</formula1>
    </dataValidation>
  </dataValidations>
  <pageMargins left="0.65354330699999996" right="0" top="0.69488189" bottom="0.49803149600000002" header="0.31496062992126" footer="0.31496062992126"/>
  <pageSetup scale="49" orientation="landscape" r:id="rId1"/>
  <rowBreaks count="1" manualBreakCount="1">
    <brk id="214" max="54" man="1"/>
  </rowBreaks>
  <colBreaks count="1" manualBreakCount="1">
    <brk id="22" max="1048575" man="1"/>
  </colBreak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95250</xdr:colOff>
                <xdr:row>5</xdr:row>
                <xdr:rowOff>47625</xdr:rowOff>
              </from>
              <to>
                <xdr:col>6</xdr:col>
                <xdr:colOff>1552575</xdr:colOff>
                <xdr:row>6</xdr:row>
                <xdr:rowOff>142875</xdr:rowOff>
              </to>
            </anchor>
          </controlPr>
        </control>
      </mc:Choice>
      <mc:Fallback>
        <control shapeId="41219" r:id="rId4" name="CommandButton1"/>
      </mc:Fallback>
    </mc:AlternateContent>
  </controls>
  <tableParts count="1">
    <tablePart r:id="rId6"/>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B1:AU601"/>
  <sheetViews>
    <sheetView showGridLines="0" topLeftCell="A366" zoomScale="82" zoomScaleNormal="82" workbookViewId="0">
      <selection activeCell="I50" sqref="I50"/>
    </sheetView>
  </sheetViews>
  <sheetFormatPr baseColWidth="10" defaultRowHeight="15" x14ac:dyDescent="0.25"/>
  <cols>
    <col min="1" max="1" width="2.5703125" customWidth="1"/>
    <col min="2" max="6" width="4.28515625" hidden="1" customWidth="1"/>
    <col min="7" max="7" width="18.85546875" style="2" bestFit="1" customWidth="1"/>
    <col min="8" max="8" width="26.140625" style="2" customWidth="1"/>
    <col min="9" max="9" width="13" style="2" customWidth="1"/>
    <col min="10" max="10" width="40.7109375" style="2" customWidth="1"/>
    <col min="11" max="11" width="4.85546875" style="260" hidden="1" customWidth="1"/>
    <col min="12" max="12" width="23.7109375" style="2" customWidth="1"/>
    <col min="13" max="13" width="16.42578125" style="2" customWidth="1"/>
    <col min="14" max="14" width="18.28515625" style="2" customWidth="1"/>
    <col min="15" max="15" width="14" style="261" customWidth="1"/>
    <col min="16" max="16" width="15.42578125" style="2" customWidth="1"/>
    <col min="17" max="17" width="13.7109375" style="2" customWidth="1"/>
    <col min="18" max="18" width="22.42578125" style="2" customWidth="1"/>
    <col min="19" max="47" width="11.42578125" style="116"/>
  </cols>
  <sheetData>
    <row r="1" spans="2:47" s="157" customFormat="1" ht="15.75" x14ac:dyDescent="0.25">
      <c r="G1" s="262"/>
      <c r="H1" s="263"/>
      <c r="I1" s="263"/>
      <c r="J1" s="263"/>
      <c r="K1" s="264"/>
      <c r="L1" s="263"/>
      <c r="M1" s="263"/>
      <c r="N1" s="263"/>
      <c r="O1" s="265"/>
      <c r="P1" s="263"/>
      <c r="Q1" s="263"/>
      <c r="R1" s="263"/>
      <c r="S1" s="266" t="s">
        <v>463</v>
      </c>
      <c r="T1" s="267"/>
    </row>
    <row r="2" spans="2:47" s="157" customFormat="1" ht="15.75" x14ac:dyDescent="0.25">
      <c r="H2" s="158"/>
      <c r="I2" s="268" t="str">
        <f>'Formulario PPGR1'!H2</f>
        <v>Servicio Nacional de Salud</v>
      </c>
      <c r="J2" s="158"/>
      <c r="K2" s="158"/>
      <c r="L2" s="158"/>
      <c r="M2" s="158"/>
      <c r="N2" s="158"/>
      <c r="O2" s="158"/>
      <c r="P2" s="158"/>
      <c r="Q2" s="158"/>
      <c r="R2" s="158"/>
      <c r="S2" s="158"/>
      <c r="T2" s="158"/>
      <c r="U2" s="174"/>
      <c r="V2" s="170"/>
      <c r="W2" s="170"/>
      <c r="X2" s="170"/>
      <c r="Y2" s="172"/>
    </row>
    <row r="3" spans="2:47" s="157" customFormat="1" x14ac:dyDescent="0.25">
      <c r="H3" s="158"/>
      <c r="I3" s="269" t="str">
        <f>'Formulario PPGR1'!H3</f>
        <v>Dirección de Planificación y Desarrollo</v>
      </c>
      <c r="J3" s="158"/>
      <c r="K3" s="158"/>
      <c r="L3" s="158"/>
      <c r="M3" s="158"/>
      <c r="N3" s="158"/>
      <c r="O3" s="158"/>
      <c r="P3" s="158"/>
      <c r="Q3" s="158"/>
      <c r="R3" s="158"/>
      <c r="S3" s="158"/>
      <c r="T3" s="158"/>
      <c r="U3" s="174"/>
      <c r="V3" s="170"/>
      <c r="W3" s="170"/>
      <c r="X3" s="170"/>
      <c r="Y3" s="172"/>
    </row>
    <row r="4" spans="2:47" s="157" customFormat="1" x14ac:dyDescent="0.25">
      <c r="H4" s="158"/>
      <c r="I4" s="270"/>
      <c r="J4" s="158"/>
      <c r="K4" s="158"/>
      <c r="L4" s="158"/>
      <c r="M4" s="158"/>
      <c r="N4" s="158"/>
      <c r="O4" s="158"/>
      <c r="P4" s="158"/>
      <c r="Q4" s="158"/>
      <c r="R4" s="158"/>
      <c r="S4" s="158"/>
      <c r="T4" s="158"/>
      <c r="U4" s="174"/>
      <c r="V4" s="170"/>
      <c r="W4" s="170"/>
      <c r="X4" s="170"/>
      <c r="Y4" s="172"/>
    </row>
    <row r="5" spans="2:47" s="157" customFormat="1" x14ac:dyDescent="0.25">
      <c r="H5" s="158"/>
      <c r="I5" s="270" t="s">
        <v>1126</v>
      </c>
      <c r="J5" s="158"/>
      <c r="K5" s="158"/>
      <c r="L5" s="158"/>
      <c r="M5" s="158"/>
      <c r="N5" s="158"/>
      <c r="O5" s="158"/>
      <c r="P5" s="158"/>
      <c r="Q5" s="158"/>
      <c r="R5" s="158"/>
      <c r="S5" s="158"/>
      <c r="T5" s="158"/>
      <c r="U5" s="174"/>
      <c r="V5" s="170"/>
      <c r="W5" s="170"/>
      <c r="X5" s="170"/>
      <c r="Y5" s="172"/>
    </row>
    <row r="6" spans="2:47" s="157" customFormat="1" ht="15.75" x14ac:dyDescent="0.25">
      <c r="G6" s="262"/>
      <c r="H6" s="263"/>
      <c r="I6" s="162" t="str">
        <f>'Formulario PPGR1'!$N$3</f>
        <v>R1 - SRS Valdesia</v>
      </c>
      <c r="J6" s="263"/>
      <c r="K6" s="264"/>
      <c r="L6" s="263"/>
      <c r="M6" s="263"/>
      <c r="N6" s="263"/>
      <c r="O6" s="265"/>
      <c r="P6" s="263"/>
      <c r="Q6" s="263"/>
      <c r="R6" s="263"/>
      <c r="S6" s="266"/>
      <c r="T6" s="267"/>
    </row>
    <row r="7" spans="2:47" s="157" customFormat="1" ht="15.75" x14ac:dyDescent="0.25">
      <c r="G7" s="262"/>
      <c r="H7" s="263"/>
      <c r="I7" s="263"/>
      <c r="J7" s="263"/>
      <c r="K7" s="264"/>
      <c r="L7" s="263"/>
      <c r="M7" s="263"/>
      <c r="N7" s="263"/>
      <c r="O7" s="265"/>
      <c r="P7" s="263"/>
      <c r="Q7" s="263"/>
      <c r="R7" s="263"/>
      <c r="S7" s="266"/>
      <c r="T7" s="267"/>
    </row>
    <row r="8" spans="2:47" ht="25.5" customHeight="1" x14ac:dyDescent="0.25">
      <c r="B8" s="308" t="s">
        <v>1194</v>
      </c>
      <c r="C8" s="309" t="s">
        <v>1191</v>
      </c>
      <c r="D8" s="309" t="s">
        <v>472</v>
      </c>
      <c r="E8" s="309" t="s">
        <v>1192</v>
      </c>
      <c r="F8" s="310" t="s">
        <v>1193</v>
      </c>
      <c r="G8" s="254" t="s">
        <v>634</v>
      </c>
      <c r="H8" s="254" t="s">
        <v>635</v>
      </c>
      <c r="I8" s="254" t="s">
        <v>854</v>
      </c>
      <c r="J8" s="289" t="s">
        <v>2678</v>
      </c>
      <c r="K8" s="290" t="s">
        <v>856</v>
      </c>
      <c r="L8" s="289" t="s">
        <v>62</v>
      </c>
      <c r="M8" s="289" t="s">
        <v>2</v>
      </c>
      <c r="N8" s="289" t="s">
        <v>3</v>
      </c>
      <c r="O8" s="291" t="s">
        <v>4</v>
      </c>
      <c r="P8" s="289" t="s">
        <v>5</v>
      </c>
      <c r="Q8" s="289" t="s">
        <v>71</v>
      </c>
      <c r="R8" s="289" t="s">
        <v>66</v>
      </c>
      <c r="AM8"/>
      <c r="AN8"/>
      <c r="AO8"/>
      <c r="AP8"/>
      <c r="AQ8"/>
      <c r="AR8"/>
      <c r="AS8"/>
      <c r="AT8"/>
      <c r="AU8"/>
    </row>
    <row r="9" spans="2:47" ht="15.75" x14ac:dyDescent="0.25">
      <c r="B9" s="307" t="e">
        <f>IF(Tabla1[[#This Row],[Código_Actividad]]="","",CONCATENATE(Tabla1[[#This Row],[POA]],".",Tabla1[[#This Row],[SRS]],".",Tabla1[[#This Row],[AREA]],".",Tabla1[[#This Row],[TIPO]]))</f>
        <v>#REF!</v>
      </c>
      <c r="C9" s="307" t="e">
        <f>IF(Tabla1[[#This Row],[Código_Actividad]]="","",'Formulario PPGR1'!#REF!)</f>
        <v>#REF!</v>
      </c>
      <c r="D9" s="307" t="e">
        <f>IF(Tabla1[[#This Row],[Código_Actividad]]="","",'Formulario PPGR1'!#REF!)</f>
        <v>#REF!</v>
      </c>
      <c r="E9" s="307" t="e">
        <f>IF(Tabla1[[#This Row],[Código_Actividad]]="","",'Formulario PPGR1'!#REF!)</f>
        <v>#REF!</v>
      </c>
      <c r="F9" s="307" t="e">
        <f>IF(Tabla1[[#This Row],[Código_Actividad]]="","",'Formulario PPGR1'!#REF!)</f>
        <v>#REF!</v>
      </c>
      <c r="G9" s="526" t="s">
        <v>1309</v>
      </c>
      <c r="H9" s="478" t="str">
        <f>IFERROR(VLOOKUP(Tabla1[[#This Row],[Código_Actividad]],'Formulario PPGR2'!$H$9:$I$1048576,2,FALSE),"")</f>
        <v>Elaboración del POA 2021</v>
      </c>
      <c r="I9" s="452">
        <f>IFERROR(VLOOKUP(Tabla1[[#This Row],[Código_Actividad]],Tabla2[[Código]:[Total de Acciones ]],15,FALSE),"")</f>
        <v>1</v>
      </c>
      <c r="J9" s="479" t="s">
        <v>2698</v>
      </c>
      <c r="K9" s="479"/>
      <c r="L9" s="479" t="s">
        <v>1315</v>
      </c>
      <c r="M9" s="479" t="s">
        <v>1318</v>
      </c>
      <c r="N9" s="480">
        <v>1</v>
      </c>
      <c r="O9" s="481">
        <v>30000</v>
      </c>
      <c r="P9" s="482">
        <f>Tabla1[[#This Row],[Precio Unitario]]*Tabla1[[#This Row],[Cantidad de Insumos]]</f>
        <v>30000</v>
      </c>
      <c r="Q9" s="489" t="s">
        <v>2802</v>
      </c>
      <c r="R9" s="479" t="s">
        <v>926</v>
      </c>
      <c r="AM9"/>
      <c r="AN9"/>
      <c r="AO9"/>
      <c r="AP9"/>
      <c r="AQ9"/>
      <c r="AR9"/>
      <c r="AS9"/>
      <c r="AT9"/>
      <c r="AU9"/>
    </row>
    <row r="10" spans="2:47" ht="15.75" x14ac:dyDescent="0.25">
      <c r="B10" s="307" t="e">
        <f>IF(Tabla1[[#This Row],[Código_Actividad]]="","",CONCATENATE(Tabla1[[#This Row],[POA]],".",Tabla1[[#This Row],[SRS]],".",Tabla1[[#This Row],[AREA]],".",Tabla1[[#This Row],[TIPO]]))</f>
        <v>#REF!</v>
      </c>
      <c r="C10" s="307" t="e">
        <f>IF(Tabla1[[#This Row],[Código_Actividad]]="","",'Formulario PPGR1'!#REF!)</f>
        <v>#REF!</v>
      </c>
      <c r="D10" s="307" t="e">
        <f>IF(Tabla1[[#This Row],[Código_Actividad]]="","",'Formulario PPGR1'!#REF!)</f>
        <v>#REF!</v>
      </c>
      <c r="E10" s="307" t="e">
        <f>IF(Tabla1[[#This Row],[Código_Actividad]]="","",'Formulario PPGR1'!#REF!)</f>
        <v>#REF!</v>
      </c>
      <c r="F10" s="307" t="e">
        <f>IF(Tabla1[[#This Row],[Código_Actividad]]="","",'Formulario PPGR1'!#REF!)</f>
        <v>#REF!</v>
      </c>
      <c r="G10" s="480" t="s">
        <v>1309</v>
      </c>
      <c r="H10" s="483" t="str">
        <f>IFERROR(VLOOKUP(Tabla1[[#This Row],[Código_Actividad]],'Formulario PPGR2'!$H$9:$I$1048576,2,FALSE),"")</f>
        <v>Elaboración del POA 2021</v>
      </c>
      <c r="I10" s="452">
        <v>1</v>
      </c>
      <c r="J10" s="479" t="s">
        <v>1320</v>
      </c>
      <c r="K10" s="479"/>
      <c r="L10" s="479" t="s">
        <v>1328</v>
      </c>
      <c r="M10" s="479" t="s">
        <v>1318</v>
      </c>
      <c r="N10" s="480">
        <v>1</v>
      </c>
      <c r="O10" s="481">
        <v>23000</v>
      </c>
      <c r="P10" s="482">
        <f>Tabla1[[#This Row],[Precio Unitario]]*Tabla1[[#This Row],[Cantidad de Insumos]]</f>
        <v>23000</v>
      </c>
      <c r="Q10" s="489" t="s">
        <v>2803</v>
      </c>
      <c r="R10" s="479" t="s">
        <v>926</v>
      </c>
      <c r="AM10"/>
      <c r="AN10"/>
      <c r="AO10"/>
      <c r="AP10"/>
      <c r="AQ10"/>
      <c r="AR10"/>
      <c r="AS10"/>
      <c r="AT10"/>
      <c r="AU10"/>
    </row>
    <row r="11" spans="2:47" ht="31.5" x14ac:dyDescent="0.25">
      <c r="B11" s="307" t="e">
        <f>IF(Tabla1[[#This Row],[Código_Actividad]]="","",CONCATENATE(Tabla1[[#This Row],[POA]],".",Tabla1[[#This Row],[SRS]],".",Tabla1[[#This Row],[AREA]],".",Tabla1[[#This Row],[TIPO]]))</f>
        <v>#REF!</v>
      </c>
      <c r="C11" s="307" t="e">
        <f>IF(Tabla1[[#This Row],[Código_Actividad]]="","",'Formulario PPGR1'!#REF!)</f>
        <v>#REF!</v>
      </c>
      <c r="D11" s="307" t="e">
        <f>IF(Tabla1[[#This Row],[Código_Actividad]]="","",'Formulario PPGR1'!#REF!)</f>
        <v>#REF!</v>
      </c>
      <c r="E11" s="307" t="e">
        <f>IF(Tabla1[[#This Row],[Código_Actividad]]="","",'Formulario PPGR1'!#REF!)</f>
        <v>#REF!</v>
      </c>
      <c r="F11" s="307" t="e">
        <f>IF(Tabla1[[#This Row],[Código_Actividad]]="","",'Formulario PPGR1'!#REF!)</f>
        <v>#REF!</v>
      </c>
      <c r="G11" s="480" t="s">
        <v>1309</v>
      </c>
      <c r="H11" s="483" t="str">
        <f>IFERROR(VLOOKUP(Tabla1[[#This Row],[Código_Actividad]],'Formulario PPGR2'!$H$9:$I$1048576,2,FALSE),"")</f>
        <v>Elaboración del POA 2021</v>
      </c>
      <c r="I11" s="452">
        <v>1</v>
      </c>
      <c r="J11" s="479" t="s">
        <v>1321</v>
      </c>
      <c r="K11" s="479"/>
      <c r="L11" s="484" t="s">
        <v>1329</v>
      </c>
      <c r="M11" s="479" t="s">
        <v>1318</v>
      </c>
      <c r="N11" s="480">
        <v>30</v>
      </c>
      <c r="O11" s="481">
        <v>250</v>
      </c>
      <c r="P11" s="482">
        <f>Tabla1[[#This Row],[Precio Unitario]]*Tabla1[[#This Row],[Cantidad de Insumos]]</f>
        <v>7500</v>
      </c>
      <c r="Q11" s="489" t="s">
        <v>2585</v>
      </c>
      <c r="R11" s="430" t="s">
        <v>926</v>
      </c>
      <c r="AM11"/>
      <c r="AN11"/>
      <c r="AO11"/>
      <c r="AP11"/>
      <c r="AQ11"/>
      <c r="AR11"/>
      <c r="AS11"/>
      <c r="AT11"/>
      <c r="AU11"/>
    </row>
    <row r="12" spans="2:47" ht="31.5" x14ac:dyDescent="0.25">
      <c r="B12" s="307" t="e">
        <f>IF(Tabla1[[#This Row],[Código_Actividad]]="","",CONCATENATE(Tabla1[[#This Row],[POA]],".",Tabla1[[#This Row],[SRS]],".",Tabla1[[#This Row],[AREA]],".",Tabla1[[#This Row],[TIPO]]))</f>
        <v>#REF!</v>
      </c>
      <c r="C12" s="307" t="e">
        <f>IF(Tabla1[[#This Row],[Código_Actividad]]="","",'Formulario PPGR1'!#REF!)</f>
        <v>#REF!</v>
      </c>
      <c r="D12" s="307" t="e">
        <f>IF(Tabla1[[#This Row],[Código_Actividad]]="","",'Formulario PPGR1'!#REF!)</f>
        <v>#REF!</v>
      </c>
      <c r="E12" s="307" t="e">
        <f>IF(Tabla1[[#This Row],[Código_Actividad]]="","",'Formulario PPGR1'!#REF!)</f>
        <v>#REF!</v>
      </c>
      <c r="F12" s="307" t="e">
        <f>IF(Tabla1[[#This Row],[Código_Actividad]]="","",'Formulario PPGR1'!#REF!)</f>
        <v>#REF!</v>
      </c>
      <c r="G12" s="480" t="s">
        <v>1309</v>
      </c>
      <c r="H12" s="478" t="str">
        <f>IFERROR(VLOOKUP(Tabla1[[#This Row],[Código_Actividad]],'Formulario PPGR2'!$H$9:$I$1048576,2,FALSE),"")</f>
        <v>Elaboración del POA 2021</v>
      </c>
      <c r="I12" s="452">
        <v>1</v>
      </c>
      <c r="J12" s="479" t="s">
        <v>1322</v>
      </c>
      <c r="K12" s="479"/>
      <c r="L12" s="484" t="s">
        <v>1330</v>
      </c>
      <c r="M12" s="479" t="s">
        <v>2484</v>
      </c>
      <c r="N12" s="480">
        <v>10</v>
      </c>
      <c r="O12" s="481">
        <v>17500</v>
      </c>
      <c r="P12" s="482">
        <f>Tabla1[[#This Row],[Precio Unitario]]*Tabla1[[#This Row],[Cantidad de Insumos]]</f>
        <v>175000</v>
      </c>
      <c r="Q12" s="489" t="s">
        <v>2497</v>
      </c>
      <c r="R12" s="479" t="s">
        <v>926</v>
      </c>
      <c r="AM12"/>
      <c r="AN12"/>
      <c r="AO12"/>
      <c r="AP12"/>
      <c r="AQ12"/>
      <c r="AR12"/>
      <c r="AS12"/>
      <c r="AT12"/>
      <c r="AU12"/>
    </row>
    <row r="13" spans="2:47" ht="15.75" x14ac:dyDescent="0.25">
      <c r="B13" s="307" t="e">
        <f>IF(Tabla1[[#This Row],[Código_Actividad]]="","",CONCATENATE(Tabla1[[#This Row],[POA]],".",Tabla1[[#This Row],[SRS]],".",Tabla1[[#This Row],[AREA]],".",Tabla1[[#This Row],[TIPO]]))</f>
        <v>#REF!</v>
      </c>
      <c r="C13" s="307" t="e">
        <f>IF(Tabla1[[#This Row],[Código_Actividad]]="","",'Formulario PPGR1'!#REF!)</f>
        <v>#REF!</v>
      </c>
      <c r="D13" s="307" t="e">
        <f>IF(Tabla1[[#This Row],[Código_Actividad]]="","",'Formulario PPGR1'!#REF!)</f>
        <v>#REF!</v>
      </c>
      <c r="E13" s="307" t="e">
        <f>IF(Tabla1[[#This Row],[Código_Actividad]]="","",'Formulario PPGR1'!#REF!)</f>
        <v>#REF!</v>
      </c>
      <c r="F13" s="307" t="e">
        <f>IF(Tabla1[[#This Row],[Código_Actividad]]="","",'Formulario PPGR1'!#REF!)</f>
        <v>#REF!</v>
      </c>
      <c r="G13" s="480" t="s">
        <v>1309</v>
      </c>
      <c r="H13" s="483" t="str">
        <f>IFERROR(VLOOKUP(Tabla1[[#This Row],[Código_Actividad]],'Formulario PPGR2'!$H$9:$I$1048576,2,FALSE),"")</f>
        <v>Elaboración del POA 2021</v>
      </c>
      <c r="I13" s="452">
        <f>IFERROR(VLOOKUP(Tabla1[[#This Row],[Código_Actividad]],Tabla2[[Código]:[Total de Acciones ]],15,FALSE),"")</f>
        <v>1</v>
      </c>
      <c r="J13" s="479" t="s">
        <v>1323</v>
      </c>
      <c r="K13" s="479"/>
      <c r="L13" s="479" t="s">
        <v>1331</v>
      </c>
      <c r="M13" s="479" t="s">
        <v>1317</v>
      </c>
      <c r="N13" s="480">
        <v>15</v>
      </c>
      <c r="O13" s="481">
        <v>180</v>
      </c>
      <c r="P13" s="482">
        <f>Tabla1[[#This Row],[Precio Unitario]]*Tabla1[[#This Row],[Cantidad de Insumos]]</f>
        <v>2700</v>
      </c>
      <c r="Q13" s="489" t="s">
        <v>2489</v>
      </c>
      <c r="R13" s="479" t="s">
        <v>926</v>
      </c>
      <c r="AM13"/>
      <c r="AN13"/>
      <c r="AO13"/>
      <c r="AP13"/>
      <c r="AQ13"/>
      <c r="AR13"/>
      <c r="AS13"/>
      <c r="AT13"/>
      <c r="AU13"/>
    </row>
    <row r="14" spans="2:47" ht="15.75" x14ac:dyDescent="0.25">
      <c r="B14" s="307" t="e">
        <f>IF(Tabla1[[#This Row],[Código_Actividad]]="","",CONCATENATE(Tabla1[[#This Row],[POA]],".",Tabla1[[#This Row],[SRS]],".",Tabla1[[#This Row],[AREA]],".",Tabla1[[#This Row],[TIPO]]))</f>
        <v>#REF!</v>
      </c>
      <c r="C14" s="307" t="e">
        <f>IF(Tabla1[[#This Row],[Código_Actividad]]="","",'Formulario PPGR1'!#REF!)</f>
        <v>#REF!</v>
      </c>
      <c r="D14" s="307" t="e">
        <f>IF(Tabla1[[#This Row],[Código_Actividad]]="","",'Formulario PPGR1'!#REF!)</f>
        <v>#REF!</v>
      </c>
      <c r="E14" s="307" t="e">
        <f>IF(Tabla1[[#This Row],[Código_Actividad]]="","",'Formulario PPGR1'!#REF!)</f>
        <v>#REF!</v>
      </c>
      <c r="F14" s="307" t="e">
        <f>IF(Tabla1[[#This Row],[Código_Actividad]]="","",'Formulario PPGR1'!#REF!)</f>
        <v>#REF!</v>
      </c>
      <c r="G14" s="480" t="s">
        <v>1309</v>
      </c>
      <c r="H14" s="478" t="str">
        <f>IFERROR(VLOOKUP(Tabla1[[#This Row],[Código_Actividad]],'Formulario PPGR2'!$H$9:$I$1048576,2,FALSE),"")</f>
        <v>Elaboración del POA 2021</v>
      </c>
      <c r="I14" s="452">
        <f>IFERROR(VLOOKUP(Tabla1[[#This Row],[Código_Actividad]],Tabla2[[Código]:[Total de Acciones ]],15,FALSE),"")</f>
        <v>1</v>
      </c>
      <c r="J14" s="479" t="s">
        <v>1324</v>
      </c>
      <c r="K14" s="479"/>
      <c r="L14" s="479" t="s">
        <v>1332</v>
      </c>
      <c r="M14" s="479" t="s">
        <v>1319</v>
      </c>
      <c r="N14" s="480">
        <v>1</v>
      </c>
      <c r="O14" s="481">
        <v>1050</v>
      </c>
      <c r="P14" s="482">
        <f>Tabla1[[#This Row],[Precio Unitario]]*Tabla1[[#This Row],[Cantidad de Insumos]]</f>
        <v>1050</v>
      </c>
      <c r="Q14" s="489" t="s">
        <v>2485</v>
      </c>
      <c r="R14" s="479" t="s">
        <v>924</v>
      </c>
      <c r="AM14"/>
      <c r="AN14"/>
      <c r="AO14"/>
      <c r="AP14"/>
      <c r="AQ14"/>
      <c r="AR14"/>
      <c r="AS14"/>
      <c r="AT14"/>
      <c r="AU14"/>
    </row>
    <row r="15" spans="2:47" ht="15.75" x14ac:dyDescent="0.25">
      <c r="B15" s="307" t="e">
        <f>IF(Tabla1[[#This Row],[Código_Actividad]]="","",CONCATENATE(Tabla1[[#This Row],[POA]],".",Tabla1[[#This Row],[SRS]],".",Tabla1[[#This Row],[AREA]],".",Tabla1[[#This Row],[TIPO]]))</f>
        <v>#REF!</v>
      </c>
      <c r="C15" s="307" t="e">
        <f>IF(Tabla1[[#This Row],[Código_Actividad]]="","",'Formulario PPGR1'!#REF!)</f>
        <v>#REF!</v>
      </c>
      <c r="D15" s="307" t="e">
        <f>IF(Tabla1[[#This Row],[Código_Actividad]]="","",'Formulario PPGR1'!#REF!)</f>
        <v>#REF!</v>
      </c>
      <c r="E15" s="307" t="e">
        <f>IF(Tabla1[[#This Row],[Código_Actividad]]="","",'Formulario PPGR1'!#REF!)</f>
        <v>#REF!</v>
      </c>
      <c r="F15" s="307" t="e">
        <f>IF(Tabla1[[#This Row],[Código_Actividad]]="","",'Formulario PPGR1'!#REF!)</f>
        <v>#REF!</v>
      </c>
      <c r="G15" s="480" t="s">
        <v>1309</v>
      </c>
      <c r="H15" s="478" t="str">
        <f>IFERROR(VLOOKUP(Tabla1[[#This Row],[Código_Actividad]],'Formulario PPGR2'!$H$9:$I$1048576,2,FALSE),"")</f>
        <v>Elaboración del POA 2021</v>
      </c>
      <c r="I15" s="452">
        <f>IFERROR(VLOOKUP(Tabla1[[#This Row],[Código_Actividad]],Tabla2[[Código]:[Total de Acciones ]],15,FALSE),"")</f>
        <v>1</v>
      </c>
      <c r="J15" s="479" t="s">
        <v>1324</v>
      </c>
      <c r="K15" s="479"/>
      <c r="L15" s="479" t="s">
        <v>1316</v>
      </c>
      <c r="M15" s="479" t="s">
        <v>1319</v>
      </c>
      <c r="N15" s="480">
        <v>1</v>
      </c>
      <c r="O15" s="481">
        <v>500</v>
      </c>
      <c r="P15" s="482">
        <f>Tabla1[[#This Row],[Precio Unitario]]*Tabla1[[#This Row],[Cantidad de Insumos]]</f>
        <v>500</v>
      </c>
      <c r="Q15" s="489" t="s">
        <v>2485</v>
      </c>
      <c r="R15" s="479" t="s">
        <v>924</v>
      </c>
      <c r="AM15"/>
      <c r="AN15"/>
      <c r="AO15"/>
      <c r="AP15"/>
      <c r="AQ15"/>
      <c r="AR15"/>
      <c r="AS15"/>
      <c r="AT15"/>
      <c r="AU15"/>
    </row>
    <row r="16" spans="2:47" ht="31.5" x14ac:dyDescent="0.25">
      <c r="B16" s="326" t="e">
        <f>IF(Tabla1[[#This Row],[Código_Actividad]]="","",CONCATENATE(Tabla1[[#This Row],[POA]],".",Tabla1[[#This Row],[SRS]],".",Tabla1[[#This Row],[AREA]],".",Tabla1[[#This Row],[TIPO]]))</f>
        <v>#REF!</v>
      </c>
      <c r="C16" s="326" t="e">
        <f>IF(Tabla1[[#This Row],[Código_Actividad]]="","",'Formulario PPGR1'!#REF!)</f>
        <v>#REF!</v>
      </c>
      <c r="D16" s="326" t="e">
        <f>IF(Tabla1[[#This Row],[Código_Actividad]]="","",'Formulario PPGR1'!#REF!)</f>
        <v>#REF!</v>
      </c>
      <c r="E16" s="326" t="e">
        <f>IF(Tabla1[[#This Row],[Código_Actividad]]="","",'Formulario PPGR1'!#REF!)</f>
        <v>#REF!</v>
      </c>
      <c r="F16" s="326" t="e">
        <f>IF(Tabla1[[#This Row],[Código_Actividad]]="","",'Formulario PPGR1'!#REF!)</f>
        <v>#REF!</v>
      </c>
      <c r="G16" s="480" t="s">
        <v>1310</v>
      </c>
      <c r="H16" s="485" t="str">
        <f>IFERROR(VLOOKUP(Tabla1[[#This Row],[Código_Actividad]],'Formulario PPGR2'!$H$9:$I$1048576,2,FALSE),"")</f>
        <v>Elaboración de la Memoria Institucional 2020</v>
      </c>
      <c r="I16" s="486">
        <f>IFERROR(VLOOKUP(Tabla1[[#This Row],[Código_Actividad]],Tabla2[[Código]:[Total de Acciones ]],15,FALSE),"")</f>
        <v>1</v>
      </c>
      <c r="J16" s="479" t="s">
        <v>1325</v>
      </c>
      <c r="K16" s="479"/>
      <c r="L16" s="484" t="s">
        <v>1329</v>
      </c>
      <c r="M16" s="479" t="s">
        <v>2522</v>
      </c>
      <c r="N16" s="480">
        <v>30</v>
      </c>
      <c r="O16" s="481">
        <v>250</v>
      </c>
      <c r="P16" s="482">
        <f>Tabla1[[#This Row],[Precio Unitario]]*Tabla1[[#This Row],[Cantidad de Insumos]]</f>
        <v>7500</v>
      </c>
      <c r="Q16" s="489" t="s">
        <v>2585</v>
      </c>
      <c r="R16" s="430" t="s">
        <v>926</v>
      </c>
      <c r="AM16"/>
      <c r="AN16"/>
      <c r="AO16"/>
      <c r="AP16"/>
      <c r="AQ16"/>
      <c r="AR16"/>
      <c r="AS16"/>
      <c r="AT16"/>
      <c r="AU16"/>
    </row>
    <row r="17" spans="2:47" ht="63" x14ac:dyDescent="0.25">
      <c r="B17" s="326" t="e">
        <f>IF(Tabla1[[#This Row],[Código_Actividad]]="","",CONCATENATE(Tabla1[[#This Row],[POA]],".",Tabla1[[#This Row],[SRS]],".",Tabla1[[#This Row],[AREA]],".",Tabla1[[#This Row],[TIPO]]))</f>
        <v>#REF!</v>
      </c>
      <c r="C17" s="326" t="e">
        <f>IF(Tabla1[[#This Row],[Código_Actividad]]="","",'Formulario PPGR1'!#REF!)</f>
        <v>#REF!</v>
      </c>
      <c r="D17" s="326" t="e">
        <f>IF(Tabla1[[#This Row],[Código_Actividad]]="","",'Formulario PPGR1'!#REF!)</f>
        <v>#REF!</v>
      </c>
      <c r="E17" s="326" t="e">
        <f>IF(Tabla1[[#This Row],[Código_Actividad]]="","",'Formulario PPGR1'!#REF!)</f>
        <v>#REF!</v>
      </c>
      <c r="F17" s="326" t="e">
        <f>IF(Tabla1[[#This Row],[Código_Actividad]]="","",'Formulario PPGR1'!#REF!)</f>
        <v>#REF!</v>
      </c>
      <c r="G17" s="480" t="s">
        <v>1311</v>
      </c>
      <c r="H17" s="485" t="str">
        <f>IFERROR(VLOOKUP(Tabla1[[#This Row],[Código_Actividad]],'Formulario PPGR2'!$H$9:$I$1048576,2,FALSE),"")</f>
        <v>Levantamiento de los proyectos de cooperacion finalizados en el 2019 y en ejecucion</v>
      </c>
      <c r="I17" s="486">
        <f>IFERROR(VLOOKUP(Tabla1[[#This Row],[Código_Actividad]],Tabla2[[Código]:[Total de Acciones ]],15,FALSE),"")</f>
        <v>1</v>
      </c>
      <c r="J17" s="479" t="s">
        <v>1326</v>
      </c>
      <c r="K17" s="479"/>
      <c r="L17" s="479" t="s">
        <v>1331</v>
      </c>
      <c r="M17" s="479" t="s">
        <v>1317</v>
      </c>
      <c r="N17" s="480">
        <v>15</v>
      </c>
      <c r="O17" s="481">
        <v>180</v>
      </c>
      <c r="P17" s="482">
        <f>Tabla1[[#This Row],[Precio Unitario]]*Tabla1[[#This Row],[Cantidad de Insumos]]</f>
        <v>2700</v>
      </c>
      <c r="Q17" s="489" t="s">
        <v>2489</v>
      </c>
      <c r="R17" s="479" t="s">
        <v>926</v>
      </c>
      <c r="AM17"/>
      <c r="AN17"/>
      <c r="AO17"/>
      <c r="AP17"/>
      <c r="AQ17"/>
      <c r="AR17"/>
      <c r="AS17"/>
      <c r="AT17"/>
      <c r="AU17"/>
    </row>
    <row r="18" spans="2:47" ht="63" x14ac:dyDescent="0.25">
      <c r="B18" s="326" t="e">
        <f>IF(Tabla1[[#This Row],[Código_Actividad]]="","",CONCATENATE(Tabla1[[#This Row],[POA]],".",Tabla1[[#This Row],[SRS]],".",Tabla1[[#This Row],[AREA]],".",Tabla1[[#This Row],[TIPO]]))</f>
        <v>#REF!</v>
      </c>
      <c r="C18" s="326" t="e">
        <f>IF(Tabla1[[#This Row],[Código_Actividad]]="","",'Formulario PPGR1'!#REF!)</f>
        <v>#REF!</v>
      </c>
      <c r="D18" s="326" t="e">
        <f>IF(Tabla1[[#This Row],[Código_Actividad]]="","",'Formulario PPGR1'!#REF!)</f>
        <v>#REF!</v>
      </c>
      <c r="E18" s="326" t="e">
        <f>IF(Tabla1[[#This Row],[Código_Actividad]]="","",'Formulario PPGR1'!#REF!)</f>
        <v>#REF!</v>
      </c>
      <c r="F18" s="326" t="e">
        <f>IF(Tabla1[[#This Row],[Código_Actividad]]="","",'Formulario PPGR1'!#REF!)</f>
        <v>#REF!</v>
      </c>
      <c r="G18" s="480" t="s">
        <v>1311</v>
      </c>
      <c r="H18" s="485" t="str">
        <f>IFERROR(VLOOKUP(Tabla1[[#This Row],[Código_Actividad]],'Formulario PPGR2'!$H$9:$I$1048576,2,FALSE),"")</f>
        <v>Levantamiento de los proyectos de cooperacion finalizados en el 2019 y en ejecucion</v>
      </c>
      <c r="I18" s="486">
        <f>IFERROR(VLOOKUP(Tabla1[[#This Row],[Código_Actividad]],Tabla2[[Código]:[Total de Acciones ]],15,FALSE),"")</f>
        <v>1</v>
      </c>
      <c r="J18" s="479" t="s">
        <v>1324</v>
      </c>
      <c r="K18" s="479"/>
      <c r="L18" s="479" t="s">
        <v>1332</v>
      </c>
      <c r="M18" s="479" t="s">
        <v>1319</v>
      </c>
      <c r="N18" s="480">
        <v>3</v>
      </c>
      <c r="O18" s="481">
        <v>1050</v>
      </c>
      <c r="P18" s="482">
        <f>Tabla1[[#This Row],[Precio Unitario]]*Tabla1[[#This Row],[Cantidad de Insumos]]</f>
        <v>3150</v>
      </c>
      <c r="Q18" s="489" t="s">
        <v>2485</v>
      </c>
      <c r="R18" s="479" t="s">
        <v>924</v>
      </c>
      <c r="AM18"/>
      <c r="AN18"/>
      <c r="AO18"/>
      <c r="AP18"/>
      <c r="AQ18"/>
      <c r="AR18"/>
      <c r="AS18"/>
      <c r="AT18"/>
      <c r="AU18"/>
    </row>
    <row r="19" spans="2:47" ht="63" x14ac:dyDescent="0.25">
      <c r="B19" s="326" t="e">
        <f>IF(Tabla1[[#This Row],[Código_Actividad]]="","",CONCATENATE(Tabla1[[#This Row],[POA]],".",Tabla1[[#This Row],[SRS]],".",Tabla1[[#This Row],[AREA]],".",Tabla1[[#This Row],[TIPO]]))</f>
        <v>#REF!</v>
      </c>
      <c r="C19" s="326" t="e">
        <f>IF(Tabla1[[#This Row],[Código_Actividad]]="","",'Formulario PPGR1'!#REF!)</f>
        <v>#REF!</v>
      </c>
      <c r="D19" s="326" t="e">
        <f>IF(Tabla1[[#This Row],[Código_Actividad]]="","",'Formulario PPGR1'!#REF!)</f>
        <v>#REF!</v>
      </c>
      <c r="E19" s="326" t="e">
        <f>IF(Tabla1[[#This Row],[Código_Actividad]]="","",'Formulario PPGR1'!#REF!)</f>
        <v>#REF!</v>
      </c>
      <c r="F19" s="326" t="e">
        <f>IF(Tabla1[[#This Row],[Código_Actividad]]="","",'Formulario PPGR1'!#REF!)</f>
        <v>#REF!</v>
      </c>
      <c r="G19" s="480" t="s">
        <v>1311</v>
      </c>
      <c r="H19" s="485" t="str">
        <f>IFERROR(VLOOKUP(Tabla1[[#This Row],[Código_Actividad]],'Formulario PPGR2'!$H$9:$I$1048576,2,FALSE),"")</f>
        <v>Levantamiento de los proyectos de cooperacion finalizados en el 2019 y en ejecucion</v>
      </c>
      <c r="I19" s="486">
        <f>IFERROR(VLOOKUP(Tabla1[[#This Row],[Código_Actividad]],Tabla2[[Código]:[Total de Acciones ]],15,FALSE),"")</f>
        <v>1</v>
      </c>
      <c r="J19" s="479" t="s">
        <v>1324</v>
      </c>
      <c r="K19" s="479"/>
      <c r="L19" s="479" t="s">
        <v>1316</v>
      </c>
      <c r="M19" s="479" t="s">
        <v>1319</v>
      </c>
      <c r="N19" s="480">
        <v>1</v>
      </c>
      <c r="O19" s="481">
        <v>500</v>
      </c>
      <c r="P19" s="482">
        <f>Tabla1[[#This Row],[Precio Unitario]]*Tabla1[[#This Row],[Cantidad de Insumos]]</f>
        <v>500</v>
      </c>
      <c r="Q19" s="489" t="s">
        <v>2485</v>
      </c>
      <c r="R19" s="479" t="s">
        <v>924</v>
      </c>
      <c r="AM19"/>
      <c r="AN19"/>
      <c r="AO19"/>
      <c r="AP19"/>
      <c r="AQ19"/>
      <c r="AR19"/>
      <c r="AS19"/>
      <c r="AT19"/>
      <c r="AU19"/>
    </row>
    <row r="20" spans="2:47" ht="63" x14ac:dyDescent="0.25">
      <c r="B20" s="326" t="e">
        <f>IF(Tabla1[[#This Row],[Código_Actividad]]="","",CONCATENATE(Tabla1[[#This Row],[POA]],".",Tabla1[[#This Row],[SRS]],".",Tabla1[[#This Row],[AREA]],".",Tabla1[[#This Row],[TIPO]]))</f>
        <v>#REF!</v>
      </c>
      <c r="C20" s="326" t="e">
        <f>IF(Tabla1[[#This Row],[Código_Actividad]]="","",'Formulario PPGR1'!#REF!)</f>
        <v>#REF!</v>
      </c>
      <c r="D20" s="326" t="e">
        <f>IF(Tabla1[[#This Row],[Código_Actividad]]="","",'Formulario PPGR1'!#REF!)</f>
        <v>#REF!</v>
      </c>
      <c r="E20" s="326" t="e">
        <f>IF(Tabla1[[#This Row],[Código_Actividad]]="","",'Formulario PPGR1'!#REF!)</f>
        <v>#REF!</v>
      </c>
      <c r="F20" s="326" t="e">
        <f>IF(Tabla1[[#This Row],[Código_Actividad]]="","",'Formulario PPGR1'!#REF!)</f>
        <v>#REF!</v>
      </c>
      <c r="G20" s="480" t="s">
        <v>1311</v>
      </c>
      <c r="H20" s="485" t="str">
        <f>IFERROR(VLOOKUP(Tabla1[[#This Row],[Código_Actividad]],'Formulario PPGR2'!$H$9:$I$1048576,2,FALSE),"")</f>
        <v>Levantamiento de los proyectos de cooperacion finalizados en el 2019 y en ejecucion</v>
      </c>
      <c r="I20" s="486">
        <f>IFERROR(VLOOKUP(Tabla1[[#This Row],[Código_Actividad]],Tabla2[[Código]:[Total de Acciones ]],15,FALSE),"")</f>
        <v>1</v>
      </c>
      <c r="J20" s="479" t="s">
        <v>1327</v>
      </c>
      <c r="K20" s="479"/>
      <c r="L20" s="484" t="s">
        <v>1329</v>
      </c>
      <c r="M20" s="479" t="s">
        <v>593</v>
      </c>
      <c r="N20" s="480">
        <v>30</v>
      </c>
      <c r="O20" s="481">
        <v>250</v>
      </c>
      <c r="P20" s="482">
        <f>Tabla1[[#This Row],[Precio Unitario]]*Tabla1[[#This Row],[Cantidad de Insumos]]</f>
        <v>7500</v>
      </c>
      <c r="Q20" s="489" t="s">
        <v>2585</v>
      </c>
      <c r="R20" s="430" t="s">
        <v>926</v>
      </c>
      <c r="AM20"/>
      <c r="AN20"/>
      <c r="AO20"/>
      <c r="AP20"/>
      <c r="AQ20"/>
      <c r="AR20"/>
      <c r="AS20"/>
      <c r="AT20"/>
      <c r="AU20"/>
    </row>
    <row r="21" spans="2:47" ht="47.25" x14ac:dyDescent="0.25">
      <c r="B21" s="326" t="e">
        <f>IF(Tabla1[[#This Row],[Código_Actividad]]="","",CONCATENATE(Tabla1[[#This Row],[POA]],".",Tabla1[[#This Row],[SRS]],".",Tabla1[[#This Row],[AREA]],".",Tabla1[[#This Row],[TIPO]]))</f>
        <v>#REF!</v>
      </c>
      <c r="C21" s="326" t="e">
        <f>IF(Tabla1[[#This Row],[Código_Actividad]]="","",'Formulario PPGR1'!#REF!)</f>
        <v>#REF!</v>
      </c>
      <c r="D21" s="326" t="e">
        <f>IF(Tabla1[[#This Row],[Código_Actividad]]="","",'Formulario PPGR1'!#REF!)</f>
        <v>#REF!</v>
      </c>
      <c r="E21" s="326" t="e">
        <f>IF(Tabla1[[#This Row],[Código_Actividad]]="","",'Formulario PPGR1'!#REF!)</f>
        <v>#REF!</v>
      </c>
      <c r="F21" s="326" t="e">
        <f>IF(Tabla1[[#This Row],[Código_Actividad]]="","",'Formulario PPGR1'!#REF!)</f>
        <v>#REF!</v>
      </c>
      <c r="G21" s="480" t="s">
        <v>1312</v>
      </c>
      <c r="H21" s="485" t="str">
        <f>IFERROR(VLOOKUP(Tabla1[[#This Row],[Código_Actividad]],'Formulario PPGR2'!$H$9:$I$1048576,2,FALSE),"")</f>
        <v>Seguimiento a la implementacion del modelo de Gestion.</v>
      </c>
      <c r="I21" s="486">
        <f>IFERROR(VLOOKUP(Tabla1[[#This Row],[Código_Actividad]],Tabla2[[Código]:[Total de Acciones ]],15,FALSE),"")</f>
        <v>2</v>
      </c>
      <c r="J21" s="479" t="s">
        <v>1323</v>
      </c>
      <c r="K21" s="479"/>
      <c r="L21" s="479" t="s">
        <v>1331</v>
      </c>
      <c r="M21" s="479" t="s">
        <v>1317</v>
      </c>
      <c r="N21" s="480">
        <v>15</v>
      </c>
      <c r="O21" s="481">
        <v>180</v>
      </c>
      <c r="P21" s="482">
        <f>Tabla1[[#This Row],[Precio Unitario]]*Tabla1[[#This Row],[Cantidad de Insumos]]</f>
        <v>2700</v>
      </c>
      <c r="Q21" s="489" t="s">
        <v>2489</v>
      </c>
      <c r="R21" s="479" t="s">
        <v>926</v>
      </c>
      <c r="AM21"/>
      <c r="AN21"/>
      <c r="AO21"/>
      <c r="AP21"/>
      <c r="AQ21"/>
      <c r="AR21"/>
      <c r="AS21"/>
      <c r="AT21"/>
      <c r="AU21"/>
    </row>
    <row r="22" spans="2:47" ht="47.25" x14ac:dyDescent="0.25">
      <c r="B22" s="326" t="e">
        <f>IF(Tabla1[[#This Row],[Código_Actividad]]="","",CONCATENATE(Tabla1[[#This Row],[POA]],".",Tabla1[[#This Row],[SRS]],".",Tabla1[[#This Row],[AREA]],".",Tabla1[[#This Row],[TIPO]]))</f>
        <v>#REF!</v>
      </c>
      <c r="C22" s="326" t="e">
        <f>IF(Tabla1[[#This Row],[Código_Actividad]]="","",'Formulario PPGR1'!#REF!)</f>
        <v>#REF!</v>
      </c>
      <c r="D22" s="326" t="e">
        <f>IF(Tabla1[[#This Row],[Código_Actividad]]="","",'Formulario PPGR1'!#REF!)</f>
        <v>#REF!</v>
      </c>
      <c r="E22" s="326" t="e">
        <f>IF(Tabla1[[#This Row],[Código_Actividad]]="","",'Formulario PPGR1'!#REF!)</f>
        <v>#REF!</v>
      </c>
      <c r="F22" s="326" t="e">
        <f>IF(Tabla1[[#This Row],[Código_Actividad]]="","",'Formulario PPGR1'!#REF!)</f>
        <v>#REF!</v>
      </c>
      <c r="G22" s="480" t="s">
        <v>1312</v>
      </c>
      <c r="H22" s="485" t="str">
        <f>IFERROR(VLOOKUP(Tabla1[[#This Row],[Código_Actividad]],'Formulario PPGR2'!$H$9:$I$1048576,2,FALSE),"")</f>
        <v>Seguimiento a la implementacion del modelo de Gestion.</v>
      </c>
      <c r="I22" s="486">
        <f>IFERROR(VLOOKUP(Tabla1[[#This Row],[Código_Actividad]],Tabla2[[Código]:[Total de Acciones ]],15,FALSE),"")</f>
        <v>2</v>
      </c>
      <c r="J22" s="479" t="s">
        <v>1324</v>
      </c>
      <c r="K22" s="479"/>
      <c r="L22" s="479" t="s">
        <v>1332</v>
      </c>
      <c r="M22" s="479" t="s">
        <v>1319</v>
      </c>
      <c r="N22" s="480">
        <v>2</v>
      </c>
      <c r="O22" s="481">
        <v>1050</v>
      </c>
      <c r="P22" s="482">
        <f>Tabla1[[#This Row],[Precio Unitario]]*Tabla1[[#This Row],[Cantidad de Insumos]]</f>
        <v>2100</v>
      </c>
      <c r="Q22" s="489" t="s">
        <v>2485</v>
      </c>
      <c r="R22" s="479" t="s">
        <v>924</v>
      </c>
      <c r="AM22"/>
      <c r="AN22"/>
      <c r="AO22"/>
      <c r="AP22"/>
      <c r="AQ22"/>
      <c r="AR22"/>
      <c r="AS22"/>
      <c r="AT22"/>
      <c r="AU22"/>
    </row>
    <row r="23" spans="2:47" ht="47.25" x14ac:dyDescent="0.25">
      <c r="B23" s="326" t="e">
        <f>IF(Tabla1[[#This Row],[Código_Actividad]]="","",CONCATENATE(Tabla1[[#This Row],[POA]],".",Tabla1[[#This Row],[SRS]],".",Tabla1[[#This Row],[AREA]],".",Tabla1[[#This Row],[TIPO]]))</f>
        <v>#REF!</v>
      </c>
      <c r="C23" s="326" t="e">
        <f>IF(Tabla1[[#This Row],[Código_Actividad]]="","",'Formulario PPGR1'!#REF!)</f>
        <v>#REF!</v>
      </c>
      <c r="D23" s="326" t="e">
        <f>IF(Tabla1[[#This Row],[Código_Actividad]]="","",'Formulario PPGR1'!#REF!)</f>
        <v>#REF!</v>
      </c>
      <c r="E23" s="326" t="e">
        <f>IF(Tabla1[[#This Row],[Código_Actividad]]="","",'Formulario PPGR1'!#REF!)</f>
        <v>#REF!</v>
      </c>
      <c r="F23" s="326" t="e">
        <f>IF(Tabla1[[#This Row],[Código_Actividad]]="","",'Formulario PPGR1'!#REF!)</f>
        <v>#REF!</v>
      </c>
      <c r="G23" s="480" t="s">
        <v>1312</v>
      </c>
      <c r="H23" s="485" t="s">
        <v>1301</v>
      </c>
      <c r="I23" s="486">
        <f>IFERROR(VLOOKUP(Tabla1[[#This Row],[Código_Actividad]],Tabla2[[Código]:[Total de Acciones ]],15,FALSE),"")</f>
        <v>2</v>
      </c>
      <c r="J23" s="479" t="s">
        <v>1324</v>
      </c>
      <c r="K23" s="479"/>
      <c r="L23" s="479" t="s">
        <v>1316</v>
      </c>
      <c r="M23" s="479" t="s">
        <v>1319</v>
      </c>
      <c r="N23" s="480">
        <v>2</v>
      </c>
      <c r="O23" s="481">
        <v>1050</v>
      </c>
      <c r="P23" s="482">
        <f>Tabla1[[#This Row],[Precio Unitario]]*Tabla1[[#This Row],[Cantidad de Insumos]]</f>
        <v>2100</v>
      </c>
      <c r="Q23" s="489" t="s">
        <v>2485</v>
      </c>
      <c r="R23" s="479" t="s">
        <v>924</v>
      </c>
      <c r="AM23"/>
      <c r="AN23"/>
      <c r="AO23"/>
      <c r="AP23"/>
      <c r="AQ23"/>
      <c r="AR23"/>
      <c r="AS23"/>
      <c r="AT23"/>
      <c r="AU23"/>
    </row>
    <row r="24" spans="2:47" ht="63" x14ac:dyDescent="0.25">
      <c r="B24" s="326" t="e">
        <f>IF(Tabla1[[#This Row],[Código_Actividad]]="","",CONCATENATE(Tabla1[[#This Row],[POA]],".",Tabla1[[#This Row],[SRS]],".",Tabla1[[#This Row],[AREA]],".",Tabla1[[#This Row],[TIPO]]))</f>
        <v>#REF!</v>
      </c>
      <c r="C24" s="326" t="e">
        <f>IF(Tabla1[[#This Row],[Código_Actividad]]="","",'Formulario PPGR1'!#REF!)</f>
        <v>#REF!</v>
      </c>
      <c r="D24" s="326" t="e">
        <f>IF(Tabla1[[#This Row],[Código_Actividad]]="","",'Formulario PPGR1'!#REF!)</f>
        <v>#REF!</v>
      </c>
      <c r="E24" s="326" t="e">
        <f>IF(Tabla1[[#This Row],[Código_Actividad]]="","",'Formulario PPGR1'!#REF!)</f>
        <v>#REF!</v>
      </c>
      <c r="F24" s="326" t="e">
        <f>IF(Tabla1[[#This Row],[Código_Actividad]]="","",'Formulario PPGR1'!#REF!)</f>
        <v>#REF!</v>
      </c>
      <c r="G24" s="480" t="s">
        <v>1313</v>
      </c>
      <c r="H24" s="485" t="str">
        <f>IFERROR(VLOOKUP(Tabla1[[#This Row],[Código_Actividad]],'Formulario PPGR2'!$H$9:$I$1048576,2,FALSE),"")</f>
        <v>Reunión  de socialización para el Levantamiento de procesos institucionales priorizados</v>
      </c>
      <c r="I24" s="486">
        <f>IFERROR(VLOOKUP(Tabla1[[#This Row],[Código_Actividad]],Tabla2[[Código]:[Total de Acciones ]],15,FALSE),"")</f>
        <v>3</v>
      </c>
      <c r="J24" s="479" t="s">
        <v>1327</v>
      </c>
      <c r="K24" s="479"/>
      <c r="L24" s="479" t="s">
        <v>1329</v>
      </c>
      <c r="M24" s="479" t="s">
        <v>593</v>
      </c>
      <c r="N24" s="480">
        <v>90</v>
      </c>
      <c r="O24" s="481">
        <v>250</v>
      </c>
      <c r="P24" s="482">
        <f>Tabla1[[#This Row],[Precio Unitario]]*Tabla1[[#This Row],[Cantidad de Insumos]]</f>
        <v>22500</v>
      </c>
      <c r="Q24" s="489" t="s">
        <v>2585</v>
      </c>
      <c r="R24" s="430" t="s">
        <v>926</v>
      </c>
      <c r="AM24"/>
      <c r="AN24"/>
      <c r="AO24"/>
      <c r="AP24"/>
      <c r="AQ24"/>
      <c r="AR24"/>
      <c r="AS24"/>
      <c r="AT24"/>
      <c r="AU24"/>
    </row>
    <row r="25" spans="2:47" ht="78.75" x14ac:dyDescent="0.25">
      <c r="B25" s="326" t="e">
        <f>IF(Tabla1[[#This Row],[Código_Actividad]]="","",CONCATENATE(Tabla1[[#This Row],[POA]],".",Tabla1[[#This Row],[SRS]],".",Tabla1[[#This Row],[AREA]],".",Tabla1[[#This Row],[TIPO]]))</f>
        <v>#REF!</v>
      </c>
      <c r="C25" s="326" t="e">
        <f>IF(Tabla1[[#This Row],[Código_Actividad]]="","",'Formulario PPGR1'!#REF!)</f>
        <v>#REF!</v>
      </c>
      <c r="D25" s="326" t="e">
        <f>IF(Tabla1[[#This Row],[Código_Actividad]]="","",'Formulario PPGR1'!#REF!)</f>
        <v>#REF!</v>
      </c>
      <c r="E25" s="326" t="e">
        <f>IF(Tabla1[[#This Row],[Código_Actividad]]="","",'Formulario PPGR1'!#REF!)</f>
        <v>#REF!</v>
      </c>
      <c r="F25" s="326" t="e">
        <f>IF(Tabla1[[#This Row],[Código_Actividad]]="","",'Formulario PPGR1'!#REF!)</f>
        <v>#REF!</v>
      </c>
      <c r="G25" s="527" t="s">
        <v>2498</v>
      </c>
      <c r="H25" s="451" t="s">
        <v>1339</v>
      </c>
      <c r="I25" s="452">
        <v>4</v>
      </c>
      <c r="J25" s="484" t="s">
        <v>2679</v>
      </c>
      <c r="K25" s="479"/>
      <c r="L25" s="479" t="s">
        <v>2500</v>
      </c>
      <c r="M25" s="487" t="s">
        <v>2501</v>
      </c>
      <c r="N25" s="488">
        <v>1</v>
      </c>
      <c r="O25" s="481">
        <v>400</v>
      </c>
      <c r="P25" s="482">
        <f>Tabla1[[#This Row],[Precio Unitario]]*Tabla1[[#This Row],[Cantidad de Insumos]]</f>
        <v>400</v>
      </c>
      <c r="Q25" s="489">
        <v>239201</v>
      </c>
      <c r="R25" s="479" t="s">
        <v>924</v>
      </c>
      <c r="AM25"/>
      <c r="AN25"/>
      <c r="AO25"/>
      <c r="AP25"/>
      <c r="AQ25"/>
      <c r="AR25"/>
      <c r="AS25"/>
      <c r="AT25"/>
      <c r="AU25"/>
    </row>
    <row r="26" spans="2:47" ht="78.75" x14ac:dyDescent="0.25">
      <c r="B26" s="326" t="e">
        <f>IF(Tabla1[[#This Row],[Código_Actividad]]="","",CONCATENATE(Tabla1[[#This Row],[POA]],".",Tabla1[[#This Row],[SRS]],".",Tabla1[[#This Row],[AREA]],".",Tabla1[[#This Row],[TIPO]]))</f>
        <v>#REF!</v>
      </c>
      <c r="C26" s="326" t="e">
        <f>IF(Tabla1[[#This Row],[Código_Actividad]]="","",'Formulario PPGR1'!#REF!)</f>
        <v>#REF!</v>
      </c>
      <c r="D26" s="326" t="e">
        <f>IF(Tabla1[[#This Row],[Código_Actividad]]="","",'Formulario PPGR1'!#REF!)</f>
        <v>#REF!</v>
      </c>
      <c r="E26" s="326" t="e">
        <f>IF(Tabla1[[#This Row],[Código_Actividad]]="","",'Formulario PPGR1'!#REF!)</f>
        <v>#REF!</v>
      </c>
      <c r="F26" s="326" t="e">
        <f>IF(Tabla1[[#This Row],[Código_Actividad]]="","",'Formulario PPGR1'!#REF!)</f>
        <v>#REF!</v>
      </c>
      <c r="G26" s="451" t="s">
        <v>2502</v>
      </c>
      <c r="H26" s="453" t="s">
        <v>1339</v>
      </c>
      <c r="I26" s="452">
        <v>4</v>
      </c>
      <c r="J26" s="484" t="s">
        <v>2503</v>
      </c>
      <c r="K26" s="484"/>
      <c r="L26" s="490" t="s">
        <v>2504</v>
      </c>
      <c r="M26" s="487" t="s">
        <v>2501</v>
      </c>
      <c r="N26" s="488">
        <v>28</v>
      </c>
      <c r="O26" s="481">
        <v>140</v>
      </c>
      <c r="P26" s="482">
        <f>Tabla1[[#This Row],[Precio Unitario]]*Tabla1[[#This Row],[Cantidad de Insumos]]</f>
        <v>3920</v>
      </c>
      <c r="Q26" s="489" t="s">
        <v>2505</v>
      </c>
      <c r="R26" s="479" t="s">
        <v>924</v>
      </c>
      <c r="AM26"/>
      <c r="AN26"/>
      <c r="AO26"/>
      <c r="AP26"/>
      <c r="AQ26"/>
      <c r="AR26"/>
      <c r="AS26"/>
      <c r="AT26"/>
      <c r="AU26"/>
    </row>
    <row r="27" spans="2:47" ht="78.75" x14ac:dyDescent="0.25">
      <c r="B27" s="326" t="e">
        <f>IF(Tabla1[[#This Row],[Código_Actividad]]="","",CONCATENATE(Tabla1[[#This Row],[POA]],".",Tabla1[[#This Row],[SRS]],".",Tabla1[[#This Row],[AREA]],".",Tabla1[[#This Row],[TIPO]]))</f>
        <v>#REF!</v>
      </c>
      <c r="C27" s="326" t="e">
        <f>IF(Tabla1[[#This Row],[Código_Actividad]]="","",'Formulario PPGR1'!#REF!)</f>
        <v>#REF!</v>
      </c>
      <c r="D27" s="326" t="e">
        <f>IF(Tabla1[[#This Row],[Código_Actividad]]="","",'Formulario PPGR1'!#REF!)</f>
        <v>#REF!</v>
      </c>
      <c r="E27" s="326" t="e">
        <f>IF(Tabla1[[#This Row],[Código_Actividad]]="","",'Formulario PPGR1'!#REF!)</f>
        <v>#REF!</v>
      </c>
      <c r="F27" s="326" t="e">
        <f>IF(Tabla1[[#This Row],[Código_Actividad]]="","",'Formulario PPGR1'!#REF!)</f>
        <v>#REF!</v>
      </c>
      <c r="G27" s="451" t="s">
        <v>2506</v>
      </c>
      <c r="H27" s="451" t="s">
        <v>1339</v>
      </c>
      <c r="I27" s="452">
        <v>4</v>
      </c>
      <c r="J27" s="479" t="s">
        <v>2499</v>
      </c>
      <c r="K27" s="479"/>
      <c r="L27" s="490" t="s">
        <v>2507</v>
      </c>
      <c r="M27" s="487" t="s">
        <v>2508</v>
      </c>
      <c r="N27" s="488">
        <v>1</v>
      </c>
      <c r="O27" s="482">
        <v>300</v>
      </c>
      <c r="P27" s="482">
        <f>Tabla1[[#This Row],[Precio Unitario]]*Tabla1[[#This Row],[Cantidad de Insumos]]</f>
        <v>300</v>
      </c>
      <c r="Q27" s="489">
        <v>239201</v>
      </c>
      <c r="R27" s="479" t="s">
        <v>924</v>
      </c>
      <c r="AM27"/>
      <c r="AN27"/>
      <c r="AO27"/>
      <c r="AP27"/>
      <c r="AQ27"/>
      <c r="AR27"/>
      <c r="AS27"/>
      <c r="AT27"/>
      <c r="AU27"/>
    </row>
    <row r="28" spans="2:47" ht="78.75" x14ac:dyDescent="0.25">
      <c r="B28" s="326" t="e">
        <f>IF(Tabla1[[#This Row],[Código_Actividad]]="","",CONCATENATE(Tabla1[[#This Row],[POA]],".",Tabla1[[#This Row],[SRS]],".",Tabla1[[#This Row],[AREA]],".",Tabla1[[#This Row],[TIPO]]))</f>
        <v>#REF!</v>
      </c>
      <c r="C28" s="326" t="e">
        <f>IF(Tabla1[[#This Row],[Código_Actividad]]="","",'Formulario PPGR1'!#REF!)</f>
        <v>#REF!</v>
      </c>
      <c r="D28" s="326" t="e">
        <f>IF(Tabla1[[#This Row],[Código_Actividad]]="","",'Formulario PPGR1'!#REF!)</f>
        <v>#REF!</v>
      </c>
      <c r="E28" s="326" t="e">
        <f>IF(Tabla1[[#This Row],[Código_Actividad]]="","",'Formulario PPGR1'!#REF!)</f>
        <v>#REF!</v>
      </c>
      <c r="F28" s="326" t="e">
        <f>IF(Tabla1[[#This Row],[Código_Actividad]]="","",'Formulario PPGR1'!#REF!)</f>
        <v>#REF!</v>
      </c>
      <c r="G28" s="451" t="s">
        <v>2509</v>
      </c>
      <c r="H28" s="451" t="s">
        <v>1339</v>
      </c>
      <c r="I28" s="452">
        <v>4</v>
      </c>
      <c r="J28" s="479" t="s">
        <v>2510</v>
      </c>
      <c r="K28" s="479"/>
      <c r="L28" s="479" t="s">
        <v>1331</v>
      </c>
      <c r="M28" s="487" t="s">
        <v>2511</v>
      </c>
      <c r="N28" s="488">
        <v>21</v>
      </c>
      <c r="O28" s="481">
        <v>180</v>
      </c>
      <c r="P28" s="482">
        <f>Tabla1[[#This Row],[Precio Unitario]]*Tabla1[[#This Row],[Cantidad de Insumos]]</f>
        <v>3780</v>
      </c>
      <c r="Q28" s="489">
        <v>237102</v>
      </c>
      <c r="R28" s="479" t="s">
        <v>926</v>
      </c>
      <c r="AM28"/>
      <c r="AN28"/>
      <c r="AO28"/>
      <c r="AP28"/>
      <c r="AQ28"/>
      <c r="AR28"/>
      <c r="AS28"/>
      <c r="AT28"/>
      <c r="AU28"/>
    </row>
    <row r="29" spans="2:47" ht="31.5" x14ac:dyDescent="0.25">
      <c r="B29" s="326" t="e">
        <f>IF(Tabla1[[#This Row],[Código_Actividad]]="","",CONCATENATE(Tabla1[[#This Row],[POA]],".",Tabla1[[#This Row],[SRS]],".",Tabla1[[#This Row],[AREA]],".",Tabla1[[#This Row],[TIPO]]))</f>
        <v>#REF!</v>
      </c>
      <c r="C29" s="326" t="e">
        <f>IF(Tabla1[[#This Row],[Código_Actividad]]="","",'Formulario PPGR1'!#REF!)</f>
        <v>#REF!</v>
      </c>
      <c r="D29" s="326" t="e">
        <f>IF(Tabla1[[#This Row],[Código_Actividad]]="","",'Formulario PPGR1'!#REF!)</f>
        <v>#REF!</v>
      </c>
      <c r="E29" s="326" t="e">
        <f>IF(Tabla1[[#This Row],[Código_Actividad]]="","",'Formulario PPGR1'!#REF!)</f>
        <v>#REF!</v>
      </c>
      <c r="F29" s="326" t="e">
        <f>IF(Tabla1[[#This Row],[Código_Actividad]]="","",'Formulario PPGR1'!#REF!)</f>
        <v>#REF!</v>
      </c>
      <c r="G29" s="451" t="s">
        <v>2512</v>
      </c>
      <c r="H29" s="455" t="s">
        <v>1340</v>
      </c>
      <c r="I29" s="486" t="s">
        <v>2200</v>
      </c>
      <c r="J29" s="479" t="s">
        <v>2499</v>
      </c>
      <c r="K29" s="479"/>
      <c r="L29" s="479" t="s">
        <v>2500</v>
      </c>
      <c r="M29" s="480" t="s">
        <v>2501</v>
      </c>
      <c r="N29" s="488">
        <v>4</v>
      </c>
      <c r="O29" s="481">
        <v>400</v>
      </c>
      <c r="P29" s="482">
        <f>Tabla1[[#This Row],[Precio Unitario]]*Tabla1[[#This Row],[Cantidad de Insumos]]</f>
        <v>1600</v>
      </c>
      <c r="Q29" s="489">
        <v>239201</v>
      </c>
      <c r="R29" s="479" t="s">
        <v>924</v>
      </c>
      <c r="AM29"/>
      <c r="AN29"/>
      <c r="AO29"/>
      <c r="AP29"/>
      <c r="AQ29"/>
      <c r="AR29"/>
      <c r="AS29"/>
      <c r="AT29"/>
      <c r="AU29"/>
    </row>
    <row r="30" spans="2:47" ht="31.5" x14ac:dyDescent="0.25">
      <c r="B30" s="326" t="e">
        <f>IF(Tabla1[[#This Row],[Código_Actividad]]="","",CONCATENATE(Tabla1[[#This Row],[POA]],".",Tabla1[[#This Row],[SRS]],".",Tabla1[[#This Row],[AREA]],".",Tabla1[[#This Row],[TIPO]]))</f>
        <v>#REF!</v>
      </c>
      <c r="C30" s="326" t="e">
        <f>IF(Tabla1[[#This Row],[Código_Actividad]]="","",'Formulario PPGR1'!#REF!)</f>
        <v>#REF!</v>
      </c>
      <c r="D30" s="326" t="e">
        <f>IF(Tabla1[[#This Row],[Código_Actividad]]="","",'Formulario PPGR1'!#REF!)</f>
        <v>#REF!</v>
      </c>
      <c r="E30" s="326" t="e">
        <f>IF(Tabla1[[#This Row],[Código_Actividad]]="","",'Formulario PPGR1'!#REF!)</f>
        <v>#REF!</v>
      </c>
      <c r="F30" s="326" t="e">
        <f>IF(Tabla1[[#This Row],[Código_Actividad]]="","",'Formulario PPGR1'!#REF!)</f>
        <v>#REF!</v>
      </c>
      <c r="G30" s="451" t="s">
        <v>2512</v>
      </c>
      <c r="H30" s="455" t="s">
        <v>1340</v>
      </c>
      <c r="I30" s="486" t="s">
        <v>2200</v>
      </c>
      <c r="J30" s="484" t="s">
        <v>2503</v>
      </c>
      <c r="K30" s="484"/>
      <c r="L30" s="490" t="s">
        <v>2504</v>
      </c>
      <c r="M30" s="479" t="s">
        <v>2501</v>
      </c>
      <c r="N30" s="488">
        <v>30</v>
      </c>
      <c r="O30" s="481">
        <v>140</v>
      </c>
      <c r="P30" s="482">
        <f>Tabla1[[#This Row],[Precio Unitario]]*Tabla1[[#This Row],[Cantidad de Insumos]]</f>
        <v>4200</v>
      </c>
      <c r="Q30" s="489">
        <v>239201</v>
      </c>
      <c r="R30" s="479" t="s">
        <v>924</v>
      </c>
      <c r="AM30"/>
      <c r="AN30"/>
      <c r="AO30"/>
      <c r="AP30"/>
      <c r="AQ30"/>
      <c r="AR30"/>
      <c r="AS30"/>
      <c r="AT30"/>
      <c r="AU30"/>
    </row>
    <row r="31" spans="2:47" ht="31.5" x14ac:dyDescent="0.25">
      <c r="B31" s="326" t="e">
        <f>IF(Tabla1[[#This Row],[Código_Actividad]]="","",CONCATENATE(Tabla1[[#This Row],[POA]],".",Tabla1[[#This Row],[SRS]],".",Tabla1[[#This Row],[AREA]],".",Tabla1[[#This Row],[TIPO]]))</f>
        <v>#REF!</v>
      </c>
      <c r="C31" s="326" t="e">
        <f>IF(Tabla1[[#This Row],[Código_Actividad]]="","",'Formulario PPGR1'!#REF!)</f>
        <v>#REF!</v>
      </c>
      <c r="D31" s="326" t="e">
        <f>IF(Tabla1[[#This Row],[Código_Actividad]]="","",'Formulario PPGR1'!#REF!)</f>
        <v>#REF!</v>
      </c>
      <c r="E31" s="326" t="e">
        <f>IF(Tabla1[[#This Row],[Código_Actividad]]="","",'Formulario PPGR1'!#REF!)</f>
        <v>#REF!</v>
      </c>
      <c r="F31" s="326" t="e">
        <f>IF(Tabla1[[#This Row],[Código_Actividad]]="","",'Formulario PPGR1'!#REF!)</f>
        <v>#REF!</v>
      </c>
      <c r="G31" s="451" t="s">
        <v>2512</v>
      </c>
      <c r="H31" s="455" t="s">
        <v>1340</v>
      </c>
      <c r="I31" s="486" t="s">
        <v>2200</v>
      </c>
      <c r="J31" s="479" t="s">
        <v>2499</v>
      </c>
      <c r="K31" s="479"/>
      <c r="L31" s="490" t="s">
        <v>2507</v>
      </c>
      <c r="M31" s="479" t="s">
        <v>2508</v>
      </c>
      <c r="N31" s="488">
        <v>4</v>
      </c>
      <c r="O31" s="481">
        <v>300</v>
      </c>
      <c r="P31" s="482">
        <f>Tabla1[[#This Row],[Precio Unitario]]*Tabla1[[#This Row],[Cantidad de Insumos]]</f>
        <v>1200</v>
      </c>
      <c r="Q31" s="489">
        <v>239201</v>
      </c>
      <c r="R31" s="479" t="s">
        <v>924</v>
      </c>
      <c r="AM31"/>
      <c r="AN31"/>
      <c r="AO31"/>
      <c r="AP31"/>
      <c r="AQ31"/>
      <c r="AR31"/>
      <c r="AS31"/>
      <c r="AT31"/>
      <c r="AU31"/>
    </row>
    <row r="32" spans="2:47" ht="31.5" x14ac:dyDescent="0.25">
      <c r="B32" s="326" t="e">
        <f>IF(Tabla1[[#This Row],[Código_Actividad]]="","",CONCATENATE(Tabla1[[#This Row],[POA]],".",Tabla1[[#This Row],[SRS]],".",Tabla1[[#This Row],[AREA]],".",Tabla1[[#This Row],[TIPO]]))</f>
        <v>#REF!</v>
      </c>
      <c r="C32" s="326" t="e">
        <f>IF(Tabla1[[#This Row],[Código_Actividad]]="","",'Formulario PPGR1'!#REF!)</f>
        <v>#REF!</v>
      </c>
      <c r="D32" s="326" t="e">
        <f>IF(Tabla1[[#This Row],[Código_Actividad]]="","",'Formulario PPGR1'!#REF!)</f>
        <v>#REF!</v>
      </c>
      <c r="E32" s="326" t="e">
        <f>IF(Tabla1[[#This Row],[Código_Actividad]]="","",'Formulario PPGR1'!#REF!)</f>
        <v>#REF!</v>
      </c>
      <c r="F32" s="326" t="e">
        <f>IF(Tabla1[[#This Row],[Código_Actividad]]="","",'Formulario PPGR1'!#REF!)</f>
        <v>#REF!</v>
      </c>
      <c r="G32" s="451" t="s">
        <v>2512</v>
      </c>
      <c r="H32" s="455" t="s">
        <v>1340</v>
      </c>
      <c r="I32" s="486" t="s">
        <v>2200</v>
      </c>
      <c r="J32" s="479" t="s">
        <v>2510</v>
      </c>
      <c r="K32" s="479"/>
      <c r="L32" s="479" t="s">
        <v>1331</v>
      </c>
      <c r="M32" s="479" t="s">
        <v>2511</v>
      </c>
      <c r="N32" s="488">
        <v>6</v>
      </c>
      <c r="O32" s="481">
        <v>180</v>
      </c>
      <c r="P32" s="482">
        <f>Tabla1[[#This Row],[Precio Unitario]]*Tabla1[[#This Row],[Cantidad de Insumos]]</f>
        <v>1080</v>
      </c>
      <c r="Q32" s="489" t="s">
        <v>2489</v>
      </c>
      <c r="R32" s="479" t="s">
        <v>926</v>
      </c>
      <c r="AM32"/>
      <c r="AN32"/>
      <c r="AO32"/>
      <c r="AP32"/>
      <c r="AQ32"/>
      <c r="AR32"/>
      <c r="AS32"/>
      <c r="AT32"/>
      <c r="AU32"/>
    </row>
    <row r="33" spans="2:47" ht="15.75" x14ac:dyDescent="0.25">
      <c r="B33" s="326" t="e">
        <f>IF(Tabla1[[#This Row],[Código_Actividad]]="","",CONCATENATE(Tabla1[[#This Row],[POA]],".",Tabla1[[#This Row],[SRS]],".",Tabla1[[#This Row],[AREA]],".",Tabla1[[#This Row],[TIPO]]))</f>
        <v>#REF!</v>
      </c>
      <c r="C33" s="326" t="e">
        <f>IF(Tabla1[[#This Row],[Código_Actividad]]="","",'Formulario PPGR1'!#REF!)</f>
        <v>#REF!</v>
      </c>
      <c r="D33" s="326" t="e">
        <f>IF(Tabla1[[#This Row],[Código_Actividad]]="","",'Formulario PPGR1'!#REF!)</f>
        <v>#REF!</v>
      </c>
      <c r="E33" s="326" t="e">
        <f>IF(Tabla1[[#This Row],[Código_Actividad]]="","",'Formulario PPGR1'!#REF!)</f>
        <v>#REF!</v>
      </c>
      <c r="F33" s="326" t="e">
        <f>IF(Tabla1[[#This Row],[Código_Actividad]]="","",'Formulario PPGR1'!#REF!)</f>
        <v>#REF!</v>
      </c>
      <c r="G33" s="451" t="s">
        <v>2513</v>
      </c>
      <c r="H33" s="455" t="s">
        <v>2514</v>
      </c>
      <c r="I33" s="486">
        <v>4</v>
      </c>
      <c r="J33" s="479" t="s">
        <v>2499</v>
      </c>
      <c r="K33" s="479"/>
      <c r="L33" s="479" t="s">
        <v>2500</v>
      </c>
      <c r="M33" s="479" t="s">
        <v>2515</v>
      </c>
      <c r="N33" s="488">
        <v>1</v>
      </c>
      <c r="O33" s="481">
        <v>400</v>
      </c>
      <c r="P33" s="482">
        <f>Tabla1[[#This Row],[Precio Unitario]]*Tabla1[[#This Row],[Cantidad de Insumos]]</f>
        <v>400</v>
      </c>
      <c r="Q33" s="489">
        <v>239201</v>
      </c>
      <c r="R33" s="479" t="s">
        <v>924</v>
      </c>
      <c r="AM33"/>
      <c r="AN33"/>
      <c r="AO33"/>
      <c r="AP33"/>
      <c r="AQ33"/>
      <c r="AR33"/>
      <c r="AS33"/>
      <c r="AT33"/>
      <c r="AU33"/>
    </row>
    <row r="34" spans="2:47" ht="63" x14ac:dyDescent="0.25">
      <c r="B34" s="326" t="e">
        <f>IF(Tabla1[[#This Row],[Código_Actividad]]="","",CONCATENATE(Tabla1[[#This Row],[POA]],".",Tabla1[[#This Row],[SRS]],".",Tabla1[[#This Row],[AREA]],".",Tabla1[[#This Row],[TIPO]]))</f>
        <v>#REF!</v>
      </c>
      <c r="C34" s="326" t="e">
        <f>IF(Tabla1[[#This Row],[Código_Actividad]]="","",'Formulario PPGR1'!#REF!)</f>
        <v>#REF!</v>
      </c>
      <c r="D34" s="326" t="e">
        <f>IF(Tabla1[[#This Row],[Código_Actividad]]="","",'Formulario PPGR1'!#REF!)</f>
        <v>#REF!</v>
      </c>
      <c r="E34" s="326" t="e">
        <f>IF(Tabla1[[#This Row],[Código_Actividad]]="","",'Formulario PPGR1'!#REF!)</f>
        <v>#REF!</v>
      </c>
      <c r="F34" s="326" t="e">
        <f>IF(Tabla1[[#This Row],[Código_Actividad]]="","",'Formulario PPGR1'!#REF!)</f>
        <v>#REF!</v>
      </c>
      <c r="G34" s="451" t="s">
        <v>2513</v>
      </c>
      <c r="H34" s="455" t="s">
        <v>2514</v>
      </c>
      <c r="I34" s="486">
        <v>4</v>
      </c>
      <c r="J34" s="484" t="s">
        <v>2504</v>
      </c>
      <c r="K34" s="484"/>
      <c r="L34" s="484" t="s">
        <v>2503</v>
      </c>
      <c r="M34" s="510" t="s">
        <v>2739</v>
      </c>
      <c r="N34" s="488">
        <v>28</v>
      </c>
      <c r="O34" s="481">
        <v>140</v>
      </c>
      <c r="P34" s="482">
        <f>Tabla1[[#This Row],[Precio Unitario]]*Tabla1[[#This Row],[Cantidad de Insumos]]</f>
        <v>3920</v>
      </c>
      <c r="Q34" s="489">
        <v>239201</v>
      </c>
      <c r="R34" s="479" t="s">
        <v>924</v>
      </c>
      <c r="AM34"/>
      <c r="AN34"/>
      <c r="AO34"/>
      <c r="AP34"/>
      <c r="AQ34"/>
      <c r="AR34"/>
      <c r="AS34"/>
      <c r="AT34"/>
      <c r="AU34"/>
    </row>
    <row r="35" spans="2:47" ht="15.75" x14ac:dyDescent="0.25">
      <c r="B35" s="326" t="e">
        <f>IF(Tabla1[[#This Row],[Código_Actividad]]="","",CONCATENATE(Tabla1[[#This Row],[POA]],".",Tabla1[[#This Row],[SRS]],".",Tabla1[[#This Row],[AREA]],".",Tabla1[[#This Row],[TIPO]]))</f>
        <v>#REF!</v>
      </c>
      <c r="C35" s="326" t="e">
        <f>IF(Tabla1[[#This Row],[Código_Actividad]]="","",'Formulario PPGR1'!#REF!)</f>
        <v>#REF!</v>
      </c>
      <c r="D35" s="326" t="e">
        <f>IF(Tabla1[[#This Row],[Código_Actividad]]="","",'Formulario PPGR1'!#REF!)</f>
        <v>#REF!</v>
      </c>
      <c r="E35" s="326" t="e">
        <f>IF(Tabla1[[#This Row],[Código_Actividad]]="","",'Formulario PPGR1'!#REF!)</f>
        <v>#REF!</v>
      </c>
      <c r="F35" s="326" t="e">
        <f>IF(Tabla1[[#This Row],[Código_Actividad]]="","",'Formulario PPGR1'!#REF!)</f>
        <v>#REF!</v>
      </c>
      <c r="G35" s="451" t="s">
        <v>2513</v>
      </c>
      <c r="H35" s="455" t="s">
        <v>2514</v>
      </c>
      <c r="I35" s="486">
        <v>4</v>
      </c>
      <c r="J35" s="479" t="s">
        <v>2499</v>
      </c>
      <c r="K35" s="479"/>
      <c r="L35" s="479" t="s">
        <v>2507</v>
      </c>
      <c r="M35" s="479" t="s">
        <v>2508</v>
      </c>
      <c r="N35" s="488">
        <v>1</v>
      </c>
      <c r="O35" s="481">
        <v>300</v>
      </c>
      <c r="P35" s="482">
        <f>Tabla1[[#This Row],[Precio Unitario]]*Tabla1[[#This Row],[Cantidad de Insumos]]</f>
        <v>300</v>
      </c>
      <c r="Q35" s="489">
        <v>239201</v>
      </c>
      <c r="R35" s="479" t="s">
        <v>924</v>
      </c>
      <c r="AM35"/>
      <c r="AN35"/>
      <c r="AO35"/>
      <c r="AP35"/>
      <c r="AQ35"/>
      <c r="AR35"/>
      <c r="AS35"/>
      <c r="AT35"/>
      <c r="AU35"/>
    </row>
    <row r="36" spans="2:47" ht="15.75" x14ac:dyDescent="0.25">
      <c r="B36" s="326" t="e">
        <f>IF(Tabla1[[#This Row],[Código_Actividad]]="","",CONCATENATE(Tabla1[[#This Row],[POA]],".",Tabla1[[#This Row],[SRS]],".",Tabla1[[#This Row],[AREA]],".",Tabla1[[#This Row],[TIPO]]))</f>
        <v>#REF!</v>
      </c>
      <c r="C36" s="326" t="e">
        <f>IF(Tabla1[[#This Row],[Código_Actividad]]="","",'Formulario PPGR1'!#REF!)</f>
        <v>#REF!</v>
      </c>
      <c r="D36" s="326" t="e">
        <f>IF(Tabla1[[#This Row],[Código_Actividad]]="","",'Formulario PPGR1'!#REF!)</f>
        <v>#REF!</v>
      </c>
      <c r="E36" s="326" t="e">
        <f>IF(Tabla1[[#This Row],[Código_Actividad]]="","",'Formulario PPGR1'!#REF!)</f>
        <v>#REF!</v>
      </c>
      <c r="F36" s="326" t="e">
        <f>IF(Tabla1[[#This Row],[Código_Actividad]]="","",'Formulario PPGR1'!#REF!)</f>
        <v>#REF!</v>
      </c>
      <c r="G36" s="451" t="s">
        <v>2513</v>
      </c>
      <c r="H36" s="455" t="s">
        <v>2514</v>
      </c>
      <c r="I36" s="486">
        <v>4</v>
      </c>
      <c r="J36" s="479" t="s">
        <v>2510</v>
      </c>
      <c r="K36" s="479"/>
      <c r="L36" s="479" t="s">
        <v>1331</v>
      </c>
      <c r="M36" s="479" t="s">
        <v>2511</v>
      </c>
      <c r="N36" s="488">
        <v>21</v>
      </c>
      <c r="O36" s="481">
        <v>180</v>
      </c>
      <c r="P36" s="482">
        <f>Tabla1[[#This Row],[Precio Unitario]]*Tabla1[[#This Row],[Cantidad de Insumos]]</f>
        <v>3780</v>
      </c>
      <c r="Q36" s="489" t="s">
        <v>2489</v>
      </c>
      <c r="R36" s="479" t="s">
        <v>926</v>
      </c>
      <c r="AM36"/>
      <c r="AN36"/>
      <c r="AO36"/>
      <c r="AP36"/>
      <c r="AQ36"/>
      <c r="AR36"/>
      <c r="AS36"/>
      <c r="AT36"/>
      <c r="AU36"/>
    </row>
    <row r="37" spans="2:47" ht="63" x14ac:dyDescent="0.25">
      <c r="B37" s="326" t="e">
        <f>IF(Tabla1[[#This Row],[Código_Actividad]]="","",CONCATENATE(Tabla1[[#This Row],[POA]],".",Tabla1[[#This Row],[SRS]],".",Tabla1[[#This Row],[AREA]],".",Tabla1[[#This Row],[TIPO]]))</f>
        <v>#REF!</v>
      </c>
      <c r="C37" s="326" t="e">
        <f>IF(Tabla1[[#This Row],[Código_Actividad]]="","",'Formulario PPGR1'!#REF!)</f>
        <v>#REF!</v>
      </c>
      <c r="D37" s="326" t="e">
        <f>IF(Tabla1[[#This Row],[Código_Actividad]]="","",'Formulario PPGR1'!#REF!)</f>
        <v>#REF!</v>
      </c>
      <c r="E37" s="326" t="e">
        <f>IF(Tabla1[[#This Row],[Código_Actividad]]="","",'Formulario PPGR1'!#REF!)</f>
        <v>#REF!</v>
      </c>
      <c r="F37" s="326" t="e">
        <f>IF(Tabla1[[#This Row],[Código_Actividad]]="","",'Formulario PPGR1'!#REF!)</f>
        <v>#REF!</v>
      </c>
      <c r="G37" s="456" t="s">
        <v>2498</v>
      </c>
      <c r="H37" s="455" t="s">
        <v>1341</v>
      </c>
      <c r="I37" s="486" t="s">
        <v>2200</v>
      </c>
      <c r="J37" s="479" t="s">
        <v>2499</v>
      </c>
      <c r="K37" s="479"/>
      <c r="L37" s="479" t="s">
        <v>2500</v>
      </c>
      <c r="M37" s="479" t="s">
        <v>2515</v>
      </c>
      <c r="N37" s="488">
        <v>1</v>
      </c>
      <c r="O37" s="481">
        <v>400</v>
      </c>
      <c r="P37" s="482">
        <f>Tabla1[[#This Row],[Precio Unitario]]*Tabla1[[#This Row],[Cantidad de Insumos]]</f>
        <v>400</v>
      </c>
      <c r="Q37" s="489">
        <v>239201</v>
      </c>
      <c r="R37" s="479" t="s">
        <v>924</v>
      </c>
      <c r="AM37"/>
      <c r="AN37"/>
      <c r="AO37"/>
      <c r="AP37"/>
      <c r="AQ37"/>
      <c r="AR37"/>
      <c r="AS37"/>
      <c r="AT37"/>
      <c r="AU37"/>
    </row>
    <row r="38" spans="2:47" ht="63" x14ac:dyDescent="0.25">
      <c r="B38" s="326" t="e">
        <f>IF(Tabla1[[#This Row],[Código_Actividad]]="","",CONCATENATE(Tabla1[[#This Row],[POA]],".",Tabla1[[#This Row],[SRS]],".",Tabla1[[#This Row],[AREA]],".",Tabla1[[#This Row],[TIPO]]))</f>
        <v>#REF!</v>
      </c>
      <c r="C38" s="326" t="e">
        <f>IF(Tabla1[[#This Row],[Código_Actividad]]="","",'Formulario PPGR1'!#REF!)</f>
        <v>#REF!</v>
      </c>
      <c r="D38" s="326" t="e">
        <f>IF(Tabla1[[#This Row],[Código_Actividad]]="","",'Formulario PPGR1'!#REF!)</f>
        <v>#REF!</v>
      </c>
      <c r="E38" s="326" t="e">
        <f>IF(Tabla1[[#This Row],[Código_Actividad]]="","",'Formulario PPGR1'!#REF!)</f>
        <v>#REF!</v>
      </c>
      <c r="F38" s="326" t="e">
        <f>IF(Tabla1[[#This Row],[Código_Actividad]]="","",'Formulario PPGR1'!#REF!)</f>
        <v>#REF!</v>
      </c>
      <c r="G38" s="456" t="s">
        <v>2498</v>
      </c>
      <c r="H38" s="455" t="s">
        <v>1341</v>
      </c>
      <c r="I38" s="486" t="s">
        <v>2200</v>
      </c>
      <c r="J38" s="484" t="s">
        <v>2503</v>
      </c>
      <c r="K38" s="484"/>
      <c r="L38" s="479" t="s">
        <v>2504</v>
      </c>
      <c r="M38" s="479" t="s">
        <v>2516</v>
      </c>
      <c r="N38" s="488">
        <v>28</v>
      </c>
      <c r="O38" s="481">
        <v>140</v>
      </c>
      <c r="P38" s="482">
        <f>Tabla1[[#This Row],[Precio Unitario]]*Tabla1[[#This Row],[Cantidad de Insumos]]</f>
        <v>3920</v>
      </c>
      <c r="Q38" s="489">
        <v>239201</v>
      </c>
      <c r="R38" s="479" t="s">
        <v>924</v>
      </c>
      <c r="AM38"/>
      <c r="AN38"/>
      <c r="AO38"/>
      <c r="AP38"/>
      <c r="AQ38"/>
      <c r="AR38"/>
      <c r="AS38"/>
      <c r="AT38"/>
      <c r="AU38"/>
    </row>
    <row r="39" spans="2:47" ht="63" x14ac:dyDescent="0.25">
      <c r="B39" s="326" t="e">
        <f>IF(Tabla1[[#This Row],[Código_Actividad]]="","",CONCATENATE(Tabla1[[#This Row],[POA]],".",Tabla1[[#This Row],[SRS]],".",Tabla1[[#This Row],[AREA]],".",Tabla1[[#This Row],[TIPO]]))</f>
        <v>#REF!</v>
      </c>
      <c r="C39" s="326" t="e">
        <f>IF(Tabla1[[#This Row],[Código_Actividad]]="","",'Formulario PPGR1'!#REF!)</f>
        <v>#REF!</v>
      </c>
      <c r="D39" s="326" t="e">
        <f>IF(Tabla1[[#This Row],[Código_Actividad]]="","",'Formulario PPGR1'!#REF!)</f>
        <v>#REF!</v>
      </c>
      <c r="E39" s="326" t="e">
        <f>IF(Tabla1[[#This Row],[Código_Actividad]]="","",'Formulario PPGR1'!#REF!)</f>
        <v>#REF!</v>
      </c>
      <c r="F39" s="326" t="e">
        <f>IF(Tabla1[[#This Row],[Código_Actividad]]="","",'Formulario PPGR1'!#REF!)</f>
        <v>#REF!</v>
      </c>
      <c r="G39" s="456" t="s">
        <v>2498</v>
      </c>
      <c r="H39" s="455" t="s">
        <v>1341</v>
      </c>
      <c r="I39" s="486" t="s">
        <v>2200</v>
      </c>
      <c r="J39" s="479" t="s">
        <v>2499</v>
      </c>
      <c r="K39" s="479"/>
      <c r="L39" s="479" t="s">
        <v>2507</v>
      </c>
      <c r="M39" s="479" t="s">
        <v>2508</v>
      </c>
      <c r="N39" s="488">
        <v>1</v>
      </c>
      <c r="O39" s="481">
        <v>300</v>
      </c>
      <c r="P39" s="482">
        <f>Tabla1[[#This Row],[Precio Unitario]]*Tabla1[[#This Row],[Cantidad de Insumos]]</f>
        <v>300</v>
      </c>
      <c r="Q39" s="489">
        <v>239201</v>
      </c>
      <c r="R39" s="479" t="s">
        <v>924</v>
      </c>
      <c r="AM39"/>
      <c r="AN39"/>
      <c r="AO39"/>
      <c r="AP39"/>
      <c r="AQ39"/>
      <c r="AR39"/>
      <c r="AS39"/>
      <c r="AT39"/>
      <c r="AU39"/>
    </row>
    <row r="40" spans="2:47" ht="63" x14ac:dyDescent="0.25">
      <c r="B40" s="326" t="e">
        <f>IF(Tabla1[[#This Row],[Código_Actividad]]="","",CONCATENATE(Tabla1[[#This Row],[POA]],".",Tabla1[[#This Row],[SRS]],".",Tabla1[[#This Row],[AREA]],".",Tabla1[[#This Row],[TIPO]]))</f>
        <v>#REF!</v>
      </c>
      <c r="C40" s="326" t="e">
        <f>IF(Tabla1[[#This Row],[Código_Actividad]]="","",'Formulario PPGR1'!#REF!)</f>
        <v>#REF!</v>
      </c>
      <c r="D40" s="326" t="e">
        <f>IF(Tabla1[[#This Row],[Código_Actividad]]="","",'Formulario PPGR1'!#REF!)</f>
        <v>#REF!</v>
      </c>
      <c r="E40" s="326" t="e">
        <f>IF(Tabla1[[#This Row],[Código_Actividad]]="","",'Formulario PPGR1'!#REF!)</f>
        <v>#REF!</v>
      </c>
      <c r="F40" s="326" t="e">
        <f>IF(Tabla1[[#This Row],[Código_Actividad]]="","",'Formulario PPGR1'!#REF!)</f>
        <v>#REF!</v>
      </c>
      <c r="G40" s="456" t="s">
        <v>2498</v>
      </c>
      <c r="H40" s="455" t="s">
        <v>1341</v>
      </c>
      <c r="I40" s="486" t="s">
        <v>2200</v>
      </c>
      <c r="J40" s="479" t="s">
        <v>2517</v>
      </c>
      <c r="K40" s="484"/>
      <c r="L40" s="484" t="s">
        <v>2518</v>
      </c>
      <c r="M40" s="479" t="s">
        <v>593</v>
      </c>
      <c r="N40" s="488">
        <v>140</v>
      </c>
      <c r="O40" s="481">
        <v>250</v>
      </c>
      <c r="P40" s="482">
        <f>Tabla1[[#This Row],[Precio Unitario]]*Tabla1[[#This Row],[Cantidad de Insumos]]</f>
        <v>35000</v>
      </c>
      <c r="Q40" s="489">
        <v>239201</v>
      </c>
      <c r="R40" s="479" t="s">
        <v>926</v>
      </c>
      <c r="AM40"/>
      <c r="AN40"/>
      <c r="AO40"/>
      <c r="AP40"/>
      <c r="AQ40"/>
      <c r="AR40"/>
      <c r="AS40"/>
      <c r="AT40"/>
      <c r="AU40"/>
    </row>
    <row r="41" spans="2:47" ht="63" x14ac:dyDescent="0.25">
      <c r="B41" s="326" t="e">
        <f>IF(Tabla1[[#This Row],[Código_Actividad]]="","",CONCATENATE(Tabla1[[#This Row],[POA]],".",Tabla1[[#This Row],[SRS]],".",Tabla1[[#This Row],[AREA]],".",Tabla1[[#This Row],[TIPO]]))</f>
        <v>#REF!</v>
      </c>
      <c r="C41" s="326" t="e">
        <f>IF(Tabla1[[#This Row],[Código_Actividad]]="","",'Formulario PPGR1'!#REF!)</f>
        <v>#REF!</v>
      </c>
      <c r="D41" s="326" t="e">
        <f>IF(Tabla1[[#This Row],[Código_Actividad]]="","",'Formulario PPGR1'!#REF!)</f>
        <v>#REF!</v>
      </c>
      <c r="E41" s="326" t="e">
        <f>IF(Tabla1[[#This Row],[Código_Actividad]]="","",'Formulario PPGR1'!#REF!)</f>
        <v>#REF!</v>
      </c>
      <c r="F41" s="326" t="e">
        <f>IF(Tabla1[[#This Row],[Código_Actividad]]="","",'Formulario PPGR1'!#REF!)</f>
        <v>#REF!</v>
      </c>
      <c r="G41" s="456" t="s">
        <v>2498</v>
      </c>
      <c r="H41" s="455" t="s">
        <v>1341</v>
      </c>
      <c r="I41" s="486">
        <v>4</v>
      </c>
      <c r="J41" s="479" t="s">
        <v>2510</v>
      </c>
      <c r="K41" s="479"/>
      <c r="L41" s="479" t="s">
        <v>239</v>
      </c>
      <c r="M41" s="479" t="s">
        <v>2511</v>
      </c>
      <c r="N41" s="488">
        <v>21</v>
      </c>
      <c r="O41" s="481">
        <v>180</v>
      </c>
      <c r="P41" s="482">
        <f>Tabla1[[#This Row],[Precio Unitario]]*Tabla1[[#This Row],[Cantidad de Insumos]]</f>
        <v>3780</v>
      </c>
      <c r="Q41" s="489">
        <v>237102</v>
      </c>
      <c r="R41" s="479" t="s">
        <v>926</v>
      </c>
      <c r="AM41"/>
      <c r="AN41"/>
      <c r="AO41"/>
      <c r="AP41"/>
      <c r="AQ41"/>
      <c r="AR41"/>
      <c r="AS41"/>
      <c r="AT41"/>
      <c r="AU41"/>
    </row>
    <row r="42" spans="2:47" ht="47.25" x14ac:dyDescent="0.25">
      <c r="B42" s="326" t="e">
        <f>IF(Tabla1[[#This Row],[Código_Actividad]]="","",CONCATENATE(Tabla1[[#This Row],[POA]],".",Tabla1[[#This Row],[SRS]],".",Tabla1[[#This Row],[AREA]],".",Tabla1[[#This Row],[TIPO]]))</f>
        <v>#REF!</v>
      </c>
      <c r="C42" s="326" t="e">
        <f>IF(Tabla1[[#This Row],[Código_Actividad]]="","",'Formulario PPGR1'!#REF!)</f>
        <v>#REF!</v>
      </c>
      <c r="D42" s="326" t="e">
        <f>IF(Tabla1[[#This Row],[Código_Actividad]]="","",'Formulario PPGR1'!#REF!)</f>
        <v>#REF!</v>
      </c>
      <c r="E42" s="326" t="e">
        <f>IF(Tabla1[[#This Row],[Código_Actividad]]="","",'Formulario PPGR1'!#REF!)</f>
        <v>#REF!</v>
      </c>
      <c r="F42" s="326" t="e">
        <f>IF(Tabla1[[#This Row],[Código_Actividad]]="","",'Formulario PPGR1'!#REF!)</f>
        <v>#REF!</v>
      </c>
      <c r="G42" s="491" t="s">
        <v>2502</v>
      </c>
      <c r="H42" s="455" t="s">
        <v>1343</v>
      </c>
      <c r="I42" s="486" t="s">
        <v>2200</v>
      </c>
      <c r="J42" s="479" t="s">
        <v>2499</v>
      </c>
      <c r="K42" s="479"/>
      <c r="L42" s="479" t="s">
        <v>2500</v>
      </c>
      <c r="M42" s="479" t="s">
        <v>2516</v>
      </c>
      <c r="N42" s="488">
        <v>1</v>
      </c>
      <c r="O42" s="481">
        <v>400</v>
      </c>
      <c r="P42" s="482">
        <f>Tabla1[[#This Row],[Precio Unitario]]*Tabla1[[#This Row],[Cantidad de Insumos]]</f>
        <v>400</v>
      </c>
      <c r="Q42" s="489">
        <v>239201</v>
      </c>
      <c r="R42" s="479" t="s">
        <v>924</v>
      </c>
      <c r="AM42"/>
      <c r="AN42"/>
      <c r="AO42"/>
      <c r="AP42"/>
      <c r="AQ42"/>
      <c r="AR42"/>
      <c r="AS42"/>
      <c r="AT42"/>
      <c r="AU42"/>
    </row>
    <row r="43" spans="2:47" ht="47.25" x14ac:dyDescent="0.25">
      <c r="B43" s="326" t="e">
        <f>IF(Tabla1[[#This Row],[Código_Actividad]]="","",CONCATENATE(Tabla1[[#This Row],[POA]],".",Tabla1[[#This Row],[SRS]],".",Tabla1[[#This Row],[AREA]],".",Tabla1[[#This Row],[TIPO]]))</f>
        <v>#REF!</v>
      </c>
      <c r="C43" s="326" t="e">
        <f>IF(Tabla1[[#This Row],[Código_Actividad]]="","",'Formulario PPGR1'!#REF!)</f>
        <v>#REF!</v>
      </c>
      <c r="D43" s="326" t="e">
        <f>IF(Tabla1[[#This Row],[Código_Actividad]]="","",'Formulario PPGR1'!#REF!)</f>
        <v>#REF!</v>
      </c>
      <c r="E43" s="326" t="e">
        <f>IF(Tabla1[[#This Row],[Código_Actividad]]="","",'Formulario PPGR1'!#REF!)</f>
        <v>#REF!</v>
      </c>
      <c r="F43" s="326" t="e">
        <f>IF(Tabla1[[#This Row],[Código_Actividad]]="","",'Formulario PPGR1'!#REF!)</f>
        <v>#REF!</v>
      </c>
      <c r="G43" s="491" t="s">
        <v>2502</v>
      </c>
      <c r="H43" s="455" t="s">
        <v>1343</v>
      </c>
      <c r="I43" s="486" t="s">
        <v>2200</v>
      </c>
      <c r="J43" s="484" t="s">
        <v>2503</v>
      </c>
      <c r="K43" s="484"/>
      <c r="L43" s="479" t="s">
        <v>2504</v>
      </c>
      <c r="M43" s="479" t="s">
        <v>593</v>
      </c>
      <c r="N43" s="488">
        <v>28</v>
      </c>
      <c r="O43" s="481">
        <v>140</v>
      </c>
      <c r="P43" s="482">
        <f>Tabla1[[#This Row],[Precio Unitario]]*Tabla1[[#This Row],[Cantidad de Insumos]]</f>
        <v>3920</v>
      </c>
      <c r="Q43" s="489">
        <v>239201</v>
      </c>
      <c r="R43" s="479" t="s">
        <v>924</v>
      </c>
      <c r="AM43"/>
      <c r="AN43"/>
      <c r="AO43"/>
      <c r="AP43"/>
      <c r="AQ43"/>
      <c r="AR43"/>
      <c r="AS43"/>
      <c r="AT43"/>
      <c r="AU43"/>
    </row>
    <row r="44" spans="2:47" ht="47.25" x14ac:dyDescent="0.25">
      <c r="B44" s="326" t="e">
        <f>IF(Tabla1[[#This Row],[Código_Actividad]]="","",CONCATENATE(Tabla1[[#This Row],[POA]],".",Tabla1[[#This Row],[SRS]],".",Tabla1[[#This Row],[AREA]],".",Tabla1[[#This Row],[TIPO]]))</f>
        <v>#REF!</v>
      </c>
      <c r="C44" s="326" t="e">
        <f>IF(Tabla1[[#This Row],[Código_Actividad]]="","",'Formulario PPGR1'!#REF!)</f>
        <v>#REF!</v>
      </c>
      <c r="D44" s="326" t="e">
        <f>IF(Tabla1[[#This Row],[Código_Actividad]]="","",'Formulario PPGR1'!#REF!)</f>
        <v>#REF!</v>
      </c>
      <c r="E44" s="326" t="e">
        <f>IF(Tabla1[[#This Row],[Código_Actividad]]="","",'Formulario PPGR1'!#REF!)</f>
        <v>#REF!</v>
      </c>
      <c r="F44" s="326" t="e">
        <f>IF(Tabla1[[#This Row],[Código_Actividad]]="","",'Formulario PPGR1'!#REF!)</f>
        <v>#REF!</v>
      </c>
      <c r="G44" s="491" t="s">
        <v>2502</v>
      </c>
      <c r="H44" s="455" t="s">
        <v>1343</v>
      </c>
      <c r="I44" s="486" t="s">
        <v>2200</v>
      </c>
      <c r="J44" s="479" t="s">
        <v>2499</v>
      </c>
      <c r="K44" s="479"/>
      <c r="L44" s="479" t="s">
        <v>2507</v>
      </c>
      <c r="M44" s="479" t="s">
        <v>2508</v>
      </c>
      <c r="N44" s="488">
        <v>1</v>
      </c>
      <c r="O44" s="481">
        <v>300</v>
      </c>
      <c r="P44" s="482">
        <f>Tabla1[[#This Row],[Precio Unitario]]*Tabla1[[#This Row],[Cantidad de Insumos]]</f>
        <v>300</v>
      </c>
      <c r="Q44" s="489">
        <v>239201</v>
      </c>
      <c r="R44" s="479" t="s">
        <v>926</v>
      </c>
      <c r="AM44"/>
      <c r="AN44"/>
      <c r="AO44"/>
      <c r="AP44"/>
      <c r="AQ44"/>
      <c r="AR44"/>
      <c r="AS44"/>
      <c r="AT44"/>
      <c r="AU44"/>
    </row>
    <row r="45" spans="2:47" ht="47.25" x14ac:dyDescent="0.25">
      <c r="B45" s="326" t="e">
        <f>IF(Tabla1[[#This Row],[Código_Actividad]]="","",CONCATENATE(Tabla1[[#This Row],[POA]],".",Tabla1[[#This Row],[SRS]],".",Tabla1[[#This Row],[AREA]],".",Tabla1[[#This Row],[TIPO]]))</f>
        <v>#REF!</v>
      </c>
      <c r="C45" s="326" t="e">
        <f>IF(Tabla1[[#This Row],[Código_Actividad]]="","",'Formulario PPGR1'!#REF!)</f>
        <v>#REF!</v>
      </c>
      <c r="D45" s="326" t="e">
        <f>IF(Tabla1[[#This Row],[Código_Actividad]]="","",'Formulario PPGR1'!#REF!)</f>
        <v>#REF!</v>
      </c>
      <c r="E45" s="326" t="e">
        <f>IF(Tabla1[[#This Row],[Código_Actividad]]="","",'Formulario PPGR1'!#REF!)</f>
        <v>#REF!</v>
      </c>
      <c r="F45" s="326" t="e">
        <f>IF(Tabla1[[#This Row],[Código_Actividad]]="","",'Formulario PPGR1'!#REF!)</f>
        <v>#REF!</v>
      </c>
      <c r="G45" s="491" t="s">
        <v>2502</v>
      </c>
      <c r="H45" s="455" t="s">
        <v>1343</v>
      </c>
      <c r="I45" s="486" t="s">
        <v>2200</v>
      </c>
      <c r="J45" s="479" t="s">
        <v>2510</v>
      </c>
      <c r="K45" s="479"/>
      <c r="L45" s="479" t="s">
        <v>239</v>
      </c>
      <c r="M45" s="479" t="s">
        <v>2511</v>
      </c>
      <c r="N45" s="488">
        <v>21</v>
      </c>
      <c r="O45" s="481">
        <v>180</v>
      </c>
      <c r="P45" s="482">
        <f>Tabla1[[#This Row],[Precio Unitario]]*Tabla1[[#This Row],[Cantidad de Insumos]]</f>
        <v>3780</v>
      </c>
      <c r="Q45" s="489">
        <v>237102</v>
      </c>
      <c r="R45" s="479" t="s">
        <v>926</v>
      </c>
      <c r="AM45"/>
      <c r="AN45"/>
      <c r="AO45"/>
      <c r="AP45"/>
      <c r="AQ45"/>
      <c r="AR45"/>
      <c r="AS45"/>
      <c r="AT45"/>
      <c r="AU45"/>
    </row>
    <row r="46" spans="2:47" ht="31.5" x14ac:dyDescent="0.25">
      <c r="B46" s="326" t="e">
        <f>IF(Tabla1[[#This Row],[Código_Actividad]]="","",CONCATENATE(Tabla1[[#This Row],[POA]],".",Tabla1[[#This Row],[SRS]],".",Tabla1[[#This Row],[AREA]],".",Tabla1[[#This Row],[TIPO]]))</f>
        <v>#REF!</v>
      </c>
      <c r="C46" s="326" t="e">
        <f>IF(Tabla1[[#This Row],[Código_Actividad]]="","",'Formulario PPGR1'!#REF!)</f>
        <v>#REF!</v>
      </c>
      <c r="D46" s="326" t="e">
        <f>IF(Tabla1[[#This Row],[Código_Actividad]]="","",'Formulario PPGR1'!#REF!)</f>
        <v>#REF!</v>
      </c>
      <c r="E46" s="326" t="e">
        <f>IF(Tabla1[[#This Row],[Código_Actividad]]="","",'Formulario PPGR1'!#REF!)</f>
        <v>#REF!</v>
      </c>
      <c r="F46" s="326" t="e">
        <f>IF(Tabla1[[#This Row],[Código_Actividad]]="","",'Formulario PPGR1'!#REF!)</f>
        <v>#REF!</v>
      </c>
      <c r="G46" s="451" t="s">
        <v>2519</v>
      </c>
      <c r="H46" s="455" t="s">
        <v>1344</v>
      </c>
      <c r="I46" s="486" t="s">
        <v>2200</v>
      </c>
      <c r="J46" s="479" t="s">
        <v>2499</v>
      </c>
      <c r="K46" s="479"/>
      <c r="L46" s="479" t="s">
        <v>2500</v>
      </c>
      <c r="M46" s="479" t="s">
        <v>2516</v>
      </c>
      <c r="N46" s="488">
        <v>1</v>
      </c>
      <c r="O46" s="481">
        <v>400</v>
      </c>
      <c r="P46" s="482">
        <f>Tabla1[[#This Row],[Precio Unitario]]*Tabla1[[#This Row],[Cantidad de Insumos]]</f>
        <v>400</v>
      </c>
      <c r="Q46" s="489">
        <v>239201</v>
      </c>
      <c r="R46" s="479" t="s">
        <v>924</v>
      </c>
      <c r="AM46"/>
      <c r="AN46"/>
      <c r="AO46"/>
      <c r="AP46"/>
      <c r="AQ46"/>
      <c r="AR46"/>
      <c r="AS46"/>
      <c r="AT46"/>
      <c r="AU46"/>
    </row>
    <row r="47" spans="2:47" ht="31.5" x14ac:dyDescent="0.25">
      <c r="B47" s="326" t="e">
        <f>IF(Tabla1[[#This Row],[Código_Actividad]]="","",CONCATENATE(Tabla1[[#This Row],[POA]],".",Tabla1[[#This Row],[SRS]],".",Tabla1[[#This Row],[AREA]],".",Tabla1[[#This Row],[TIPO]]))</f>
        <v>#REF!</v>
      </c>
      <c r="C47" s="326" t="e">
        <f>IF(Tabla1[[#This Row],[Código_Actividad]]="","",'Formulario PPGR1'!#REF!)</f>
        <v>#REF!</v>
      </c>
      <c r="D47" s="326" t="e">
        <f>IF(Tabla1[[#This Row],[Código_Actividad]]="","",'Formulario PPGR1'!#REF!)</f>
        <v>#REF!</v>
      </c>
      <c r="E47" s="326" t="e">
        <f>IF(Tabla1[[#This Row],[Código_Actividad]]="","",'Formulario PPGR1'!#REF!)</f>
        <v>#REF!</v>
      </c>
      <c r="F47" s="326" t="e">
        <f>IF(Tabla1[[#This Row],[Código_Actividad]]="","",'Formulario PPGR1'!#REF!)</f>
        <v>#REF!</v>
      </c>
      <c r="G47" s="451" t="s">
        <v>2519</v>
      </c>
      <c r="H47" s="455" t="s">
        <v>1344</v>
      </c>
      <c r="I47" s="486">
        <v>4</v>
      </c>
      <c r="J47" s="484" t="s">
        <v>2503</v>
      </c>
      <c r="K47" s="484"/>
      <c r="L47" s="479" t="s">
        <v>2504</v>
      </c>
      <c r="M47" s="479" t="s">
        <v>593</v>
      </c>
      <c r="N47" s="488">
        <v>28</v>
      </c>
      <c r="O47" s="481">
        <v>140</v>
      </c>
      <c r="P47" s="482">
        <f>Tabla1[[#This Row],[Precio Unitario]]*Tabla1[[#This Row],[Cantidad de Insumos]]</f>
        <v>3920</v>
      </c>
      <c r="Q47" s="489">
        <v>239201</v>
      </c>
      <c r="R47" s="479" t="s">
        <v>924</v>
      </c>
      <c r="AM47"/>
      <c r="AN47"/>
      <c r="AO47"/>
      <c r="AP47"/>
      <c r="AQ47"/>
      <c r="AR47"/>
      <c r="AS47"/>
      <c r="AT47"/>
      <c r="AU47"/>
    </row>
    <row r="48" spans="2:47" ht="31.5" x14ac:dyDescent="0.25">
      <c r="B48" s="326" t="e">
        <f>IF(Tabla1[[#This Row],[Código_Actividad]]="","",CONCATENATE(Tabla1[[#This Row],[POA]],".",Tabla1[[#This Row],[SRS]],".",Tabla1[[#This Row],[AREA]],".",Tabla1[[#This Row],[TIPO]]))</f>
        <v>#REF!</v>
      </c>
      <c r="C48" s="326" t="e">
        <f>IF(Tabla1[[#This Row],[Código_Actividad]]="","",'Formulario PPGR1'!#REF!)</f>
        <v>#REF!</v>
      </c>
      <c r="D48" s="326" t="e">
        <f>IF(Tabla1[[#This Row],[Código_Actividad]]="","",'Formulario PPGR1'!#REF!)</f>
        <v>#REF!</v>
      </c>
      <c r="E48" s="326" t="e">
        <f>IF(Tabla1[[#This Row],[Código_Actividad]]="","",'Formulario PPGR1'!#REF!)</f>
        <v>#REF!</v>
      </c>
      <c r="F48" s="326" t="e">
        <f>IF(Tabla1[[#This Row],[Código_Actividad]]="","",'Formulario PPGR1'!#REF!)</f>
        <v>#REF!</v>
      </c>
      <c r="G48" s="451" t="s">
        <v>2519</v>
      </c>
      <c r="H48" s="455" t="s">
        <v>1344</v>
      </c>
      <c r="I48" s="486">
        <v>4</v>
      </c>
      <c r="J48" s="479" t="s">
        <v>2499</v>
      </c>
      <c r="K48" s="479"/>
      <c r="L48" s="479" t="s">
        <v>2507</v>
      </c>
      <c r="M48" s="479" t="s">
        <v>2508</v>
      </c>
      <c r="N48" s="488">
        <v>1</v>
      </c>
      <c r="O48" s="481">
        <v>300</v>
      </c>
      <c r="P48" s="482">
        <f>Tabla1[[#This Row],[Precio Unitario]]*Tabla1[[#This Row],[Cantidad de Insumos]]</f>
        <v>300</v>
      </c>
      <c r="Q48" s="489">
        <v>239201</v>
      </c>
      <c r="R48" s="479" t="s">
        <v>924</v>
      </c>
      <c r="AM48"/>
      <c r="AN48"/>
      <c r="AO48"/>
      <c r="AP48"/>
      <c r="AQ48"/>
      <c r="AR48"/>
      <c r="AS48"/>
      <c r="AT48"/>
      <c r="AU48"/>
    </row>
    <row r="49" spans="2:47" ht="31.5" x14ac:dyDescent="0.25">
      <c r="B49" s="326" t="e">
        <f>IF(Tabla1[[#This Row],[Código_Actividad]]="","",CONCATENATE(Tabla1[[#This Row],[POA]],".",Tabla1[[#This Row],[SRS]],".",Tabla1[[#This Row],[AREA]],".",Tabla1[[#This Row],[TIPO]]))</f>
        <v>#REF!</v>
      </c>
      <c r="C49" s="326" t="e">
        <f>IF(Tabla1[[#This Row],[Código_Actividad]]="","",'Formulario PPGR1'!#REF!)</f>
        <v>#REF!</v>
      </c>
      <c r="D49" s="326" t="e">
        <f>IF(Tabla1[[#This Row],[Código_Actividad]]="","",'Formulario PPGR1'!#REF!)</f>
        <v>#REF!</v>
      </c>
      <c r="E49" s="326" t="e">
        <f>IF(Tabla1[[#This Row],[Código_Actividad]]="","",'Formulario PPGR1'!#REF!)</f>
        <v>#REF!</v>
      </c>
      <c r="F49" s="326" t="e">
        <f>IF(Tabla1[[#This Row],[Código_Actividad]]="","",'Formulario PPGR1'!#REF!)</f>
        <v>#REF!</v>
      </c>
      <c r="G49" s="451" t="s">
        <v>2519</v>
      </c>
      <c r="H49" s="455" t="s">
        <v>1344</v>
      </c>
      <c r="I49" s="486">
        <v>4</v>
      </c>
      <c r="J49" s="479" t="s">
        <v>2510</v>
      </c>
      <c r="K49" s="479"/>
      <c r="L49" s="479" t="s">
        <v>2520</v>
      </c>
      <c r="M49" s="479" t="s">
        <v>2511</v>
      </c>
      <c r="N49" s="488">
        <v>21</v>
      </c>
      <c r="O49" s="481">
        <v>180</v>
      </c>
      <c r="P49" s="482">
        <f>Tabla1[[#This Row],[Precio Unitario]]*Tabla1[[#This Row],[Cantidad de Insumos]]</f>
        <v>3780</v>
      </c>
      <c r="Q49" s="489">
        <v>237102</v>
      </c>
      <c r="R49" s="479" t="s">
        <v>926</v>
      </c>
      <c r="AM49"/>
      <c r="AN49"/>
      <c r="AO49"/>
      <c r="AP49"/>
      <c r="AQ49"/>
      <c r="AR49"/>
      <c r="AS49"/>
      <c r="AT49"/>
      <c r="AU49"/>
    </row>
    <row r="50" spans="2:47" ht="31.5" x14ac:dyDescent="0.25">
      <c r="B50" s="326" t="e">
        <f>IF(Tabla1[[#This Row],[Código_Actividad]]="","",CONCATENATE(Tabla1[[#This Row],[POA]],".",Tabla1[[#This Row],[SRS]],".",Tabla1[[#This Row],[AREA]],".",Tabla1[[#This Row],[TIPO]]))</f>
        <v>#REF!</v>
      </c>
      <c r="C50" s="326" t="e">
        <f>IF(Tabla1[[#This Row],[Código_Actividad]]="","",'Formulario PPGR1'!#REF!)</f>
        <v>#REF!</v>
      </c>
      <c r="D50" s="326" t="e">
        <f>IF(Tabla1[[#This Row],[Código_Actividad]]="","",'Formulario PPGR1'!#REF!)</f>
        <v>#REF!</v>
      </c>
      <c r="E50" s="326" t="e">
        <f>IF(Tabla1[[#This Row],[Código_Actividad]]="","",'Formulario PPGR1'!#REF!)</f>
        <v>#REF!</v>
      </c>
      <c r="F50" s="326" t="e">
        <f>IF(Tabla1[[#This Row],[Código_Actividad]]="","",'Formulario PPGR1'!#REF!)</f>
        <v>#REF!</v>
      </c>
      <c r="G50" s="526" t="s">
        <v>1592</v>
      </c>
      <c r="H50" s="478" t="s">
        <v>1593</v>
      </c>
      <c r="I50" s="452">
        <v>4</v>
      </c>
      <c r="J50" s="484" t="s">
        <v>2699</v>
      </c>
      <c r="K50" s="479" t="s">
        <v>2668</v>
      </c>
      <c r="L50" s="479" t="s">
        <v>1332</v>
      </c>
      <c r="M50" s="479" t="s">
        <v>2484</v>
      </c>
      <c r="N50" s="480">
        <v>2</v>
      </c>
      <c r="O50" s="481">
        <v>1550</v>
      </c>
      <c r="P50" s="482">
        <f>Tabla1[[#This Row],[Precio Unitario]]*Tabla1[[#This Row],[Cantidad de Insumos]]</f>
        <v>3100</v>
      </c>
      <c r="Q50" s="489">
        <v>223101</v>
      </c>
      <c r="R50" s="479" t="s">
        <v>924</v>
      </c>
      <c r="AM50"/>
      <c r="AN50"/>
      <c r="AO50"/>
      <c r="AP50"/>
      <c r="AQ50"/>
      <c r="AR50"/>
      <c r="AS50"/>
      <c r="AT50"/>
      <c r="AU50"/>
    </row>
    <row r="51" spans="2:47" ht="47.25" x14ac:dyDescent="0.25">
      <c r="B51" s="326" t="e">
        <f>IF(Tabla1[[#This Row],[Código_Actividad]]="","",CONCATENATE(Tabla1[[#This Row],[POA]],".",Tabla1[[#This Row],[SRS]],".",Tabla1[[#This Row],[AREA]],".",Tabla1[[#This Row],[TIPO]]))</f>
        <v>#REF!</v>
      </c>
      <c r="C51" s="326" t="e">
        <f>IF(Tabla1[[#This Row],[Código_Actividad]]="","",'Formulario PPGR1'!#REF!)</f>
        <v>#REF!</v>
      </c>
      <c r="D51" s="326" t="e">
        <f>IF(Tabla1[[#This Row],[Código_Actividad]]="","",'Formulario PPGR1'!#REF!)</f>
        <v>#REF!</v>
      </c>
      <c r="E51" s="326" t="e">
        <f>IF(Tabla1[[#This Row],[Código_Actividad]]="","",'Formulario PPGR1'!#REF!)</f>
        <v>#REF!</v>
      </c>
      <c r="F51" s="326" t="e">
        <f>IF(Tabla1[[#This Row],[Código_Actividad]]="","",'Formulario PPGR1'!#REF!)</f>
        <v>#REF!</v>
      </c>
      <c r="G51" s="480" t="s">
        <v>1596</v>
      </c>
      <c r="H51" s="478" t="s">
        <v>1597</v>
      </c>
      <c r="I51" s="452">
        <v>4</v>
      </c>
      <c r="J51" s="484" t="s">
        <v>2615</v>
      </c>
      <c r="K51" s="479" t="s">
        <v>1331</v>
      </c>
      <c r="L51" s="479" t="s">
        <v>2681</v>
      </c>
      <c r="M51" s="479" t="s">
        <v>1317</v>
      </c>
      <c r="N51" s="480">
        <v>5</v>
      </c>
      <c r="O51" s="481">
        <v>108</v>
      </c>
      <c r="P51" s="482">
        <f>Tabla1[[#This Row],[Precio Unitario]]*Tabla1[[#This Row],[Cantidad de Insumos]]</f>
        <v>540</v>
      </c>
      <c r="Q51" s="489">
        <v>237102</v>
      </c>
      <c r="R51" s="479" t="s">
        <v>926</v>
      </c>
      <c r="AM51"/>
      <c r="AN51"/>
      <c r="AO51"/>
      <c r="AP51"/>
      <c r="AQ51"/>
      <c r="AR51"/>
      <c r="AS51"/>
      <c r="AT51"/>
      <c r="AU51"/>
    </row>
    <row r="52" spans="2:47" ht="71.25" customHeight="1" x14ac:dyDescent="0.25">
      <c r="B52" s="326" t="e">
        <f>IF(Tabla1[[#This Row],[Código_Actividad]]="","",CONCATENATE(Tabla1[[#This Row],[POA]],".",Tabla1[[#This Row],[SRS]],".",Tabla1[[#This Row],[AREA]],".",Tabla1[[#This Row],[TIPO]]))</f>
        <v>#REF!</v>
      </c>
      <c r="C52" s="326" t="e">
        <f>IF(Tabla1[[#This Row],[Código_Actividad]]="","",'Formulario PPGR1'!#REF!)</f>
        <v>#REF!</v>
      </c>
      <c r="D52" s="326" t="e">
        <f>IF(Tabla1[[#This Row],[Código_Actividad]]="","",'Formulario PPGR1'!#REF!)</f>
        <v>#REF!</v>
      </c>
      <c r="E52" s="326" t="e">
        <f>IF(Tabla1[[#This Row],[Código_Actividad]]="","",'Formulario PPGR1'!#REF!)</f>
        <v>#REF!</v>
      </c>
      <c r="F52" s="326" t="e">
        <f>IF(Tabla1[[#This Row],[Código_Actividad]]="","",'Formulario PPGR1'!#REF!)</f>
        <v>#REF!</v>
      </c>
      <c r="G52" s="492" t="s">
        <v>1596</v>
      </c>
      <c r="H52" s="478" t="s">
        <v>1597</v>
      </c>
      <c r="I52" s="452">
        <v>4</v>
      </c>
      <c r="J52" s="493" t="s">
        <v>2656</v>
      </c>
      <c r="K52" s="484" t="s">
        <v>2669</v>
      </c>
      <c r="L52" s="479" t="s">
        <v>2680</v>
      </c>
      <c r="M52" s="479" t="s">
        <v>2670</v>
      </c>
      <c r="N52" s="480">
        <v>80</v>
      </c>
      <c r="O52" s="481">
        <v>250</v>
      </c>
      <c r="P52" s="482">
        <f>Tabla1[[#This Row],[Precio Unitario]]*Tabla1[[#This Row],[Cantidad de Insumos]]</f>
        <v>20000</v>
      </c>
      <c r="Q52" s="489">
        <v>231101</v>
      </c>
      <c r="R52" s="430" t="s">
        <v>926</v>
      </c>
      <c r="AM52"/>
      <c r="AN52"/>
      <c r="AO52"/>
      <c r="AP52"/>
      <c r="AQ52"/>
      <c r="AR52"/>
      <c r="AS52"/>
      <c r="AT52"/>
      <c r="AU52"/>
    </row>
    <row r="53" spans="2:47" ht="78.75" x14ac:dyDescent="0.25">
      <c r="B53" s="326" t="e">
        <f>IF(Tabla1[[#This Row],[Código_Actividad]]="","",CONCATENATE(Tabla1[[#This Row],[POA]],".",Tabla1[[#This Row],[SRS]],".",Tabla1[[#This Row],[AREA]],".",Tabla1[[#This Row],[TIPO]]))</f>
        <v>#REF!</v>
      </c>
      <c r="C53" s="326" t="e">
        <f>IF(Tabla1[[#This Row],[Código_Actividad]]="","",'Formulario PPGR1'!#REF!)</f>
        <v>#REF!</v>
      </c>
      <c r="D53" s="326" t="e">
        <f>IF(Tabla1[[#This Row],[Código_Actividad]]="","",'Formulario PPGR1'!#REF!)</f>
        <v>#REF!</v>
      </c>
      <c r="E53" s="326" t="e">
        <f>IF(Tabla1[[#This Row],[Código_Actividad]]="","",'Formulario PPGR1'!#REF!)</f>
        <v>#REF!</v>
      </c>
      <c r="F53" s="326" t="e">
        <f>IF(Tabla1[[#This Row],[Código_Actividad]]="","",'Formulario PPGR1'!#REF!)</f>
        <v>#REF!</v>
      </c>
      <c r="G53" s="526" t="s">
        <v>1405</v>
      </c>
      <c r="H53" s="410" t="s">
        <v>1406</v>
      </c>
      <c r="I53" s="486">
        <v>4</v>
      </c>
      <c r="J53" s="493" t="s">
        <v>2700</v>
      </c>
      <c r="K53" s="479"/>
      <c r="L53" s="479" t="s">
        <v>2682</v>
      </c>
      <c r="M53" s="479" t="s">
        <v>2464</v>
      </c>
      <c r="N53" s="480">
        <v>4</v>
      </c>
      <c r="O53" s="481">
        <v>350</v>
      </c>
      <c r="P53" s="482">
        <f>Tabla1[[#This Row],[Precio Unitario]]*Tabla1[[#This Row],[Cantidad de Insumos]]</f>
        <v>1400</v>
      </c>
      <c r="Q53" s="489">
        <v>239201</v>
      </c>
      <c r="R53" s="479" t="s">
        <v>924</v>
      </c>
      <c r="AM53"/>
      <c r="AN53"/>
      <c r="AO53"/>
      <c r="AP53"/>
      <c r="AQ53"/>
      <c r="AR53"/>
      <c r="AS53"/>
      <c r="AT53"/>
      <c r="AU53"/>
    </row>
    <row r="54" spans="2:47" ht="31.5" x14ac:dyDescent="0.25">
      <c r="B54" s="326" t="str">
        <f>IF(Tabla1[[#This Row],[Código_Actividad]]="","",CONCATENATE(Tabla1[[#This Row],[POA]],".",Tabla1[[#This Row],[SRS]],".",Tabla1[[#This Row],[AREA]],".",Tabla1[[#This Row],[TIPO]]))</f>
        <v/>
      </c>
      <c r="C54" s="326" t="str">
        <f>IF(Tabla1[[#This Row],[Código_Actividad]]="","",'Formulario PPGR1'!#REF!)</f>
        <v/>
      </c>
      <c r="D54" s="326" t="str">
        <f>IF(Tabla1[[#This Row],[Código_Actividad]]="","",'Formulario PPGR1'!#REF!)</f>
        <v/>
      </c>
      <c r="E54" s="326" t="str">
        <f>IF(Tabla1[[#This Row],[Código_Actividad]]="","",'Formulario PPGR1'!#REF!)</f>
        <v/>
      </c>
      <c r="F54" s="326" t="str">
        <f>IF(Tabla1[[#This Row],[Código_Actividad]]="","",'Formulario PPGR1'!#REF!)</f>
        <v/>
      </c>
      <c r="G54" s="480"/>
      <c r="H54" s="494" t="s">
        <v>2200</v>
      </c>
      <c r="I54" s="486" t="s">
        <v>2200</v>
      </c>
      <c r="J54" s="493" t="s">
        <v>2463</v>
      </c>
      <c r="K54" s="479"/>
      <c r="L54" s="479" t="s">
        <v>2465</v>
      </c>
      <c r="M54" s="479" t="s">
        <v>2466</v>
      </c>
      <c r="N54" s="480">
        <v>4</v>
      </c>
      <c r="O54" s="481">
        <v>75</v>
      </c>
      <c r="P54" s="482">
        <f>Tabla1[[#This Row],[Precio Unitario]]*Tabla1[[#This Row],[Cantidad de Insumos]]</f>
        <v>300</v>
      </c>
      <c r="Q54" s="489">
        <v>239201</v>
      </c>
      <c r="R54" s="479" t="s">
        <v>924</v>
      </c>
      <c r="AM54"/>
      <c r="AN54"/>
      <c r="AO54"/>
      <c r="AP54"/>
      <c r="AQ54"/>
      <c r="AR54"/>
      <c r="AS54"/>
      <c r="AT54"/>
      <c r="AU54"/>
    </row>
    <row r="55" spans="2:47" ht="15.75" x14ac:dyDescent="0.25">
      <c r="B55" s="326" t="str">
        <f>IF(Tabla1[[#This Row],[Código_Actividad]]="","",CONCATENATE(Tabla1[[#This Row],[POA]],".",Tabla1[[#This Row],[SRS]],".",Tabla1[[#This Row],[AREA]],".",Tabla1[[#This Row],[TIPO]]))</f>
        <v/>
      </c>
      <c r="C55" s="326" t="str">
        <f>IF(Tabla1[[#This Row],[Código_Actividad]]="","",'Formulario PPGR1'!#REF!)</f>
        <v/>
      </c>
      <c r="D55" s="326" t="str">
        <f>IF(Tabla1[[#This Row],[Código_Actividad]]="","",'Formulario PPGR1'!#REF!)</f>
        <v/>
      </c>
      <c r="E55" s="326" t="str">
        <f>IF(Tabla1[[#This Row],[Código_Actividad]]="","",'Formulario PPGR1'!#REF!)</f>
        <v/>
      </c>
      <c r="F55" s="326" t="str">
        <f>IF(Tabla1[[#This Row],[Código_Actividad]]="","",'Formulario PPGR1'!#REF!)</f>
        <v/>
      </c>
      <c r="G55" s="480"/>
      <c r="H55" s="494" t="s">
        <v>2200</v>
      </c>
      <c r="I55" s="486" t="s">
        <v>2200</v>
      </c>
      <c r="J55" s="493" t="s">
        <v>2467</v>
      </c>
      <c r="K55" s="479"/>
      <c r="L55" s="479" t="s">
        <v>2468</v>
      </c>
      <c r="M55" s="479" t="s">
        <v>2201</v>
      </c>
      <c r="N55" s="480">
        <v>10</v>
      </c>
      <c r="O55" s="481">
        <v>200</v>
      </c>
      <c r="P55" s="482">
        <f>Tabla1[[#This Row],[Precio Unitario]]*Tabla1[[#This Row],[Cantidad de Insumos]]</f>
        <v>2000</v>
      </c>
      <c r="Q55" s="489">
        <v>231101</v>
      </c>
      <c r="R55" s="430" t="s">
        <v>926</v>
      </c>
      <c r="AM55"/>
      <c r="AN55"/>
      <c r="AO55"/>
      <c r="AP55"/>
      <c r="AQ55"/>
      <c r="AR55"/>
      <c r="AS55"/>
      <c r="AT55"/>
      <c r="AU55"/>
    </row>
    <row r="56" spans="2:47" ht="31.5" x14ac:dyDescent="0.25">
      <c r="B56" s="326" t="str">
        <f>IF(Tabla1[[#This Row],[Código_Actividad]]="","",CONCATENATE(Tabla1[[#This Row],[POA]],".",Tabla1[[#This Row],[SRS]],".",Tabla1[[#This Row],[AREA]],".",Tabla1[[#This Row],[TIPO]]))</f>
        <v/>
      </c>
      <c r="C56" s="326" t="str">
        <f>IF(Tabla1[[#This Row],[Código_Actividad]]="","",'Formulario PPGR1'!#REF!)</f>
        <v/>
      </c>
      <c r="D56" s="326" t="str">
        <f>IF(Tabla1[[#This Row],[Código_Actividad]]="","",'Formulario PPGR1'!#REF!)</f>
        <v/>
      </c>
      <c r="E56" s="326" t="str">
        <f>IF(Tabla1[[#This Row],[Código_Actividad]]="","",'Formulario PPGR1'!#REF!)</f>
        <v/>
      </c>
      <c r="F56" s="326" t="str">
        <f>IF(Tabla1[[#This Row],[Código_Actividad]]="","",'Formulario PPGR1'!#REF!)</f>
        <v/>
      </c>
      <c r="G56" s="480"/>
      <c r="H56" s="485" t="s">
        <v>2200</v>
      </c>
      <c r="I56" s="486" t="s">
        <v>2200</v>
      </c>
      <c r="J56" s="493" t="s">
        <v>2463</v>
      </c>
      <c r="K56" s="479"/>
      <c r="L56" s="479" t="s">
        <v>2683</v>
      </c>
      <c r="M56" s="479" t="s">
        <v>2466</v>
      </c>
      <c r="N56" s="480">
        <v>4</v>
      </c>
      <c r="O56" s="481">
        <v>75</v>
      </c>
      <c r="P56" s="482">
        <f>Tabla1[[#This Row],[Precio Unitario]]*Tabla1[[#This Row],[Cantidad de Insumos]]</f>
        <v>300</v>
      </c>
      <c r="Q56" s="489">
        <v>239201</v>
      </c>
      <c r="R56" s="479" t="s">
        <v>924</v>
      </c>
      <c r="AM56"/>
      <c r="AN56"/>
      <c r="AO56"/>
      <c r="AP56"/>
      <c r="AQ56"/>
      <c r="AR56"/>
      <c r="AS56"/>
      <c r="AT56"/>
      <c r="AU56"/>
    </row>
    <row r="57" spans="2:47" ht="15.75" x14ac:dyDescent="0.25">
      <c r="B57" s="326" t="str">
        <f>IF(Tabla1[[#This Row],[Código_Actividad]]="","",CONCATENATE(Tabla1[[#This Row],[POA]],".",Tabla1[[#This Row],[SRS]],".",Tabla1[[#This Row],[AREA]],".",Tabla1[[#This Row],[TIPO]]))</f>
        <v/>
      </c>
      <c r="C57" s="326" t="str">
        <f>IF(Tabla1[[#This Row],[Código_Actividad]]="","",'Formulario PPGR1'!#REF!)</f>
        <v/>
      </c>
      <c r="D57" s="326" t="str">
        <f>IF(Tabla1[[#This Row],[Código_Actividad]]="","",'Formulario PPGR1'!#REF!)</f>
        <v/>
      </c>
      <c r="E57" s="326" t="str">
        <f>IF(Tabla1[[#This Row],[Código_Actividad]]="","",'Formulario PPGR1'!#REF!)</f>
        <v/>
      </c>
      <c r="F57" s="326" t="str">
        <f>IF(Tabla1[[#This Row],[Código_Actividad]]="","",'Formulario PPGR1'!#REF!)</f>
        <v/>
      </c>
      <c r="G57" s="480"/>
      <c r="H57" s="485" t="s">
        <v>2200</v>
      </c>
      <c r="I57" s="486" t="s">
        <v>2200</v>
      </c>
      <c r="J57" s="495"/>
      <c r="K57" s="479"/>
      <c r="L57" s="479"/>
      <c r="M57" s="479"/>
      <c r="N57" s="480"/>
      <c r="O57" s="481"/>
      <c r="P57" s="482">
        <f>Tabla1[[#This Row],[Precio Unitario]]*Tabla1[[#This Row],[Cantidad de Insumos]]</f>
        <v>0</v>
      </c>
      <c r="Q57" s="489"/>
      <c r="R57" s="479"/>
      <c r="AM57"/>
      <c r="AN57"/>
      <c r="AO57"/>
      <c r="AP57"/>
      <c r="AQ57"/>
      <c r="AR57"/>
      <c r="AS57"/>
      <c r="AT57"/>
      <c r="AU57"/>
    </row>
    <row r="58" spans="2:47" ht="78.75" x14ac:dyDescent="0.25">
      <c r="B58" s="326" t="e">
        <f>IF(Tabla1[[#This Row],[Código_Actividad]]="","",CONCATENATE(Tabla1[[#This Row],[POA]],".",Tabla1[[#This Row],[SRS]],".",Tabla1[[#This Row],[AREA]],".",Tabla1[[#This Row],[TIPO]]))</f>
        <v>#REF!</v>
      </c>
      <c r="C58" s="326" t="e">
        <f>IF(Tabla1[[#This Row],[Código_Actividad]]="","",'Formulario PPGR1'!#REF!)</f>
        <v>#REF!</v>
      </c>
      <c r="D58" s="326" t="e">
        <f>IF(Tabla1[[#This Row],[Código_Actividad]]="","",'Formulario PPGR1'!#REF!)</f>
        <v>#REF!</v>
      </c>
      <c r="E58" s="326" t="e">
        <f>IF(Tabla1[[#This Row],[Código_Actividad]]="","",'Formulario PPGR1'!#REF!)</f>
        <v>#REF!</v>
      </c>
      <c r="F58" s="326" t="e">
        <f>IF(Tabla1[[#This Row],[Código_Actividad]]="","",'Formulario PPGR1'!#REF!)</f>
        <v>#REF!</v>
      </c>
      <c r="G58" s="480" t="s">
        <v>1407</v>
      </c>
      <c r="H58" s="410" t="s">
        <v>1408</v>
      </c>
      <c r="I58" s="486">
        <v>4</v>
      </c>
      <c r="J58" s="493" t="s">
        <v>2463</v>
      </c>
      <c r="K58" s="479"/>
      <c r="L58" s="484" t="s">
        <v>2469</v>
      </c>
      <c r="M58" s="479" t="s">
        <v>2464</v>
      </c>
      <c r="N58" s="480">
        <v>4</v>
      </c>
      <c r="O58" s="481">
        <v>350</v>
      </c>
      <c r="P58" s="482">
        <f>Tabla1[[#This Row],[Precio Unitario]]*Tabla1[[#This Row],[Cantidad de Insumos]]</f>
        <v>1400</v>
      </c>
      <c r="Q58" s="489">
        <v>239201</v>
      </c>
      <c r="R58" s="479" t="s">
        <v>924</v>
      </c>
      <c r="AM58"/>
      <c r="AN58"/>
      <c r="AO58"/>
      <c r="AP58"/>
      <c r="AQ58"/>
      <c r="AR58"/>
      <c r="AS58"/>
      <c r="AT58"/>
      <c r="AU58"/>
    </row>
    <row r="59" spans="2:47" ht="31.5" x14ac:dyDescent="0.25">
      <c r="B59" s="326" t="str">
        <f>IF(Tabla1[[#This Row],[Código_Actividad]]="","",CONCATENATE(Tabla1[[#This Row],[POA]],".",Tabla1[[#This Row],[SRS]],".",Tabla1[[#This Row],[AREA]],".",Tabla1[[#This Row],[TIPO]]))</f>
        <v/>
      </c>
      <c r="C59" s="326" t="str">
        <f>IF(Tabla1[[#This Row],[Código_Actividad]]="","",'Formulario PPGR1'!#REF!)</f>
        <v/>
      </c>
      <c r="D59" s="326" t="str">
        <f>IF(Tabla1[[#This Row],[Código_Actividad]]="","",'Formulario PPGR1'!#REF!)</f>
        <v/>
      </c>
      <c r="E59" s="326" t="str">
        <f>IF(Tabla1[[#This Row],[Código_Actividad]]="","",'Formulario PPGR1'!#REF!)</f>
        <v/>
      </c>
      <c r="F59" s="326" t="str">
        <f>IF(Tabla1[[#This Row],[Código_Actividad]]="","",'Formulario PPGR1'!#REF!)</f>
        <v/>
      </c>
      <c r="G59" s="480"/>
      <c r="H59" s="485" t="s">
        <v>2200</v>
      </c>
      <c r="I59" s="486" t="s">
        <v>2200</v>
      </c>
      <c r="J59" s="493" t="s">
        <v>2463</v>
      </c>
      <c r="K59" s="479"/>
      <c r="L59" s="479" t="s">
        <v>2465</v>
      </c>
      <c r="M59" s="479" t="s">
        <v>2466</v>
      </c>
      <c r="N59" s="480">
        <v>4</v>
      </c>
      <c r="O59" s="481">
        <v>75</v>
      </c>
      <c r="P59" s="482">
        <f>Tabla1[[#This Row],[Precio Unitario]]*Tabla1[[#This Row],[Cantidad de Insumos]]</f>
        <v>300</v>
      </c>
      <c r="Q59" s="489">
        <v>239201</v>
      </c>
      <c r="R59" s="479" t="s">
        <v>924</v>
      </c>
      <c r="AM59"/>
      <c r="AN59"/>
      <c r="AO59"/>
      <c r="AP59"/>
      <c r="AQ59"/>
      <c r="AR59"/>
      <c r="AS59"/>
      <c r="AT59"/>
      <c r="AU59"/>
    </row>
    <row r="60" spans="2:47" ht="31.5" x14ac:dyDescent="0.25">
      <c r="B60" s="326" t="str">
        <f>IF(Tabla1[[#This Row],[Código_Actividad]]="","",CONCATENATE(Tabla1[[#This Row],[POA]],".",Tabla1[[#This Row],[SRS]],".",Tabla1[[#This Row],[AREA]],".",Tabla1[[#This Row],[TIPO]]))</f>
        <v/>
      </c>
      <c r="C60" s="326" t="str">
        <f>IF(Tabla1[[#This Row],[Código_Actividad]]="","",'Formulario PPGR1'!#REF!)</f>
        <v/>
      </c>
      <c r="D60" s="326" t="str">
        <f>IF(Tabla1[[#This Row],[Código_Actividad]]="","",'Formulario PPGR1'!#REF!)</f>
        <v/>
      </c>
      <c r="E60" s="326" t="str">
        <f>IF(Tabla1[[#This Row],[Código_Actividad]]="","",'Formulario PPGR1'!#REF!)</f>
        <v/>
      </c>
      <c r="F60" s="326" t="str">
        <f>IF(Tabla1[[#This Row],[Código_Actividad]]="","",'Formulario PPGR1'!#REF!)</f>
        <v/>
      </c>
      <c r="G60" s="480"/>
      <c r="H60" s="485" t="s">
        <v>2200</v>
      </c>
      <c r="I60" s="486" t="s">
        <v>2200</v>
      </c>
      <c r="J60" s="493" t="s">
        <v>2463</v>
      </c>
      <c r="K60" s="479"/>
      <c r="L60" s="479" t="s">
        <v>2683</v>
      </c>
      <c r="M60" s="479" t="s">
        <v>2466</v>
      </c>
      <c r="N60" s="480">
        <v>4</v>
      </c>
      <c r="O60" s="481">
        <v>75</v>
      </c>
      <c r="P60" s="482">
        <f>Tabla1[[#This Row],[Precio Unitario]]*Tabla1[[#This Row],[Cantidad de Insumos]]</f>
        <v>300</v>
      </c>
      <c r="Q60" s="489">
        <v>239201</v>
      </c>
      <c r="R60" s="479" t="s">
        <v>924</v>
      </c>
      <c r="AM60"/>
      <c r="AN60"/>
      <c r="AO60"/>
      <c r="AP60"/>
      <c r="AQ60"/>
      <c r="AR60"/>
      <c r="AS60"/>
      <c r="AT60"/>
      <c r="AU60"/>
    </row>
    <row r="61" spans="2:47" ht="15.75" x14ac:dyDescent="0.25">
      <c r="B61" s="326" t="str">
        <f>IF(Tabla1[[#This Row],[Código_Actividad]]="","",CONCATENATE(Tabla1[[#This Row],[POA]],".",Tabla1[[#This Row],[SRS]],".",Tabla1[[#This Row],[AREA]],".",Tabla1[[#This Row],[TIPO]]))</f>
        <v/>
      </c>
      <c r="C61" s="326" t="str">
        <f>IF(Tabla1[[#This Row],[Código_Actividad]]="","",'Formulario PPGR1'!#REF!)</f>
        <v/>
      </c>
      <c r="D61" s="326" t="str">
        <f>IF(Tabla1[[#This Row],[Código_Actividad]]="","",'Formulario PPGR1'!#REF!)</f>
        <v/>
      </c>
      <c r="E61" s="326" t="str">
        <f>IF(Tabla1[[#This Row],[Código_Actividad]]="","",'Formulario PPGR1'!#REF!)</f>
        <v/>
      </c>
      <c r="F61" s="326" t="str">
        <f>IF(Tabla1[[#This Row],[Código_Actividad]]="","",'Formulario PPGR1'!#REF!)</f>
        <v/>
      </c>
      <c r="G61" s="480"/>
      <c r="H61" s="494" t="s">
        <v>2200</v>
      </c>
      <c r="I61" s="486" t="s">
        <v>2200</v>
      </c>
      <c r="J61" s="495" t="s">
        <v>2467</v>
      </c>
      <c r="K61" s="479"/>
      <c r="L61" s="479" t="s">
        <v>2468</v>
      </c>
      <c r="M61" s="479" t="s">
        <v>2201</v>
      </c>
      <c r="N61" s="480">
        <v>30</v>
      </c>
      <c r="O61" s="481">
        <v>200</v>
      </c>
      <c r="P61" s="482">
        <f>Tabla1[[#This Row],[Precio Unitario]]*Tabla1[[#This Row],[Cantidad de Insumos]]</f>
        <v>6000</v>
      </c>
      <c r="Q61" s="489">
        <v>231101</v>
      </c>
      <c r="R61" s="430" t="s">
        <v>926</v>
      </c>
      <c r="AM61"/>
      <c r="AN61"/>
      <c r="AO61"/>
      <c r="AP61"/>
      <c r="AQ61"/>
      <c r="AR61"/>
      <c r="AS61"/>
      <c r="AT61"/>
      <c r="AU61"/>
    </row>
    <row r="62" spans="2:47" ht="15.75" x14ac:dyDescent="0.25">
      <c r="B62" s="326" t="str">
        <f>IF(Tabla1[[#This Row],[Código_Actividad]]="","",CONCATENATE(Tabla1[[#This Row],[POA]],".",Tabla1[[#This Row],[SRS]],".",Tabla1[[#This Row],[AREA]],".",Tabla1[[#This Row],[TIPO]]))</f>
        <v/>
      </c>
      <c r="C62" s="326" t="str">
        <f>IF(Tabla1[[#This Row],[Código_Actividad]]="","",'Formulario PPGR1'!#REF!)</f>
        <v/>
      </c>
      <c r="D62" s="326" t="str">
        <f>IF(Tabla1[[#This Row],[Código_Actividad]]="","",'Formulario PPGR1'!#REF!)</f>
        <v/>
      </c>
      <c r="E62" s="326" t="str">
        <f>IF(Tabla1[[#This Row],[Código_Actividad]]="","",'Formulario PPGR1'!#REF!)</f>
        <v/>
      </c>
      <c r="F62" s="326" t="str">
        <f>IF(Tabla1[[#This Row],[Código_Actividad]]="","",'Formulario PPGR1'!#REF!)</f>
        <v/>
      </c>
      <c r="G62" s="480"/>
      <c r="H62" s="494" t="s">
        <v>2200</v>
      </c>
      <c r="I62" s="486" t="s">
        <v>2200</v>
      </c>
      <c r="J62" s="495"/>
      <c r="K62" s="479"/>
      <c r="L62" s="479" t="s">
        <v>2470</v>
      </c>
      <c r="M62" s="479" t="s">
        <v>2805</v>
      </c>
      <c r="N62" s="480">
        <v>4</v>
      </c>
      <c r="O62" s="481">
        <v>100</v>
      </c>
      <c r="P62" s="482">
        <f>Tabla1[[#This Row],[Precio Unitario]]*Tabla1[[#This Row],[Cantidad de Insumos]]</f>
        <v>400</v>
      </c>
      <c r="Q62" s="489" t="s">
        <v>2804</v>
      </c>
      <c r="R62" s="479" t="s">
        <v>926</v>
      </c>
      <c r="AM62"/>
      <c r="AN62"/>
      <c r="AO62"/>
      <c r="AP62"/>
      <c r="AQ62"/>
      <c r="AR62"/>
      <c r="AS62"/>
      <c r="AT62"/>
      <c r="AU62"/>
    </row>
    <row r="63" spans="2:47" ht="31.5" x14ac:dyDescent="0.25">
      <c r="B63" s="326" t="e">
        <f>IF(Tabla1[[#This Row],[Código_Actividad]]="","",CONCATENATE(Tabla1[[#This Row],[POA]],".",Tabla1[[#This Row],[SRS]],".",Tabla1[[#This Row],[AREA]],".",Tabla1[[#This Row],[TIPO]]))</f>
        <v>#REF!</v>
      </c>
      <c r="C63" s="326" t="e">
        <f>IF(Tabla1[[#This Row],[Código_Actividad]]="","",'Formulario PPGR1'!#REF!)</f>
        <v>#REF!</v>
      </c>
      <c r="D63" s="326" t="e">
        <f>IF(Tabla1[[#This Row],[Código_Actividad]]="","",'Formulario PPGR1'!#REF!)</f>
        <v>#REF!</v>
      </c>
      <c r="E63" s="326" t="e">
        <f>IF(Tabla1[[#This Row],[Código_Actividad]]="","",'Formulario PPGR1'!#REF!)</f>
        <v>#REF!</v>
      </c>
      <c r="F63" s="326" t="e">
        <f>IF(Tabla1[[#This Row],[Código_Actividad]]="","",'Formulario PPGR1'!#REF!)</f>
        <v>#REF!</v>
      </c>
      <c r="G63" s="480" t="s">
        <v>1718</v>
      </c>
      <c r="H63" s="410" t="s">
        <v>1719</v>
      </c>
      <c r="I63" s="486">
        <v>4</v>
      </c>
      <c r="J63" s="493" t="s">
        <v>2463</v>
      </c>
      <c r="K63" s="479"/>
      <c r="L63" s="479" t="s">
        <v>2682</v>
      </c>
      <c r="M63" s="479" t="s">
        <v>2464</v>
      </c>
      <c r="N63" s="480">
        <v>2</v>
      </c>
      <c r="O63" s="481">
        <v>350</v>
      </c>
      <c r="P63" s="482">
        <f>Tabla1[[#This Row],[Precio Unitario]]*Tabla1[[#This Row],[Cantidad de Insumos]]</f>
        <v>700</v>
      </c>
      <c r="Q63" s="489">
        <v>239201</v>
      </c>
      <c r="R63" s="479" t="s">
        <v>924</v>
      </c>
      <c r="AM63"/>
      <c r="AN63"/>
      <c r="AO63"/>
      <c r="AP63"/>
      <c r="AQ63"/>
      <c r="AR63"/>
      <c r="AS63"/>
      <c r="AT63"/>
      <c r="AU63"/>
    </row>
    <row r="64" spans="2:47" ht="31.5" x14ac:dyDescent="0.25">
      <c r="B64" s="326" t="str">
        <f>IF(Tabla1[[#This Row],[Código_Actividad]]="","",CONCATENATE(Tabla1[[#This Row],[POA]],".",Tabla1[[#This Row],[SRS]],".",Tabla1[[#This Row],[AREA]],".",Tabla1[[#This Row],[TIPO]]))</f>
        <v/>
      </c>
      <c r="C64" s="326" t="str">
        <f>IF(Tabla1[[#This Row],[Código_Actividad]]="","",'Formulario PPGR1'!#REF!)</f>
        <v/>
      </c>
      <c r="D64" s="326" t="str">
        <f>IF(Tabla1[[#This Row],[Código_Actividad]]="","",'Formulario PPGR1'!#REF!)</f>
        <v/>
      </c>
      <c r="E64" s="326" t="str">
        <f>IF(Tabla1[[#This Row],[Código_Actividad]]="","",'Formulario PPGR1'!#REF!)</f>
        <v/>
      </c>
      <c r="F64" s="326" t="str">
        <f>IF(Tabla1[[#This Row],[Código_Actividad]]="","",'Formulario PPGR1'!#REF!)</f>
        <v/>
      </c>
      <c r="G64" s="480"/>
      <c r="H64" s="494" t="s">
        <v>2200</v>
      </c>
      <c r="I64" s="486" t="s">
        <v>2200</v>
      </c>
      <c r="J64" s="493" t="s">
        <v>2463</v>
      </c>
      <c r="K64" s="479"/>
      <c r="L64" s="479" t="s">
        <v>2472</v>
      </c>
      <c r="M64" s="479" t="s">
        <v>2684</v>
      </c>
      <c r="N64" s="480">
        <v>1</v>
      </c>
      <c r="O64" s="481">
        <v>75</v>
      </c>
      <c r="P64" s="482">
        <f>Tabla1[[#This Row],[Precio Unitario]]*Tabla1[[#This Row],[Cantidad de Insumos]]</f>
        <v>75</v>
      </c>
      <c r="Q64" s="489">
        <v>239201</v>
      </c>
      <c r="R64" s="479" t="s">
        <v>924</v>
      </c>
      <c r="AM64"/>
      <c r="AN64"/>
      <c r="AO64"/>
      <c r="AP64"/>
      <c r="AQ64"/>
      <c r="AR64"/>
      <c r="AS64"/>
      <c r="AT64"/>
      <c r="AU64"/>
    </row>
    <row r="65" spans="2:47" ht="15.75" x14ac:dyDescent="0.25">
      <c r="B65" s="326" t="str">
        <f>IF(Tabla1[[#This Row],[Código_Actividad]]="","",CONCATENATE(Tabla1[[#This Row],[POA]],".",Tabla1[[#This Row],[SRS]],".",Tabla1[[#This Row],[AREA]],".",Tabla1[[#This Row],[TIPO]]))</f>
        <v/>
      </c>
      <c r="C65" s="326" t="str">
        <f>IF(Tabla1[[#This Row],[Código_Actividad]]="","",'Formulario PPGR1'!#REF!)</f>
        <v/>
      </c>
      <c r="D65" s="326" t="str">
        <f>IF(Tabla1[[#This Row],[Código_Actividad]]="","",'Formulario PPGR1'!#REF!)</f>
        <v/>
      </c>
      <c r="E65" s="326" t="str">
        <f>IF(Tabla1[[#This Row],[Código_Actividad]]="","",'Formulario PPGR1'!#REF!)</f>
        <v/>
      </c>
      <c r="F65" s="326" t="str">
        <f>IF(Tabla1[[#This Row],[Código_Actividad]]="","",'Formulario PPGR1'!#REF!)</f>
        <v/>
      </c>
      <c r="G65" s="480"/>
      <c r="H65" s="494" t="s">
        <v>2200</v>
      </c>
      <c r="I65" s="486" t="s">
        <v>2200</v>
      </c>
      <c r="J65" s="493"/>
      <c r="K65" s="479"/>
      <c r="L65" s="479"/>
      <c r="M65" s="479"/>
      <c r="N65" s="480"/>
      <c r="O65" s="481"/>
      <c r="P65" s="482">
        <f>Tabla1[[#This Row],[Precio Unitario]]*Tabla1[[#This Row],[Cantidad de Insumos]]</f>
        <v>0</v>
      </c>
      <c r="Q65" s="489"/>
      <c r="R65" s="479"/>
      <c r="AM65"/>
      <c r="AN65"/>
      <c r="AO65"/>
      <c r="AP65"/>
      <c r="AQ65"/>
      <c r="AR65"/>
      <c r="AS65"/>
      <c r="AT65"/>
      <c r="AU65"/>
    </row>
    <row r="66" spans="2:47" ht="63" x14ac:dyDescent="0.25">
      <c r="B66" s="326" t="e">
        <f>IF(Tabla1[[#This Row],[Código_Actividad]]="","",CONCATENATE(Tabla1[[#This Row],[POA]],".",Tabla1[[#This Row],[SRS]],".",Tabla1[[#This Row],[AREA]],".",Tabla1[[#This Row],[TIPO]]))</f>
        <v>#REF!</v>
      </c>
      <c r="C66" s="326" t="e">
        <f>IF(Tabla1[[#This Row],[Código_Actividad]]="","",'Formulario PPGR1'!#REF!)</f>
        <v>#REF!</v>
      </c>
      <c r="D66" s="326" t="e">
        <f>IF(Tabla1[[#This Row],[Código_Actividad]]="","",'Formulario PPGR1'!#REF!)</f>
        <v>#REF!</v>
      </c>
      <c r="E66" s="326" t="e">
        <f>IF(Tabla1[[#This Row],[Código_Actividad]]="","",'Formulario PPGR1'!#REF!)</f>
        <v>#REF!</v>
      </c>
      <c r="F66" s="326" t="e">
        <f>IF(Tabla1[[#This Row],[Código_Actividad]]="","",'Formulario PPGR1'!#REF!)</f>
        <v>#REF!</v>
      </c>
      <c r="G66" s="480" t="s">
        <v>1722</v>
      </c>
      <c r="H66" s="485" t="s">
        <v>1723</v>
      </c>
      <c r="I66" s="486">
        <v>4</v>
      </c>
      <c r="J66" s="493" t="s">
        <v>2463</v>
      </c>
      <c r="K66" s="479"/>
      <c r="L66" s="479" t="s">
        <v>2685</v>
      </c>
      <c r="M66" s="479" t="s">
        <v>2464</v>
      </c>
      <c r="N66" s="480">
        <v>10</v>
      </c>
      <c r="O66" s="481">
        <v>2000</v>
      </c>
      <c r="P66" s="482">
        <f>Tabla1[[#This Row],[Precio Unitario]]*Tabla1[[#This Row],[Cantidad de Insumos]]</f>
        <v>20000</v>
      </c>
      <c r="Q66" s="489">
        <v>239201</v>
      </c>
      <c r="R66" s="479" t="s">
        <v>924</v>
      </c>
      <c r="AM66"/>
      <c r="AN66"/>
      <c r="AO66"/>
      <c r="AP66"/>
      <c r="AQ66"/>
      <c r="AR66"/>
      <c r="AS66"/>
      <c r="AT66"/>
      <c r="AU66"/>
    </row>
    <row r="67" spans="2:47" ht="15.75" x14ac:dyDescent="0.25">
      <c r="B67" s="326" t="str">
        <f>IF(Tabla1[[#This Row],[Código_Actividad]]="","",CONCATENATE(Tabla1[[#This Row],[POA]],".",Tabla1[[#This Row],[SRS]],".",Tabla1[[#This Row],[AREA]],".",Tabla1[[#This Row],[TIPO]]))</f>
        <v/>
      </c>
      <c r="C67" s="326" t="str">
        <f>IF(Tabla1[[#This Row],[Código_Actividad]]="","",'Formulario PPGR1'!#REF!)</f>
        <v/>
      </c>
      <c r="D67" s="326" t="str">
        <f>IF(Tabla1[[#This Row],[Código_Actividad]]="","",'Formulario PPGR1'!#REF!)</f>
        <v/>
      </c>
      <c r="E67" s="326" t="str">
        <f>IF(Tabla1[[#This Row],[Código_Actividad]]="","",'Formulario PPGR1'!#REF!)</f>
        <v/>
      </c>
      <c r="F67" s="326" t="str">
        <f>IF(Tabla1[[#This Row],[Código_Actividad]]="","",'Formulario PPGR1'!#REF!)</f>
        <v/>
      </c>
      <c r="G67" s="480"/>
      <c r="H67" s="494" t="s">
        <v>2200</v>
      </c>
      <c r="I67" s="486" t="s">
        <v>2200</v>
      </c>
      <c r="J67" s="495" t="s">
        <v>2463</v>
      </c>
      <c r="K67" s="479"/>
      <c r="L67" s="479" t="s">
        <v>2686</v>
      </c>
      <c r="M67" s="479" t="s">
        <v>2464</v>
      </c>
      <c r="N67" s="480">
        <v>5</v>
      </c>
      <c r="O67" s="481">
        <v>500</v>
      </c>
      <c r="P67" s="482">
        <f>Tabla1[[#This Row],[Precio Unitario]]*Tabla1[[#This Row],[Cantidad de Insumos]]</f>
        <v>2500</v>
      </c>
      <c r="Q67" s="489">
        <v>239201</v>
      </c>
      <c r="R67" s="479" t="s">
        <v>924</v>
      </c>
      <c r="AM67"/>
      <c r="AN67"/>
      <c r="AO67"/>
      <c r="AP67"/>
      <c r="AQ67"/>
      <c r="AR67"/>
      <c r="AS67"/>
      <c r="AT67"/>
      <c r="AU67"/>
    </row>
    <row r="68" spans="2:47" ht="15.75" x14ac:dyDescent="0.25">
      <c r="B68" s="326" t="str">
        <f>IF(Tabla1[[#This Row],[Código_Actividad]]="","",CONCATENATE(Tabla1[[#This Row],[POA]],".",Tabla1[[#This Row],[SRS]],".",Tabla1[[#This Row],[AREA]],".",Tabla1[[#This Row],[TIPO]]))</f>
        <v/>
      </c>
      <c r="C68" s="326" t="str">
        <f>IF(Tabla1[[#This Row],[Código_Actividad]]="","",'Formulario PPGR1'!#REF!)</f>
        <v/>
      </c>
      <c r="D68" s="326" t="str">
        <f>IF(Tabla1[[#This Row],[Código_Actividad]]="","",'Formulario PPGR1'!#REF!)</f>
        <v/>
      </c>
      <c r="E68" s="326" t="str">
        <f>IF(Tabla1[[#This Row],[Código_Actividad]]="","",'Formulario PPGR1'!#REF!)</f>
        <v/>
      </c>
      <c r="F68" s="326" t="str">
        <f>IF(Tabla1[[#This Row],[Código_Actividad]]="","",'Formulario PPGR1'!#REF!)</f>
        <v/>
      </c>
      <c r="G68" s="480"/>
      <c r="H68" s="478" t="s">
        <v>2200</v>
      </c>
      <c r="I68" s="452" t="s">
        <v>2200</v>
      </c>
      <c r="J68" s="479" t="s">
        <v>2687</v>
      </c>
      <c r="K68" s="479"/>
      <c r="L68" s="479" t="s">
        <v>2688</v>
      </c>
      <c r="M68" s="479" t="s">
        <v>2201</v>
      </c>
      <c r="N68" s="480">
        <v>200</v>
      </c>
      <c r="O68" s="481">
        <v>125</v>
      </c>
      <c r="P68" s="482">
        <f>Tabla1[[#This Row],[Precio Unitario]]*Tabla1[[#This Row],[Cantidad de Insumos]]</f>
        <v>25000</v>
      </c>
      <c r="Q68" s="489">
        <v>239901</v>
      </c>
      <c r="R68" s="479" t="s">
        <v>926</v>
      </c>
      <c r="AM68"/>
      <c r="AN68"/>
      <c r="AO68"/>
      <c r="AP68"/>
      <c r="AQ68"/>
      <c r="AR68"/>
      <c r="AS68"/>
      <c r="AT68"/>
      <c r="AU68"/>
    </row>
    <row r="69" spans="2:47" ht="15.75" x14ac:dyDescent="0.25">
      <c r="B69" s="326" t="str">
        <f>IF(Tabla1[[#This Row],[Código_Actividad]]="","",CONCATENATE(Tabla1[[#This Row],[POA]],".",Tabla1[[#This Row],[SRS]],".",Tabla1[[#This Row],[AREA]],".",Tabla1[[#This Row],[TIPO]]))</f>
        <v/>
      </c>
      <c r="C69" s="326" t="str">
        <f>IF(Tabla1[[#This Row],[Código_Actividad]]="","",'Formulario PPGR1'!#REF!)</f>
        <v/>
      </c>
      <c r="D69" s="326" t="str">
        <f>IF(Tabla1[[#This Row],[Código_Actividad]]="","",'Formulario PPGR1'!#REF!)</f>
        <v/>
      </c>
      <c r="E69" s="326" t="str">
        <f>IF(Tabla1[[#This Row],[Código_Actividad]]="","",'Formulario PPGR1'!#REF!)</f>
        <v/>
      </c>
      <c r="F69" s="326" t="str">
        <f>IF(Tabla1[[#This Row],[Código_Actividad]]="","",'Formulario PPGR1'!#REF!)</f>
        <v/>
      </c>
      <c r="G69" s="480"/>
      <c r="H69" s="478" t="s">
        <v>2200</v>
      </c>
      <c r="I69" s="452" t="s">
        <v>2200</v>
      </c>
      <c r="J69" s="479" t="s">
        <v>2463</v>
      </c>
      <c r="K69" s="479"/>
      <c r="L69" s="479" t="s">
        <v>2465</v>
      </c>
      <c r="M69" s="479" t="s">
        <v>2466</v>
      </c>
      <c r="N69" s="480">
        <v>50</v>
      </c>
      <c r="O69" s="481">
        <v>144</v>
      </c>
      <c r="P69" s="482">
        <f>Tabla1[[#This Row],[Precio Unitario]]*Tabla1[[#This Row],[Cantidad de Insumos]]</f>
        <v>7200</v>
      </c>
      <c r="Q69" s="489">
        <v>239201</v>
      </c>
      <c r="R69" s="479" t="s">
        <v>924</v>
      </c>
      <c r="AM69"/>
      <c r="AN69"/>
      <c r="AO69"/>
      <c r="AP69"/>
      <c r="AQ69"/>
      <c r="AR69"/>
      <c r="AS69"/>
      <c r="AT69"/>
      <c r="AU69"/>
    </row>
    <row r="70" spans="2:47" ht="15.75" x14ac:dyDescent="0.25">
      <c r="B70" s="326" t="str">
        <f>IF(Tabla1[[#This Row],[Código_Actividad]]="","",CONCATENATE(Tabla1[[#This Row],[POA]],".",Tabla1[[#This Row],[SRS]],".",Tabla1[[#This Row],[AREA]],".",Tabla1[[#This Row],[TIPO]]))</f>
        <v/>
      </c>
      <c r="C70" s="326" t="str">
        <f>IF(Tabla1[[#This Row],[Código_Actividad]]="","",'Formulario PPGR1'!#REF!)</f>
        <v/>
      </c>
      <c r="D70" s="326" t="str">
        <f>IF(Tabla1[[#This Row],[Código_Actividad]]="","",'Formulario PPGR1'!#REF!)</f>
        <v/>
      </c>
      <c r="E70" s="326" t="str">
        <f>IF(Tabla1[[#This Row],[Código_Actividad]]="","",'Formulario PPGR1'!#REF!)</f>
        <v/>
      </c>
      <c r="F70" s="326" t="str">
        <f>IF(Tabla1[[#This Row],[Código_Actividad]]="","",'Formulario PPGR1'!#REF!)</f>
        <v/>
      </c>
      <c r="G70" s="480"/>
      <c r="H70" s="483" t="s">
        <v>2200</v>
      </c>
      <c r="I70" s="452" t="s">
        <v>2200</v>
      </c>
      <c r="J70" s="484" t="s">
        <v>2473</v>
      </c>
      <c r="K70" s="479"/>
      <c r="L70" s="479" t="s">
        <v>2470</v>
      </c>
      <c r="M70" s="479" t="s">
        <v>2471</v>
      </c>
      <c r="N70" s="480">
        <v>50</v>
      </c>
      <c r="O70" s="481">
        <v>150</v>
      </c>
      <c r="P70" s="482">
        <f>Tabla1[[#This Row],[Precio Unitario]]*Tabla1[[#This Row],[Cantidad de Insumos]]</f>
        <v>7500</v>
      </c>
      <c r="Q70" s="489">
        <v>221701</v>
      </c>
      <c r="R70" s="479" t="s">
        <v>926</v>
      </c>
      <c r="AM70"/>
      <c r="AN70"/>
      <c r="AO70"/>
      <c r="AP70"/>
      <c r="AQ70"/>
      <c r="AR70"/>
      <c r="AS70"/>
      <c r="AT70"/>
      <c r="AU70"/>
    </row>
    <row r="71" spans="2:47" ht="15.75" x14ac:dyDescent="0.25">
      <c r="B71" s="326" t="str">
        <f>IF(Tabla1[[#This Row],[Código_Actividad]]="","",CONCATENATE(Tabla1[[#This Row],[POA]],".",Tabla1[[#This Row],[SRS]],".",Tabla1[[#This Row],[AREA]],".",Tabla1[[#This Row],[TIPO]]))</f>
        <v/>
      </c>
      <c r="C71" s="326" t="str">
        <f>IF(Tabla1[[#This Row],[Código_Actividad]]="","",'Formulario PPGR1'!#REF!)</f>
        <v/>
      </c>
      <c r="D71" s="326" t="str">
        <f>IF(Tabla1[[#This Row],[Código_Actividad]]="","",'Formulario PPGR1'!#REF!)</f>
        <v/>
      </c>
      <c r="E71" s="326" t="str">
        <f>IF(Tabla1[[#This Row],[Código_Actividad]]="","",'Formulario PPGR1'!#REF!)</f>
        <v/>
      </c>
      <c r="F71" s="326" t="str">
        <f>IF(Tabla1[[#This Row],[Código_Actividad]]="","",'Formulario PPGR1'!#REF!)</f>
        <v/>
      </c>
      <c r="G71" s="480"/>
      <c r="H71" s="478" t="s">
        <v>2200</v>
      </c>
      <c r="I71" s="452" t="s">
        <v>2200</v>
      </c>
      <c r="J71" s="479"/>
      <c r="K71" s="479"/>
      <c r="L71" s="479"/>
      <c r="M71" s="479"/>
      <c r="N71" s="480"/>
      <c r="O71" s="481"/>
      <c r="P71" s="482">
        <f>Tabla1[[#This Row],[Precio Unitario]]*Tabla1[[#This Row],[Cantidad de Insumos]]</f>
        <v>0</v>
      </c>
      <c r="Q71" s="489"/>
      <c r="R71" s="479"/>
      <c r="AM71"/>
      <c r="AN71"/>
      <c r="AO71"/>
      <c r="AP71"/>
      <c r="AQ71"/>
      <c r="AR71"/>
      <c r="AS71"/>
      <c r="AT71"/>
      <c r="AU71"/>
    </row>
    <row r="72" spans="2:47" ht="15.75" x14ac:dyDescent="0.25">
      <c r="B72" s="326" t="e">
        <f>IF(Tabla1[[#This Row],[Código_Actividad]]="","",CONCATENATE(Tabla1[[#This Row],[POA]],".",Tabla1[[#This Row],[SRS]],".",Tabla1[[#This Row],[AREA]],".",Tabla1[[#This Row],[TIPO]]))</f>
        <v>#REF!</v>
      </c>
      <c r="C72" s="326" t="e">
        <f>IF(Tabla1[[#This Row],[Código_Actividad]]="","",'Formulario PPGR1'!#REF!)</f>
        <v>#REF!</v>
      </c>
      <c r="D72" s="326" t="e">
        <f>IF(Tabla1[[#This Row],[Código_Actividad]]="","",'Formulario PPGR1'!#REF!)</f>
        <v>#REF!</v>
      </c>
      <c r="E72" s="326" t="e">
        <f>IF(Tabla1[[#This Row],[Código_Actividad]]="","",'Formulario PPGR1'!#REF!)</f>
        <v>#REF!</v>
      </c>
      <c r="F72" s="326" t="e">
        <f>IF(Tabla1[[#This Row],[Código_Actividad]]="","",'Formulario PPGR1'!#REF!)</f>
        <v>#REF!</v>
      </c>
      <c r="G72" s="480" t="s">
        <v>1725</v>
      </c>
      <c r="H72" s="483" t="s">
        <v>1726</v>
      </c>
      <c r="I72" s="452">
        <v>4</v>
      </c>
      <c r="J72" s="479" t="s">
        <v>2689</v>
      </c>
      <c r="K72" s="479"/>
      <c r="L72" s="479" t="s">
        <v>2212</v>
      </c>
      <c r="M72" s="479" t="s">
        <v>2201</v>
      </c>
      <c r="N72" s="480">
        <v>1</v>
      </c>
      <c r="O72" s="481">
        <v>30000</v>
      </c>
      <c r="P72" s="482">
        <f>Tabla1[[#This Row],[Precio Unitario]]*Tabla1[[#This Row],[Cantidad de Insumos]]</f>
        <v>30000</v>
      </c>
      <c r="Q72" s="489">
        <v>261301</v>
      </c>
      <c r="R72" s="479" t="s">
        <v>926</v>
      </c>
      <c r="AM72"/>
      <c r="AN72"/>
      <c r="AO72"/>
      <c r="AP72"/>
      <c r="AQ72"/>
      <c r="AR72"/>
      <c r="AS72"/>
      <c r="AT72"/>
      <c r="AU72"/>
    </row>
    <row r="73" spans="2:47" ht="15.75" x14ac:dyDescent="0.25">
      <c r="B73" s="326" t="str">
        <f>IF(Tabla1[[#This Row],[Código_Actividad]]="","",CONCATENATE(Tabla1[[#This Row],[POA]],".",Tabla1[[#This Row],[SRS]],".",Tabla1[[#This Row],[AREA]],".",Tabla1[[#This Row],[TIPO]]))</f>
        <v/>
      </c>
      <c r="C73" s="326" t="str">
        <f>IF(Tabla1[[#This Row],[Código_Actividad]]="","",'Formulario PPGR1'!#REF!)</f>
        <v/>
      </c>
      <c r="D73" s="326" t="str">
        <f>IF(Tabla1[[#This Row],[Código_Actividad]]="","",'Formulario PPGR1'!#REF!)</f>
        <v/>
      </c>
      <c r="E73" s="326" t="str">
        <f>IF(Tabla1[[#This Row],[Código_Actividad]]="","",'Formulario PPGR1'!#REF!)</f>
        <v/>
      </c>
      <c r="F73" s="326" t="str">
        <f>IF(Tabla1[[#This Row],[Código_Actividad]]="","",'Formulario PPGR1'!#REF!)</f>
        <v/>
      </c>
      <c r="G73" s="480"/>
      <c r="H73" s="478" t="s">
        <v>2200</v>
      </c>
      <c r="I73" s="452" t="s">
        <v>2200</v>
      </c>
      <c r="J73" s="479" t="s">
        <v>2463</v>
      </c>
      <c r="K73" s="479"/>
      <c r="L73" s="479" t="s">
        <v>2690</v>
      </c>
      <c r="M73" s="479" t="s">
        <v>2466</v>
      </c>
      <c r="N73" s="480">
        <v>10</v>
      </c>
      <c r="O73" s="481">
        <v>144</v>
      </c>
      <c r="P73" s="482">
        <f>Tabla1[[#This Row],[Precio Unitario]]*Tabla1[[#This Row],[Cantidad de Insumos]]</f>
        <v>1440</v>
      </c>
      <c r="Q73" s="489">
        <v>239201</v>
      </c>
      <c r="R73" s="479" t="s">
        <v>924</v>
      </c>
      <c r="AM73"/>
      <c r="AN73"/>
      <c r="AO73"/>
      <c r="AP73"/>
      <c r="AQ73"/>
      <c r="AR73"/>
      <c r="AS73"/>
      <c r="AT73"/>
      <c r="AU73"/>
    </row>
    <row r="74" spans="2:47" ht="15.75" x14ac:dyDescent="0.25">
      <c r="B74" s="326" t="str">
        <f>IF(Tabla1[[#This Row],[Código_Actividad]]="","",CONCATENATE(Tabla1[[#This Row],[POA]],".",Tabla1[[#This Row],[SRS]],".",Tabla1[[#This Row],[AREA]],".",Tabla1[[#This Row],[TIPO]]))</f>
        <v/>
      </c>
      <c r="C74" s="326" t="str">
        <f>IF(Tabla1[[#This Row],[Código_Actividad]]="","",'Formulario PPGR1'!#REF!)</f>
        <v/>
      </c>
      <c r="D74" s="326" t="str">
        <f>IF(Tabla1[[#This Row],[Código_Actividad]]="","",'Formulario PPGR1'!#REF!)</f>
        <v/>
      </c>
      <c r="E74" s="326" t="str">
        <f>IF(Tabla1[[#This Row],[Código_Actividad]]="","",'Formulario PPGR1'!#REF!)</f>
        <v/>
      </c>
      <c r="F74" s="326" t="str">
        <f>IF(Tabla1[[#This Row],[Código_Actividad]]="","",'Formulario PPGR1'!#REF!)</f>
        <v/>
      </c>
      <c r="G74" s="480"/>
      <c r="H74" s="483" t="s">
        <v>2200</v>
      </c>
      <c r="I74" s="452" t="s">
        <v>2200</v>
      </c>
      <c r="J74" s="479" t="s">
        <v>2463</v>
      </c>
      <c r="K74" s="479"/>
      <c r="L74" s="479" t="s">
        <v>2691</v>
      </c>
      <c r="M74" s="479" t="s">
        <v>2201</v>
      </c>
      <c r="N74" s="480">
        <v>20</v>
      </c>
      <c r="O74" s="481">
        <v>100</v>
      </c>
      <c r="P74" s="482">
        <f>Tabla1[[#This Row],[Precio Unitario]]*Tabla1[[#This Row],[Cantidad de Insumos]]</f>
        <v>2000</v>
      </c>
      <c r="Q74" s="489">
        <v>239201</v>
      </c>
      <c r="R74" s="479" t="s">
        <v>924</v>
      </c>
      <c r="AM74"/>
      <c r="AN74"/>
      <c r="AO74"/>
      <c r="AP74"/>
      <c r="AQ74"/>
      <c r="AR74"/>
      <c r="AS74"/>
      <c r="AT74"/>
      <c r="AU74"/>
    </row>
    <row r="75" spans="2:47" ht="15.75" x14ac:dyDescent="0.25">
      <c r="B75" s="326" t="str">
        <f>IF(Tabla1[[#This Row],[Código_Actividad]]="","",CONCATENATE(Tabla1[[#This Row],[POA]],".",Tabla1[[#This Row],[SRS]],".",Tabla1[[#This Row],[AREA]],".",Tabla1[[#This Row],[TIPO]]))</f>
        <v/>
      </c>
      <c r="C75" s="326" t="str">
        <f>IF(Tabla1[[#This Row],[Código_Actividad]]="","",'Formulario PPGR1'!#REF!)</f>
        <v/>
      </c>
      <c r="D75" s="326" t="str">
        <f>IF(Tabla1[[#This Row],[Código_Actividad]]="","",'Formulario PPGR1'!#REF!)</f>
        <v/>
      </c>
      <c r="E75" s="326" t="str">
        <f>IF(Tabla1[[#This Row],[Código_Actividad]]="","",'Formulario PPGR1'!#REF!)</f>
        <v/>
      </c>
      <c r="F75" s="326" t="str">
        <f>IF(Tabla1[[#This Row],[Código_Actividad]]="","",'Formulario PPGR1'!#REF!)</f>
        <v/>
      </c>
      <c r="G75" s="480"/>
      <c r="H75" s="485" t="s">
        <v>2200</v>
      </c>
      <c r="I75" s="486" t="s">
        <v>2200</v>
      </c>
      <c r="J75" s="479" t="s">
        <v>2474</v>
      </c>
      <c r="K75" s="479"/>
      <c r="L75" s="479" t="s">
        <v>2470</v>
      </c>
      <c r="M75" s="479" t="s">
        <v>2471</v>
      </c>
      <c r="N75" s="480">
        <v>1</v>
      </c>
      <c r="O75" s="481">
        <v>150</v>
      </c>
      <c r="P75" s="482">
        <f>Tabla1[[#This Row],[Precio Unitario]]*Tabla1[[#This Row],[Cantidad de Insumos]]</f>
        <v>150</v>
      </c>
      <c r="Q75" s="489">
        <v>221701</v>
      </c>
      <c r="R75" s="479" t="s">
        <v>926</v>
      </c>
      <c r="AM75"/>
      <c r="AN75"/>
      <c r="AO75"/>
      <c r="AP75"/>
      <c r="AQ75"/>
      <c r="AR75"/>
      <c r="AS75"/>
      <c r="AT75"/>
      <c r="AU75"/>
    </row>
    <row r="76" spans="2:47" ht="15.75" x14ac:dyDescent="0.25">
      <c r="B76" s="326" t="e">
        <f>IF(Tabla1[[#This Row],[Código_Actividad]]="","",CONCATENATE(Tabla1[[#This Row],[POA]],".",Tabla1[[#This Row],[SRS]],".",Tabla1[[#This Row],[AREA]],".",Tabla1[[#This Row],[TIPO]]))</f>
        <v>#REF!</v>
      </c>
      <c r="C76" s="326" t="e">
        <f>IF(Tabla1[[#This Row],[Código_Actividad]]="","",'Formulario PPGR1'!#REF!)</f>
        <v>#REF!</v>
      </c>
      <c r="D76" s="326" t="e">
        <f>IF(Tabla1[[#This Row],[Código_Actividad]]="","",'Formulario PPGR1'!#REF!)</f>
        <v>#REF!</v>
      </c>
      <c r="E76" s="326" t="e">
        <f>IF(Tabla1[[#This Row],[Código_Actividad]]="","",'Formulario PPGR1'!#REF!)</f>
        <v>#REF!</v>
      </c>
      <c r="F76" s="326" t="e">
        <f>IF(Tabla1[[#This Row],[Código_Actividad]]="","",'Formulario PPGR1'!#REF!)</f>
        <v>#REF!</v>
      </c>
      <c r="G76" s="480" t="s">
        <v>1728</v>
      </c>
      <c r="H76" s="494" t="s">
        <v>1729</v>
      </c>
      <c r="I76" s="486">
        <v>3</v>
      </c>
      <c r="J76" s="479" t="s">
        <v>2463</v>
      </c>
      <c r="K76" s="479"/>
      <c r="L76" s="479" t="s">
        <v>2469</v>
      </c>
      <c r="M76" s="479" t="s">
        <v>2464</v>
      </c>
      <c r="N76" s="480">
        <v>3</v>
      </c>
      <c r="O76" s="481">
        <v>350</v>
      </c>
      <c r="P76" s="482">
        <f>Tabla1[[#This Row],[Precio Unitario]]*Tabla1[[#This Row],[Cantidad de Insumos]]</f>
        <v>1050</v>
      </c>
      <c r="Q76" s="489">
        <v>239201</v>
      </c>
      <c r="R76" s="479" t="s">
        <v>924</v>
      </c>
      <c r="AM76"/>
      <c r="AN76"/>
      <c r="AO76"/>
      <c r="AP76"/>
      <c r="AQ76"/>
      <c r="AR76"/>
      <c r="AS76"/>
      <c r="AT76"/>
      <c r="AU76"/>
    </row>
    <row r="77" spans="2:47" ht="15.75" x14ac:dyDescent="0.25">
      <c r="B77" s="326" t="str">
        <f>IF(Tabla1[[#This Row],[Código_Actividad]]="","",CONCATENATE(Tabla1[[#This Row],[POA]],".",Tabla1[[#This Row],[SRS]],".",Tabla1[[#This Row],[AREA]],".",Tabla1[[#This Row],[TIPO]]))</f>
        <v/>
      </c>
      <c r="C77" s="326" t="str">
        <f>IF(Tabla1[[#This Row],[Código_Actividad]]="","",'Formulario PPGR1'!#REF!)</f>
        <v/>
      </c>
      <c r="D77" s="326" t="str">
        <f>IF(Tabla1[[#This Row],[Código_Actividad]]="","",'Formulario PPGR1'!#REF!)</f>
        <v/>
      </c>
      <c r="E77" s="326" t="str">
        <f>IF(Tabla1[[#This Row],[Código_Actividad]]="","",'Formulario PPGR1'!#REF!)</f>
        <v/>
      </c>
      <c r="F77" s="326" t="str">
        <f>IF(Tabla1[[#This Row],[Código_Actividad]]="","",'Formulario PPGR1'!#REF!)</f>
        <v/>
      </c>
      <c r="G77" s="480"/>
      <c r="H77" s="494" t="s">
        <v>2200</v>
      </c>
      <c r="I77" s="486" t="s">
        <v>2200</v>
      </c>
      <c r="J77" s="479" t="s">
        <v>2463</v>
      </c>
      <c r="K77" s="479"/>
      <c r="L77" s="484" t="s">
        <v>2465</v>
      </c>
      <c r="M77" s="479" t="s">
        <v>2466</v>
      </c>
      <c r="N77" s="480">
        <v>6</v>
      </c>
      <c r="O77" s="481">
        <v>144</v>
      </c>
      <c r="P77" s="482">
        <f>Tabla1[[#This Row],[Precio Unitario]]*Tabla1[[#This Row],[Cantidad de Insumos]]</f>
        <v>864</v>
      </c>
      <c r="Q77" s="489">
        <v>239201</v>
      </c>
      <c r="R77" s="479" t="s">
        <v>924</v>
      </c>
      <c r="AM77"/>
      <c r="AN77"/>
      <c r="AO77"/>
      <c r="AP77"/>
      <c r="AQ77"/>
      <c r="AR77"/>
      <c r="AS77"/>
      <c r="AT77"/>
      <c r="AU77"/>
    </row>
    <row r="78" spans="2:47" ht="15.75" x14ac:dyDescent="0.25">
      <c r="B78" s="326" t="str">
        <f>IF(Tabla1[[#This Row],[Código_Actividad]]="","",CONCATENATE(Tabla1[[#This Row],[POA]],".",Tabla1[[#This Row],[SRS]],".",Tabla1[[#This Row],[AREA]],".",Tabla1[[#This Row],[TIPO]]))</f>
        <v/>
      </c>
      <c r="C78" s="326" t="str">
        <f>IF(Tabla1[[#This Row],[Código_Actividad]]="","",'Formulario PPGR1'!#REF!)</f>
        <v/>
      </c>
      <c r="D78" s="326" t="str">
        <f>IF(Tabla1[[#This Row],[Código_Actividad]]="","",'Formulario PPGR1'!#REF!)</f>
        <v/>
      </c>
      <c r="E78" s="326" t="str">
        <f>IF(Tabla1[[#This Row],[Código_Actividad]]="","",'Formulario PPGR1'!#REF!)</f>
        <v/>
      </c>
      <c r="F78" s="326" t="str">
        <f>IF(Tabla1[[#This Row],[Código_Actividad]]="","",'Formulario PPGR1'!#REF!)</f>
        <v/>
      </c>
      <c r="G78" s="480"/>
      <c r="H78" s="485" t="s">
        <v>2200</v>
      </c>
      <c r="I78" s="486" t="s">
        <v>2200</v>
      </c>
      <c r="J78" s="479" t="s">
        <v>2463</v>
      </c>
      <c r="K78" s="479"/>
      <c r="L78" s="484" t="s">
        <v>2472</v>
      </c>
      <c r="M78" s="479" t="s">
        <v>2466</v>
      </c>
      <c r="N78" s="480">
        <v>6</v>
      </c>
      <c r="O78" s="481">
        <v>144</v>
      </c>
      <c r="P78" s="482">
        <f>Tabla1[[#This Row],[Precio Unitario]]*Tabla1[[#This Row],[Cantidad de Insumos]]</f>
        <v>864</v>
      </c>
      <c r="Q78" s="489">
        <v>239201</v>
      </c>
      <c r="R78" s="479" t="s">
        <v>924</v>
      </c>
      <c r="AM78"/>
      <c r="AN78"/>
      <c r="AO78"/>
      <c r="AP78"/>
      <c r="AQ78"/>
      <c r="AR78"/>
      <c r="AS78"/>
      <c r="AT78"/>
      <c r="AU78"/>
    </row>
    <row r="79" spans="2:47" ht="15.75" x14ac:dyDescent="0.25">
      <c r="B79" s="326" t="str">
        <f>IF(Tabla1[[#This Row],[Código_Actividad]]="","",CONCATENATE(Tabla1[[#This Row],[POA]],".",Tabla1[[#This Row],[SRS]],".",Tabla1[[#This Row],[AREA]],".",Tabla1[[#This Row],[TIPO]]))</f>
        <v/>
      </c>
      <c r="C79" s="326" t="str">
        <f>IF(Tabla1[[#This Row],[Código_Actividad]]="","",'Formulario PPGR1'!#REF!)</f>
        <v/>
      </c>
      <c r="D79" s="326" t="str">
        <f>IF(Tabla1[[#This Row],[Código_Actividad]]="","",'Formulario PPGR1'!#REF!)</f>
        <v/>
      </c>
      <c r="E79" s="326" t="str">
        <f>IF(Tabla1[[#This Row],[Código_Actividad]]="","",'Formulario PPGR1'!#REF!)</f>
        <v/>
      </c>
      <c r="F79" s="326" t="str">
        <f>IF(Tabla1[[#This Row],[Código_Actividad]]="","",'Formulario PPGR1'!#REF!)</f>
        <v/>
      </c>
      <c r="G79" s="480"/>
      <c r="H79" s="485" t="s">
        <v>2200</v>
      </c>
      <c r="I79" s="486" t="s">
        <v>2200</v>
      </c>
      <c r="J79" s="479" t="s">
        <v>2467</v>
      </c>
      <c r="K79" s="479"/>
      <c r="L79" s="484" t="s">
        <v>2468</v>
      </c>
      <c r="M79" s="479" t="s">
        <v>2201</v>
      </c>
      <c r="N79" s="480">
        <v>30</v>
      </c>
      <c r="O79" s="481">
        <v>250</v>
      </c>
      <c r="P79" s="482">
        <f>Tabla1[[#This Row],[Precio Unitario]]*Tabla1[[#This Row],[Cantidad de Insumos]]</f>
        <v>7500</v>
      </c>
      <c r="Q79" s="489">
        <v>231101</v>
      </c>
      <c r="R79" s="430" t="s">
        <v>926</v>
      </c>
      <c r="AM79"/>
      <c r="AN79"/>
      <c r="AO79"/>
      <c r="AP79"/>
      <c r="AQ79"/>
      <c r="AR79"/>
      <c r="AS79"/>
      <c r="AT79"/>
      <c r="AU79"/>
    </row>
    <row r="80" spans="2:47" ht="15.75" x14ac:dyDescent="0.25">
      <c r="B80" s="326" t="str">
        <f>IF(Tabla1[[#This Row],[Código_Actividad]]="","",CONCATENATE(Tabla1[[#This Row],[POA]],".",Tabla1[[#This Row],[SRS]],".",Tabla1[[#This Row],[AREA]],".",Tabla1[[#This Row],[TIPO]]))</f>
        <v/>
      </c>
      <c r="C80" s="326" t="str">
        <f>IF(Tabla1[[#This Row],[Código_Actividad]]="","",'Formulario PPGR1'!#REF!)</f>
        <v/>
      </c>
      <c r="D80" s="326" t="str">
        <f>IF(Tabla1[[#This Row],[Código_Actividad]]="","",'Formulario PPGR1'!#REF!)</f>
        <v/>
      </c>
      <c r="E80" s="326" t="str">
        <f>IF(Tabla1[[#This Row],[Código_Actividad]]="","",'Formulario PPGR1'!#REF!)</f>
        <v/>
      </c>
      <c r="F80" s="326" t="str">
        <f>IF(Tabla1[[#This Row],[Código_Actividad]]="","",'Formulario PPGR1'!#REF!)</f>
        <v/>
      </c>
      <c r="G80" s="480"/>
      <c r="H80" s="485" t="s">
        <v>2200</v>
      </c>
      <c r="I80" s="486" t="s">
        <v>2200</v>
      </c>
      <c r="J80" s="479" t="s">
        <v>2474</v>
      </c>
      <c r="K80" s="479"/>
      <c r="L80" s="479" t="s">
        <v>2470</v>
      </c>
      <c r="M80" s="479" t="s">
        <v>2471</v>
      </c>
      <c r="N80" s="480">
        <v>2</v>
      </c>
      <c r="O80" s="481">
        <v>150</v>
      </c>
      <c r="P80" s="482">
        <f>Tabla1[[#This Row],[Precio Unitario]]*Tabla1[[#This Row],[Cantidad de Insumos]]</f>
        <v>300</v>
      </c>
      <c r="Q80" s="489">
        <v>221701</v>
      </c>
      <c r="R80" s="479" t="s">
        <v>926</v>
      </c>
      <c r="AM80"/>
      <c r="AN80"/>
      <c r="AO80"/>
      <c r="AP80"/>
      <c r="AQ80"/>
      <c r="AR80"/>
      <c r="AS80"/>
      <c r="AT80"/>
      <c r="AU80"/>
    </row>
    <row r="81" spans="2:47" ht="78.75" x14ac:dyDescent="0.25">
      <c r="B81" s="326" t="e">
        <f>IF(Tabla1[[#This Row],[Código_Actividad]]="","",CONCATENATE(Tabla1[[#This Row],[POA]],".",Tabla1[[#This Row],[SRS]],".",Tabla1[[#This Row],[AREA]],".",Tabla1[[#This Row],[TIPO]]))</f>
        <v>#REF!</v>
      </c>
      <c r="C81" s="326" t="e">
        <f>IF(Tabla1[[#This Row],[Código_Actividad]]="","",'Formulario PPGR1'!#REF!)</f>
        <v>#REF!</v>
      </c>
      <c r="D81" s="326" t="e">
        <f>IF(Tabla1[[#This Row],[Código_Actividad]]="","",'Formulario PPGR1'!#REF!)</f>
        <v>#REF!</v>
      </c>
      <c r="E81" s="326" t="e">
        <f>IF(Tabla1[[#This Row],[Código_Actividad]]="","",'Formulario PPGR1'!#REF!)</f>
        <v>#REF!</v>
      </c>
      <c r="F81" s="326" t="e">
        <f>IF(Tabla1[[#This Row],[Código_Actividad]]="","",'Formulario PPGR1'!#REF!)</f>
        <v>#REF!</v>
      </c>
      <c r="G81" s="480" t="s">
        <v>1730</v>
      </c>
      <c r="H81" s="485" t="s">
        <v>1731</v>
      </c>
      <c r="I81" s="486">
        <v>2</v>
      </c>
      <c r="J81" s="479" t="s">
        <v>2463</v>
      </c>
      <c r="K81" s="479"/>
      <c r="L81" s="479" t="s">
        <v>2469</v>
      </c>
      <c r="M81" s="479" t="s">
        <v>2464</v>
      </c>
      <c r="N81" s="480">
        <v>2</v>
      </c>
      <c r="O81" s="481">
        <v>250</v>
      </c>
      <c r="P81" s="482">
        <f>Tabla1[[#This Row],[Precio Unitario]]*Tabla1[[#This Row],[Cantidad de Insumos]]</f>
        <v>500</v>
      </c>
      <c r="Q81" s="489">
        <v>239201</v>
      </c>
      <c r="R81" s="479" t="s">
        <v>924</v>
      </c>
      <c r="AM81"/>
      <c r="AN81"/>
      <c r="AO81"/>
      <c r="AP81"/>
      <c r="AQ81"/>
      <c r="AR81"/>
      <c r="AS81"/>
      <c r="AT81"/>
      <c r="AU81"/>
    </row>
    <row r="82" spans="2:47" ht="15.75" x14ac:dyDescent="0.25">
      <c r="B82" s="326" t="str">
        <f>IF(Tabla1[[#This Row],[Código_Actividad]]="","",CONCATENATE(Tabla1[[#This Row],[POA]],".",Tabla1[[#This Row],[SRS]],".",Tabla1[[#This Row],[AREA]],".",Tabla1[[#This Row],[TIPO]]))</f>
        <v/>
      </c>
      <c r="C82" s="326" t="str">
        <f>IF(Tabla1[[#This Row],[Código_Actividad]]="","",'Formulario PPGR1'!#REF!)</f>
        <v/>
      </c>
      <c r="D82" s="326" t="str">
        <f>IF(Tabla1[[#This Row],[Código_Actividad]]="","",'Formulario PPGR1'!#REF!)</f>
        <v/>
      </c>
      <c r="E82" s="326" t="str">
        <f>IF(Tabla1[[#This Row],[Código_Actividad]]="","",'Formulario PPGR1'!#REF!)</f>
        <v/>
      </c>
      <c r="F82" s="326" t="str">
        <f>IF(Tabla1[[#This Row],[Código_Actividad]]="","",'Formulario PPGR1'!#REF!)</f>
        <v/>
      </c>
      <c r="G82" s="480"/>
      <c r="H82" s="485" t="s">
        <v>2200</v>
      </c>
      <c r="I82" s="486" t="s">
        <v>2200</v>
      </c>
      <c r="J82" s="479" t="s">
        <v>2463</v>
      </c>
      <c r="K82" s="479"/>
      <c r="L82" s="479" t="s">
        <v>2465</v>
      </c>
      <c r="M82" s="479" t="s">
        <v>2466</v>
      </c>
      <c r="N82" s="480">
        <v>6</v>
      </c>
      <c r="O82" s="481">
        <v>144</v>
      </c>
      <c r="P82" s="482">
        <f>Tabla1[[#This Row],[Precio Unitario]]*Tabla1[[#This Row],[Cantidad de Insumos]]</f>
        <v>864</v>
      </c>
      <c r="Q82" s="489">
        <v>239201</v>
      </c>
      <c r="R82" s="479" t="s">
        <v>924</v>
      </c>
      <c r="AM82"/>
      <c r="AN82"/>
      <c r="AO82"/>
      <c r="AP82"/>
      <c r="AQ82"/>
      <c r="AR82"/>
      <c r="AS82"/>
      <c r="AT82"/>
      <c r="AU82"/>
    </row>
    <row r="83" spans="2:47" ht="15.75" x14ac:dyDescent="0.25">
      <c r="B83" s="326" t="str">
        <f>IF(Tabla1[[#This Row],[Código_Actividad]]="","",CONCATENATE(Tabla1[[#This Row],[POA]],".",Tabla1[[#This Row],[SRS]],".",Tabla1[[#This Row],[AREA]],".",Tabla1[[#This Row],[TIPO]]))</f>
        <v/>
      </c>
      <c r="C83" s="326" t="str">
        <f>IF(Tabla1[[#This Row],[Código_Actividad]]="","",'Formulario PPGR1'!#REF!)</f>
        <v/>
      </c>
      <c r="D83" s="326" t="str">
        <f>IF(Tabla1[[#This Row],[Código_Actividad]]="","",'Formulario PPGR1'!#REF!)</f>
        <v/>
      </c>
      <c r="E83" s="326" t="str">
        <f>IF(Tabla1[[#This Row],[Código_Actividad]]="","",'Formulario PPGR1'!#REF!)</f>
        <v/>
      </c>
      <c r="F83" s="326" t="str">
        <f>IF(Tabla1[[#This Row],[Código_Actividad]]="","",'Formulario PPGR1'!#REF!)</f>
        <v/>
      </c>
      <c r="G83" s="480"/>
      <c r="H83" s="485" t="s">
        <v>2200</v>
      </c>
      <c r="I83" s="486" t="s">
        <v>2200</v>
      </c>
      <c r="J83" s="479" t="s">
        <v>2463</v>
      </c>
      <c r="K83" s="479"/>
      <c r="L83" s="479" t="s">
        <v>2472</v>
      </c>
      <c r="M83" s="479" t="s">
        <v>2466</v>
      </c>
      <c r="N83" s="480">
        <v>6</v>
      </c>
      <c r="O83" s="481">
        <v>144</v>
      </c>
      <c r="P83" s="482">
        <f>Tabla1[[#This Row],[Precio Unitario]]*Tabla1[[#This Row],[Cantidad de Insumos]]</f>
        <v>864</v>
      </c>
      <c r="Q83" s="489">
        <v>239201</v>
      </c>
      <c r="R83" s="479" t="s">
        <v>924</v>
      </c>
      <c r="AM83"/>
      <c r="AN83"/>
      <c r="AO83"/>
      <c r="AP83"/>
      <c r="AQ83"/>
      <c r="AR83"/>
      <c r="AS83"/>
      <c r="AT83"/>
      <c r="AU83"/>
    </row>
    <row r="84" spans="2:47" ht="15.75" x14ac:dyDescent="0.25">
      <c r="B84" s="326" t="str">
        <f>IF(Tabla1[[#This Row],[Código_Actividad]]="","",CONCATENATE(Tabla1[[#This Row],[POA]],".",Tabla1[[#This Row],[SRS]],".",Tabla1[[#This Row],[AREA]],".",Tabla1[[#This Row],[TIPO]]))</f>
        <v/>
      </c>
      <c r="C84" s="326" t="str">
        <f>IF(Tabla1[[#This Row],[Código_Actividad]]="","",'Formulario PPGR1'!#REF!)</f>
        <v/>
      </c>
      <c r="D84" s="326" t="str">
        <f>IF(Tabla1[[#This Row],[Código_Actividad]]="","",'Formulario PPGR1'!#REF!)</f>
        <v/>
      </c>
      <c r="E84" s="326" t="str">
        <f>IF(Tabla1[[#This Row],[Código_Actividad]]="","",'Formulario PPGR1'!#REF!)</f>
        <v/>
      </c>
      <c r="F84" s="326" t="str">
        <f>IF(Tabla1[[#This Row],[Código_Actividad]]="","",'Formulario PPGR1'!#REF!)</f>
        <v/>
      </c>
      <c r="G84" s="451"/>
      <c r="H84" s="451" t="s">
        <v>2200</v>
      </c>
      <c r="I84" s="452" t="s">
        <v>2200</v>
      </c>
      <c r="J84" s="479" t="s">
        <v>2467</v>
      </c>
      <c r="K84" s="479"/>
      <c r="L84" s="479" t="s">
        <v>2468</v>
      </c>
      <c r="M84" s="487" t="s">
        <v>2201</v>
      </c>
      <c r="N84" s="488">
        <v>30</v>
      </c>
      <c r="O84" s="481">
        <v>250</v>
      </c>
      <c r="P84" s="482">
        <f>Tabla1[[#This Row],[Precio Unitario]]*Tabla1[[#This Row],[Cantidad de Insumos]]</f>
        <v>7500</v>
      </c>
      <c r="Q84" s="489">
        <v>231101</v>
      </c>
      <c r="R84" s="430" t="s">
        <v>926</v>
      </c>
      <c r="AM84"/>
      <c r="AN84"/>
      <c r="AO84"/>
      <c r="AP84"/>
      <c r="AQ84"/>
      <c r="AR84"/>
      <c r="AS84"/>
      <c r="AT84"/>
      <c r="AU84"/>
    </row>
    <row r="85" spans="2:47" ht="15.75" x14ac:dyDescent="0.25">
      <c r="B85" s="326" t="str">
        <f>IF(Tabla1[[#This Row],[Código_Actividad]]="","",CONCATENATE(Tabla1[[#This Row],[POA]],".",Tabla1[[#This Row],[SRS]],".",Tabla1[[#This Row],[AREA]],".",Tabla1[[#This Row],[TIPO]]))</f>
        <v/>
      </c>
      <c r="C85" s="326" t="str">
        <f>IF(Tabla1[[#This Row],[Código_Actividad]]="","",'Formulario PPGR1'!#REF!)</f>
        <v/>
      </c>
      <c r="D85" s="326" t="str">
        <f>IF(Tabla1[[#This Row],[Código_Actividad]]="","",'Formulario PPGR1'!#REF!)</f>
        <v/>
      </c>
      <c r="E85" s="326" t="str">
        <f>IF(Tabla1[[#This Row],[Código_Actividad]]="","",'Formulario PPGR1'!#REF!)</f>
        <v/>
      </c>
      <c r="F85" s="326" t="str">
        <f>IF(Tabla1[[#This Row],[Código_Actividad]]="","",'Formulario PPGR1'!#REF!)</f>
        <v/>
      </c>
      <c r="G85" s="451"/>
      <c r="H85" s="453" t="s">
        <v>2200</v>
      </c>
      <c r="I85" s="452" t="s">
        <v>2200</v>
      </c>
      <c r="J85" s="484" t="s">
        <v>2473</v>
      </c>
      <c r="K85" s="484"/>
      <c r="L85" s="490" t="s">
        <v>2470</v>
      </c>
      <c r="M85" s="487" t="s">
        <v>2471</v>
      </c>
      <c r="N85" s="488">
        <v>2</v>
      </c>
      <c r="O85" s="481">
        <v>150</v>
      </c>
      <c r="P85" s="482">
        <f>Tabla1[[#This Row],[Precio Unitario]]*Tabla1[[#This Row],[Cantidad de Insumos]]</f>
        <v>300</v>
      </c>
      <c r="Q85" s="489">
        <v>221701</v>
      </c>
      <c r="R85" s="479" t="s">
        <v>926</v>
      </c>
      <c r="AM85"/>
      <c r="AN85"/>
      <c r="AO85"/>
      <c r="AP85"/>
      <c r="AQ85"/>
      <c r="AR85"/>
      <c r="AS85"/>
      <c r="AT85"/>
      <c r="AU85"/>
    </row>
    <row r="86" spans="2:47" ht="47.25" x14ac:dyDescent="0.25">
      <c r="B86" s="326" t="e">
        <f>IF(Tabla1[[#This Row],[Código_Actividad]]="","",CONCATENATE(Tabla1[[#This Row],[POA]],".",Tabla1[[#This Row],[SRS]],".",Tabla1[[#This Row],[AREA]],".",Tabla1[[#This Row],[TIPO]]))</f>
        <v>#REF!</v>
      </c>
      <c r="C86" s="326" t="e">
        <f>IF(Tabla1[[#This Row],[Código_Actividad]]="","",'Formulario PPGR1'!#REF!)</f>
        <v>#REF!</v>
      </c>
      <c r="D86" s="326" t="e">
        <f>IF(Tabla1[[#This Row],[Código_Actividad]]="","",'Formulario PPGR1'!#REF!)</f>
        <v>#REF!</v>
      </c>
      <c r="E86" s="326" t="e">
        <f>IF(Tabla1[[#This Row],[Código_Actividad]]="","",'Formulario PPGR1'!#REF!)</f>
        <v>#REF!</v>
      </c>
      <c r="F86" s="326" t="e">
        <f>IF(Tabla1[[#This Row],[Código_Actividad]]="","",'Formulario PPGR1'!#REF!)</f>
        <v>#REF!</v>
      </c>
      <c r="G86" s="451" t="s">
        <v>2692</v>
      </c>
      <c r="H86" s="451" t="s">
        <v>2475</v>
      </c>
      <c r="I86" s="452">
        <v>4</v>
      </c>
      <c r="J86" s="479" t="s">
        <v>2476</v>
      </c>
      <c r="K86" s="479"/>
      <c r="L86" s="490" t="s">
        <v>2477</v>
      </c>
      <c r="M86" s="487" t="s">
        <v>2464</v>
      </c>
      <c r="N86" s="488">
        <v>5</v>
      </c>
      <c r="O86" s="482">
        <v>350</v>
      </c>
      <c r="P86" s="482">
        <f>Tabla1[[#This Row],[Precio Unitario]]*Tabla1[[#This Row],[Cantidad de Insumos]]</f>
        <v>1750</v>
      </c>
      <c r="Q86" s="489">
        <v>222201</v>
      </c>
      <c r="R86" s="479"/>
      <c r="AM86"/>
      <c r="AN86"/>
      <c r="AO86"/>
      <c r="AP86"/>
      <c r="AQ86"/>
      <c r="AR86"/>
      <c r="AS86"/>
      <c r="AT86"/>
      <c r="AU86"/>
    </row>
    <row r="87" spans="2:47" ht="15.75" x14ac:dyDescent="0.25">
      <c r="B87" s="326" t="str">
        <f>IF(Tabla1[[#This Row],[Código_Actividad]]="","",CONCATENATE(Tabla1[[#This Row],[POA]],".",Tabla1[[#This Row],[SRS]],".",Tabla1[[#This Row],[AREA]],".",Tabla1[[#This Row],[TIPO]]))</f>
        <v/>
      </c>
      <c r="C87" s="326" t="str">
        <f>IF(Tabla1[[#This Row],[Código_Actividad]]="","",'Formulario PPGR1'!#REF!)</f>
        <v/>
      </c>
      <c r="D87" s="326" t="str">
        <f>IF(Tabla1[[#This Row],[Código_Actividad]]="","",'Formulario PPGR1'!#REF!)</f>
        <v/>
      </c>
      <c r="E87" s="326" t="str">
        <f>IF(Tabla1[[#This Row],[Código_Actividad]]="","",'Formulario PPGR1'!#REF!)</f>
        <v/>
      </c>
      <c r="F87" s="326" t="str">
        <f>IF(Tabla1[[#This Row],[Código_Actividad]]="","",'Formulario PPGR1'!#REF!)</f>
        <v/>
      </c>
      <c r="G87" s="451"/>
      <c r="H87" s="451" t="s">
        <v>2200</v>
      </c>
      <c r="I87" s="452" t="s">
        <v>2200</v>
      </c>
      <c r="J87" s="479" t="s">
        <v>2463</v>
      </c>
      <c r="K87" s="479"/>
      <c r="L87" s="479" t="s">
        <v>2472</v>
      </c>
      <c r="M87" s="487" t="s">
        <v>2466</v>
      </c>
      <c r="N87" s="488">
        <v>2</v>
      </c>
      <c r="O87" s="481">
        <v>144</v>
      </c>
      <c r="P87" s="482">
        <f>Tabla1[[#This Row],[Precio Unitario]]*Tabla1[[#This Row],[Cantidad de Insumos]]</f>
        <v>288</v>
      </c>
      <c r="Q87" s="489">
        <v>239201</v>
      </c>
      <c r="R87" s="479" t="s">
        <v>924</v>
      </c>
      <c r="AM87"/>
      <c r="AN87"/>
      <c r="AO87"/>
      <c r="AP87"/>
      <c r="AQ87"/>
      <c r="AR87"/>
      <c r="AS87"/>
      <c r="AT87"/>
      <c r="AU87"/>
    </row>
    <row r="88" spans="2:47" ht="15.75" x14ac:dyDescent="0.25">
      <c r="B88" s="326" t="str">
        <f>IF(Tabla1[[#This Row],[Código_Actividad]]="","",CONCATENATE(Tabla1[[#This Row],[POA]],".",Tabla1[[#This Row],[SRS]],".",Tabla1[[#This Row],[AREA]],".",Tabla1[[#This Row],[TIPO]]))</f>
        <v/>
      </c>
      <c r="C88" s="326" t="str">
        <f>IF(Tabla1[[#This Row],[Código_Actividad]]="","",'Formulario PPGR1'!#REF!)</f>
        <v/>
      </c>
      <c r="D88" s="326" t="str">
        <f>IF(Tabla1[[#This Row],[Código_Actividad]]="","",'Formulario PPGR1'!#REF!)</f>
        <v/>
      </c>
      <c r="E88" s="326" t="str">
        <f>IF(Tabla1[[#This Row],[Código_Actividad]]="","",'Formulario PPGR1'!#REF!)</f>
        <v/>
      </c>
      <c r="F88" s="326" t="str">
        <f>IF(Tabla1[[#This Row],[Código_Actividad]]="","",'Formulario PPGR1'!#REF!)</f>
        <v/>
      </c>
      <c r="G88" s="451"/>
      <c r="H88" s="455" t="s">
        <v>2200</v>
      </c>
      <c r="I88" s="486" t="s">
        <v>2200</v>
      </c>
      <c r="J88" s="479" t="s">
        <v>2463</v>
      </c>
      <c r="K88" s="479"/>
      <c r="L88" s="479" t="s">
        <v>2465</v>
      </c>
      <c r="M88" s="480" t="s">
        <v>2466</v>
      </c>
      <c r="N88" s="488">
        <v>2</v>
      </c>
      <c r="O88" s="481">
        <v>144</v>
      </c>
      <c r="P88" s="482">
        <f>Tabla1[[#This Row],[Precio Unitario]]*Tabla1[[#This Row],[Cantidad de Insumos]]</f>
        <v>288</v>
      </c>
      <c r="Q88" s="489">
        <v>239201</v>
      </c>
      <c r="R88" s="479" t="s">
        <v>924</v>
      </c>
      <c r="AM88"/>
      <c r="AN88"/>
      <c r="AO88"/>
      <c r="AP88"/>
      <c r="AQ88"/>
      <c r="AR88"/>
      <c r="AS88"/>
      <c r="AT88"/>
      <c r="AU88"/>
    </row>
    <row r="89" spans="2:47" ht="15.75" x14ac:dyDescent="0.25">
      <c r="B89" s="326" t="str">
        <f>IF(Tabla1[[#This Row],[Código_Actividad]]="","",CONCATENATE(Tabla1[[#This Row],[POA]],".",Tabla1[[#This Row],[SRS]],".",Tabla1[[#This Row],[AREA]],".",Tabla1[[#This Row],[TIPO]]))</f>
        <v/>
      </c>
      <c r="C89" s="326" t="str">
        <f>IF(Tabla1[[#This Row],[Código_Actividad]]="","",'Formulario PPGR1'!#REF!)</f>
        <v/>
      </c>
      <c r="D89" s="326" t="str">
        <f>IF(Tabla1[[#This Row],[Código_Actividad]]="","",'Formulario PPGR1'!#REF!)</f>
        <v/>
      </c>
      <c r="E89" s="326" t="str">
        <f>IF(Tabla1[[#This Row],[Código_Actividad]]="","",'Formulario PPGR1'!#REF!)</f>
        <v/>
      </c>
      <c r="F89" s="326" t="str">
        <f>IF(Tabla1[[#This Row],[Código_Actividad]]="","",'Formulario PPGR1'!#REF!)</f>
        <v/>
      </c>
      <c r="G89" s="451"/>
      <c r="H89" s="455" t="s">
        <v>2200</v>
      </c>
      <c r="I89" s="486" t="s">
        <v>2200</v>
      </c>
      <c r="J89" s="484" t="s">
        <v>2478</v>
      </c>
      <c r="K89" s="484"/>
      <c r="L89" s="490" t="s">
        <v>2479</v>
      </c>
      <c r="M89" s="479" t="s">
        <v>2480</v>
      </c>
      <c r="N89" s="488">
        <v>20</v>
      </c>
      <c r="O89" s="481">
        <v>180</v>
      </c>
      <c r="P89" s="482">
        <f>Tabla1[[#This Row],[Precio Unitario]]*Tabla1[[#This Row],[Cantidad de Insumos]]</f>
        <v>3600</v>
      </c>
      <c r="Q89" s="489">
        <v>237102</v>
      </c>
      <c r="R89" s="479" t="s">
        <v>926</v>
      </c>
      <c r="AM89"/>
      <c r="AN89"/>
      <c r="AO89"/>
      <c r="AP89"/>
      <c r="AQ89"/>
      <c r="AR89"/>
      <c r="AS89"/>
      <c r="AT89"/>
      <c r="AU89"/>
    </row>
    <row r="90" spans="2:47" ht="15.75" x14ac:dyDescent="0.25">
      <c r="B90" s="326" t="str">
        <f>IF(Tabla1[[#This Row],[Código_Actividad]]="","",CONCATENATE(Tabla1[[#This Row],[POA]],".",Tabla1[[#This Row],[SRS]],".",Tabla1[[#This Row],[AREA]],".",Tabla1[[#This Row],[TIPO]]))</f>
        <v/>
      </c>
      <c r="C90" s="326" t="str">
        <f>IF(Tabla1[[#This Row],[Código_Actividad]]="","",'Formulario PPGR1'!#REF!)</f>
        <v/>
      </c>
      <c r="D90" s="326" t="str">
        <f>IF(Tabla1[[#This Row],[Código_Actividad]]="","",'Formulario PPGR1'!#REF!)</f>
        <v/>
      </c>
      <c r="E90" s="326" t="str">
        <f>IF(Tabla1[[#This Row],[Código_Actividad]]="","",'Formulario PPGR1'!#REF!)</f>
        <v/>
      </c>
      <c r="F90" s="326" t="str">
        <f>IF(Tabla1[[#This Row],[Código_Actividad]]="","",'Formulario PPGR1'!#REF!)</f>
        <v/>
      </c>
      <c r="G90" s="451"/>
      <c r="H90" s="455" t="s">
        <v>2200</v>
      </c>
      <c r="I90" s="486" t="s">
        <v>2200</v>
      </c>
      <c r="J90" s="479"/>
      <c r="K90" s="479"/>
      <c r="L90" s="490" t="s">
        <v>2481</v>
      </c>
      <c r="M90" s="479" t="s">
        <v>2529</v>
      </c>
      <c r="N90" s="488">
        <v>8</v>
      </c>
      <c r="O90" s="481">
        <v>1050</v>
      </c>
      <c r="P90" s="482">
        <f>Tabla1[[#This Row],[Precio Unitario]]*Tabla1[[#This Row],[Cantidad de Insumos]]</f>
        <v>8400</v>
      </c>
      <c r="Q90" s="489" t="s">
        <v>2485</v>
      </c>
      <c r="R90" s="479" t="s">
        <v>924</v>
      </c>
      <c r="AM90"/>
      <c r="AN90"/>
      <c r="AO90"/>
      <c r="AP90"/>
      <c r="AQ90"/>
      <c r="AR90"/>
      <c r="AS90"/>
      <c r="AT90"/>
      <c r="AU90"/>
    </row>
    <row r="91" spans="2:47" ht="78.75" x14ac:dyDescent="0.25">
      <c r="B91" s="326" t="e">
        <f>IF(Tabla1[[#This Row],[Código_Actividad]]="","",CONCATENATE(Tabla1[[#This Row],[POA]],".",Tabla1[[#This Row],[SRS]],".",Tabla1[[#This Row],[AREA]],".",Tabla1[[#This Row],[TIPO]]))</f>
        <v>#REF!</v>
      </c>
      <c r="C91" s="326" t="e">
        <f>IF(Tabla1[[#This Row],[Código_Actividad]]="","",'Formulario PPGR1'!#REF!)</f>
        <v>#REF!</v>
      </c>
      <c r="D91" s="326" t="e">
        <f>IF(Tabla1[[#This Row],[Código_Actividad]]="","",'Formulario PPGR1'!#REF!)</f>
        <v>#REF!</v>
      </c>
      <c r="E91" s="326" t="e">
        <f>IF(Tabla1[[#This Row],[Código_Actividad]]="","",'Formulario PPGR1'!#REF!)</f>
        <v>#REF!</v>
      </c>
      <c r="F91" s="326" t="e">
        <f>IF(Tabla1[[#This Row],[Código_Actividad]]="","",'Formulario PPGR1'!#REF!)</f>
        <v>#REF!</v>
      </c>
      <c r="G91" s="451" t="s">
        <v>1732</v>
      </c>
      <c r="H91" s="455" t="s">
        <v>1733</v>
      </c>
      <c r="I91" s="486">
        <v>1</v>
      </c>
      <c r="J91" s="479" t="s">
        <v>2463</v>
      </c>
      <c r="K91" s="479"/>
      <c r="L91" s="479" t="s">
        <v>2469</v>
      </c>
      <c r="M91" s="479" t="s">
        <v>2464</v>
      </c>
      <c r="N91" s="488">
        <v>1</v>
      </c>
      <c r="O91" s="481">
        <v>350</v>
      </c>
      <c r="P91" s="482">
        <f>Tabla1[[#This Row],[Precio Unitario]]*Tabla1[[#This Row],[Cantidad de Insumos]]</f>
        <v>350</v>
      </c>
      <c r="Q91" s="489">
        <v>239201</v>
      </c>
      <c r="R91" s="479" t="s">
        <v>924</v>
      </c>
      <c r="AM91"/>
      <c r="AN91"/>
      <c r="AO91"/>
      <c r="AP91"/>
      <c r="AQ91"/>
      <c r="AR91"/>
      <c r="AS91"/>
      <c r="AT91"/>
      <c r="AU91"/>
    </row>
    <row r="92" spans="2:47" ht="15.75" x14ac:dyDescent="0.25">
      <c r="B92" s="326" t="str">
        <f>IF(Tabla1[[#This Row],[Código_Actividad]]="","",CONCATENATE(Tabla1[[#This Row],[POA]],".",Tabla1[[#This Row],[SRS]],".",Tabla1[[#This Row],[AREA]],".",Tabla1[[#This Row],[TIPO]]))</f>
        <v/>
      </c>
      <c r="C92" s="326" t="str">
        <f>IF(Tabla1[[#This Row],[Código_Actividad]]="","",'Formulario PPGR1'!#REF!)</f>
        <v/>
      </c>
      <c r="D92" s="326" t="str">
        <f>IF(Tabla1[[#This Row],[Código_Actividad]]="","",'Formulario PPGR1'!#REF!)</f>
        <v/>
      </c>
      <c r="E92" s="326" t="str">
        <f>IF(Tabla1[[#This Row],[Código_Actividad]]="","",'Formulario PPGR1'!#REF!)</f>
        <v/>
      </c>
      <c r="F92" s="326" t="str">
        <f>IF(Tabla1[[#This Row],[Código_Actividad]]="","",'Formulario PPGR1'!#REF!)</f>
        <v/>
      </c>
      <c r="G92" s="451"/>
      <c r="H92" s="455" t="s">
        <v>2200</v>
      </c>
      <c r="I92" s="486" t="s">
        <v>2200</v>
      </c>
      <c r="J92" s="479" t="s">
        <v>2463</v>
      </c>
      <c r="K92" s="479"/>
      <c r="L92" s="479" t="s">
        <v>2465</v>
      </c>
      <c r="M92" s="479" t="s">
        <v>2466</v>
      </c>
      <c r="N92" s="488">
        <v>2</v>
      </c>
      <c r="O92" s="481">
        <v>144</v>
      </c>
      <c r="P92" s="482">
        <f>Tabla1[[#This Row],[Precio Unitario]]*Tabla1[[#This Row],[Cantidad de Insumos]]</f>
        <v>288</v>
      </c>
      <c r="Q92" s="489">
        <v>239201</v>
      </c>
      <c r="R92" s="479" t="s">
        <v>924</v>
      </c>
      <c r="AM92"/>
      <c r="AN92"/>
      <c r="AO92"/>
      <c r="AP92"/>
      <c r="AQ92"/>
      <c r="AR92"/>
      <c r="AS92"/>
      <c r="AT92"/>
      <c r="AU92"/>
    </row>
    <row r="93" spans="2:47" ht="15.75" x14ac:dyDescent="0.25">
      <c r="B93" s="326" t="str">
        <f>IF(Tabla1[[#This Row],[Código_Actividad]]="","",CONCATENATE(Tabla1[[#This Row],[POA]],".",Tabla1[[#This Row],[SRS]],".",Tabla1[[#This Row],[AREA]],".",Tabla1[[#This Row],[TIPO]]))</f>
        <v/>
      </c>
      <c r="C93" s="326" t="str">
        <f>IF(Tabla1[[#This Row],[Código_Actividad]]="","",'Formulario PPGR1'!#REF!)</f>
        <v/>
      </c>
      <c r="D93" s="326" t="str">
        <f>IF(Tabla1[[#This Row],[Código_Actividad]]="","",'Formulario PPGR1'!#REF!)</f>
        <v/>
      </c>
      <c r="E93" s="326" t="str">
        <f>IF(Tabla1[[#This Row],[Código_Actividad]]="","",'Formulario PPGR1'!#REF!)</f>
        <v/>
      </c>
      <c r="F93" s="326" t="str">
        <f>IF(Tabla1[[#This Row],[Código_Actividad]]="","",'Formulario PPGR1'!#REF!)</f>
        <v/>
      </c>
      <c r="G93" s="451"/>
      <c r="H93" s="455" t="s">
        <v>2200</v>
      </c>
      <c r="I93" s="486" t="s">
        <v>2200</v>
      </c>
      <c r="J93" s="479" t="s">
        <v>2463</v>
      </c>
      <c r="K93" s="484"/>
      <c r="L93" s="484" t="s">
        <v>2472</v>
      </c>
      <c r="M93" s="484" t="s">
        <v>2466</v>
      </c>
      <c r="N93" s="488">
        <v>2</v>
      </c>
      <c r="O93" s="481">
        <v>144</v>
      </c>
      <c r="P93" s="482">
        <f>Tabla1[[#This Row],[Precio Unitario]]*Tabla1[[#This Row],[Cantidad de Insumos]]</f>
        <v>288</v>
      </c>
      <c r="Q93" s="489">
        <v>239201</v>
      </c>
      <c r="R93" s="479" t="s">
        <v>924</v>
      </c>
      <c r="AM93"/>
      <c r="AN93"/>
      <c r="AO93"/>
      <c r="AP93"/>
      <c r="AQ93"/>
      <c r="AR93"/>
      <c r="AS93"/>
      <c r="AT93"/>
      <c r="AU93"/>
    </row>
    <row r="94" spans="2:47" ht="15.75" x14ac:dyDescent="0.25">
      <c r="B94" s="326" t="str">
        <f>IF(Tabla1[[#This Row],[Código_Actividad]]="","",CONCATENATE(Tabla1[[#This Row],[POA]],".",Tabla1[[#This Row],[SRS]],".",Tabla1[[#This Row],[AREA]],".",Tabla1[[#This Row],[TIPO]]))</f>
        <v/>
      </c>
      <c r="C94" s="326" t="str">
        <f>IF(Tabla1[[#This Row],[Código_Actividad]]="","",'Formulario PPGR1'!#REF!)</f>
        <v/>
      </c>
      <c r="D94" s="326" t="str">
        <f>IF(Tabla1[[#This Row],[Código_Actividad]]="","",'Formulario PPGR1'!#REF!)</f>
        <v/>
      </c>
      <c r="E94" s="326" t="str">
        <f>IF(Tabla1[[#This Row],[Código_Actividad]]="","",'Formulario PPGR1'!#REF!)</f>
        <v/>
      </c>
      <c r="F94" s="326" t="str">
        <f>IF(Tabla1[[#This Row],[Código_Actividad]]="","",'Formulario PPGR1'!#REF!)</f>
        <v/>
      </c>
      <c r="G94" s="451"/>
      <c r="H94" s="455" t="s">
        <v>2200</v>
      </c>
      <c r="I94" s="486" t="s">
        <v>2200</v>
      </c>
      <c r="J94" s="479" t="s">
        <v>2467</v>
      </c>
      <c r="K94" s="479"/>
      <c r="L94" s="479" t="s">
        <v>2468</v>
      </c>
      <c r="M94" s="479" t="s">
        <v>2201</v>
      </c>
      <c r="N94" s="488">
        <v>30</v>
      </c>
      <c r="O94" s="481">
        <v>250</v>
      </c>
      <c r="P94" s="482">
        <f>Tabla1[[#This Row],[Precio Unitario]]*Tabla1[[#This Row],[Cantidad de Insumos]]</f>
        <v>7500</v>
      </c>
      <c r="Q94" s="489">
        <v>231101</v>
      </c>
      <c r="R94" s="430" t="s">
        <v>926</v>
      </c>
      <c r="AM94"/>
      <c r="AN94"/>
      <c r="AO94"/>
      <c r="AP94"/>
      <c r="AQ94"/>
      <c r="AR94"/>
      <c r="AS94"/>
      <c r="AT94"/>
      <c r="AU94"/>
    </row>
    <row r="95" spans="2:47" ht="15.75" x14ac:dyDescent="0.25">
      <c r="B95" s="326" t="str">
        <f>IF(Tabla1[[#This Row],[Código_Actividad]]="","",CONCATENATE(Tabla1[[#This Row],[POA]],".",Tabla1[[#This Row],[SRS]],".",Tabla1[[#This Row],[AREA]],".",Tabla1[[#This Row],[TIPO]]))</f>
        <v/>
      </c>
      <c r="C95" s="326" t="str">
        <f>IF(Tabla1[[#This Row],[Código_Actividad]]="","",'Formulario PPGR1'!#REF!)</f>
        <v/>
      </c>
      <c r="D95" s="326" t="str">
        <f>IF(Tabla1[[#This Row],[Código_Actividad]]="","",'Formulario PPGR1'!#REF!)</f>
        <v/>
      </c>
      <c r="E95" s="326" t="str">
        <f>IF(Tabla1[[#This Row],[Código_Actividad]]="","",'Formulario PPGR1'!#REF!)</f>
        <v/>
      </c>
      <c r="F95" s="326" t="str">
        <f>IF(Tabla1[[#This Row],[Código_Actividad]]="","",'Formulario PPGR1'!#REF!)</f>
        <v/>
      </c>
      <c r="G95" s="451"/>
      <c r="H95" s="455">
        <f ca="1">H72:M95</f>
        <v>0</v>
      </c>
      <c r="I95" s="486" t="s">
        <v>2200</v>
      </c>
      <c r="J95" s="479" t="s">
        <v>2474</v>
      </c>
      <c r="K95" s="479"/>
      <c r="L95" s="479" t="s">
        <v>2470</v>
      </c>
      <c r="M95" s="479" t="s">
        <v>2471</v>
      </c>
      <c r="N95" s="488">
        <v>2</v>
      </c>
      <c r="O95" s="481">
        <v>150</v>
      </c>
      <c r="P95" s="482">
        <f>Tabla1[[#This Row],[Precio Unitario]]*Tabla1[[#This Row],[Cantidad de Insumos]]</f>
        <v>300</v>
      </c>
      <c r="Q95" s="489">
        <v>221701</v>
      </c>
      <c r="R95" s="479" t="s">
        <v>926</v>
      </c>
      <c r="AM95"/>
      <c r="AN95"/>
      <c r="AO95"/>
      <c r="AP95"/>
      <c r="AQ95"/>
      <c r="AR95"/>
      <c r="AS95"/>
      <c r="AT95"/>
      <c r="AU95"/>
    </row>
    <row r="96" spans="2:47" ht="47.25" x14ac:dyDescent="0.25">
      <c r="B96" s="326" t="e">
        <f>IF(Tabla1[[#This Row],[Código_Actividad]]="","",CONCATENATE(Tabla1[[#This Row],[POA]],".",Tabla1[[#This Row],[SRS]],".",Tabla1[[#This Row],[AREA]],".",Tabla1[[#This Row],[TIPO]]))</f>
        <v>#REF!</v>
      </c>
      <c r="C96" s="326" t="e">
        <f>IF(Tabla1[[#This Row],[Código_Actividad]]="","",'Formulario PPGR1'!#REF!)</f>
        <v>#REF!</v>
      </c>
      <c r="D96" s="326" t="e">
        <f>IF(Tabla1[[#This Row],[Código_Actividad]]="","",'Formulario PPGR1'!#REF!)</f>
        <v>#REF!</v>
      </c>
      <c r="E96" s="326" t="e">
        <f>IF(Tabla1[[#This Row],[Código_Actividad]]="","",'Formulario PPGR1'!#REF!)</f>
        <v>#REF!</v>
      </c>
      <c r="F96" s="326" t="e">
        <f>IF(Tabla1[[#This Row],[Código_Actividad]]="","",'Formulario PPGR1'!#REF!)</f>
        <v>#REF!</v>
      </c>
      <c r="G96" s="528" t="s">
        <v>1947</v>
      </c>
      <c r="H96" s="455" t="s">
        <v>2482</v>
      </c>
      <c r="I96" s="486">
        <v>12</v>
      </c>
      <c r="J96" s="479" t="s">
        <v>2697</v>
      </c>
      <c r="K96" s="479"/>
      <c r="L96" s="479" t="s">
        <v>239</v>
      </c>
      <c r="M96" s="479" t="s">
        <v>1317</v>
      </c>
      <c r="N96" s="488">
        <v>60</v>
      </c>
      <c r="O96" s="481">
        <v>180</v>
      </c>
      <c r="P96" s="482">
        <f>Tabla1[[#This Row],[Precio Unitario]]*Tabla1[[#This Row],[Cantidad de Insumos]]</f>
        <v>10800</v>
      </c>
      <c r="Q96" s="489">
        <v>237102</v>
      </c>
      <c r="R96" s="479" t="s">
        <v>926</v>
      </c>
      <c r="AM96"/>
      <c r="AN96"/>
      <c r="AO96"/>
      <c r="AP96"/>
      <c r="AQ96"/>
      <c r="AR96"/>
      <c r="AS96"/>
      <c r="AT96"/>
      <c r="AU96"/>
    </row>
    <row r="97" spans="2:47" ht="15.75" x14ac:dyDescent="0.25">
      <c r="B97" s="326" t="str">
        <f>IF(Tabla1[[#This Row],[Código_Actividad]]="","",CONCATENATE(Tabla1[[#This Row],[POA]],".",Tabla1[[#This Row],[SRS]],".",Tabla1[[#This Row],[AREA]],".",Tabla1[[#This Row],[TIPO]]))</f>
        <v/>
      </c>
      <c r="C97" s="326" t="str">
        <f>IF(Tabla1[[#This Row],[Código_Actividad]]="","",'Formulario PPGR1'!#REF!)</f>
        <v/>
      </c>
      <c r="D97" s="326" t="str">
        <f>IF(Tabla1[[#This Row],[Código_Actividad]]="","",'Formulario PPGR1'!#REF!)</f>
        <v/>
      </c>
      <c r="E97" s="326" t="str">
        <f>IF(Tabla1[[#This Row],[Código_Actividad]]="","",'Formulario PPGR1'!#REF!)</f>
        <v/>
      </c>
      <c r="F97" s="326" t="str">
        <f>IF(Tabla1[[#This Row],[Código_Actividad]]="","",'Formulario PPGR1'!#REF!)</f>
        <v/>
      </c>
      <c r="G97" s="456"/>
      <c r="H97" s="455" t="s">
        <v>2200</v>
      </c>
      <c r="I97" s="486" t="s">
        <v>2200</v>
      </c>
      <c r="J97" s="484" t="s">
        <v>2483</v>
      </c>
      <c r="K97" s="484"/>
      <c r="L97" s="479" t="s">
        <v>1332</v>
      </c>
      <c r="M97" s="479" t="s">
        <v>2484</v>
      </c>
      <c r="N97" s="488">
        <v>12</v>
      </c>
      <c r="O97" s="481">
        <v>1050</v>
      </c>
      <c r="P97" s="482">
        <f>Tabla1[[#This Row],[Precio Unitario]]*Tabla1[[#This Row],[Cantidad de Insumos]]</f>
        <v>12600</v>
      </c>
      <c r="Q97" s="489" t="s">
        <v>2485</v>
      </c>
      <c r="R97" s="479" t="s">
        <v>924</v>
      </c>
      <c r="AM97"/>
      <c r="AN97"/>
      <c r="AO97"/>
      <c r="AP97"/>
      <c r="AQ97"/>
      <c r="AR97"/>
      <c r="AS97"/>
      <c r="AT97"/>
      <c r="AU97"/>
    </row>
    <row r="98" spans="2:47" ht="15.75" x14ac:dyDescent="0.25">
      <c r="B98" s="326" t="str">
        <f>IF(Tabla1[[#This Row],[Código_Actividad]]="","",CONCATENATE(Tabla1[[#This Row],[POA]],".",Tabla1[[#This Row],[SRS]],".",Tabla1[[#This Row],[AREA]],".",Tabla1[[#This Row],[TIPO]]))</f>
        <v/>
      </c>
      <c r="C98" s="326" t="str">
        <f>IF(Tabla1[[#This Row],[Código_Actividad]]="","",'Formulario PPGR1'!#REF!)</f>
        <v/>
      </c>
      <c r="D98" s="326" t="str">
        <f>IF(Tabla1[[#This Row],[Código_Actividad]]="","",'Formulario PPGR1'!#REF!)</f>
        <v/>
      </c>
      <c r="E98" s="326" t="str">
        <f>IF(Tabla1[[#This Row],[Código_Actividad]]="","",'Formulario PPGR1'!#REF!)</f>
        <v/>
      </c>
      <c r="F98" s="326" t="str">
        <f>IF(Tabla1[[#This Row],[Código_Actividad]]="","",'Formulario PPGR1'!#REF!)</f>
        <v/>
      </c>
      <c r="G98" s="456"/>
      <c r="H98" s="455" t="s">
        <v>2200</v>
      </c>
      <c r="I98" s="486"/>
      <c r="J98" s="479" t="s">
        <v>2483</v>
      </c>
      <c r="K98" s="479"/>
      <c r="L98" s="479" t="s">
        <v>2486</v>
      </c>
      <c r="M98" s="479" t="s">
        <v>2487</v>
      </c>
      <c r="N98" s="488">
        <v>12</v>
      </c>
      <c r="O98" s="481">
        <v>500</v>
      </c>
      <c r="P98" s="482">
        <f>Tabla1[[#This Row],[Precio Unitario]]*Tabla1[[#This Row],[Cantidad de Insumos]]</f>
        <v>6000</v>
      </c>
      <c r="Q98" s="489" t="s">
        <v>2485</v>
      </c>
      <c r="R98" s="479" t="s">
        <v>924</v>
      </c>
      <c r="AM98"/>
      <c r="AN98"/>
      <c r="AO98"/>
      <c r="AP98"/>
      <c r="AQ98"/>
      <c r="AR98"/>
      <c r="AS98"/>
      <c r="AT98"/>
      <c r="AU98"/>
    </row>
    <row r="99" spans="2:47" ht="78.75" x14ac:dyDescent="0.25">
      <c r="B99" s="326" t="e">
        <f>IF(Tabla1[[#This Row],[Código_Actividad]]="","",CONCATENATE(Tabla1[[#This Row],[POA]],".",Tabla1[[#This Row],[SRS]],".",Tabla1[[#This Row],[AREA]],".",Tabla1[[#This Row],[TIPO]]))</f>
        <v>#REF!</v>
      </c>
      <c r="C99" s="326" t="e">
        <f>IF(Tabla1[[#This Row],[Código_Actividad]]="","",'Formulario PPGR1'!#REF!)</f>
        <v>#REF!</v>
      </c>
      <c r="D99" s="326" t="e">
        <f>IF(Tabla1[[#This Row],[Código_Actividad]]="","",'Formulario PPGR1'!#REF!)</f>
        <v>#REF!</v>
      </c>
      <c r="E99" s="326" t="e">
        <f>IF(Tabla1[[#This Row],[Código_Actividad]]="","",'Formulario PPGR1'!#REF!)</f>
        <v>#REF!</v>
      </c>
      <c r="F99" s="326" t="e">
        <f>IF(Tabla1[[#This Row],[Código_Actividad]]="","",'Formulario PPGR1'!#REF!)</f>
        <v>#REF!</v>
      </c>
      <c r="G99" s="456" t="s">
        <v>1961</v>
      </c>
      <c r="H99" s="455" t="s">
        <v>2488</v>
      </c>
      <c r="I99" s="486">
        <v>4</v>
      </c>
      <c r="J99" s="479" t="s">
        <v>1323</v>
      </c>
      <c r="K99" s="484"/>
      <c r="L99" s="484" t="s">
        <v>239</v>
      </c>
      <c r="M99" s="479" t="s">
        <v>1317</v>
      </c>
      <c r="N99" s="488">
        <v>20</v>
      </c>
      <c r="O99" s="481">
        <v>180</v>
      </c>
      <c r="P99" s="482">
        <f>Tabla1[[#This Row],[Precio Unitario]]*Tabla1[[#This Row],[Cantidad de Insumos]]</f>
        <v>3600</v>
      </c>
      <c r="Q99" s="489" t="s">
        <v>2489</v>
      </c>
      <c r="R99" s="479" t="s">
        <v>926</v>
      </c>
      <c r="AM99"/>
      <c r="AN99"/>
      <c r="AO99"/>
      <c r="AP99"/>
      <c r="AQ99"/>
      <c r="AR99"/>
      <c r="AS99"/>
      <c r="AT99"/>
      <c r="AU99"/>
    </row>
    <row r="100" spans="2:47" ht="15.75" x14ac:dyDescent="0.25">
      <c r="B100" s="326" t="str">
        <f>IF(Tabla1[[#This Row],[Código_Actividad]]="","",CONCATENATE(Tabla1[[#This Row],[POA]],".",Tabla1[[#This Row],[SRS]],".",Tabla1[[#This Row],[AREA]],".",Tabla1[[#This Row],[TIPO]]))</f>
        <v/>
      </c>
      <c r="C100" s="326" t="str">
        <f>IF(Tabla1[[#This Row],[Código_Actividad]]="","",'Formulario PPGR1'!#REF!)</f>
        <v/>
      </c>
      <c r="D100" s="326" t="str">
        <f>IF(Tabla1[[#This Row],[Código_Actividad]]="","",'Formulario PPGR1'!#REF!)</f>
        <v/>
      </c>
      <c r="E100" s="326" t="str">
        <f>IF(Tabla1[[#This Row],[Código_Actividad]]="","",'Formulario PPGR1'!#REF!)</f>
        <v/>
      </c>
      <c r="F100" s="326" t="str">
        <f>IF(Tabla1[[#This Row],[Código_Actividad]]="","",'Formulario PPGR1'!#REF!)</f>
        <v/>
      </c>
      <c r="G100" s="456"/>
      <c r="H100" s="455"/>
      <c r="I100" s="486"/>
      <c r="J100" s="479" t="s">
        <v>2483</v>
      </c>
      <c r="K100" s="479"/>
      <c r="L100" s="479" t="s">
        <v>1332</v>
      </c>
      <c r="M100" s="479" t="s">
        <v>1318</v>
      </c>
      <c r="N100" s="488">
        <v>4</v>
      </c>
      <c r="O100" s="481">
        <v>1050</v>
      </c>
      <c r="P100" s="482">
        <f>Tabla1[[#This Row],[Precio Unitario]]*Tabla1[[#This Row],[Cantidad de Insumos]]</f>
        <v>4200</v>
      </c>
      <c r="Q100" s="489" t="s">
        <v>2485</v>
      </c>
      <c r="R100" s="479" t="s">
        <v>924</v>
      </c>
      <c r="AM100"/>
      <c r="AN100"/>
      <c r="AO100"/>
      <c r="AP100"/>
      <c r="AQ100"/>
      <c r="AR100"/>
      <c r="AS100"/>
      <c r="AT100"/>
      <c r="AU100"/>
    </row>
    <row r="101" spans="2:47" ht="15.75" x14ac:dyDescent="0.25">
      <c r="B101" s="326" t="str">
        <f>IF(Tabla1[[#This Row],[Código_Actividad]]="","",CONCATENATE(Tabla1[[#This Row],[POA]],".",Tabla1[[#This Row],[SRS]],".",Tabla1[[#This Row],[AREA]],".",Tabla1[[#This Row],[TIPO]]))</f>
        <v/>
      </c>
      <c r="C101" s="326" t="str">
        <f>IF(Tabla1[[#This Row],[Código_Actividad]]="","",'Formulario PPGR1'!#REF!)</f>
        <v/>
      </c>
      <c r="D101" s="326" t="str">
        <f>IF(Tabla1[[#This Row],[Código_Actividad]]="","",'Formulario PPGR1'!#REF!)</f>
        <v/>
      </c>
      <c r="E101" s="326" t="str">
        <f>IF(Tabla1[[#This Row],[Código_Actividad]]="","",'Formulario PPGR1'!#REF!)</f>
        <v/>
      </c>
      <c r="F101" s="326" t="str">
        <f>IF(Tabla1[[#This Row],[Código_Actividad]]="","",'Formulario PPGR1'!#REF!)</f>
        <v/>
      </c>
      <c r="G101" s="491"/>
      <c r="H101" s="455" t="s">
        <v>2200</v>
      </c>
      <c r="I101" s="486" t="s">
        <v>2200</v>
      </c>
      <c r="J101" s="479" t="s">
        <v>2483</v>
      </c>
      <c r="K101" s="479"/>
      <c r="L101" s="479" t="s">
        <v>2486</v>
      </c>
      <c r="M101" s="479" t="s">
        <v>1318</v>
      </c>
      <c r="N101" s="488">
        <v>4</v>
      </c>
      <c r="O101" s="481">
        <v>500</v>
      </c>
      <c r="P101" s="482">
        <f>Tabla1[[#This Row],[Precio Unitario]]*Tabla1[[#This Row],[Cantidad de Insumos]]</f>
        <v>2000</v>
      </c>
      <c r="Q101" s="489" t="s">
        <v>2485</v>
      </c>
      <c r="R101" s="479" t="s">
        <v>924</v>
      </c>
      <c r="AM101"/>
      <c r="AN101"/>
      <c r="AO101"/>
      <c r="AP101"/>
      <c r="AQ101"/>
      <c r="AR101"/>
      <c r="AS101"/>
      <c r="AT101"/>
      <c r="AU101"/>
    </row>
    <row r="102" spans="2:47" ht="31.5" x14ac:dyDescent="0.25">
      <c r="B102" s="326" t="e">
        <f>IF(Tabla1[[#This Row],[Código_Actividad]]="","",CONCATENATE(Tabla1[[#This Row],[POA]],".",Tabla1[[#This Row],[SRS]],".",Tabla1[[#This Row],[AREA]],".",Tabla1[[#This Row],[TIPO]]))</f>
        <v>#REF!</v>
      </c>
      <c r="C102" s="326" t="e">
        <f>IF(Tabla1[[#This Row],[Código_Actividad]]="","",'Formulario PPGR1'!#REF!)</f>
        <v>#REF!</v>
      </c>
      <c r="D102" s="326" t="e">
        <f>IF(Tabla1[[#This Row],[Código_Actividad]]="","",'Formulario PPGR1'!#REF!)</f>
        <v>#REF!</v>
      </c>
      <c r="E102" s="326" t="e">
        <f>IF(Tabla1[[#This Row],[Código_Actividad]]="","",'Formulario PPGR1'!#REF!)</f>
        <v>#REF!</v>
      </c>
      <c r="F102" s="326" t="e">
        <f>IF(Tabla1[[#This Row],[Código_Actividad]]="","",'Formulario PPGR1'!#REF!)</f>
        <v>#REF!</v>
      </c>
      <c r="G102" s="491" t="s">
        <v>1962</v>
      </c>
      <c r="H102" s="455" t="s">
        <v>2693</v>
      </c>
      <c r="I102" s="486">
        <v>12</v>
      </c>
      <c r="J102" s="484" t="s">
        <v>1323</v>
      </c>
      <c r="K102" s="484"/>
      <c r="L102" s="479" t="s">
        <v>1331</v>
      </c>
      <c r="M102" s="479" t="s">
        <v>2490</v>
      </c>
      <c r="N102" s="488">
        <v>60</v>
      </c>
      <c r="O102" s="481">
        <v>180</v>
      </c>
      <c r="P102" s="482">
        <f>Tabla1[[#This Row],[Precio Unitario]]*Tabla1[[#This Row],[Cantidad de Insumos]]</f>
        <v>10800</v>
      </c>
      <c r="Q102" s="489" t="s">
        <v>2489</v>
      </c>
      <c r="R102" s="479" t="s">
        <v>926</v>
      </c>
      <c r="AM102"/>
      <c r="AN102"/>
      <c r="AO102"/>
      <c r="AP102"/>
      <c r="AQ102"/>
      <c r="AR102"/>
      <c r="AS102"/>
      <c r="AT102"/>
      <c r="AU102"/>
    </row>
    <row r="103" spans="2:47" ht="15.75" x14ac:dyDescent="0.25">
      <c r="B103" s="326" t="str">
        <f>IF(Tabla1[[#This Row],[Código_Actividad]]="","",CONCATENATE(Tabla1[[#This Row],[POA]],".",Tabla1[[#This Row],[SRS]],".",Tabla1[[#This Row],[AREA]],".",Tabla1[[#This Row],[TIPO]]))</f>
        <v/>
      </c>
      <c r="C103" s="326" t="str">
        <f>IF(Tabla1[[#This Row],[Código_Actividad]]="","",'Formulario PPGR1'!#REF!)</f>
        <v/>
      </c>
      <c r="D103" s="326" t="str">
        <f>IF(Tabla1[[#This Row],[Código_Actividad]]="","",'Formulario PPGR1'!#REF!)</f>
        <v/>
      </c>
      <c r="E103" s="326" t="str">
        <f>IF(Tabla1[[#This Row],[Código_Actividad]]="","",'Formulario PPGR1'!#REF!)</f>
        <v/>
      </c>
      <c r="F103" s="326" t="str">
        <f>IF(Tabla1[[#This Row],[Código_Actividad]]="","",'Formulario PPGR1'!#REF!)</f>
        <v/>
      </c>
      <c r="G103" s="491"/>
      <c r="H103" s="455" t="s">
        <v>2200</v>
      </c>
      <c r="I103" s="486" t="s">
        <v>2200</v>
      </c>
      <c r="J103" s="479" t="s">
        <v>2483</v>
      </c>
      <c r="K103" s="479"/>
      <c r="L103" s="479" t="s">
        <v>1332</v>
      </c>
      <c r="M103" s="479" t="s">
        <v>2484</v>
      </c>
      <c r="N103" s="488">
        <v>12</v>
      </c>
      <c r="O103" s="481">
        <v>1050</v>
      </c>
      <c r="P103" s="482">
        <f>Tabla1[[#This Row],[Precio Unitario]]*Tabla1[[#This Row],[Cantidad de Insumos]]</f>
        <v>12600</v>
      </c>
      <c r="Q103" s="489" t="s">
        <v>2485</v>
      </c>
      <c r="R103" s="479" t="s">
        <v>924</v>
      </c>
      <c r="AM103"/>
      <c r="AN103"/>
      <c r="AO103"/>
      <c r="AP103"/>
      <c r="AQ103"/>
      <c r="AR103"/>
      <c r="AS103"/>
      <c r="AT103"/>
      <c r="AU103"/>
    </row>
    <row r="104" spans="2:47" ht="15.75" x14ac:dyDescent="0.25">
      <c r="B104" s="326" t="str">
        <f>IF(Tabla1[[#This Row],[Código_Actividad]]="","",CONCATENATE(Tabla1[[#This Row],[POA]],".",Tabla1[[#This Row],[SRS]],".",Tabla1[[#This Row],[AREA]],".",Tabla1[[#This Row],[TIPO]]))</f>
        <v/>
      </c>
      <c r="C104" s="326" t="str">
        <f>IF(Tabla1[[#This Row],[Código_Actividad]]="","",'Formulario PPGR1'!#REF!)</f>
        <v/>
      </c>
      <c r="D104" s="326" t="str">
        <f>IF(Tabla1[[#This Row],[Código_Actividad]]="","",'Formulario PPGR1'!#REF!)</f>
        <v/>
      </c>
      <c r="E104" s="326" t="str">
        <f>IF(Tabla1[[#This Row],[Código_Actividad]]="","",'Formulario PPGR1'!#REF!)</f>
        <v/>
      </c>
      <c r="F104" s="326" t="str">
        <f>IF(Tabla1[[#This Row],[Código_Actividad]]="","",'Formulario PPGR1'!#REF!)</f>
        <v/>
      </c>
      <c r="G104" s="491"/>
      <c r="H104" s="455" t="s">
        <v>2200</v>
      </c>
      <c r="I104" s="486" t="s">
        <v>2200</v>
      </c>
      <c r="J104" s="479" t="s">
        <v>2483</v>
      </c>
      <c r="K104" s="479"/>
      <c r="L104" s="479" t="s">
        <v>1316</v>
      </c>
      <c r="M104" s="479" t="s">
        <v>2487</v>
      </c>
      <c r="N104" s="488">
        <v>12</v>
      </c>
      <c r="O104" s="481">
        <v>500</v>
      </c>
      <c r="P104" s="482">
        <f>Tabla1[[#This Row],[Precio Unitario]]*Tabla1[[#This Row],[Cantidad de Insumos]]</f>
        <v>6000</v>
      </c>
      <c r="Q104" s="489" t="s">
        <v>2485</v>
      </c>
      <c r="R104" s="479" t="s">
        <v>924</v>
      </c>
      <c r="AM104"/>
      <c r="AN104"/>
      <c r="AO104"/>
      <c r="AP104"/>
      <c r="AQ104"/>
      <c r="AR104"/>
      <c r="AS104"/>
      <c r="AT104"/>
      <c r="AU104"/>
    </row>
    <row r="105" spans="2:47" ht="15.75" x14ac:dyDescent="0.25">
      <c r="B105" s="326" t="str">
        <f>IF(Tabla1[[#This Row],[Código_Actividad]]="","",CONCATENATE(Tabla1[[#This Row],[POA]],".",Tabla1[[#This Row],[SRS]],".",Tabla1[[#This Row],[AREA]],".",Tabla1[[#This Row],[TIPO]]))</f>
        <v/>
      </c>
      <c r="C105" s="326" t="str">
        <f>IF(Tabla1[[#This Row],[Código_Actividad]]="","",'Formulario PPGR1'!#REF!)</f>
        <v/>
      </c>
      <c r="D105" s="326" t="str">
        <f>IF(Tabla1[[#This Row],[Código_Actividad]]="","",'Formulario PPGR1'!#REF!)</f>
        <v/>
      </c>
      <c r="E105" s="326" t="str">
        <f>IF(Tabla1[[#This Row],[Código_Actividad]]="","",'Formulario PPGR1'!#REF!)</f>
        <v/>
      </c>
      <c r="F105" s="326" t="str">
        <f>IF(Tabla1[[#This Row],[Código_Actividad]]="","",'Formulario PPGR1'!#REF!)</f>
        <v/>
      </c>
      <c r="G105" s="451"/>
      <c r="H105" s="455" t="s">
        <v>2200</v>
      </c>
      <c r="I105" s="486" t="s">
        <v>2200</v>
      </c>
      <c r="J105" s="479" t="s">
        <v>2491</v>
      </c>
      <c r="K105" s="479"/>
      <c r="L105" s="479" t="s">
        <v>2492</v>
      </c>
      <c r="M105" s="479" t="s">
        <v>1318</v>
      </c>
      <c r="N105" s="488">
        <v>840</v>
      </c>
      <c r="O105" s="481">
        <v>300</v>
      </c>
      <c r="P105" s="482">
        <f>Tabla1[[#This Row],[Precio Unitario]]*Tabla1[[#This Row],[Cantidad de Insumos]]</f>
        <v>252000</v>
      </c>
      <c r="Q105" s="489" t="s">
        <v>2493</v>
      </c>
      <c r="R105" s="479" t="s">
        <v>926</v>
      </c>
      <c r="AM105"/>
      <c r="AN105"/>
      <c r="AO105"/>
      <c r="AP105"/>
      <c r="AQ105"/>
      <c r="AR105"/>
      <c r="AS105"/>
      <c r="AT105"/>
      <c r="AU105"/>
    </row>
    <row r="106" spans="2:47" ht="15.75" x14ac:dyDescent="0.25">
      <c r="B106" s="326" t="e">
        <f>IF(Tabla1[[#This Row],[Código_Actividad]]="","",CONCATENATE(Tabla1[[#This Row],[POA]],".",Tabla1[[#This Row],[SRS]],".",Tabla1[[#This Row],[AREA]],".",Tabla1[[#This Row],[TIPO]]))</f>
        <v>#REF!</v>
      </c>
      <c r="C106" s="326" t="e">
        <f>IF(Tabla1[[#This Row],[Código_Actividad]]="","",'Formulario PPGR1'!#REF!)</f>
        <v>#REF!</v>
      </c>
      <c r="D106" s="326" t="e">
        <f>IF(Tabla1[[#This Row],[Código_Actividad]]="","",'Formulario PPGR1'!#REF!)</f>
        <v>#REF!</v>
      </c>
      <c r="E106" s="326" t="e">
        <f>IF(Tabla1[[#This Row],[Código_Actividad]]="","",'Formulario PPGR1'!#REF!)</f>
        <v>#REF!</v>
      </c>
      <c r="F106" s="326" t="e">
        <f>IF(Tabla1[[#This Row],[Código_Actividad]]="","",'Formulario PPGR1'!#REF!)</f>
        <v>#REF!</v>
      </c>
      <c r="G106" s="451" t="s">
        <v>1355</v>
      </c>
      <c r="H106" s="455" t="s">
        <v>2200</v>
      </c>
      <c r="I106" s="486" t="s">
        <v>2200</v>
      </c>
      <c r="J106" s="484" t="s">
        <v>1325</v>
      </c>
      <c r="K106" s="484"/>
      <c r="L106" s="479" t="s">
        <v>2494</v>
      </c>
      <c r="M106" s="479" t="s">
        <v>1318</v>
      </c>
      <c r="N106" s="488">
        <v>120</v>
      </c>
      <c r="O106" s="481">
        <v>250</v>
      </c>
      <c r="P106" s="482">
        <f>Tabla1[[#This Row],[Precio Unitario]]*Tabla1[[#This Row],[Cantidad de Insumos]]</f>
        <v>30000</v>
      </c>
      <c r="Q106" s="489" t="s">
        <v>2485</v>
      </c>
      <c r="R106" s="479" t="s">
        <v>924</v>
      </c>
      <c r="AM106"/>
      <c r="AN106"/>
      <c r="AO106"/>
      <c r="AP106"/>
      <c r="AQ106"/>
      <c r="AR106"/>
      <c r="AS106"/>
      <c r="AT106"/>
      <c r="AU106"/>
    </row>
    <row r="107" spans="2:47" ht="15.75" x14ac:dyDescent="0.25">
      <c r="B107" s="326" t="e">
        <f>IF(Tabla1[[#This Row],[Código_Actividad]]="","",CONCATENATE(Tabla1[[#This Row],[POA]],".",Tabla1[[#This Row],[SRS]],".",Tabla1[[#This Row],[AREA]],".",Tabla1[[#This Row],[TIPO]]))</f>
        <v>#REF!</v>
      </c>
      <c r="C107" s="326" t="e">
        <f>IF(Tabla1[[#This Row],[Código_Actividad]]="","",'Formulario PPGR1'!#REF!)</f>
        <v>#REF!</v>
      </c>
      <c r="D107" s="326" t="e">
        <f>IF(Tabla1[[#This Row],[Código_Actividad]]="","",'Formulario PPGR1'!#REF!)</f>
        <v>#REF!</v>
      </c>
      <c r="E107" s="326" t="e">
        <f>IF(Tabla1[[#This Row],[Código_Actividad]]="","",'Formulario PPGR1'!#REF!)</f>
        <v>#REF!</v>
      </c>
      <c r="F107" s="326" t="e">
        <f>IF(Tabla1[[#This Row],[Código_Actividad]]="","",'Formulario PPGR1'!#REF!)</f>
        <v>#REF!</v>
      </c>
      <c r="G107" s="451" t="s">
        <v>2694</v>
      </c>
      <c r="H107" s="455" t="s">
        <v>2200</v>
      </c>
      <c r="I107" s="486" t="s">
        <v>2200</v>
      </c>
      <c r="J107" s="479" t="s">
        <v>1325</v>
      </c>
      <c r="K107" s="479"/>
      <c r="L107" s="479" t="s">
        <v>2494</v>
      </c>
      <c r="M107" s="479" t="s">
        <v>1318</v>
      </c>
      <c r="N107" s="488">
        <v>120</v>
      </c>
      <c r="O107" s="481">
        <v>250</v>
      </c>
      <c r="P107" s="482">
        <f>Tabla1[[#This Row],[Precio Unitario]]*Tabla1[[#This Row],[Cantidad de Insumos]]</f>
        <v>30000</v>
      </c>
      <c r="Q107" s="489" t="s">
        <v>2485</v>
      </c>
      <c r="R107" s="479" t="s">
        <v>924</v>
      </c>
      <c r="AM107"/>
      <c r="AN107"/>
      <c r="AO107"/>
      <c r="AP107"/>
      <c r="AQ107"/>
      <c r="AR107"/>
      <c r="AS107"/>
      <c r="AT107"/>
      <c r="AU107"/>
    </row>
    <row r="108" spans="2:47" ht="15.75" x14ac:dyDescent="0.25">
      <c r="B108" s="326" t="e">
        <f>IF(Tabla1[[#This Row],[Código_Actividad]]="","",CONCATENATE(Tabla1[[#This Row],[POA]],".",Tabla1[[#This Row],[SRS]],".",Tabla1[[#This Row],[AREA]],".",Tabla1[[#This Row],[TIPO]]))</f>
        <v>#REF!</v>
      </c>
      <c r="C108" s="326" t="e">
        <f>IF(Tabla1[[#This Row],[Código_Actividad]]="","",'Formulario PPGR1'!#REF!)</f>
        <v>#REF!</v>
      </c>
      <c r="D108" s="326" t="e">
        <f>IF(Tabla1[[#This Row],[Código_Actividad]]="","",'Formulario PPGR1'!#REF!)</f>
        <v>#REF!</v>
      </c>
      <c r="E108" s="326" t="e">
        <f>IF(Tabla1[[#This Row],[Código_Actividad]]="","",'Formulario PPGR1'!#REF!)</f>
        <v>#REF!</v>
      </c>
      <c r="F108" s="326" t="e">
        <f>IF(Tabla1[[#This Row],[Código_Actividad]]="","",'Formulario PPGR1'!#REF!)</f>
        <v>#REF!</v>
      </c>
      <c r="G108" s="451" t="s">
        <v>2695</v>
      </c>
      <c r="H108" s="455" t="s">
        <v>2200</v>
      </c>
      <c r="I108" s="486" t="s">
        <v>2200</v>
      </c>
      <c r="J108" s="479" t="s">
        <v>1326</v>
      </c>
      <c r="K108" s="479"/>
      <c r="L108" s="479" t="s">
        <v>1331</v>
      </c>
      <c r="M108" s="479" t="s">
        <v>1317</v>
      </c>
      <c r="N108" s="488">
        <v>20</v>
      </c>
      <c r="O108" s="481">
        <v>180</v>
      </c>
      <c r="P108" s="482">
        <f>Tabla1[[#This Row],[Precio Unitario]]*Tabla1[[#This Row],[Cantidad de Insumos]]</f>
        <v>3600</v>
      </c>
      <c r="Q108" s="489" t="s">
        <v>2489</v>
      </c>
      <c r="R108" s="479" t="s">
        <v>926</v>
      </c>
      <c r="AM108"/>
      <c r="AN108"/>
      <c r="AO108"/>
      <c r="AP108"/>
      <c r="AQ108"/>
      <c r="AR108"/>
      <c r="AS108"/>
      <c r="AT108"/>
      <c r="AU108"/>
    </row>
    <row r="109" spans="2:47" ht="15.75" x14ac:dyDescent="0.25">
      <c r="B109" s="326" t="str">
        <f>IF(Tabla1[[#This Row],[Código_Actividad]]="","",CONCATENATE(Tabla1[[#This Row],[POA]],".",Tabla1[[#This Row],[SRS]],".",Tabla1[[#This Row],[AREA]],".",Tabla1[[#This Row],[TIPO]]))</f>
        <v/>
      </c>
      <c r="C109" s="326" t="str">
        <f>IF(Tabla1[[#This Row],[Código_Actividad]]="","",'Formulario PPGR1'!#REF!)</f>
        <v/>
      </c>
      <c r="D109" s="326" t="str">
        <f>IF(Tabla1[[#This Row],[Código_Actividad]]="","",'Formulario PPGR1'!#REF!)</f>
        <v/>
      </c>
      <c r="E109" s="326" t="str">
        <f>IF(Tabla1[[#This Row],[Código_Actividad]]="","",'Formulario PPGR1'!#REF!)</f>
        <v/>
      </c>
      <c r="F109" s="326" t="str">
        <f>IF(Tabla1[[#This Row],[Código_Actividad]]="","",'Formulario PPGR1'!#REF!)</f>
        <v/>
      </c>
      <c r="G109" s="496"/>
      <c r="H109" s="478" t="s">
        <v>2200</v>
      </c>
      <c r="I109" s="452" t="s">
        <v>2200</v>
      </c>
      <c r="J109" s="484" t="s">
        <v>2483</v>
      </c>
      <c r="K109" s="479"/>
      <c r="L109" s="479" t="s">
        <v>1332</v>
      </c>
      <c r="M109" s="479" t="s">
        <v>2484</v>
      </c>
      <c r="N109" s="480">
        <v>4</v>
      </c>
      <c r="O109" s="482">
        <v>1050</v>
      </c>
      <c r="P109" s="482">
        <f>Tabla1[[#This Row],[Precio Unitario]]*Tabla1[[#This Row],[Cantidad de Insumos]]</f>
        <v>4200</v>
      </c>
      <c r="Q109" s="489" t="s">
        <v>2485</v>
      </c>
      <c r="R109" s="479" t="s">
        <v>924</v>
      </c>
      <c r="AM109"/>
      <c r="AN109"/>
      <c r="AO109"/>
      <c r="AP109"/>
      <c r="AQ109"/>
      <c r="AR109"/>
      <c r="AS109"/>
      <c r="AT109"/>
      <c r="AU109"/>
    </row>
    <row r="110" spans="2:47" ht="15.75" x14ac:dyDescent="0.25">
      <c r="B110" s="326" t="str">
        <f>IF(Tabla1[[#This Row],[Código_Actividad]]="","",CONCATENATE(Tabla1[[#This Row],[POA]],".",Tabla1[[#This Row],[SRS]],".",Tabla1[[#This Row],[AREA]],".",Tabla1[[#This Row],[TIPO]]))</f>
        <v/>
      </c>
      <c r="C110" s="326" t="str">
        <f>IF(Tabla1[[#This Row],[Código_Actividad]]="","",'Formulario PPGR1'!#REF!)</f>
        <v/>
      </c>
      <c r="D110" s="326" t="str">
        <f>IF(Tabla1[[#This Row],[Código_Actividad]]="","",'Formulario PPGR1'!#REF!)</f>
        <v/>
      </c>
      <c r="E110" s="326" t="str">
        <f>IF(Tabla1[[#This Row],[Código_Actividad]]="","",'Formulario PPGR1'!#REF!)</f>
        <v/>
      </c>
      <c r="F110" s="326" t="str">
        <f>IF(Tabla1[[#This Row],[Código_Actividad]]="","",'Formulario PPGR1'!#REF!)</f>
        <v/>
      </c>
      <c r="G110" s="496"/>
      <c r="H110" s="483" t="s">
        <v>2200</v>
      </c>
      <c r="I110" s="452" t="s">
        <v>2200</v>
      </c>
      <c r="J110" s="479" t="s">
        <v>2483</v>
      </c>
      <c r="K110" s="479"/>
      <c r="L110" s="479" t="s">
        <v>1316</v>
      </c>
      <c r="M110" s="479" t="s">
        <v>2484</v>
      </c>
      <c r="N110" s="480">
        <v>4</v>
      </c>
      <c r="O110" s="482">
        <v>500</v>
      </c>
      <c r="P110" s="482">
        <f>Tabla1[[#This Row],[Precio Unitario]]*Tabla1[[#This Row],[Cantidad de Insumos]]</f>
        <v>2000</v>
      </c>
      <c r="Q110" s="489" t="s">
        <v>2485</v>
      </c>
      <c r="R110" s="479" t="s">
        <v>924</v>
      </c>
      <c r="AM110"/>
      <c r="AN110"/>
      <c r="AO110"/>
      <c r="AP110"/>
      <c r="AQ110"/>
      <c r="AR110"/>
      <c r="AS110"/>
      <c r="AT110"/>
      <c r="AU110"/>
    </row>
    <row r="111" spans="2:47" ht="15.75" x14ac:dyDescent="0.25">
      <c r="B111" s="326" t="e">
        <f>IF(Tabla1[[#This Row],[Código_Actividad]]="","",CONCATENATE(Tabla1[[#This Row],[POA]],".",Tabla1[[#This Row],[SRS]],".",Tabla1[[#This Row],[AREA]],".",Tabla1[[#This Row],[TIPO]]))</f>
        <v>#REF!</v>
      </c>
      <c r="C111" s="326" t="e">
        <f>IF(Tabla1[[#This Row],[Código_Actividad]]="","",'Formulario PPGR1'!#REF!)</f>
        <v>#REF!</v>
      </c>
      <c r="D111" s="326" t="e">
        <f>IF(Tabla1[[#This Row],[Código_Actividad]]="","",'Formulario PPGR1'!#REF!)</f>
        <v>#REF!</v>
      </c>
      <c r="E111" s="326" t="e">
        <f>IF(Tabla1[[#This Row],[Código_Actividad]]="","",'Formulario PPGR1'!#REF!)</f>
        <v>#REF!</v>
      </c>
      <c r="F111" s="326" t="e">
        <f>IF(Tabla1[[#This Row],[Código_Actividad]]="","",'Formulario PPGR1'!#REF!)</f>
        <v>#REF!</v>
      </c>
      <c r="G111" s="497" t="s">
        <v>2696</v>
      </c>
      <c r="H111" s="483" t="s">
        <v>2200</v>
      </c>
      <c r="I111" s="452" t="s">
        <v>2200</v>
      </c>
      <c r="J111" s="484" t="s">
        <v>2495</v>
      </c>
      <c r="K111" s="479"/>
      <c r="L111" s="479" t="s">
        <v>2496</v>
      </c>
      <c r="M111" s="479" t="s">
        <v>2484</v>
      </c>
      <c r="N111" s="480">
        <v>35</v>
      </c>
      <c r="O111" s="482">
        <v>3500</v>
      </c>
      <c r="P111" s="482">
        <f>Tabla1[[#This Row],[Precio Unitario]]*Tabla1[[#This Row],[Cantidad de Insumos]]</f>
        <v>122500</v>
      </c>
      <c r="Q111" s="489" t="s">
        <v>2497</v>
      </c>
      <c r="R111" s="479" t="s">
        <v>926</v>
      </c>
      <c r="AM111"/>
      <c r="AN111"/>
      <c r="AO111"/>
      <c r="AP111"/>
      <c r="AQ111"/>
      <c r="AR111"/>
      <c r="AS111"/>
      <c r="AT111"/>
      <c r="AU111"/>
    </row>
    <row r="112" spans="2:47" ht="47.25" x14ac:dyDescent="0.25">
      <c r="B112" s="326" t="e">
        <f>IF(Tabla1[[#This Row],[Código_Actividad]]="","",CONCATENATE(Tabla1[[#This Row],[POA]],".",Tabla1[[#This Row],[SRS]],".",Tabla1[[#This Row],[AREA]],".",Tabla1[[#This Row],[TIPO]]))</f>
        <v>#REF!</v>
      </c>
      <c r="C112" s="326" t="e">
        <f>IF(Tabla1[[#This Row],[Código_Actividad]]="","",'Formulario PPGR1'!#REF!)</f>
        <v>#REF!</v>
      </c>
      <c r="D112" s="326" t="e">
        <f>IF(Tabla1[[#This Row],[Código_Actividad]]="","",'Formulario PPGR1'!#REF!)</f>
        <v>#REF!</v>
      </c>
      <c r="E112" s="326" t="e">
        <f>IF(Tabla1[[#This Row],[Código_Actividad]]="","",'Formulario PPGR1'!#REF!)</f>
        <v>#REF!</v>
      </c>
      <c r="F112" s="326" t="e">
        <f>IF(Tabla1[[#This Row],[Código_Actividad]]="","",'Formulario PPGR1'!#REF!)</f>
        <v>#REF!</v>
      </c>
      <c r="G112" s="529" t="s">
        <v>1542</v>
      </c>
      <c r="H112" s="478" t="s">
        <v>1543</v>
      </c>
      <c r="I112" s="452">
        <v>1</v>
      </c>
      <c r="J112" s="484" t="s">
        <v>131</v>
      </c>
      <c r="K112" s="479"/>
      <c r="L112" s="479" t="s">
        <v>2521</v>
      </c>
      <c r="M112" s="479" t="s">
        <v>2522</v>
      </c>
      <c r="N112" s="480">
        <v>10</v>
      </c>
      <c r="O112" s="482">
        <v>15</v>
      </c>
      <c r="P112" s="482">
        <f>Tabla1[[#This Row],[Precio Unitario]]*Tabla1[[#This Row],[Cantidad de Insumos]]</f>
        <v>150</v>
      </c>
      <c r="Q112" s="489">
        <v>222201</v>
      </c>
      <c r="R112" s="479" t="s">
        <v>924</v>
      </c>
      <c r="AM112"/>
      <c r="AN112"/>
      <c r="AO112"/>
      <c r="AP112"/>
      <c r="AQ112"/>
      <c r="AR112"/>
      <c r="AS112"/>
      <c r="AT112"/>
      <c r="AU112"/>
    </row>
    <row r="113" spans="2:47" ht="15.75" x14ac:dyDescent="0.25">
      <c r="B113" s="326" t="e">
        <f>IF(Tabla1[[#This Row],[Código_Actividad]]="","",CONCATENATE(Tabla1[[#This Row],[POA]],".",Tabla1[[#This Row],[SRS]],".",Tabla1[[#This Row],[AREA]],".",Tabla1[[#This Row],[TIPO]]))</f>
        <v>#REF!</v>
      </c>
      <c r="C113" s="326" t="e">
        <f>IF(Tabla1[[#This Row],[Código_Actividad]]="","",'Formulario PPGR1'!#REF!)</f>
        <v>#REF!</v>
      </c>
      <c r="D113" s="326" t="e">
        <f>IF(Tabla1[[#This Row],[Código_Actividad]]="","",'Formulario PPGR1'!#REF!)</f>
        <v>#REF!</v>
      </c>
      <c r="E113" s="326" t="e">
        <f>IF(Tabla1[[#This Row],[Código_Actividad]]="","",'Formulario PPGR1'!#REF!)</f>
        <v>#REF!</v>
      </c>
      <c r="F113" s="326" t="e">
        <f>IF(Tabla1[[#This Row],[Código_Actividad]]="","",'Formulario PPGR1'!#REF!)</f>
        <v>#REF!</v>
      </c>
      <c r="G113" s="496" t="s">
        <v>1542</v>
      </c>
      <c r="H113" s="483" t="s">
        <v>1543</v>
      </c>
      <c r="I113" s="452">
        <v>1</v>
      </c>
      <c r="J113" s="484" t="s">
        <v>362</v>
      </c>
      <c r="K113" s="479"/>
      <c r="L113" s="479" t="s">
        <v>2523</v>
      </c>
      <c r="M113" s="479" t="s">
        <v>2524</v>
      </c>
      <c r="N113" s="480">
        <v>1</v>
      </c>
      <c r="O113" s="482">
        <v>300</v>
      </c>
      <c r="P113" s="482">
        <f>Tabla1[[#This Row],[Precio Unitario]]*Tabla1[[#This Row],[Cantidad de Insumos]]</f>
        <v>300</v>
      </c>
      <c r="Q113" s="489">
        <v>239201</v>
      </c>
      <c r="R113" s="479" t="s">
        <v>924</v>
      </c>
      <c r="AM113"/>
      <c r="AN113"/>
      <c r="AO113"/>
      <c r="AP113"/>
      <c r="AQ113"/>
      <c r="AR113"/>
      <c r="AS113"/>
      <c r="AT113"/>
      <c r="AU113"/>
    </row>
    <row r="114" spans="2:47" ht="63" x14ac:dyDescent="0.25">
      <c r="B114" s="326" t="e">
        <f>IF(Tabla1[[#This Row],[Código_Actividad]]="","",CONCATENATE(Tabla1[[#This Row],[POA]],".",Tabla1[[#This Row],[SRS]],".",Tabla1[[#This Row],[AREA]],".",Tabla1[[#This Row],[TIPO]]))</f>
        <v>#REF!</v>
      </c>
      <c r="C114" s="326" t="e">
        <f>IF(Tabla1[[#This Row],[Código_Actividad]]="","",'Formulario PPGR1'!#REF!)</f>
        <v>#REF!</v>
      </c>
      <c r="D114" s="326" t="e">
        <f>IF(Tabla1[[#This Row],[Código_Actividad]]="","",'Formulario PPGR1'!#REF!)</f>
        <v>#REF!</v>
      </c>
      <c r="E114" s="326" t="e">
        <f>IF(Tabla1[[#This Row],[Código_Actividad]]="","",'Formulario PPGR1'!#REF!)</f>
        <v>#REF!</v>
      </c>
      <c r="F114" s="326" t="e">
        <f>IF(Tabla1[[#This Row],[Código_Actividad]]="","",'Formulario PPGR1'!#REF!)</f>
        <v>#REF!</v>
      </c>
      <c r="G114" s="496" t="s">
        <v>1544</v>
      </c>
      <c r="H114" s="478" t="s">
        <v>1545</v>
      </c>
      <c r="I114" s="452">
        <v>1</v>
      </c>
      <c r="J114" s="484" t="s">
        <v>186</v>
      </c>
      <c r="K114" s="479"/>
      <c r="L114" s="479" t="s">
        <v>2525</v>
      </c>
      <c r="M114" s="479" t="s">
        <v>2522</v>
      </c>
      <c r="N114" s="480">
        <v>30</v>
      </c>
      <c r="O114" s="481">
        <v>250</v>
      </c>
      <c r="P114" s="482">
        <f>Tabla1[[#This Row],[Precio Unitario]]*Tabla1[[#This Row],[Cantidad de Insumos]]</f>
        <v>7500</v>
      </c>
      <c r="Q114" s="489">
        <v>231101</v>
      </c>
      <c r="R114" s="430" t="s">
        <v>926</v>
      </c>
      <c r="AM114"/>
      <c r="AN114"/>
      <c r="AO114"/>
      <c r="AP114"/>
      <c r="AQ114"/>
      <c r="AR114"/>
      <c r="AS114"/>
      <c r="AT114"/>
      <c r="AU114"/>
    </row>
    <row r="115" spans="2:47" ht="63" x14ac:dyDescent="0.25">
      <c r="B115" s="326" t="e">
        <f>IF(Tabla1[[#This Row],[Código_Actividad]]="","",CONCATENATE(Tabla1[[#This Row],[POA]],".",Tabla1[[#This Row],[SRS]],".",Tabla1[[#This Row],[AREA]],".",Tabla1[[#This Row],[TIPO]]))</f>
        <v>#REF!</v>
      </c>
      <c r="C115" s="326" t="e">
        <f>IF(Tabla1[[#This Row],[Código_Actividad]]="","",'Formulario PPGR1'!#REF!)</f>
        <v>#REF!</v>
      </c>
      <c r="D115" s="326" t="e">
        <f>IF(Tabla1[[#This Row],[Código_Actividad]]="","",'Formulario PPGR1'!#REF!)</f>
        <v>#REF!</v>
      </c>
      <c r="E115" s="326" t="e">
        <f>IF(Tabla1[[#This Row],[Código_Actividad]]="","",'Formulario PPGR1'!#REF!)</f>
        <v>#REF!</v>
      </c>
      <c r="F115" s="326" t="e">
        <f>IF(Tabla1[[#This Row],[Código_Actividad]]="","",'Formulario PPGR1'!#REF!)</f>
        <v>#REF!</v>
      </c>
      <c r="G115" s="496" t="s">
        <v>1544</v>
      </c>
      <c r="H115" s="485" t="s">
        <v>1545</v>
      </c>
      <c r="I115" s="486">
        <v>1</v>
      </c>
      <c r="J115" s="479" t="s">
        <v>362</v>
      </c>
      <c r="K115" s="479"/>
      <c r="L115" s="479" t="s">
        <v>2526</v>
      </c>
      <c r="M115" s="479" t="s">
        <v>2516</v>
      </c>
      <c r="N115" s="480">
        <v>1</v>
      </c>
      <c r="O115" s="482">
        <v>300</v>
      </c>
      <c r="P115" s="482">
        <f>Tabla1[[#This Row],[Precio Unitario]]*Tabla1[[#This Row],[Cantidad de Insumos]]</f>
        <v>300</v>
      </c>
      <c r="Q115" s="489">
        <v>239201</v>
      </c>
      <c r="R115" s="479" t="s">
        <v>924</v>
      </c>
      <c r="AM115"/>
      <c r="AN115"/>
      <c r="AO115"/>
      <c r="AP115"/>
      <c r="AQ115"/>
      <c r="AR115"/>
      <c r="AS115"/>
      <c r="AT115"/>
      <c r="AU115"/>
    </row>
    <row r="116" spans="2:47" ht="31.5" x14ac:dyDescent="0.25">
      <c r="B116" s="326" t="e">
        <f>IF(Tabla1[[#This Row],[Código_Actividad]]="","",CONCATENATE(Tabla1[[#This Row],[POA]],".",Tabla1[[#This Row],[SRS]],".",Tabla1[[#This Row],[AREA]],".",Tabla1[[#This Row],[TIPO]]))</f>
        <v>#REF!</v>
      </c>
      <c r="C116" s="326" t="e">
        <f>IF(Tabla1[[#This Row],[Código_Actividad]]="","",'Formulario PPGR1'!#REF!)</f>
        <v>#REF!</v>
      </c>
      <c r="D116" s="326" t="e">
        <f>IF(Tabla1[[#This Row],[Código_Actividad]]="","",'Formulario PPGR1'!#REF!)</f>
        <v>#REF!</v>
      </c>
      <c r="E116" s="326" t="e">
        <f>IF(Tabla1[[#This Row],[Código_Actividad]]="","",'Formulario PPGR1'!#REF!)</f>
        <v>#REF!</v>
      </c>
      <c r="F116" s="326" t="e">
        <f>IF(Tabla1[[#This Row],[Código_Actividad]]="","",'Formulario PPGR1'!#REF!)</f>
        <v>#REF!</v>
      </c>
      <c r="G116" s="496" t="s">
        <v>1544</v>
      </c>
      <c r="H116" s="494" t="s">
        <v>1545</v>
      </c>
      <c r="I116" s="486">
        <v>1</v>
      </c>
      <c r="J116" s="484" t="s">
        <v>919</v>
      </c>
      <c r="K116" s="479"/>
      <c r="L116" s="484" t="s">
        <v>2527</v>
      </c>
      <c r="M116" s="479" t="s">
        <v>2516</v>
      </c>
      <c r="N116" s="480">
        <v>6</v>
      </c>
      <c r="O116" s="482">
        <v>144</v>
      </c>
      <c r="P116" s="482">
        <f>Tabla1[[#This Row],[Precio Unitario]]*Tabla1[[#This Row],[Cantidad de Insumos]]</f>
        <v>864</v>
      </c>
      <c r="Q116" s="489">
        <v>239201</v>
      </c>
      <c r="R116" s="479" t="s">
        <v>924</v>
      </c>
      <c r="AM116"/>
      <c r="AN116"/>
      <c r="AO116"/>
      <c r="AP116"/>
      <c r="AQ116"/>
      <c r="AR116"/>
      <c r="AS116"/>
      <c r="AT116"/>
      <c r="AU116"/>
    </row>
    <row r="117" spans="2:47" ht="15.75" x14ac:dyDescent="0.25">
      <c r="B117" s="326" t="e">
        <f>IF(Tabla1[[#This Row],[Código_Actividad]]="","",CONCATENATE(Tabla1[[#This Row],[POA]],".",Tabla1[[#This Row],[SRS]],".",Tabla1[[#This Row],[AREA]],".",Tabla1[[#This Row],[TIPO]]))</f>
        <v>#REF!</v>
      </c>
      <c r="C117" s="326" t="e">
        <f>IF(Tabla1[[#This Row],[Código_Actividad]]="","",'Formulario PPGR1'!#REF!)</f>
        <v>#REF!</v>
      </c>
      <c r="D117" s="326" t="e">
        <f>IF(Tabla1[[#This Row],[Código_Actividad]]="","",'Formulario PPGR1'!#REF!)</f>
        <v>#REF!</v>
      </c>
      <c r="E117" s="326" t="e">
        <f>IF(Tabla1[[#This Row],[Código_Actividad]]="","",'Formulario PPGR1'!#REF!)</f>
        <v>#REF!</v>
      </c>
      <c r="F117" s="326" t="e">
        <f>IF(Tabla1[[#This Row],[Código_Actividad]]="","",'Formulario PPGR1'!#REF!)</f>
        <v>#REF!</v>
      </c>
      <c r="G117" s="496" t="s">
        <v>1548</v>
      </c>
      <c r="H117" s="494" t="s">
        <v>1549</v>
      </c>
      <c r="I117" s="486">
        <v>2</v>
      </c>
      <c r="J117" s="484" t="s">
        <v>2528</v>
      </c>
      <c r="K117" s="479"/>
      <c r="L117" s="479" t="s">
        <v>2529</v>
      </c>
      <c r="M117" s="479" t="s">
        <v>2529</v>
      </c>
      <c r="N117" s="480">
        <v>2</v>
      </c>
      <c r="O117" s="482">
        <v>3000</v>
      </c>
      <c r="P117" s="482">
        <f>Tabla1[[#This Row],[Precio Unitario]]*Tabla1[[#This Row],[Cantidad de Insumos]]</f>
        <v>6000</v>
      </c>
      <c r="Q117" s="489">
        <v>228701</v>
      </c>
      <c r="R117" s="479" t="s">
        <v>926</v>
      </c>
      <c r="AM117"/>
      <c r="AN117"/>
      <c r="AO117"/>
      <c r="AP117"/>
      <c r="AQ117"/>
      <c r="AR117"/>
      <c r="AS117"/>
      <c r="AT117"/>
      <c r="AU117"/>
    </row>
    <row r="118" spans="2:47" ht="15.75" x14ac:dyDescent="0.25">
      <c r="B118" s="326" t="e">
        <f>IF(Tabla1[[#This Row],[Código_Actividad]]="","",CONCATENATE(Tabla1[[#This Row],[POA]],".",Tabla1[[#This Row],[SRS]],".",Tabla1[[#This Row],[AREA]],".",Tabla1[[#This Row],[TIPO]]))</f>
        <v>#REF!</v>
      </c>
      <c r="C118" s="326" t="e">
        <f>IF(Tabla1[[#This Row],[Código_Actividad]]="","",'Formulario PPGR1'!#REF!)</f>
        <v>#REF!</v>
      </c>
      <c r="D118" s="326" t="e">
        <f>IF(Tabla1[[#This Row],[Código_Actividad]]="","",'Formulario PPGR1'!#REF!)</f>
        <v>#REF!</v>
      </c>
      <c r="E118" s="326" t="e">
        <f>IF(Tabla1[[#This Row],[Código_Actividad]]="","",'Formulario PPGR1'!#REF!)</f>
        <v>#REF!</v>
      </c>
      <c r="F118" s="326" t="e">
        <f>IF(Tabla1[[#This Row],[Código_Actividad]]="","",'Formulario PPGR1'!#REF!)</f>
        <v>#REF!</v>
      </c>
      <c r="G118" s="496" t="s">
        <v>1548</v>
      </c>
      <c r="H118" s="494" t="s">
        <v>1549</v>
      </c>
      <c r="I118" s="486">
        <v>2</v>
      </c>
      <c r="J118" s="484" t="s">
        <v>2530</v>
      </c>
      <c r="K118" s="479"/>
      <c r="L118" s="479" t="s">
        <v>2531</v>
      </c>
      <c r="M118" s="479" t="s">
        <v>2532</v>
      </c>
      <c r="N118" s="480">
        <v>2</v>
      </c>
      <c r="O118" s="482">
        <v>1100</v>
      </c>
      <c r="P118" s="482">
        <f>Tabla1[[#This Row],[Precio Unitario]]*Tabla1[[#This Row],[Cantidad de Insumos]]</f>
        <v>2200</v>
      </c>
      <c r="Q118" s="489">
        <v>221501</v>
      </c>
      <c r="R118" s="479" t="s">
        <v>926</v>
      </c>
      <c r="AM118"/>
      <c r="AN118"/>
      <c r="AO118"/>
      <c r="AP118"/>
      <c r="AQ118"/>
      <c r="AR118"/>
      <c r="AS118"/>
      <c r="AT118"/>
      <c r="AU118"/>
    </row>
    <row r="119" spans="2:47" ht="45" x14ac:dyDescent="0.25">
      <c r="B119" s="326" t="e">
        <f>IF(Tabla1[[#This Row],[Código_Actividad]]="","",CONCATENATE(Tabla1[[#This Row],[POA]],".",Tabla1[[#This Row],[SRS]],".",Tabla1[[#This Row],[AREA]],".",Tabla1[[#This Row],[TIPO]]))</f>
        <v>#REF!</v>
      </c>
      <c r="C119" s="326" t="e">
        <f>IF(Tabla1[[#This Row],[Código_Actividad]]="","",'Formulario PPGR1'!#REF!)</f>
        <v>#REF!</v>
      </c>
      <c r="D119" s="326" t="e">
        <f>IF(Tabla1[[#This Row],[Código_Actividad]]="","",'Formulario PPGR1'!#REF!)</f>
        <v>#REF!</v>
      </c>
      <c r="E119" s="326" t="e">
        <f>IF(Tabla1[[#This Row],[Código_Actividad]]="","",'Formulario PPGR1'!#REF!)</f>
        <v>#REF!</v>
      </c>
      <c r="F119" s="326" t="e">
        <f>IF(Tabla1[[#This Row],[Código_Actividad]]="","",'Formulario PPGR1'!#REF!)</f>
        <v>#REF!</v>
      </c>
      <c r="G119" s="425" t="s">
        <v>1551</v>
      </c>
      <c r="H119" s="425" t="s">
        <v>1552</v>
      </c>
      <c r="I119" s="425">
        <v>1</v>
      </c>
      <c r="J119" s="426" t="s">
        <v>186</v>
      </c>
      <c r="K119" s="426"/>
      <c r="L119" s="426" t="s">
        <v>2533</v>
      </c>
      <c r="M119" s="426" t="s">
        <v>2522</v>
      </c>
      <c r="N119" s="426">
        <v>55</v>
      </c>
      <c r="O119" s="426">
        <v>400</v>
      </c>
      <c r="P119" s="482">
        <f>Tabla1[[#This Row],[Precio Unitario]]*Tabla1[[#This Row],[Cantidad de Insumos]]</f>
        <v>22000</v>
      </c>
      <c r="Q119" s="511">
        <v>231101</v>
      </c>
      <c r="R119" s="430" t="s">
        <v>926</v>
      </c>
      <c r="AM119"/>
      <c r="AN119"/>
      <c r="AO119"/>
      <c r="AP119"/>
      <c r="AQ119"/>
      <c r="AR119"/>
      <c r="AS119"/>
      <c r="AT119"/>
      <c r="AU119"/>
    </row>
    <row r="120" spans="2:47" ht="45" x14ac:dyDescent="0.25">
      <c r="B120" s="326" t="e">
        <f>IF(Tabla1[[#This Row],[Código_Actividad]]="","",CONCATENATE(Tabla1[[#This Row],[POA]],".",Tabla1[[#This Row],[SRS]],".",Tabla1[[#This Row],[AREA]],".",Tabla1[[#This Row],[TIPO]]))</f>
        <v>#REF!</v>
      </c>
      <c r="C120" s="326" t="e">
        <f>IF(Tabla1[[#This Row],[Código_Actividad]]="","",'Formulario PPGR1'!#REF!)</f>
        <v>#REF!</v>
      </c>
      <c r="D120" s="326" t="e">
        <f>IF(Tabla1[[#This Row],[Código_Actividad]]="","",'Formulario PPGR1'!#REF!)</f>
        <v>#REF!</v>
      </c>
      <c r="E120" s="326" t="e">
        <f>IF(Tabla1[[#This Row],[Código_Actividad]]="","",'Formulario PPGR1'!#REF!)</f>
        <v>#REF!</v>
      </c>
      <c r="F120" s="326" t="e">
        <f>IF(Tabla1[[#This Row],[Código_Actividad]]="","",'Formulario PPGR1'!#REF!)</f>
        <v>#REF!</v>
      </c>
      <c r="G120" s="425" t="s">
        <v>1551</v>
      </c>
      <c r="H120" s="425" t="s">
        <v>1552</v>
      </c>
      <c r="I120" s="425">
        <v>1</v>
      </c>
      <c r="J120" s="426" t="s">
        <v>186</v>
      </c>
      <c r="K120" s="426"/>
      <c r="L120" s="426" t="s">
        <v>2534</v>
      </c>
      <c r="M120" s="426" t="s">
        <v>2522</v>
      </c>
      <c r="N120" s="426">
        <v>55</v>
      </c>
      <c r="O120" s="426">
        <v>250</v>
      </c>
      <c r="P120" s="482">
        <f>Tabla1[[#This Row],[Precio Unitario]]*Tabla1[[#This Row],[Cantidad de Insumos]]</f>
        <v>13750</v>
      </c>
      <c r="Q120" s="511">
        <v>231101</v>
      </c>
      <c r="R120" s="430" t="s">
        <v>926</v>
      </c>
      <c r="AM120"/>
      <c r="AN120"/>
      <c r="AO120"/>
      <c r="AP120"/>
      <c r="AQ120"/>
      <c r="AR120"/>
      <c r="AS120"/>
      <c r="AT120"/>
      <c r="AU120"/>
    </row>
    <row r="121" spans="2:47" ht="45" x14ac:dyDescent="0.25">
      <c r="B121" s="326" t="e">
        <f>IF(Tabla1[[#This Row],[Código_Actividad]]="","",CONCATENATE(Tabla1[[#This Row],[POA]],".",Tabla1[[#This Row],[SRS]],".",Tabla1[[#This Row],[AREA]],".",Tabla1[[#This Row],[TIPO]]))</f>
        <v>#REF!</v>
      </c>
      <c r="C121" s="326" t="e">
        <f>IF(Tabla1[[#This Row],[Código_Actividad]]="","",'Formulario PPGR1'!#REF!)</f>
        <v>#REF!</v>
      </c>
      <c r="D121" s="326" t="e">
        <f>IF(Tabla1[[#This Row],[Código_Actividad]]="","",'Formulario PPGR1'!#REF!)</f>
        <v>#REF!</v>
      </c>
      <c r="E121" s="326" t="e">
        <f>IF(Tabla1[[#This Row],[Código_Actividad]]="","",'Formulario PPGR1'!#REF!)</f>
        <v>#REF!</v>
      </c>
      <c r="F121" s="326" t="e">
        <f>IF(Tabla1[[#This Row],[Código_Actividad]]="","",'Formulario PPGR1'!#REF!)</f>
        <v>#REF!</v>
      </c>
      <c r="G121" s="530" t="s">
        <v>1551</v>
      </c>
      <c r="H121" s="425" t="s">
        <v>1552</v>
      </c>
      <c r="I121" s="425">
        <v>1</v>
      </c>
      <c r="J121" s="426" t="s">
        <v>362</v>
      </c>
      <c r="K121" s="426"/>
      <c r="L121" s="426" t="s">
        <v>2523</v>
      </c>
      <c r="M121" s="426" t="s">
        <v>2524</v>
      </c>
      <c r="N121" s="426">
        <v>1</v>
      </c>
      <c r="O121" s="426">
        <v>500</v>
      </c>
      <c r="P121" s="482">
        <f>Tabla1[[#This Row],[Precio Unitario]]*Tabla1[[#This Row],[Cantidad de Insumos]]</f>
        <v>500</v>
      </c>
      <c r="Q121" s="511">
        <v>239201</v>
      </c>
      <c r="R121" s="426" t="s">
        <v>924</v>
      </c>
      <c r="AM121"/>
      <c r="AN121"/>
      <c r="AO121"/>
      <c r="AP121"/>
      <c r="AQ121"/>
      <c r="AR121"/>
      <c r="AS121"/>
      <c r="AT121"/>
      <c r="AU121"/>
    </row>
    <row r="122" spans="2:47" ht="60" x14ac:dyDescent="0.25">
      <c r="B122" s="326" t="e">
        <f>IF(Tabla1[[#This Row],[Código_Actividad]]="","",CONCATENATE(Tabla1[[#This Row],[POA]],".",Tabla1[[#This Row],[SRS]],".",Tabla1[[#This Row],[AREA]],".",Tabla1[[#This Row],[TIPO]]))</f>
        <v>#REF!</v>
      </c>
      <c r="C122" s="326" t="e">
        <f>IF(Tabla1[[#This Row],[Código_Actividad]]="","",'Formulario PPGR1'!#REF!)</f>
        <v>#REF!</v>
      </c>
      <c r="D122" s="326" t="e">
        <f>IF(Tabla1[[#This Row],[Código_Actividad]]="","",'Formulario PPGR1'!#REF!)</f>
        <v>#REF!</v>
      </c>
      <c r="E122" s="326" t="e">
        <f>IF(Tabla1[[#This Row],[Código_Actividad]]="","",'Formulario PPGR1'!#REF!)</f>
        <v>#REF!</v>
      </c>
      <c r="F122" s="326" t="e">
        <f>IF(Tabla1[[#This Row],[Código_Actividad]]="","",'Formulario PPGR1'!#REF!)</f>
        <v>#REF!</v>
      </c>
      <c r="G122" s="425" t="s">
        <v>1808</v>
      </c>
      <c r="H122" s="425" t="s">
        <v>1809</v>
      </c>
      <c r="I122" s="425">
        <v>3</v>
      </c>
      <c r="J122" s="426" t="s">
        <v>239</v>
      </c>
      <c r="K122" s="426"/>
      <c r="L122" s="426" t="s">
        <v>239</v>
      </c>
      <c r="M122" s="426" t="s">
        <v>2616</v>
      </c>
      <c r="N122" s="426">
        <v>13</v>
      </c>
      <c r="O122" s="426">
        <v>180</v>
      </c>
      <c r="P122" s="482">
        <f>Tabla1[[#This Row],[Precio Unitario]]*Tabla1[[#This Row],[Cantidad de Insumos]]</f>
        <v>2340</v>
      </c>
      <c r="Q122" s="511">
        <v>237102</v>
      </c>
      <c r="R122" s="426" t="s">
        <v>926</v>
      </c>
      <c r="AM122"/>
      <c r="AN122"/>
      <c r="AO122"/>
      <c r="AP122"/>
      <c r="AQ122"/>
      <c r="AR122"/>
      <c r="AS122"/>
      <c r="AT122"/>
      <c r="AU122"/>
    </row>
    <row r="123" spans="2:47" ht="15.75" x14ac:dyDescent="0.25">
      <c r="B123" s="326" t="str">
        <f>IF(Tabla1[[#This Row],[Código_Actividad]]="","",CONCATENATE(Tabla1[[#This Row],[POA]],".",Tabla1[[#This Row],[SRS]],".",Tabla1[[#This Row],[AREA]],".",Tabla1[[#This Row],[TIPO]]))</f>
        <v/>
      </c>
      <c r="C123" s="326" t="str">
        <f>IF(Tabla1[[#This Row],[Código_Actividad]]="","",'Formulario PPGR1'!#REF!)</f>
        <v/>
      </c>
      <c r="D123" s="326" t="str">
        <f>IF(Tabla1[[#This Row],[Código_Actividad]]="","",'Formulario PPGR1'!#REF!)</f>
        <v/>
      </c>
      <c r="E123" s="326" t="str">
        <f>IF(Tabla1[[#This Row],[Código_Actividad]]="","",'Formulario PPGR1'!#REF!)</f>
        <v/>
      </c>
      <c r="F123" s="326" t="str">
        <f>IF(Tabla1[[#This Row],[Código_Actividad]]="","",'Formulario PPGR1'!#REF!)</f>
        <v/>
      </c>
      <c r="G123" s="425"/>
      <c r="H123" s="425"/>
      <c r="I123" s="425" t="s">
        <v>2200</v>
      </c>
      <c r="J123" s="426" t="s">
        <v>132</v>
      </c>
      <c r="K123" s="426"/>
      <c r="L123" s="426" t="s">
        <v>2701</v>
      </c>
      <c r="M123" s="426" t="s">
        <v>2484</v>
      </c>
      <c r="N123" s="426">
        <v>3</v>
      </c>
      <c r="O123" s="426">
        <v>1050</v>
      </c>
      <c r="P123" s="482">
        <f>Tabla1[[#This Row],[Precio Unitario]]*Tabla1[[#This Row],[Cantidad de Insumos]]</f>
        <v>3150</v>
      </c>
      <c r="Q123" s="511">
        <v>223101</v>
      </c>
      <c r="R123" s="479" t="s">
        <v>924</v>
      </c>
      <c r="AM123"/>
      <c r="AN123"/>
      <c r="AO123"/>
      <c r="AP123"/>
      <c r="AQ123"/>
      <c r="AR123"/>
      <c r="AS123"/>
      <c r="AT123"/>
      <c r="AU123"/>
    </row>
    <row r="124" spans="2:47" ht="15.75" x14ac:dyDescent="0.25">
      <c r="B124" s="326" t="str">
        <f>IF(Tabla1[[#This Row],[Código_Actividad]]="","",CONCATENATE(Tabla1[[#This Row],[POA]],".",Tabla1[[#This Row],[SRS]],".",Tabla1[[#This Row],[AREA]],".",Tabla1[[#This Row],[TIPO]]))</f>
        <v/>
      </c>
      <c r="C124" s="326" t="str">
        <f>IF(Tabla1[[#This Row],[Código_Actividad]]="","",'Formulario PPGR1'!#REF!)</f>
        <v/>
      </c>
      <c r="D124" s="326" t="str">
        <f>IF(Tabla1[[#This Row],[Código_Actividad]]="","",'Formulario PPGR1'!#REF!)</f>
        <v/>
      </c>
      <c r="E124" s="326" t="str">
        <f>IF(Tabla1[[#This Row],[Código_Actividad]]="","",'Formulario PPGR1'!#REF!)</f>
        <v/>
      </c>
      <c r="F124" s="326" t="str">
        <f>IF(Tabla1[[#This Row],[Código_Actividad]]="","",'Formulario PPGR1'!#REF!)</f>
        <v/>
      </c>
      <c r="G124" s="425"/>
      <c r="H124" s="425" t="s">
        <v>2200</v>
      </c>
      <c r="I124" s="425" t="s">
        <v>2200</v>
      </c>
      <c r="J124" s="426" t="s">
        <v>132</v>
      </c>
      <c r="K124" s="426" t="s">
        <v>923</v>
      </c>
      <c r="L124" s="426" t="s">
        <v>2702</v>
      </c>
      <c r="M124" s="426" t="s">
        <v>2484</v>
      </c>
      <c r="N124" s="426">
        <v>3</v>
      </c>
      <c r="O124" s="426">
        <v>500</v>
      </c>
      <c r="P124" s="482">
        <f>Tabla1[[#This Row],[Precio Unitario]]*Tabla1[[#This Row],[Cantidad de Insumos]]</f>
        <v>1500</v>
      </c>
      <c r="Q124" s="511">
        <v>223101</v>
      </c>
      <c r="R124" s="479" t="s">
        <v>924</v>
      </c>
      <c r="AM124"/>
      <c r="AN124"/>
      <c r="AO124"/>
      <c r="AP124"/>
      <c r="AQ124"/>
      <c r="AR124"/>
      <c r="AS124"/>
      <c r="AT124"/>
      <c r="AU124"/>
    </row>
    <row r="125" spans="2:47" ht="15.75" x14ac:dyDescent="0.25">
      <c r="B125" s="326" t="str">
        <f>IF(Tabla1[[#This Row],[Código_Actividad]]="","",CONCATENATE(Tabla1[[#This Row],[POA]],".",Tabla1[[#This Row],[SRS]],".",Tabla1[[#This Row],[AREA]],".",Tabla1[[#This Row],[TIPO]]))</f>
        <v/>
      </c>
      <c r="C125" s="326" t="str">
        <f>IF(Tabla1[[#This Row],[Código_Actividad]]="","",'Formulario PPGR1'!#REF!)</f>
        <v/>
      </c>
      <c r="D125" s="326" t="str">
        <f>IF(Tabla1[[#This Row],[Código_Actividad]]="","",'Formulario PPGR1'!#REF!)</f>
        <v/>
      </c>
      <c r="E125" s="326" t="str">
        <f>IF(Tabla1[[#This Row],[Código_Actividad]]="","",'Formulario PPGR1'!#REF!)</f>
        <v/>
      </c>
      <c r="F125" s="326" t="str">
        <f>IF(Tabla1[[#This Row],[Código_Actividad]]="","",'Formulario PPGR1'!#REF!)</f>
        <v/>
      </c>
      <c r="G125" s="425"/>
      <c r="H125" s="425" t="s">
        <v>2200</v>
      </c>
      <c r="I125" s="425" t="s">
        <v>2200</v>
      </c>
      <c r="J125" s="426" t="s">
        <v>362</v>
      </c>
      <c r="K125" s="426" t="s">
        <v>904</v>
      </c>
      <c r="L125" s="426" t="s">
        <v>2703</v>
      </c>
      <c r="M125" s="426" t="s">
        <v>2524</v>
      </c>
      <c r="N125" s="426">
        <v>1</v>
      </c>
      <c r="O125" s="426">
        <v>350</v>
      </c>
      <c r="P125" s="482">
        <f>Tabla1[[#This Row],[Precio Unitario]]*Tabla1[[#This Row],[Cantidad de Insumos]]</f>
        <v>350</v>
      </c>
      <c r="Q125" s="511">
        <v>239201</v>
      </c>
      <c r="R125" s="426" t="s">
        <v>924</v>
      </c>
      <c r="AM125"/>
      <c r="AN125"/>
      <c r="AO125"/>
      <c r="AP125"/>
      <c r="AQ125"/>
      <c r="AR125"/>
      <c r="AS125"/>
      <c r="AT125"/>
      <c r="AU125"/>
    </row>
    <row r="126" spans="2:47" ht="75" x14ac:dyDescent="0.25">
      <c r="B126" s="326" t="e">
        <f>IF(Tabla1[[#This Row],[Código_Actividad]]="","",CONCATENATE(Tabla1[[#This Row],[POA]],".",Tabla1[[#This Row],[SRS]],".",Tabla1[[#This Row],[AREA]],".",Tabla1[[#This Row],[TIPO]]))</f>
        <v>#REF!</v>
      </c>
      <c r="C126" s="326" t="e">
        <f>IF(Tabla1[[#This Row],[Código_Actividad]]="","",'Formulario PPGR1'!#REF!)</f>
        <v>#REF!</v>
      </c>
      <c r="D126" s="326" t="e">
        <f>IF(Tabla1[[#This Row],[Código_Actividad]]="","",'Formulario PPGR1'!#REF!)</f>
        <v>#REF!</v>
      </c>
      <c r="E126" s="326" t="e">
        <f>IF(Tabla1[[#This Row],[Código_Actividad]]="","",'Formulario PPGR1'!#REF!)</f>
        <v>#REF!</v>
      </c>
      <c r="F126" s="326" t="e">
        <f>IF(Tabla1[[#This Row],[Código_Actividad]]="","",'Formulario PPGR1'!#REF!)</f>
        <v>#REF!</v>
      </c>
      <c r="G126" s="425" t="s">
        <v>1810</v>
      </c>
      <c r="H126" s="425" t="s">
        <v>1811</v>
      </c>
      <c r="I126" s="425">
        <v>4</v>
      </c>
      <c r="J126" s="426" t="s">
        <v>239</v>
      </c>
      <c r="K126" s="426"/>
      <c r="L126" s="426" t="s">
        <v>239</v>
      </c>
      <c r="M126" s="426" t="s">
        <v>2616</v>
      </c>
      <c r="N126" s="426">
        <v>20</v>
      </c>
      <c r="O126" s="426">
        <v>180</v>
      </c>
      <c r="P126" s="482">
        <f>Tabla1[[#This Row],[Precio Unitario]]*Tabla1[[#This Row],[Cantidad de Insumos]]</f>
        <v>3600</v>
      </c>
      <c r="Q126" s="511">
        <v>237102</v>
      </c>
      <c r="R126" s="426" t="s">
        <v>926</v>
      </c>
      <c r="AM126"/>
      <c r="AN126"/>
      <c r="AO126"/>
      <c r="AP126"/>
      <c r="AQ126"/>
      <c r="AR126"/>
      <c r="AS126"/>
      <c r="AT126"/>
      <c r="AU126"/>
    </row>
    <row r="127" spans="2:47" ht="15.75" x14ac:dyDescent="0.25">
      <c r="B127" s="326" t="str">
        <f>IF(Tabla1[[#This Row],[Código_Actividad]]="","",CONCATENATE(Tabla1[[#This Row],[POA]],".",Tabla1[[#This Row],[SRS]],".",Tabla1[[#This Row],[AREA]],".",Tabla1[[#This Row],[TIPO]]))</f>
        <v/>
      </c>
      <c r="C127" s="326" t="str">
        <f>IF(Tabla1[[#This Row],[Código_Actividad]]="","",'Formulario PPGR1'!#REF!)</f>
        <v/>
      </c>
      <c r="D127" s="326" t="str">
        <f>IF(Tabla1[[#This Row],[Código_Actividad]]="","",'Formulario PPGR1'!#REF!)</f>
        <v/>
      </c>
      <c r="E127" s="326" t="str">
        <f>IF(Tabla1[[#This Row],[Código_Actividad]]="","",'Formulario PPGR1'!#REF!)</f>
        <v/>
      </c>
      <c r="F127" s="326" t="str">
        <f>IF(Tabla1[[#This Row],[Código_Actividad]]="","",'Formulario PPGR1'!#REF!)</f>
        <v/>
      </c>
      <c r="G127" s="425"/>
      <c r="H127" s="425"/>
      <c r="I127" s="425"/>
      <c r="J127" s="426" t="s">
        <v>132</v>
      </c>
      <c r="K127" s="426"/>
      <c r="L127" s="426" t="s">
        <v>2701</v>
      </c>
      <c r="M127" s="426" t="s">
        <v>2484</v>
      </c>
      <c r="N127" s="426">
        <v>4</v>
      </c>
      <c r="O127" s="426">
        <v>1050</v>
      </c>
      <c r="P127" s="482">
        <f>Tabla1[[#This Row],[Precio Unitario]]*Tabla1[[#This Row],[Cantidad de Insumos]]</f>
        <v>4200</v>
      </c>
      <c r="Q127" s="511">
        <v>223101</v>
      </c>
      <c r="R127" s="479" t="s">
        <v>924</v>
      </c>
      <c r="AM127"/>
      <c r="AN127"/>
      <c r="AO127"/>
      <c r="AP127"/>
      <c r="AQ127"/>
      <c r="AR127"/>
      <c r="AS127"/>
      <c r="AT127"/>
      <c r="AU127"/>
    </row>
    <row r="128" spans="2:47" ht="30" x14ac:dyDescent="0.25">
      <c r="B128" s="326" t="str">
        <f>IF(Tabla1[[#This Row],[Código_Actividad]]="","",CONCATENATE(Tabla1[[#This Row],[POA]],".",Tabla1[[#This Row],[SRS]],".",Tabla1[[#This Row],[AREA]],".",Tabla1[[#This Row],[TIPO]]))</f>
        <v/>
      </c>
      <c r="C128" s="326" t="str">
        <f>IF(Tabla1[[#This Row],[Código_Actividad]]="","",'Formulario PPGR1'!#REF!)</f>
        <v/>
      </c>
      <c r="D128" s="326" t="str">
        <f>IF(Tabla1[[#This Row],[Código_Actividad]]="","",'Formulario PPGR1'!#REF!)</f>
        <v/>
      </c>
      <c r="E128" s="326" t="str">
        <f>IF(Tabla1[[#This Row],[Código_Actividad]]="","",'Formulario PPGR1'!#REF!)</f>
        <v/>
      </c>
      <c r="F128" s="326" t="str">
        <f>IF(Tabla1[[#This Row],[Código_Actividad]]="","",'Formulario PPGR1'!#REF!)</f>
        <v/>
      </c>
      <c r="G128" s="425"/>
      <c r="H128" s="425" t="s">
        <v>2200</v>
      </c>
      <c r="I128" s="425" t="s">
        <v>2200</v>
      </c>
      <c r="J128" s="426" t="s">
        <v>362</v>
      </c>
      <c r="K128" s="426" t="s">
        <v>904</v>
      </c>
      <c r="L128" s="508" t="s">
        <v>2704</v>
      </c>
      <c r="M128" s="426" t="s">
        <v>2524</v>
      </c>
      <c r="N128" s="426">
        <v>4</v>
      </c>
      <c r="O128" s="426">
        <v>500</v>
      </c>
      <c r="P128" s="482">
        <f>Tabla1[[#This Row],[Precio Unitario]]*Tabla1[[#This Row],[Cantidad de Insumos]]</f>
        <v>2000</v>
      </c>
      <c r="Q128" s="511">
        <v>239201</v>
      </c>
      <c r="R128" s="426" t="s">
        <v>924</v>
      </c>
      <c r="AM128"/>
      <c r="AN128"/>
      <c r="AO128"/>
      <c r="AP128"/>
      <c r="AQ128"/>
      <c r="AR128"/>
      <c r="AS128"/>
      <c r="AT128"/>
      <c r="AU128"/>
    </row>
    <row r="129" spans="2:47" ht="45" x14ac:dyDescent="0.25">
      <c r="B129" s="326" t="e">
        <f>IF(Tabla1[[#This Row],[Código_Actividad]]="","",CONCATENATE(Tabla1[[#This Row],[POA]],".",Tabla1[[#This Row],[SRS]],".",Tabla1[[#This Row],[AREA]],".",Tabla1[[#This Row],[TIPO]]))</f>
        <v>#REF!</v>
      </c>
      <c r="C129" s="326" t="e">
        <f>IF(Tabla1[[#This Row],[Código_Actividad]]="","",'Formulario PPGR1'!#REF!)</f>
        <v>#REF!</v>
      </c>
      <c r="D129" s="326" t="e">
        <f>IF(Tabla1[[#This Row],[Código_Actividad]]="","",'Formulario PPGR1'!#REF!)</f>
        <v>#REF!</v>
      </c>
      <c r="E129" s="326" t="e">
        <f>IF(Tabla1[[#This Row],[Código_Actividad]]="","",'Formulario PPGR1'!#REF!)</f>
        <v>#REF!</v>
      </c>
      <c r="F129" s="326" t="e">
        <f>IF(Tabla1[[#This Row],[Código_Actividad]]="","",'Formulario PPGR1'!#REF!)</f>
        <v>#REF!</v>
      </c>
      <c r="G129" s="443" t="s">
        <v>1812</v>
      </c>
      <c r="H129" s="411" t="s">
        <v>1813</v>
      </c>
      <c r="I129" s="443">
        <v>4</v>
      </c>
      <c r="J129" s="444" t="s">
        <v>362</v>
      </c>
      <c r="K129" s="412"/>
      <c r="L129" s="509" t="s">
        <v>919</v>
      </c>
      <c r="M129" s="444" t="s">
        <v>1318</v>
      </c>
      <c r="N129" s="444">
        <v>120</v>
      </c>
      <c r="O129" s="444">
        <v>100</v>
      </c>
      <c r="P129" s="482">
        <f>Tabla1[[#This Row],[Precio Unitario]]*Tabla1[[#This Row],[Cantidad de Insumos]]</f>
        <v>12000</v>
      </c>
      <c r="Q129" s="512">
        <v>239201</v>
      </c>
      <c r="R129" s="444" t="s">
        <v>924</v>
      </c>
      <c r="AM129"/>
      <c r="AN129"/>
      <c r="AO129"/>
      <c r="AP129"/>
      <c r="AQ129"/>
      <c r="AR129"/>
      <c r="AS129"/>
      <c r="AT129"/>
      <c r="AU129"/>
    </row>
    <row r="130" spans="2:47" ht="45" x14ac:dyDescent="0.25">
      <c r="B130" s="326" t="str">
        <f>IF(Tabla1[[#This Row],[Código_Actividad]]="","",CONCATENATE(Tabla1[[#This Row],[POA]],".",Tabla1[[#This Row],[SRS]],".",Tabla1[[#This Row],[AREA]],".",Tabla1[[#This Row],[TIPO]]))</f>
        <v/>
      </c>
      <c r="C130" s="326" t="str">
        <f>IF(Tabla1[[#This Row],[Código_Actividad]]="","",'Formulario PPGR1'!#REF!)</f>
        <v/>
      </c>
      <c r="D130" s="326" t="str">
        <f>IF(Tabla1[[#This Row],[Código_Actividad]]="","",'Formulario PPGR1'!#REF!)</f>
        <v/>
      </c>
      <c r="E130" s="326" t="str">
        <f>IF(Tabla1[[#This Row],[Código_Actividad]]="","",'Formulario PPGR1'!#REF!)</f>
        <v/>
      </c>
      <c r="F130" s="326" t="str">
        <f>IF(Tabla1[[#This Row],[Código_Actividad]]="","",'Formulario PPGR1'!#REF!)</f>
        <v/>
      </c>
      <c r="G130" s="425"/>
      <c r="H130" s="408"/>
      <c r="I130" s="425"/>
      <c r="J130" s="508" t="s">
        <v>919</v>
      </c>
      <c r="K130" s="426" t="s">
        <v>920</v>
      </c>
      <c r="L130" s="508" t="s">
        <v>919</v>
      </c>
      <c r="M130" s="426" t="s">
        <v>2705</v>
      </c>
      <c r="N130" s="426">
        <v>12</v>
      </c>
      <c r="O130" s="426">
        <v>144</v>
      </c>
      <c r="P130" s="482">
        <f>Tabla1[[#This Row],[Precio Unitario]]*Tabla1[[#This Row],[Cantidad de Insumos]]</f>
        <v>1728</v>
      </c>
      <c r="Q130" s="511">
        <v>239201</v>
      </c>
      <c r="R130" s="426" t="s">
        <v>924</v>
      </c>
      <c r="AM130"/>
      <c r="AN130"/>
      <c r="AO130"/>
      <c r="AP130"/>
      <c r="AQ130"/>
      <c r="AR130"/>
      <c r="AS130"/>
      <c r="AT130"/>
      <c r="AU130"/>
    </row>
    <row r="131" spans="2:47" ht="15.75" x14ac:dyDescent="0.25">
      <c r="B131" s="326" t="str">
        <f>IF(Tabla1[[#This Row],[Código_Actividad]]="","",CONCATENATE(Tabla1[[#This Row],[POA]],".",Tabla1[[#This Row],[SRS]],".",Tabla1[[#This Row],[AREA]],".",Tabla1[[#This Row],[TIPO]]))</f>
        <v/>
      </c>
      <c r="C131" s="326" t="str">
        <f>IF(Tabla1[[#This Row],[Código_Actividad]]="","",'Formulario PPGR1'!#REF!)</f>
        <v/>
      </c>
      <c r="D131" s="326" t="str">
        <f>IF(Tabla1[[#This Row],[Código_Actividad]]="","",'Formulario PPGR1'!#REF!)</f>
        <v/>
      </c>
      <c r="E131" s="326" t="str">
        <f>IF(Tabla1[[#This Row],[Código_Actividad]]="","",'Formulario PPGR1'!#REF!)</f>
        <v/>
      </c>
      <c r="F131" s="326" t="str">
        <f>IF(Tabla1[[#This Row],[Código_Actividad]]="","",'Formulario PPGR1'!#REF!)</f>
        <v/>
      </c>
      <c r="G131" s="425"/>
      <c r="H131" s="408"/>
      <c r="I131" s="425"/>
      <c r="J131" s="426" t="s">
        <v>132</v>
      </c>
      <c r="K131" s="426"/>
      <c r="L131" s="426" t="s">
        <v>2701</v>
      </c>
      <c r="M131" s="426" t="s">
        <v>2484</v>
      </c>
      <c r="N131" s="426">
        <v>4</v>
      </c>
      <c r="O131" s="426">
        <v>1050</v>
      </c>
      <c r="P131" s="482">
        <f>Tabla1[[#This Row],[Precio Unitario]]*Tabla1[[#This Row],[Cantidad de Insumos]]</f>
        <v>4200</v>
      </c>
      <c r="Q131" s="511">
        <v>223101</v>
      </c>
      <c r="R131" s="479" t="s">
        <v>924</v>
      </c>
      <c r="AM131"/>
      <c r="AN131"/>
      <c r="AO131"/>
      <c r="AP131"/>
      <c r="AQ131"/>
      <c r="AR131"/>
      <c r="AS131"/>
      <c r="AT131"/>
      <c r="AU131"/>
    </row>
    <row r="132" spans="2:47" ht="15.75" x14ac:dyDescent="0.25">
      <c r="B132" s="326" t="str">
        <f>IF(Tabla1[[#This Row],[Código_Actividad]]="","",CONCATENATE(Tabla1[[#This Row],[POA]],".",Tabla1[[#This Row],[SRS]],".",Tabla1[[#This Row],[AREA]],".",Tabla1[[#This Row],[TIPO]]))</f>
        <v/>
      </c>
      <c r="C132" s="326" t="str">
        <f>IF(Tabla1[[#This Row],[Código_Actividad]]="","",'Formulario PPGR1'!#REF!)</f>
        <v/>
      </c>
      <c r="D132" s="326" t="str">
        <f>IF(Tabla1[[#This Row],[Código_Actividad]]="","",'Formulario PPGR1'!#REF!)</f>
        <v/>
      </c>
      <c r="E132" s="326" t="str">
        <f>IF(Tabla1[[#This Row],[Código_Actividad]]="","",'Formulario PPGR1'!#REF!)</f>
        <v/>
      </c>
      <c r="F132" s="326" t="str">
        <f>IF(Tabla1[[#This Row],[Código_Actividad]]="","",'Formulario PPGR1'!#REF!)</f>
        <v/>
      </c>
      <c r="G132" s="425"/>
      <c r="H132" s="408" t="s">
        <v>2200</v>
      </c>
      <c r="I132" s="425" t="s">
        <v>2200</v>
      </c>
      <c r="J132" s="426" t="s">
        <v>132</v>
      </c>
      <c r="K132" s="426" t="s">
        <v>923</v>
      </c>
      <c r="L132" s="426" t="s">
        <v>2702</v>
      </c>
      <c r="M132" s="426" t="s">
        <v>2484</v>
      </c>
      <c r="N132" s="426">
        <v>4</v>
      </c>
      <c r="O132" s="426">
        <v>500</v>
      </c>
      <c r="P132" s="482">
        <f>Tabla1[[#This Row],[Precio Unitario]]*Tabla1[[#This Row],[Cantidad de Insumos]]</f>
        <v>2000</v>
      </c>
      <c r="Q132" s="511">
        <v>223101</v>
      </c>
      <c r="R132" s="479" t="s">
        <v>924</v>
      </c>
      <c r="AM132"/>
      <c r="AN132"/>
      <c r="AO132"/>
      <c r="AP132"/>
      <c r="AQ132"/>
      <c r="AR132"/>
      <c r="AS132"/>
      <c r="AT132"/>
      <c r="AU132"/>
    </row>
    <row r="133" spans="2:47" ht="15.75" x14ac:dyDescent="0.25">
      <c r="B133" s="326" t="str">
        <f>IF(Tabla1[[#This Row],[Código_Actividad]]="","",CONCATENATE(Tabla1[[#This Row],[POA]],".",Tabla1[[#This Row],[SRS]],".",Tabla1[[#This Row],[AREA]],".",Tabla1[[#This Row],[TIPO]]))</f>
        <v/>
      </c>
      <c r="C133" s="326" t="str">
        <f>IF(Tabla1[[#This Row],[Código_Actividad]]="","",'Formulario PPGR1'!#REF!)</f>
        <v/>
      </c>
      <c r="D133" s="326" t="str">
        <f>IF(Tabla1[[#This Row],[Código_Actividad]]="","",'Formulario PPGR1'!#REF!)</f>
        <v/>
      </c>
      <c r="E133" s="326" t="str">
        <f>IF(Tabla1[[#This Row],[Código_Actividad]]="","",'Formulario PPGR1'!#REF!)</f>
        <v/>
      </c>
      <c r="F133" s="326" t="str">
        <f>IF(Tabla1[[#This Row],[Código_Actividad]]="","",'Formulario PPGR1'!#REF!)</f>
        <v/>
      </c>
      <c r="G133" s="425"/>
      <c r="H133" s="408"/>
      <c r="I133" s="425"/>
      <c r="J133" s="426" t="s">
        <v>186</v>
      </c>
      <c r="K133" s="426"/>
      <c r="L133" s="426" t="s">
        <v>1327</v>
      </c>
      <c r="M133" s="426" t="s">
        <v>1318</v>
      </c>
      <c r="N133" s="426">
        <v>80</v>
      </c>
      <c r="O133" s="426">
        <v>250</v>
      </c>
      <c r="P133" s="482">
        <f>Tabla1[[#This Row],[Precio Unitario]]*Tabla1[[#This Row],[Cantidad de Insumos]]</f>
        <v>20000</v>
      </c>
      <c r="Q133" s="511">
        <v>231101</v>
      </c>
      <c r="R133" s="430" t="s">
        <v>926</v>
      </c>
      <c r="AM133"/>
      <c r="AN133"/>
      <c r="AO133"/>
      <c r="AP133"/>
      <c r="AQ133"/>
      <c r="AR133"/>
      <c r="AS133"/>
      <c r="AT133"/>
      <c r="AU133"/>
    </row>
    <row r="134" spans="2:47" ht="57" x14ac:dyDescent="0.25">
      <c r="B134" s="326" t="e">
        <f>IF(Tabla1[[#This Row],[Código_Actividad]]="","",CONCATENATE(Tabla1[[#This Row],[POA]],".",Tabla1[[#This Row],[SRS]],".",Tabla1[[#This Row],[AREA]],".",Tabla1[[#This Row],[TIPO]]))</f>
        <v>#REF!</v>
      </c>
      <c r="C134" s="326" t="e">
        <f>IF(Tabla1[[#This Row],[Código_Actividad]]="","",'Formulario PPGR1'!#REF!)</f>
        <v>#REF!</v>
      </c>
      <c r="D134" s="326" t="e">
        <f>IF(Tabla1[[#This Row],[Código_Actividad]]="","",'Formulario PPGR1'!#REF!)</f>
        <v>#REF!</v>
      </c>
      <c r="E134" s="326" t="e">
        <f>IF(Tabla1[[#This Row],[Código_Actividad]]="","",'Formulario PPGR1'!#REF!)</f>
        <v>#REF!</v>
      </c>
      <c r="F134" s="326" t="e">
        <f>IF(Tabla1[[#This Row],[Código_Actividad]]="","",'Formulario PPGR1'!#REF!)</f>
        <v>#REF!</v>
      </c>
      <c r="G134" s="425" t="s">
        <v>1814</v>
      </c>
      <c r="H134" s="408" t="s">
        <v>1815</v>
      </c>
      <c r="I134" s="425">
        <v>3</v>
      </c>
      <c r="J134" s="426" t="s">
        <v>239</v>
      </c>
      <c r="K134" s="426"/>
      <c r="L134" s="426" t="s">
        <v>239</v>
      </c>
      <c r="M134" s="426" t="s">
        <v>2616</v>
      </c>
      <c r="N134" s="426">
        <v>5</v>
      </c>
      <c r="O134" s="426">
        <v>180</v>
      </c>
      <c r="P134" s="482">
        <f>Tabla1[[#This Row],[Precio Unitario]]*Tabla1[[#This Row],[Cantidad de Insumos]]</f>
        <v>900</v>
      </c>
      <c r="Q134" s="511">
        <v>237102</v>
      </c>
      <c r="R134" s="426" t="s">
        <v>926</v>
      </c>
      <c r="AM134"/>
      <c r="AN134"/>
      <c r="AO134"/>
      <c r="AP134"/>
      <c r="AQ134"/>
      <c r="AR134"/>
      <c r="AS134"/>
      <c r="AT134"/>
      <c r="AU134"/>
    </row>
    <row r="135" spans="2:47" ht="15.75" x14ac:dyDescent="0.25">
      <c r="B135" s="326" t="str">
        <f>IF(Tabla1[[#This Row],[Código_Actividad]]="","",CONCATENATE(Tabla1[[#This Row],[POA]],".",Tabla1[[#This Row],[SRS]],".",Tabla1[[#This Row],[AREA]],".",Tabla1[[#This Row],[TIPO]]))</f>
        <v/>
      </c>
      <c r="C135" s="326" t="str">
        <f>IF(Tabla1[[#This Row],[Código_Actividad]]="","",'Formulario PPGR1'!#REF!)</f>
        <v/>
      </c>
      <c r="D135" s="326" t="str">
        <f>IF(Tabla1[[#This Row],[Código_Actividad]]="","",'Formulario PPGR1'!#REF!)</f>
        <v/>
      </c>
      <c r="E135" s="326" t="str">
        <f>IF(Tabla1[[#This Row],[Código_Actividad]]="","",'Formulario PPGR1'!#REF!)</f>
        <v/>
      </c>
      <c r="F135" s="326" t="str">
        <f>IF(Tabla1[[#This Row],[Código_Actividad]]="","",'Formulario PPGR1'!#REF!)</f>
        <v/>
      </c>
      <c r="G135" s="425"/>
      <c r="H135" s="408"/>
      <c r="I135" s="425"/>
      <c r="J135" s="426" t="s">
        <v>186</v>
      </c>
      <c r="K135" s="426"/>
      <c r="L135" s="426" t="s">
        <v>1327</v>
      </c>
      <c r="M135" s="426" t="s">
        <v>1318</v>
      </c>
      <c r="N135" s="426">
        <v>90</v>
      </c>
      <c r="O135" s="426">
        <v>250</v>
      </c>
      <c r="P135" s="482">
        <f>Tabla1[[#This Row],[Precio Unitario]]*Tabla1[[#This Row],[Cantidad de Insumos]]</f>
        <v>22500</v>
      </c>
      <c r="Q135" s="511">
        <v>231101</v>
      </c>
      <c r="R135" s="430" t="s">
        <v>926</v>
      </c>
      <c r="AM135"/>
      <c r="AN135"/>
      <c r="AO135"/>
      <c r="AP135"/>
      <c r="AQ135"/>
      <c r="AR135"/>
      <c r="AS135"/>
      <c r="AT135"/>
      <c r="AU135"/>
    </row>
    <row r="136" spans="2:47" ht="15.75" x14ac:dyDescent="0.25">
      <c r="B136" s="326" t="str">
        <f>IF(Tabla1[[#This Row],[Código_Actividad]]="","",CONCATENATE(Tabla1[[#This Row],[POA]],".",Tabla1[[#This Row],[SRS]],".",Tabla1[[#This Row],[AREA]],".",Tabla1[[#This Row],[TIPO]]))</f>
        <v/>
      </c>
      <c r="C136" s="326" t="str">
        <f>IF(Tabla1[[#This Row],[Código_Actividad]]="","",'Formulario PPGR1'!#REF!)</f>
        <v/>
      </c>
      <c r="D136" s="326" t="str">
        <f>IF(Tabla1[[#This Row],[Código_Actividad]]="","",'Formulario PPGR1'!#REF!)</f>
        <v/>
      </c>
      <c r="E136" s="326" t="str">
        <f>IF(Tabla1[[#This Row],[Código_Actividad]]="","",'Formulario PPGR1'!#REF!)</f>
        <v/>
      </c>
      <c r="F136" s="326" t="str">
        <f>IF(Tabla1[[#This Row],[Código_Actividad]]="","",'Formulario PPGR1'!#REF!)</f>
        <v/>
      </c>
      <c r="G136" s="425"/>
      <c r="H136" s="408"/>
      <c r="I136" s="425"/>
      <c r="J136" s="426" t="s">
        <v>132</v>
      </c>
      <c r="K136" s="426"/>
      <c r="L136" s="426" t="s">
        <v>2701</v>
      </c>
      <c r="M136" s="426" t="s">
        <v>2484</v>
      </c>
      <c r="N136" s="426">
        <v>3</v>
      </c>
      <c r="O136" s="426">
        <v>1050</v>
      </c>
      <c r="P136" s="482">
        <f>Tabla1[[#This Row],[Precio Unitario]]*Tabla1[[#This Row],[Cantidad de Insumos]]</f>
        <v>3150</v>
      </c>
      <c r="Q136" s="511">
        <v>223101</v>
      </c>
      <c r="R136" s="479" t="s">
        <v>924</v>
      </c>
      <c r="AM136"/>
      <c r="AN136"/>
      <c r="AO136"/>
      <c r="AP136"/>
      <c r="AQ136"/>
      <c r="AR136"/>
      <c r="AS136"/>
      <c r="AT136"/>
      <c r="AU136"/>
    </row>
    <row r="137" spans="2:47" ht="15.75" x14ac:dyDescent="0.25">
      <c r="B137" s="326" t="str">
        <f>IF(Tabla1[[#This Row],[Código_Actividad]]="","",CONCATENATE(Tabla1[[#This Row],[POA]],".",Tabla1[[#This Row],[SRS]],".",Tabla1[[#This Row],[AREA]],".",Tabla1[[#This Row],[TIPO]]))</f>
        <v/>
      </c>
      <c r="C137" s="326" t="str">
        <f>IF(Tabla1[[#This Row],[Código_Actividad]]="","",'Formulario PPGR1'!#REF!)</f>
        <v/>
      </c>
      <c r="D137" s="326" t="str">
        <f>IF(Tabla1[[#This Row],[Código_Actividad]]="","",'Formulario PPGR1'!#REF!)</f>
        <v/>
      </c>
      <c r="E137" s="326" t="str">
        <f>IF(Tabla1[[#This Row],[Código_Actividad]]="","",'Formulario PPGR1'!#REF!)</f>
        <v/>
      </c>
      <c r="F137" s="326" t="str">
        <f>IF(Tabla1[[#This Row],[Código_Actividad]]="","",'Formulario PPGR1'!#REF!)</f>
        <v/>
      </c>
      <c r="G137" s="425"/>
      <c r="H137" s="408" t="s">
        <v>2200</v>
      </c>
      <c r="I137" s="425" t="s">
        <v>2200</v>
      </c>
      <c r="J137" s="426" t="s">
        <v>132</v>
      </c>
      <c r="K137" s="426" t="s">
        <v>923</v>
      </c>
      <c r="L137" s="426" t="s">
        <v>2702</v>
      </c>
      <c r="M137" s="426" t="s">
        <v>2484</v>
      </c>
      <c r="N137" s="426">
        <v>3</v>
      </c>
      <c r="O137" s="426">
        <v>500</v>
      </c>
      <c r="P137" s="482">
        <f>Tabla1[[#This Row],[Precio Unitario]]*Tabla1[[#This Row],[Cantidad de Insumos]]</f>
        <v>1500</v>
      </c>
      <c r="Q137" s="513">
        <v>223101</v>
      </c>
      <c r="R137" s="479" t="s">
        <v>924</v>
      </c>
      <c r="AM137"/>
      <c r="AN137"/>
      <c r="AO137"/>
      <c r="AP137"/>
      <c r="AQ137"/>
      <c r="AR137"/>
      <c r="AS137"/>
      <c r="AT137"/>
      <c r="AU137"/>
    </row>
    <row r="138" spans="2:47" ht="57" x14ac:dyDescent="0.25">
      <c r="B138" s="326" t="e">
        <f>IF(Tabla1[[#This Row],[Código_Actividad]]="","",CONCATENATE(Tabla1[[#This Row],[POA]],".",Tabla1[[#This Row],[SRS]],".",Tabla1[[#This Row],[AREA]],".",Tabla1[[#This Row],[TIPO]]))</f>
        <v>#REF!</v>
      </c>
      <c r="C138" s="326" t="e">
        <f>IF(Tabla1[[#This Row],[Código_Actividad]]="","",'Formulario PPGR1'!#REF!)</f>
        <v>#REF!</v>
      </c>
      <c r="D138" s="326" t="e">
        <f>IF(Tabla1[[#This Row],[Código_Actividad]]="","",'Formulario PPGR1'!#REF!)</f>
        <v>#REF!</v>
      </c>
      <c r="E138" s="326" t="e">
        <f>IF(Tabla1[[#This Row],[Código_Actividad]]="","",'Formulario PPGR1'!#REF!)</f>
        <v>#REF!</v>
      </c>
      <c r="F138" s="326" t="e">
        <f>IF(Tabla1[[#This Row],[Código_Actividad]]="","",'Formulario PPGR1'!#REF!)</f>
        <v>#REF!</v>
      </c>
      <c r="G138" s="425" t="s">
        <v>1816</v>
      </c>
      <c r="H138" s="408" t="s">
        <v>1817</v>
      </c>
      <c r="I138" s="424">
        <v>1</v>
      </c>
      <c r="J138" s="426" t="s">
        <v>186</v>
      </c>
      <c r="K138" s="426"/>
      <c r="L138" s="426" t="s">
        <v>1327</v>
      </c>
      <c r="M138" s="426" t="s">
        <v>1318</v>
      </c>
      <c r="N138" s="426">
        <v>30</v>
      </c>
      <c r="O138" s="426">
        <v>250</v>
      </c>
      <c r="P138" s="482">
        <f>Tabla1[[#This Row],[Precio Unitario]]*Tabla1[[#This Row],[Cantidad de Insumos]]</f>
        <v>7500</v>
      </c>
      <c r="Q138" s="511">
        <v>231101</v>
      </c>
      <c r="R138" s="430" t="s">
        <v>926</v>
      </c>
      <c r="AM138"/>
      <c r="AN138"/>
      <c r="AO138"/>
      <c r="AP138"/>
      <c r="AQ138"/>
      <c r="AR138"/>
      <c r="AS138"/>
      <c r="AT138"/>
      <c r="AU138"/>
    </row>
    <row r="139" spans="2:47" ht="15.75" x14ac:dyDescent="0.25">
      <c r="B139" s="326" t="str">
        <f>IF(Tabla1[[#This Row],[Código_Actividad]]="","",CONCATENATE(Tabla1[[#This Row],[POA]],".",Tabla1[[#This Row],[SRS]],".",Tabla1[[#This Row],[AREA]],".",Tabla1[[#This Row],[TIPO]]))</f>
        <v/>
      </c>
      <c r="C139" s="326" t="str">
        <f>IF(Tabla1[[#This Row],[Código_Actividad]]="","",'Formulario PPGR1'!#REF!)</f>
        <v/>
      </c>
      <c r="D139" s="326" t="str">
        <f>IF(Tabla1[[#This Row],[Código_Actividad]]="","",'Formulario PPGR1'!#REF!)</f>
        <v/>
      </c>
      <c r="E139" s="326" t="str">
        <f>IF(Tabla1[[#This Row],[Código_Actividad]]="","",'Formulario PPGR1'!#REF!)</f>
        <v/>
      </c>
      <c r="F139" s="326" t="str">
        <f>IF(Tabla1[[#This Row],[Código_Actividad]]="","",'Formulario PPGR1'!#REF!)</f>
        <v/>
      </c>
      <c r="G139" s="425"/>
      <c r="H139" s="408"/>
      <c r="I139" s="425"/>
      <c r="J139" s="426" t="s">
        <v>239</v>
      </c>
      <c r="K139" s="426"/>
      <c r="L139" s="426" t="s">
        <v>239</v>
      </c>
      <c r="M139" s="426" t="s">
        <v>2616</v>
      </c>
      <c r="N139" s="426">
        <v>5</v>
      </c>
      <c r="O139" s="426">
        <v>180</v>
      </c>
      <c r="P139" s="482">
        <f>Tabla1[[#This Row],[Precio Unitario]]*Tabla1[[#This Row],[Cantidad de Insumos]]</f>
        <v>900</v>
      </c>
      <c r="Q139" s="511">
        <v>237102</v>
      </c>
      <c r="R139" s="426" t="s">
        <v>926</v>
      </c>
      <c r="AM139"/>
      <c r="AN139"/>
      <c r="AO139"/>
      <c r="AP139"/>
      <c r="AQ139"/>
      <c r="AR139"/>
      <c r="AS139"/>
      <c r="AT139"/>
      <c r="AU139"/>
    </row>
    <row r="140" spans="2:47" ht="30" x14ac:dyDescent="0.25">
      <c r="B140" s="326" t="str">
        <f>IF(Tabla1[[#This Row],[Código_Actividad]]="","",CONCATENATE(Tabla1[[#This Row],[POA]],".",Tabla1[[#This Row],[SRS]],".",Tabla1[[#This Row],[AREA]],".",Tabla1[[#This Row],[TIPO]]))</f>
        <v/>
      </c>
      <c r="C140" s="326" t="str">
        <f>IF(Tabla1[[#This Row],[Código_Actividad]]="","",'Formulario PPGR1'!#REF!)</f>
        <v/>
      </c>
      <c r="D140" s="326" t="str">
        <f>IF(Tabla1[[#This Row],[Código_Actividad]]="","",'Formulario PPGR1'!#REF!)</f>
        <v/>
      </c>
      <c r="E140" s="326" t="str">
        <f>IF(Tabla1[[#This Row],[Código_Actividad]]="","",'Formulario PPGR1'!#REF!)</f>
        <v/>
      </c>
      <c r="F140" s="326" t="str">
        <f>IF(Tabla1[[#This Row],[Código_Actividad]]="","",'Formulario PPGR1'!#REF!)</f>
        <v/>
      </c>
      <c r="G140" s="425"/>
      <c r="H140" s="408" t="s">
        <v>2200</v>
      </c>
      <c r="I140" s="425" t="s">
        <v>2200</v>
      </c>
      <c r="J140" s="413" t="s">
        <v>919</v>
      </c>
      <c r="K140" s="426" t="s">
        <v>920</v>
      </c>
      <c r="L140" s="508" t="s">
        <v>2706</v>
      </c>
      <c r="M140" s="426" t="s">
        <v>2524</v>
      </c>
      <c r="N140" s="426">
        <v>2</v>
      </c>
      <c r="O140" s="426">
        <v>350</v>
      </c>
      <c r="P140" s="482">
        <f>Tabla1[[#This Row],[Precio Unitario]]*Tabla1[[#This Row],[Cantidad de Insumos]]</f>
        <v>700</v>
      </c>
      <c r="Q140" s="511">
        <v>239201</v>
      </c>
      <c r="R140" s="426" t="s">
        <v>924</v>
      </c>
      <c r="AM140"/>
      <c r="AN140"/>
      <c r="AO140"/>
      <c r="AP140"/>
      <c r="AQ140"/>
      <c r="AR140"/>
      <c r="AS140"/>
      <c r="AT140"/>
      <c r="AU140"/>
    </row>
    <row r="141" spans="2:47" ht="38.25" x14ac:dyDescent="0.25">
      <c r="B141" s="326" t="e">
        <f>IF(Tabla1[[#This Row],[Código_Actividad]]="","",CONCATENATE(Tabla1[[#This Row],[POA]],".",Tabla1[[#This Row],[SRS]],".",Tabla1[[#This Row],[AREA]],".",Tabla1[[#This Row],[TIPO]]))</f>
        <v>#REF!</v>
      </c>
      <c r="C141" s="326" t="e">
        <f>IF(Tabla1[[#This Row],[Código_Actividad]]="","",'Formulario PPGR1'!#REF!)</f>
        <v>#REF!</v>
      </c>
      <c r="D141" s="326" t="e">
        <f>IF(Tabla1[[#This Row],[Código_Actividad]]="","",'Formulario PPGR1'!#REF!)</f>
        <v>#REF!</v>
      </c>
      <c r="E141" s="326" t="e">
        <f>IF(Tabla1[[#This Row],[Código_Actividad]]="","",'Formulario PPGR1'!#REF!)</f>
        <v>#REF!</v>
      </c>
      <c r="F141" s="326" t="e">
        <f>IF(Tabla1[[#This Row],[Código_Actividad]]="","",'Formulario PPGR1'!#REF!)</f>
        <v>#REF!</v>
      </c>
      <c r="G141" s="427" t="s">
        <v>1818</v>
      </c>
      <c r="H141" s="439" t="s">
        <v>1819</v>
      </c>
      <c r="I141" s="429">
        <v>3</v>
      </c>
      <c r="J141" s="448" t="s">
        <v>919</v>
      </c>
      <c r="K141" s="430"/>
      <c r="L141" s="448" t="s">
        <v>239</v>
      </c>
      <c r="M141" s="430" t="s">
        <v>2616</v>
      </c>
      <c r="N141" s="427">
        <v>5</v>
      </c>
      <c r="O141" s="431">
        <v>180</v>
      </c>
      <c r="P141" s="482">
        <f>Tabla1[[#This Row],[Precio Unitario]]*Tabla1[[#This Row],[Cantidad de Insumos]]</f>
        <v>900</v>
      </c>
      <c r="Q141" s="449">
        <v>239201</v>
      </c>
      <c r="R141" s="430" t="s">
        <v>924</v>
      </c>
      <c r="AM141"/>
      <c r="AN141"/>
      <c r="AO141"/>
      <c r="AP141"/>
      <c r="AQ141"/>
      <c r="AR141"/>
      <c r="AS141"/>
      <c r="AT141"/>
      <c r="AU141"/>
    </row>
    <row r="142" spans="2:47" ht="15.75" x14ac:dyDescent="0.25">
      <c r="B142" s="326" t="str">
        <f>IF(Tabla1[[#This Row],[Código_Actividad]]="","",CONCATENATE(Tabla1[[#This Row],[POA]],".",Tabla1[[#This Row],[SRS]],".",Tabla1[[#This Row],[AREA]],".",Tabla1[[#This Row],[TIPO]]))</f>
        <v/>
      </c>
      <c r="C142" s="326" t="str">
        <f>IF(Tabla1[[#This Row],[Código_Actividad]]="","",'Formulario PPGR1'!#REF!)</f>
        <v/>
      </c>
      <c r="D142" s="326" t="str">
        <f>IF(Tabla1[[#This Row],[Código_Actividad]]="","",'Formulario PPGR1'!#REF!)</f>
        <v/>
      </c>
      <c r="E142" s="326" t="str">
        <f>IF(Tabla1[[#This Row],[Código_Actividad]]="","",'Formulario PPGR1'!#REF!)</f>
        <v/>
      </c>
      <c r="F142" s="326" t="str">
        <f>IF(Tabla1[[#This Row],[Código_Actividad]]="","",'Formulario PPGR1'!#REF!)</f>
        <v/>
      </c>
      <c r="G142" s="427"/>
      <c r="H142" s="439"/>
      <c r="I142" s="429"/>
      <c r="J142" s="430" t="s">
        <v>186</v>
      </c>
      <c r="K142" s="430"/>
      <c r="L142" s="430" t="s">
        <v>2707</v>
      </c>
      <c r="M142" s="430" t="s">
        <v>1318</v>
      </c>
      <c r="N142" s="427">
        <v>90</v>
      </c>
      <c r="O142" s="431">
        <v>650</v>
      </c>
      <c r="P142" s="482">
        <f>Tabla1[[#This Row],[Precio Unitario]]*Tabla1[[#This Row],[Cantidad de Insumos]]</f>
        <v>58500</v>
      </c>
      <c r="Q142" s="449">
        <v>231101</v>
      </c>
      <c r="R142" s="430" t="s">
        <v>926</v>
      </c>
      <c r="AM142"/>
      <c r="AN142"/>
      <c r="AO142"/>
      <c r="AP142"/>
      <c r="AQ142"/>
      <c r="AR142"/>
      <c r="AS142"/>
      <c r="AT142"/>
      <c r="AU142"/>
    </row>
    <row r="143" spans="2:47" ht="15.75" x14ac:dyDescent="0.25">
      <c r="B143" s="326" t="str">
        <f>IF(Tabla1[[#This Row],[Código_Actividad]]="","",CONCATENATE(Tabla1[[#This Row],[POA]],".",Tabla1[[#This Row],[SRS]],".",Tabla1[[#This Row],[AREA]],".",Tabla1[[#This Row],[TIPO]]))</f>
        <v/>
      </c>
      <c r="C143" s="326" t="str">
        <f>IF(Tabla1[[#This Row],[Código_Actividad]]="","",'Formulario PPGR1'!#REF!)</f>
        <v/>
      </c>
      <c r="D143" s="326" t="str">
        <f>IF(Tabla1[[#This Row],[Código_Actividad]]="","",'Formulario PPGR1'!#REF!)</f>
        <v/>
      </c>
      <c r="E143" s="326" t="str">
        <f>IF(Tabla1[[#This Row],[Código_Actividad]]="","",'Formulario PPGR1'!#REF!)</f>
        <v/>
      </c>
      <c r="F143" s="326" t="str">
        <f>IF(Tabla1[[#This Row],[Código_Actividad]]="","",'Formulario PPGR1'!#REF!)</f>
        <v/>
      </c>
      <c r="G143" s="427"/>
      <c r="H143" s="439"/>
      <c r="I143" s="429"/>
      <c r="J143" s="430" t="s">
        <v>132</v>
      </c>
      <c r="K143" s="430"/>
      <c r="L143" s="430" t="s">
        <v>2701</v>
      </c>
      <c r="M143" s="426" t="s">
        <v>2484</v>
      </c>
      <c r="N143" s="427">
        <v>3</v>
      </c>
      <c r="O143" s="431">
        <v>1050</v>
      </c>
      <c r="P143" s="482">
        <f>Tabla1[[#This Row],[Precio Unitario]]*Tabla1[[#This Row],[Cantidad de Insumos]]</f>
        <v>3150</v>
      </c>
      <c r="Q143" s="449">
        <v>223101</v>
      </c>
      <c r="R143" s="479" t="s">
        <v>924</v>
      </c>
      <c r="AM143"/>
      <c r="AN143"/>
      <c r="AO143"/>
      <c r="AP143"/>
      <c r="AQ143"/>
      <c r="AR143"/>
      <c r="AS143"/>
      <c r="AT143"/>
      <c r="AU143"/>
    </row>
    <row r="144" spans="2:47" ht="15.75" x14ac:dyDescent="0.25">
      <c r="B144" s="326" t="str">
        <f>IF(Tabla1[[#This Row],[Código_Actividad]]="","",CONCATENATE(Tabla1[[#This Row],[POA]],".",Tabla1[[#This Row],[SRS]],".",Tabla1[[#This Row],[AREA]],".",Tabla1[[#This Row],[TIPO]]))</f>
        <v/>
      </c>
      <c r="C144" s="326" t="str">
        <f>IF(Tabla1[[#This Row],[Código_Actividad]]="","",'Formulario PPGR1'!#REF!)</f>
        <v/>
      </c>
      <c r="D144" s="326" t="str">
        <f>IF(Tabla1[[#This Row],[Código_Actividad]]="","",'Formulario PPGR1'!#REF!)</f>
        <v/>
      </c>
      <c r="E144" s="326" t="str">
        <f>IF(Tabla1[[#This Row],[Código_Actividad]]="","",'Formulario PPGR1'!#REF!)</f>
        <v/>
      </c>
      <c r="F144" s="326" t="str">
        <f>IF(Tabla1[[#This Row],[Código_Actividad]]="","",'Formulario PPGR1'!#REF!)</f>
        <v/>
      </c>
      <c r="G144" s="427"/>
      <c r="H144" s="439" t="s">
        <v>2200</v>
      </c>
      <c r="I144" s="429" t="s">
        <v>2200</v>
      </c>
      <c r="J144" s="430" t="s">
        <v>132</v>
      </c>
      <c r="K144" s="430" t="s">
        <v>923</v>
      </c>
      <c r="L144" s="430" t="s">
        <v>2702</v>
      </c>
      <c r="M144" s="426" t="s">
        <v>2484</v>
      </c>
      <c r="N144" s="427">
        <v>3</v>
      </c>
      <c r="O144" s="431">
        <v>500</v>
      </c>
      <c r="P144" s="482">
        <f>Tabla1[[#This Row],[Precio Unitario]]*Tabla1[[#This Row],[Cantidad de Insumos]]</f>
        <v>1500</v>
      </c>
      <c r="Q144" s="449">
        <v>223101</v>
      </c>
      <c r="R144" s="479" t="s">
        <v>924</v>
      </c>
      <c r="AM144"/>
      <c r="AN144"/>
      <c r="AO144"/>
      <c r="AP144"/>
      <c r="AQ144"/>
      <c r="AR144"/>
      <c r="AS144"/>
      <c r="AT144"/>
      <c r="AU144"/>
    </row>
    <row r="145" spans="2:47" ht="15.75" x14ac:dyDescent="0.25">
      <c r="B145" s="326" t="str">
        <f>IF(Tabla1[[#This Row],[Código_Actividad]]="","",CONCATENATE(Tabla1[[#This Row],[POA]],".",Tabla1[[#This Row],[SRS]],".",Tabla1[[#This Row],[AREA]],".",Tabla1[[#This Row],[TIPO]]))</f>
        <v/>
      </c>
      <c r="C145" s="326" t="str">
        <f>IF(Tabla1[[#This Row],[Código_Actividad]]="","",'Formulario PPGR1'!#REF!)</f>
        <v/>
      </c>
      <c r="D145" s="326" t="str">
        <f>IF(Tabla1[[#This Row],[Código_Actividad]]="","",'Formulario PPGR1'!#REF!)</f>
        <v/>
      </c>
      <c r="E145" s="326" t="str">
        <f>IF(Tabla1[[#This Row],[Código_Actividad]]="","",'Formulario PPGR1'!#REF!)</f>
        <v/>
      </c>
      <c r="F145" s="326" t="str">
        <f>IF(Tabla1[[#This Row],[Código_Actividad]]="","",'Formulario PPGR1'!#REF!)</f>
        <v/>
      </c>
      <c r="G145" s="427"/>
      <c r="H145" s="439"/>
      <c r="I145" s="429"/>
      <c r="J145" s="430" t="s">
        <v>867</v>
      </c>
      <c r="K145" s="430"/>
      <c r="L145" s="430" t="s">
        <v>2708</v>
      </c>
      <c r="M145" s="430" t="s">
        <v>1318</v>
      </c>
      <c r="N145" s="427">
        <v>1</v>
      </c>
      <c r="O145" s="431">
        <v>30000</v>
      </c>
      <c r="P145" s="482">
        <f>Tabla1[[#This Row],[Precio Unitario]]*Tabla1[[#This Row],[Cantidad de Insumos]]</f>
        <v>30000</v>
      </c>
      <c r="Q145" s="449">
        <v>261301</v>
      </c>
      <c r="R145" s="430" t="s">
        <v>926</v>
      </c>
      <c r="AM145"/>
      <c r="AN145"/>
      <c r="AO145"/>
      <c r="AP145"/>
      <c r="AQ145"/>
      <c r="AR145"/>
      <c r="AS145"/>
      <c r="AT145"/>
      <c r="AU145"/>
    </row>
    <row r="146" spans="2:47" ht="25.5" x14ac:dyDescent="0.25">
      <c r="B146" s="326" t="e">
        <f>IF(Tabla1[[#This Row],[Código_Actividad]]="","",CONCATENATE(Tabla1[[#This Row],[POA]],".",Tabla1[[#This Row],[SRS]],".",Tabla1[[#This Row],[AREA]],".",Tabla1[[#This Row],[TIPO]]))</f>
        <v>#REF!</v>
      </c>
      <c r="C146" s="326" t="e">
        <f>IF(Tabla1[[#This Row],[Código_Actividad]]="","",'Formulario PPGR1'!#REF!)</f>
        <v>#REF!</v>
      </c>
      <c r="D146" s="326" t="e">
        <f>IF(Tabla1[[#This Row],[Código_Actividad]]="","",'Formulario PPGR1'!#REF!)</f>
        <v>#REF!</v>
      </c>
      <c r="E146" s="326" t="e">
        <f>IF(Tabla1[[#This Row],[Código_Actividad]]="","",'Formulario PPGR1'!#REF!)</f>
        <v>#REF!</v>
      </c>
      <c r="F146" s="326" t="e">
        <f>IF(Tabla1[[#This Row],[Código_Actividad]]="","",'Formulario PPGR1'!#REF!)</f>
        <v>#REF!</v>
      </c>
      <c r="G146" s="427" t="s">
        <v>1820</v>
      </c>
      <c r="H146" s="439" t="s">
        <v>1821</v>
      </c>
      <c r="I146" s="429">
        <v>1</v>
      </c>
      <c r="J146" s="430" t="s">
        <v>278</v>
      </c>
      <c r="K146" s="430"/>
      <c r="L146" s="448" t="s">
        <v>2709</v>
      </c>
      <c r="M146" s="430" t="s">
        <v>1318</v>
      </c>
      <c r="N146" s="427">
        <v>1</v>
      </c>
      <c r="O146" s="431">
        <v>5000</v>
      </c>
      <c r="P146" s="482">
        <f>Tabla1[[#This Row],[Precio Unitario]]*Tabla1[[#This Row],[Cantidad de Insumos]]</f>
        <v>5000</v>
      </c>
      <c r="Q146" s="449">
        <v>265501</v>
      </c>
      <c r="R146" s="430" t="s">
        <v>926</v>
      </c>
      <c r="AM146"/>
      <c r="AN146"/>
      <c r="AO146"/>
      <c r="AP146"/>
      <c r="AQ146"/>
      <c r="AR146"/>
      <c r="AS146"/>
      <c r="AT146"/>
      <c r="AU146"/>
    </row>
    <row r="147" spans="2:47" ht="15.75" x14ac:dyDescent="0.25">
      <c r="B147" s="326" t="str">
        <f>IF(Tabla1[[#This Row],[Código_Actividad]]="","",CONCATENATE(Tabla1[[#This Row],[POA]],".",Tabla1[[#This Row],[SRS]],".",Tabla1[[#This Row],[AREA]],".",Tabla1[[#This Row],[TIPO]]))</f>
        <v/>
      </c>
      <c r="C147" s="326" t="str">
        <f>IF(Tabla1[[#This Row],[Código_Actividad]]="","",'Formulario PPGR1'!#REF!)</f>
        <v/>
      </c>
      <c r="D147" s="326" t="str">
        <f>IF(Tabla1[[#This Row],[Código_Actividad]]="","",'Formulario PPGR1'!#REF!)</f>
        <v/>
      </c>
      <c r="E147" s="326" t="str">
        <f>IF(Tabla1[[#This Row],[Código_Actividad]]="","",'Formulario PPGR1'!#REF!)</f>
        <v/>
      </c>
      <c r="F147" s="326" t="str">
        <f>IF(Tabla1[[#This Row],[Código_Actividad]]="","",'Formulario PPGR1'!#REF!)</f>
        <v/>
      </c>
      <c r="G147" s="427"/>
      <c r="H147" s="442"/>
      <c r="I147" s="441"/>
      <c r="J147" s="430" t="s">
        <v>239</v>
      </c>
      <c r="K147" s="430"/>
      <c r="L147" s="430" t="s">
        <v>239</v>
      </c>
      <c r="M147" s="430" t="s">
        <v>2616</v>
      </c>
      <c r="N147" s="427">
        <v>5</v>
      </c>
      <c r="O147" s="431">
        <v>180</v>
      </c>
      <c r="P147" s="482">
        <f>Tabla1[[#This Row],[Precio Unitario]]*Tabla1[[#This Row],[Cantidad de Insumos]]</f>
        <v>900</v>
      </c>
      <c r="Q147" s="449">
        <v>237102</v>
      </c>
      <c r="R147" s="430" t="s">
        <v>926</v>
      </c>
      <c r="AM147"/>
      <c r="AN147"/>
      <c r="AO147"/>
      <c r="AP147"/>
      <c r="AQ147"/>
      <c r="AR147"/>
      <c r="AS147"/>
      <c r="AT147"/>
      <c r="AU147"/>
    </row>
    <row r="148" spans="2:47" ht="15.75" x14ac:dyDescent="0.25">
      <c r="B148" s="326" t="str">
        <f>IF(Tabla1[[#This Row],[Código_Actividad]]="","",CONCATENATE(Tabla1[[#This Row],[POA]],".",Tabla1[[#This Row],[SRS]],".",Tabla1[[#This Row],[AREA]],".",Tabla1[[#This Row],[TIPO]]))</f>
        <v/>
      </c>
      <c r="C148" s="326" t="str">
        <f>IF(Tabla1[[#This Row],[Código_Actividad]]="","",'Formulario PPGR1'!#REF!)</f>
        <v/>
      </c>
      <c r="D148" s="326" t="str">
        <f>IF(Tabla1[[#This Row],[Código_Actividad]]="","",'Formulario PPGR1'!#REF!)</f>
        <v/>
      </c>
      <c r="E148" s="326" t="str">
        <f>IF(Tabla1[[#This Row],[Código_Actividad]]="","",'Formulario PPGR1'!#REF!)</f>
        <v/>
      </c>
      <c r="F148" s="326" t="str">
        <f>IF(Tabla1[[#This Row],[Código_Actividad]]="","",'Formulario PPGR1'!#REF!)</f>
        <v/>
      </c>
      <c r="G148" s="427"/>
      <c r="H148" s="442"/>
      <c r="I148" s="441"/>
      <c r="J148" s="430"/>
      <c r="K148" s="430"/>
      <c r="L148" s="430"/>
      <c r="M148" s="430"/>
      <c r="N148" s="427"/>
      <c r="O148" s="431"/>
      <c r="P148" s="482">
        <f>Tabla1[[#This Row],[Precio Unitario]]*Tabla1[[#This Row],[Cantidad de Insumos]]</f>
        <v>0</v>
      </c>
      <c r="Q148" s="449"/>
      <c r="R148" s="430"/>
      <c r="AM148"/>
      <c r="AN148"/>
      <c r="AO148"/>
      <c r="AP148"/>
      <c r="AQ148"/>
      <c r="AR148"/>
      <c r="AS148"/>
      <c r="AT148"/>
      <c r="AU148"/>
    </row>
    <row r="149" spans="2:47" ht="38.25" x14ac:dyDescent="0.25">
      <c r="B149" s="326" t="e">
        <f>IF(Tabla1[[#This Row],[Código_Actividad]]="","",CONCATENATE(Tabla1[[#This Row],[POA]],".",Tabla1[[#This Row],[SRS]],".",Tabla1[[#This Row],[AREA]],".",Tabla1[[#This Row],[TIPO]]))</f>
        <v>#REF!</v>
      </c>
      <c r="C149" s="326" t="e">
        <f>IF(Tabla1[[#This Row],[Código_Actividad]]="","",'Formulario PPGR1'!#REF!)</f>
        <v>#REF!</v>
      </c>
      <c r="D149" s="326" t="e">
        <f>IF(Tabla1[[#This Row],[Código_Actividad]]="","",'Formulario PPGR1'!#REF!)</f>
        <v>#REF!</v>
      </c>
      <c r="E149" s="326" t="e">
        <f>IF(Tabla1[[#This Row],[Código_Actividad]]="","",'Formulario PPGR1'!#REF!)</f>
        <v>#REF!</v>
      </c>
      <c r="F149" s="326" t="e">
        <f>IF(Tabla1[[#This Row],[Código_Actividad]]="","",'Formulario PPGR1'!#REF!)</f>
        <v>#REF!</v>
      </c>
      <c r="G149" s="427" t="s">
        <v>1822</v>
      </c>
      <c r="H149" s="442" t="s">
        <v>1823</v>
      </c>
      <c r="I149" s="441">
        <v>4</v>
      </c>
      <c r="J149" s="430" t="s">
        <v>239</v>
      </c>
      <c r="K149" s="430"/>
      <c r="L149" s="430" t="s">
        <v>239</v>
      </c>
      <c r="M149" s="430" t="s">
        <v>2616</v>
      </c>
      <c r="N149" s="427">
        <v>5</v>
      </c>
      <c r="O149" s="431">
        <v>180</v>
      </c>
      <c r="P149" s="482">
        <f>Tabla1[[#This Row],[Precio Unitario]]*Tabla1[[#This Row],[Cantidad de Insumos]]</f>
        <v>900</v>
      </c>
      <c r="Q149" s="449">
        <v>237102</v>
      </c>
      <c r="R149" s="430" t="s">
        <v>926</v>
      </c>
      <c r="AM149"/>
      <c r="AN149"/>
      <c r="AO149"/>
      <c r="AP149"/>
      <c r="AQ149"/>
      <c r="AR149"/>
      <c r="AS149"/>
      <c r="AT149"/>
      <c r="AU149"/>
    </row>
    <row r="150" spans="2:47" ht="15.75" x14ac:dyDescent="0.25">
      <c r="B150" s="326" t="str">
        <f>IF(Tabla1[[#This Row],[Código_Actividad]]="","",CONCATENATE(Tabla1[[#This Row],[POA]],".",Tabla1[[#This Row],[SRS]],".",Tabla1[[#This Row],[AREA]],".",Tabla1[[#This Row],[TIPO]]))</f>
        <v/>
      </c>
      <c r="C150" s="326" t="str">
        <f>IF(Tabla1[[#This Row],[Código_Actividad]]="","",'Formulario PPGR1'!#REF!)</f>
        <v/>
      </c>
      <c r="D150" s="326" t="str">
        <f>IF(Tabla1[[#This Row],[Código_Actividad]]="","",'Formulario PPGR1'!#REF!)</f>
        <v/>
      </c>
      <c r="E150" s="326" t="str">
        <f>IF(Tabla1[[#This Row],[Código_Actividad]]="","",'Formulario PPGR1'!#REF!)</f>
        <v/>
      </c>
      <c r="F150" s="326" t="str">
        <f>IF(Tabla1[[#This Row],[Código_Actividad]]="","",'Formulario PPGR1'!#REF!)</f>
        <v/>
      </c>
      <c r="G150" s="427"/>
      <c r="H150" s="442"/>
      <c r="I150" s="441"/>
      <c r="J150" s="430" t="s">
        <v>132</v>
      </c>
      <c r="K150" s="430"/>
      <c r="L150" s="430" t="s">
        <v>2710</v>
      </c>
      <c r="M150" s="430" t="s">
        <v>2484</v>
      </c>
      <c r="N150" s="427">
        <v>4</v>
      </c>
      <c r="O150" s="431">
        <v>1050</v>
      </c>
      <c r="P150" s="482">
        <f>Tabla1[[#This Row],[Precio Unitario]]*Tabla1[[#This Row],[Cantidad de Insumos]]</f>
        <v>4200</v>
      </c>
      <c r="Q150" s="449">
        <v>223101</v>
      </c>
      <c r="R150" s="479" t="s">
        <v>924</v>
      </c>
      <c r="AM150"/>
      <c r="AN150"/>
      <c r="AO150"/>
      <c r="AP150"/>
      <c r="AQ150"/>
      <c r="AR150"/>
      <c r="AS150"/>
      <c r="AT150"/>
      <c r="AU150"/>
    </row>
    <row r="151" spans="2:47" ht="15.75" x14ac:dyDescent="0.25">
      <c r="B151" s="326" t="str">
        <f>IF(Tabla1[[#This Row],[Código_Actividad]]="","",CONCATENATE(Tabla1[[#This Row],[POA]],".",Tabla1[[#This Row],[SRS]],".",Tabla1[[#This Row],[AREA]],".",Tabla1[[#This Row],[TIPO]]))</f>
        <v/>
      </c>
      <c r="C151" s="326" t="str">
        <f>IF(Tabla1[[#This Row],[Código_Actividad]]="","",'Formulario PPGR1'!#REF!)</f>
        <v/>
      </c>
      <c r="D151" s="326" t="str">
        <f>IF(Tabla1[[#This Row],[Código_Actividad]]="","",'Formulario PPGR1'!#REF!)</f>
        <v/>
      </c>
      <c r="E151" s="326" t="str">
        <f>IF(Tabla1[[#This Row],[Código_Actividad]]="","",'Formulario PPGR1'!#REF!)</f>
        <v/>
      </c>
      <c r="F151" s="326" t="str">
        <f>IF(Tabla1[[#This Row],[Código_Actividad]]="","",'Formulario PPGR1'!#REF!)</f>
        <v/>
      </c>
      <c r="G151" s="427"/>
      <c r="H151" s="442" t="s">
        <v>2200</v>
      </c>
      <c r="I151" s="441" t="s">
        <v>2200</v>
      </c>
      <c r="J151" s="430" t="s">
        <v>132</v>
      </c>
      <c r="K151" s="430" t="s">
        <v>923</v>
      </c>
      <c r="L151" s="430" t="s">
        <v>2702</v>
      </c>
      <c r="M151" s="430" t="s">
        <v>2484</v>
      </c>
      <c r="N151" s="427">
        <v>4</v>
      </c>
      <c r="O151" s="431">
        <v>500</v>
      </c>
      <c r="P151" s="482">
        <f>Tabla1[[#This Row],[Precio Unitario]]*Tabla1[[#This Row],[Cantidad de Insumos]]</f>
        <v>2000</v>
      </c>
      <c r="Q151" s="449">
        <v>223101</v>
      </c>
      <c r="R151" s="479" t="s">
        <v>924</v>
      </c>
      <c r="AM151"/>
      <c r="AN151"/>
      <c r="AO151"/>
      <c r="AP151"/>
      <c r="AQ151"/>
      <c r="AR151"/>
      <c r="AS151"/>
      <c r="AT151"/>
      <c r="AU151"/>
    </row>
    <row r="152" spans="2:47" ht="38.25" x14ac:dyDescent="0.25">
      <c r="B152" s="326" t="e">
        <f>IF(Tabla1[[#This Row],[Código_Actividad]]="","",CONCATENATE(Tabla1[[#This Row],[POA]],".",Tabla1[[#This Row],[SRS]],".",Tabla1[[#This Row],[AREA]],".",Tabla1[[#This Row],[TIPO]]))</f>
        <v>#REF!</v>
      </c>
      <c r="C152" s="326" t="e">
        <f>IF(Tabla1[[#This Row],[Código_Actividad]]="","",'Formulario PPGR1'!#REF!)</f>
        <v>#REF!</v>
      </c>
      <c r="D152" s="326" t="e">
        <f>IF(Tabla1[[#This Row],[Código_Actividad]]="","",'Formulario PPGR1'!#REF!)</f>
        <v>#REF!</v>
      </c>
      <c r="E152" s="326" t="e">
        <f>IF(Tabla1[[#This Row],[Código_Actividad]]="","",'Formulario PPGR1'!#REF!)</f>
        <v>#REF!</v>
      </c>
      <c r="F152" s="326" t="e">
        <f>IF(Tabla1[[#This Row],[Código_Actividad]]="","",'Formulario PPGR1'!#REF!)</f>
        <v>#REF!</v>
      </c>
      <c r="G152" s="427" t="s">
        <v>1824</v>
      </c>
      <c r="H152" s="442" t="s">
        <v>1825</v>
      </c>
      <c r="I152" s="441">
        <v>2</v>
      </c>
      <c r="J152" s="430" t="s">
        <v>131</v>
      </c>
      <c r="K152" s="430"/>
      <c r="L152" s="430" t="s">
        <v>2711</v>
      </c>
      <c r="M152" s="430" t="s">
        <v>1318</v>
      </c>
      <c r="N152" s="427">
        <v>120</v>
      </c>
      <c r="O152" s="431">
        <v>50</v>
      </c>
      <c r="P152" s="482">
        <f>Tabla1[[#This Row],[Precio Unitario]]*Tabla1[[#This Row],[Cantidad de Insumos]]</f>
        <v>6000</v>
      </c>
      <c r="Q152" s="449">
        <v>222201</v>
      </c>
      <c r="R152" s="430" t="s">
        <v>924</v>
      </c>
      <c r="AM152"/>
      <c r="AN152"/>
      <c r="AO152"/>
      <c r="AP152"/>
      <c r="AQ152"/>
      <c r="AR152"/>
      <c r="AS152"/>
      <c r="AT152"/>
      <c r="AU152"/>
    </row>
    <row r="153" spans="2:47" ht="15.75" x14ac:dyDescent="0.25">
      <c r="B153" s="326" t="str">
        <f>IF(Tabla1[[#This Row],[Código_Actividad]]="","",CONCATENATE(Tabla1[[#This Row],[POA]],".",Tabla1[[#This Row],[SRS]],".",Tabla1[[#This Row],[AREA]],".",Tabla1[[#This Row],[TIPO]]))</f>
        <v/>
      </c>
      <c r="C153" s="326" t="str">
        <f>IF(Tabla1[[#This Row],[Código_Actividad]]="","",'Formulario PPGR1'!#REF!)</f>
        <v/>
      </c>
      <c r="D153" s="326" t="str">
        <f>IF(Tabla1[[#This Row],[Código_Actividad]]="","",'Formulario PPGR1'!#REF!)</f>
        <v/>
      </c>
      <c r="E153" s="326" t="str">
        <f>IF(Tabla1[[#This Row],[Código_Actividad]]="","",'Formulario PPGR1'!#REF!)</f>
        <v/>
      </c>
      <c r="F153" s="326" t="str">
        <f>IF(Tabla1[[#This Row],[Código_Actividad]]="","",'Formulario PPGR1'!#REF!)</f>
        <v/>
      </c>
      <c r="G153" s="427"/>
      <c r="H153" s="442" t="s">
        <v>2200</v>
      </c>
      <c r="I153" s="441" t="s">
        <v>2200</v>
      </c>
      <c r="J153" s="430" t="s">
        <v>919</v>
      </c>
      <c r="K153" s="430" t="s">
        <v>920</v>
      </c>
      <c r="L153" s="448" t="s">
        <v>2712</v>
      </c>
      <c r="M153" s="430" t="s">
        <v>2515</v>
      </c>
      <c r="N153" s="427">
        <v>2</v>
      </c>
      <c r="O153" s="431">
        <v>400</v>
      </c>
      <c r="P153" s="482">
        <f>Tabla1[[#This Row],[Precio Unitario]]*Tabla1[[#This Row],[Cantidad de Insumos]]</f>
        <v>800</v>
      </c>
      <c r="Q153" s="449">
        <v>239201</v>
      </c>
      <c r="R153" s="430" t="s">
        <v>924</v>
      </c>
      <c r="AM153"/>
      <c r="AN153"/>
      <c r="AO153"/>
      <c r="AP153"/>
      <c r="AQ153"/>
      <c r="AR153"/>
      <c r="AS153"/>
      <c r="AT153"/>
      <c r="AU153"/>
    </row>
    <row r="154" spans="2:47" ht="15.75" x14ac:dyDescent="0.25">
      <c r="B154" s="326" t="str">
        <f>IF(Tabla1[[#This Row],[Código_Actividad]]="","",CONCATENATE(Tabla1[[#This Row],[POA]],".",Tabla1[[#This Row],[SRS]],".",Tabla1[[#This Row],[AREA]],".",Tabla1[[#This Row],[TIPO]]))</f>
        <v/>
      </c>
      <c r="C154" s="326" t="str">
        <f>IF(Tabla1[[#This Row],[Código_Actividad]]="","",'Formulario PPGR1'!#REF!)</f>
        <v/>
      </c>
      <c r="D154" s="326" t="str">
        <f>IF(Tabla1[[#This Row],[Código_Actividad]]="","",'Formulario PPGR1'!#REF!)</f>
        <v/>
      </c>
      <c r="E154" s="326" t="str">
        <f>IF(Tabla1[[#This Row],[Código_Actividad]]="","",'Formulario PPGR1'!#REF!)</f>
        <v/>
      </c>
      <c r="F154" s="326" t="str">
        <f>IF(Tabla1[[#This Row],[Código_Actividad]]="","",'Formulario PPGR1'!#REF!)</f>
        <v/>
      </c>
      <c r="G154" s="427"/>
      <c r="H154" s="442" t="s">
        <v>2200</v>
      </c>
      <c r="I154" s="441" t="s">
        <v>2200</v>
      </c>
      <c r="J154" s="430" t="s">
        <v>919</v>
      </c>
      <c r="K154" s="430" t="s">
        <v>920</v>
      </c>
      <c r="L154" s="430" t="s">
        <v>2713</v>
      </c>
      <c r="M154" s="430" t="s">
        <v>2515</v>
      </c>
      <c r="N154" s="427">
        <v>10</v>
      </c>
      <c r="O154" s="431">
        <v>144</v>
      </c>
      <c r="P154" s="482">
        <f>Tabla1[[#This Row],[Precio Unitario]]*Tabla1[[#This Row],[Cantidad de Insumos]]</f>
        <v>1440</v>
      </c>
      <c r="Q154" s="449">
        <v>239201</v>
      </c>
      <c r="R154" s="430" t="s">
        <v>924</v>
      </c>
      <c r="AM154"/>
      <c r="AN154"/>
      <c r="AO154"/>
      <c r="AP154"/>
      <c r="AQ154"/>
      <c r="AR154"/>
      <c r="AS154"/>
      <c r="AT154"/>
      <c r="AU154"/>
    </row>
    <row r="155" spans="2:47" ht="15.75" x14ac:dyDescent="0.25">
      <c r="B155" s="326" t="str">
        <f>IF(Tabla1[[#This Row],[Código_Actividad]]="","",CONCATENATE(Tabla1[[#This Row],[POA]],".",Tabla1[[#This Row],[SRS]],".",Tabla1[[#This Row],[AREA]],".",Tabla1[[#This Row],[TIPO]]))</f>
        <v/>
      </c>
      <c r="C155" s="326" t="str">
        <f>IF(Tabla1[[#This Row],[Código_Actividad]]="","",'Formulario PPGR1'!#REF!)</f>
        <v/>
      </c>
      <c r="D155" s="326" t="str">
        <f>IF(Tabla1[[#This Row],[Código_Actividad]]="","",'Formulario PPGR1'!#REF!)</f>
        <v/>
      </c>
      <c r="E155" s="326" t="str">
        <f>IF(Tabla1[[#This Row],[Código_Actividad]]="","",'Formulario PPGR1'!#REF!)</f>
        <v/>
      </c>
      <c r="F155" s="326" t="str">
        <f>IF(Tabla1[[#This Row],[Código_Actividad]]="","",'Formulario PPGR1'!#REF!)</f>
        <v/>
      </c>
      <c r="G155" s="427"/>
      <c r="H155" s="442"/>
      <c r="I155" s="441"/>
      <c r="J155" s="430" t="s">
        <v>186</v>
      </c>
      <c r="K155" s="430"/>
      <c r="L155" s="430" t="s">
        <v>2707</v>
      </c>
      <c r="M155" s="430" t="s">
        <v>1318</v>
      </c>
      <c r="N155" s="427">
        <v>60</v>
      </c>
      <c r="O155" s="431">
        <v>250</v>
      </c>
      <c r="P155" s="482">
        <f>Tabla1[[#This Row],[Precio Unitario]]*Tabla1[[#This Row],[Cantidad de Insumos]]</f>
        <v>15000</v>
      </c>
      <c r="Q155" s="449">
        <v>231101</v>
      </c>
      <c r="R155" s="430" t="s">
        <v>926</v>
      </c>
      <c r="AM155"/>
      <c r="AN155"/>
      <c r="AO155"/>
      <c r="AP155"/>
      <c r="AQ155"/>
      <c r="AR155"/>
      <c r="AS155"/>
      <c r="AT155"/>
      <c r="AU155"/>
    </row>
    <row r="156" spans="2:47" ht="15.75" x14ac:dyDescent="0.25">
      <c r="B156" s="326" t="str">
        <f>IF(Tabla1[[#This Row],[Código_Actividad]]="","",CONCATENATE(Tabla1[[#This Row],[POA]],".",Tabla1[[#This Row],[SRS]],".",Tabla1[[#This Row],[AREA]],".",Tabla1[[#This Row],[TIPO]]))</f>
        <v/>
      </c>
      <c r="C156" s="326" t="str">
        <f>IF(Tabla1[[#This Row],[Código_Actividad]]="","",'Formulario PPGR1'!#REF!)</f>
        <v/>
      </c>
      <c r="D156" s="326" t="str">
        <f>IF(Tabla1[[#This Row],[Código_Actividad]]="","",'Formulario PPGR1'!#REF!)</f>
        <v/>
      </c>
      <c r="E156" s="326" t="str">
        <f>IF(Tabla1[[#This Row],[Código_Actividad]]="","",'Formulario PPGR1'!#REF!)</f>
        <v/>
      </c>
      <c r="F156" s="326" t="str">
        <f>IF(Tabla1[[#This Row],[Código_Actividad]]="","",'Formulario PPGR1'!#REF!)</f>
        <v/>
      </c>
      <c r="G156" s="427"/>
      <c r="H156" s="440"/>
      <c r="I156" s="441"/>
      <c r="J156" s="430" t="s">
        <v>239</v>
      </c>
      <c r="K156" s="430"/>
      <c r="L156" s="430" t="s">
        <v>239</v>
      </c>
      <c r="M156" s="430" t="s">
        <v>2616</v>
      </c>
      <c r="N156" s="427">
        <v>5</v>
      </c>
      <c r="O156" s="431">
        <v>180</v>
      </c>
      <c r="P156" s="482">
        <f>Tabla1[[#This Row],[Precio Unitario]]*Tabla1[[#This Row],[Cantidad de Insumos]]</f>
        <v>900</v>
      </c>
      <c r="Q156" s="449">
        <v>237102</v>
      </c>
      <c r="R156" s="430" t="s">
        <v>926</v>
      </c>
      <c r="AM156"/>
      <c r="AN156"/>
      <c r="AO156"/>
      <c r="AP156"/>
      <c r="AQ156"/>
      <c r="AR156"/>
      <c r="AS156"/>
      <c r="AT156"/>
      <c r="AU156"/>
    </row>
    <row r="157" spans="2:47" ht="15.75" x14ac:dyDescent="0.25">
      <c r="B157" s="326" t="str">
        <f>IF(Tabla1[[#This Row],[Código_Actividad]]="","",CONCATENATE(Tabla1[[#This Row],[POA]],".",Tabla1[[#This Row],[SRS]],".",Tabla1[[#This Row],[AREA]],".",Tabla1[[#This Row],[TIPO]]))</f>
        <v/>
      </c>
      <c r="C157" s="326" t="str">
        <f>IF(Tabla1[[#This Row],[Código_Actividad]]="","",'Formulario PPGR1'!#REF!)</f>
        <v/>
      </c>
      <c r="D157" s="326" t="str">
        <f>IF(Tabla1[[#This Row],[Código_Actividad]]="","",'Formulario PPGR1'!#REF!)</f>
        <v/>
      </c>
      <c r="E157" s="326" t="str">
        <f>IF(Tabla1[[#This Row],[Código_Actividad]]="","",'Formulario PPGR1'!#REF!)</f>
        <v/>
      </c>
      <c r="F157" s="326" t="str">
        <f>IF(Tabla1[[#This Row],[Código_Actividad]]="","",'Formulario PPGR1'!#REF!)</f>
        <v/>
      </c>
      <c r="G157" s="427"/>
      <c r="H157" s="440"/>
      <c r="I157" s="441"/>
      <c r="J157" s="430" t="s">
        <v>132</v>
      </c>
      <c r="K157" s="430"/>
      <c r="L157" s="430" t="s">
        <v>2701</v>
      </c>
      <c r="M157" s="430" t="s">
        <v>2484</v>
      </c>
      <c r="N157" s="427">
        <v>2</v>
      </c>
      <c r="O157" s="431">
        <v>1050</v>
      </c>
      <c r="P157" s="482">
        <f>Tabla1[[#This Row],[Precio Unitario]]*Tabla1[[#This Row],[Cantidad de Insumos]]</f>
        <v>2100</v>
      </c>
      <c r="Q157" s="449">
        <v>223101</v>
      </c>
      <c r="R157" s="479" t="s">
        <v>924</v>
      </c>
      <c r="AM157"/>
      <c r="AN157"/>
      <c r="AO157"/>
      <c r="AP157"/>
      <c r="AQ157"/>
      <c r="AR157"/>
      <c r="AS157"/>
      <c r="AT157"/>
      <c r="AU157"/>
    </row>
    <row r="158" spans="2:47" ht="15.75" x14ac:dyDescent="0.25">
      <c r="B158" s="326" t="str">
        <f>IF(Tabla1[[#This Row],[Código_Actividad]]="","",CONCATENATE(Tabla1[[#This Row],[POA]],".",Tabla1[[#This Row],[SRS]],".",Tabla1[[#This Row],[AREA]],".",Tabla1[[#This Row],[TIPO]]))</f>
        <v/>
      </c>
      <c r="C158" s="326" t="str">
        <f>IF(Tabla1[[#This Row],[Código_Actividad]]="","",'Formulario PPGR1'!#REF!)</f>
        <v/>
      </c>
      <c r="D158" s="326" t="str">
        <f>IF(Tabla1[[#This Row],[Código_Actividad]]="","",'Formulario PPGR1'!#REF!)</f>
        <v/>
      </c>
      <c r="E158" s="326" t="str">
        <f>IF(Tabla1[[#This Row],[Código_Actividad]]="","",'Formulario PPGR1'!#REF!)</f>
        <v/>
      </c>
      <c r="F158" s="326" t="str">
        <f>IF(Tabla1[[#This Row],[Código_Actividad]]="","",'Formulario PPGR1'!#REF!)</f>
        <v/>
      </c>
      <c r="G158" s="427"/>
      <c r="H158" s="439" t="s">
        <v>2200</v>
      </c>
      <c r="I158" s="429" t="s">
        <v>2200</v>
      </c>
      <c r="J158" s="430" t="s">
        <v>132</v>
      </c>
      <c r="K158" s="430" t="s">
        <v>923</v>
      </c>
      <c r="L158" s="430" t="s">
        <v>2702</v>
      </c>
      <c r="M158" s="430" t="s">
        <v>2484</v>
      </c>
      <c r="N158" s="427">
        <v>2</v>
      </c>
      <c r="O158" s="431">
        <v>500</v>
      </c>
      <c r="P158" s="482">
        <f>Tabla1[[#This Row],[Precio Unitario]]*Tabla1[[#This Row],[Cantidad de Insumos]]</f>
        <v>1000</v>
      </c>
      <c r="Q158" s="449">
        <v>223101</v>
      </c>
      <c r="R158" s="479" t="s">
        <v>924</v>
      </c>
      <c r="AM158"/>
      <c r="AN158"/>
      <c r="AO158"/>
      <c r="AP158"/>
      <c r="AQ158"/>
      <c r="AR158"/>
      <c r="AS158"/>
      <c r="AT158"/>
      <c r="AU158"/>
    </row>
    <row r="159" spans="2:47" ht="15.75" x14ac:dyDescent="0.25">
      <c r="B159" s="326" t="e">
        <f>IF(Tabla1[[#This Row],[Código_Actividad]]="","",CONCATENATE(Tabla1[[#This Row],[POA]],".",Tabla1[[#This Row],[SRS]],".",Tabla1[[#This Row],[AREA]],".",Tabla1[[#This Row],[TIPO]]))</f>
        <v>#REF!</v>
      </c>
      <c r="C159" s="326" t="e">
        <f>IF(Tabla1[[#This Row],[Código_Actividad]]="","",'Formulario PPGR1'!#REF!)</f>
        <v>#REF!</v>
      </c>
      <c r="D159" s="326" t="e">
        <f>IF(Tabla1[[#This Row],[Código_Actividad]]="","",'Formulario PPGR1'!#REF!)</f>
        <v>#REF!</v>
      </c>
      <c r="E159" s="326" t="e">
        <f>IF(Tabla1[[#This Row],[Código_Actividad]]="","",'Formulario PPGR1'!#REF!)</f>
        <v>#REF!</v>
      </c>
      <c r="F159" s="326" t="e">
        <f>IF(Tabla1[[#This Row],[Código_Actividad]]="","",'Formulario PPGR1'!#REF!)</f>
        <v>#REF!</v>
      </c>
      <c r="G159" s="427" t="s">
        <v>1924</v>
      </c>
      <c r="H159" s="428" t="s">
        <v>1925</v>
      </c>
      <c r="I159" s="429">
        <v>1</v>
      </c>
      <c r="J159" s="430" t="s">
        <v>362</v>
      </c>
      <c r="K159" s="430"/>
      <c r="L159" s="430" t="s">
        <v>2714</v>
      </c>
      <c r="M159" s="430" t="s">
        <v>1318</v>
      </c>
      <c r="N159" s="427">
        <v>60</v>
      </c>
      <c r="O159" s="431">
        <v>100</v>
      </c>
      <c r="P159" s="482">
        <f>Tabla1[[#This Row],[Precio Unitario]]*Tabla1[[#This Row],[Cantidad de Insumos]]</f>
        <v>6000</v>
      </c>
      <c r="Q159" s="449">
        <v>239201</v>
      </c>
      <c r="R159" s="430" t="s">
        <v>924</v>
      </c>
      <c r="AM159"/>
      <c r="AN159"/>
      <c r="AO159"/>
      <c r="AP159"/>
      <c r="AQ159"/>
      <c r="AR159"/>
      <c r="AS159"/>
      <c r="AT159"/>
      <c r="AU159"/>
    </row>
    <row r="160" spans="2:47" ht="15.75" x14ac:dyDescent="0.25">
      <c r="B160" s="326" t="e">
        <f>IF(Tabla1[[#This Row],[Código_Actividad]]="","",CONCATENATE(Tabla1[[#This Row],[POA]],".",Tabla1[[#This Row],[SRS]],".",Tabla1[[#This Row],[AREA]],".",Tabla1[[#This Row],[TIPO]]))</f>
        <v>#REF!</v>
      </c>
      <c r="C160" s="326" t="e">
        <f>IF(Tabla1[[#This Row],[Código_Actividad]]="","",'Formulario PPGR1'!#REF!)</f>
        <v>#REF!</v>
      </c>
      <c r="D160" s="326" t="e">
        <f>IF(Tabla1[[#This Row],[Código_Actividad]]="","",'Formulario PPGR1'!#REF!)</f>
        <v>#REF!</v>
      </c>
      <c r="E160" s="326" t="e">
        <f>IF(Tabla1[[#This Row],[Código_Actividad]]="","",'Formulario PPGR1'!#REF!)</f>
        <v>#REF!</v>
      </c>
      <c r="F160" s="326" t="e">
        <f>IF(Tabla1[[#This Row],[Código_Actividad]]="","",'Formulario PPGR1'!#REF!)</f>
        <v>#REF!</v>
      </c>
      <c r="G160" s="427" t="s">
        <v>2715</v>
      </c>
      <c r="H160" s="428" t="s">
        <v>2716</v>
      </c>
      <c r="I160" s="429" t="s">
        <v>2200</v>
      </c>
      <c r="J160" s="430" t="s">
        <v>362</v>
      </c>
      <c r="K160" s="430"/>
      <c r="L160" s="430" t="s">
        <v>2714</v>
      </c>
      <c r="M160" s="430" t="s">
        <v>1318</v>
      </c>
      <c r="N160" s="427">
        <v>120</v>
      </c>
      <c r="O160" s="431">
        <v>100</v>
      </c>
      <c r="P160" s="482">
        <f>Tabla1[[#This Row],[Precio Unitario]]*Tabla1[[#This Row],[Cantidad de Insumos]]</f>
        <v>12000</v>
      </c>
      <c r="Q160" s="449">
        <v>239201</v>
      </c>
      <c r="R160" s="430" t="s">
        <v>924</v>
      </c>
      <c r="AM160"/>
      <c r="AN160"/>
      <c r="AO160"/>
      <c r="AP160"/>
      <c r="AQ160"/>
      <c r="AR160"/>
      <c r="AS160"/>
      <c r="AT160"/>
      <c r="AU160"/>
    </row>
    <row r="161" spans="2:47" ht="51" x14ac:dyDescent="0.25">
      <c r="B161" s="326" t="e">
        <f>IF(Tabla1[[#This Row],[Código_Actividad]]="","",CONCATENATE(Tabla1[[#This Row],[POA]],".",Tabla1[[#This Row],[SRS]],".",Tabla1[[#This Row],[AREA]],".",Tabla1[[#This Row],[TIPO]]))</f>
        <v>#REF!</v>
      </c>
      <c r="C161" s="326" t="e">
        <f>IF(Tabla1[[#This Row],[Código_Actividad]]="","",'Formulario PPGR1'!#REF!)</f>
        <v>#REF!</v>
      </c>
      <c r="D161" s="326" t="e">
        <f>IF(Tabla1[[#This Row],[Código_Actividad]]="","",'Formulario PPGR1'!#REF!)</f>
        <v>#REF!</v>
      </c>
      <c r="E161" s="326" t="e">
        <f>IF(Tabla1[[#This Row],[Código_Actividad]]="","",'Formulario PPGR1'!#REF!)</f>
        <v>#REF!</v>
      </c>
      <c r="F161" s="326" t="e">
        <f>IF(Tabla1[[#This Row],[Código_Actividad]]="","",'Formulario PPGR1'!#REF!)</f>
        <v>#REF!</v>
      </c>
      <c r="G161" s="427" t="s">
        <v>1938</v>
      </c>
      <c r="H161" s="439" t="s">
        <v>1926</v>
      </c>
      <c r="I161" s="429">
        <v>2</v>
      </c>
      <c r="J161" s="430" t="s">
        <v>362</v>
      </c>
      <c r="K161" s="430"/>
      <c r="L161" s="430" t="s">
        <v>2561</v>
      </c>
      <c r="M161" s="430" t="s">
        <v>2524</v>
      </c>
      <c r="N161" s="427">
        <v>2</v>
      </c>
      <c r="O161" s="431">
        <v>350</v>
      </c>
      <c r="P161" s="482">
        <f>Tabla1[[#This Row],[Precio Unitario]]*Tabla1[[#This Row],[Cantidad de Insumos]]</f>
        <v>700</v>
      </c>
      <c r="Q161" s="449">
        <v>239201</v>
      </c>
      <c r="R161" s="430" t="s">
        <v>924</v>
      </c>
      <c r="AM161"/>
      <c r="AN161"/>
      <c r="AO161"/>
      <c r="AP161"/>
      <c r="AQ161"/>
      <c r="AR161"/>
      <c r="AS161"/>
      <c r="AT161"/>
      <c r="AU161"/>
    </row>
    <row r="162" spans="2:47" ht="15.75" x14ac:dyDescent="0.25">
      <c r="B162" s="326" t="str">
        <f>IF(Tabla1[[#This Row],[Código_Actividad]]="","",CONCATENATE(Tabla1[[#This Row],[POA]],".",Tabla1[[#This Row],[SRS]],".",Tabla1[[#This Row],[AREA]],".",Tabla1[[#This Row],[TIPO]]))</f>
        <v/>
      </c>
      <c r="C162" s="326" t="str">
        <f>IF(Tabla1[[#This Row],[Código_Actividad]]="","",'Formulario PPGR1'!#REF!)</f>
        <v/>
      </c>
      <c r="D162" s="326" t="str">
        <f>IF(Tabla1[[#This Row],[Código_Actividad]]="","",'Formulario PPGR1'!#REF!)</f>
        <v/>
      </c>
      <c r="E162" s="326" t="str">
        <f>IF(Tabla1[[#This Row],[Código_Actividad]]="","",'Formulario PPGR1'!#REF!)</f>
        <v/>
      </c>
      <c r="F162" s="326" t="str">
        <f>IF(Tabla1[[#This Row],[Código_Actividad]]="","",'Formulario PPGR1'!#REF!)</f>
        <v/>
      </c>
      <c r="G162" s="427"/>
      <c r="H162" s="440" t="s">
        <v>2200</v>
      </c>
      <c r="I162" s="441" t="s">
        <v>2200</v>
      </c>
      <c r="J162" s="430" t="s">
        <v>2549</v>
      </c>
      <c r="K162" s="454"/>
      <c r="L162" s="448" t="s">
        <v>2551</v>
      </c>
      <c r="M162" s="454" t="s">
        <v>2552</v>
      </c>
      <c r="N162" s="427">
        <v>10</v>
      </c>
      <c r="O162" s="432">
        <v>144</v>
      </c>
      <c r="P162" s="482">
        <f>Tabla1[[#This Row],[Precio Unitario]]*Tabla1[[#This Row],[Cantidad de Insumos]]</f>
        <v>1440</v>
      </c>
      <c r="Q162" s="449">
        <v>239201</v>
      </c>
      <c r="R162" s="430" t="s">
        <v>924</v>
      </c>
      <c r="AM162"/>
      <c r="AN162"/>
      <c r="AO162"/>
      <c r="AP162"/>
      <c r="AQ162"/>
      <c r="AR162"/>
      <c r="AS162"/>
      <c r="AT162"/>
      <c r="AU162"/>
    </row>
    <row r="163" spans="2:47" ht="15.75" x14ac:dyDescent="0.25">
      <c r="B163" s="326" t="e">
        <f>IF(Tabla1[[#This Row],[Código_Actividad]]="","",CONCATENATE(Tabla1[[#This Row],[POA]],".",Tabla1[[#This Row],[SRS]],".",Tabla1[[#This Row],[AREA]],".",Tabla1[[#This Row],[TIPO]]))</f>
        <v>#REF!</v>
      </c>
      <c r="C163" s="326" t="e">
        <f>IF(Tabla1[[#This Row],[Código_Actividad]]="","",'Formulario PPGR1'!#REF!)</f>
        <v>#REF!</v>
      </c>
      <c r="D163" s="326" t="e">
        <f>IF(Tabla1[[#This Row],[Código_Actividad]]="","",'Formulario PPGR1'!#REF!)</f>
        <v>#REF!</v>
      </c>
      <c r="E163" s="326" t="e">
        <f>IF(Tabla1[[#This Row],[Código_Actividad]]="","",'Formulario PPGR1'!#REF!)</f>
        <v>#REF!</v>
      </c>
      <c r="F163" s="326" t="e">
        <f>IF(Tabla1[[#This Row],[Código_Actividad]]="","",'Formulario PPGR1'!#REF!)</f>
        <v>#REF!</v>
      </c>
      <c r="G163" s="427" t="s">
        <v>1927</v>
      </c>
      <c r="H163" s="428" t="s">
        <v>1928</v>
      </c>
      <c r="I163" s="429">
        <v>2</v>
      </c>
      <c r="J163" s="430" t="s">
        <v>362</v>
      </c>
      <c r="K163" s="430"/>
      <c r="L163" s="430" t="s">
        <v>2714</v>
      </c>
      <c r="M163" s="430" t="s">
        <v>1318</v>
      </c>
      <c r="N163" s="427">
        <v>30</v>
      </c>
      <c r="O163" s="431">
        <v>100</v>
      </c>
      <c r="P163" s="482">
        <f>Tabla1[[#This Row],[Precio Unitario]]*Tabla1[[#This Row],[Cantidad de Insumos]]</f>
        <v>3000</v>
      </c>
      <c r="Q163" s="449">
        <v>239201</v>
      </c>
      <c r="R163" s="430" t="s">
        <v>924</v>
      </c>
      <c r="AM163"/>
      <c r="AN163"/>
      <c r="AO163"/>
      <c r="AP163"/>
      <c r="AQ163"/>
      <c r="AR163"/>
      <c r="AS163"/>
      <c r="AT163"/>
      <c r="AU163"/>
    </row>
    <row r="164" spans="2:47" ht="15.75" x14ac:dyDescent="0.25">
      <c r="B164" s="326" t="str">
        <f>IF(Tabla1[[#This Row],[Código_Actividad]]="","",CONCATENATE(Tabla1[[#This Row],[POA]],".",Tabla1[[#This Row],[SRS]],".",Tabla1[[#This Row],[AREA]],".",Tabla1[[#This Row],[TIPO]]))</f>
        <v/>
      </c>
      <c r="C164" s="326" t="str">
        <f>IF(Tabla1[[#This Row],[Código_Actividad]]="","",'Formulario PPGR1'!#REF!)</f>
        <v/>
      </c>
      <c r="D164" s="326" t="str">
        <f>IF(Tabla1[[#This Row],[Código_Actividad]]="","",'Formulario PPGR1'!#REF!)</f>
        <v/>
      </c>
      <c r="E164" s="326" t="str">
        <f>IF(Tabla1[[#This Row],[Código_Actividad]]="","",'Formulario PPGR1'!#REF!)</f>
        <v/>
      </c>
      <c r="F164" s="326" t="str">
        <f>IF(Tabla1[[#This Row],[Código_Actividad]]="","",'Formulario PPGR1'!#REF!)</f>
        <v/>
      </c>
      <c r="G164" s="427"/>
      <c r="H164" s="439" t="s">
        <v>2200</v>
      </c>
      <c r="I164" s="429" t="s">
        <v>2200</v>
      </c>
      <c r="J164" s="430" t="s">
        <v>2551</v>
      </c>
      <c r="K164" s="430"/>
      <c r="L164" s="430" t="s">
        <v>2551</v>
      </c>
      <c r="M164" s="430" t="s">
        <v>2552</v>
      </c>
      <c r="N164" s="427">
        <v>1</v>
      </c>
      <c r="O164" s="431">
        <v>144</v>
      </c>
      <c r="P164" s="482">
        <f>Tabla1[[#This Row],[Precio Unitario]]*Tabla1[[#This Row],[Cantidad de Insumos]]</f>
        <v>144</v>
      </c>
      <c r="Q164" s="449">
        <v>239201</v>
      </c>
      <c r="R164" s="430" t="s">
        <v>924</v>
      </c>
      <c r="AM164"/>
      <c r="AN164"/>
      <c r="AO164"/>
      <c r="AP164"/>
      <c r="AQ164"/>
      <c r="AR164"/>
      <c r="AS164"/>
      <c r="AT164"/>
      <c r="AU164"/>
    </row>
    <row r="165" spans="2:47" ht="15.75" x14ac:dyDescent="0.25">
      <c r="B165" s="326" t="str">
        <f>IF(Tabla1[[#This Row],[Código_Actividad]]="","",CONCATENATE(Tabla1[[#This Row],[POA]],".",Tabla1[[#This Row],[SRS]],".",Tabla1[[#This Row],[AREA]],".",Tabla1[[#This Row],[TIPO]]))</f>
        <v/>
      </c>
      <c r="C165" s="326" t="str">
        <f>IF(Tabla1[[#This Row],[Código_Actividad]]="","",'Formulario PPGR1'!#REF!)</f>
        <v/>
      </c>
      <c r="D165" s="326" t="str">
        <f>IF(Tabla1[[#This Row],[Código_Actividad]]="","",'Formulario PPGR1'!#REF!)</f>
        <v/>
      </c>
      <c r="E165" s="326" t="str">
        <f>IF(Tabla1[[#This Row],[Código_Actividad]]="","",'Formulario PPGR1'!#REF!)</f>
        <v/>
      </c>
      <c r="F165" s="326" t="str">
        <f>IF(Tabla1[[#This Row],[Código_Actividad]]="","",'Formulario PPGR1'!#REF!)</f>
        <v/>
      </c>
      <c r="G165" s="427"/>
      <c r="H165" s="439" t="s">
        <v>2200</v>
      </c>
      <c r="I165" s="429" t="s">
        <v>2200</v>
      </c>
      <c r="J165" s="430" t="s">
        <v>362</v>
      </c>
      <c r="K165" s="430"/>
      <c r="L165" s="430" t="s">
        <v>2561</v>
      </c>
      <c r="M165" s="430" t="s">
        <v>2524</v>
      </c>
      <c r="N165" s="427">
        <v>2</v>
      </c>
      <c r="O165" s="431">
        <v>350</v>
      </c>
      <c r="P165" s="482">
        <f>Tabla1[[#This Row],[Precio Unitario]]*Tabla1[[#This Row],[Cantidad de Insumos]]</f>
        <v>700</v>
      </c>
      <c r="Q165" s="449">
        <v>239201</v>
      </c>
      <c r="R165" s="430" t="s">
        <v>924</v>
      </c>
      <c r="AM165"/>
      <c r="AN165"/>
      <c r="AO165"/>
      <c r="AP165"/>
      <c r="AQ165"/>
      <c r="AR165"/>
      <c r="AS165"/>
      <c r="AT165"/>
      <c r="AU165"/>
    </row>
    <row r="166" spans="2:47" ht="25.5" x14ac:dyDescent="0.25">
      <c r="B166" s="326" t="e">
        <f>IF(Tabla1[[#This Row],[Código_Actividad]]="","",CONCATENATE(Tabla1[[#This Row],[POA]],".",Tabla1[[#This Row],[SRS]],".",Tabla1[[#This Row],[AREA]],".",Tabla1[[#This Row],[TIPO]]))</f>
        <v>#REF!</v>
      </c>
      <c r="C166" s="326" t="e">
        <f>IF(Tabla1[[#This Row],[Código_Actividad]]="","",'Formulario PPGR1'!#REF!)</f>
        <v>#REF!</v>
      </c>
      <c r="D166" s="326" t="e">
        <f>IF(Tabla1[[#This Row],[Código_Actividad]]="","",'Formulario PPGR1'!#REF!)</f>
        <v>#REF!</v>
      </c>
      <c r="E166" s="326" t="e">
        <f>IF(Tabla1[[#This Row],[Código_Actividad]]="","",'Formulario PPGR1'!#REF!)</f>
        <v>#REF!</v>
      </c>
      <c r="F166" s="326" t="e">
        <f>IF(Tabla1[[#This Row],[Código_Actividad]]="","",'Formulario PPGR1'!#REF!)</f>
        <v>#REF!</v>
      </c>
      <c r="G166" s="427" t="s">
        <v>1929</v>
      </c>
      <c r="H166" s="442" t="s">
        <v>1930</v>
      </c>
      <c r="I166" s="441">
        <v>1</v>
      </c>
      <c r="J166" s="430" t="s">
        <v>362</v>
      </c>
      <c r="K166" s="430"/>
      <c r="L166" s="430" t="s">
        <v>2561</v>
      </c>
      <c r="M166" s="430" t="s">
        <v>2508</v>
      </c>
      <c r="N166" s="427">
        <v>2</v>
      </c>
      <c r="O166" s="431">
        <v>350</v>
      </c>
      <c r="P166" s="482">
        <f>Tabla1[[#This Row],[Precio Unitario]]*Tabla1[[#This Row],[Cantidad de Insumos]]</f>
        <v>700</v>
      </c>
      <c r="Q166" s="449">
        <v>239201</v>
      </c>
      <c r="R166" s="430" t="s">
        <v>924</v>
      </c>
      <c r="AM166"/>
      <c r="AN166"/>
      <c r="AO166"/>
      <c r="AP166"/>
      <c r="AQ166"/>
      <c r="AR166"/>
      <c r="AS166"/>
      <c r="AT166"/>
      <c r="AU166"/>
    </row>
    <row r="167" spans="2:47" ht="15.75" x14ac:dyDescent="0.25">
      <c r="B167" s="326" t="str">
        <f>IF(Tabla1[[#This Row],[Código_Actividad]]="","",CONCATENATE(Tabla1[[#This Row],[POA]],".",Tabla1[[#This Row],[SRS]],".",Tabla1[[#This Row],[AREA]],".",Tabla1[[#This Row],[TIPO]]))</f>
        <v/>
      </c>
      <c r="C167" s="326" t="str">
        <f>IF(Tabla1[[#This Row],[Código_Actividad]]="","",'Formulario PPGR1'!#REF!)</f>
        <v/>
      </c>
      <c r="D167" s="326" t="str">
        <f>IF(Tabla1[[#This Row],[Código_Actividad]]="","",'Formulario PPGR1'!#REF!)</f>
        <v/>
      </c>
      <c r="E167" s="326" t="str">
        <f>IF(Tabla1[[#This Row],[Código_Actividad]]="","",'Formulario PPGR1'!#REF!)</f>
        <v/>
      </c>
      <c r="F167" s="326" t="str">
        <f>IF(Tabla1[[#This Row],[Código_Actividad]]="","",'Formulario PPGR1'!#REF!)</f>
        <v/>
      </c>
      <c r="G167" s="427"/>
      <c r="H167" s="440" t="s">
        <v>2200</v>
      </c>
      <c r="I167" s="441" t="s">
        <v>2200</v>
      </c>
      <c r="J167" s="430" t="s">
        <v>2551</v>
      </c>
      <c r="K167" s="430"/>
      <c r="L167" s="430" t="s">
        <v>2551</v>
      </c>
      <c r="M167" s="430" t="s">
        <v>2552</v>
      </c>
      <c r="N167" s="427">
        <v>1</v>
      </c>
      <c r="O167" s="431">
        <v>144</v>
      </c>
      <c r="P167" s="482">
        <f>Tabla1[[#This Row],[Precio Unitario]]*Tabla1[[#This Row],[Cantidad de Insumos]]</f>
        <v>144</v>
      </c>
      <c r="Q167" s="449">
        <v>239201</v>
      </c>
      <c r="R167" s="430" t="s">
        <v>924</v>
      </c>
      <c r="AM167"/>
      <c r="AN167"/>
      <c r="AO167"/>
      <c r="AP167"/>
      <c r="AQ167"/>
      <c r="AR167"/>
      <c r="AS167"/>
      <c r="AT167"/>
      <c r="AU167"/>
    </row>
    <row r="168" spans="2:47" ht="15.75" x14ac:dyDescent="0.25">
      <c r="B168" s="326" t="str">
        <f>IF(Tabla1[[#This Row],[Código_Actividad]]="","",CONCATENATE(Tabla1[[#This Row],[POA]],".",Tabla1[[#This Row],[SRS]],".",Tabla1[[#This Row],[AREA]],".",Tabla1[[#This Row],[TIPO]]))</f>
        <v/>
      </c>
      <c r="C168" s="326" t="str">
        <f>IF(Tabla1[[#This Row],[Código_Actividad]]="","",'Formulario PPGR1'!#REF!)</f>
        <v/>
      </c>
      <c r="D168" s="326" t="str">
        <f>IF(Tabla1[[#This Row],[Código_Actividad]]="","",'Formulario PPGR1'!#REF!)</f>
        <v/>
      </c>
      <c r="E168" s="326" t="str">
        <f>IF(Tabla1[[#This Row],[Código_Actividad]]="","",'Formulario PPGR1'!#REF!)</f>
        <v/>
      </c>
      <c r="F168" s="326" t="str">
        <f>IF(Tabla1[[#This Row],[Código_Actividad]]="","",'Formulario PPGR1'!#REF!)</f>
        <v/>
      </c>
      <c r="G168" s="427"/>
      <c r="H168" s="440" t="s">
        <v>2200</v>
      </c>
      <c r="I168" s="441" t="s">
        <v>2200</v>
      </c>
      <c r="J168" s="430" t="s">
        <v>239</v>
      </c>
      <c r="K168" s="430"/>
      <c r="L168" s="430" t="s">
        <v>239</v>
      </c>
      <c r="M168" s="430" t="s">
        <v>2616</v>
      </c>
      <c r="N168" s="427">
        <v>5</v>
      </c>
      <c r="O168" s="431">
        <v>180</v>
      </c>
      <c r="P168" s="482">
        <f>Tabla1[[#This Row],[Precio Unitario]]*Tabla1[[#This Row],[Cantidad de Insumos]]</f>
        <v>900</v>
      </c>
      <c r="Q168" s="449">
        <v>237102</v>
      </c>
      <c r="R168" s="430" t="s">
        <v>926</v>
      </c>
      <c r="AM168"/>
      <c r="AN168"/>
      <c r="AO168"/>
      <c r="AP168"/>
      <c r="AQ168"/>
      <c r="AR168"/>
      <c r="AS168"/>
      <c r="AT168"/>
      <c r="AU168"/>
    </row>
    <row r="169" spans="2:47" ht="51" x14ac:dyDescent="0.25">
      <c r="B169" s="326" t="e">
        <f>IF(Tabla1[[#This Row],[Código_Actividad]]="","",CONCATENATE(Tabla1[[#This Row],[POA]],".",Tabla1[[#This Row],[SRS]],".",Tabla1[[#This Row],[AREA]],".",Tabla1[[#This Row],[TIPO]]))</f>
        <v>#REF!</v>
      </c>
      <c r="C169" s="326" t="e">
        <f>IF(Tabla1[[#This Row],[Código_Actividad]]="","",'Formulario PPGR1'!#REF!)</f>
        <v>#REF!</v>
      </c>
      <c r="D169" s="326" t="e">
        <f>IF(Tabla1[[#This Row],[Código_Actividad]]="","",'Formulario PPGR1'!#REF!)</f>
        <v>#REF!</v>
      </c>
      <c r="E169" s="326" t="e">
        <f>IF(Tabla1[[#This Row],[Código_Actividad]]="","",'Formulario PPGR1'!#REF!)</f>
        <v>#REF!</v>
      </c>
      <c r="F169" s="326" t="e">
        <f>IF(Tabla1[[#This Row],[Código_Actividad]]="","",'Formulario PPGR1'!#REF!)</f>
        <v>#REF!</v>
      </c>
      <c r="G169" s="427" t="s">
        <v>1932</v>
      </c>
      <c r="H169" s="442" t="s">
        <v>1933</v>
      </c>
      <c r="I169" s="441">
        <v>1</v>
      </c>
      <c r="J169" s="430" t="s">
        <v>362</v>
      </c>
      <c r="K169" s="430"/>
      <c r="L169" s="430" t="s">
        <v>2714</v>
      </c>
      <c r="M169" s="430" t="s">
        <v>1318</v>
      </c>
      <c r="N169" s="427">
        <v>30</v>
      </c>
      <c r="O169" s="431">
        <v>100</v>
      </c>
      <c r="P169" s="482">
        <f>Tabla1[[#This Row],[Precio Unitario]]*Tabla1[[#This Row],[Cantidad de Insumos]]</f>
        <v>3000</v>
      </c>
      <c r="Q169" s="449">
        <v>239201</v>
      </c>
      <c r="R169" s="430" t="s">
        <v>924</v>
      </c>
      <c r="AM169"/>
      <c r="AN169"/>
      <c r="AO169"/>
      <c r="AP169"/>
      <c r="AQ169"/>
      <c r="AR169"/>
      <c r="AS169"/>
      <c r="AT169"/>
      <c r="AU169"/>
    </row>
    <row r="170" spans="2:47" ht="15.75" x14ac:dyDescent="0.25">
      <c r="B170" s="326" t="str">
        <f>IF(Tabla1[[#This Row],[Código_Actividad]]="","",CONCATENATE(Tabla1[[#This Row],[POA]],".",Tabla1[[#This Row],[SRS]],".",Tabla1[[#This Row],[AREA]],".",Tabla1[[#This Row],[TIPO]]))</f>
        <v/>
      </c>
      <c r="C170" s="326" t="str">
        <f>IF(Tabla1[[#This Row],[Código_Actividad]]="","",'Formulario PPGR1'!#REF!)</f>
        <v/>
      </c>
      <c r="D170" s="326" t="str">
        <f>IF(Tabla1[[#This Row],[Código_Actividad]]="","",'Formulario PPGR1'!#REF!)</f>
        <v/>
      </c>
      <c r="E170" s="326" t="str">
        <f>IF(Tabla1[[#This Row],[Código_Actividad]]="","",'Formulario PPGR1'!#REF!)</f>
        <v/>
      </c>
      <c r="F170" s="326" t="str">
        <f>IF(Tabla1[[#This Row],[Código_Actividad]]="","",'Formulario PPGR1'!#REF!)</f>
        <v/>
      </c>
      <c r="G170" s="427"/>
      <c r="H170" s="440" t="s">
        <v>2200</v>
      </c>
      <c r="I170" s="441" t="s">
        <v>2200</v>
      </c>
      <c r="J170" s="430" t="s">
        <v>2551</v>
      </c>
      <c r="K170" s="430"/>
      <c r="L170" s="430" t="s">
        <v>2551</v>
      </c>
      <c r="M170" s="430" t="s">
        <v>2552</v>
      </c>
      <c r="N170" s="427">
        <v>3</v>
      </c>
      <c r="O170" s="431">
        <v>144</v>
      </c>
      <c r="P170" s="482">
        <f>Tabla1[[#This Row],[Precio Unitario]]*Tabla1[[#This Row],[Cantidad de Insumos]]</f>
        <v>432</v>
      </c>
      <c r="Q170" s="449">
        <v>239201</v>
      </c>
      <c r="R170" s="430" t="s">
        <v>924</v>
      </c>
      <c r="AM170"/>
      <c r="AN170"/>
      <c r="AO170"/>
      <c r="AP170"/>
      <c r="AQ170"/>
      <c r="AR170"/>
      <c r="AS170"/>
      <c r="AT170"/>
      <c r="AU170"/>
    </row>
    <row r="171" spans="2:47" ht="15.75" x14ac:dyDescent="0.25">
      <c r="B171" s="326" t="e">
        <f>IF(Tabla1[[#This Row],[Código_Actividad]]="","",CONCATENATE(Tabla1[[#This Row],[POA]],".",Tabla1[[#This Row],[SRS]],".",Tabla1[[#This Row],[AREA]],".",Tabla1[[#This Row],[TIPO]]))</f>
        <v>#REF!</v>
      </c>
      <c r="C171" s="326" t="e">
        <f>IF(Tabla1[[#This Row],[Código_Actividad]]="","",'Formulario PPGR1'!#REF!)</f>
        <v>#REF!</v>
      </c>
      <c r="D171" s="326" t="e">
        <f>IF(Tabla1[[#This Row],[Código_Actividad]]="","",'Formulario PPGR1'!#REF!)</f>
        <v>#REF!</v>
      </c>
      <c r="E171" s="326" t="e">
        <f>IF(Tabla1[[#This Row],[Código_Actividad]]="","",'Formulario PPGR1'!#REF!)</f>
        <v>#REF!</v>
      </c>
      <c r="F171" s="326" t="e">
        <f>IF(Tabla1[[#This Row],[Código_Actividad]]="","",'Formulario PPGR1'!#REF!)</f>
        <v>#REF!</v>
      </c>
      <c r="G171" s="427" t="s">
        <v>1934</v>
      </c>
      <c r="H171" s="440" t="s">
        <v>1935</v>
      </c>
      <c r="I171" s="441">
        <v>1</v>
      </c>
      <c r="J171" s="430" t="s">
        <v>362</v>
      </c>
      <c r="K171" s="430"/>
      <c r="L171" s="430" t="s">
        <v>2714</v>
      </c>
      <c r="M171" s="430" t="s">
        <v>1318</v>
      </c>
      <c r="N171" s="427">
        <v>30</v>
      </c>
      <c r="O171" s="431">
        <v>100</v>
      </c>
      <c r="P171" s="482">
        <f>Tabla1[[#This Row],[Precio Unitario]]*Tabla1[[#This Row],[Cantidad de Insumos]]</f>
        <v>3000</v>
      </c>
      <c r="Q171" s="449">
        <v>239201</v>
      </c>
      <c r="R171" s="430" t="s">
        <v>924</v>
      </c>
      <c r="AM171"/>
      <c r="AN171"/>
      <c r="AO171"/>
      <c r="AP171"/>
      <c r="AQ171"/>
      <c r="AR171"/>
      <c r="AS171"/>
      <c r="AT171"/>
      <c r="AU171"/>
    </row>
    <row r="172" spans="2:47" ht="15.75" x14ac:dyDescent="0.25">
      <c r="B172" s="307" t="str">
        <f>IF(Tabla1[[#This Row],[Código_Actividad]]="","",CONCATENATE(Tabla1[[#This Row],[POA]],".",Tabla1[[#This Row],[SRS]],".",Tabla1[[#This Row],[AREA]],".",Tabla1[[#This Row],[TIPO]]))</f>
        <v/>
      </c>
      <c r="C172" s="307" t="str">
        <f>IF(Tabla1[[#This Row],[Código_Actividad]]="","",'Formulario PPGR1'!#REF!)</f>
        <v/>
      </c>
      <c r="D172" s="307" t="str">
        <f>IF(Tabla1[[#This Row],[Código_Actividad]]="","",'Formulario PPGR1'!#REF!)</f>
        <v/>
      </c>
      <c r="E172" s="307" t="str">
        <f>IF(Tabla1[[#This Row],[Código_Actividad]]="","",'Formulario PPGR1'!#REF!)</f>
        <v/>
      </c>
      <c r="F172" s="307" t="str">
        <f>IF(Tabla1[[#This Row],[Código_Actividad]]="","",'Formulario PPGR1'!#REF!)</f>
        <v/>
      </c>
      <c r="G172" s="427"/>
      <c r="H172" s="440" t="s">
        <v>2200</v>
      </c>
      <c r="I172" s="441" t="s">
        <v>2200</v>
      </c>
      <c r="J172" s="430" t="s">
        <v>2551</v>
      </c>
      <c r="K172" s="430"/>
      <c r="L172" s="430" t="s">
        <v>2551</v>
      </c>
      <c r="M172" s="430" t="s">
        <v>2552</v>
      </c>
      <c r="N172" s="427">
        <v>3</v>
      </c>
      <c r="O172" s="431">
        <v>144</v>
      </c>
      <c r="P172" s="482">
        <f>Tabla1[[#This Row],[Precio Unitario]]*Tabla1[[#This Row],[Cantidad de Insumos]]</f>
        <v>432</v>
      </c>
      <c r="Q172" s="449">
        <v>239201</v>
      </c>
      <c r="R172" s="430" t="s">
        <v>924</v>
      </c>
      <c r="AM172"/>
      <c r="AN172"/>
      <c r="AO172"/>
      <c r="AP172"/>
      <c r="AQ172"/>
      <c r="AR172"/>
      <c r="AS172"/>
      <c r="AT172"/>
      <c r="AU172"/>
    </row>
    <row r="173" spans="2:47" ht="15.75" x14ac:dyDescent="0.25">
      <c r="B173" s="307" t="str">
        <f>IF(Tabla1[[#This Row],[Código_Actividad]]="","",CONCATENATE(Tabla1[[#This Row],[POA]],".",Tabla1[[#This Row],[SRS]],".",Tabla1[[#This Row],[AREA]],".",Tabla1[[#This Row],[TIPO]]))</f>
        <v/>
      </c>
      <c r="C173" s="307" t="str">
        <f>IF(Tabla1[[#This Row],[Código_Actividad]]="","",'Formulario PPGR1'!#REF!)</f>
        <v/>
      </c>
      <c r="D173" s="307" t="str">
        <f>IF(Tabla1[[#This Row],[Código_Actividad]]="","",'Formulario PPGR1'!#REF!)</f>
        <v/>
      </c>
      <c r="E173" s="307" t="str">
        <f>IF(Tabla1[[#This Row],[Código_Actividad]]="","",'Formulario PPGR1'!#REF!)</f>
        <v/>
      </c>
      <c r="F173" s="307" t="str">
        <f>IF(Tabla1[[#This Row],[Código_Actividad]]="","",'Formulario PPGR1'!#REF!)</f>
        <v/>
      </c>
      <c r="G173" s="427"/>
      <c r="H173" s="440" t="s">
        <v>2200</v>
      </c>
      <c r="I173" s="441" t="s">
        <v>2200</v>
      </c>
      <c r="J173" s="430" t="s">
        <v>186</v>
      </c>
      <c r="K173" s="454"/>
      <c r="L173" s="448" t="s">
        <v>1321</v>
      </c>
      <c r="M173" s="454" t="s">
        <v>1318</v>
      </c>
      <c r="N173" s="427">
        <v>30</v>
      </c>
      <c r="O173" s="432">
        <v>250</v>
      </c>
      <c r="P173" s="482">
        <f>Tabla1[[#This Row],[Precio Unitario]]*Tabla1[[#This Row],[Cantidad de Insumos]]</f>
        <v>7500</v>
      </c>
      <c r="Q173" s="449">
        <v>231101</v>
      </c>
      <c r="R173" s="430" t="s">
        <v>926</v>
      </c>
      <c r="AM173"/>
      <c r="AN173"/>
      <c r="AO173"/>
      <c r="AP173"/>
      <c r="AQ173"/>
      <c r="AR173"/>
      <c r="AS173"/>
      <c r="AT173"/>
      <c r="AU173"/>
    </row>
    <row r="174" spans="2:47" ht="38.25" x14ac:dyDescent="0.25">
      <c r="B174" s="307" t="e">
        <f>IF(Tabla1[[#This Row],[Código_Actividad]]="","",CONCATENATE(Tabla1[[#This Row],[POA]],".",Tabla1[[#This Row],[SRS]],".",Tabla1[[#This Row],[AREA]],".",Tabla1[[#This Row],[TIPO]]))</f>
        <v>#REF!</v>
      </c>
      <c r="C174" s="307" t="e">
        <f>IF(Tabla1[[#This Row],[Código_Actividad]]="","",'Formulario PPGR1'!#REF!)</f>
        <v>#REF!</v>
      </c>
      <c r="D174" s="307" t="e">
        <f>IF(Tabla1[[#This Row],[Código_Actividad]]="","",'Formulario PPGR1'!#REF!)</f>
        <v>#REF!</v>
      </c>
      <c r="E174" s="307" t="e">
        <f>IF(Tabla1[[#This Row],[Código_Actividad]]="","",'Formulario PPGR1'!#REF!)</f>
        <v>#REF!</v>
      </c>
      <c r="F174" s="307" t="e">
        <f>IF(Tabla1[[#This Row],[Código_Actividad]]="","",'Formulario PPGR1'!#REF!)</f>
        <v>#REF!</v>
      </c>
      <c r="G174" s="427" t="s">
        <v>1936</v>
      </c>
      <c r="H174" s="442" t="s">
        <v>1937</v>
      </c>
      <c r="I174" s="441">
        <v>2</v>
      </c>
      <c r="J174" s="430" t="s">
        <v>362</v>
      </c>
      <c r="K174" s="430"/>
      <c r="L174" s="430" t="s">
        <v>2714</v>
      </c>
      <c r="M174" s="430" t="s">
        <v>1318</v>
      </c>
      <c r="N174" s="427">
        <v>60</v>
      </c>
      <c r="O174" s="431">
        <v>100</v>
      </c>
      <c r="P174" s="482">
        <f>Tabla1[[#This Row],[Precio Unitario]]*Tabla1[[#This Row],[Cantidad de Insumos]]</f>
        <v>6000</v>
      </c>
      <c r="Q174" s="449">
        <v>239201</v>
      </c>
      <c r="R174" s="430" t="s">
        <v>924</v>
      </c>
      <c r="AM174"/>
      <c r="AN174"/>
      <c r="AO174"/>
      <c r="AP174"/>
      <c r="AQ174"/>
      <c r="AR174"/>
      <c r="AS174"/>
      <c r="AT174"/>
      <c r="AU174"/>
    </row>
    <row r="175" spans="2:47" ht="15.75" x14ac:dyDescent="0.25">
      <c r="B175" s="326" t="str">
        <f>IF(Tabla1[[#This Row],[Código_Actividad]]="","",CONCATENATE(Tabla1[[#This Row],[POA]],".",Tabla1[[#This Row],[SRS]],".",Tabla1[[#This Row],[AREA]],".",Tabla1[[#This Row],[TIPO]]))</f>
        <v/>
      </c>
      <c r="C175" s="326" t="str">
        <f>IF(Tabla1[[#This Row],[Código_Actividad]]="","",'Formulario PPGR1'!#REF!)</f>
        <v/>
      </c>
      <c r="D175" s="326" t="str">
        <f>IF(Tabla1[[#This Row],[Código_Actividad]]="","",'Formulario PPGR1'!#REF!)</f>
        <v/>
      </c>
      <c r="E175" s="326" t="str">
        <f>IF(Tabla1[[#This Row],[Código_Actividad]]="","",'Formulario PPGR1'!#REF!)</f>
        <v/>
      </c>
      <c r="F175" s="326" t="str">
        <f>IF(Tabla1[[#This Row],[Código_Actividad]]="","",'Formulario PPGR1'!#REF!)</f>
        <v/>
      </c>
      <c r="G175" s="427"/>
      <c r="H175" s="440" t="s">
        <v>2200</v>
      </c>
      <c r="I175" s="441" t="s">
        <v>2200</v>
      </c>
      <c r="J175" s="430" t="s">
        <v>2551</v>
      </c>
      <c r="K175" s="430"/>
      <c r="L175" s="430" t="s">
        <v>2551</v>
      </c>
      <c r="M175" s="430" t="s">
        <v>2552</v>
      </c>
      <c r="N175" s="427">
        <v>60</v>
      </c>
      <c r="O175" s="431">
        <v>144</v>
      </c>
      <c r="P175" s="482">
        <f>Tabla1[[#This Row],[Precio Unitario]]*Tabla1[[#This Row],[Cantidad de Insumos]]</f>
        <v>8640</v>
      </c>
      <c r="Q175" s="449">
        <v>239201</v>
      </c>
      <c r="R175" s="430" t="s">
        <v>924</v>
      </c>
      <c r="AM175"/>
      <c r="AN175"/>
      <c r="AO175"/>
      <c r="AP175"/>
      <c r="AQ175"/>
      <c r="AR175"/>
      <c r="AS175"/>
      <c r="AT175"/>
      <c r="AU175"/>
    </row>
    <row r="176" spans="2:47" ht="15.75" x14ac:dyDescent="0.25">
      <c r="B176" s="326" t="str">
        <f>IF(Tabla1[[#This Row],[Código_Actividad]]="","",CONCATENATE(Tabla1[[#This Row],[POA]],".",Tabla1[[#This Row],[SRS]],".",Tabla1[[#This Row],[AREA]],".",Tabla1[[#This Row],[TIPO]]))</f>
        <v/>
      </c>
      <c r="C176" s="326" t="str">
        <f>IF(Tabla1[[#This Row],[Código_Actividad]]="","",'Formulario PPGR1'!#REF!)</f>
        <v/>
      </c>
      <c r="D176" s="326" t="str">
        <f>IF(Tabla1[[#This Row],[Código_Actividad]]="","",'Formulario PPGR1'!#REF!)</f>
        <v/>
      </c>
      <c r="E176" s="326" t="str">
        <f>IF(Tabla1[[#This Row],[Código_Actividad]]="","",'Formulario PPGR1'!#REF!)</f>
        <v/>
      </c>
      <c r="F176" s="326" t="str">
        <f>IF(Tabla1[[#This Row],[Código_Actividad]]="","",'Formulario PPGR1'!#REF!)</f>
        <v/>
      </c>
      <c r="G176" s="427"/>
      <c r="H176" s="440" t="s">
        <v>2200</v>
      </c>
      <c r="I176" s="441" t="s">
        <v>2200</v>
      </c>
      <c r="J176" s="430" t="s">
        <v>186</v>
      </c>
      <c r="K176" s="430"/>
      <c r="L176" s="430" t="s">
        <v>1325</v>
      </c>
      <c r="M176" s="430" t="s">
        <v>1318</v>
      </c>
      <c r="N176" s="427">
        <v>60</v>
      </c>
      <c r="O176" s="431">
        <v>250</v>
      </c>
      <c r="P176" s="482">
        <f>Tabla1[[#This Row],[Precio Unitario]]*Tabla1[[#This Row],[Cantidad de Insumos]]</f>
        <v>15000</v>
      </c>
      <c r="Q176" s="449">
        <v>231101</v>
      </c>
      <c r="R176" s="430" t="s">
        <v>926</v>
      </c>
      <c r="AM176"/>
      <c r="AN176"/>
      <c r="AO176"/>
      <c r="AP176"/>
      <c r="AQ176"/>
      <c r="AR176"/>
      <c r="AS176"/>
      <c r="AT176"/>
      <c r="AU176"/>
    </row>
    <row r="177" spans="2:47" ht="15.75" x14ac:dyDescent="0.25">
      <c r="B177" s="326" t="e">
        <f>IF(Tabla1[[#This Row],[Código_Actividad]]="","",CONCATENATE(Tabla1[[#This Row],[POA]],".",Tabla1[[#This Row],[SRS]],".",Tabla1[[#This Row],[AREA]],".",Tabla1[[#This Row],[TIPO]]))</f>
        <v>#REF!</v>
      </c>
      <c r="C177" s="326" t="e">
        <f>IF(Tabla1[[#This Row],[Código_Actividad]]="","",'Formulario PPGR1'!#REF!)</f>
        <v>#REF!</v>
      </c>
      <c r="D177" s="326" t="e">
        <f>IF(Tabla1[[#This Row],[Código_Actividad]]="","",'Formulario PPGR1'!#REF!)</f>
        <v>#REF!</v>
      </c>
      <c r="E177" s="326" t="e">
        <f>IF(Tabla1[[#This Row],[Código_Actividad]]="","",'Formulario PPGR1'!#REF!)</f>
        <v>#REF!</v>
      </c>
      <c r="F177" s="326" t="e">
        <f>IF(Tabla1[[#This Row],[Código_Actividad]]="","",'Formulario PPGR1'!#REF!)</f>
        <v>#REF!</v>
      </c>
      <c r="G177" s="427" t="s">
        <v>1938</v>
      </c>
      <c r="H177" s="440" t="s">
        <v>1939</v>
      </c>
      <c r="I177" s="441">
        <v>2</v>
      </c>
      <c r="J177" s="430" t="s">
        <v>362</v>
      </c>
      <c r="K177" s="430"/>
      <c r="L177" s="430" t="s">
        <v>2714</v>
      </c>
      <c r="M177" s="430" t="s">
        <v>1318</v>
      </c>
      <c r="N177" s="427">
        <v>45</v>
      </c>
      <c r="O177" s="431">
        <v>100</v>
      </c>
      <c r="P177" s="482">
        <f>Tabla1[[#This Row],[Precio Unitario]]*Tabla1[[#This Row],[Cantidad de Insumos]]</f>
        <v>4500</v>
      </c>
      <c r="Q177" s="449">
        <v>239201</v>
      </c>
      <c r="R177" s="430" t="s">
        <v>924</v>
      </c>
      <c r="AM177"/>
      <c r="AN177"/>
      <c r="AO177"/>
      <c r="AP177"/>
      <c r="AQ177"/>
      <c r="AR177"/>
      <c r="AS177"/>
      <c r="AT177"/>
      <c r="AU177"/>
    </row>
    <row r="178" spans="2:47" ht="15.75" x14ac:dyDescent="0.25">
      <c r="B178" s="326" t="str">
        <f>IF(Tabla1[[#This Row],[Código_Actividad]]="","",CONCATENATE(Tabla1[[#This Row],[POA]],".",Tabla1[[#This Row],[SRS]],".",Tabla1[[#This Row],[AREA]],".",Tabla1[[#This Row],[TIPO]]))</f>
        <v/>
      </c>
      <c r="C178" s="326" t="str">
        <f>IF(Tabla1[[#This Row],[Código_Actividad]]="","",'Formulario PPGR1'!#REF!)</f>
        <v/>
      </c>
      <c r="D178" s="326" t="str">
        <f>IF(Tabla1[[#This Row],[Código_Actividad]]="","",'Formulario PPGR1'!#REF!)</f>
        <v/>
      </c>
      <c r="E178" s="326" t="str">
        <f>IF(Tabla1[[#This Row],[Código_Actividad]]="","",'Formulario PPGR1'!#REF!)</f>
        <v/>
      </c>
      <c r="F178" s="326" t="str">
        <f>IF(Tabla1[[#This Row],[Código_Actividad]]="","",'Formulario PPGR1'!#REF!)</f>
        <v/>
      </c>
      <c r="G178" s="427"/>
      <c r="H178" s="442" t="s">
        <v>2200</v>
      </c>
      <c r="I178" s="441" t="s">
        <v>2200</v>
      </c>
      <c r="J178" s="430" t="s">
        <v>2551</v>
      </c>
      <c r="K178" s="430"/>
      <c r="L178" s="430" t="s">
        <v>2551</v>
      </c>
      <c r="M178" s="430" t="s">
        <v>2552</v>
      </c>
      <c r="N178" s="427">
        <v>4</v>
      </c>
      <c r="O178" s="431">
        <v>144</v>
      </c>
      <c r="P178" s="482">
        <f>Tabla1[[#This Row],[Precio Unitario]]*Tabla1[[#This Row],[Cantidad de Insumos]]</f>
        <v>576</v>
      </c>
      <c r="Q178" s="449">
        <v>239201</v>
      </c>
      <c r="R178" s="430" t="s">
        <v>924</v>
      </c>
      <c r="AM178"/>
      <c r="AN178"/>
      <c r="AO178"/>
      <c r="AP178"/>
      <c r="AQ178"/>
      <c r="AR178"/>
      <c r="AS178"/>
      <c r="AT178"/>
      <c r="AU178"/>
    </row>
    <row r="179" spans="2:47" ht="15.75" x14ac:dyDescent="0.25">
      <c r="B179" s="326" t="str">
        <f>IF(Tabla1[[#This Row],[Código_Actividad]]="","",CONCATENATE(Tabla1[[#This Row],[POA]],".",Tabla1[[#This Row],[SRS]],".",Tabla1[[#This Row],[AREA]],".",Tabla1[[#This Row],[TIPO]]))</f>
        <v/>
      </c>
      <c r="C179" s="326" t="str">
        <f>IF(Tabla1[[#This Row],[Código_Actividad]]="","",'Formulario PPGR1'!#REF!)</f>
        <v/>
      </c>
      <c r="D179" s="326" t="str">
        <f>IF(Tabla1[[#This Row],[Código_Actividad]]="","",'Formulario PPGR1'!#REF!)</f>
        <v/>
      </c>
      <c r="E179" s="326" t="str">
        <f>IF(Tabla1[[#This Row],[Código_Actividad]]="","",'Formulario PPGR1'!#REF!)</f>
        <v/>
      </c>
      <c r="F179" s="326" t="str">
        <f>IF(Tabla1[[#This Row],[Código_Actividad]]="","",'Formulario PPGR1'!#REF!)</f>
        <v/>
      </c>
      <c r="G179" s="427"/>
      <c r="H179" s="440" t="s">
        <v>2200</v>
      </c>
      <c r="I179" s="441" t="s">
        <v>2200</v>
      </c>
      <c r="J179" s="430" t="s">
        <v>186</v>
      </c>
      <c r="K179" s="430"/>
      <c r="L179" s="430" t="s">
        <v>1325</v>
      </c>
      <c r="M179" s="430" t="s">
        <v>1318</v>
      </c>
      <c r="N179" s="427">
        <v>45</v>
      </c>
      <c r="O179" s="431">
        <v>250</v>
      </c>
      <c r="P179" s="482">
        <f>Tabla1[[#This Row],[Precio Unitario]]*Tabla1[[#This Row],[Cantidad de Insumos]]</f>
        <v>11250</v>
      </c>
      <c r="Q179" s="449">
        <v>231101</v>
      </c>
      <c r="R179" s="430" t="s">
        <v>926</v>
      </c>
      <c r="AM179"/>
      <c r="AN179"/>
      <c r="AO179"/>
      <c r="AP179"/>
      <c r="AQ179"/>
      <c r="AR179"/>
      <c r="AS179"/>
      <c r="AT179"/>
      <c r="AU179"/>
    </row>
    <row r="180" spans="2:47" ht="15.75" x14ac:dyDescent="0.25">
      <c r="B180" s="326" t="e">
        <f>IF(Tabla1[[#This Row],[Código_Actividad]]="","",CONCATENATE(Tabla1[[#This Row],[POA]],".",Tabla1[[#This Row],[SRS]],".",Tabla1[[#This Row],[AREA]],".",Tabla1[[#This Row],[TIPO]]))</f>
        <v>#REF!</v>
      </c>
      <c r="C180" s="326" t="e">
        <f>IF(Tabla1[[#This Row],[Código_Actividad]]="","",'Formulario PPGR1'!#REF!)</f>
        <v>#REF!</v>
      </c>
      <c r="D180" s="326" t="e">
        <f>IF(Tabla1[[#This Row],[Código_Actividad]]="","",'Formulario PPGR1'!#REF!)</f>
        <v>#REF!</v>
      </c>
      <c r="E180" s="326" t="e">
        <f>IF(Tabla1[[#This Row],[Código_Actividad]]="","",'Formulario PPGR1'!#REF!)</f>
        <v>#REF!</v>
      </c>
      <c r="F180" s="326" t="e">
        <f>IF(Tabla1[[#This Row],[Código_Actividad]]="","",'Formulario PPGR1'!#REF!)</f>
        <v>#REF!</v>
      </c>
      <c r="G180" s="427" t="s">
        <v>1940</v>
      </c>
      <c r="H180" s="440" t="s">
        <v>1941</v>
      </c>
      <c r="I180" s="441">
        <v>1</v>
      </c>
      <c r="J180" s="430" t="s">
        <v>362</v>
      </c>
      <c r="K180" s="430"/>
      <c r="L180" s="430" t="s">
        <v>2714</v>
      </c>
      <c r="M180" s="430" t="s">
        <v>2592</v>
      </c>
      <c r="N180" s="427">
        <v>40</v>
      </c>
      <c r="O180" s="431">
        <v>100</v>
      </c>
      <c r="P180" s="482">
        <f>Tabla1[[#This Row],[Precio Unitario]]*Tabla1[[#This Row],[Cantidad de Insumos]]</f>
        <v>4000</v>
      </c>
      <c r="Q180" s="449">
        <v>239201</v>
      </c>
      <c r="R180" s="430" t="s">
        <v>924</v>
      </c>
      <c r="AM180"/>
      <c r="AN180"/>
      <c r="AO180"/>
      <c r="AP180"/>
      <c r="AQ180"/>
      <c r="AR180"/>
      <c r="AS180"/>
      <c r="AT180"/>
      <c r="AU180"/>
    </row>
    <row r="181" spans="2:47" ht="15.75" x14ac:dyDescent="0.25">
      <c r="B181" s="326" t="str">
        <f>IF(Tabla1[[#This Row],[Código_Actividad]]="","",CONCATENATE(Tabla1[[#This Row],[POA]],".",Tabla1[[#This Row],[SRS]],".",Tabla1[[#This Row],[AREA]],".",Tabla1[[#This Row],[TIPO]]))</f>
        <v/>
      </c>
      <c r="C181" s="326" t="str">
        <f>IF(Tabla1[[#This Row],[Código_Actividad]]="","",'Formulario PPGR1'!#REF!)</f>
        <v/>
      </c>
      <c r="D181" s="326" t="str">
        <f>IF(Tabla1[[#This Row],[Código_Actividad]]="","",'Formulario PPGR1'!#REF!)</f>
        <v/>
      </c>
      <c r="E181" s="326" t="str">
        <f>IF(Tabla1[[#This Row],[Código_Actividad]]="","",'Formulario PPGR1'!#REF!)</f>
        <v/>
      </c>
      <c r="F181" s="326" t="str">
        <f>IF(Tabla1[[#This Row],[Código_Actividad]]="","",'Formulario PPGR1'!#REF!)</f>
        <v/>
      </c>
      <c r="G181" s="427"/>
      <c r="H181" s="440" t="s">
        <v>2200</v>
      </c>
      <c r="I181" s="441" t="s">
        <v>2200</v>
      </c>
      <c r="J181" s="430" t="s">
        <v>2551</v>
      </c>
      <c r="K181" s="430"/>
      <c r="L181" s="430" t="s">
        <v>2551</v>
      </c>
      <c r="M181" s="430" t="s">
        <v>2552</v>
      </c>
      <c r="N181" s="427">
        <v>4</v>
      </c>
      <c r="O181" s="431">
        <v>144</v>
      </c>
      <c r="P181" s="482">
        <f>Tabla1[[#This Row],[Precio Unitario]]*Tabla1[[#This Row],[Cantidad de Insumos]]</f>
        <v>576</v>
      </c>
      <c r="Q181" s="449">
        <v>239201</v>
      </c>
      <c r="R181" s="430" t="s">
        <v>924</v>
      </c>
      <c r="AM181"/>
      <c r="AN181"/>
      <c r="AO181"/>
      <c r="AP181"/>
      <c r="AQ181"/>
      <c r="AR181"/>
      <c r="AS181"/>
      <c r="AT181"/>
      <c r="AU181"/>
    </row>
    <row r="182" spans="2:47" ht="15.75" x14ac:dyDescent="0.25">
      <c r="B182" s="326" t="str">
        <f>IF(Tabla1[[#This Row],[Código_Actividad]]="","",CONCATENATE(Tabla1[[#This Row],[POA]],".",Tabla1[[#This Row],[SRS]],".",Tabla1[[#This Row],[AREA]],".",Tabla1[[#This Row],[TIPO]]))</f>
        <v/>
      </c>
      <c r="C182" s="326" t="str">
        <f>IF(Tabla1[[#This Row],[Código_Actividad]]="","",'Formulario PPGR1'!#REF!)</f>
        <v/>
      </c>
      <c r="D182" s="326" t="str">
        <f>IF(Tabla1[[#This Row],[Código_Actividad]]="","",'Formulario PPGR1'!#REF!)</f>
        <v/>
      </c>
      <c r="E182" s="326" t="str">
        <f>IF(Tabla1[[#This Row],[Código_Actividad]]="","",'Formulario PPGR1'!#REF!)</f>
        <v/>
      </c>
      <c r="F182" s="326" t="str">
        <f>IF(Tabla1[[#This Row],[Código_Actividad]]="","",'Formulario PPGR1'!#REF!)</f>
        <v/>
      </c>
      <c r="G182" s="427"/>
      <c r="H182" s="442" t="s">
        <v>2200</v>
      </c>
      <c r="I182" s="441" t="s">
        <v>2200</v>
      </c>
      <c r="J182" s="430" t="s">
        <v>186</v>
      </c>
      <c r="K182" s="430"/>
      <c r="L182" s="430" t="s">
        <v>1325</v>
      </c>
      <c r="M182" s="430" t="s">
        <v>1318</v>
      </c>
      <c r="N182" s="427">
        <v>45</v>
      </c>
      <c r="O182" s="431">
        <v>250</v>
      </c>
      <c r="P182" s="482">
        <f>Tabla1[[#This Row],[Precio Unitario]]*Tabla1[[#This Row],[Cantidad de Insumos]]</f>
        <v>11250</v>
      </c>
      <c r="Q182" s="449">
        <v>231101</v>
      </c>
      <c r="R182" s="430" t="s">
        <v>926</v>
      </c>
      <c r="AM182"/>
      <c r="AN182"/>
      <c r="AO182"/>
      <c r="AP182"/>
      <c r="AQ182"/>
      <c r="AR182"/>
      <c r="AS182"/>
      <c r="AT182"/>
      <c r="AU182"/>
    </row>
    <row r="183" spans="2:47" ht="51" x14ac:dyDescent="0.25">
      <c r="B183" s="326" t="e">
        <f>IF(Tabla1[[#This Row],[Código_Actividad]]="","",CONCATENATE(Tabla1[[#This Row],[POA]],".",Tabla1[[#This Row],[SRS]],".",Tabla1[[#This Row],[AREA]],".",Tabla1[[#This Row],[TIPO]]))</f>
        <v>#REF!</v>
      </c>
      <c r="C183" s="326" t="e">
        <f>IF(Tabla1[[#This Row],[Código_Actividad]]="","",'Formulario PPGR1'!#REF!)</f>
        <v>#REF!</v>
      </c>
      <c r="D183" s="326" t="e">
        <f>IF(Tabla1[[#This Row],[Código_Actividad]]="","",'Formulario PPGR1'!#REF!)</f>
        <v>#REF!</v>
      </c>
      <c r="E183" s="326" t="e">
        <f>IF(Tabla1[[#This Row],[Código_Actividad]]="","",'Formulario PPGR1'!#REF!)</f>
        <v>#REF!</v>
      </c>
      <c r="F183" s="326" t="e">
        <f>IF(Tabla1[[#This Row],[Código_Actividad]]="","",'Formulario PPGR1'!#REF!)</f>
        <v>#REF!</v>
      </c>
      <c r="G183" s="427" t="s">
        <v>1942</v>
      </c>
      <c r="H183" s="442" t="s">
        <v>1943</v>
      </c>
      <c r="I183" s="441">
        <v>2</v>
      </c>
      <c r="J183" s="430" t="s">
        <v>362</v>
      </c>
      <c r="K183" s="430"/>
      <c r="L183" s="430" t="s">
        <v>2714</v>
      </c>
      <c r="M183" s="430" t="s">
        <v>1318</v>
      </c>
      <c r="N183" s="427">
        <v>80</v>
      </c>
      <c r="O183" s="431">
        <v>100</v>
      </c>
      <c r="P183" s="482">
        <f>Tabla1[[#This Row],[Precio Unitario]]*Tabla1[[#This Row],[Cantidad de Insumos]]</f>
        <v>8000</v>
      </c>
      <c r="Q183" s="449">
        <v>239201</v>
      </c>
      <c r="R183" s="430" t="s">
        <v>924</v>
      </c>
      <c r="AM183"/>
      <c r="AN183"/>
      <c r="AO183"/>
      <c r="AP183"/>
      <c r="AQ183"/>
      <c r="AR183"/>
      <c r="AS183"/>
      <c r="AT183"/>
      <c r="AU183"/>
    </row>
    <row r="184" spans="2:47" ht="15.75" x14ac:dyDescent="0.25">
      <c r="B184" s="326" t="str">
        <f>IF(Tabla1[[#This Row],[Código_Actividad]]="","",CONCATENATE(Tabla1[[#This Row],[POA]],".",Tabla1[[#This Row],[SRS]],".",Tabla1[[#This Row],[AREA]],".",Tabla1[[#This Row],[TIPO]]))</f>
        <v/>
      </c>
      <c r="C184" s="326" t="str">
        <f>IF(Tabla1[[#This Row],[Código_Actividad]]="","",'Formulario PPGR1'!#REF!)</f>
        <v/>
      </c>
      <c r="D184" s="326" t="str">
        <f>IF(Tabla1[[#This Row],[Código_Actividad]]="","",'Formulario PPGR1'!#REF!)</f>
        <v/>
      </c>
      <c r="E184" s="326" t="str">
        <f>IF(Tabla1[[#This Row],[Código_Actividad]]="","",'Formulario PPGR1'!#REF!)</f>
        <v/>
      </c>
      <c r="F184" s="326" t="str">
        <f>IF(Tabla1[[#This Row],[Código_Actividad]]="","",'Formulario PPGR1'!#REF!)</f>
        <v/>
      </c>
      <c r="G184" s="427"/>
      <c r="H184" s="440" t="s">
        <v>2200</v>
      </c>
      <c r="I184" s="441" t="s">
        <v>2200</v>
      </c>
      <c r="J184" s="430" t="s">
        <v>2551</v>
      </c>
      <c r="K184" s="430"/>
      <c r="L184" s="430" t="s">
        <v>2551</v>
      </c>
      <c r="M184" s="430" t="s">
        <v>2552</v>
      </c>
      <c r="N184" s="427">
        <v>8</v>
      </c>
      <c r="O184" s="431">
        <v>144</v>
      </c>
      <c r="P184" s="482">
        <f>Tabla1[[#This Row],[Precio Unitario]]*Tabla1[[#This Row],[Cantidad de Insumos]]</f>
        <v>1152</v>
      </c>
      <c r="Q184" s="449">
        <v>239201</v>
      </c>
      <c r="R184" s="430" t="s">
        <v>924</v>
      </c>
      <c r="AM184"/>
      <c r="AN184"/>
      <c r="AO184"/>
      <c r="AP184"/>
      <c r="AQ184"/>
      <c r="AR184"/>
      <c r="AS184"/>
      <c r="AT184"/>
      <c r="AU184"/>
    </row>
    <row r="185" spans="2:47" ht="15.75" x14ac:dyDescent="0.25">
      <c r="B185" s="326" t="str">
        <f>IF(Tabla1[[#This Row],[Código_Actividad]]="","",CONCATENATE(Tabla1[[#This Row],[POA]],".",Tabla1[[#This Row],[SRS]],".",Tabla1[[#This Row],[AREA]],".",Tabla1[[#This Row],[TIPO]]))</f>
        <v/>
      </c>
      <c r="C185" s="326" t="str">
        <f>IF(Tabla1[[#This Row],[Código_Actividad]]="","",'Formulario PPGR1'!#REF!)</f>
        <v/>
      </c>
      <c r="D185" s="326" t="str">
        <f>IF(Tabla1[[#This Row],[Código_Actividad]]="","",'Formulario PPGR1'!#REF!)</f>
        <v/>
      </c>
      <c r="E185" s="326" t="str">
        <f>IF(Tabla1[[#This Row],[Código_Actividad]]="","",'Formulario PPGR1'!#REF!)</f>
        <v/>
      </c>
      <c r="F185" s="326" t="str">
        <f>IF(Tabla1[[#This Row],[Código_Actividad]]="","",'Formulario PPGR1'!#REF!)</f>
        <v/>
      </c>
      <c r="G185" s="427"/>
      <c r="H185" s="440" t="s">
        <v>2200</v>
      </c>
      <c r="I185" s="441" t="s">
        <v>2200</v>
      </c>
      <c r="J185" s="430" t="s">
        <v>186</v>
      </c>
      <c r="K185" s="454"/>
      <c r="L185" s="448" t="s">
        <v>1325</v>
      </c>
      <c r="M185" s="454" t="s">
        <v>1318</v>
      </c>
      <c r="N185" s="427">
        <v>80</v>
      </c>
      <c r="O185" s="432">
        <v>250</v>
      </c>
      <c r="P185" s="482">
        <f>Tabla1[[#This Row],[Precio Unitario]]*Tabla1[[#This Row],[Cantidad de Insumos]]</f>
        <v>20000</v>
      </c>
      <c r="Q185" s="449">
        <v>231101</v>
      </c>
      <c r="R185" s="430" t="s">
        <v>926</v>
      </c>
      <c r="AM185"/>
      <c r="AN185"/>
      <c r="AO185"/>
      <c r="AP185"/>
      <c r="AQ185"/>
      <c r="AR185"/>
      <c r="AS185"/>
      <c r="AT185"/>
      <c r="AU185"/>
    </row>
    <row r="186" spans="2:47" ht="15.75" x14ac:dyDescent="0.25">
      <c r="B186" s="326" t="e">
        <f>IF(Tabla1[[#This Row],[Código_Actividad]]="","",CONCATENATE(Tabla1[[#This Row],[POA]],".",Tabla1[[#This Row],[SRS]],".",Tabla1[[#This Row],[AREA]],".",Tabla1[[#This Row],[TIPO]]))</f>
        <v>#REF!</v>
      </c>
      <c r="C186" s="326" t="e">
        <f>IF(Tabla1[[#This Row],[Código_Actividad]]="","",'Formulario PPGR1'!#REF!)</f>
        <v>#REF!</v>
      </c>
      <c r="D186" s="326" t="e">
        <f>IF(Tabla1[[#This Row],[Código_Actividad]]="","",'Formulario PPGR1'!#REF!)</f>
        <v>#REF!</v>
      </c>
      <c r="E186" s="326" t="e">
        <f>IF(Tabla1[[#This Row],[Código_Actividad]]="","",'Formulario PPGR1'!#REF!)</f>
        <v>#REF!</v>
      </c>
      <c r="F186" s="326" t="e">
        <f>IF(Tabla1[[#This Row],[Código_Actividad]]="","",'Formulario PPGR1'!#REF!)</f>
        <v>#REF!</v>
      </c>
      <c r="G186" s="427" t="s">
        <v>1944</v>
      </c>
      <c r="H186" s="440" t="s">
        <v>1945</v>
      </c>
      <c r="I186" s="441">
        <v>1</v>
      </c>
      <c r="J186" s="430" t="s">
        <v>362</v>
      </c>
      <c r="K186" s="448"/>
      <c r="L186" s="430" t="s">
        <v>2714</v>
      </c>
      <c r="M186" s="430" t="s">
        <v>1318</v>
      </c>
      <c r="N186" s="427">
        <v>40</v>
      </c>
      <c r="O186" s="431">
        <v>100</v>
      </c>
      <c r="P186" s="482">
        <f>Tabla1[[#This Row],[Precio Unitario]]*Tabla1[[#This Row],[Cantidad de Insumos]]</f>
        <v>4000</v>
      </c>
      <c r="Q186" s="449">
        <v>239201</v>
      </c>
      <c r="R186" s="430" t="s">
        <v>924</v>
      </c>
      <c r="AM186"/>
      <c r="AN186"/>
      <c r="AO186"/>
      <c r="AP186"/>
      <c r="AQ186"/>
      <c r="AR186"/>
      <c r="AS186"/>
      <c r="AT186"/>
      <c r="AU186"/>
    </row>
    <row r="187" spans="2:47" ht="15.75" x14ac:dyDescent="0.25">
      <c r="B187" s="326" t="str">
        <f>IF(Tabla1[[#This Row],[Código_Actividad]]="","",CONCATENATE(Tabla1[[#This Row],[POA]],".",Tabla1[[#This Row],[SRS]],".",Tabla1[[#This Row],[AREA]],".",Tabla1[[#This Row],[TIPO]]))</f>
        <v/>
      </c>
      <c r="C187" s="326" t="str">
        <f>IF(Tabla1[[#This Row],[Código_Actividad]]="","",'Formulario PPGR1'!#REF!)</f>
        <v/>
      </c>
      <c r="D187" s="326" t="str">
        <f>IF(Tabla1[[#This Row],[Código_Actividad]]="","",'Formulario PPGR1'!#REF!)</f>
        <v/>
      </c>
      <c r="E187" s="326" t="str">
        <f>IF(Tabla1[[#This Row],[Código_Actividad]]="","",'Formulario PPGR1'!#REF!)</f>
        <v/>
      </c>
      <c r="F187" s="326" t="str">
        <f>IF(Tabla1[[#This Row],[Código_Actividad]]="","",'Formulario PPGR1'!#REF!)</f>
        <v/>
      </c>
      <c r="G187" s="427"/>
      <c r="H187" s="442" t="s">
        <v>2200</v>
      </c>
      <c r="I187" s="441" t="s">
        <v>2200</v>
      </c>
      <c r="J187" s="430" t="s">
        <v>2551</v>
      </c>
      <c r="K187" s="448"/>
      <c r="L187" s="430" t="s">
        <v>2551</v>
      </c>
      <c r="M187" s="430" t="s">
        <v>2552</v>
      </c>
      <c r="N187" s="427">
        <v>4</v>
      </c>
      <c r="O187" s="431">
        <v>144</v>
      </c>
      <c r="P187" s="482">
        <f>Tabla1[[#This Row],[Precio Unitario]]*Tabla1[[#This Row],[Cantidad de Insumos]]</f>
        <v>576</v>
      </c>
      <c r="Q187" s="449">
        <v>239201</v>
      </c>
      <c r="R187" s="430" t="s">
        <v>924</v>
      </c>
      <c r="AM187"/>
      <c r="AN187"/>
      <c r="AO187"/>
      <c r="AP187"/>
      <c r="AQ187"/>
      <c r="AR187"/>
      <c r="AS187"/>
      <c r="AT187"/>
      <c r="AU187"/>
    </row>
    <row r="188" spans="2:47" ht="15.75" x14ac:dyDescent="0.25">
      <c r="B188" s="326" t="str">
        <f>IF(Tabla1[[#This Row],[Código_Actividad]]="","",CONCATENATE(Tabla1[[#This Row],[POA]],".",Tabla1[[#This Row],[SRS]],".",Tabla1[[#This Row],[AREA]],".",Tabla1[[#This Row],[TIPO]]))</f>
        <v/>
      </c>
      <c r="C188" s="326" t="str">
        <f>IF(Tabla1[[#This Row],[Código_Actividad]]="","",'Formulario PPGR1'!#REF!)</f>
        <v/>
      </c>
      <c r="D188" s="326" t="str">
        <f>IF(Tabla1[[#This Row],[Código_Actividad]]="","",'Formulario PPGR1'!#REF!)</f>
        <v/>
      </c>
      <c r="E188" s="326" t="str">
        <f>IF(Tabla1[[#This Row],[Código_Actividad]]="","",'Formulario PPGR1'!#REF!)</f>
        <v/>
      </c>
      <c r="F188" s="326" t="str">
        <f>IF(Tabla1[[#This Row],[Código_Actividad]]="","",'Formulario PPGR1'!#REF!)</f>
        <v/>
      </c>
      <c r="G188" s="477"/>
      <c r="H188" s="442" t="s">
        <v>2200</v>
      </c>
      <c r="I188" s="441" t="s">
        <v>2200</v>
      </c>
      <c r="J188" s="430" t="s">
        <v>186</v>
      </c>
      <c r="K188" s="430"/>
      <c r="L188" s="430" t="s">
        <v>1325</v>
      </c>
      <c r="M188" s="430" t="s">
        <v>1318</v>
      </c>
      <c r="N188" s="427">
        <v>40</v>
      </c>
      <c r="O188" s="431">
        <v>250</v>
      </c>
      <c r="P188" s="482">
        <f>Tabla1[[#This Row],[Precio Unitario]]*Tabla1[[#This Row],[Cantidad de Insumos]]</f>
        <v>10000</v>
      </c>
      <c r="Q188" s="449">
        <v>231101</v>
      </c>
      <c r="R188" s="430" t="s">
        <v>926</v>
      </c>
      <c r="AM188"/>
      <c r="AN188"/>
      <c r="AO188"/>
      <c r="AP188"/>
      <c r="AQ188"/>
      <c r="AR188"/>
      <c r="AS188"/>
      <c r="AT188"/>
      <c r="AU188"/>
    </row>
    <row r="189" spans="2:47" ht="63.75" x14ac:dyDescent="0.25">
      <c r="B189" s="326" t="e">
        <f>IF(Tabla1[[#This Row],[Código_Actividad]]="","",CONCATENATE(Tabla1[[#This Row],[POA]],".",Tabla1[[#This Row],[SRS]],".",Tabla1[[#This Row],[AREA]],".",Tabla1[[#This Row],[TIPO]]))</f>
        <v>#REF!</v>
      </c>
      <c r="C189" s="326" t="e">
        <f>IF(Tabla1[[#This Row],[Código_Actividad]]="","",'Formulario PPGR1'!#REF!)</f>
        <v>#REF!</v>
      </c>
      <c r="D189" s="326" t="e">
        <f>IF(Tabla1[[#This Row],[Código_Actividad]]="","",'Formulario PPGR1'!#REF!)</f>
        <v>#REF!</v>
      </c>
      <c r="E189" s="326" t="e">
        <f>IF(Tabla1[[#This Row],[Código_Actividad]]="","",'Formulario PPGR1'!#REF!)</f>
        <v>#REF!</v>
      </c>
      <c r="F189" s="326" t="e">
        <f>IF(Tabla1[[#This Row],[Código_Actividad]]="","",'Formulario PPGR1'!#REF!)</f>
        <v>#REF!</v>
      </c>
      <c r="G189" s="531" t="s">
        <v>1413</v>
      </c>
      <c r="H189" s="442" t="s">
        <v>1414</v>
      </c>
      <c r="I189" s="441">
        <v>4</v>
      </c>
      <c r="J189" s="430" t="s">
        <v>2535</v>
      </c>
      <c r="K189" s="430"/>
      <c r="L189" s="430" t="s">
        <v>2536</v>
      </c>
      <c r="M189" s="430" t="s">
        <v>1318</v>
      </c>
      <c r="N189" s="427">
        <v>160</v>
      </c>
      <c r="O189" s="431">
        <v>250</v>
      </c>
      <c r="P189" s="482">
        <f>Tabla1[[#This Row],[Precio Unitario]]*Tabla1[[#This Row],[Cantidad de Insumos]]</f>
        <v>40000</v>
      </c>
      <c r="Q189" s="449">
        <v>231101</v>
      </c>
      <c r="R189" s="430" t="s">
        <v>926</v>
      </c>
      <c r="AM189"/>
      <c r="AN189"/>
      <c r="AO189"/>
      <c r="AP189"/>
      <c r="AQ189"/>
      <c r="AR189"/>
      <c r="AS189"/>
      <c r="AT189"/>
      <c r="AU189"/>
    </row>
    <row r="190" spans="2:47" ht="15.75" x14ac:dyDescent="0.25">
      <c r="B190" s="326" t="e">
        <f>IF(Tabla1[[#This Row],[Código_Actividad]]="","",CONCATENATE(Tabla1[[#This Row],[POA]],".",Tabla1[[#This Row],[SRS]],".",Tabla1[[#This Row],[AREA]],".",Tabla1[[#This Row],[TIPO]]))</f>
        <v>#REF!</v>
      </c>
      <c r="C190" s="326" t="e">
        <f>IF(Tabla1[[#This Row],[Código_Actividad]]="","",'Formulario PPGR1'!#REF!)</f>
        <v>#REF!</v>
      </c>
      <c r="D190" s="326" t="e">
        <f>IF(Tabla1[[#This Row],[Código_Actividad]]="","",'Formulario PPGR1'!#REF!)</f>
        <v>#REF!</v>
      </c>
      <c r="E190" s="326" t="e">
        <f>IF(Tabla1[[#This Row],[Código_Actividad]]="","",'Formulario PPGR1'!#REF!)</f>
        <v>#REF!</v>
      </c>
      <c r="F190" s="326" t="e">
        <f>IF(Tabla1[[#This Row],[Código_Actividad]]="","",'Formulario PPGR1'!#REF!)</f>
        <v>#REF!</v>
      </c>
      <c r="G190" s="427" t="s">
        <v>1413</v>
      </c>
      <c r="H190" s="440" t="s">
        <v>1414</v>
      </c>
      <c r="I190" s="441">
        <v>4</v>
      </c>
      <c r="J190" s="430" t="s">
        <v>2537</v>
      </c>
      <c r="K190" s="430"/>
      <c r="L190" s="430" t="s">
        <v>2538</v>
      </c>
      <c r="M190" s="430" t="s">
        <v>1318</v>
      </c>
      <c r="N190" s="427">
        <v>160</v>
      </c>
      <c r="O190" s="431">
        <v>100</v>
      </c>
      <c r="P190" s="482">
        <f>Tabla1[[#This Row],[Precio Unitario]]*Tabla1[[#This Row],[Cantidad de Insumos]]</f>
        <v>16000</v>
      </c>
      <c r="Q190" s="449" t="s">
        <v>2539</v>
      </c>
      <c r="R190" s="430" t="s">
        <v>924</v>
      </c>
      <c r="AM190"/>
      <c r="AN190"/>
      <c r="AO190"/>
      <c r="AP190"/>
      <c r="AQ190"/>
      <c r="AR190"/>
      <c r="AS190"/>
      <c r="AT190"/>
      <c r="AU190"/>
    </row>
    <row r="191" spans="2:47" ht="15.75" x14ac:dyDescent="0.25">
      <c r="B191" s="326" t="e">
        <f>IF(Tabla1[[#This Row],[Código_Actividad]]="","",CONCATENATE(Tabla1[[#This Row],[POA]],".",Tabla1[[#This Row],[SRS]],".",Tabla1[[#This Row],[AREA]],".",Tabla1[[#This Row],[TIPO]]))</f>
        <v>#REF!</v>
      </c>
      <c r="C191" s="326" t="e">
        <f>IF(Tabla1[[#This Row],[Código_Actividad]]="","",'Formulario PPGR1'!#REF!)</f>
        <v>#REF!</v>
      </c>
      <c r="D191" s="326" t="e">
        <f>IF(Tabla1[[#This Row],[Código_Actividad]]="","",'Formulario PPGR1'!#REF!)</f>
        <v>#REF!</v>
      </c>
      <c r="E191" s="326" t="e">
        <f>IF(Tabla1[[#This Row],[Código_Actividad]]="","",'Formulario PPGR1'!#REF!)</f>
        <v>#REF!</v>
      </c>
      <c r="F191" s="326" t="e">
        <f>IF(Tabla1[[#This Row],[Código_Actividad]]="","",'Formulario PPGR1'!#REF!)</f>
        <v>#REF!</v>
      </c>
      <c r="G191" s="427" t="s">
        <v>1415</v>
      </c>
      <c r="H191" s="440" t="s">
        <v>1416</v>
      </c>
      <c r="I191" s="441">
        <v>12</v>
      </c>
      <c r="J191" s="430" t="s">
        <v>2540</v>
      </c>
      <c r="K191" s="448"/>
      <c r="L191" s="430" t="s">
        <v>1331</v>
      </c>
      <c r="M191" s="430" t="s">
        <v>2490</v>
      </c>
      <c r="N191" s="427">
        <v>60</v>
      </c>
      <c r="O191" s="431">
        <v>180</v>
      </c>
      <c r="P191" s="482">
        <f>Tabla1[[#This Row],[Precio Unitario]]*Tabla1[[#This Row],[Cantidad de Insumos]]</f>
        <v>10800</v>
      </c>
      <c r="Q191" s="449">
        <v>237102</v>
      </c>
      <c r="R191" s="430" t="s">
        <v>926</v>
      </c>
      <c r="AM191"/>
      <c r="AN191"/>
      <c r="AO191"/>
      <c r="AP191"/>
      <c r="AQ191"/>
      <c r="AR191"/>
      <c r="AS191"/>
      <c r="AT191"/>
      <c r="AU191"/>
    </row>
    <row r="192" spans="2:47" ht="51" x14ac:dyDescent="0.25">
      <c r="B192" s="326" t="e">
        <f>IF(Tabla1[[#This Row],[Código_Actividad]]="","",CONCATENATE(Tabla1[[#This Row],[POA]],".",Tabla1[[#This Row],[SRS]],".",Tabla1[[#This Row],[AREA]],".",Tabla1[[#This Row],[TIPO]]))</f>
        <v>#REF!</v>
      </c>
      <c r="C192" s="326" t="e">
        <f>IF(Tabla1[[#This Row],[Código_Actividad]]="","",'Formulario PPGR1'!#REF!)</f>
        <v>#REF!</v>
      </c>
      <c r="D192" s="326" t="e">
        <f>IF(Tabla1[[#This Row],[Código_Actividad]]="","",'Formulario PPGR1'!#REF!)</f>
        <v>#REF!</v>
      </c>
      <c r="E192" s="326" t="e">
        <f>IF(Tabla1[[#This Row],[Código_Actividad]]="","",'Formulario PPGR1'!#REF!)</f>
        <v>#REF!</v>
      </c>
      <c r="F192" s="326" t="e">
        <f>IF(Tabla1[[#This Row],[Código_Actividad]]="","",'Formulario PPGR1'!#REF!)</f>
        <v>#REF!</v>
      </c>
      <c r="G192" s="427" t="s">
        <v>1415</v>
      </c>
      <c r="H192" s="442" t="s">
        <v>1416</v>
      </c>
      <c r="I192" s="441">
        <v>12</v>
      </c>
      <c r="J192" s="430" t="s">
        <v>2541</v>
      </c>
      <c r="K192" s="430"/>
      <c r="L192" s="430" t="s">
        <v>2542</v>
      </c>
      <c r="M192" s="430" t="s">
        <v>2484</v>
      </c>
      <c r="N192" s="427">
        <v>12</v>
      </c>
      <c r="O192" s="431">
        <v>1050</v>
      </c>
      <c r="P192" s="482">
        <f>Tabla1[[#This Row],[Precio Unitario]]*Tabla1[[#This Row],[Cantidad de Insumos]]</f>
        <v>12600</v>
      </c>
      <c r="Q192" s="449">
        <v>223101</v>
      </c>
      <c r="R192" s="479" t="s">
        <v>924</v>
      </c>
      <c r="AM192"/>
      <c r="AN192"/>
      <c r="AO192"/>
      <c r="AP192"/>
      <c r="AQ192"/>
      <c r="AR192"/>
      <c r="AS192"/>
      <c r="AT192"/>
      <c r="AU192"/>
    </row>
    <row r="193" spans="2:47" ht="51" x14ac:dyDescent="0.25">
      <c r="B193" s="326" t="e">
        <f>IF(Tabla1[[#This Row],[Código_Actividad]]="","",CONCATENATE(Tabla1[[#This Row],[POA]],".",Tabla1[[#This Row],[SRS]],".",Tabla1[[#This Row],[AREA]],".",Tabla1[[#This Row],[TIPO]]))</f>
        <v>#REF!</v>
      </c>
      <c r="C193" s="326" t="e">
        <f>IF(Tabla1[[#This Row],[Código_Actividad]]="","",'Formulario PPGR1'!#REF!)</f>
        <v>#REF!</v>
      </c>
      <c r="D193" s="326" t="e">
        <f>IF(Tabla1[[#This Row],[Código_Actividad]]="","",'Formulario PPGR1'!#REF!)</f>
        <v>#REF!</v>
      </c>
      <c r="E193" s="326" t="e">
        <f>IF(Tabla1[[#This Row],[Código_Actividad]]="","",'Formulario PPGR1'!#REF!)</f>
        <v>#REF!</v>
      </c>
      <c r="F193" s="326" t="e">
        <f>IF(Tabla1[[#This Row],[Código_Actividad]]="","",'Formulario PPGR1'!#REF!)</f>
        <v>#REF!</v>
      </c>
      <c r="G193" s="427" t="s">
        <v>1415</v>
      </c>
      <c r="H193" s="442" t="s">
        <v>1416</v>
      </c>
      <c r="I193" s="441">
        <v>12</v>
      </c>
      <c r="J193" s="430" t="s">
        <v>2541</v>
      </c>
      <c r="K193" s="430"/>
      <c r="L193" s="430" t="s">
        <v>1316</v>
      </c>
      <c r="M193" s="430" t="s">
        <v>2484</v>
      </c>
      <c r="N193" s="427">
        <v>12</v>
      </c>
      <c r="O193" s="431">
        <v>500</v>
      </c>
      <c r="P193" s="482">
        <f>Tabla1[[#This Row],[Precio Unitario]]*Tabla1[[#This Row],[Cantidad de Insumos]]</f>
        <v>6000</v>
      </c>
      <c r="Q193" s="449">
        <v>223101</v>
      </c>
      <c r="R193" s="479" t="s">
        <v>924</v>
      </c>
      <c r="AM193"/>
      <c r="AN193"/>
      <c r="AO193"/>
      <c r="AP193"/>
      <c r="AQ193"/>
      <c r="AR193"/>
      <c r="AS193"/>
      <c r="AT193"/>
      <c r="AU193"/>
    </row>
    <row r="194" spans="2:47" ht="63.75" x14ac:dyDescent="0.25">
      <c r="B194" s="326" t="e">
        <f>IF(Tabla1[[#This Row],[Código_Actividad]]="","",CONCATENATE(Tabla1[[#This Row],[POA]],".",Tabla1[[#This Row],[SRS]],".",Tabla1[[#This Row],[AREA]],".",Tabla1[[#This Row],[TIPO]]))</f>
        <v>#REF!</v>
      </c>
      <c r="C194" s="326" t="e">
        <f>IF(Tabla1[[#This Row],[Código_Actividad]]="","",'Formulario PPGR1'!#REF!)</f>
        <v>#REF!</v>
      </c>
      <c r="D194" s="326" t="e">
        <f>IF(Tabla1[[#This Row],[Código_Actividad]]="","",'Formulario PPGR1'!#REF!)</f>
        <v>#REF!</v>
      </c>
      <c r="E194" s="326" t="e">
        <f>IF(Tabla1[[#This Row],[Código_Actividad]]="","",'Formulario PPGR1'!#REF!)</f>
        <v>#REF!</v>
      </c>
      <c r="F194" s="326" t="e">
        <f>IF(Tabla1[[#This Row],[Código_Actividad]]="","",'Formulario PPGR1'!#REF!)</f>
        <v>#REF!</v>
      </c>
      <c r="G194" s="427" t="s">
        <v>1762</v>
      </c>
      <c r="H194" s="442" t="s">
        <v>1777</v>
      </c>
      <c r="I194" s="441">
        <v>6</v>
      </c>
      <c r="J194" s="430" t="s">
        <v>2535</v>
      </c>
      <c r="K194" s="430"/>
      <c r="L194" s="430" t="s">
        <v>2536</v>
      </c>
      <c r="M194" s="430" t="s">
        <v>1318</v>
      </c>
      <c r="N194" s="427">
        <v>160</v>
      </c>
      <c r="O194" s="431">
        <v>250</v>
      </c>
      <c r="P194" s="482">
        <f>Tabla1[[#This Row],[Precio Unitario]]*Tabla1[[#This Row],[Cantidad de Insumos]]</f>
        <v>40000</v>
      </c>
      <c r="Q194" s="449">
        <v>231101</v>
      </c>
      <c r="R194" s="430" t="s">
        <v>926</v>
      </c>
      <c r="AM194"/>
      <c r="AN194"/>
      <c r="AO194"/>
      <c r="AP194"/>
      <c r="AQ194"/>
      <c r="AR194"/>
      <c r="AS194"/>
      <c r="AT194"/>
      <c r="AU194"/>
    </row>
    <row r="195" spans="2:47" ht="63.75" x14ac:dyDescent="0.25">
      <c r="B195" s="326" t="e">
        <f>IF(Tabla1[[#This Row],[Código_Actividad]]="","",CONCATENATE(Tabla1[[#This Row],[POA]],".",Tabla1[[#This Row],[SRS]],".",Tabla1[[#This Row],[AREA]],".",Tabla1[[#This Row],[TIPO]]))</f>
        <v>#REF!</v>
      </c>
      <c r="C195" s="326" t="e">
        <f>IF(Tabla1[[#This Row],[Código_Actividad]]="","",'Formulario PPGR1'!#REF!)</f>
        <v>#REF!</v>
      </c>
      <c r="D195" s="326" t="e">
        <f>IF(Tabla1[[#This Row],[Código_Actividad]]="","",'Formulario PPGR1'!#REF!)</f>
        <v>#REF!</v>
      </c>
      <c r="E195" s="326" t="e">
        <f>IF(Tabla1[[#This Row],[Código_Actividad]]="","",'Formulario PPGR1'!#REF!)</f>
        <v>#REF!</v>
      </c>
      <c r="F195" s="326" t="e">
        <f>IF(Tabla1[[#This Row],[Código_Actividad]]="","",'Formulario PPGR1'!#REF!)</f>
        <v>#REF!</v>
      </c>
      <c r="G195" s="427" t="s">
        <v>1762</v>
      </c>
      <c r="H195" s="442" t="s">
        <v>1777</v>
      </c>
      <c r="I195" s="441">
        <v>6</v>
      </c>
      <c r="J195" s="430" t="s">
        <v>2537</v>
      </c>
      <c r="K195" s="430"/>
      <c r="L195" s="430" t="s">
        <v>2538</v>
      </c>
      <c r="M195" s="430" t="s">
        <v>1318</v>
      </c>
      <c r="N195" s="427">
        <v>160</v>
      </c>
      <c r="O195" s="431">
        <v>100</v>
      </c>
      <c r="P195" s="482">
        <f>Tabla1[[#This Row],[Precio Unitario]]*Tabla1[[#This Row],[Cantidad de Insumos]]</f>
        <v>16000</v>
      </c>
      <c r="Q195" s="449">
        <v>222201</v>
      </c>
      <c r="R195" s="430" t="s">
        <v>924</v>
      </c>
      <c r="AM195"/>
      <c r="AN195"/>
      <c r="AO195"/>
      <c r="AP195"/>
      <c r="AQ195"/>
      <c r="AR195"/>
      <c r="AS195"/>
      <c r="AT195"/>
      <c r="AU195"/>
    </row>
    <row r="196" spans="2:47" ht="38.25" x14ac:dyDescent="0.25">
      <c r="B196" s="326" t="e">
        <f>IF(Tabla1[[#This Row],[Código_Actividad]]="","",CONCATENATE(Tabla1[[#This Row],[POA]],".",Tabla1[[#This Row],[SRS]],".",Tabla1[[#This Row],[AREA]],".",Tabla1[[#This Row],[TIPO]]))</f>
        <v>#REF!</v>
      </c>
      <c r="C196" s="326" t="e">
        <f>IF(Tabla1[[#This Row],[Código_Actividad]]="","",'Formulario PPGR1'!#REF!)</f>
        <v>#REF!</v>
      </c>
      <c r="D196" s="326" t="e">
        <f>IF(Tabla1[[#This Row],[Código_Actividad]]="","",'Formulario PPGR1'!#REF!)</f>
        <v>#REF!</v>
      </c>
      <c r="E196" s="326" t="e">
        <f>IF(Tabla1[[#This Row],[Código_Actividad]]="","",'Formulario PPGR1'!#REF!)</f>
        <v>#REF!</v>
      </c>
      <c r="F196" s="326" t="e">
        <f>IF(Tabla1[[#This Row],[Código_Actividad]]="","",'Formulario PPGR1'!#REF!)</f>
        <v>#REF!</v>
      </c>
      <c r="G196" s="427" t="s">
        <v>1765</v>
      </c>
      <c r="H196" s="442" t="s">
        <v>1778</v>
      </c>
      <c r="I196" s="441">
        <v>12</v>
      </c>
      <c r="J196" s="430" t="s">
        <v>1326</v>
      </c>
      <c r="K196" s="430"/>
      <c r="L196" s="430" t="s">
        <v>1331</v>
      </c>
      <c r="M196" s="430" t="s">
        <v>2490</v>
      </c>
      <c r="N196" s="427">
        <v>60</v>
      </c>
      <c r="O196" s="431">
        <v>180</v>
      </c>
      <c r="P196" s="482">
        <f>Tabla1[[#This Row],[Precio Unitario]]*Tabla1[[#This Row],[Cantidad de Insumos]]</f>
        <v>10800</v>
      </c>
      <c r="Q196" s="449">
        <v>237102</v>
      </c>
      <c r="R196" s="430" t="s">
        <v>926</v>
      </c>
      <c r="AM196"/>
      <c r="AN196"/>
      <c r="AO196"/>
      <c r="AP196"/>
      <c r="AQ196"/>
      <c r="AR196"/>
      <c r="AS196"/>
      <c r="AT196"/>
      <c r="AU196"/>
    </row>
    <row r="197" spans="2:47" ht="15.75" x14ac:dyDescent="0.25">
      <c r="B197" s="326" t="e">
        <f>IF(Tabla1[[#This Row],[Código_Actividad]]="","",CONCATENATE(Tabla1[[#This Row],[POA]],".",Tabla1[[#This Row],[SRS]],".",Tabla1[[#This Row],[AREA]],".",Tabla1[[#This Row],[TIPO]]))</f>
        <v>#REF!</v>
      </c>
      <c r="C197" s="326" t="e">
        <f>IF(Tabla1[[#This Row],[Código_Actividad]]="","",'Formulario PPGR1'!#REF!)</f>
        <v>#REF!</v>
      </c>
      <c r="D197" s="326" t="e">
        <f>IF(Tabla1[[#This Row],[Código_Actividad]]="","",'Formulario PPGR1'!#REF!)</f>
        <v>#REF!</v>
      </c>
      <c r="E197" s="326" t="e">
        <f>IF(Tabla1[[#This Row],[Código_Actividad]]="","",'Formulario PPGR1'!#REF!)</f>
        <v>#REF!</v>
      </c>
      <c r="F197" s="326" t="e">
        <f>IF(Tabla1[[#This Row],[Código_Actividad]]="","",'Formulario PPGR1'!#REF!)</f>
        <v>#REF!</v>
      </c>
      <c r="G197" s="427" t="s">
        <v>1765</v>
      </c>
      <c r="H197" s="440" t="s">
        <v>1778</v>
      </c>
      <c r="I197" s="441">
        <v>12</v>
      </c>
      <c r="J197" s="430" t="s">
        <v>2541</v>
      </c>
      <c r="K197" s="430"/>
      <c r="L197" s="430" t="s">
        <v>2542</v>
      </c>
      <c r="M197" s="430" t="s">
        <v>2484</v>
      </c>
      <c r="N197" s="427">
        <v>12</v>
      </c>
      <c r="O197" s="431">
        <v>1050</v>
      </c>
      <c r="P197" s="482">
        <f>Tabla1[[#This Row],[Precio Unitario]]*Tabla1[[#This Row],[Cantidad de Insumos]]</f>
        <v>12600</v>
      </c>
      <c r="Q197" s="449">
        <v>223101</v>
      </c>
      <c r="R197" s="479" t="s">
        <v>924</v>
      </c>
      <c r="AM197"/>
      <c r="AN197"/>
      <c r="AO197"/>
      <c r="AP197"/>
      <c r="AQ197"/>
      <c r="AR197"/>
      <c r="AS197"/>
      <c r="AT197"/>
      <c r="AU197"/>
    </row>
    <row r="198" spans="2:47" ht="15.75" x14ac:dyDescent="0.25">
      <c r="B198" s="326" t="e">
        <f>IF(Tabla1[[#This Row],[Código_Actividad]]="","",CONCATENATE(Tabla1[[#This Row],[POA]],".",Tabla1[[#This Row],[SRS]],".",Tabla1[[#This Row],[AREA]],".",Tabla1[[#This Row],[TIPO]]))</f>
        <v>#REF!</v>
      </c>
      <c r="C198" s="326" t="e">
        <f>IF(Tabla1[[#This Row],[Código_Actividad]]="","",'Formulario PPGR1'!#REF!)</f>
        <v>#REF!</v>
      </c>
      <c r="D198" s="326" t="e">
        <f>IF(Tabla1[[#This Row],[Código_Actividad]]="","",'Formulario PPGR1'!#REF!)</f>
        <v>#REF!</v>
      </c>
      <c r="E198" s="326" t="e">
        <f>IF(Tabla1[[#This Row],[Código_Actividad]]="","",'Formulario PPGR1'!#REF!)</f>
        <v>#REF!</v>
      </c>
      <c r="F198" s="326" t="e">
        <f>IF(Tabla1[[#This Row],[Código_Actividad]]="","",'Formulario PPGR1'!#REF!)</f>
        <v>#REF!</v>
      </c>
      <c r="G198" s="427" t="s">
        <v>1765</v>
      </c>
      <c r="H198" s="440" t="s">
        <v>1778</v>
      </c>
      <c r="I198" s="441">
        <v>12</v>
      </c>
      <c r="J198" s="430" t="s">
        <v>2541</v>
      </c>
      <c r="K198" s="430"/>
      <c r="L198" s="430" t="s">
        <v>1316</v>
      </c>
      <c r="M198" s="430" t="s">
        <v>2484</v>
      </c>
      <c r="N198" s="427">
        <v>12</v>
      </c>
      <c r="O198" s="431">
        <v>500</v>
      </c>
      <c r="P198" s="482">
        <f>Tabla1[[#This Row],[Precio Unitario]]*Tabla1[[#This Row],[Cantidad de Insumos]]</f>
        <v>6000</v>
      </c>
      <c r="Q198" s="449">
        <v>223101</v>
      </c>
      <c r="R198" s="479" t="s">
        <v>924</v>
      </c>
      <c r="AM198"/>
      <c r="AN198"/>
      <c r="AO198"/>
      <c r="AP198"/>
      <c r="AQ198"/>
      <c r="AR198"/>
      <c r="AS198"/>
      <c r="AT198"/>
      <c r="AU198"/>
    </row>
    <row r="199" spans="2:47" ht="38.25" x14ac:dyDescent="0.25">
      <c r="B199" s="326" t="e">
        <f>IF(Tabla1[[#This Row],[Código_Actividad]]="","",CONCATENATE(Tabla1[[#This Row],[POA]],".",Tabla1[[#This Row],[SRS]],".",Tabla1[[#This Row],[AREA]],".",Tabla1[[#This Row],[TIPO]]))</f>
        <v>#REF!</v>
      </c>
      <c r="C199" s="326" t="e">
        <f>IF(Tabla1[[#This Row],[Código_Actividad]]="","",'Formulario PPGR1'!#REF!)</f>
        <v>#REF!</v>
      </c>
      <c r="D199" s="326" t="e">
        <f>IF(Tabla1[[#This Row],[Código_Actividad]]="","",'Formulario PPGR1'!#REF!)</f>
        <v>#REF!</v>
      </c>
      <c r="E199" s="326" t="e">
        <f>IF(Tabla1[[#This Row],[Código_Actividad]]="","",'Formulario PPGR1'!#REF!)</f>
        <v>#REF!</v>
      </c>
      <c r="F199" s="326" t="e">
        <f>IF(Tabla1[[#This Row],[Código_Actividad]]="","",'Formulario PPGR1'!#REF!)</f>
        <v>#REF!</v>
      </c>
      <c r="G199" s="427" t="s">
        <v>1779</v>
      </c>
      <c r="H199" s="442" t="s">
        <v>1780</v>
      </c>
      <c r="I199" s="441">
        <v>5</v>
      </c>
      <c r="J199" s="430" t="s">
        <v>2543</v>
      </c>
      <c r="K199" s="454"/>
      <c r="L199" s="448" t="s">
        <v>2523</v>
      </c>
      <c r="M199" s="454" t="s">
        <v>2524</v>
      </c>
      <c r="N199" s="427">
        <v>3</v>
      </c>
      <c r="O199" s="431">
        <v>350</v>
      </c>
      <c r="P199" s="482">
        <f>Tabla1[[#This Row],[Precio Unitario]]*Tabla1[[#This Row],[Cantidad de Insumos]]</f>
        <v>1050</v>
      </c>
      <c r="Q199" s="449">
        <v>239201</v>
      </c>
      <c r="R199" s="430" t="s">
        <v>924</v>
      </c>
      <c r="AM199"/>
      <c r="AN199"/>
      <c r="AO199"/>
      <c r="AP199"/>
      <c r="AQ199"/>
      <c r="AR199"/>
      <c r="AS199"/>
      <c r="AT199"/>
      <c r="AU199"/>
    </row>
    <row r="200" spans="2:47" ht="15.75" x14ac:dyDescent="0.25">
      <c r="B200" s="326" t="e">
        <f>IF(Tabla1[[#This Row],[Código_Actividad]]="","",CONCATENATE(Tabla1[[#This Row],[POA]],".",Tabla1[[#This Row],[SRS]],".",Tabla1[[#This Row],[AREA]],".",Tabla1[[#This Row],[TIPO]]))</f>
        <v>#REF!</v>
      </c>
      <c r="C200" s="326" t="e">
        <f>IF(Tabla1[[#This Row],[Código_Actividad]]="","",'Formulario PPGR1'!#REF!)</f>
        <v>#REF!</v>
      </c>
      <c r="D200" s="326" t="e">
        <f>IF(Tabla1[[#This Row],[Código_Actividad]]="","",'Formulario PPGR1'!#REF!)</f>
        <v>#REF!</v>
      </c>
      <c r="E200" s="326" t="e">
        <f>IF(Tabla1[[#This Row],[Código_Actividad]]="","",'Formulario PPGR1'!#REF!)</f>
        <v>#REF!</v>
      </c>
      <c r="F200" s="326" t="e">
        <f>IF(Tabla1[[#This Row],[Código_Actividad]]="","",'Formulario PPGR1'!#REF!)</f>
        <v>#REF!</v>
      </c>
      <c r="G200" s="427" t="s">
        <v>1779</v>
      </c>
      <c r="H200" s="440" t="s">
        <v>1780</v>
      </c>
      <c r="I200" s="441">
        <v>5</v>
      </c>
      <c r="J200" s="430" t="s">
        <v>2544</v>
      </c>
      <c r="K200" s="430"/>
      <c r="L200" s="430" t="s">
        <v>2545</v>
      </c>
      <c r="M200" s="430" t="s">
        <v>2515</v>
      </c>
      <c r="N200" s="427">
        <v>10</v>
      </c>
      <c r="O200" s="431">
        <v>144</v>
      </c>
      <c r="P200" s="482">
        <f>Tabla1[[#This Row],[Precio Unitario]]*Tabla1[[#This Row],[Cantidad de Insumos]]</f>
        <v>1440</v>
      </c>
      <c r="Q200" s="449">
        <v>239201</v>
      </c>
      <c r="R200" s="430" t="s">
        <v>924</v>
      </c>
      <c r="AM200"/>
      <c r="AN200"/>
      <c r="AO200"/>
      <c r="AP200"/>
      <c r="AQ200"/>
      <c r="AR200"/>
      <c r="AS200"/>
      <c r="AT200"/>
      <c r="AU200"/>
    </row>
    <row r="201" spans="2:47" ht="15.75" x14ac:dyDescent="0.25">
      <c r="B201" s="326" t="e">
        <f>IF(Tabla1[[#This Row],[Código_Actividad]]="","",CONCATENATE(Tabla1[[#This Row],[POA]],".",Tabla1[[#This Row],[SRS]],".",Tabla1[[#This Row],[AREA]],".",Tabla1[[#This Row],[TIPO]]))</f>
        <v>#REF!</v>
      </c>
      <c r="C201" s="326" t="e">
        <f>IF(Tabla1[[#This Row],[Código_Actividad]]="","",'Formulario PPGR1'!#REF!)</f>
        <v>#REF!</v>
      </c>
      <c r="D201" s="326" t="e">
        <f>IF(Tabla1[[#This Row],[Código_Actividad]]="","",'Formulario PPGR1'!#REF!)</f>
        <v>#REF!</v>
      </c>
      <c r="E201" s="326" t="e">
        <f>IF(Tabla1[[#This Row],[Código_Actividad]]="","",'Formulario PPGR1'!#REF!)</f>
        <v>#REF!</v>
      </c>
      <c r="F201" s="326" t="e">
        <f>IF(Tabla1[[#This Row],[Código_Actividad]]="","",'Formulario PPGR1'!#REF!)</f>
        <v>#REF!</v>
      </c>
      <c r="G201" s="427" t="s">
        <v>1779</v>
      </c>
      <c r="H201" s="440" t="s">
        <v>1780</v>
      </c>
      <c r="I201" s="441">
        <v>5</v>
      </c>
      <c r="J201" s="430" t="s">
        <v>2535</v>
      </c>
      <c r="K201" s="430"/>
      <c r="L201" s="430" t="s">
        <v>2494</v>
      </c>
      <c r="M201" s="430" t="s">
        <v>1318</v>
      </c>
      <c r="N201" s="427">
        <v>150</v>
      </c>
      <c r="O201" s="431">
        <v>250</v>
      </c>
      <c r="P201" s="482">
        <f>Tabla1[[#This Row],[Precio Unitario]]*Tabla1[[#This Row],[Cantidad de Insumos]]</f>
        <v>37500</v>
      </c>
      <c r="Q201" s="449">
        <v>231101</v>
      </c>
      <c r="R201" s="430" t="s">
        <v>926</v>
      </c>
      <c r="AM201"/>
      <c r="AN201"/>
      <c r="AO201"/>
      <c r="AP201"/>
      <c r="AQ201"/>
      <c r="AR201"/>
      <c r="AS201"/>
      <c r="AT201"/>
      <c r="AU201"/>
    </row>
    <row r="202" spans="2:47" ht="38.25" x14ac:dyDescent="0.25">
      <c r="B202" s="326" t="e">
        <f>IF(Tabla1[[#This Row],[Código_Actividad]]="","",CONCATENATE(Tabla1[[#This Row],[POA]],".",Tabla1[[#This Row],[SRS]],".",Tabla1[[#This Row],[AREA]],".",Tabla1[[#This Row],[TIPO]]))</f>
        <v>#REF!</v>
      </c>
      <c r="C202" s="326" t="e">
        <f>IF(Tabla1[[#This Row],[Código_Actividad]]="","",'Formulario PPGR1'!#REF!)</f>
        <v>#REF!</v>
      </c>
      <c r="D202" s="326" t="e">
        <f>IF(Tabla1[[#This Row],[Código_Actividad]]="","",'Formulario PPGR1'!#REF!)</f>
        <v>#REF!</v>
      </c>
      <c r="E202" s="326" t="e">
        <f>IF(Tabla1[[#This Row],[Código_Actividad]]="","",'Formulario PPGR1'!#REF!)</f>
        <v>#REF!</v>
      </c>
      <c r="F202" s="326" t="e">
        <f>IF(Tabla1[[#This Row],[Código_Actividad]]="","",'Formulario PPGR1'!#REF!)</f>
        <v>#REF!</v>
      </c>
      <c r="G202" s="427" t="s">
        <v>1771</v>
      </c>
      <c r="H202" s="442" t="s">
        <v>1781</v>
      </c>
      <c r="I202" s="441">
        <v>6</v>
      </c>
      <c r="J202" s="430" t="s">
        <v>2535</v>
      </c>
      <c r="K202" s="430"/>
      <c r="L202" s="430" t="s">
        <v>2494</v>
      </c>
      <c r="M202" s="430" t="s">
        <v>1318</v>
      </c>
      <c r="N202" s="427">
        <v>180</v>
      </c>
      <c r="O202" s="431">
        <v>250</v>
      </c>
      <c r="P202" s="482">
        <f>Tabla1[[#This Row],[Precio Unitario]]*Tabla1[[#This Row],[Cantidad de Insumos]]</f>
        <v>45000</v>
      </c>
      <c r="Q202" s="449">
        <v>231101</v>
      </c>
      <c r="R202" s="430" t="s">
        <v>926</v>
      </c>
      <c r="AM202"/>
      <c r="AN202"/>
      <c r="AO202"/>
      <c r="AP202"/>
      <c r="AQ202"/>
      <c r="AR202"/>
      <c r="AS202"/>
      <c r="AT202"/>
      <c r="AU202"/>
    </row>
    <row r="203" spans="2:47" ht="15.75" x14ac:dyDescent="0.25">
      <c r="B203" s="326" t="e">
        <f>IF(Tabla1[[#This Row],[Código_Actividad]]="","",CONCATENATE(Tabla1[[#This Row],[POA]],".",Tabla1[[#This Row],[SRS]],".",Tabla1[[#This Row],[AREA]],".",Tabla1[[#This Row],[TIPO]]))</f>
        <v>#REF!</v>
      </c>
      <c r="C203" s="326" t="e">
        <f>IF(Tabla1[[#This Row],[Código_Actividad]]="","",'Formulario PPGR1'!#REF!)</f>
        <v>#REF!</v>
      </c>
      <c r="D203" s="326" t="e">
        <f>IF(Tabla1[[#This Row],[Código_Actividad]]="","",'Formulario PPGR1'!#REF!)</f>
        <v>#REF!</v>
      </c>
      <c r="E203" s="326" t="e">
        <f>IF(Tabla1[[#This Row],[Código_Actividad]]="","",'Formulario PPGR1'!#REF!)</f>
        <v>#REF!</v>
      </c>
      <c r="F203" s="326" t="e">
        <f>IF(Tabla1[[#This Row],[Código_Actividad]]="","",'Formulario PPGR1'!#REF!)</f>
        <v>#REF!</v>
      </c>
      <c r="G203" s="427" t="s">
        <v>1782</v>
      </c>
      <c r="H203" s="440" t="s">
        <v>1783</v>
      </c>
      <c r="I203" s="441">
        <v>5</v>
      </c>
      <c r="J203" s="430" t="s">
        <v>1326</v>
      </c>
      <c r="K203" s="430"/>
      <c r="L203" s="430" t="s">
        <v>1331</v>
      </c>
      <c r="M203" s="430" t="s">
        <v>2490</v>
      </c>
      <c r="N203" s="427">
        <v>60</v>
      </c>
      <c r="O203" s="431">
        <v>180</v>
      </c>
      <c r="P203" s="482">
        <f>Tabla1[[#This Row],[Precio Unitario]]*Tabla1[[#This Row],[Cantidad de Insumos]]</f>
        <v>10800</v>
      </c>
      <c r="Q203" s="449" t="s">
        <v>2489</v>
      </c>
      <c r="R203" s="430" t="s">
        <v>926</v>
      </c>
      <c r="AM203"/>
      <c r="AN203"/>
      <c r="AO203"/>
      <c r="AP203"/>
      <c r="AQ203"/>
      <c r="AR203"/>
      <c r="AS203"/>
      <c r="AT203"/>
      <c r="AU203"/>
    </row>
    <row r="204" spans="2:47" ht="15.75" x14ac:dyDescent="0.25">
      <c r="B204" s="326" t="e">
        <f>IF(Tabla1[[#This Row],[Código_Actividad]]="","",CONCATENATE(Tabla1[[#This Row],[POA]],".",Tabla1[[#This Row],[SRS]],".",Tabla1[[#This Row],[AREA]],".",Tabla1[[#This Row],[TIPO]]))</f>
        <v>#REF!</v>
      </c>
      <c r="C204" s="326" t="e">
        <f>IF(Tabla1[[#This Row],[Código_Actividad]]="","",'Formulario PPGR1'!#REF!)</f>
        <v>#REF!</v>
      </c>
      <c r="D204" s="326" t="e">
        <f>IF(Tabla1[[#This Row],[Código_Actividad]]="","",'Formulario PPGR1'!#REF!)</f>
        <v>#REF!</v>
      </c>
      <c r="E204" s="326" t="e">
        <f>IF(Tabla1[[#This Row],[Código_Actividad]]="","",'Formulario PPGR1'!#REF!)</f>
        <v>#REF!</v>
      </c>
      <c r="F204" s="326" t="e">
        <f>IF(Tabla1[[#This Row],[Código_Actividad]]="","",'Formulario PPGR1'!#REF!)</f>
        <v>#REF!</v>
      </c>
      <c r="G204" s="427" t="s">
        <v>1782</v>
      </c>
      <c r="H204" s="440" t="s">
        <v>1783</v>
      </c>
      <c r="I204" s="441">
        <v>5</v>
      </c>
      <c r="J204" s="430" t="s">
        <v>2483</v>
      </c>
      <c r="K204" s="430"/>
      <c r="L204" s="430" t="s">
        <v>2542</v>
      </c>
      <c r="M204" s="430" t="s">
        <v>2484</v>
      </c>
      <c r="N204" s="427">
        <v>5</v>
      </c>
      <c r="O204" s="431">
        <v>1050</v>
      </c>
      <c r="P204" s="482">
        <f>Tabla1[[#This Row],[Precio Unitario]]*Tabla1[[#This Row],[Cantidad de Insumos]]</f>
        <v>5250</v>
      </c>
      <c r="Q204" s="449">
        <v>223101</v>
      </c>
      <c r="R204" s="479" t="s">
        <v>924</v>
      </c>
      <c r="AM204"/>
      <c r="AN204"/>
      <c r="AO204"/>
      <c r="AP204"/>
      <c r="AQ204"/>
      <c r="AR204"/>
      <c r="AS204"/>
      <c r="AT204"/>
      <c r="AU204"/>
    </row>
    <row r="205" spans="2:47" ht="38.25" x14ac:dyDescent="0.25">
      <c r="B205" s="326" t="e">
        <f>IF(Tabla1[[#This Row],[Código_Actividad]]="","",CONCATENATE(Tabla1[[#This Row],[POA]],".",Tabla1[[#This Row],[SRS]],".",Tabla1[[#This Row],[AREA]],".",Tabla1[[#This Row],[TIPO]]))</f>
        <v>#REF!</v>
      </c>
      <c r="C205" s="326" t="e">
        <f>IF(Tabla1[[#This Row],[Código_Actividad]]="","",'Formulario PPGR1'!#REF!)</f>
        <v>#REF!</v>
      </c>
      <c r="D205" s="326" t="e">
        <f>IF(Tabla1[[#This Row],[Código_Actividad]]="","",'Formulario PPGR1'!#REF!)</f>
        <v>#REF!</v>
      </c>
      <c r="E205" s="326" t="e">
        <f>IF(Tabla1[[#This Row],[Código_Actividad]]="","",'Formulario PPGR1'!#REF!)</f>
        <v>#REF!</v>
      </c>
      <c r="F205" s="326" t="e">
        <f>IF(Tabla1[[#This Row],[Código_Actividad]]="","",'Formulario PPGR1'!#REF!)</f>
        <v>#REF!</v>
      </c>
      <c r="G205" s="427" t="s">
        <v>1782</v>
      </c>
      <c r="H205" s="442" t="s">
        <v>1783</v>
      </c>
      <c r="I205" s="441">
        <v>5</v>
      </c>
      <c r="J205" s="430" t="s">
        <v>2483</v>
      </c>
      <c r="K205" s="430"/>
      <c r="L205" s="430" t="s">
        <v>1316</v>
      </c>
      <c r="M205" s="430" t="s">
        <v>2484</v>
      </c>
      <c r="N205" s="427">
        <v>5</v>
      </c>
      <c r="O205" s="431">
        <v>500</v>
      </c>
      <c r="P205" s="482">
        <f>Tabla1[[#This Row],[Precio Unitario]]*Tabla1[[#This Row],[Cantidad de Insumos]]</f>
        <v>2500</v>
      </c>
      <c r="Q205" s="449">
        <v>223101</v>
      </c>
      <c r="R205" s="479" t="s">
        <v>924</v>
      </c>
      <c r="AM205"/>
      <c r="AN205"/>
      <c r="AO205"/>
      <c r="AP205"/>
      <c r="AQ205"/>
      <c r="AR205"/>
      <c r="AS205"/>
      <c r="AT205"/>
      <c r="AU205"/>
    </row>
    <row r="206" spans="2:47" ht="25.5" x14ac:dyDescent="0.25">
      <c r="B206" s="326" t="e">
        <f>IF(Tabla1[[#This Row],[Código_Actividad]]="","",CONCATENATE(Tabla1[[#This Row],[POA]],".",Tabla1[[#This Row],[SRS]],".",Tabla1[[#This Row],[AREA]],".",Tabla1[[#This Row],[TIPO]]))</f>
        <v>#REF!</v>
      </c>
      <c r="C206" s="326" t="e">
        <f>IF(Tabla1[[#This Row],[Código_Actividad]]="","",'Formulario PPGR1'!#REF!)</f>
        <v>#REF!</v>
      </c>
      <c r="D206" s="326" t="e">
        <f>IF(Tabla1[[#This Row],[Código_Actividad]]="","",'Formulario PPGR1'!#REF!)</f>
        <v>#REF!</v>
      </c>
      <c r="E206" s="326" t="e">
        <f>IF(Tabla1[[#This Row],[Código_Actividad]]="","",'Formulario PPGR1'!#REF!)</f>
        <v>#REF!</v>
      </c>
      <c r="F206" s="326" t="e">
        <f>IF(Tabla1[[#This Row],[Código_Actividad]]="","",'Formulario PPGR1'!#REF!)</f>
        <v>#REF!</v>
      </c>
      <c r="G206" s="531" t="s">
        <v>1396</v>
      </c>
      <c r="H206" s="442" t="s">
        <v>1397</v>
      </c>
      <c r="I206" s="441">
        <v>3</v>
      </c>
      <c r="J206" s="430" t="s">
        <v>2546</v>
      </c>
      <c r="K206" s="430" t="s">
        <v>2547</v>
      </c>
      <c r="L206" s="430" t="s">
        <v>2548</v>
      </c>
      <c r="M206" s="430" t="s">
        <v>1318</v>
      </c>
      <c r="N206" s="427">
        <v>120</v>
      </c>
      <c r="O206" s="431">
        <v>100</v>
      </c>
      <c r="P206" s="482">
        <f>Tabla1[[#This Row],[Precio Unitario]]*Tabla1[[#This Row],[Cantidad de Insumos]]</f>
        <v>12000</v>
      </c>
      <c r="Q206" s="449">
        <v>239201</v>
      </c>
      <c r="R206" s="430" t="s">
        <v>924</v>
      </c>
      <c r="AM206"/>
      <c r="AN206"/>
      <c r="AO206"/>
      <c r="AP206"/>
      <c r="AQ206"/>
      <c r="AR206"/>
      <c r="AS206"/>
      <c r="AT206"/>
      <c r="AU206"/>
    </row>
    <row r="207" spans="2:47" ht="15.75" x14ac:dyDescent="0.25">
      <c r="B207" s="326" t="str">
        <f>IF(Tabla1[[#This Row],[Código_Actividad]]="","",CONCATENATE(Tabla1[[#This Row],[POA]],".",Tabla1[[#This Row],[SRS]],".",Tabla1[[#This Row],[AREA]],".",Tabla1[[#This Row],[TIPO]]))</f>
        <v/>
      </c>
      <c r="C207" s="326" t="str">
        <f>IF(Tabla1[[#This Row],[Código_Actividad]]="","",'Formulario PPGR1'!#REF!)</f>
        <v/>
      </c>
      <c r="D207" s="326" t="str">
        <f>IF(Tabla1[[#This Row],[Código_Actividad]]="","",'Formulario PPGR1'!#REF!)</f>
        <v/>
      </c>
      <c r="E207" s="326" t="str">
        <f>IF(Tabla1[[#This Row],[Código_Actividad]]="","",'Formulario PPGR1'!#REF!)</f>
        <v/>
      </c>
      <c r="F207" s="326" t="str">
        <f>IF(Tabla1[[#This Row],[Código_Actividad]]="","",'Formulario PPGR1'!#REF!)</f>
        <v/>
      </c>
      <c r="G207" s="427"/>
      <c r="H207" s="440" t="s">
        <v>2200</v>
      </c>
      <c r="I207" s="441" t="s">
        <v>2200</v>
      </c>
      <c r="J207" s="430" t="s">
        <v>2549</v>
      </c>
      <c r="K207" s="430" t="s">
        <v>2550</v>
      </c>
      <c r="L207" s="430" t="s">
        <v>2551</v>
      </c>
      <c r="M207" s="430" t="s">
        <v>2552</v>
      </c>
      <c r="N207" s="427">
        <v>6</v>
      </c>
      <c r="O207" s="431">
        <v>140</v>
      </c>
      <c r="P207" s="482">
        <f>Tabla1[[#This Row],[Precio Unitario]]*Tabla1[[#This Row],[Cantidad de Insumos]]</f>
        <v>840</v>
      </c>
      <c r="Q207" s="449">
        <v>239201</v>
      </c>
      <c r="R207" s="430" t="s">
        <v>924</v>
      </c>
      <c r="AM207"/>
      <c r="AN207"/>
      <c r="AO207"/>
      <c r="AP207"/>
      <c r="AQ207"/>
      <c r="AR207"/>
      <c r="AS207"/>
      <c r="AT207"/>
      <c r="AU207"/>
    </row>
    <row r="208" spans="2:47" ht="15.75" x14ac:dyDescent="0.25">
      <c r="B208" s="326" t="str">
        <f>IF(Tabla1[[#This Row],[Código_Actividad]]="","",CONCATENATE(Tabla1[[#This Row],[POA]],".",Tabla1[[#This Row],[SRS]],".",Tabla1[[#This Row],[AREA]],".",Tabla1[[#This Row],[TIPO]]))</f>
        <v/>
      </c>
      <c r="C208" s="326" t="str">
        <f>IF(Tabla1[[#This Row],[Código_Actividad]]="","",'Formulario PPGR1'!#REF!)</f>
        <v/>
      </c>
      <c r="D208" s="326" t="str">
        <f>IF(Tabla1[[#This Row],[Código_Actividad]]="","",'Formulario PPGR1'!#REF!)</f>
        <v/>
      </c>
      <c r="E208" s="326" t="str">
        <f>IF(Tabla1[[#This Row],[Código_Actividad]]="","",'Formulario PPGR1'!#REF!)</f>
        <v/>
      </c>
      <c r="F208" s="326" t="str">
        <f>IF(Tabla1[[#This Row],[Código_Actividad]]="","",'Formulario PPGR1'!#REF!)</f>
        <v/>
      </c>
      <c r="G208" s="427"/>
      <c r="H208" s="440" t="s">
        <v>2200</v>
      </c>
      <c r="I208" s="441" t="s">
        <v>2200</v>
      </c>
      <c r="J208" s="430" t="s">
        <v>2553</v>
      </c>
      <c r="K208" s="430" t="s">
        <v>1325</v>
      </c>
      <c r="L208" s="430" t="s">
        <v>2554</v>
      </c>
      <c r="M208" s="430" t="s">
        <v>1318</v>
      </c>
      <c r="N208" s="427">
        <v>120</v>
      </c>
      <c r="O208" s="431">
        <v>250</v>
      </c>
      <c r="P208" s="482">
        <f>Tabla1[[#This Row],[Precio Unitario]]*Tabla1[[#This Row],[Cantidad de Insumos]]</f>
        <v>30000</v>
      </c>
      <c r="Q208" s="449">
        <v>231101</v>
      </c>
      <c r="R208" s="430" t="s">
        <v>926</v>
      </c>
      <c r="AM208"/>
      <c r="AN208"/>
      <c r="AO208"/>
      <c r="AP208"/>
      <c r="AQ208"/>
      <c r="AR208"/>
      <c r="AS208"/>
      <c r="AT208"/>
      <c r="AU208"/>
    </row>
    <row r="209" spans="2:47" ht="15.75" x14ac:dyDescent="0.25">
      <c r="B209" s="326" t="str">
        <f>IF(Tabla1[[#This Row],[Código_Actividad]]="","",CONCATENATE(Tabla1[[#This Row],[POA]],".",Tabla1[[#This Row],[SRS]],".",Tabla1[[#This Row],[AREA]],".",Tabla1[[#This Row],[TIPO]]))</f>
        <v/>
      </c>
      <c r="C209" s="326" t="str">
        <f>IF(Tabla1[[#This Row],[Código_Actividad]]="","",'Formulario PPGR1'!#REF!)</f>
        <v/>
      </c>
      <c r="D209" s="326" t="str">
        <f>IF(Tabla1[[#This Row],[Código_Actividad]]="","",'Formulario PPGR1'!#REF!)</f>
        <v/>
      </c>
      <c r="E209" s="326" t="str">
        <f>IF(Tabla1[[#This Row],[Código_Actividad]]="","",'Formulario PPGR1'!#REF!)</f>
        <v/>
      </c>
      <c r="F209" s="326" t="str">
        <f>IF(Tabla1[[#This Row],[Código_Actividad]]="","",'Formulario PPGR1'!#REF!)</f>
        <v/>
      </c>
      <c r="G209" s="427"/>
      <c r="H209" s="442" t="s">
        <v>2200</v>
      </c>
      <c r="I209" s="441" t="s">
        <v>2200</v>
      </c>
      <c r="J209" s="430" t="s">
        <v>2553</v>
      </c>
      <c r="K209" s="430" t="s">
        <v>2555</v>
      </c>
      <c r="L209" s="430" t="s">
        <v>2555</v>
      </c>
      <c r="M209" s="430" t="s">
        <v>1318</v>
      </c>
      <c r="N209" s="427">
        <v>120</v>
      </c>
      <c r="O209" s="431">
        <v>400</v>
      </c>
      <c r="P209" s="482">
        <f>Tabla1[[#This Row],[Precio Unitario]]*Tabla1[[#This Row],[Cantidad de Insumos]]</f>
        <v>48000</v>
      </c>
      <c r="Q209" s="449">
        <v>231101</v>
      </c>
      <c r="R209" s="430" t="s">
        <v>926</v>
      </c>
      <c r="AM209"/>
      <c r="AN209"/>
      <c r="AO209"/>
      <c r="AP209"/>
      <c r="AQ209"/>
      <c r="AR209"/>
      <c r="AS209"/>
      <c r="AT209"/>
      <c r="AU209"/>
    </row>
    <row r="210" spans="2:47" ht="15.75" x14ac:dyDescent="0.25">
      <c r="B210" s="326" t="str">
        <f>IF(Tabla1[[#This Row],[Código_Actividad]]="","",CONCATENATE(Tabla1[[#This Row],[POA]],".",Tabla1[[#This Row],[SRS]],".",Tabla1[[#This Row],[AREA]],".",Tabla1[[#This Row],[TIPO]]))</f>
        <v/>
      </c>
      <c r="C210" s="326" t="str">
        <f>IF(Tabla1[[#This Row],[Código_Actividad]]="","",'Formulario PPGR1'!#REF!)</f>
        <v/>
      </c>
      <c r="D210" s="326" t="str">
        <f>IF(Tabla1[[#This Row],[Código_Actividad]]="","",'Formulario PPGR1'!#REF!)</f>
        <v/>
      </c>
      <c r="E210" s="326" t="str">
        <f>IF(Tabla1[[#This Row],[Código_Actividad]]="","",'Formulario PPGR1'!#REF!)</f>
        <v/>
      </c>
      <c r="F210" s="326" t="str">
        <f>IF(Tabla1[[#This Row],[Código_Actividad]]="","",'Formulario PPGR1'!#REF!)</f>
        <v/>
      </c>
      <c r="G210" s="427"/>
      <c r="H210" s="440" t="s">
        <v>2200</v>
      </c>
      <c r="I210" s="441" t="s">
        <v>2200</v>
      </c>
      <c r="J210" s="430" t="s">
        <v>2546</v>
      </c>
      <c r="K210" s="430" t="s">
        <v>2556</v>
      </c>
      <c r="L210" s="430" t="s">
        <v>2557</v>
      </c>
      <c r="M210" s="430" t="s">
        <v>2558</v>
      </c>
      <c r="N210" s="427">
        <v>2</v>
      </c>
      <c r="O210" s="431">
        <v>400</v>
      </c>
      <c r="P210" s="482">
        <f>Tabla1[[#This Row],[Precio Unitario]]*Tabla1[[#This Row],[Cantidad de Insumos]]</f>
        <v>800</v>
      </c>
      <c r="Q210" s="449">
        <v>239201</v>
      </c>
      <c r="R210" s="430" t="s">
        <v>924</v>
      </c>
      <c r="AM210"/>
      <c r="AN210"/>
      <c r="AO210"/>
      <c r="AP210"/>
      <c r="AQ210"/>
      <c r="AR210"/>
      <c r="AS210"/>
      <c r="AT210"/>
      <c r="AU210"/>
    </row>
    <row r="211" spans="2:47" ht="15.75" x14ac:dyDescent="0.25">
      <c r="B211" s="326" t="e">
        <f>IF(Tabla1[[#This Row],[Código_Actividad]]="","",CONCATENATE(Tabla1[[#This Row],[POA]],".",Tabla1[[#This Row],[SRS]],".",Tabla1[[#This Row],[AREA]],".",Tabla1[[#This Row],[TIPO]]))</f>
        <v>#REF!</v>
      </c>
      <c r="C211" s="326" t="e">
        <f>IF(Tabla1[[#This Row],[Código_Actividad]]="","",'Formulario PPGR1'!#REF!)</f>
        <v>#REF!</v>
      </c>
      <c r="D211" s="326" t="e">
        <f>IF(Tabla1[[#This Row],[Código_Actividad]]="","",'Formulario PPGR1'!#REF!)</f>
        <v>#REF!</v>
      </c>
      <c r="E211" s="326" t="e">
        <f>IF(Tabla1[[#This Row],[Código_Actividad]]="","",'Formulario PPGR1'!#REF!)</f>
        <v>#REF!</v>
      </c>
      <c r="F211" s="326" t="e">
        <f>IF(Tabla1[[#This Row],[Código_Actividad]]="","",'Formulario PPGR1'!#REF!)</f>
        <v>#REF!</v>
      </c>
      <c r="G211" s="427" t="s">
        <v>1602</v>
      </c>
      <c r="H211" s="440" t="s">
        <v>1603</v>
      </c>
      <c r="I211" s="441">
        <v>4</v>
      </c>
      <c r="J211" s="430" t="s">
        <v>2546</v>
      </c>
      <c r="K211" s="430" t="s">
        <v>2559</v>
      </c>
      <c r="L211" s="430" t="s">
        <v>2560</v>
      </c>
      <c r="M211" s="430" t="s">
        <v>2524</v>
      </c>
      <c r="N211" s="427">
        <v>8</v>
      </c>
      <c r="O211" s="431">
        <v>300</v>
      </c>
      <c r="P211" s="482">
        <f>Tabla1[[#This Row],[Precio Unitario]]*Tabla1[[#This Row],[Cantidad de Insumos]]</f>
        <v>2400</v>
      </c>
      <c r="Q211" s="449">
        <v>239201</v>
      </c>
      <c r="R211" s="430" t="s">
        <v>924</v>
      </c>
      <c r="AM211"/>
      <c r="AN211"/>
      <c r="AO211"/>
      <c r="AP211"/>
      <c r="AQ211"/>
      <c r="AR211"/>
      <c r="AS211"/>
      <c r="AT211"/>
      <c r="AU211"/>
    </row>
    <row r="212" spans="2:47" ht="15.75" x14ac:dyDescent="0.25">
      <c r="B212" s="326" t="str">
        <f>IF(Tabla1[[#This Row],[Código_Actividad]]="","",CONCATENATE(Tabla1[[#This Row],[POA]],".",Tabla1[[#This Row],[SRS]],".",Tabla1[[#This Row],[AREA]],".",Tabla1[[#This Row],[TIPO]]))</f>
        <v/>
      </c>
      <c r="C212" s="326" t="str">
        <f>IF(Tabla1[[#This Row],[Código_Actividad]]="","",'Formulario PPGR1'!#REF!)</f>
        <v/>
      </c>
      <c r="D212" s="326" t="str">
        <f>IF(Tabla1[[#This Row],[Código_Actividad]]="","",'Formulario PPGR1'!#REF!)</f>
        <v/>
      </c>
      <c r="E212" s="326" t="str">
        <f>IF(Tabla1[[#This Row],[Código_Actividad]]="","",'Formulario PPGR1'!#REF!)</f>
        <v/>
      </c>
      <c r="F212" s="326" t="str">
        <f>IF(Tabla1[[#This Row],[Código_Actividad]]="","",'Formulario PPGR1'!#REF!)</f>
        <v/>
      </c>
      <c r="G212" s="427"/>
      <c r="H212" s="442" t="s">
        <v>2200</v>
      </c>
      <c r="I212" s="441" t="s">
        <v>2200</v>
      </c>
      <c r="J212" s="430" t="s">
        <v>2549</v>
      </c>
      <c r="K212" s="430" t="s">
        <v>2550</v>
      </c>
      <c r="L212" s="430" t="s">
        <v>2551</v>
      </c>
      <c r="M212" s="430" t="s">
        <v>2552</v>
      </c>
      <c r="N212" s="427">
        <v>6</v>
      </c>
      <c r="O212" s="431">
        <v>140</v>
      </c>
      <c r="P212" s="482">
        <f>Tabla1[[#This Row],[Precio Unitario]]*Tabla1[[#This Row],[Cantidad de Insumos]]</f>
        <v>840</v>
      </c>
      <c r="Q212" s="449">
        <v>239201</v>
      </c>
      <c r="R212" s="430" t="s">
        <v>924</v>
      </c>
      <c r="AM212"/>
      <c r="AN212"/>
      <c r="AO212"/>
      <c r="AP212"/>
      <c r="AQ212"/>
      <c r="AR212"/>
      <c r="AS212"/>
      <c r="AT212"/>
      <c r="AU212"/>
    </row>
    <row r="213" spans="2:47" ht="51" x14ac:dyDescent="0.25">
      <c r="B213" s="307" t="e">
        <f>IF(Tabla1[[#This Row],[Código_Actividad]]="","",CONCATENATE(Tabla1[[#This Row],[POA]],".",Tabla1[[#This Row],[SRS]],".",Tabla1[[#This Row],[AREA]],".",Tabla1[[#This Row],[TIPO]]))</f>
        <v>#REF!</v>
      </c>
      <c r="C213" s="307" t="e">
        <f>IF(Tabla1[[#This Row],[Código_Actividad]]="","",'Formulario PPGR1'!#REF!)</f>
        <v>#REF!</v>
      </c>
      <c r="D213" s="307" t="e">
        <f>IF(Tabla1[[#This Row],[Código_Actividad]]="","",'Formulario PPGR1'!#REF!)</f>
        <v>#REF!</v>
      </c>
      <c r="E213" s="307" t="e">
        <f>IF(Tabla1[[#This Row],[Código_Actividad]]="","",'Formulario PPGR1'!#REF!)</f>
        <v>#REF!</v>
      </c>
      <c r="F213" s="307" t="e">
        <f>IF(Tabla1[[#This Row],[Código_Actividad]]="","",'Formulario PPGR1'!#REF!)</f>
        <v>#REF!</v>
      </c>
      <c r="G213" s="427" t="s">
        <v>1359</v>
      </c>
      <c r="H213" s="442" t="s">
        <v>1360</v>
      </c>
      <c r="I213" s="441">
        <v>2</v>
      </c>
      <c r="J213" s="430" t="s">
        <v>2546</v>
      </c>
      <c r="K213" s="430" t="s">
        <v>2561</v>
      </c>
      <c r="L213" s="430" t="s">
        <v>2560</v>
      </c>
      <c r="M213" s="430" t="s">
        <v>2524</v>
      </c>
      <c r="N213" s="427">
        <v>6</v>
      </c>
      <c r="O213" s="431">
        <v>300</v>
      </c>
      <c r="P213" s="482">
        <f>Tabla1[[#This Row],[Precio Unitario]]*Tabla1[[#This Row],[Cantidad de Insumos]]</f>
        <v>1800</v>
      </c>
      <c r="Q213" s="449">
        <v>239201</v>
      </c>
      <c r="R213" s="430" t="s">
        <v>924</v>
      </c>
      <c r="AM213"/>
      <c r="AN213"/>
      <c r="AO213"/>
      <c r="AP213"/>
      <c r="AQ213"/>
      <c r="AR213"/>
      <c r="AS213"/>
      <c r="AT213"/>
      <c r="AU213"/>
    </row>
    <row r="214" spans="2:47" ht="15.75" x14ac:dyDescent="0.25">
      <c r="B214" s="307" t="str">
        <f>IF(Tabla1[[#This Row],[Código_Actividad]]="","",CONCATENATE(Tabla1[[#This Row],[POA]],".",Tabla1[[#This Row],[SRS]],".",Tabla1[[#This Row],[AREA]],".",Tabla1[[#This Row],[TIPO]]))</f>
        <v/>
      </c>
      <c r="C214" s="307" t="str">
        <f>IF(Tabla1[[#This Row],[Código_Actividad]]="","",'Formulario PPGR1'!#REF!)</f>
        <v/>
      </c>
      <c r="D214" s="307" t="str">
        <f>IF(Tabla1[[#This Row],[Código_Actividad]]="","",'Formulario PPGR1'!#REF!)</f>
        <v/>
      </c>
      <c r="E214" s="307" t="str">
        <f>IF(Tabla1[[#This Row],[Código_Actividad]]="","",'Formulario PPGR1'!#REF!)</f>
        <v/>
      </c>
      <c r="F214" s="307" t="str">
        <f>IF(Tabla1[[#This Row],[Código_Actividad]]="","",'Formulario PPGR1'!#REF!)</f>
        <v/>
      </c>
      <c r="G214" s="427"/>
      <c r="H214" s="440" t="s">
        <v>2200</v>
      </c>
      <c r="I214" s="441" t="s">
        <v>2200</v>
      </c>
      <c r="J214" s="430" t="s">
        <v>2549</v>
      </c>
      <c r="K214" s="430" t="s">
        <v>2550</v>
      </c>
      <c r="L214" s="430" t="s">
        <v>2551</v>
      </c>
      <c r="M214" s="430" t="s">
        <v>2552</v>
      </c>
      <c r="N214" s="427">
        <v>6</v>
      </c>
      <c r="O214" s="431">
        <v>140</v>
      </c>
      <c r="P214" s="482">
        <f>Tabla1[[#This Row],[Precio Unitario]]*Tabla1[[#This Row],[Cantidad de Insumos]]</f>
        <v>840</v>
      </c>
      <c r="Q214" s="449">
        <v>239201</v>
      </c>
      <c r="R214" s="430" t="s">
        <v>924</v>
      </c>
      <c r="AM214"/>
      <c r="AN214"/>
      <c r="AO214"/>
      <c r="AP214"/>
      <c r="AQ214"/>
      <c r="AR214"/>
      <c r="AS214"/>
      <c r="AT214"/>
      <c r="AU214"/>
    </row>
    <row r="215" spans="2:47" ht="15.75" x14ac:dyDescent="0.25">
      <c r="B215" s="307" t="str">
        <f>IF(Tabla1[[#This Row],[Código_Actividad]]="","",CONCATENATE(Tabla1[[#This Row],[POA]],".",Tabla1[[#This Row],[SRS]],".",Tabla1[[#This Row],[AREA]],".",Tabla1[[#This Row],[TIPO]]))</f>
        <v/>
      </c>
      <c r="C215" s="307" t="str">
        <f>IF(Tabla1[[#This Row],[Código_Actividad]]="","",'Formulario PPGR1'!#REF!)</f>
        <v/>
      </c>
      <c r="D215" s="307" t="str">
        <f>IF(Tabla1[[#This Row],[Código_Actividad]]="","",'Formulario PPGR1'!#REF!)</f>
        <v/>
      </c>
      <c r="E215" s="307" t="str">
        <f>IF(Tabla1[[#This Row],[Código_Actividad]]="","",'Formulario PPGR1'!#REF!)</f>
        <v/>
      </c>
      <c r="F215" s="307" t="str">
        <f>IF(Tabla1[[#This Row],[Código_Actividad]]="","",'Formulario PPGR1'!#REF!)</f>
        <v/>
      </c>
      <c r="G215" s="427"/>
      <c r="H215" s="439" t="s">
        <v>2200</v>
      </c>
      <c r="I215" s="429" t="s">
        <v>2200</v>
      </c>
      <c r="J215" s="450" t="s">
        <v>2562</v>
      </c>
      <c r="K215" s="430" t="s">
        <v>1331</v>
      </c>
      <c r="L215" s="448" t="s">
        <v>1331</v>
      </c>
      <c r="M215" s="430" t="s">
        <v>2490</v>
      </c>
      <c r="N215" s="427">
        <v>20</v>
      </c>
      <c r="O215" s="431">
        <v>180</v>
      </c>
      <c r="P215" s="482">
        <f>Tabla1[[#This Row],[Precio Unitario]]*Tabla1[[#This Row],[Cantidad de Insumos]]</f>
        <v>3600</v>
      </c>
      <c r="Q215" s="449">
        <v>237102</v>
      </c>
      <c r="R215" s="430" t="s">
        <v>926</v>
      </c>
      <c r="AM215"/>
      <c r="AN215"/>
      <c r="AO215"/>
      <c r="AP215"/>
      <c r="AQ215"/>
      <c r="AR215"/>
      <c r="AS215"/>
      <c r="AT215"/>
      <c r="AU215"/>
    </row>
    <row r="216" spans="2:47" s="116" customFormat="1" ht="15.75" x14ac:dyDescent="0.25">
      <c r="B216" s="458" t="str">
        <f>IF(Tabla1[[#This Row],[Código_Actividad]]="","",CONCATENATE(Tabla1[[#This Row],[POA]],".",Tabla1[[#This Row],[SRS]],".",Tabla1[[#This Row],[AREA]],".",Tabla1[[#This Row],[TIPO]]))</f>
        <v/>
      </c>
      <c r="C216" s="458" t="str">
        <f>IF(Tabla1[[#This Row],[Código_Actividad]]="","",'Formulario PPGR1'!#REF!)</f>
        <v/>
      </c>
      <c r="D216" s="458" t="str">
        <f>IF(Tabla1[[#This Row],[Código_Actividad]]="","",'Formulario PPGR1'!#REF!)</f>
        <v/>
      </c>
      <c r="E216" s="458" t="str">
        <f>IF(Tabla1[[#This Row],[Código_Actividad]]="","",'Formulario PPGR1'!#REF!)</f>
        <v/>
      </c>
      <c r="F216" s="458" t="str">
        <f>IF(Tabla1[[#This Row],[Código_Actividad]]="","",'Formulario PPGR1'!#REF!)</f>
        <v/>
      </c>
      <c r="G216" s="427"/>
      <c r="H216" s="439" t="s">
        <v>2200</v>
      </c>
      <c r="I216" s="429" t="s">
        <v>2200</v>
      </c>
      <c r="J216" s="450" t="s">
        <v>2483</v>
      </c>
      <c r="K216" s="430" t="s">
        <v>2563</v>
      </c>
      <c r="L216" s="448" t="s">
        <v>2564</v>
      </c>
      <c r="M216" s="430" t="s">
        <v>2565</v>
      </c>
      <c r="N216" s="427">
        <v>4</v>
      </c>
      <c r="O216" s="431">
        <v>1050</v>
      </c>
      <c r="P216" s="482">
        <f>Tabla1[[#This Row],[Precio Unitario]]*Tabla1[[#This Row],[Cantidad de Insumos]]</f>
        <v>4200</v>
      </c>
      <c r="Q216" s="449">
        <v>223101</v>
      </c>
      <c r="R216" s="479" t="s">
        <v>924</v>
      </c>
    </row>
    <row r="217" spans="2:47" s="116" customFormat="1" ht="15.75" x14ac:dyDescent="0.25">
      <c r="B217" s="458" t="str">
        <f>IF(Tabla1[[#This Row],[Código_Actividad]]="","",CONCATENATE(Tabla1[[#This Row],[POA]],".",Tabla1[[#This Row],[SRS]],".",Tabla1[[#This Row],[AREA]],".",Tabla1[[#This Row],[TIPO]]))</f>
        <v/>
      </c>
      <c r="C217" s="458" t="str">
        <f>IF(Tabla1[[#This Row],[Código_Actividad]]="","",'Formulario PPGR1'!#REF!)</f>
        <v/>
      </c>
      <c r="D217" s="458" t="str">
        <f>IF(Tabla1[[#This Row],[Código_Actividad]]="","",'Formulario PPGR1'!#REF!)</f>
        <v/>
      </c>
      <c r="E217" s="458" t="str">
        <f>IF(Tabla1[[#This Row],[Código_Actividad]]="","",'Formulario PPGR1'!#REF!)</f>
        <v/>
      </c>
      <c r="F217" s="458" t="str">
        <f>IF(Tabla1[[#This Row],[Código_Actividad]]="","",'Formulario PPGR1'!#REF!)</f>
        <v/>
      </c>
      <c r="G217" s="427"/>
      <c r="H217" s="439" t="s">
        <v>2200</v>
      </c>
      <c r="I217" s="429" t="s">
        <v>2200</v>
      </c>
      <c r="J217" s="423" t="s">
        <v>2483</v>
      </c>
      <c r="K217" s="430" t="s">
        <v>2563</v>
      </c>
      <c r="L217" s="448" t="s">
        <v>2566</v>
      </c>
      <c r="M217" s="430" t="s">
        <v>2565</v>
      </c>
      <c r="N217" s="427">
        <v>4</v>
      </c>
      <c r="O217" s="431">
        <v>500</v>
      </c>
      <c r="P217" s="482">
        <f>Tabla1[[#This Row],[Precio Unitario]]*Tabla1[[#This Row],[Cantidad de Insumos]]</f>
        <v>2000</v>
      </c>
      <c r="Q217" s="449">
        <v>223101</v>
      </c>
      <c r="R217" s="479" t="s">
        <v>924</v>
      </c>
    </row>
    <row r="218" spans="2:47" s="116" customFormat="1" ht="51" x14ac:dyDescent="0.25">
      <c r="B218" s="458" t="e">
        <f>IF(Tabla1[[#This Row],[Código_Actividad]]="","",CONCATENATE(Tabla1[[#This Row],[POA]],".",Tabla1[[#This Row],[SRS]],".",Tabla1[[#This Row],[AREA]],".",Tabla1[[#This Row],[TIPO]]))</f>
        <v>#REF!</v>
      </c>
      <c r="C218" s="458" t="e">
        <f>IF(Tabla1[[#This Row],[Código_Actividad]]="","",'Formulario PPGR1'!#REF!)</f>
        <v>#REF!</v>
      </c>
      <c r="D218" s="458" t="e">
        <f>IF(Tabla1[[#This Row],[Código_Actividad]]="","",'Formulario PPGR1'!#REF!)</f>
        <v>#REF!</v>
      </c>
      <c r="E218" s="458" t="e">
        <f>IF(Tabla1[[#This Row],[Código_Actividad]]="","",'Formulario PPGR1'!#REF!)</f>
        <v>#REF!</v>
      </c>
      <c r="F218" s="458" t="e">
        <f>IF(Tabla1[[#This Row],[Código_Actividad]]="","",'Formulario PPGR1'!#REF!)</f>
        <v>#REF!</v>
      </c>
      <c r="G218" s="427" t="s">
        <v>1359</v>
      </c>
      <c r="H218" s="439" t="s">
        <v>1360</v>
      </c>
      <c r="I218" s="429">
        <v>2</v>
      </c>
      <c r="J218" s="457" t="s">
        <v>2546</v>
      </c>
      <c r="K218" s="430" t="s">
        <v>2547</v>
      </c>
      <c r="L218" s="448" t="s">
        <v>2548</v>
      </c>
      <c r="M218" s="430" t="s">
        <v>1318</v>
      </c>
      <c r="N218" s="427">
        <v>80</v>
      </c>
      <c r="O218" s="431">
        <v>100</v>
      </c>
      <c r="P218" s="482">
        <f>Tabla1[[#This Row],[Precio Unitario]]*Tabla1[[#This Row],[Cantidad de Insumos]]</f>
        <v>8000</v>
      </c>
      <c r="Q218" s="449">
        <v>239201</v>
      </c>
      <c r="R218" s="430" t="s">
        <v>924</v>
      </c>
    </row>
    <row r="219" spans="2:47" s="116" customFormat="1" ht="15.75" x14ac:dyDescent="0.25">
      <c r="B219" s="458" t="str">
        <f>IF(Tabla1[[#This Row],[Código_Actividad]]="","",CONCATENATE(Tabla1[[#This Row],[POA]],".",Tabla1[[#This Row],[SRS]],".",Tabla1[[#This Row],[AREA]],".",Tabla1[[#This Row],[TIPO]]))</f>
        <v/>
      </c>
      <c r="C219" s="458" t="str">
        <f>IF(Tabla1[[#This Row],[Código_Actividad]]="","",'Formulario PPGR1'!#REF!)</f>
        <v/>
      </c>
      <c r="D219" s="458" t="str">
        <f>IF(Tabla1[[#This Row],[Código_Actividad]]="","",'Formulario PPGR1'!#REF!)</f>
        <v/>
      </c>
      <c r="E219" s="458" t="str">
        <f>IF(Tabla1[[#This Row],[Código_Actividad]]="","",'Formulario PPGR1'!#REF!)</f>
        <v/>
      </c>
      <c r="F219" s="458" t="str">
        <f>IF(Tabla1[[#This Row],[Código_Actividad]]="","",'Formulario PPGR1'!#REF!)</f>
        <v/>
      </c>
      <c r="G219" s="427"/>
      <c r="H219" s="439" t="s">
        <v>2200</v>
      </c>
      <c r="I219" s="429" t="s">
        <v>2200</v>
      </c>
      <c r="J219" s="430" t="s">
        <v>2549</v>
      </c>
      <c r="K219" s="430" t="s">
        <v>2550</v>
      </c>
      <c r="L219" s="430" t="s">
        <v>2551</v>
      </c>
      <c r="M219" s="430" t="s">
        <v>2552</v>
      </c>
      <c r="N219" s="427">
        <v>8</v>
      </c>
      <c r="O219" s="431">
        <v>140</v>
      </c>
      <c r="P219" s="482">
        <f>Tabla1[[#This Row],[Precio Unitario]]*Tabla1[[#This Row],[Cantidad de Insumos]]</f>
        <v>1120</v>
      </c>
      <c r="Q219" s="449">
        <v>239201</v>
      </c>
      <c r="R219" s="430" t="s">
        <v>924</v>
      </c>
    </row>
    <row r="220" spans="2:47" s="116" customFormat="1" ht="15.75" x14ac:dyDescent="0.25">
      <c r="B220" s="458" t="str">
        <f>IF(Tabla1[[#This Row],[Código_Actividad]]="","",CONCATENATE(Tabla1[[#This Row],[POA]],".",Tabla1[[#This Row],[SRS]],".",Tabla1[[#This Row],[AREA]],".",Tabla1[[#This Row],[TIPO]]))</f>
        <v/>
      </c>
      <c r="C220" s="458" t="str">
        <f>IF(Tabla1[[#This Row],[Código_Actividad]]="","",'Formulario PPGR1'!#REF!)</f>
        <v/>
      </c>
      <c r="D220" s="458" t="str">
        <f>IF(Tabla1[[#This Row],[Código_Actividad]]="","",'Formulario PPGR1'!#REF!)</f>
        <v/>
      </c>
      <c r="E220" s="458" t="str">
        <f>IF(Tabla1[[#This Row],[Código_Actividad]]="","",'Formulario PPGR1'!#REF!)</f>
        <v/>
      </c>
      <c r="F220" s="458" t="str">
        <f>IF(Tabla1[[#This Row],[Código_Actividad]]="","",'Formulario PPGR1'!#REF!)</f>
        <v/>
      </c>
      <c r="G220" s="427"/>
      <c r="H220" s="439" t="s">
        <v>2200</v>
      </c>
      <c r="I220" s="429" t="s">
        <v>2200</v>
      </c>
      <c r="J220" s="430" t="s">
        <v>2553</v>
      </c>
      <c r="K220" s="430" t="s">
        <v>1325</v>
      </c>
      <c r="L220" s="430" t="s">
        <v>2554</v>
      </c>
      <c r="M220" s="430" t="s">
        <v>1318</v>
      </c>
      <c r="N220" s="427">
        <v>80</v>
      </c>
      <c r="O220" s="431">
        <v>250</v>
      </c>
      <c r="P220" s="482">
        <f>Tabla1[[#This Row],[Precio Unitario]]*Tabla1[[#This Row],[Cantidad de Insumos]]</f>
        <v>20000</v>
      </c>
      <c r="Q220" s="449">
        <v>231101</v>
      </c>
      <c r="R220" s="430" t="s">
        <v>926</v>
      </c>
    </row>
    <row r="221" spans="2:47" s="116" customFormat="1" ht="15.75" x14ac:dyDescent="0.25">
      <c r="B221" s="458" t="str">
        <f>IF(Tabla1[[#This Row],[Código_Actividad]]="","",CONCATENATE(Tabla1[[#This Row],[POA]],".",Tabla1[[#This Row],[SRS]],".",Tabla1[[#This Row],[AREA]],".",Tabla1[[#This Row],[TIPO]]))</f>
        <v/>
      </c>
      <c r="C221" s="458" t="str">
        <f>IF(Tabla1[[#This Row],[Código_Actividad]]="","",'Formulario PPGR1'!#REF!)</f>
        <v/>
      </c>
      <c r="D221" s="458" t="str">
        <f>IF(Tabla1[[#This Row],[Código_Actividad]]="","",'Formulario PPGR1'!#REF!)</f>
        <v/>
      </c>
      <c r="E221" s="458" t="str">
        <f>IF(Tabla1[[#This Row],[Código_Actividad]]="","",'Formulario PPGR1'!#REF!)</f>
        <v/>
      </c>
      <c r="F221" s="458" t="str">
        <f>IF(Tabla1[[#This Row],[Código_Actividad]]="","",'Formulario PPGR1'!#REF!)</f>
        <v/>
      </c>
      <c r="G221" s="427"/>
      <c r="H221" s="428" t="s">
        <v>2200</v>
      </c>
      <c r="I221" s="429" t="s">
        <v>2200</v>
      </c>
      <c r="J221" s="450" t="s">
        <v>2546</v>
      </c>
      <c r="K221" s="430" t="s">
        <v>2556</v>
      </c>
      <c r="L221" s="448" t="s">
        <v>2567</v>
      </c>
      <c r="M221" s="430" t="s">
        <v>2558</v>
      </c>
      <c r="N221" s="427">
        <v>1</v>
      </c>
      <c r="O221" s="431">
        <v>400</v>
      </c>
      <c r="P221" s="482">
        <f>Tabla1[[#This Row],[Precio Unitario]]*Tabla1[[#This Row],[Cantidad de Insumos]]</f>
        <v>400</v>
      </c>
      <c r="Q221" s="449">
        <v>239201</v>
      </c>
      <c r="R221" s="430" t="s">
        <v>924</v>
      </c>
    </row>
    <row r="222" spans="2:47" s="116" customFormat="1" ht="63.75" x14ac:dyDescent="0.25">
      <c r="B222" s="458" t="e">
        <f>IF(Tabla1[[#This Row],[Código_Actividad]]="","",CONCATENATE(Tabla1[[#This Row],[POA]],".",Tabla1[[#This Row],[SRS]],".",Tabla1[[#This Row],[AREA]],".",Tabla1[[#This Row],[TIPO]]))</f>
        <v>#REF!</v>
      </c>
      <c r="C222" s="458" t="e">
        <f>IF(Tabla1[[#This Row],[Código_Actividad]]="","",'Formulario PPGR1'!#REF!)</f>
        <v>#REF!</v>
      </c>
      <c r="D222" s="458" t="e">
        <f>IF(Tabla1[[#This Row],[Código_Actividad]]="","",'Formulario PPGR1'!#REF!)</f>
        <v>#REF!</v>
      </c>
      <c r="E222" s="458" t="e">
        <f>IF(Tabla1[[#This Row],[Código_Actividad]]="","",'Formulario PPGR1'!#REF!)</f>
        <v>#REF!</v>
      </c>
      <c r="F222" s="458" t="e">
        <f>IF(Tabla1[[#This Row],[Código_Actividad]]="","",'Formulario PPGR1'!#REF!)</f>
        <v>#REF!</v>
      </c>
      <c r="G222" s="427" t="s">
        <v>1786</v>
      </c>
      <c r="H222" s="439" t="s">
        <v>1787</v>
      </c>
      <c r="I222" s="429">
        <v>4</v>
      </c>
      <c r="J222" s="450" t="s">
        <v>2568</v>
      </c>
      <c r="K222" s="430" t="s">
        <v>1315</v>
      </c>
      <c r="L222" s="448" t="s">
        <v>1315</v>
      </c>
      <c r="M222" s="430" t="s">
        <v>1318</v>
      </c>
      <c r="N222" s="427">
        <v>1</v>
      </c>
      <c r="O222" s="431">
        <v>30000</v>
      </c>
      <c r="P222" s="482">
        <f>Tabla1[[#This Row],[Precio Unitario]]*Tabla1[[#This Row],[Cantidad de Insumos]]</f>
        <v>30000</v>
      </c>
      <c r="Q222" s="449">
        <v>261301</v>
      </c>
      <c r="R222" s="430" t="s">
        <v>926</v>
      </c>
    </row>
    <row r="223" spans="2:47" s="116" customFormat="1" ht="15.75" x14ac:dyDescent="0.25">
      <c r="B223" s="458" t="str">
        <f>IF(Tabla1[[#This Row],[Código_Actividad]]="","",CONCATENATE(Tabla1[[#This Row],[POA]],".",Tabla1[[#This Row],[SRS]],".",Tabla1[[#This Row],[AREA]],".",Tabla1[[#This Row],[TIPO]]))</f>
        <v/>
      </c>
      <c r="C223" s="458" t="str">
        <f>IF(Tabla1[[#This Row],[Código_Actividad]]="","",'Formulario PPGR1'!#REF!)</f>
        <v/>
      </c>
      <c r="D223" s="458" t="str">
        <f>IF(Tabla1[[#This Row],[Código_Actividad]]="","",'Formulario PPGR1'!#REF!)</f>
        <v/>
      </c>
      <c r="E223" s="458" t="str">
        <f>IF(Tabla1[[#This Row],[Código_Actividad]]="","",'Formulario PPGR1'!#REF!)</f>
        <v/>
      </c>
      <c r="F223" s="458" t="str">
        <f>IF(Tabla1[[#This Row],[Código_Actividad]]="","",'Formulario PPGR1'!#REF!)</f>
        <v/>
      </c>
      <c r="G223" s="459"/>
      <c r="H223" s="470" t="s">
        <v>2200</v>
      </c>
      <c r="I223" s="460" t="s">
        <v>2200</v>
      </c>
      <c r="J223" s="462" t="s">
        <v>2568</v>
      </c>
      <c r="K223" s="464" t="s">
        <v>1328</v>
      </c>
      <c r="L223" s="465" t="s">
        <v>1328</v>
      </c>
      <c r="M223" s="464" t="s">
        <v>1318</v>
      </c>
      <c r="N223" s="459">
        <v>1</v>
      </c>
      <c r="O223" s="461">
        <v>100000</v>
      </c>
      <c r="P223" s="482">
        <f>Tabla1[[#This Row],[Precio Unitario]]*Tabla1[[#This Row],[Cantidad de Insumos]]</f>
        <v>100000</v>
      </c>
      <c r="Q223" s="514">
        <v>261301</v>
      </c>
      <c r="R223" s="462" t="s">
        <v>926</v>
      </c>
    </row>
    <row r="224" spans="2:47" s="116" customFormat="1" ht="51" x14ac:dyDescent="0.25">
      <c r="B224" s="458" t="e">
        <f>IF(Tabla1[[#This Row],[Código_Actividad]]="","",CONCATENATE(Tabla1[[#This Row],[POA]],".",Tabla1[[#This Row],[SRS]],".",Tabla1[[#This Row],[AREA]],".",Tabla1[[#This Row],[TIPO]]))</f>
        <v>#REF!</v>
      </c>
      <c r="C224" s="458" t="e">
        <f>IF(Tabla1[[#This Row],[Código_Actividad]]="","",'Formulario PPGR1'!#REF!)</f>
        <v>#REF!</v>
      </c>
      <c r="D224" s="458" t="e">
        <f>IF(Tabla1[[#This Row],[Código_Actividad]]="","",'Formulario PPGR1'!#REF!)</f>
        <v>#REF!</v>
      </c>
      <c r="E224" s="458" t="e">
        <f>IF(Tabla1[[#This Row],[Código_Actividad]]="","",'Formulario PPGR1'!#REF!)</f>
        <v>#REF!</v>
      </c>
      <c r="F224" s="458" t="e">
        <f>IF(Tabla1[[#This Row],[Código_Actividad]]="","",'Formulario PPGR1'!#REF!)</f>
        <v>#REF!</v>
      </c>
      <c r="G224" s="459" t="s">
        <v>1788</v>
      </c>
      <c r="H224" s="470" t="s">
        <v>1789</v>
      </c>
      <c r="I224" s="460">
        <v>4</v>
      </c>
      <c r="J224" s="450" t="s">
        <v>2546</v>
      </c>
      <c r="K224" s="464" t="s">
        <v>2559</v>
      </c>
      <c r="L224" s="465" t="s">
        <v>1834</v>
      </c>
      <c r="M224" s="464" t="s">
        <v>2524</v>
      </c>
      <c r="N224" s="459">
        <v>1</v>
      </c>
      <c r="O224" s="461">
        <v>300</v>
      </c>
      <c r="P224" s="482">
        <f>Tabla1[[#This Row],[Precio Unitario]]*Tabla1[[#This Row],[Cantidad de Insumos]]</f>
        <v>300</v>
      </c>
      <c r="Q224" s="514">
        <v>239201</v>
      </c>
      <c r="R224" s="462" t="s">
        <v>924</v>
      </c>
    </row>
    <row r="225" spans="2:18" s="116" customFormat="1" ht="15.75" x14ac:dyDescent="0.25">
      <c r="B225" s="458" t="str">
        <f>IF(Tabla1[[#This Row],[Código_Actividad]]="","",CONCATENATE(Tabla1[[#This Row],[POA]],".",Tabla1[[#This Row],[SRS]],".",Tabla1[[#This Row],[AREA]],".",Tabla1[[#This Row],[TIPO]]))</f>
        <v/>
      </c>
      <c r="C225" s="458" t="str">
        <f>IF(Tabla1[[#This Row],[Código_Actividad]]="","",'Formulario PPGR1'!#REF!)</f>
        <v/>
      </c>
      <c r="D225" s="458" t="str">
        <f>IF(Tabla1[[#This Row],[Código_Actividad]]="","",'Formulario PPGR1'!#REF!)</f>
        <v/>
      </c>
      <c r="E225" s="458" t="str">
        <f>IF(Tabla1[[#This Row],[Código_Actividad]]="","",'Formulario PPGR1'!#REF!)</f>
        <v/>
      </c>
      <c r="F225" s="458" t="str">
        <f>IF(Tabla1[[#This Row],[Código_Actividad]]="","",'Formulario PPGR1'!#REF!)</f>
        <v/>
      </c>
      <c r="G225" s="459"/>
      <c r="H225" s="470" t="s">
        <v>2200</v>
      </c>
      <c r="I225" s="460" t="s">
        <v>2200</v>
      </c>
      <c r="J225" s="462" t="s">
        <v>2562</v>
      </c>
      <c r="K225" s="464" t="s">
        <v>1331</v>
      </c>
      <c r="L225" s="465" t="s">
        <v>1331</v>
      </c>
      <c r="M225" s="464" t="s">
        <v>2490</v>
      </c>
      <c r="N225" s="459">
        <v>20</v>
      </c>
      <c r="O225" s="461">
        <v>180</v>
      </c>
      <c r="P225" s="482">
        <f>Tabla1[[#This Row],[Precio Unitario]]*Tabla1[[#This Row],[Cantidad de Insumos]]</f>
        <v>3600</v>
      </c>
      <c r="Q225" s="514">
        <v>237102</v>
      </c>
      <c r="R225" s="462" t="s">
        <v>926</v>
      </c>
    </row>
    <row r="226" spans="2:18" s="116" customFormat="1" ht="15.75" x14ac:dyDescent="0.25">
      <c r="B226" s="458" t="str">
        <f>IF(Tabla1[[#This Row],[Código_Actividad]]="","",CONCATENATE(Tabla1[[#This Row],[POA]],".",Tabla1[[#This Row],[SRS]],".",Tabla1[[#This Row],[AREA]],".",Tabla1[[#This Row],[TIPO]]))</f>
        <v/>
      </c>
      <c r="C226" s="458" t="str">
        <f>IF(Tabla1[[#This Row],[Código_Actividad]]="","",'Formulario PPGR1'!#REF!)</f>
        <v/>
      </c>
      <c r="D226" s="458" t="str">
        <f>IF(Tabla1[[#This Row],[Código_Actividad]]="","",'Formulario PPGR1'!#REF!)</f>
        <v/>
      </c>
      <c r="E226" s="458" t="str">
        <f>IF(Tabla1[[#This Row],[Código_Actividad]]="","",'Formulario PPGR1'!#REF!)</f>
        <v/>
      </c>
      <c r="F226" s="458" t="str">
        <f>IF(Tabla1[[#This Row],[Código_Actividad]]="","",'Formulario PPGR1'!#REF!)</f>
        <v/>
      </c>
      <c r="G226" s="459"/>
      <c r="H226" s="470" t="s">
        <v>2200</v>
      </c>
      <c r="I226" s="460" t="s">
        <v>2200</v>
      </c>
      <c r="J226" s="462" t="s">
        <v>2549</v>
      </c>
      <c r="K226" s="464" t="s">
        <v>2550</v>
      </c>
      <c r="L226" s="465" t="s">
        <v>2551</v>
      </c>
      <c r="M226" s="464" t="s">
        <v>2552</v>
      </c>
      <c r="N226" s="459">
        <v>4</v>
      </c>
      <c r="O226" s="461">
        <v>144</v>
      </c>
      <c r="P226" s="482">
        <f>Tabla1[[#This Row],[Precio Unitario]]*Tabla1[[#This Row],[Cantidad de Insumos]]</f>
        <v>576</v>
      </c>
      <c r="Q226" s="514">
        <v>239201</v>
      </c>
      <c r="R226" s="462" t="s">
        <v>924</v>
      </c>
    </row>
    <row r="227" spans="2:18" s="116" customFormat="1" ht="25.5" x14ac:dyDescent="0.25">
      <c r="B227" s="458" t="e">
        <f>IF(Tabla1[[#This Row],[Código_Actividad]]="","",CONCATENATE(Tabla1[[#This Row],[POA]],".",Tabla1[[#This Row],[SRS]],".",Tabla1[[#This Row],[AREA]],".",Tabla1[[#This Row],[TIPO]]))</f>
        <v>#REF!</v>
      </c>
      <c r="C227" s="458" t="e">
        <f>IF(Tabla1[[#This Row],[Código_Actividad]]="","",'Formulario PPGR1'!#REF!)</f>
        <v>#REF!</v>
      </c>
      <c r="D227" s="458" t="e">
        <f>IF(Tabla1[[#This Row],[Código_Actividad]]="","",'Formulario PPGR1'!#REF!)</f>
        <v>#REF!</v>
      </c>
      <c r="E227" s="458" t="e">
        <f>IF(Tabla1[[#This Row],[Código_Actividad]]="","",'Formulario PPGR1'!#REF!)</f>
        <v>#REF!</v>
      </c>
      <c r="F227" s="458" t="e">
        <f>IF(Tabla1[[#This Row],[Código_Actividad]]="","",'Formulario PPGR1'!#REF!)</f>
        <v>#REF!</v>
      </c>
      <c r="G227" s="459" t="s">
        <v>1503</v>
      </c>
      <c r="H227" s="498" t="s">
        <v>1537</v>
      </c>
      <c r="I227" s="460">
        <v>4</v>
      </c>
      <c r="J227" s="450" t="s">
        <v>2546</v>
      </c>
      <c r="K227" s="464" t="s">
        <v>2559</v>
      </c>
      <c r="L227" s="465" t="s">
        <v>2560</v>
      </c>
      <c r="M227" s="464" t="s">
        <v>2524</v>
      </c>
      <c r="N227" s="459">
        <v>2</v>
      </c>
      <c r="O227" s="461">
        <v>350</v>
      </c>
      <c r="P227" s="482">
        <f>Tabla1[[#This Row],[Precio Unitario]]*Tabla1[[#This Row],[Cantidad de Insumos]]</f>
        <v>700</v>
      </c>
      <c r="Q227" s="514">
        <v>239201</v>
      </c>
      <c r="R227" s="462" t="s">
        <v>924</v>
      </c>
    </row>
    <row r="228" spans="2:18" s="116" customFormat="1" ht="15.75" x14ac:dyDescent="0.25">
      <c r="B228" s="458" t="str">
        <f>IF(Tabla1[[#This Row],[Código_Actividad]]="","",CONCATENATE(Tabla1[[#This Row],[POA]],".",Tabla1[[#This Row],[SRS]],".",Tabla1[[#This Row],[AREA]],".",Tabla1[[#This Row],[TIPO]]))</f>
        <v/>
      </c>
      <c r="C228" s="458" t="str">
        <f>IF(Tabla1[[#This Row],[Código_Actividad]]="","",'Formulario PPGR1'!#REF!)</f>
        <v/>
      </c>
      <c r="D228" s="458" t="str">
        <f>IF(Tabla1[[#This Row],[Código_Actividad]]="","",'Formulario PPGR1'!#REF!)</f>
        <v/>
      </c>
      <c r="E228" s="458" t="str">
        <f>IF(Tabla1[[#This Row],[Código_Actividad]]="","",'Formulario PPGR1'!#REF!)</f>
        <v/>
      </c>
      <c r="F228" s="458" t="str">
        <f>IF(Tabla1[[#This Row],[Código_Actividad]]="","",'Formulario PPGR1'!#REF!)</f>
        <v/>
      </c>
      <c r="G228" s="459"/>
      <c r="H228" s="498" t="s">
        <v>2200</v>
      </c>
      <c r="I228" s="460" t="s">
        <v>2200</v>
      </c>
      <c r="J228" s="462" t="s">
        <v>2549</v>
      </c>
      <c r="K228" s="464" t="s">
        <v>2550</v>
      </c>
      <c r="L228" s="465" t="s">
        <v>2551</v>
      </c>
      <c r="M228" s="464" t="s">
        <v>2552</v>
      </c>
      <c r="N228" s="459">
        <v>4</v>
      </c>
      <c r="O228" s="461">
        <v>144</v>
      </c>
      <c r="P228" s="482">
        <f>Tabla1[[#This Row],[Precio Unitario]]*Tabla1[[#This Row],[Cantidad de Insumos]]</f>
        <v>576</v>
      </c>
      <c r="Q228" s="514">
        <v>239201</v>
      </c>
      <c r="R228" s="462" t="s">
        <v>924</v>
      </c>
    </row>
    <row r="229" spans="2:18" s="116" customFormat="1" ht="25.5" x14ac:dyDescent="0.25">
      <c r="B229" s="458" t="e">
        <f>IF(Tabla1[[#This Row],[Código_Actividad]]="","",CONCATENATE(Tabla1[[#This Row],[POA]],".",Tabla1[[#This Row],[SRS]],".",Tabla1[[#This Row],[AREA]],".",Tabla1[[#This Row],[TIPO]]))</f>
        <v>#REF!</v>
      </c>
      <c r="C229" s="458" t="e">
        <f>IF(Tabla1[[#This Row],[Código_Actividad]]="","",'Formulario PPGR1'!#REF!)</f>
        <v>#REF!</v>
      </c>
      <c r="D229" s="458" t="e">
        <f>IF(Tabla1[[#This Row],[Código_Actividad]]="","",'Formulario PPGR1'!#REF!)</f>
        <v>#REF!</v>
      </c>
      <c r="E229" s="458" t="e">
        <f>IF(Tabla1[[#This Row],[Código_Actividad]]="","",'Formulario PPGR1'!#REF!)</f>
        <v>#REF!</v>
      </c>
      <c r="F229" s="458" t="e">
        <f>IF(Tabla1[[#This Row],[Código_Actividad]]="","",'Formulario PPGR1'!#REF!)</f>
        <v>#REF!</v>
      </c>
      <c r="G229" s="459" t="s">
        <v>1600</v>
      </c>
      <c r="H229" s="498" t="s">
        <v>1601</v>
      </c>
      <c r="I229" s="460">
        <v>4</v>
      </c>
      <c r="J229" s="462" t="s">
        <v>2546</v>
      </c>
      <c r="K229" s="464" t="s">
        <v>2559</v>
      </c>
      <c r="L229" s="465" t="s">
        <v>2560</v>
      </c>
      <c r="M229" s="464" t="s">
        <v>2524</v>
      </c>
      <c r="N229" s="459">
        <v>2</v>
      </c>
      <c r="O229" s="461">
        <v>350</v>
      </c>
      <c r="P229" s="482">
        <f>Tabla1[[#This Row],[Precio Unitario]]*Tabla1[[#This Row],[Cantidad de Insumos]]</f>
        <v>700</v>
      </c>
      <c r="Q229" s="514">
        <v>239201</v>
      </c>
      <c r="R229" s="462" t="s">
        <v>924</v>
      </c>
    </row>
    <row r="230" spans="2:18" s="116" customFormat="1" ht="15.75" x14ac:dyDescent="0.25">
      <c r="B230" s="458" t="str">
        <f>IF(Tabla1[[#This Row],[Código_Actividad]]="","",CONCATENATE(Tabla1[[#This Row],[POA]],".",Tabla1[[#This Row],[SRS]],".",Tabla1[[#This Row],[AREA]],".",Tabla1[[#This Row],[TIPO]]))</f>
        <v/>
      </c>
      <c r="C230" s="458" t="str">
        <f>IF(Tabla1[[#This Row],[Código_Actividad]]="","",'Formulario PPGR1'!#REF!)</f>
        <v/>
      </c>
      <c r="D230" s="458" t="str">
        <f>IF(Tabla1[[#This Row],[Código_Actividad]]="","",'Formulario PPGR1'!#REF!)</f>
        <v/>
      </c>
      <c r="E230" s="458" t="str">
        <f>IF(Tabla1[[#This Row],[Código_Actividad]]="","",'Formulario PPGR1'!#REF!)</f>
        <v/>
      </c>
      <c r="F230" s="458" t="str">
        <f>IF(Tabla1[[#This Row],[Código_Actividad]]="","",'Formulario PPGR1'!#REF!)</f>
        <v/>
      </c>
      <c r="G230" s="459"/>
      <c r="H230" s="498" t="s">
        <v>2200</v>
      </c>
      <c r="I230" s="460" t="s">
        <v>2200</v>
      </c>
      <c r="J230" s="462" t="s">
        <v>2549</v>
      </c>
      <c r="K230" s="464" t="s">
        <v>2550</v>
      </c>
      <c r="L230" s="465" t="s">
        <v>2551</v>
      </c>
      <c r="M230" s="464" t="s">
        <v>2552</v>
      </c>
      <c r="N230" s="459">
        <v>4</v>
      </c>
      <c r="O230" s="461">
        <v>144</v>
      </c>
      <c r="P230" s="482">
        <f>Tabla1[[#This Row],[Precio Unitario]]*Tabla1[[#This Row],[Cantidad de Insumos]]</f>
        <v>576</v>
      </c>
      <c r="Q230" s="514">
        <v>239201</v>
      </c>
      <c r="R230" s="462" t="s">
        <v>924</v>
      </c>
    </row>
    <row r="231" spans="2:18" s="116" customFormat="1" ht="25.5" x14ac:dyDescent="0.25">
      <c r="B231" s="458" t="e">
        <f>IF(Tabla1[[#This Row],[Código_Actividad]]="","",CONCATENATE(Tabla1[[#This Row],[POA]],".",Tabla1[[#This Row],[SRS]],".",Tabla1[[#This Row],[AREA]],".",Tabla1[[#This Row],[TIPO]]))</f>
        <v>#REF!</v>
      </c>
      <c r="C231" s="458" t="e">
        <f>IF(Tabla1[[#This Row],[Código_Actividad]]="","",'Formulario PPGR1'!#REF!)</f>
        <v>#REF!</v>
      </c>
      <c r="D231" s="458" t="e">
        <f>IF(Tabla1[[#This Row],[Código_Actividad]]="","",'Formulario PPGR1'!#REF!)</f>
        <v>#REF!</v>
      </c>
      <c r="E231" s="458" t="e">
        <f>IF(Tabla1[[#This Row],[Código_Actividad]]="","",'Formulario PPGR1'!#REF!)</f>
        <v>#REF!</v>
      </c>
      <c r="F231" s="458" t="e">
        <f>IF(Tabla1[[#This Row],[Código_Actividad]]="","",'Formulario PPGR1'!#REF!)</f>
        <v>#REF!</v>
      </c>
      <c r="G231" s="459" t="s">
        <v>1602</v>
      </c>
      <c r="H231" s="498" t="s">
        <v>1603</v>
      </c>
      <c r="I231" s="460">
        <v>4</v>
      </c>
      <c r="J231" s="450" t="s">
        <v>2546</v>
      </c>
      <c r="K231" s="464" t="s">
        <v>2547</v>
      </c>
      <c r="L231" s="465" t="s">
        <v>2548</v>
      </c>
      <c r="M231" s="464" t="s">
        <v>1318</v>
      </c>
      <c r="N231" s="459">
        <v>160</v>
      </c>
      <c r="O231" s="461">
        <v>100</v>
      </c>
      <c r="P231" s="482">
        <f>Tabla1[[#This Row],[Precio Unitario]]*Tabla1[[#This Row],[Cantidad de Insumos]]</f>
        <v>16000</v>
      </c>
      <c r="Q231" s="514">
        <v>239201</v>
      </c>
      <c r="R231" s="462" t="s">
        <v>924</v>
      </c>
    </row>
    <row r="232" spans="2:18" s="116" customFormat="1" ht="15.75" x14ac:dyDescent="0.25">
      <c r="B232" s="458" t="str">
        <f>IF(Tabla1[[#This Row],[Código_Actividad]]="","",CONCATENATE(Tabla1[[#This Row],[POA]],".",Tabla1[[#This Row],[SRS]],".",Tabla1[[#This Row],[AREA]],".",Tabla1[[#This Row],[TIPO]]))</f>
        <v/>
      </c>
      <c r="C232" s="458" t="str">
        <f>IF(Tabla1[[#This Row],[Código_Actividad]]="","",'Formulario PPGR1'!#REF!)</f>
        <v/>
      </c>
      <c r="D232" s="458" t="str">
        <f>IF(Tabla1[[#This Row],[Código_Actividad]]="","",'Formulario PPGR1'!#REF!)</f>
        <v/>
      </c>
      <c r="E232" s="458" t="str">
        <f>IF(Tabla1[[#This Row],[Código_Actividad]]="","",'Formulario PPGR1'!#REF!)</f>
        <v/>
      </c>
      <c r="F232" s="458" t="str">
        <f>IF(Tabla1[[#This Row],[Código_Actividad]]="","",'Formulario PPGR1'!#REF!)</f>
        <v/>
      </c>
      <c r="G232" s="459"/>
      <c r="H232" s="498" t="s">
        <v>2200</v>
      </c>
      <c r="I232" s="460" t="s">
        <v>2200</v>
      </c>
      <c r="J232" s="462" t="s">
        <v>2549</v>
      </c>
      <c r="K232" s="464" t="s">
        <v>2550</v>
      </c>
      <c r="L232" s="465" t="s">
        <v>2551</v>
      </c>
      <c r="M232" s="464" t="s">
        <v>2552</v>
      </c>
      <c r="N232" s="459">
        <v>7</v>
      </c>
      <c r="O232" s="461">
        <v>144</v>
      </c>
      <c r="P232" s="482">
        <f>Tabla1[[#This Row],[Precio Unitario]]*Tabla1[[#This Row],[Cantidad de Insumos]]</f>
        <v>1008</v>
      </c>
      <c r="Q232" s="514">
        <v>239201</v>
      </c>
      <c r="R232" s="462" t="s">
        <v>924</v>
      </c>
    </row>
    <row r="233" spans="2:18" s="116" customFormat="1" ht="15.75" x14ac:dyDescent="0.25">
      <c r="B233" s="458" t="str">
        <f>IF(Tabla1[[#This Row],[Código_Actividad]]="","",CONCATENATE(Tabla1[[#This Row],[POA]],".",Tabla1[[#This Row],[SRS]],".",Tabla1[[#This Row],[AREA]],".",Tabla1[[#This Row],[TIPO]]))</f>
        <v/>
      </c>
      <c r="C233" s="458" t="str">
        <f>IF(Tabla1[[#This Row],[Código_Actividad]]="","",'Formulario PPGR1'!#REF!)</f>
        <v/>
      </c>
      <c r="D233" s="458" t="str">
        <f>IF(Tabla1[[#This Row],[Código_Actividad]]="","",'Formulario PPGR1'!#REF!)</f>
        <v/>
      </c>
      <c r="E233" s="458" t="str">
        <f>IF(Tabla1[[#This Row],[Código_Actividad]]="","",'Formulario PPGR1'!#REF!)</f>
        <v/>
      </c>
      <c r="F233" s="458" t="str">
        <f>IF(Tabla1[[#This Row],[Código_Actividad]]="","",'Formulario PPGR1'!#REF!)</f>
        <v/>
      </c>
      <c r="G233" s="459"/>
      <c r="H233" s="463" t="s">
        <v>2200</v>
      </c>
      <c r="I233" s="460" t="s">
        <v>2200</v>
      </c>
      <c r="J233" s="450" t="s">
        <v>2546</v>
      </c>
      <c r="K233" s="464" t="s">
        <v>2556</v>
      </c>
      <c r="L233" s="465" t="s">
        <v>2567</v>
      </c>
      <c r="M233" s="464" t="s">
        <v>2558</v>
      </c>
      <c r="N233" s="459">
        <v>3</v>
      </c>
      <c r="O233" s="461">
        <v>400</v>
      </c>
      <c r="P233" s="482">
        <f>Tabla1[[#This Row],[Precio Unitario]]*Tabla1[[#This Row],[Cantidad de Insumos]]</f>
        <v>1200</v>
      </c>
      <c r="Q233" s="514">
        <v>239201</v>
      </c>
      <c r="R233" s="462" t="s">
        <v>924</v>
      </c>
    </row>
    <row r="234" spans="2:18" s="116" customFormat="1" ht="15.75" x14ac:dyDescent="0.25">
      <c r="B234" s="458" t="str">
        <f>IF(Tabla1[[#This Row],[Código_Actividad]]="","",CONCATENATE(Tabla1[[#This Row],[POA]],".",Tabla1[[#This Row],[SRS]],".",Tabla1[[#This Row],[AREA]],".",Tabla1[[#This Row],[TIPO]]))</f>
        <v/>
      </c>
      <c r="C234" s="458" t="str">
        <f>IF(Tabla1[[#This Row],[Código_Actividad]]="","",'Formulario PPGR1'!#REF!)</f>
        <v/>
      </c>
      <c r="D234" s="458" t="str">
        <f>IF(Tabla1[[#This Row],[Código_Actividad]]="","",'Formulario PPGR1'!#REF!)</f>
        <v/>
      </c>
      <c r="E234" s="458" t="str">
        <f>IF(Tabla1[[#This Row],[Código_Actividad]]="","",'Formulario PPGR1'!#REF!)</f>
        <v/>
      </c>
      <c r="F234" s="458" t="str">
        <f>IF(Tabla1[[#This Row],[Código_Actividad]]="","",'Formulario PPGR1'!#REF!)</f>
        <v/>
      </c>
      <c r="G234" s="459"/>
      <c r="H234" s="498" t="s">
        <v>2200</v>
      </c>
      <c r="I234" s="460" t="s">
        <v>2200</v>
      </c>
      <c r="J234" s="450" t="s">
        <v>2553</v>
      </c>
      <c r="K234" s="464" t="s">
        <v>2553</v>
      </c>
      <c r="L234" s="465" t="s">
        <v>2554</v>
      </c>
      <c r="M234" s="464" t="s">
        <v>1318</v>
      </c>
      <c r="N234" s="459">
        <v>160</v>
      </c>
      <c r="O234" s="461">
        <v>250</v>
      </c>
      <c r="P234" s="482">
        <f>Tabla1[[#This Row],[Precio Unitario]]*Tabla1[[#This Row],[Cantidad de Insumos]]</f>
        <v>40000</v>
      </c>
      <c r="Q234" s="514">
        <v>231101</v>
      </c>
      <c r="R234" s="430" t="s">
        <v>926</v>
      </c>
    </row>
    <row r="235" spans="2:18" s="116" customFormat="1" ht="15.75" x14ac:dyDescent="0.25">
      <c r="B235" s="458" t="str">
        <f>IF(Tabla1[[#This Row],[Código_Actividad]]="","",CONCATENATE(Tabla1[[#This Row],[POA]],".",Tabla1[[#This Row],[SRS]],".",Tabla1[[#This Row],[AREA]],".",Tabla1[[#This Row],[TIPO]]))</f>
        <v/>
      </c>
      <c r="C235" s="458" t="str">
        <f>IF(Tabla1[[#This Row],[Código_Actividad]]="","",'Formulario PPGR1'!#REF!)</f>
        <v/>
      </c>
      <c r="D235" s="458" t="str">
        <f>IF(Tabla1[[#This Row],[Código_Actividad]]="","",'Formulario PPGR1'!#REF!)</f>
        <v/>
      </c>
      <c r="E235" s="458" t="str">
        <f>IF(Tabla1[[#This Row],[Código_Actividad]]="","",'Formulario PPGR1'!#REF!)</f>
        <v/>
      </c>
      <c r="F235" s="458" t="str">
        <f>IF(Tabla1[[#This Row],[Código_Actividad]]="","",'Formulario PPGR1'!#REF!)</f>
        <v/>
      </c>
      <c r="G235" s="459"/>
      <c r="H235" s="498" t="s">
        <v>2200</v>
      </c>
      <c r="I235" s="460" t="s">
        <v>2200</v>
      </c>
      <c r="J235" s="450" t="s">
        <v>2553</v>
      </c>
      <c r="K235" s="464" t="s">
        <v>2553</v>
      </c>
      <c r="L235" s="465" t="s">
        <v>2555</v>
      </c>
      <c r="M235" s="464" t="s">
        <v>1318</v>
      </c>
      <c r="N235" s="459">
        <v>160</v>
      </c>
      <c r="O235" s="461">
        <v>400</v>
      </c>
      <c r="P235" s="482">
        <f>Tabla1[[#This Row],[Precio Unitario]]*Tabla1[[#This Row],[Cantidad de Insumos]]</f>
        <v>64000</v>
      </c>
      <c r="Q235" s="514">
        <v>231101</v>
      </c>
      <c r="R235" s="430" t="s">
        <v>926</v>
      </c>
    </row>
    <row r="236" spans="2:18" s="116" customFormat="1" ht="51" x14ac:dyDescent="0.25">
      <c r="B236" s="458" t="e">
        <f>IF(Tabla1[[#This Row],[Código_Actividad]]="","",CONCATENATE(Tabla1[[#This Row],[POA]],".",Tabla1[[#This Row],[SRS]],".",Tabla1[[#This Row],[AREA]],".",Tabla1[[#This Row],[TIPO]]))</f>
        <v>#REF!</v>
      </c>
      <c r="C236" s="458" t="e">
        <f>IF(Tabla1[[#This Row],[Código_Actividad]]="","",'Formulario PPGR1'!#REF!)</f>
        <v>#REF!</v>
      </c>
      <c r="D236" s="458" t="e">
        <f>IF(Tabla1[[#This Row],[Código_Actividad]]="","",'Formulario PPGR1'!#REF!)</f>
        <v>#REF!</v>
      </c>
      <c r="E236" s="458" t="e">
        <f>IF(Tabla1[[#This Row],[Código_Actividad]]="","",'Formulario PPGR1'!#REF!)</f>
        <v>#REF!</v>
      </c>
      <c r="F236" s="458" t="e">
        <f>IF(Tabla1[[#This Row],[Código_Actividad]]="","",'Formulario PPGR1'!#REF!)</f>
        <v>#REF!</v>
      </c>
      <c r="G236" s="459" t="s">
        <v>2013</v>
      </c>
      <c r="H236" s="498" t="s">
        <v>2014</v>
      </c>
      <c r="I236" s="460">
        <v>3</v>
      </c>
      <c r="J236" s="462" t="s">
        <v>2546</v>
      </c>
      <c r="K236" s="464" t="s">
        <v>2559</v>
      </c>
      <c r="L236" s="465" t="s">
        <v>2560</v>
      </c>
      <c r="M236" s="464" t="s">
        <v>2524</v>
      </c>
      <c r="N236" s="459">
        <v>4</v>
      </c>
      <c r="O236" s="461">
        <v>350</v>
      </c>
      <c r="P236" s="482">
        <f>Tabla1[[#This Row],[Precio Unitario]]*Tabla1[[#This Row],[Cantidad de Insumos]]</f>
        <v>1400</v>
      </c>
      <c r="Q236" s="514">
        <v>239201</v>
      </c>
      <c r="R236" s="462" t="s">
        <v>924</v>
      </c>
    </row>
    <row r="237" spans="2:18" s="116" customFormat="1" ht="15.75" x14ac:dyDescent="0.25">
      <c r="B237" s="458" t="str">
        <f>IF(Tabla1[[#This Row],[Código_Actividad]]="","",CONCATENATE(Tabla1[[#This Row],[POA]],".",Tabla1[[#This Row],[SRS]],".",Tabla1[[#This Row],[AREA]],".",Tabla1[[#This Row],[TIPO]]))</f>
        <v/>
      </c>
      <c r="C237" s="458" t="str">
        <f>IF(Tabla1[[#This Row],[Código_Actividad]]="","",'Formulario PPGR1'!#REF!)</f>
        <v/>
      </c>
      <c r="D237" s="458" t="str">
        <f>IF(Tabla1[[#This Row],[Código_Actividad]]="","",'Formulario PPGR1'!#REF!)</f>
        <v/>
      </c>
      <c r="E237" s="458" t="str">
        <f>IF(Tabla1[[#This Row],[Código_Actividad]]="","",'Formulario PPGR1'!#REF!)</f>
        <v/>
      </c>
      <c r="F237" s="458" t="str">
        <f>IF(Tabla1[[#This Row],[Código_Actividad]]="","",'Formulario PPGR1'!#REF!)</f>
        <v/>
      </c>
      <c r="G237" s="459"/>
      <c r="H237" s="498" t="s">
        <v>2200</v>
      </c>
      <c r="I237" s="460" t="s">
        <v>2200</v>
      </c>
      <c r="J237" s="462" t="s">
        <v>2546</v>
      </c>
      <c r="K237" s="464" t="s">
        <v>2556</v>
      </c>
      <c r="L237" s="465" t="s">
        <v>2567</v>
      </c>
      <c r="M237" s="464" t="s">
        <v>2558</v>
      </c>
      <c r="N237" s="459">
        <v>4</v>
      </c>
      <c r="O237" s="461">
        <v>400</v>
      </c>
      <c r="P237" s="482">
        <f>Tabla1[[#This Row],[Precio Unitario]]*Tabla1[[#This Row],[Cantidad de Insumos]]</f>
        <v>1600</v>
      </c>
      <c r="Q237" s="514">
        <v>239201</v>
      </c>
      <c r="R237" s="462" t="s">
        <v>924</v>
      </c>
    </row>
    <row r="238" spans="2:18" s="116" customFormat="1" ht="15.75" x14ac:dyDescent="0.25">
      <c r="B238" s="458" t="str">
        <f>IF(Tabla1[[#This Row],[Código_Actividad]]="","",CONCATENATE(Tabla1[[#This Row],[POA]],".",Tabla1[[#This Row],[SRS]],".",Tabla1[[#This Row],[AREA]],".",Tabla1[[#This Row],[TIPO]]))</f>
        <v/>
      </c>
      <c r="C238" s="458" t="str">
        <f>IF(Tabla1[[#This Row],[Código_Actividad]]="","",'Formulario PPGR1'!#REF!)</f>
        <v/>
      </c>
      <c r="D238" s="458" t="str">
        <f>IF(Tabla1[[#This Row],[Código_Actividad]]="","",'Formulario PPGR1'!#REF!)</f>
        <v/>
      </c>
      <c r="E238" s="458" t="str">
        <f>IF(Tabla1[[#This Row],[Código_Actividad]]="","",'Formulario PPGR1'!#REF!)</f>
        <v/>
      </c>
      <c r="F238" s="458" t="str">
        <f>IF(Tabla1[[#This Row],[Código_Actividad]]="","",'Formulario PPGR1'!#REF!)</f>
        <v/>
      </c>
      <c r="G238" s="459"/>
      <c r="H238" s="498" t="s">
        <v>2200</v>
      </c>
      <c r="I238" s="460" t="s">
        <v>2200</v>
      </c>
      <c r="J238" s="462" t="s">
        <v>2549</v>
      </c>
      <c r="K238" s="464" t="s">
        <v>2550</v>
      </c>
      <c r="L238" s="465" t="s">
        <v>2551</v>
      </c>
      <c r="M238" s="464" t="s">
        <v>2552</v>
      </c>
      <c r="N238" s="459">
        <v>4</v>
      </c>
      <c r="O238" s="461">
        <v>144</v>
      </c>
      <c r="P238" s="482">
        <f>Tabla1[[#This Row],[Precio Unitario]]*Tabla1[[#This Row],[Cantidad de Insumos]]</f>
        <v>576</v>
      </c>
      <c r="Q238" s="514">
        <v>239201</v>
      </c>
      <c r="R238" s="462" t="s">
        <v>924</v>
      </c>
    </row>
    <row r="239" spans="2:18" s="116" customFormat="1" ht="15.75" x14ac:dyDescent="0.25">
      <c r="B239" s="458" t="str">
        <f>IF(Tabla1[[#This Row],[Código_Actividad]]="","",CONCATENATE(Tabla1[[#This Row],[POA]],".",Tabla1[[#This Row],[SRS]],".",Tabla1[[#This Row],[AREA]],".",Tabla1[[#This Row],[TIPO]]))</f>
        <v/>
      </c>
      <c r="C239" s="458" t="str">
        <f>IF(Tabla1[[#This Row],[Código_Actividad]]="","",'Formulario PPGR1'!#REF!)</f>
        <v/>
      </c>
      <c r="D239" s="458" t="str">
        <f>IF(Tabla1[[#This Row],[Código_Actividad]]="","",'Formulario PPGR1'!#REF!)</f>
        <v/>
      </c>
      <c r="E239" s="458" t="str">
        <f>IF(Tabla1[[#This Row],[Código_Actividad]]="","",'Formulario PPGR1'!#REF!)</f>
        <v/>
      </c>
      <c r="F239" s="458" t="str">
        <f>IF(Tabla1[[#This Row],[Código_Actividad]]="","",'Formulario PPGR1'!#REF!)</f>
        <v/>
      </c>
      <c r="G239" s="459"/>
      <c r="H239" s="498" t="s">
        <v>2200</v>
      </c>
      <c r="I239" s="460" t="s">
        <v>2200</v>
      </c>
      <c r="J239" s="462" t="s">
        <v>2553</v>
      </c>
      <c r="K239" s="464" t="s">
        <v>2553</v>
      </c>
      <c r="L239" s="465" t="s">
        <v>2554</v>
      </c>
      <c r="M239" s="464" t="s">
        <v>1318</v>
      </c>
      <c r="N239" s="459">
        <v>160</v>
      </c>
      <c r="O239" s="461">
        <v>250</v>
      </c>
      <c r="P239" s="482">
        <f>Tabla1[[#This Row],[Precio Unitario]]*Tabla1[[#This Row],[Cantidad de Insumos]]</f>
        <v>40000</v>
      </c>
      <c r="Q239" s="514">
        <v>231101</v>
      </c>
      <c r="R239" s="430" t="s">
        <v>926</v>
      </c>
    </row>
    <row r="240" spans="2:18" s="116" customFormat="1" ht="25.5" x14ac:dyDescent="0.25">
      <c r="B240" s="458" t="e">
        <f>IF(Tabla1[[#This Row],[Código_Actividad]]="","",CONCATENATE(Tabla1[[#This Row],[POA]],".",Tabla1[[#This Row],[SRS]],".",Tabla1[[#This Row],[AREA]],".",Tabla1[[#This Row],[TIPO]]))</f>
        <v>#REF!</v>
      </c>
      <c r="C240" s="458" t="e">
        <f>IF(Tabla1[[#This Row],[Código_Actividad]]="","",'Formulario PPGR1'!#REF!)</f>
        <v>#REF!</v>
      </c>
      <c r="D240" s="458" t="e">
        <f>IF(Tabla1[[#This Row],[Código_Actividad]]="","",'Formulario PPGR1'!#REF!)</f>
        <v>#REF!</v>
      </c>
      <c r="E240" s="458" t="e">
        <f>IF(Tabla1[[#This Row],[Código_Actividad]]="","",'Formulario PPGR1'!#REF!)</f>
        <v>#REF!</v>
      </c>
      <c r="F240" s="458" t="e">
        <f>IF(Tabla1[[#This Row],[Código_Actividad]]="","",'Formulario PPGR1'!#REF!)</f>
        <v>#REF!</v>
      </c>
      <c r="G240" s="459" t="s">
        <v>2016</v>
      </c>
      <c r="H240" s="498" t="s">
        <v>2017</v>
      </c>
      <c r="I240" s="460">
        <v>3</v>
      </c>
      <c r="J240" s="462" t="s">
        <v>2546</v>
      </c>
      <c r="K240" s="464" t="s">
        <v>2559</v>
      </c>
      <c r="L240" s="465" t="s">
        <v>1834</v>
      </c>
      <c r="M240" s="464" t="s">
        <v>2524</v>
      </c>
      <c r="N240" s="459">
        <v>2</v>
      </c>
      <c r="O240" s="461">
        <v>350</v>
      </c>
      <c r="P240" s="482">
        <f>Tabla1[[#This Row],[Precio Unitario]]*Tabla1[[#This Row],[Cantidad de Insumos]]</f>
        <v>700</v>
      </c>
      <c r="Q240" s="514">
        <v>239201</v>
      </c>
      <c r="R240" s="462" t="s">
        <v>924</v>
      </c>
    </row>
    <row r="241" spans="2:18" s="116" customFormat="1" ht="15.75" x14ac:dyDescent="0.25">
      <c r="B241" s="458" t="str">
        <f>IF(Tabla1[[#This Row],[Código_Actividad]]="","",CONCATENATE(Tabla1[[#This Row],[POA]],".",Tabla1[[#This Row],[SRS]],".",Tabla1[[#This Row],[AREA]],".",Tabla1[[#This Row],[TIPO]]))</f>
        <v/>
      </c>
      <c r="C241" s="458" t="str">
        <f>IF(Tabla1[[#This Row],[Código_Actividad]]="","",'Formulario PPGR1'!#REF!)</f>
        <v/>
      </c>
      <c r="D241" s="458" t="str">
        <f>IF(Tabla1[[#This Row],[Código_Actividad]]="","",'Formulario PPGR1'!#REF!)</f>
        <v/>
      </c>
      <c r="E241" s="458" t="str">
        <f>IF(Tabla1[[#This Row],[Código_Actividad]]="","",'Formulario PPGR1'!#REF!)</f>
        <v/>
      </c>
      <c r="F241" s="458" t="str">
        <f>IF(Tabla1[[#This Row],[Código_Actividad]]="","",'Formulario PPGR1'!#REF!)</f>
        <v/>
      </c>
      <c r="G241" s="459"/>
      <c r="H241" s="498" t="s">
        <v>2200</v>
      </c>
      <c r="I241" s="460" t="s">
        <v>2200</v>
      </c>
      <c r="J241" s="462" t="s">
        <v>2549</v>
      </c>
      <c r="K241" s="464" t="s">
        <v>2550</v>
      </c>
      <c r="L241" s="465" t="s">
        <v>2551</v>
      </c>
      <c r="M241" s="464" t="s">
        <v>2552</v>
      </c>
      <c r="N241" s="459">
        <v>2</v>
      </c>
      <c r="O241" s="461">
        <v>144</v>
      </c>
      <c r="P241" s="482">
        <f>Tabla1[[#This Row],[Precio Unitario]]*Tabla1[[#This Row],[Cantidad de Insumos]]</f>
        <v>288</v>
      </c>
      <c r="Q241" s="514">
        <v>239201</v>
      </c>
      <c r="R241" s="462" t="s">
        <v>924</v>
      </c>
    </row>
    <row r="242" spans="2:18" s="116" customFormat="1" ht="15.75" x14ac:dyDescent="0.25">
      <c r="B242" s="458" t="str">
        <f>IF(Tabla1[[#This Row],[Código_Actividad]]="","",CONCATENATE(Tabla1[[#This Row],[POA]],".",Tabla1[[#This Row],[SRS]],".",Tabla1[[#This Row],[AREA]],".",Tabla1[[#This Row],[TIPO]]))</f>
        <v/>
      </c>
      <c r="C242" s="458" t="str">
        <f>IF(Tabla1[[#This Row],[Código_Actividad]]="","",'Formulario PPGR1'!#REF!)</f>
        <v/>
      </c>
      <c r="D242" s="458" t="str">
        <f>IF(Tabla1[[#This Row],[Código_Actividad]]="","",'Formulario PPGR1'!#REF!)</f>
        <v/>
      </c>
      <c r="E242" s="458" t="str">
        <f>IF(Tabla1[[#This Row],[Código_Actividad]]="","",'Formulario PPGR1'!#REF!)</f>
        <v/>
      </c>
      <c r="F242" s="458" t="str">
        <f>IF(Tabla1[[#This Row],[Código_Actividad]]="","",'Formulario PPGR1'!#REF!)</f>
        <v/>
      </c>
      <c r="G242" s="459"/>
      <c r="H242" s="498" t="s">
        <v>2200</v>
      </c>
      <c r="I242" s="460" t="s">
        <v>2200</v>
      </c>
      <c r="J242" s="462" t="s">
        <v>2562</v>
      </c>
      <c r="K242" s="464" t="s">
        <v>1331</v>
      </c>
      <c r="L242" s="465" t="s">
        <v>1331</v>
      </c>
      <c r="M242" s="464" t="s">
        <v>2490</v>
      </c>
      <c r="N242" s="459">
        <v>20</v>
      </c>
      <c r="O242" s="461">
        <v>180</v>
      </c>
      <c r="P242" s="482">
        <f>Tabla1[[#This Row],[Precio Unitario]]*Tabla1[[#This Row],[Cantidad de Insumos]]</f>
        <v>3600</v>
      </c>
      <c r="Q242" s="514">
        <v>237102</v>
      </c>
      <c r="R242" s="462" t="s">
        <v>926</v>
      </c>
    </row>
    <row r="243" spans="2:18" s="116" customFormat="1" ht="15.75" x14ac:dyDescent="0.25">
      <c r="B243" s="458" t="str">
        <f>IF(Tabla1[[#This Row],[Código_Actividad]]="","",CONCATENATE(Tabla1[[#This Row],[POA]],".",Tabla1[[#This Row],[SRS]],".",Tabla1[[#This Row],[AREA]],".",Tabla1[[#This Row],[TIPO]]))</f>
        <v/>
      </c>
      <c r="C243" s="458" t="str">
        <f>IF(Tabla1[[#This Row],[Código_Actividad]]="","",'Formulario PPGR1'!#REF!)</f>
        <v/>
      </c>
      <c r="D243" s="458" t="str">
        <f>IF(Tabla1[[#This Row],[Código_Actividad]]="","",'Formulario PPGR1'!#REF!)</f>
        <v/>
      </c>
      <c r="E243" s="458" t="str">
        <f>IF(Tabla1[[#This Row],[Código_Actividad]]="","",'Formulario PPGR1'!#REF!)</f>
        <v/>
      </c>
      <c r="F243" s="458" t="str">
        <f>IF(Tabla1[[#This Row],[Código_Actividad]]="","",'Formulario PPGR1'!#REF!)</f>
        <v/>
      </c>
      <c r="G243" s="459"/>
      <c r="H243" s="498" t="s">
        <v>2200</v>
      </c>
      <c r="I243" s="460" t="s">
        <v>2200</v>
      </c>
      <c r="J243" s="462" t="s">
        <v>2483</v>
      </c>
      <c r="K243" s="464" t="s">
        <v>2563</v>
      </c>
      <c r="L243" s="465" t="s">
        <v>2564</v>
      </c>
      <c r="M243" s="464" t="s">
        <v>2563</v>
      </c>
      <c r="N243" s="459">
        <v>8</v>
      </c>
      <c r="O243" s="461">
        <v>1050</v>
      </c>
      <c r="P243" s="482">
        <f>Tabla1[[#This Row],[Precio Unitario]]*Tabla1[[#This Row],[Cantidad de Insumos]]</f>
        <v>8400</v>
      </c>
      <c r="Q243" s="514">
        <v>223101</v>
      </c>
      <c r="R243" s="479" t="s">
        <v>924</v>
      </c>
    </row>
    <row r="244" spans="2:18" s="116" customFormat="1" ht="15.75" x14ac:dyDescent="0.25">
      <c r="B244" s="458" t="str">
        <f>IF(Tabla1[[#This Row],[Código_Actividad]]="","",CONCATENATE(Tabla1[[#This Row],[POA]],".",Tabla1[[#This Row],[SRS]],".",Tabla1[[#This Row],[AREA]],".",Tabla1[[#This Row],[TIPO]]))</f>
        <v/>
      </c>
      <c r="C244" s="458" t="str">
        <f>IF(Tabla1[[#This Row],[Código_Actividad]]="","",'Formulario PPGR1'!#REF!)</f>
        <v/>
      </c>
      <c r="D244" s="458" t="str">
        <f>IF(Tabla1[[#This Row],[Código_Actividad]]="","",'Formulario PPGR1'!#REF!)</f>
        <v/>
      </c>
      <c r="E244" s="458" t="str">
        <f>IF(Tabla1[[#This Row],[Código_Actividad]]="","",'Formulario PPGR1'!#REF!)</f>
        <v/>
      </c>
      <c r="F244" s="458" t="str">
        <f>IF(Tabla1[[#This Row],[Código_Actividad]]="","",'Formulario PPGR1'!#REF!)</f>
        <v/>
      </c>
      <c r="G244" s="459"/>
      <c r="H244" s="498" t="s">
        <v>2200</v>
      </c>
      <c r="I244" s="460" t="s">
        <v>2200</v>
      </c>
      <c r="J244" s="462" t="s">
        <v>2483</v>
      </c>
      <c r="K244" s="464" t="s">
        <v>2563</v>
      </c>
      <c r="L244" s="465" t="s">
        <v>2566</v>
      </c>
      <c r="M244" s="464" t="s">
        <v>2563</v>
      </c>
      <c r="N244" s="459">
        <v>4</v>
      </c>
      <c r="O244" s="461">
        <v>500</v>
      </c>
      <c r="P244" s="482">
        <f>Tabla1[[#This Row],[Precio Unitario]]*Tabla1[[#This Row],[Cantidad de Insumos]]</f>
        <v>2000</v>
      </c>
      <c r="Q244" s="514">
        <v>223101</v>
      </c>
      <c r="R244" s="479" t="s">
        <v>924</v>
      </c>
    </row>
    <row r="245" spans="2:18" s="116" customFormat="1" ht="25.5" x14ac:dyDescent="0.25">
      <c r="B245" s="458" t="e">
        <f>IF(Tabla1[[#This Row],[Código_Actividad]]="","",CONCATENATE(Tabla1[[#This Row],[POA]],".",Tabla1[[#This Row],[SRS]],".",Tabla1[[#This Row],[AREA]],".",Tabla1[[#This Row],[TIPO]]))</f>
        <v>#REF!</v>
      </c>
      <c r="C245" s="458" t="e">
        <f>IF(Tabla1[[#This Row],[Código_Actividad]]="","",'Formulario PPGR1'!#REF!)</f>
        <v>#REF!</v>
      </c>
      <c r="D245" s="458" t="e">
        <f>IF(Tabla1[[#This Row],[Código_Actividad]]="","",'Formulario PPGR1'!#REF!)</f>
        <v>#REF!</v>
      </c>
      <c r="E245" s="458" t="e">
        <f>IF(Tabla1[[#This Row],[Código_Actividad]]="","",'Formulario PPGR1'!#REF!)</f>
        <v>#REF!</v>
      </c>
      <c r="F245" s="458" t="e">
        <f>IF(Tabla1[[#This Row],[Código_Actividad]]="","",'Formulario PPGR1'!#REF!)</f>
        <v>#REF!</v>
      </c>
      <c r="G245" s="459" t="s">
        <v>1503</v>
      </c>
      <c r="H245" s="498" t="s">
        <v>1537</v>
      </c>
      <c r="I245" s="460" t="s">
        <v>2200</v>
      </c>
      <c r="J245" s="462" t="s">
        <v>2546</v>
      </c>
      <c r="K245" s="464" t="s">
        <v>2547</v>
      </c>
      <c r="L245" s="465" t="s">
        <v>2548</v>
      </c>
      <c r="M245" s="464" t="s">
        <v>1318</v>
      </c>
      <c r="N245" s="459">
        <v>80</v>
      </c>
      <c r="O245" s="461">
        <v>100</v>
      </c>
      <c r="P245" s="482">
        <f>Tabla1[[#This Row],[Precio Unitario]]*Tabla1[[#This Row],[Cantidad de Insumos]]</f>
        <v>8000</v>
      </c>
      <c r="Q245" s="514">
        <v>239201</v>
      </c>
      <c r="R245" s="462" t="s">
        <v>924</v>
      </c>
    </row>
    <row r="246" spans="2:18" s="116" customFormat="1" ht="15.75" x14ac:dyDescent="0.25">
      <c r="B246" s="458" t="str">
        <f>IF(Tabla1[[#This Row],[Código_Actividad]]="","",CONCATENATE(Tabla1[[#This Row],[POA]],".",Tabla1[[#This Row],[SRS]],".",Tabla1[[#This Row],[AREA]],".",Tabla1[[#This Row],[TIPO]]))</f>
        <v/>
      </c>
      <c r="C246" s="458" t="str">
        <f>IF(Tabla1[[#This Row],[Código_Actividad]]="","",'Formulario PPGR1'!#REF!)</f>
        <v/>
      </c>
      <c r="D246" s="458" t="str">
        <f>IF(Tabla1[[#This Row],[Código_Actividad]]="","",'Formulario PPGR1'!#REF!)</f>
        <v/>
      </c>
      <c r="E246" s="458" t="str">
        <f>IF(Tabla1[[#This Row],[Código_Actividad]]="","",'Formulario PPGR1'!#REF!)</f>
        <v/>
      </c>
      <c r="F246" s="458" t="str">
        <f>IF(Tabla1[[#This Row],[Código_Actividad]]="","",'Formulario PPGR1'!#REF!)</f>
        <v/>
      </c>
      <c r="G246" s="459"/>
      <c r="H246" s="498" t="s">
        <v>2200</v>
      </c>
      <c r="I246" s="460" t="s">
        <v>2200</v>
      </c>
      <c r="J246" s="462" t="s">
        <v>2549</v>
      </c>
      <c r="K246" s="464" t="s">
        <v>2550</v>
      </c>
      <c r="L246" s="465" t="s">
        <v>2551</v>
      </c>
      <c r="M246" s="464" t="s">
        <v>2552</v>
      </c>
      <c r="N246" s="459">
        <v>7</v>
      </c>
      <c r="O246" s="461">
        <v>144</v>
      </c>
      <c r="P246" s="482">
        <f>Tabla1[[#This Row],[Precio Unitario]]*Tabla1[[#This Row],[Cantidad de Insumos]]</f>
        <v>1008</v>
      </c>
      <c r="Q246" s="514">
        <v>239201</v>
      </c>
      <c r="R246" s="462" t="s">
        <v>924</v>
      </c>
    </row>
    <row r="247" spans="2:18" s="116" customFormat="1" ht="15.75" x14ac:dyDescent="0.25">
      <c r="B247" s="458" t="str">
        <f>IF(Tabla1[[#This Row],[Código_Actividad]]="","",CONCATENATE(Tabla1[[#This Row],[POA]],".",Tabla1[[#This Row],[SRS]],".",Tabla1[[#This Row],[AREA]],".",Tabla1[[#This Row],[TIPO]]))</f>
        <v/>
      </c>
      <c r="C247" s="458" t="str">
        <f>IF(Tabla1[[#This Row],[Código_Actividad]]="","",'Formulario PPGR1'!#REF!)</f>
        <v/>
      </c>
      <c r="D247" s="458" t="str">
        <f>IF(Tabla1[[#This Row],[Código_Actividad]]="","",'Formulario PPGR1'!#REF!)</f>
        <v/>
      </c>
      <c r="E247" s="458" t="str">
        <f>IF(Tabla1[[#This Row],[Código_Actividad]]="","",'Formulario PPGR1'!#REF!)</f>
        <v/>
      </c>
      <c r="F247" s="458" t="str">
        <f>IF(Tabla1[[#This Row],[Código_Actividad]]="","",'Formulario PPGR1'!#REF!)</f>
        <v/>
      </c>
      <c r="G247" s="459"/>
      <c r="H247" s="498" t="s">
        <v>2200</v>
      </c>
      <c r="I247" s="460" t="s">
        <v>2200</v>
      </c>
      <c r="J247" s="462" t="s">
        <v>2546</v>
      </c>
      <c r="K247" s="464" t="s">
        <v>2556</v>
      </c>
      <c r="L247" s="465" t="s">
        <v>2567</v>
      </c>
      <c r="M247" s="464" t="s">
        <v>2558</v>
      </c>
      <c r="N247" s="459">
        <v>2</v>
      </c>
      <c r="O247" s="461">
        <v>400</v>
      </c>
      <c r="P247" s="482">
        <f>Tabla1[[#This Row],[Precio Unitario]]*Tabla1[[#This Row],[Cantidad de Insumos]]</f>
        <v>800</v>
      </c>
      <c r="Q247" s="514">
        <v>239201</v>
      </c>
      <c r="R247" s="462" t="s">
        <v>924</v>
      </c>
    </row>
    <row r="248" spans="2:18" s="116" customFormat="1" ht="15.75" x14ac:dyDescent="0.25">
      <c r="B248" s="458" t="str">
        <f>IF(Tabla1[[#This Row],[Código_Actividad]]="","",CONCATENATE(Tabla1[[#This Row],[POA]],".",Tabla1[[#This Row],[SRS]],".",Tabla1[[#This Row],[AREA]],".",Tabla1[[#This Row],[TIPO]]))</f>
        <v/>
      </c>
      <c r="C248" s="458" t="str">
        <f>IF(Tabla1[[#This Row],[Código_Actividad]]="","",'Formulario PPGR1'!#REF!)</f>
        <v/>
      </c>
      <c r="D248" s="458" t="str">
        <f>IF(Tabla1[[#This Row],[Código_Actividad]]="","",'Formulario PPGR1'!#REF!)</f>
        <v/>
      </c>
      <c r="E248" s="458" t="str">
        <f>IF(Tabla1[[#This Row],[Código_Actividad]]="","",'Formulario PPGR1'!#REF!)</f>
        <v/>
      </c>
      <c r="F248" s="458" t="str">
        <f>IF(Tabla1[[#This Row],[Código_Actividad]]="","",'Formulario PPGR1'!#REF!)</f>
        <v/>
      </c>
      <c r="G248" s="459"/>
      <c r="H248" s="498" t="s">
        <v>2200</v>
      </c>
      <c r="I248" s="460" t="s">
        <v>2200</v>
      </c>
      <c r="J248" s="462" t="s">
        <v>2553</v>
      </c>
      <c r="K248" s="464" t="s">
        <v>1325</v>
      </c>
      <c r="L248" s="465" t="s">
        <v>2554</v>
      </c>
      <c r="M248" s="464" t="s">
        <v>1318</v>
      </c>
      <c r="N248" s="459">
        <v>80</v>
      </c>
      <c r="O248" s="461">
        <v>250</v>
      </c>
      <c r="P248" s="482">
        <f>Tabla1[[#This Row],[Precio Unitario]]*Tabla1[[#This Row],[Cantidad de Insumos]]</f>
        <v>20000</v>
      </c>
      <c r="Q248" s="514">
        <v>231101</v>
      </c>
      <c r="R248" s="430" t="s">
        <v>926</v>
      </c>
    </row>
    <row r="249" spans="2:18" s="116" customFormat="1" ht="15.75" x14ac:dyDescent="0.25">
      <c r="B249" s="458" t="str">
        <f>IF(Tabla1[[#This Row],[Código_Actividad]]="","",CONCATENATE(Tabla1[[#This Row],[POA]],".",Tabla1[[#This Row],[SRS]],".",Tabla1[[#This Row],[AREA]],".",Tabla1[[#This Row],[TIPO]]))</f>
        <v/>
      </c>
      <c r="C249" s="458" t="str">
        <f>IF(Tabla1[[#This Row],[Código_Actividad]]="","",'Formulario PPGR1'!#REF!)</f>
        <v/>
      </c>
      <c r="D249" s="458" t="str">
        <f>IF(Tabla1[[#This Row],[Código_Actividad]]="","",'Formulario PPGR1'!#REF!)</f>
        <v/>
      </c>
      <c r="E249" s="458" t="str">
        <f>IF(Tabla1[[#This Row],[Código_Actividad]]="","",'Formulario PPGR1'!#REF!)</f>
        <v/>
      </c>
      <c r="F249" s="458" t="str">
        <f>IF(Tabla1[[#This Row],[Código_Actividad]]="","",'Formulario PPGR1'!#REF!)</f>
        <v/>
      </c>
      <c r="G249" s="459"/>
      <c r="H249" s="498" t="s">
        <v>2200</v>
      </c>
      <c r="I249" s="460" t="s">
        <v>2200</v>
      </c>
      <c r="J249" s="462" t="s">
        <v>2553</v>
      </c>
      <c r="K249" s="464" t="s">
        <v>2555</v>
      </c>
      <c r="L249" s="465" t="s">
        <v>2555</v>
      </c>
      <c r="M249" s="464" t="s">
        <v>1318</v>
      </c>
      <c r="N249" s="459">
        <v>80</v>
      </c>
      <c r="O249" s="461">
        <v>400</v>
      </c>
      <c r="P249" s="482">
        <f>Tabla1[[#This Row],[Precio Unitario]]*Tabla1[[#This Row],[Cantidad de Insumos]]</f>
        <v>32000</v>
      </c>
      <c r="Q249" s="514">
        <v>231101</v>
      </c>
      <c r="R249" s="430" t="s">
        <v>926</v>
      </c>
    </row>
    <row r="250" spans="2:18" s="116" customFormat="1" ht="51" x14ac:dyDescent="0.25">
      <c r="B250" s="458" t="e">
        <f>IF(Tabla1[[#This Row],[Código_Actividad]]="","",CONCATENATE(Tabla1[[#This Row],[POA]],".",Tabla1[[#This Row],[SRS]],".",Tabla1[[#This Row],[AREA]],".",Tabla1[[#This Row],[TIPO]]))</f>
        <v>#REF!</v>
      </c>
      <c r="C250" s="458" t="e">
        <f>IF(Tabla1[[#This Row],[Código_Actividad]]="","",'Formulario PPGR1'!#REF!)</f>
        <v>#REF!</v>
      </c>
      <c r="D250" s="458" t="e">
        <f>IF(Tabla1[[#This Row],[Código_Actividad]]="","",'Formulario PPGR1'!#REF!)</f>
        <v>#REF!</v>
      </c>
      <c r="E250" s="458" t="e">
        <f>IF(Tabla1[[#This Row],[Código_Actividad]]="","",'Formulario PPGR1'!#REF!)</f>
        <v>#REF!</v>
      </c>
      <c r="F250" s="458" t="e">
        <f>IF(Tabla1[[#This Row],[Código_Actividad]]="","",'Formulario PPGR1'!#REF!)</f>
        <v>#REF!</v>
      </c>
      <c r="G250" s="459" t="s">
        <v>2013</v>
      </c>
      <c r="H250" s="498" t="s">
        <v>2014</v>
      </c>
      <c r="I250" s="460" t="s">
        <v>2200</v>
      </c>
      <c r="J250" s="462" t="s">
        <v>2546</v>
      </c>
      <c r="K250" s="464" t="s">
        <v>2559</v>
      </c>
      <c r="L250" s="465" t="s">
        <v>2560</v>
      </c>
      <c r="M250" s="464" t="s">
        <v>2524</v>
      </c>
      <c r="N250" s="459">
        <v>2</v>
      </c>
      <c r="O250" s="461">
        <v>350</v>
      </c>
      <c r="P250" s="482">
        <f>Tabla1[[#This Row],[Precio Unitario]]*Tabla1[[#This Row],[Cantidad de Insumos]]</f>
        <v>700</v>
      </c>
      <c r="Q250" s="514">
        <v>239201</v>
      </c>
      <c r="R250" s="462" t="s">
        <v>924</v>
      </c>
    </row>
    <row r="251" spans="2:18" s="116" customFormat="1" ht="15.75" x14ac:dyDescent="0.25">
      <c r="B251" s="458" t="str">
        <f>IF(Tabla1[[#This Row],[Código_Actividad]]="","",CONCATENATE(Tabla1[[#This Row],[POA]],".",Tabla1[[#This Row],[SRS]],".",Tabla1[[#This Row],[AREA]],".",Tabla1[[#This Row],[TIPO]]))</f>
        <v/>
      </c>
      <c r="C251" s="458" t="str">
        <f>IF(Tabla1[[#This Row],[Código_Actividad]]="","",'Formulario PPGR1'!#REF!)</f>
        <v/>
      </c>
      <c r="D251" s="458" t="str">
        <f>IF(Tabla1[[#This Row],[Código_Actividad]]="","",'Formulario PPGR1'!#REF!)</f>
        <v/>
      </c>
      <c r="E251" s="458" t="str">
        <f>IF(Tabla1[[#This Row],[Código_Actividad]]="","",'Formulario PPGR1'!#REF!)</f>
        <v/>
      </c>
      <c r="F251" s="458" t="str">
        <f>IF(Tabla1[[#This Row],[Código_Actividad]]="","",'Formulario PPGR1'!#REF!)</f>
        <v/>
      </c>
      <c r="G251" s="459"/>
      <c r="H251" s="498" t="s">
        <v>2200</v>
      </c>
      <c r="I251" s="460" t="s">
        <v>2200</v>
      </c>
      <c r="J251" s="462" t="s">
        <v>2546</v>
      </c>
      <c r="K251" s="464" t="s">
        <v>2556</v>
      </c>
      <c r="L251" s="465" t="s">
        <v>2567</v>
      </c>
      <c r="M251" s="464" t="s">
        <v>2558</v>
      </c>
      <c r="N251" s="459">
        <v>1</v>
      </c>
      <c r="O251" s="461">
        <v>400</v>
      </c>
      <c r="P251" s="482">
        <f>Tabla1[[#This Row],[Precio Unitario]]*Tabla1[[#This Row],[Cantidad de Insumos]]</f>
        <v>400</v>
      </c>
      <c r="Q251" s="514">
        <v>239201</v>
      </c>
      <c r="R251" s="462" t="s">
        <v>924</v>
      </c>
    </row>
    <row r="252" spans="2:18" s="116" customFormat="1" ht="15.75" x14ac:dyDescent="0.25">
      <c r="B252" s="458" t="str">
        <f>IF(Tabla1[[#This Row],[Código_Actividad]]="","",CONCATENATE(Tabla1[[#This Row],[POA]],".",Tabla1[[#This Row],[SRS]],".",Tabla1[[#This Row],[AREA]],".",Tabla1[[#This Row],[TIPO]]))</f>
        <v/>
      </c>
      <c r="C252" s="458" t="str">
        <f>IF(Tabla1[[#This Row],[Código_Actividad]]="","",'Formulario PPGR1'!#REF!)</f>
        <v/>
      </c>
      <c r="D252" s="458" t="str">
        <f>IF(Tabla1[[#This Row],[Código_Actividad]]="","",'Formulario PPGR1'!#REF!)</f>
        <v/>
      </c>
      <c r="E252" s="458" t="str">
        <f>IF(Tabla1[[#This Row],[Código_Actividad]]="","",'Formulario PPGR1'!#REF!)</f>
        <v/>
      </c>
      <c r="F252" s="458" t="str">
        <f>IF(Tabla1[[#This Row],[Código_Actividad]]="","",'Formulario PPGR1'!#REF!)</f>
        <v/>
      </c>
      <c r="G252" s="459"/>
      <c r="H252" s="498" t="s">
        <v>2200</v>
      </c>
      <c r="I252" s="460" t="s">
        <v>2200</v>
      </c>
      <c r="J252" s="462" t="s">
        <v>2549</v>
      </c>
      <c r="K252" s="464" t="s">
        <v>2550</v>
      </c>
      <c r="L252" s="465" t="s">
        <v>2551</v>
      </c>
      <c r="M252" s="464" t="s">
        <v>2552</v>
      </c>
      <c r="N252" s="459">
        <v>8</v>
      </c>
      <c r="O252" s="461">
        <v>144</v>
      </c>
      <c r="P252" s="482">
        <f>Tabla1[[#This Row],[Precio Unitario]]*Tabla1[[#This Row],[Cantidad de Insumos]]</f>
        <v>1152</v>
      </c>
      <c r="Q252" s="514">
        <v>239201</v>
      </c>
      <c r="R252" s="462" t="s">
        <v>924</v>
      </c>
    </row>
    <row r="253" spans="2:18" s="116" customFormat="1" ht="15.75" x14ac:dyDescent="0.25">
      <c r="B253" s="458" t="str">
        <f>IF(Tabla1[[#This Row],[Código_Actividad]]="","",CONCATENATE(Tabla1[[#This Row],[POA]],".",Tabla1[[#This Row],[SRS]],".",Tabla1[[#This Row],[AREA]],".",Tabla1[[#This Row],[TIPO]]))</f>
        <v/>
      </c>
      <c r="C253" s="458" t="str">
        <f>IF(Tabla1[[#This Row],[Código_Actividad]]="","",'Formulario PPGR1'!#REF!)</f>
        <v/>
      </c>
      <c r="D253" s="458" t="str">
        <f>IF(Tabla1[[#This Row],[Código_Actividad]]="","",'Formulario PPGR1'!#REF!)</f>
        <v/>
      </c>
      <c r="E253" s="458" t="str">
        <f>IF(Tabla1[[#This Row],[Código_Actividad]]="","",'Formulario PPGR1'!#REF!)</f>
        <v/>
      </c>
      <c r="F253" s="458" t="str">
        <f>IF(Tabla1[[#This Row],[Código_Actividad]]="","",'Formulario PPGR1'!#REF!)</f>
        <v/>
      </c>
      <c r="G253" s="459"/>
      <c r="H253" s="498" t="s">
        <v>2200</v>
      </c>
      <c r="I253" s="460" t="s">
        <v>2200</v>
      </c>
      <c r="J253" s="462" t="s">
        <v>2553</v>
      </c>
      <c r="K253" s="464" t="s">
        <v>1325</v>
      </c>
      <c r="L253" s="465" t="s">
        <v>2554</v>
      </c>
      <c r="M253" s="464" t="s">
        <v>1318</v>
      </c>
      <c r="N253" s="459">
        <v>80</v>
      </c>
      <c r="O253" s="461">
        <v>250</v>
      </c>
      <c r="P253" s="482">
        <f>Tabla1[[#This Row],[Precio Unitario]]*Tabla1[[#This Row],[Cantidad de Insumos]]</f>
        <v>20000</v>
      </c>
      <c r="Q253" s="514">
        <v>231101</v>
      </c>
      <c r="R253" s="430" t="s">
        <v>926</v>
      </c>
    </row>
    <row r="254" spans="2:18" s="116" customFormat="1" ht="51" x14ac:dyDescent="0.25">
      <c r="B254" s="458" t="e">
        <f>IF(Tabla1[[#This Row],[Código_Actividad]]="","",CONCATENATE(Tabla1[[#This Row],[POA]],".",Tabla1[[#This Row],[SRS]],".",Tabla1[[#This Row],[AREA]],".",Tabla1[[#This Row],[TIPO]]))</f>
        <v>#REF!</v>
      </c>
      <c r="C254" s="458" t="e">
        <f>IF(Tabla1[[#This Row],[Código_Actividad]]="","",'Formulario PPGR1'!#REF!)</f>
        <v>#REF!</v>
      </c>
      <c r="D254" s="458" t="e">
        <f>IF(Tabla1[[#This Row],[Código_Actividad]]="","",'Formulario PPGR1'!#REF!)</f>
        <v>#REF!</v>
      </c>
      <c r="E254" s="458" t="e">
        <f>IF(Tabla1[[#This Row],[Código_Actividad]]="","",'Formulario PPGR1'!#REF!)</f>
        <v>#REF!</v>
      </c>
      <c r="F254" s="458" t="e">
        <f>IF(Tabla1[[#This Row],[Código_Actividad]]="","",'Formulario PPGR1'!#REF!)</f>
        <v>#REF!</v>
      </c>
      <c r="G254" s="459" t="s">
        <v>2013</v>
      </c>
      <c r="H254" s="498" t="s">
        <v>2014</v>
      </c>
      <c r="I254" s="460" t="s">
        <v>2200</v>
      </c>
      <c r="J254" s="462" t="s">
        <v>2546</v>
      </c>
      <c r="K254" s="464" t="s">
        <v>2559</v>
      </c>
      <c r="L254" s="465" t="s">
        <v>2560</v>
      </c>
      <c r="M254" s="464" t="s">
        <v>2524</v>
      </c>
      <c r="N254" s="459">
        <v>2</v>
      </c>
      <c r="O254" s="461">
        <v>350</v>
      </c>
      <c r="P254" s="482">
        <f>Tabla1[[#This Row],[Precio Unitario]]*Tabla1[[#This Row],[Cantidad de Insumos]]</f>
        <v>700</v>
      </c>
      <c r="Q254" s="514">
        <v>239201</v>
      </c>
      <c r="R254" s="462" t="s">
        <v>924</v>
      </c>
    </row>
    <row r="255" spans="2:18" s="116" customFormat="1" ht="15.75" x14ac:dyDescent="0.25">
      <c r="B255" s="458" t="str">
        <f>IF(Tabla1[[#This Row],[Código_Actividad]]="","",CONCATENATE(Tabla1[[#This Row],[POA]],".",Tabla1[[#This Row],[SRS]],".",Tabla1[[#This Row],[AREA]],".",Tabla1[[#This Row],[TIPO]]))</f>
        <v/>
      </c>
      <c r="C255" s="458" t="str">
        <f>IF(Tabla1[[#This Row],[Código_Actividad]]="","",'Formulario PPGR1'!#REF!)</f>
        <v/>
      </c>
      <c r="D255" s="458" t="str">
        <f>IF(Tabla1[[#This Row],[Código_Actividad]]="","",'Formulario PPGR1'!#REF!)</f>
        <v/>
      </c>
      <c r="E255" s="458" t="str">
        <f>IF(Tabla1[[#This Row],[Código_Actividad]]="","",'Formulario PPGR1'!#REF!)</f>
        <v/>
      </c>
      <c r="F255" s="458" t="str">
        <f>IF(Tabla1[[#This Row],[Código_Actividad]]="","",'Formulario PPGR1'!#REF!)</f>
        <v/>
      </c>
      <c r="G255" s="459"/>
      <c r="H255" s="498" t="s">
        <v>2200</v>
      </c>
      <c r="I255" s="460" t="s">
        <v>2200</v>
      </c>
      <c r="J255" s="462" t="s">
        <v>2546</v>
      </c>
      <c r="K255" s="464" t="s">
        <v>2556</v>
      </c>
      <c r="L255" s="465" t="s">
        <v>2567</v>
      </c>
      <c r="M255" s="464" t="s">
        <v>2558</v>
      </c>
      <c r="N255" s="459">
        <v>1</v>
      </c>
      <c r="O255" s="461">
        <v>400</v>
      </c>
      <c r="P255" s="482">
        <f>Tabla1[[#This Row],[Precio Unitario]]*Tabla1[[#This Row],[Cantidad de Insumos]]</f>
        <v>400</v>
      </c>
      <c r="Q255" s="514">
        <v>239201</v>
      </c>
      <c r="R255" s="462" t="s">
        <v>924</v>
      </c>
    </row>
    <row r="256" spans="2:18" s="116" customFormat="1" ht="15.75" x14ac:dyDescent="0.25">
      <c r="B256" s="458" t="str">
        <f>IF(Tabla1[[#This Row],[Código_Actividad]]="","",CONCATENATE(Tabla1[[#This Row],[POA]],".",Tabla1[[#This Row],[SRS]],".",Tabla1[[#This Row],[AREA]],".",Tabla1[[#This Row],[TIPO]]))</f>
        <v/>
      </c>
      <c r="C256" s="458" t="str">
        <f>IF(Tabla1[[#This Row],[Código_Actividad]]="","",'Formulario PPGR1'!#REF!)</f>
        <v/>
      </c>
      <c r="D256" s="458" t="str">
        <f>IF(Tabla1[[#This Row],[Código_Actividad]]="","",'Formulario PPGR1'!#REF!)</f>
        <v/>
      </c>
      <c r="E256" s="458" t="str">
        <f>IF(Tabla1[[#This Row],[Código_Actividad]]="","",'Formulario PPGR1'!#REF!)</f>
        <v/>
      </c>
      <c r="F256" s="458" t="str">
        <f>IF(Tabla1[[#This Row],[Código_Actividad]]="","",'Formulario PPGR1'!#REF!)</f>
        <v/>
      </c>
      <c r="G256" s="459"/>
      <c r="H256" s="498" t="s">
        <v>2200</v>
      </c>
      <c r="I256" s="460" t="s">
        <v>2200</v>
      </c>
      <c r="J256" s="462" t="s">
        <v>2549</v>
      </c>
      <c r="K256" s="464" t="s">
        <v>2550</v>
      </c>
      <c r="L256" s="465" t="s">
        <v>2551</v>
      </c>
      <c r="M256" s="464" t="s">
        <v>2552</v>
      </c>
      <c r="N256" s="459">
        <v>6</v>
      </c>
      <c r="O256" s="461">
        <v>144</v>
      </c>
      <c r="P256" s="482">
        <f>Tabla1[[#This Row],[Precio Unitario]]*Tabla1[[#This Row],[Cantidad de Insumos]]</f>
        <v>864</v>
      </c>
      <c r="Q256" s="514">
        <v>239201</v>
      </c>
      <c r="R256" s="462" t="s">
        <v>924</v>
      </c>
    </row>
    <row r="257" spans="2:18" s="116" customFormat="1" ht="15.75" x14ac:dyDescent="0.25">
      <c r="B257" s="458" t="str">
        <f>IF(Tabla1[[#This Row],[Código_Actividad]]="","",CONCATENATE(Tabla1[[#This Row],[POA]],".",Tabla1[[#This Row],[SRS]],".",Tabla1[[#This Row],[AREA]],".",Tabla1[[#This Row],[TIPO]]))</f>
        <v/>
      </c>
      <c r="C257" s="458" t="str">
        <f>IF(Tabla1[[#This Row],[Código_Actividad]]="","",'Formulario PPGR1'!#REF!)</f>
        <v/>
      </c>
      <c r="D257" s="458" t="str">
        <f>IF(Tabla1[[#This Row],[Código_Actividad]]="","",'Formulario PPGR1'!#REF!)</f>
        <v/>
      </c>
      <c r="E257" s="458" t="str">
        <f>IF(Tabla1[[#This Row],[Código_Actividad]]="","",'Formulario PPGR1'!#REF!)</f>
        <v/>
      </c>
      <c r="F257" s="458" t="str">
        <f>IF(Tabla1[[#This Row],[Código_Actividad]]="","",'Formulario PPGR1'!#REF!)</f>
        <v/>
      </c>
      <c r="G257" s="459"/>
      <c r="H257" s="498" t="s">
        <v>2200</v>
      </c>
      <c r="I257" s="460" t="s">
        <v>2200</v>
      </c>
      <c r="J257" s="462" t="s">
        <v>2553</v>
      </c>
      <c r="K257" s="464" t="s">
        <v>1325</v>
      </c>
      <c r="L257" s="465" t="s">
        <v>2554</v>
      </c>
      <c r="M257" s="464" t="s">
        <v>1318</v>
      </c>
      <c r="N257" s="459">
        <v>120</v>
      </c>
      <c r="O257" s="461">
        <v>250</v>
      </c>
      <c r="P257" s="482">
        <f>Tabla1[[#This Row],[Precio Unitario]]*Tabla1[[#This Row],[Cantidad de Insumos]]</f>
        <v>30000</v>
      </c>
      <c r="Q257" s="514">
        <v>231101</v>
      </c>
      <c r="R257" s="430" t="s">
        <v>926</v>
      </c>
    </row>
    <row r="258" spans="2:18" s="116" customFormat="1" ht="15.75" x14ac:dyDescent="0.25">
      <c r="B258" s="458" t="str">
        <f>IF(Tabla1[[#This Row],[Código_Actividad]]="","",CONCATENATE(Tabla1[[#This Row],[POA]],".",Tabla1[[#This Row],[SRS]],".",Tabla1[[#This Row],[AREA]],".",Tabla1[[#This Row],[TIPO]]))</f>
        <v/>
      </c>
      <c r="C258" s="458" t="str">
        <f>IF(Tabla1[[#This Row],[Código_Actividad]]="","",'Formulario PPGR1'!#REF!)</f>
        <v/>
      </c>
      <c r="D258" s="458" t="str">
        <f>IF(Tabla1[[#This Row],[Código_Actividad]]="","",'Formulario PPGR1'!#REF!)</f>
        <v/>
      </c>
      <c r="E258" s="458" t="str">
        <f>IF(Tabla1[[#This Row],[Código_Actividad]]="","",'Formulario PPGR1'!#REF!)</f>
        <v/>
      </c>
      <c r="F258" s="458" t="str">
        <f>IF(Tabla1[[#This Row],[Código_Actividad]]="","",'Formulario PPGR1'!#REF!)</f>
        <v/>
      </c>
      <c r="G258" s="459"/>
      <c r="H258" s="498" t="s">
        <v>2200</v>
      </c>
      <c r="I258" s="460" t="s">
        <v>2200</v>
      </c>
      <c r="J258" s="462" t="s">
        <v>2546</v>
      </c>
      <c r="K258" s="464" t="s">
        <v>2559</v>
      </c>
      <c r="L258" s="465" t="s">
        <v>1834</v>
      </c>
      <c r="M258" s="464" t="s">
        <v>2524</v>
      </c>
      <c r="N258" s="459">
        <v>2</v>
      </c>
      <c r="O258" s="461">
        <v>350</v>
      </c>
      <c r="P258" s="482">
        <f>Tabla1[[#This Row],[Precio Unitario]]*Tabla1[[#This Row],[Cantidad de Insumos]]</f>
        <v>700</v>
      </c>
      <c r="Q258" s="514">
        <v>239201</v>
      </c>
      <c r="R258" s="462" t="s">
        <v>924</v>
      </c>
    </row>
    <row r="259" spans="2:18" s="116" customFormat="1" ht="25.5" x14ac:dyDescent="0.25">
      <c r="B259" s="458" t="e">
        <f>IF(Tabla1[[#This Row],[Código_Actividad]]="","",CONCATENATE(Tabla1[[#This Row],[POA]],".",Tabla1[[#This Row],[SRS]],".",Tabla1[[#This Row],[AREA]],".",Tabla1[[#This Row],[TIPO]]))</f>
        <v>#REF!</v>
      </c>
      <c r="C259" s="458" t="e">
        <f>IF(Tabla1[[#This Row],[Código_Actividad]]="","",'Formulario PPGR1'!#REF!)</f>
        <v>#REF!</v>
      </c>
      <c r="D259" s="458" t="e">
        <f>IF(Tabla1[[#This Row],[Código_Actividad]]="","",'Formulario PPGR1'!#REF!)</f>
        <v>#REF!</v>
      </c>
      <c r="E259" s="458" t="e">
        <f>IF(Tabla1[[#This Row],[Código_Actividad]]="","",'Formulario PPGR1'!#REF!)</f>
        <v>#REF!</v>
      </c>
      <c r="F259" s="458" t="e">
        <f>IF(Tabla1[[#This Row],[Código_Actividad]]="","",'Formulario PPGR1'!#REF!)</f>
        <v>#REF!</v>
      </c>
      <c r="G259" s="459" t="s">
        <v>2016</v>
      </c>
      <c r="H259" s="498" t="s">
        <v>2017</v>
      </c>
      <c r="I259" s="460" t="s">
        <v>2200</v>
      </c>
      <c r="J259" s="462" t="s">
        <v>2546</v>
      </c>
      <c r="K259" s="464" t="s">
        <v>2559</v>
      </c>
      <c r="L259" s="465" t="s">
        <v>2560</v>
      </c>
      <c r="M259" s="464" t="s">
        <v>2524</v>
      </c>
      <c r="N259" s="459">
        <v>2</v>
      </c>
      <c r="O259" s="461">
        <v>350</v>
      </c>
      <c r="P259" s="482">
        <f>Tabla1[[#This Row],[Precio Unitario]]*Tabla1[[#This Row],[Cantidad de Insumos]]</f>
        <v>700</v>
      </c>
      <c r="Q259" s="514">
        <v>239201</v>
      </c>
      <c r="R259" s="462" t="s">
        <v>924</v>
      </c>
    </row>
    <row r="260" spans="2:18" s="116" customFormat="1" ht="15.75" x14ac:dyDescent="0.25">
      <c r="B260" s="458" t="str">
        <f>IF(Tabla1[[#This Row],[Código_Actividad]]="","",CONCATENATE(Tabla1[[#This Row],[POA]],".",Tabla1[[#This Row],[SRS]],".",Tabla1[[#This Row],[AREA]],".",Tabla1[[#This Row],[TIPO]]))</f>
        <v/>
      </c>
      <c r="C260" s="458" t="str">
        <f>IF(Tabla1[[#This Row],[Código_Actividad]]="","",'Formulario PPGR1'!#REF!)</f>
        <v/>
      </c>
      <c r="D260" s="458" t="str">
        <f>IF(Tabla1[[#This Row],[Código_Actividad]]="","",'Formulario PPGR1'!#REF!)</f>
        <v/>
      </c>
      <c r="E260" s="458" t="str">
        <f>IF(Tabla1[[#This Row],[Código_Actividad]]="","",'Formulario PPGR1'!#REF!)</f>
        <v/>
      </c>
      <c r="F260" s="458" t="str">
        <f>IF(Tabla1[[#This Row],[Código_Actividad]]="","",'Formulario PPGR1'!#REF!)</f>
        <v/>
      </c>
      <c r="G260" s="459"/>
      <c r="H260" s="498" t="s">
        <v>2200</v>
      </c>
      <c r="I260" s="460" t="s">
        <v>2200</v>
      </c>
      <c r="J260" s="462" t="s">
        <v>2546</v>
      </c>
      <c r="K260" s="464" t="s">
        <v>2556</v>
      </c>
      <c r="L260" s="465" t="s">
        <v>2567</v>
      </c>
      <c r="M260" s="464" t="s">
        <v>2558</v>
      </c>
      <c r="N260" s="459">
        <v>1</v>
      </c>
      <c r="O260" s="461">
        <v>400</v>
      </c>
      <c r="P260" s="482">
        <f>Tabla1[[#This Row],[Precio Unitario]]*Tabla1[[#This Row],[Cantidad de Insumos]]</f>
        <v>400</v>
      </c>
      <c r="Q260" s="514">
        <v>239201</v>
      </c>
      <c r="R260" s="462" t="s">
        <v>924</v>
      </c>
    </row>
    <row r="261" spans="2:18" s="116" customFormat="1" ht="15.75" x14ac:dyDescent="0.25">
      <c r="B261" s="458" t="str">
        <f>IF(Tabla1[[#This Row],[Código_Actividad]]="","",CONCATENATE(Tabla1[[#This Row],[POA]],".",Tabla1[[#This Row],[SRS]],".",Tabla1[[#This Row],[AREA]],".",Tabla1[[#This Row],[TIPO]]))</f>
        <v/>
      </c>
      <c r="C261" s="458" t="str">
        <f>IF(Tabla1[[#This Row],[Código_Actividad]]="","",'Formulario PPGR1'!#REF!)</f>
        <v/>
      </c>
      <c r="D261" s="458" t="str">
        <f>IF(Tabla1[[#This Row],[Código_Actividad]]="","",'Formulario PPGR1'!#REF!)</f>
        <v/>
      </c>
      <c r="E261" s="458" t="str">
        <f>IF(Tabla1[[#This Row],[Código_Actividad]]="","",'Formulario PPGR1'!#REF!)</f>
        <v/>
      </c>
      <c r="F261" s="458" t="str">
        <f>IF(Tabla1[[#This Row],[Código_Actividad]]="","",'Formulario PPGR1'!#REF!)</f>
        <v/>
      </c>
      <c r="G261" s="459"/>
      <c r="H261" s="498" t="s">
        <v>2200</v>
      </c>
      <c r="I261" s="460" t="s">
        <v>2200</v>
      </c>
      <c r="J261" s="462" t="s">
        <v>2549</v>
      </c>
      <c r="K261" s="464" t="s">
        <v>2550</v>
      </c>
      <c r="L261" s="465" t="s">
        <v>2551</v>
      </c>
      <c r="M261" s="464" t="s">
        <v>2552</v>
      </c>
      <c r="N261" s="459">
        <v>6</v>
      </c>
      <c r="O261" s="461">
        <v>144</v>
      </c>
      <c r="P261" s="482">
        <f>Tabla1[[#This Row],[Precio Unitario]]*Tabla1[[#This Row],[Cantidad de Insumos]]</f>
        <v>864</v>
      </c>
      <c r="Q261" s="514">
        <v>239201</v>
      </c>
      <c r="R261" s="462" t="s">
        <v>924</v>
      </c>
    </row>
    <row r="262" spans="2:18" s="116" customFormat="1" ht="15.75" x14ac:dyDescent="0.25">
      <c r="B262" s="458" t="str">
        <f>IF(Tabla1[[#This Row],[Código_Actividad]]="","",CONCATENATE(Tabla1[[#This Row],[POA]],".",Tabla1[[#This Row],[SRS]],".",Tabla1[[#This Row],[AREA]],".",Tabla1[[#This Row],[TIPO]]))</f>
        <v/>
      </c>
      <c r="C262" s="458" t="str">
        <f>IF(Tabla1[[#This Row],[Código_Actividad]]="","",'Formulario PPGR1'!#REF!)</f>
        <v/>
      </c>
      <c r="D262" s="458" t="str">
        <f>IF(Tabla1[[#This Row],[Código_Actividad]]="","",'Formulario PPGR1'!#REF!)</f>
        <v/>
      </c>
      <c r="E262" s="458" t="str">
        <f>IF(Tabla1[[#This Row],[Código_Actividad]]="","",'Formulario PPGR1'!#REF!)</f>
        <v/>
      </c>
      <c r="F262" s="458" t="str">
        <f>IF(Tabla1[[#This Row],[Código_Actividad]]="","",'Formulario PPGR1'!#REF!)</f>
        <v/>
      </c>
      <c r="G262" s="459"/>
      <c r="H262" s="498" t="s">
        <v>2200</v>
      </c>
      <c r="I262" s="460" t="s">
        <v>2200</v>
      </c>
      <c r="J262" s="462" t="s">
        <v>2553</v>
      </c>
      <c r="K262" s="464" t="s">
        <v>1325</v>
      </c>
      <c r="L262" s="465" t="s">
        <v>2554</v>
      </c>
      <c r="M262" s="464" t="s">
        <v>1318</v>
      </c>
      <c r="N262" s="459">
        <v>120</v>
      </c>
      <c r="O262" s="461">
        <v>250</v>
      </c>
      <c r="P262" s="482">
        <f>Tabla1[[#This Row],[Precio Unitario]]*Tabla1[[#This Row],[Cantidad de Insumos]]</f>
        <v>30000</v>
      </c>
      <c r="Q262" s="514">
        <v>231101</v>
      </c>
      <c r="R262" s="430" t="s">
        <v>926</v>
      </c>
    </row>
    <row r="263" spans="2:18" s="116" customFormat="1" ht="63.75" x14ac:dyDescent="0.25">
      <c r="B263" s="458" t="e">
        <f>IF(Tabla1[[#This Row],[Código_Actividad]]="","",CONCATENATE(Tabla1[[#This Row],[POA]],".",Tabla1[[#This Row],[SRS]],".",Tabla1[[#This Row],[AREA]],".",Tabla1[[#This Row],[TIPO]]))</f>
        <v>#REF!</v>
      </c>
      <c r="C263" s="458" t="e">
        <f>IF(Tabla1[[#This Row],[Código_Actividad]]="","",'Formulario PPGR1'!#REF!)</f>
        <v>#REF!</v>
      </c>
      <c r="D263" s="458" t="e">
        <f>IF(Tabla1[[#This Row],[Código_Actividad]]="","",'Formulario PPGR1'!#REF!)</f>
        <v>#REF!</v>
      </c>
      <c r="E263" s="458" t="e">
        <f>IF(Tabla1[[#This Row],[Código_Actividad]]="","",'Formulario PPGR1'!#REF!)</f>
        <v>#REF!</v>
      </c>
      <c r="F263" s="458" t="e">
        <f>IF(Tabla1[[#This Row],[Código_Actividad]]="","",'Formulario PPGR1'!#REF!)</f>
        <v>#REF!</v>
      </c>
      <c r="G263" s="532" t="s">
        <v>1472</v>
      </c>
      <c r="H263" s="498" t="s">
        <v>1473</v>
      </c>
      <c r="I263" s="460">
        <v>4</v>
      </c>
      <c r="J263" s="462" t="s">
        <v>2569</v>
      </c>
      <c r="K263" s="464"/>
      <c r="L263" s="465" t="s">
        <v>2570</v>
      </c>
      <c r="M263" s="464" t="s">
        <v>1318</v>
      </c>
      <c r="N263" s="459">
        <v>40</v>
      </c>
      <c r="O263" s="461">
        <v>250</v>
      </c>
      <c r="P263" s="482">
        <f>Tabla1[[#This Row],[Precio Unitario]]*Tabla1[[#This Row],[Cantidad de Insumos]]</f>
        <v>10000</v>
      </c>
      <c r="Q263" s="514">
        <v>231101</v>
      </c>
      <c r="R263" s="430" t="s">
        <v>926</v>
      </c>
    </row>
    <row r="264" spans="2:18" s="116" customFormat="1" ht="76.5" x14ac:dyDescent="0.25">
      <c r="B264" s="458" t="e">
        <f>IF(Tabla1[[#This Row],[Código_Actividad]]="","",CONCATENATE(Tabla1[[#This Row],[POA]],".",Tabla1[[#This Row],[SRS]],".",Tabla1[[#This Row],[AREA]],".",Tabla1[[#This Row],[TIPO]]))</f>
        <v>#REF!</v>
      </c>
      <c r="C264" s="458" t="e">
        <f>IF(Tabla1[[#This Row],[Código_Actividad]]="","",'Formulario PPGR1'!#REF!)</f>
        <v>#REF!</v>
      </c>
      <c r="D264" s="458" t="e">
        <f>IF(Tabla1[[#This Row],[Código_Actividad]]="","",'Formulario PPGR1'!#REF!)</f>
        <v>#REF!</v>
      </c>
      <c r="E264" s="458" t="e">
        <f>IF(Tabla1[[#This Row],[Código_Actividad]]="","",'Formulario PPGR1'!#REF!)</f>
        <v>#REF!</v>
      </c>
      <c r="F264" s="458" t="e">
        <f>IF(Tabla1[[#This Row],[Código_Actividad]]="","",'Formulario PPGR1'!#REF!)</f>
        <v>#REF!</v>
      </c>
      <c r="G264" s="459" t="s">
        <v>1475</v>
      </c>
      <c r="H264" s="498" t="s">
        <v>1476</v>
      </c>
      <c r="I264" s="460">
        <v>5</v>
      </c>
      <c r="J264" s="462" t="s">
        <v>2569</v>
      </c>
      <c r="K264" s="464"/>
      <c r="L264" s="465" t="s">
        <v>2571</v>
      </c>
      <c r="M264" s="464" t="s">
        <v>1318</v>
      </c>
      <c r="N264" s="459">
        <v>30</v>
      </c>
      <c r="O264" s="461">
        <v>250</v>
      </c>
      <c r="P264" s="482">
        <f>Tabla1[[#This Row],[Precio Unitario]]*Tabla1[[#This Row],[Cantidad de Insumos]]</f>
        <v>7500</v>
      </c>
      <c r="Q264" s="514">
        <v>231101</v>
      </c>
      <c r="R264" s="430" t="s">
        <v>926</v>
      </c>
    </row>
    <row r="265" spans="2:18" s="116" customFormat="1" ht="76.5" x14ac:dyDescent="0.25">
      <c r="B265" s="458" t="e">
        <f>IF(Tabla1[[#This Row],[Código_Actividad]]="","",CONCATENATE(Tabla1[[#This Row],[POA]],".",Tabla1[[#This Row],[SRS]],".",Tabla1[[#This Row],[AREA]],".",Tabla1[[#This Row],[TIPO]]))</f>
        <v>#REF!</v>
      </c>
      <c r="C265" s="458" t="e">
        <f>IF(Tabla1[[#This Row],[Código_Actividad]]="","",'Formulario PPGR1'!#REF!)</f>
        <v>#REF!</v>
      </c>
      <c r="D265" s="458" t="e">
        <f>IF(Tabla1[[#This Row],[Código_Actividad]]="","",'Formulario PPGR1'!#REF!)</f>
        <v>#REF!</v>
      </c>
      <c r="E265" s="458" t="e">
        <f>IF(Tabla1[[#This Row],[Código_Actividad]]="","",'Formulario PPGR1'!#REF!)</f>
        <v>#REF!</v>
      </c>
      <c r="F265" s="458" t="e">
        <f>IF(Tabla1[[#This Row],[Código_Actividad]]="","",'Formulario PPGR1'!#REF!)</f>
        <v>#REF!</v>
      </c>
      <c r="G265" s="459" t="s">
        <v>1475</v>
      </c>
      <c r="H265" s="498" t="s">
        <v>1476</v>
      </c>
      <c r="I265" s="460">
        <v>5</v>
      </c>
      <c r="J265" s="465" t="s">
        <v>251</v>
      </c>
      <c r="K265" s="464"/>
      <c r="L265" s="465" t="s">
        <v>2572</v>
      </c>
      <c r="M265" s="464" t="s">
        <v>1318</v>
      </c>
      <c r="N265" s="459">
        <v>3</v>
      </c>
      <c r="O265" s="461">
        <v>840</v>
      </c>
      <c r="P265" s="482">
        <f>Tabla1[[#This Row],[Precio Unitario]]*Tabla1[[#This Row],[Cantidad de Insumos]]</f>
        <v>2520</v>
      </c>
      <c r="Q265" s="514">
        <v>239201</v>
      </c>
      <c r="R265" s="462" t="s">
        <v>924</v>
      </c>
    </row>
    <row r="266" spans="2:18" s="116" customFormat="1" ht="51" x14ac:dyDescent="0.25">
      <c r="B266" s="458" t="e">
        <f>IF(Tabla1[[#This Row],[Código_Actividad]]="","",CONCATENATE(Tabla1[[#This Row],[POA]],".",Tabla1[[#This Row],[SRS]],".",Tabla1[[#This Row],[AREA]],".",Tabla1[[#This Row],[TIPO]]))</f>
        <v>#REF!</v>
      </c>
      <c r="C266" s="458" t="e">
        <f>IF(Tabla1[[#This Row],[Código_Actividad]]="","",'Formulario PPGR1'!#REF!)</f>
        <v>#REF!</v>
      </c>
      <c r="D266" s="458" t="e">
        <f>IF(Tabla1[[#This Row],[Código_Actividad]]="","",'Formulario PPGR1'!#REF!)</f>
        <v>#REF!</v>
      </c>
      <c r="E266" s="458" t="e">
        <f>IF(Tabla1[[#This Row],[Código_Actividad]]="","",'Formulario PPGR1'!#REF!)</f>
        <v>#REF!</v>
      </c>
      <c r="F266" s="458" t="e">
        <f>IF(Tabla1[[#This Row],[Código_Actividad]]="","",'Formulario PPGR1'!#REF!)</f>
        <v>#REF!</v>
      </c>
      <c r="G266" s="459" t="s">
        <v>1477</v>
      </c>
      <c r="H266" s="498" t="s">
        <v>1478</v>
      </c>
      <c r="I266" s="460">
        <v>5</v>
      </c>
      <c r="J266" s="462" t="s">
        <v>2573</v>
      </c>
      <c r="K266" s="464" t="s">
        <v>2200</v>
      </c>
      <c r="L266" s="465" t="s">
        <v>2574</v>
      </c>
      <c r="M266" s="464" t="s">
        <v>2575</v>
      </c>
      <c r="N266" s="459">
        <v>10</v>
      </c>
      <c r="O266" s="461">
        <v>180</v>
      </c>
      <c r="P266" s="482">
        <f>Tabla1[[#This Row],[Precio Unitario]]*Tabla1[[#This Row],[Cantidad de Insumos]]</f>
        <v>1800</v>
      </c>
      <c r="Q266" s="514">
        <v>237102</v>
      </c>
      <c r="R266" s="462" t="s">
        <v>926</v>
      </c>
    </row>
    <row r="267" spans="2:18" s="116" customFormat="1" ht="51" x14ac:dyDescent="0.25">
      <c r="B267" s="458" t="e">
        <f>IF(Tabla1[[#This Row],[Código_Actividad]]="","",CONCATENATE(Tabla1[[#This Row],[POA]],".",Tabla1[[#This Row],[SRS]],".",Tabla1[[#This Row],[AREA]],".",Tabla1[[#This Row],[TIPO]]))</f>
        <v>#REF!</v>
      </c>
      <c r="C267" s="458" t="e">
        <f>IF(Tabla1[[#This Row],[Código_Actividad]]="","",'Formulario PPGR1'!#REF!)</f>
        <v>#REF!</v>
      </c>
      <c r="D267" s="458" t="e">
        <f>IF(Tabla1[[#This Row],[Código_Actividad]]="","",'Formulario PPGR1'!#REF!)</f>
        <v>#REF!</v>
      </c>
      <c r="E267" s="458" t="e">
        <f>IF(Tabla1[[#This Row],[Código_Actividad]]="","",'Formulario PPGR1'!#REF!)</f>
        <v>#REF!</v>
      </c>
      <c r="F267" s="458" t="e">
        <f>IF(Tabla1[[#This Row],[Código_Actividad]]="","",'Formulario PPGR1'!#REF!)</f>
        <v>#REF!</v>
      </c>
      <c r="G267" s="459" t="s">
        <v>1477</v>
      </c>
      <c r="H267" s="498" t="s">
        <v>1478</v>
      </c>
      <c r="I267" s="460">
        <v>5</v>
      </c>
      <c r="J267" s="462" t="s">
        <v>2576</v>
      </c>
      <c r="K267" s="464"/>
      <c r="L267" s="465" t="s">
        <v>2577</v>
      </c>
      <c r="M267" s="464" t="s">
        <v>2484</v>
      </c>
      <c r="N267" s="459">
        <v>5</v>
      </c>
      <c r="O267" s="461">
        <v>1050</v>
      </c>
      <c r="P267" s="482">
        <f>Tabla1[[#This Row],[Precio Unitario]]*Tabla1[[#This Row],[Cantidad de Insumos]]</f>
        <v>5250</v>
      </c>
      <c r="Q267" s="514">
        <v>223101</v>
      </c>
      <c r="R267" s="479" t="s">
        <v>924</v>
      </c>
    </row>
    <row r="268" spans="2:18" s="116" customFormat="1" ht="51" x14ac:dyDescent="0.25">
      <c r="B268" s="458" t="e">
        <f>IF(Tabla1[[#This Row],[Código_Actividad]]="","",CONCATENATE(Tabla1[[#This Row],[POA]],".",Tabla1[[#This Row],[SRS]],".",Tabla1[[#This Row],[AREA]],".",Tabla1[[#This Row],[TIPO]]))</f>
        <v>#REF!</v>
      </c>
      <c r="C268" s="458" t="e">
        <f>IF(Tabla1[[#This Row],[Código_Actividad]]="","",'Formulario PPGR1'!#REF!)</f>
        <v>#REF!</v>
      </c>
      <c r="D268" s="458" t="e">
        <f>IF(Tabla1[[#This Row],[Código_Actividad]]="","",'Formulario PPGR1'!#REF!)</f>
        <v>#REF!</v>
      </c>
      <c r="E268" s="458" t="e">
        <f>IF(Tabla1[[#This Row],[Código_Actividad]]="","",'Formulario PPGR1'!#REF!)</f>
        <v>#REF!</v>
      </c>
      <c r="F268" s="458" t="e">
        <f>IF(Tabla1[[#This Row],[Código_Actividad]]="","",'Formulario PPGR1'!#REF!)</f>
        <v>#REF!</v>
      </c>
      <c r="G268" s="459" t="s">
        <v>1477</v>
      </c>
      <c r="H268" s="498" t="s">
        <v>1478</v>
      </c>
      <c r="I268" s="460">
        <v>5</v>
      </c>
      <c r="J268" s="462" t="s">
        <v>2578</v>
      </c>
      <c r="K268" s="464" t="s">
        <v>2200</v>
      </c>
      <c r="L268" s="465" t="s">
        <v>2579</v>
      </c>
      <c r="M268" s="464" t="s">
        <v>2484</v>
      </c>
      <c r="N268" s="459">
        <v>5</v>
      </c>
      <c r="O268" s="461">
        <v>500</v>
      </c>
      <c r="P268" s="482">
        <f>Tabla1[[#This Row],[Precio Unitario]]*Tabla1[[#This Row],[Cantidad de Insumos]]</f>
        <v>2500</v>
      </c>
      <c r="Q268" s="514">
        <v>223101</v>
      </c>
      <c r="R268" s="479" t="s">
        <v>924</v>
      </c>
    </row>
    <row r="269" spans="2:18" s="116" customFormat="1" ht="25.5" x14ac:dyDescent="0.25">
      <c r="B269" s="458" t="e">
        <f>IF(Tabla1[[#This Row],[Código_Actividad]]="","",CONCATENATE(Tabla1[[#This Row],[POA]],".",Tabla1[[#This Row],[SRS]],".",Tabla1[[#This Row],[AREA]],".",Tabla1[[#This Row],[TIPO]]))</f>
        <v>#REF!</v>
      </c>
      <c r="C269" s="458" t="e">
        <f>IF(Tabla1[[#This Row],[Código_Actividad]]="","",'Formulario PPGR1'!#REF!)</f>
        <v>#REF!</v>
      </c>
      <c r="D269" s="458" t="e">
        <f>IF(Tabla1[[#This Row],[Código_Actividad]]="","",'Formulario PPGR1'!#REF!)</f>
        <v>#REF!</v>
      </c>
      <c r="E269" s="458" t="e">
        <f>IF(Tabla1[[#This Row],[Código_Actividad]]="","",'Formulario PPGR1'!#REF!)</f>
        <v>#REF!</v>
      </c>
      <c r="F269" s="458" t="e">
        <f>IF(Tabla1[[#This Row],[Código_Actividad]]="","",'Formulario PPGR1'!#REF!)</f>
        <v>#REF!</v>
      </c>
      <c r="G269" s="459" t="s">
        <v>2717</v>
      </c>
      <c r="H269" s="498" t="s">
        <v>2200</v>
      </c>
      <c r="I269" s="460" t="s">
        <v>2200</v>
      </c>
      <c r="J269" s="462" t="s">
        <v>2580</v>
      </c>
      <c r="K269" s="464"/>
      <c r="L269" s="465" t="s">
        <v>2571</v>
      </c>
      <c r="M269" s="464" t="s">
        <v>1318</v>
      </c>
      <c r="N269" s="459">
        <v>60</v>
      </c>
      <c r="O269" s="461">
        <v>750</v>
      </c>
      <c r="P269" s="482">
        <f>Tabla1[[#This Row],[Precio Unitario]]*Tabla1[[#This Row],[Cantidad de Insumos]]</f>
        <v>45000</v>
      </c>
      <c r="Q269" s="514">
        <v>231101</v>
      </c>
      <c r="R269" s="430" t="s">
        <v>926</v>
      </c>
    </row>
    <row r="270" spans="2:18" s="116" customFormat="1" ht="25.5" x14ac:dyDescent="0.25">
      <c r="B270" s="458" t="e">
        <f>IF(Tabla1[[#This Row],[Código_Actividad]]="","",CONCATENATE(Tabla1[[#This Row],[POA]],".",Tabla1[[#This Row],[SRS]],".",Tabla1[[#This Row],[AREA]],".",Tabla1[[#This Row],[TIPO]]))</f>
        <v>#REF!</v>
      </c>
      <c r="C270" s="458" t="e">
        <f>IF(Tabla1[[#This Row],[Código_Actividad]]="","",'Formulario PPGR1'!#REF!)</f>
        <v>#REF!</v>
      </c>
      <c r="D270" s="458" t="e">
        <f>IF(Tabla1[[#This Row],[Código_Actividad]]="","",'Formulario PPGR1'!#REF!)</f>
        <v>#REF!</v>
      </c>
      <c r="E270" s="458" t="e">
        <f>IF(Tabla1[[#This Row],[Código_Actividad]]="","",'Formulario PPGR1'!#REF!)</f>
        <v>#REF!</v>
      </c>
      <c r="F270" s="458" t="e">
        <f>IF(Tabla1[[#This Row],[Código_Actividad]]="","",'Formulario PPGR1'!#REF!)</f>
        <v>#REF!</v>
      </c>
      <c r="G270" s="459" t="s">
        <v>2718</v>
      </c>
      <c r="H270" s="498" t="s">
        <v>2200</v>
      </c>
      <c r="I270" s="460" t="s">
        <v>2200</v>
      </c>
      <c r="J270" s="462" t="s">
        <v>2580</v>
      </c>
      <c r="K270" s="464"/>
      <c r="L270" s="465" t="s">
        <v>2571</v>
      </c>
      <c r="M270" s="464" t="s">
        <v>1318</v>
      </c>
      <c r="N270" s="459">
        <v>30</v>
      </c>
      <c r="O270" s="461">
        <v>750</v>
      </c>
      <c r="P270" s="482">
        <f>Tabla1[[#This Row],[Precio Unitario]]*Tabla1[[#This Row],[Cantidad de Insumos]]</f>
        <v>22500</v>
      </c>
      <c r="Q270" s="514">
        <v>231101</v>
      </c>
      <c r="R270" s="430" t="s">
        <v>926</v>
      </c>
    </row>
    <row r="271" spans="2:18" s="116" customFormat="1" ht="63.75" x14ac:dyDescent="0.25">
      <c r="B271" s="458" t="e">
        <f>IF(Tabla1[[#This Row],[Código_Actividad]]="","",CONCATENATE(Tabla1[[#This Row],[POA]],".",Tabla1[[#This Row],[SRS]],".",Tabla1[[#This Row],[AREA]],".",Tabla1[[#This Row],[TIPO]]))</f>
        <v>#REF!</v>
      </c>
      <c r="C271" s="458" t="e">
        <f>IF(Tabla1[[#This Row],[Código_Actividad]]="","",'Formulario PPGR1'!#REF!)</f>
        <v>#REF!</v>
      </c>
      <c r="D271" s="458" t="e">
        <f>IF(Tabla1[[#This Row],[Código_Actividad]]="","",'Formulario PPGR1'!#REF!)</f>
        <v>#REF!</v>
      </c>
      <c r="E271" s="458" t="e">
        <f>IF(Tabla1[[#This Row],[Código_Actividad]]="","",'Formulario PPGR1'!#REF!)</f>
        <v>#REF!</v>
      </c>
      <c r="F271" s="458" t="e">
        <f>IF(Tabla1[[#This Row],[Código_Actividad]]="","",'Formulario PPGR1'!#REF!)</f>
        <v>#REF!</v>
      </c>
      <c r="G271" s="532" t="s">
        <v>1650</v>
      </c>
      <c r="H271" s="498" t="s">
        <v>1651</v>
      </c>
      <c r="I271" s="460">
        <v>4</v>
      </c>
      <c r="J271" s="430" t="s">
        <v>2719</v>
      </c>
      <c r="K271" s="464"/>
      <c r="L271" s="465" t="s">
        <v>1331</v>
      </c>
      <c r="M271" s="464" t="s">
        <v>1317</v>
      </c>
      <c r="N271" s="459">
        <v>10</v>
      </c>
      <c r="O271" s="461">
        <v>180</v>
      </c>
      <c r="P271" s="482">
        <f>Tabla1[[#This Row],[Precio Unitario]]*Tabla1[[#This Row],[Cantidad de Insumos]]</f>
        <v>1800</v>
      </c>
      <c r="Q271" s="514">
        <v>237202</v>
      </c>
      <c r="R271" s="462" t="s">
        <v>926</v>
      </c>
    </row>
    <row r="272" spans="2:18" s="116" customFormat="1" ht="51" x14ac:dyDescent="0.25">
      <c r="B272" s="458" t="e">
        <f>IF(Tabla1[[#This Row],[Código_Actividad]]="","",CONCATENATE(Tabla1[[#This Row],[POA]],".",Tabla1[[#This Row],[SRS]],".",Tabla1[[#This Row],[AREA]],".",Tabla1[[#This Row],[TIPO]]))</f>
        <v>#REF!</v>
      </c>
      <c r="C272" s="458" t="e">
        <f>IF(Tabla1[[#This Row],[Código_Actividad]]="","",'Formulario PPGR1'!#REF!)</f>
        <v>#REF!</v>
      </c>
      <c r="D272" s="458" t="e">
        <f>IF(Tabla1[[#This Row],[Código_Actividad]]="","",'Formulario PPGR1'!#REF!)</f>
        <v>#REF!</v>
      </c>
      <c r="E272" s="458" t="e">
        <f>IF(Tabla1[[#This Row],[Código_Actividad]]="","",'Formulario PPGR1'!#REF!)</f>
        <v>#REF!</v>
      </c>
      <c r="F272" s="458" t="e">
        <f>IF(Tabla1[[#This Row],[Código_Actividad]]="","",'Formulario PPGR1'!#REF!)</f>
        <v>#REF!</v>
      </c>
      <c r="G272" s="459" t="s">
        <v>1655</v>
      </c>
      <c r="H272" s="498" t="s">
        <v>1656</v>
      </c>
      <c r="I272" s="460">
        <v>1</v>
      </c>
      <c r="J272" s="462" t="s">
        <v>2582</v>
      </c>
      <c r="K272" s="464"/>
      <c r="L272" s="465" t="s">
        <v>2583</v>
      </c>
      <c r="M272" s="464" t="s">
        <v>2584</v>
      </c>
      <c r="N272" s="459">
        <v>25</v>
      </c>
      <c r="O272" s="461">
        <v>250</v>
      </c>
      <c r="P272" s="482">
        <f>Tabla1[[#This Row],[Precio Unitario]]*Tabla1[[#This Row],[Cantidad de Insumos]]</f>
        <v>6250</v>
      </c>
      <c r="Q272" s="514" t="s">
        <v>2585</v>
      </c>
      <c r="R272" s="430" t="s">
        <v>926</v>
      </c>
    </row>
    <row r="273" spans="2:18" s="116" customFormat="1" ht="63.75" x14ac:dyDescent="0.25">
      <c r="B273" s="458" t="e">
        <f>IF(Tabla1[[#This Row],[Código_Actividad]]="","",CONCATENATE(Tabla1[[#This Row],[POA]],".",Tabla1[[#This Row],[SRS]],".",Tabla1[[#This Row],[AREA]],".",Tabla1[[#This Row],[TIPO]]))</f>
        <v>#REF!</v>
      </c>
      <c r="C273" s="458" t="e">
        <f>IF(Tabla1[[#This Row],[Código_Actividad]]="","",'Formulario PPGR1'!#REF!)</f>
        <v>#REF!</v>
      </c>
      <c r="D273" s="458" t="e">
        <f>IF(Tabla1[[#This Row],[Código_Actividad]]="","",'Formulario PPGR1'!#REF!)</f>
        <v>#REF!</v>
      </c>
      <c r="E273" s="458" t="e">
        <f>IF(Tabla1[[#This Row],[Código_Actividad]]="","",'Formulario PPGR1'!#REF!)</f>
        <v>#REF!</v>
      </c>
      <c r="F273" s="458" t="e">
        <f>IF(Tabla1[[#This Row],[Código_Actividad]]="","",'Formulario PPGR1'!#REF!)</f>
        <v>#REF!</v>
      </c>
      <c r="G273" s="459" t="s">
        <v>1659</v>
      </c>
      <c r="H273" s="498" t="s">
        <v>1660</v>
      </c>
      <c r="I273" s="460">
        <v>3</v>
      </c>
      <c r="J273" s="462" t="s">
        <v>2581</v>
      </c>
      <c r="K273" s="464"/>
      <c r="L273" s="465" t="s">
        <v>1331</v>
      </c>
      <c r="M273" s="464" t="s">
        <v>1317</v>
      </c>
      <c r="N273" s="459">
        <v>5</v>
      </c>
      <c r="O273" s="461">
        <v>180</v>
      </c>
      <c r="P273" s="482">
        <f>Tabla1[[#This Row],[Precio Unitario]]*Tabla1[[#This Row],[Cantidad de Insumos]]</f>
        <v>900</v>
      </c>
      <c r="Q273" s="514" t="s">
        <v>2586</v>
      </c>
      <c r="R273" s="462" t="s">
        <v>926</v>
      </c>
    </row>
    <row r="274" spans="2:18" s="116" customFormat="1" ht="25.5" x14ac:dyDescent="0.25">
      <c r="B274" s="458" t="e">
        <f>IF(Tabla1[[#This Row],[Código_Actividad]]="","",CONCATENATE(Tabla1[[#This Row],[POA]],".",Tabla1[[#This Row],[SRS]],".",Tabla1[[#This Row],[AREA]],".",Tabla1[[#This Row],[TIPO]]))</f>
        <v>#REF!</v>
      </c>
      <c r="C274" s="458" t="e">
        <f>IF(Tabla1[[#This Row],[Código_Actividad]]="","",'Formulario PPGR1'!#REF!)</f>
        <v>#REF!</v>
      </c>
      <c r="D274" s="458" t="e">
        <f>IF(Tabla1[[#This Row],[Código_Actividad]]="","",'Formulario PPGR1'!#REF!)</f>
        <v>#REF!</v>
      </c>
      <c r="E274" s="458" t="e">
        <f>IF(Tabla1[[#This Row],[Código_Actividad]]="","",'Formulario PPGR1'!#REF!)</f>
        <v>#REF!</v>
      </c>
      <c r="F274" s="458" t="e">
        <f>IF(Tabla1[[#This Row],[Código_Actividad]]="","",'Formulario PPGR1'!#REF!)</f>
        <v>#REF!</v>
      </c>
      <c r="G274" s="459" t="s">
        <v>1665</v>
      </c>
      <c r="H274" s="498" t="s">
        <v>1666</v>
      </c>
      <c r="I274" s="460">
        <v>4</v>
      </c>
      <c r="J274" s="462" t="s">
        <v>2587</v>
      </c>
      <c r="K274" s="464"/>
      <c r="L274" s="465" t="s">
        <v>1331</v>
      </c>
      <c r="M274" s="464" t="s">
        <v>1317</v>
      </c>
      <c r="N274" s="459">
        <v>5</v>
      </c>
      <c r="O274" s="461">
        <v>180</v>
      </c>
      <c r="P274" s="482">
        <f>Tabla1[[#This Row],[Precio Unitario]]*Tabla1[[#This Row],[Cantidad de Insumos]]</f>
        <v>900</v>
      </c>
      <c r="Q274" s="514" t="s">
        <v>2586</v>
      </c>
      <c r="R274" s="462" t="s">
        <v>926</v>
      </c>
    </row>
    <row r="275" spans="2:18" s="116" customFormat="1" ht="51" x14ac:dyDescent="0.25">
      <c r="B275" s="458" t="e">
        <f>IF(Tabla1[[#This Row],[Código_Actividad]]="","",CONCATENATE(Tabla1[[#This Row],[POA]],".",Tabla1[[#This Row],[SRS]],".",Tabla1[[#This Row],[AREA]],".",Tabla1[[#This Row],[TIPO]]))</f>
        <v>#REF!</v>
      </c>
      <c r="C275" s="458" t="e">
        <f>IF(Tabla1[[#This Row],[Código_Actividad]]="","",'Formulario PPGR1'!#REF!)</f>
        <v>#REF!</v>
      </c>
      <c r="D275" s="458" t="e">
        <f>IF(Tabla1[[#This Row],[Código_Actividad]]="","",'Formulario PPGR1'!#REF!)</f>
        <v>#REF!</v>
      </c>
      <c r="E275" s="458" t="e">
        <f>IF(Tabla1[[#This Row],[Código_Actividad]]="","",'Formulario PPGR1'!#REF!)</f>
        <v>#REF!</v>
      </c>
      <c r="F275" s="458" t="e">
        <f>IF(Tabla1[[#This Row],[Código_Actividad]]="","",'Formulario PPGR1'!#REF!)</f>
        <v>#REF!</v>
      </c>
      <c r="G275" s="459" t="s">
        <v>1355</v>
      </c>
      <c r="H275" s="498" t="s">
        <v>1356</v>
      </c>
      <c r="I275" s="460">
        <v>1</v>
      </c>
      <c r="J275" s="462" t="s">
        <v>186</v>
      </c>
      <c r="K275" s="464"/>
      <c r="L275" s="465" t="s">
        <v>2588</v>
      </c>
      <c r="M275" s="464" t="s">
        <v>1318</v>
      </c>
      <c r="N275" s="459">
        <v>25</v>
      </c>
      <c r="O275" s="461">
        <v>250</v>
      </c>
      <c r="P275" s="482">
        <f>Tabla1[[#This Row],[Precio Unitario]]*Tabla1[[#This Row],[Cantidad de Insumos]]</f>
        <v>6250</v>
      </c>
      <c r="Q275" s="514" t="s">
        <v>2585</v>
      </c>
      <c r="R275" s="430" t="s">
        <v>926</v>
      </c>
    </row>
    <row r="276" spans="2:18" s="116" customFormat="1" ht="51" x14ac:dyDescent="0.25">
      <c r="B276" s="458" t="e">
        <f>IF(Tabla1[[#This Row],[Código_Actividad]]="","",CONCATENATE(Tabla1[[#This Row],[POA]],".",Tabla1[[#This Row],[SRS]],".",Tabla1[[#This Row],[AREA]],".",Tabla1[[#This Row],[TIPO]]))</f>
        <v>#REF!</v>
      </c>
      <c r="C276" s="458" t="e">
        <f>IF(Tabla1[[#This Row],[Código_Actividad]]="","",'Formulario PPGR1'!#REF!)</f>
        <v>#REF!</v>
      </c>
      <c r="D276" s="458" t="e">
        <f>IF(Tabla1[[#This Row],[Código_Actividad]]="","",'Formulario PPGR1'!#REF!)</f>
        <v>#REF!</v>
      </c>
      <c r="E276" s="458" t="e">
        <f>IF(Tabla1[[#This Row],[Código_Actividad]]="","",'Formulario PPGR1'!#REF!)</f>
        <v>#REF!</v>
      </c>
      <c r="F276" s="458" t="e">
        <f>IF(Tabla1[[#This Row],[Código_Actividad]]="","",'Formulario PPGR1'!#REF!)</f>
        <v>#REF!</v>
      </c>
      <c r="G276" s="459" t="s">
        <v>1355</v>
      </c>
      <c r="H276" s="498" t="s">
        <v>1356</v>
      </c>
      <c r="I276" s="460">
        <v>1</v>
      </c>
      <c r="J276" s="462" t="s">
        <v>2537</v>
      </c>
      <c r="K276" s="464"/>
      <c r="L276" s="465" t="s">
        <v>2589</v>
      </c>
      <c r="M276" s="464" t="s">
        <v>1318</v>
      </c>
      <c r="N276" s="459">
        <v>250</v>
      </c>
      <c r="O276" s="461">
        <v>10</v>
      </c>
      <c r="P276" s="482">
        <f>Tabla1[[#This Row],[Precio Unitario]]*Tabla1[[#This Row],[Cantidad de Insumos]]</f>
        <v>2500</v>
      </c>
      <c r="Q276" s="514" t="s">
        <v>2539</v>
      </c>
      <c r="R276" s="462" t="s">
        <v>924</v>
      </c>
    </row>
    <row r="277" spans="2:18" s="116" customFormat="1" ht="51" x14ac:dyDescent="0.25">
      <c r="B277" s="458" t="e">
        <f>IF(Tabla1[[#This Row],[Código_Actividad]]="","",CONCATENATE(Tabla1[[#This Row],[POA]],".",Tabla1[[#This Row],[SRS]],".",Tabla1[[#This Row],[AREA]],".",Tabla1[[#This Row],[TIPO]]))</f>
        <v>#REF!</v>
      </c>
      <c r="C277" s="458" t="e">
        <f>IF(Tabla1[[#This Row],[Código_Actividad]]="","",'Formulario PPGR1'!#REF!)</f>
        <v>#REF!</v>
      </c>
      <c r="D277" s="458" t="e">
        <f>IF(Tabla1[[#This Row],[Código_Actividad]]="","",'Formulario PPGR1'!#REF!)</f>
        <v>#REF!</v>
      </c>
      <c r="E277" s="458" t="e">
        <f>IF(Tabla1[[#This Row],[Código_Actividad]]="","",'Formulario PPGR1'!#REF!)</f>
        <v>#REF!</v>
      </c>
      <c r="F277" s="458" t="e">
        <f>IF(Tabla1[[#This Row],[Código_Actividad]]="","",'Formulario PPGR1'!#REF!)</f>
        <v>#REF!</v>
      </c>
      <c r="G277" s="459" t="s">
        <v>1355</v>
      </c>
      <c r="H277" s="498" t="s">
        <v>1356</v>
      </c>
      <c r="I277" s="460">
        <v>1</v>
      </c>
      <c r="J277" s="462" t="s">
        <v>2590</v>
      </c>
      <c r="K277" s="464"/>
      <c r="L277" s="465" t="s">
        <v>2591</v>
      </c>
      <c r="M277" s="464" t="s">
        <v>2515</v>
      </c>
      <c r="N277" s="459">
        <v>5</v>
      </c>
      <c r="O277" s="461">
        <v>144</v>
      </c>
      <c r="P277" s="482">
        <f>Tabla1[[#This Row],[Precio Unitario]]*Tabla1[[#This Row],[Cantidad de Insumos]]</f>
        <v>720</v>
      </c>
      <c r="Q277" s="514" t="s">
        <v>2505</v>
      </c>
      <c r="R277" s="462" t="s">
        <v>924</v>
      </c>
    </row>
    <row r="278" spans="2:18" s="116" customFormat="1" ht="51" x14ac:dyDescent="0.25">
      <c r="B278" s="458" t="e">
        <f>IF(Tabla1[[#This Row],[Código_Actividad]]="","",CONCATENATE(Tabla1[[#This Row],[POA]],".",Tabla1[[#This Row],[SRS]],".",Tabla1[[#This Row],[AREA]],".",Tabla1[[#This Row],[TIPO]]))</f>
        <v>#REF!</v>
      </c>
      <c r="C278" s="458" t="e">
        <f>IF(Tabla1[[#This Row],[Código_Actividad]]="","",'Formulario PPGR1'!#REF!)</f>
        <v>#REF!</v>
      </c>
      <c r="D278" s="458" t="e">
        <f>IF(Tabla1[[#This Row],[Código_Actividad]]="","",'Formulario PPGR1'!#REF!)</f>
        <v>#REF!</v>
      </c>
      <c r="E278" s="458" t="e">
        <f>IF(Tabla1[[#This Row],[Código_Actividad]]="","",'Formulario PPGR1'!#REF!)</f>
        <v>#REF!</v>
      </c>
      <c r="F278" s="458" t="e">
        <f>IF(Tabla1[[#This Row],[Código_Actividad]]="","",'Formulario PPGR1'!#REF!)</f>
        <v>#REF!</v>
      </c>
      <c r="G278" s="459" t="s">
        <v>1355</v>
      </c>
      <c r="H278" s="498" t="s">
        <v>1356</v>
      </c>
      <c r="I278" s="460">
        <v>1</v>
      </c>
      <c r="J278" s="462" t="s">
        <v>2590</v>
      </c>
      <c r="K278" s="464"/>
      <c r="L278" s="465" t="s">
        <v>2592</v>
      </c>
      <c r="M278" s="464" t="s">
        <v>1318</v>
      </c>
      <c r="N278" s="459">
        <v>25</v>
      </c>
      <c r="O278" s="461">
        <v>100</v>
      </c>
      <c r="P278" s="482">
        <f>Tabla1[[#This Row],[Precio Unitario]]*Tabla1[[#This Row],[Cantidad de Insumos]]</f>
        <v>2500</v>
      </c>
      <c r="Q278" s="514" t="s">
        <v>2505</v>
      </c>
      <c r="R278" s="462" t="s">
        <v>924</v>
      </c>
    </row>
    <row r="279" spans="2:18" s="116" customFormat="1" ht="38.25" x14ac:dyDescent="0.25">
      <c r="B279" s="458" t="e">
        <f>IF(Tabla1[[#This Row],[Código_Actividad]]="","",CONCATENATE(Tabla1[[#This Row],[POA]],".",Tabla1[[#This Row],[SRS]],".",Tabla1[[#This Row],[AREA]],".",Tabla1[[#This Row],[TIPO]]))</f>
        <v>#REF!</v>
      </c>
      <c r="C279" s="458" t="e">
        <f>IF(Tabla1[[#This Row],[Código_Actividad]]="","",'Formulario PPGR1'!#REF!)</f>
        <v>#REF!</v>
      </c>
      <c r="D279" s="458" t="e">
        <f>IF(Tabla1[[#This Row],[Código_Actividad]]="","",'Formulario PPGR1'!#REF!)</f>
        <v>#REF!</v>
      </c>
      <c r="E279" s="458" t="e">
        <f>IF(Tabla1[[#This Row],[Código_Actividad]]="","",'Formulario PPGR1'!#REF!)</f>
        <v>#REF!</v>
      </c>
      <c r="F279" s="458" t="e">
        <f>IF(Tabla1[[#This Row],[Código_Actividad]]="","",'Formulario PPGR1'!#REF!)</f>
        <v>#REF!</v>
      </c>
      <c r="G279" s="459" t="s">
        <v>1657</v>
      </c>
      <c r="H279" s="498" t="s">
        <v>1658</v>
      </c>
      <c r="I279" s="460">
        <v>2</v>
      </c>
      <c r="J279" s="462" t="s">
        <v>186</v>
      </c>
      <c r="K279" s="464"/>
      <c r="L279" s="465" t="s">
        <v>2583</v>
      </c>
      <c r="M279" s="464" t="s">
        <v>1318</v>
      </c>
      <c r="N279" s="459">
        <v>25</v>
      </c>
      <c r="O279" s="461">
        <v>250</v>
      </c>
      <c r="P279" s="482">
        <f>Tabla1[[#This Row],[Precio Unitario]]*Tabla1[[#This Row],[Cantidad de Insumos]]</f>
        <v>6250</v>
      </c>
      <c r="Q279" s="514" t="s">
        <v>2585</v>
      </c>
      <c r="R279" s="430" t="s">
        <v>926</v>
      </c>
    </row>
    <row r="280" spans="2:18" s="116" customFormat="1" ht="63.75" x14ac:dyDescent="0.25">
      <c r="B280" s="458" t="e">
        <f>IF(Tabla1[[#This Row],[Código_Actividad]]="","",CONCATENATE(Tabla1[[#This Row],[POA]],".",Tabla1[[#This Row],[SRS]],".",Tabla1[[#This Row],[AREA]],".",Tabla1[[#This Row],[TIPO]]))</f>
        <v>#REF!</v>
      </c>
      <c r="C280" s="458" t="e">
        <f>IF(Tabla1[[#This Row],[Código_Actividad]]="","",'Formulario PPGR1'!#REF!)</f>
        <v>#REF!</v>
      </c>
      <c r="D280" s="458" t="e">
        <f>IF(Tabla1[[#This Row],[Código_Actividad]]="","",'Formulario PPGR1'!#REF!)</f>
        <v>#REF!</v>
      </c>
      <c r="E280" s="458" t="e">
        <f>IF(Tabla1[[#This Row],[Código_Actividad]]="","",'Formulario PPGR1'!#REF!)</f>
        <v>#REF!</v>
      </c>
      <c r="F280" s="458" t="e">
        <f>IF(Tabla1[[#This Row],[Código_Actividad]]="","",'Formulario PPGR1'!#REF!)</f>
        <v>#REF!</v>
      </c>
      <c r="G280" s="459" t="s">
        <v>1659</v>
      </c>
      <c r="H280" s="498" t="s">
        <v>1660</v>
      </c>
      <c r="I280" s="460">
        <v>3</v>
      </c>
      <c r="J280" s="462" t="s">
        <v>2581</v>
      </c>
      <c r="K280" s="464"/>
      <c r="L280" s="465" t="s">
        <v>1331</v>
      </c>
      <c r="M280" s="464" t="s">
        <v>1317</v>
      </c>
      <c r="N280" s="459">
        <v>5</v>
      </c>
      <c r="O280" s="461">
        <v>180</v>
      </c>
      <c r="P280" s="482">
        <f>Tabla1[[#This Row],[Precio Unitario]]*Tabla1[[#This Row],[Cantidad de Insumos]]</f>
        <v>900</v>
      </c>
      <c r="Q280" s="514">
        <v>237202</v>
      </c>
      <c r="R280" s="462" t="s">
        <v>926</v>
      </c>
    </row>
    <row r="281" spans="2:18" s="116" customFormat="1" ht="76.5" x14ac:dyDescent="0.25">
      <c r="B281" s="458" t="e">
        <f>IF(Tabla1[[#This Row],[Código_Actividad]]="","",CONCATENATE(Tabla1[[#This Row],[POA]],".",Tabla1[[#This Row],[SRS]],".",Tabla1[[#This Row],[AREA]],".",Tabla1[[#This Row],[TIPO]]))</f>
        <v>#REF!</v>
      </c>
      <c r="C281" s="458" t="e">
        <f>IF(Tabla1[[#This Row],[Código_Actividad]]="","",'Formulario PPGR1'!#REF!)</f>
        <v>#REF!</v>
      </c>
      <c r="D281" s="458" t="e">
        <f>IF(Tabla1[[#This Row],[Código_Actividad]]="","",'Formulario PPGR1'!#REF!)</f>
        <v>#REF!</v>
      </c>
      <c r="E281" s="458" t="e">
        <f>IF(Tabla1[[#This Row],[Código_Actividad]]="","",'Formulario PPGR1'!#REF!)</f>
        <v>#REF!</v>
      </c>
      <c r="F281" s="458" t="e">
        <f>IF(Tabla1[[#This Row],[Código_Actividad]]="","",'Formulario PPGR1'!#REF!)</f>
        <v>#REF!</v>
      </c>
      <c r="G281" s="459" t="s">
        <v>1677</v>
      </c>
      <c r="H281" s="498" t="s">
        <v>1678</v>
      </c>
      <c r="I281" s="460">
        <v>1</v>
      </c>
      <c r="J281" s="462" t="s">
        <v>186</v>
      </c>
      <c r="K281" s="464"/>
      <c r="L281" s="465" t="s">
        <v>2583</v>
      </c>
      <c r="M281" s="464" t="s">
        <v>1318</v>
      </c>
      <c r="N281" s="459">
        <v>25</v>
      </c>
      <c r="O281" s="461">
        <v>250</v>
      </c>
      <c r="P281" s="482">
        <f>Tabla1[[#This Row],[Precio Unitario]]*Tabla1[[#This Row],[Cantidad de Insumos]]</f>
        <v>6250</v>
      </c>
      <c r="Q281" s="514" t="s">
        <v>2585</v>
      </c>
      <c r="R281" s="430" t="s">
        <v>926</v>
      </c>
    </row>
    <row r="282" spans="2:18" s="116" customFormat="1" ht="25.5" x14ac:dyDescent="0.25">
      <c r="B282" s="458" t="e">
        <f>IF(Tabla1[[#This Row],[Código_Actividad]]="","",CONCATENATE(Tabla1[[#This Row],[POA]],".",Tabla1[[#This Row],[SRS]],".",Tabla1[[#This Row],[AREA]],".",Tabla1[[#This Row],[TIPO]]))</f>
        <v>#REF!</v>
      </c>
      <c r="C282" s="458" t="e">
        <f>IF(Tabla1[[#This Row],[Código_Actividad]]="","",'Formulario PPGR1'!#REF!)</f>
        <v>#REF!</v>
      </c>
      <c r="D282" s="458" t="e">
        <f>IF(Tabla1[[#This Row],[Código_Actividad]]="","",'Formulario PPGR1'!#REF!)</f>
        <v>#REF!</v>
      </c>
      <c r="E282" s="458" t="e">
        <f>IF(Tabla1[[#This Row],[Código_Actividad]]="","",'Formulario PPGR1'!#REF!)</f>
        <v>#REF!</v>
      </c>
      <c r="F282" s="458" t="e">
        <f>IF(Tabla1[[#This Row],[Código_Actividad]]="","",'Formulario PPGR1'!#REF!)</f>
        <v>#REF!</v>
      </c>
      <c r="G282" s="459" t="s">
        <v>1675</v>
      </c>
      <c r="H282" s="498" t="s">
        <v>1676</v>
      </c>
      <c r="I282" s="460">
        <v>1</v>
      </c>
      <c r="J282" s="462" t="s">
        <v>186</v>
      </c>
      <c r="K282" s="464"/>
      <c r="L282" s="465" t="s">
        <v>2583</v>
      </c>
      <c r="M282" s="464" t="s">
        <v>1318</v>
      </c>
      <c r="N282" s="459">
        <v>25</v>
      </c>
      <c r="O282" s="461">
        <v>250</v>
      </c>
      <c r="P282" s="482">
        <f>Tabla1[[#This Row],[Precio Unitario]]*Tabla1[[#This Row],[Cantidad de Insumos]]</f>
        <v>6250</v>
      </c>
      <c r="Q282" s="514" t="s">
        <v>2585</v>
      </c>
      <c r="R282" s="430" t="s">
        <v>926</v>
      </c>
    </row>
    <row r="283" spans="2:18" s="116" customFormat="1" ht="51" x14ac:dyDescent="0.25">
      <c r="B283" s="458" t="e">
        <f>IF(Tabla1[[#This Row],[Código_Actividad]]="","",CONCATENATE(Tabla1[[#This Row],[POA]],".",Tabla1[[#This Row],[SRS]],".",Tabla1[[#This Row],[AREA]],".",Tabla1[[#This Row],[TIPO]]))</f>
        <v>#REF!</v>
      </c>
      <c r="C283" s="458" t="e">
        <f>IF(Tabla1[[#This Row],[Código_Actividad]]="","",'Formulario PPGR1'!#REF!)</f>
        <v>#REF!</v>
      </c>
      <c r="D283" s="458" t="e">
        <f>IF(Tabla1[[#This Row],[Código_Actividad]]="","",'Formulario PPGR1'!#REF!)</f>
        <v>#REF!</v>
      </c>
      <c r="E283" s="458" t="e">
        <f>IF(Tabla1[[#This Row],[Código_Actividad]]="","",'Formulario PPGR1'!#REF!)</f>
        <v>#REF!</v>
      </c>
      <c r="F283" s="458" t="e">
        <f>IF(Tabla1[[#This Row],[Código_Actividad]]="","",'Formulario PPGR1'!#REF!)</f>
        <v>#REF!</v>
      </c>
      <c r="G283" s="459" t="s">
        <v>1679</v>
      </c>
      <c r="H283" s="498" t="s">
        <v>1680</v>
      </c>
      <c r="I283" s="460">
        <v>1</v>
      </c>
      <c r="J283" s="462" t="s">
        <v>186</v>
      </c>
      <c r="K283" s="464"/>
      <c r="L283" s="465" t="s">
        <v>2583</v>
      </c>
      <c r="M283" s="464" t="s">
        <v>1318</v>
      </c>
      <c r="N283" s="459">
        <v>25</v>
      </c>
      <c r="O283" s="461">
        <v>250</v>
      </c>
      <c r="P283" s="482">
        <f>Tabla1[[#This Row],[Precio Unitario]]*Tabla1[[#This Row],[Cantidad de Insumos]]</f>
        <v>6250</v>
      </c>
      <c r="Q283" s="514" t="s">
        <v>2585</v>
      </c>
      <c r="R283" s="430" t="s">
        <v>926</v>
      </c>
    </row>
    <row r="284" spans="2:18" s="116" customFormat="1" ht="51" x14ac:dyDescent="0.25">
      <c r="B284" s="458" t="e">
        <f>IF(Tabla1[[#This Row],[Código_Actividad]]="","",CONCATENATE(Tabla1[[#This Row],[POA]],".",Tabla1[[#This Row],[SRS]],".",Tabla1[[#This Row],[AREA]],".",Tabla1[[#This Row],[TIPO]]))</f>
        <v>#REF!</v>
      </c>
      <c r="C284" s="458" t="e">
        <f>IF(Tabla1[[#This Row],[Código_Actividad]]="","",'Formulario PPGR1'!#REF!)</f>
        <v>#REF!</v>
      </c>
      <c r="D284" s="458" t="e">
        <f>IF(Tabla1[[#This Row],[Código_Actividad]]="","",'Formulario PPGR1'!#REF!)</f>
        <v>#REF!</v>
      </c>
      <c r="E284" s="458" t="e">
        <f>IF(Tabla1[[#This Row],[Código_Actividad]]="","",'Formulario PPGR1'!#REF!)</f>
        <v>#REF!</v>
      </c>
      <c r="F284" s="458" t="e">
        <f>IF(Tabla1[[#This Row],[Código_Actividad]]="","",'Formulario PPGR1'!#REF!)</f>
        <v>#REF!</v>
      </c>
      <c r="G284" s="459" t="s">
        <v>1679</v>
      </c>
      <c r="H284" s="498" t="s">
        <v>1680</v>
      </c>
      <c r="I284" s="460">
        <v>1</v>
      </c>
      <c r="J284" s="462" t="s">
        <v>2537</v>
      </c>
      <c r="K284" s="464"/>
      <c r="L284" s="465" t="s">
        <v>2589</v>
      </c>
      <c r="M284" s="464" t="s">
        <v>1318</v>
      </c>
      <c r="N284" s="459">
        <v>250</v>
      </c>
      <c r="O284" s="461">
        <v>5</v>
      </c>
      <c r="P284" s="482">
        <f>Tabla1[[#This Row],[Precio Unitario]]*Tabla1[[#This Row],[Cantidad de Insumos]]</f>
        <v>1250</v>
      </c>
      <c r="Q284" s="514" t="s">
        <v>2539</v>
      </c>
      <c r="R284" s="462" t="s">
        <v>924</v>
      </c>
    </row>
    <row r="285" spans="2:18" s="116" customFormat="1" ht="38.25" x14ac:dyDescent="0.25">
      <c r="B285" s="458" t="e">
        <f>IF(Tabla1[[#This Row],[Código_Actividad]]="","",CONCATENATE(Tabla1[[#This Row],[POA]],".",Tabla1[[#This Row],[SRS]],".",Tabla1[[#This Row],[AREA]],".",Tabla1[[#This Row],[TIPO]]))</f>
        <v>#REF!</v>
      </c>
      <c r="C285" s="458" t="e">
        <f>IF(Tabla1[[#This Row],[Código_Actividad]]="","",'Formulario PPGR1'!#REF!)</f>
        <v>#REF!</v>
      </c>
      <c r="D285" s="458" t="e">
        <f>IF(Tabla1[[#This Row],[Código_Actividad]]="","",'Formulario PPGR1'!#REF!)</f>
        <v>#REF!</v>
      </c>
      <c r="E285" s="458" t="e">
        <f>IF(Tabla1[[#This Row],[Código_Actividad]]="","",'Formulario PPGR1'!#REF!)</f>
        <v>#REF!</v>
      </c>
      <c r="F285" s="458" t="e">
        <f>IF(Tabla1[[#This Row],[Código_Actividad]]="","",'Formulario PPGR1'!#REF!)</f>
        <v>#REF!</v>
      </c>
      <c r="G285" s="459" t="s">
        <v>1683</v>
      </c>
      <c r="H285" s="498" t="s">
        <v>1684</v>
      </c>
      <c r="I285" s="460">
        <v>1</v>
      </c>
      <c r="J285" s="462" t="s">
        <v>2537</v>
      </c>
      <c r="K285" s="464"/>
      <c r="L285" s="465" t="s">
        <v>2589</v>
      </c>
      <c r="M285" s="464" t="s">
        <v>1318</v>
      </c>
      <c r="N285" s="459">
        <v>250</v>
      </c>
      <c r="O285" s="461">
        <v>5</v>
      </c>
      <c r="P285" s="482">
        <f>Tabla1[[#This Row],[Precio Unitario]]*Tabla1[[#This Row],[Cantidad de Insumos]]</f>
        <v>1250</v>
      </c>
      <c r="Q285" s="514">
        <v>222201</v>
      </c>
      <c r="R285" s="462" t="s">
        <v>924</v>
      </c>
    </row>
    <row r="286" spans="2:18" s="116" customFormat="1" ht="15.75" x14ac:dyDescent="0.25">
      <c r="B286" s="458" t="e">
        <f>IF(Tabla1[[#This Row],[Código_Actividad]]="","",CONCATENATE(Tabla1[[#This Row],[POA]],".",Tabla1[[#This Row],[SRS]],".",Tabla1[[#This Row],[AREA]],".",Tabla1[[#This Row],[TIPO]]))</f>
        <v>#REF!</v>
      </c>
      <c r="C286" s="458" t="e">
        <f>IF(Tabla1[[#This Row],[Código_Actividad]]="","",'Formulario PPGR1'!#REF!)</f>
        <v>#REF!</v>
      </c>
      <c r="D286" s="458" t="e">
        <f>IF(Tabla1[[#This Row],[Código_Actividad]]="","",'Formulario PPGR1'!#REF!)</f>
        <v>#REF!</v>
      </c>
      <c r="E286" s="458" t="e">
        <f>IF(Tabla1[[#This Row],[Código_Actividad]]="","",'Formulario PPGR1'!#REF!)</f>
        <v>#REF!</v>
      </c>
      <c r="F286" s="458" t="e">
        <f>IF(Tabla1[[#This Row],[Código_Actividad]]="","",'Formulario PPGR1'!#REF!)</f>
        <v>#REF!</v>
      </c>
      <c r="G286" s="524" t="s">
        <v>1346</v>
      </c>
      <c r="H286" s="463" t="s">
        <v>1347</v>
      </c>
      <c r="I286" s="460">
        <v>1</v>
      </c>
      <c r="J286" s="462" t="s">
        <v>2720</v>
      </c>
      <c r="K286" s="464"/>
      <c r="L286" s="465"/>
      <c r="M286" s="464"/>
      <c r="N286" s="459"/>
      <c r="O286" s="461"/>
      <c r="P286" s="482">
        <f>Tabla1[[#This Row],[Precio Unitario]]*Tabla1[[#This Row],[Cantidad de Insumos]]</f>
        <v>0</v>
      </c>
      <c r="Q286" s="514"/>
      <c r="R286" s="462"/>
    </row>
    <row r="287" spans="2:18" s="116" customFormat="1" ht="25.5" x14ac:dyDescent="0.25">
      <c r="B287" s="458" t="e">
        <f>IF(Tabla1[[#This Row],[Código_Actividad]]="","",CONCATENATE(Tabla1[[#This Row],[POA]],".",Tabla1[[#This Row],[SRS]],".",Tabla1[[#This Row],[AREA]],".",Tabla1[[#This Row],[TIPO]]))</f>
        <v>#REF!</v>
      </c>
      <c r="C287" s="458" t="e">
        <f>IF(Tabla1[[#This Row],[Código_Actividad]]="","",'Formulario PPGR1'!#REF!)</f>
        <v>#REF!</v>
      </c>
      <c r="D287" s="458" t="e">
        <f>IF(Tabla1[[#This Row],[Código_Actividad]]="","",'Formulario PPGR1'!#REF!)</f>
        <v>#REF!</v>
      </c>
      <c r="E287" s="458" t="e">
        <f>IF(Tabla1[[#This Row],[Código_Actividad]]="","",'Formulario PPGR1'!#REF!)</f>
        <v>#REF!</v>
      </c>
      <c r="F287" s="458" t="e">
        <f>IF(Tabla1[[#This Row],[Código_Actividad]]="","",'Formulario PPGR1'!#REF!)</f>
        <v>#REF!</v>
      </c>
      <c r="G287" s="459" t="s">
        <v>1422</v>
      </c>
      <c r="H287" s="498" t="s">
        <v>1423</v>
      </c>
      <c r="I287" s="460">
        <v>4</v>
      </c>
      <c r="J287" s="462" t="s">
        <v>2721</v>
      </c>
      <c r="K287" s="464"/>
      <c r="L287" s="465"/>
      <c r="M287" s="464" t="s">
        <v>2201</v>
      </c>
      <c r="N287" s="459">
        <v>25</v>
      </c>
      <c r="O287" s="461">
        <v>250</v>
      </c>
      <c r="P287" s="482">
        <f>Tabla1[[#This Row],[Precio Unitario]]*Tabla1[[#This Row],[Cantidad de Insumos]]</f>
        <v>6250</v>
      </c>
      <c r="Q287" s="514">
        <v>231101</v>
      </c>
      <c r="R287" s="430" t="s">
        <v>926</v>
      </c>
    </row>
    <row r="288" spans="2:18" s="116" customFormat="1" ht="15.75" x14ac:dyDescent="0.25">
      <c r="B288" s="458" t="str">
        <f>IF(Tabla1[[#This Row],[Código_Actividad]]="","",CONCATENATE(Tabla1[[#This Row],[POA]],".",Tabla1[[#This Row],[SRS]],".",Tabla1[[#This Row],[AREA]],".",Tabla1[[#This Row],[TIPO]]))</f>
        <v/>
      </c>
      <c r="C288" s="458" t="str">
        <f>IF(Tabla1[[#This Row],[Código_Actividad]]="","",'Formulario PPGR1'!#REF!)</f>
        <v/>
      </c>
      <c r="D288" s="458" t="str">
        <f>IF(Tabla1[[#This Row],[Código_Actividad]]="","",'Formulario PPGR1'!#REF!)</f>
        <v/>
      </c>
      <c r="E288" s="458" t="str">
        <f>IF(Tabla1[[#This Row],[Código_Actividad]]="","",'Formulario PPGR1'!#REF!)</f>
        <v/>
      </c>
      <c r="F288" s="458" t="str">
        <f>IF(Tabla1[[#This Row],[Código_Actividad]]="","",'Formulario PPGR1'!#REF!)</f>
        <v/>
      </c>
      <c r="G288" s="459"/>
      <c r="H288" s="463" t="s">
        <v>2200</v>
      </c>
      <c r="I288" s="460" t="s">
        <v>2200</v>
      </c>
      <c r="J288" s="462" t="s">
        <v>2722</v>
      </c>
      <c r="K288" s="464" t="s">
        <v>2200</v>
      </c>
      <c r="L288" s="465"/>
      <c r="M288" s="464" t="s">
        <v>2201</v>
      </c>
      <c r="N288" s="459">
        <v>3</v>
      </c>
      <c r="O288" s="461">
        <v>140</v>
      </c>
      <c r="P288" s="482">
        <f>Tabla1[[#This Row],[Precio Unitario]]*Tabla1[[#This Row],[Cantidad de Insumos]]</f>
        <v>420</v>
      </c>
      <c r="Q288" s="514">
        <v>239201</v>
      </c>
      <c r="R288" s="462" t="s">
        <v>924</v>
      </c>
    </row>
    <row r="289" spans="2:18" s="116" customFormat="1" ht="15.75" x14ac:dyDescent="0.25">
      <c r="B289" s="458" t="str">
        <f>IF(Tabla1[[#This Row],[Código_Actividad]]="","",CONCATENATE(Tabla1[[#This Row],[POA]],".",Tabla1[[#This Row],[SRS]],".",Tabla1[[#This Row],[AREA]],".",Tabla1[[#This Row],[TIPO]]))</f>
        <v/>
      </c>
      <c r="C289" s="458" t="str">
        <f>IF(Tabla1[[#This Row],[Código_Actividad]]="","",'Formulario PPGR1'!#REF!)</f>
        <v/>
      </c>
      <c r="D289" s="458" t="str">
        <f>IF(Tabla1[[#This Row],[Código_Actividad]]="","",'Formulario PPGR1'!#REF!)</f>
        <v/>
      </c>
      <c r="E289" s="458" t="str">
        <f>IF(Tabla1[[#This Row],[Código_Actividad]]="","",'Formulario PPGR1'!#REF!)</f>
        <v/>
      </c>
      <c r="F289" s="458" t="str">
        <f>IF(Tabla1[[#This Row],[Código_Actividad]]="","",'Formulario PPGR1'!#REF!)</f>
        <v/>
      </c>
      <c r="G289" s="459"/>
      <c r="H289" s="463" t="s">
        <v>2200</v>
      </c>
      <c r="I289" s="460" t="s">
        <v>2200</v>
      </c>
      <c r="J289" s="462" t="s">
        <v>2723</v>
      </c>
      <c r="K289" s="464" t="s">
        <v>2200</v>
      </c>
      <c r="L289" s="465"/>
      <c r="M289" s="464" t="s">
        <v>2464</v>
      </c>
      <c r="N289" s="459">
        <v>1</v>
      </c>
      <c r="O289" s="461">
        <v>300</v>
      </c>
      <c r="P289" s="482">
        <f>Tabla1[[#This Row],[Precio Unitario]]*Tabla1[[#This Row],[Cantidad de Insumos]]</f>
        <v>300</v>
      </c>
      <c r="Q289" s="514" t="s">
        <v>2505</v>
      </c>
      <c r="R289" s="462" t="s">
        <v>924</v>
      </c>
    </row>
    <row r="290" spans="2:18" s="116" customFormat="1" ht="15.75" x14ac:dyDescent="0.25">
      <c r="B290" s="458" t="str">
        <f>IF(Tabla1[[#This Row],[Código_Actividad]]="","",CONCATENATE(Tabla1[[#This Row],[POA]],".",Tabla1[[#This Row],[SRS]],".",Tabla1[[#This Row],[AREA]],".",Tabla1[[#This Row],[TIPO]]))</f>
        <v/>
      </c>
      <c r="C290" s="458" t="str">
        <f>IF(Tabla1[[#This Row],[Código_Actividad]]="","",'Formulario PPGR1'!#REF!)</f>
        <v/>
      </c>
      <c r="D290" s="458" t="str">
        <f>IF(Tabla1[[#This Row],[Código_Actividad]]="","",'Formulario PPGR1'!#REF!)</f>
        <v/>
      </c>
      <c r="E290" s="458" t="str">
        <f>IF(Tabla1[[#This Row],[Código_Actividad]]="","",'Formulario PPGR1'!#REF!)</f>
        <v/>
      </c>
      <c r="F290" s="458" t="str">
        <f>IF(Tabla1[[#This Row],[Código_Actividad]]="","",'Formulario PPGR1'!#REF!)</f>
        <v/>
      </c>
      <c r="G290" s="459"/>
      <c r="H290" s="463" t="s">
        <v>2200</v>
      </c>
      <c r="I290" s="460" t="s">
        <v>2200</v>
      </c>
      <c r="J290" s="462"/>
      <c r="K290" s="464"/>
      <c r="L290" s="465"/>
      <c r="M290" s="464"/>
      <c r="N290" s="459"/>
      <c r="O290" s="461"/>
      <c r="P290" s="482">
        <f>Tabla1[[#This Row],[Precio Unitario]]*Tabla1[[#This Row],[Cantidad de Insumos]]</f>
        <v>0</v>
      </c>
      <c r="Q290" s="514"/>
      <c r="R290" s="462"/>
    </row>
    <row r="291" spans="2:18" s="116" customFormat="1" ht="25.5" x14ac:dyDescent="0.25">
      <c r="B291" s="458" t="e">
        <f>IF(Tabla1[[#This Row],[Código_Actividad]]="","",CONCATENATE(Tabla1[[#This Row],[POA]],".",Tabla1[[#This Row],[SRS]],".",Tabla1[[#This Row],[AREA]],".",Tabla1[[#This Row],[TIPO]]))</f>
        <v>#REF!</v>
      </c>
      <c r="C291" s="458" t="e">
        <f>IF(Tabla1[[#This Row],[Código_Actividad]]="","",'Formulario PPGR1'!#REF!)</f>
        <v>#REF!</v>
      </c>
      <c r="D291" s="458" t="e">
        <f>IF(Tabla1[[#This Row],[Código_Actividad]]="","",'Formulario PPGR1'!#REF!)</f>
        <v>#REF!</v>
      </c>
      <c r="E291" s="458" t="e">
        <f>IF(Tabla1[[#This Row],[Código_Actividad]]="","",'Formulario PPGR1'!#REF!)</f>
        <v>#REF!</v>
      </c>
      <c r="F291" s="458" t="e">
        <f>IF(Tabla1[[#This Row],[Código_Actividad]]="","",'Formulario PPGR1'!#REF!)</f>
        <v>#REF!</v>
      </c>
      <c r="G291" s="459" t="s">
        <v>1424</v>
      </c>
      <c r="H291" s="498" t="s">
        <v>1425</v>
      </c>
      <c r="I291" s="460">
        <v>2</v>
      </c>
      <c r="J291" s="462" t="s">
        <v>2478</v>
      </c>
      <c r="K291" s="464"/>
      <c r="L291" s="465"/>
      <c r="M291" s="464" t="s">
        <v>2651</v>
      </c>
      <c r="N291" s="459">
        <v>46</v>
      </c>
      <c r="O291" s="461">
        <v>180</v>
      </c>
      <c r="P291" s="482">
        <f>Tabla1[[#This Row],[Precio Unitario]]*Tabla1[[#This Row],[Cantidad de Insumos]]</f>
        <v>8280</v>
      </c>
      <c r="Q291" s="514" t="s">
        <v>2489</v>
      </c>
      <c r="R291" s="462" t="s">
        <v>926</v>
      </c>
    </row>
    <row r="292" spans="2:18" s="116" customFormat="1" ht="15.75" x14ac:dyDescent="0.25">
      <c r="B292" s="458" t="str">
        <f>IF(Tabla1[[#This Row],[Código_Actividad]]="","",CONCATENATE(Tabla1[[#This Row],[POA]],".",Tabla1[[#This Row],[SRS]],".",Tabla1[[#This Row],[AREA]],".",Tabla1[[#This Row],[TIPO]]))</f>
        <v/>
      </c>
      <c r="C292" s="458" t="str">
        <f>IF(Tabla1[[#This Row],[Código_Actividad]]="","",'Formulario PPGR1'!#REF!)</f>
        <v/>
      </c>
      <c r="D292" s="458" t="str">
        <f>IF(Tabla1[[#This Row],[Código_Actividad]]="","",'Formulario PPGR1'!#REF!)</f>
        <v/>
      </c>
      <c r="E292" s="458" t="str">
        <f>IF(Tabla1[[#This Row],[Código_Actividad]]="","",'Formulario PPGR1'!#REF!)</f>
        <v/>
      </c>
      <c r="F292" s="458" t="str">
        <f>IF(Tabla1[[#This Row],[Código_Actividad]]="","",'Formulario PPGR1'!#REF!)</f>
        <v/>
      </c>
      <c r="G292" s="459"/>
      <c r="H292" s="463" t="s">
        <v>2200</v>
      </c>
      <c r="I292" s="460" t="s">
        <v>2200</v>
      </c>
      <c r="J292" s="462" t="s">
        <v>2725</v>
      </c>
      <c r="K292" s="464"/>
      <c r="L292" s="465"/>
      <c r="M292" s="464" t="s">
        <v>2484</v>
      </c>
      <c r="N292" s="459">
        <v>4</v>
      </c>
      <c r="O292" s="461">
        <v>500</v>
      </c>
      <c r="P292" s="482">
        <f>Tabla1[[#This Row],[Precio Unitario]]*Tabla1[[#This Row],[Cantidad de Insumos]]</f>
        <v>2000</v>
      </c>
      <c r="Q292" s="514" t="s">
        <v>2485</v>
      </c>
      <c r="R292" s="479" t="s">
        <v>924</v>
      </c>
    </row>
    <row r="293" spans="2:18" s="116" customFormat="1" ht="15.75" x14ac:dyDescent="0.25">
      <c r="B293" s="458" t="str">
        <f>IF(Tabla1[[#This Row],[Código_Actividad]]="","",CONCATENATE(Tabla1[[#This Row],[POA]],".",Tabla1[[#This Row],[SRS]],".",Tabla1[[#This Row],[AREA]],".",Tabla1[[#This Row],[TIPO]]))</f>
        <v/>
      </c>
      <c r="C293" s="458" t="str">
        <f>IF(Tabla1[[#This Row],[Código_Actividad]]="","",'Formulario PPGR1'!#REF!)</f>
        <v/>
      </c>
      <c r="D293" s="458" t="str">
        <f>IF(Tabla1[[#This Row],[Código_Actividad]]="","",'Formulario PPGR1'!#REF!)</f>
        <v/>
      </c>
      <c r="E293" s="458" t="str">
        <f>IF(Tabla1[[#This Row],[Código_Actividad]]="","",'Formulario PPGR1'!#REF!)</f>
        <v/>
      </c>
      <c r="F293" s="458" t="str">
        <f>IF(Tabla1[[#This Row],[Código_Actividad]]="","",'Formulario PPGR1'!#REF!)</f>
        <v/>
      </c>
      <c r="G293" s="459"/>
      <c r="H293" s="463" t="s">
        <v>2200</v>
      </c>
      <c r="I293" s="460" t="s">
        <v>2200</v>
      </c>
      <c r="J293" s="462" t="s">
        <v>2726</v>
      </c>
      <c r="K293" s="464" t="s">
        <v>2200</v>
      </c>
      <c r="L293" s="465"/>
      <c r="M293" s="464" t="s">
        <v>2484</v>
      </c>
      <c r="N293" s="459">
        <v>4</v>
      </c>
      <c r="O293" s="461">
        <v>1050</v>
      </c>
      <c r="P293" s="482">
        <f>Tabla1[[#This Row],[Precio Unitario]]*Tabla1[[#This Row],[Cantidad de Insumos]]</f>
        <v>4200</v>
      </c>
      <c r="Q293" s="514" t="s">
        <v>2485</v>
      </c>
      <c r="R293" s="479" t="s">
        <v>924</v>
      </c>
    </row>
    <row r="294" spans="2:18" s="116" customFormat="1" ht="15.75" x14ac:dyDescent="0.25">
      <c r="B294" s="458" t="str">
        <f>IF(Tabla1[[#This Row],[Código_Actividad]]="","",CONCATENATE(Tabla1[[#This Row],[POA]],".",Tabla1[[#This Row],[SRS]],".",Tabla1[[#This Row],[AREA]],".",Tabla1[[#This Row],[TIPO]]))</f>
        <v/>
      </c>
      <c r="C294" s="458" t="str">
        <f>IF(Tabla1[[#This Row],[Código_Actividad]]="","",'Formulario PPGR1'!#REF!)</f>
        <v/>
      </c>
      <c r="D294" s="458" t="str">
        <f>IF(Tabla1[[#This Row],[Código_Actividad]]="","",'Formulario PPGR1'!#REF!)</f>
        <v/>
      </c>
      <c r="E294" s="458" t="str">
        <f>IF(Tabla1[[#This Row],[Código_Actividad]]="","",'Formulario PPGR1'!#REF!)</f>
        <v/>
      </c>
      <c r="F294" s="458" t="str">
        <f>IF(Tabla1[[#This Row],[Código_Actividad]]="","",'Formulario PPGR1'!#REF!)</f>
        <v/>
      </c>
      <c r="G294" s="459"/>
      <c r="H294" s="463" t="s">
        <v>2200</v>
      </c>
      <c r="I294" s="460" t="s">
        <v>2200</v>
      </c>
      <c r="J294" s="462" t="s">
        <v>2722</v>
      </c>
      <c r="K294" s="464"/>
      <c r="L294" s="465"/>
      <c r="M294" s="464" t="s">
        <v>2201</v>
      </c>
      <c r="N294" s="459">
        <v>4</v>
      </c>
      <c r="O294" s="461">
        <v>140</v>
      </c>
      <c r="P294" s="482">
        <f>Tabla1[[#This Row],[Precio Unitario]]*Tabla1[[#This Row],[Cantidad de Insumos]]</f>
        <v>560</v>
      </c>
      <c r="Q294" s="514" t="s">
        <v>2505</v>
      </c>
      <c r="R294" s="462" t="s">
        <v>924</v>
      </c>
    </row>
    <row r="295" spans="2:18" s="116" customFormat="1" ht="15.75" x14ac:dyDescent="0.25">
      <c r="B295" s="458" t="str">
        <f>IF(Tabla1[[#This Row],[Código_Actividad]]="","",CONCATENATE(Tabla1[[#This Row],[POA]],".",Tabla1[[#This Row],[SRS]],".",Tabla1[[#This Row],[AREA]],".",Tabla1[[#This Row],[TIPO]]))</f>
        <v/>
      </c>
      <c r="C295" s="458" t="str">
        <f>IF(Tabla1[[#This Row],[Código_Actividad]]="","",'Formulario PPGR1'!#REF!)</f>
        <v/>
      </c>
      <c r="D295" s="458" t="str">
        <f>IF(Tabla1[[#This Row],[Código_Actividad]]="","",'Formulario PPGR1'!#REF!)</f>
        <v/>
      </c>
      <c r="E295" s="458" t="str">
        <f>IF(Tabla1[[#This Row],[Código_Actividad]]="","",'Formulario PPGR1'!#REF!)</f>
        <v/>
      </c>
      <c r="F295" s="458" t="str">
        <f>IF(Tabla1[[#This Row],[Código_Actividad]]="","",'Formulario PPGR1'!#REF!)</f>
        <v/>
      </c>
      <c r="G295" s="459"/>
      <c r="H295" s="498" t="s">
        <v>2200</v>
      </c>
      <c r="I295" s="460" t="s">
        <v>2200</v>
      </c>
      <c r="J295" s="462" t="s">
        <v>2723</v>
      </c>
      <c r="K295" s="464"/>
      <c r="L295" s="465"/>
      <c r="M295" s="464" t="s">
        <v>2464</v>
      </c>
      <c r="N295" s="459">
        <v>4</v>
      </c>
      <c r="O295" s="461">
        <v>300</v>
      </c>
      <c r="P295" s="482">
        <f>Tabla1[[#This Row],[Precio Unitario]]*Tabla1[[#This Row],[Cantidad de Insumos]]</f>
        <v>1200</v>
      </c>
      <c r="Q295" s="514" t="s">
        <v>2505</v>
      </c>
      <c r="R295" s="462" t="s">
        <v>924</v>
      </c>
    </row>
    <row r="296" spans="2:18" s="116" customFormat="1" ht="15.75" x14ac:dyDescent="0.25">
      <c r="B296" s="458" t="str">
        <f>IF(Tabla1[[#This Row],[Código_Actividad]]="","",CONCATENATE(Tabla1[[#This Row],[POA]],".",Tabla1[[#This Row],[SRS]],".",Tabla1[[#This Row],[AREA]],".",Tabla1[[#This Row],[TIPO]]))</f>
        <v/>
      </c>
      <c r="C296" s="458" t="str">
        <f>IF(Tabla1[[#This Row],[Código_Actividad]]="","",'Formulario PPGR1'!#REF!)</f>
        <v/>
      </c>
      <c r="D296" s="458" t="str">
        <f>IF(Tabla1[[#This Row],[Código_Actividad]]="","",'Formulario PPGR1'!#REF!)</f>
        <v/>
      </c>
      <c r="E296" s="458" t="str">
        <f>IF(Tabla1[[#This Row],[Código_Actividad]]="","",'Formulario PPGR1'!#REF!)</f>
        <v/>
      </c>
      <c r="F296" s="458" t="str">
        <f>IF(Tabla1[[#This Row],[Código_Actividad]]="","",'Formulario PPGR1'!#REF!)</f>
        <v/>
      </c>
      <c r="G296" s="459"/>
      <c r="H296" s="498" t="s">
        <v>2200</v>
      </c>
      <c r="I296" s="460" t="s">
        <v>2200</v>
      </c>
      <c r="J296" s="462" t="s">
        <v>2724</v>
      </c>
      <c r="K296" s="464"/>
      <c r="L296" s="465"/>
      <c r="M296" s="464" t="s">
        <v>2201</v>
      </c>
      <c r="N296" s="459">
        <v>1000</v>
      </c>
      <c r="O296" s="461">
        <v>2</v>
      </c>
      <c r="P296" s="482">
        <f>Tabla1[[#This Row],[Precio Unitario]]*Tabla1[[#This Row],[Cantidad de Insumos]]</f>
        <v>2000</v>
      </c>
      <c r="Q296" s="514" t="s">
        <v>2539</v>
      </c>
      <c r="R296" s="462" t="s">
        <v>924</v>
      </c>
    </row>
    <row r="297" spans="2:18" s="116" customFormat="1" ht="51" x14ac:dyDescent="0.25">
      <c r="B297" s="458" t="e">
        <f>IF(Tabla1[[#This Row],[Código_Actividad]]="","",CONCATENATE(Tabla1[[#This Row],[POA]],".",Tabla1[[#This Row],[SRS]],".",Tabla1[[#This Row],[AREA]],".",Tabla1[[#This Row],[TIPO]]))</f>
        <v>#REF!</v>
      </c>
      <c r="C297" s="458" t="e">
        <f>IF(Tabla1[[#This Row],[Código_Actividad]]="","",'Formulario PPGR1'!#REF!)</f>
        <v>#REF!</v>
      </c>
      <c r="D297" s="458" t="e">
        <f>IF(Tabla1[[#This Row],[Código_Actividad]]="","",'Formulario PPGR1'!#REF!)</f>
        <v>#REF!</v>
      </c>
      <c r="E297" s="458" t="e">
        <f>IF(Tabla1[[#This Row],[Código_Actividad]]="","",'Formulario PPGR1'!#REF!)</f>
        <v>#REF!</v>
      </c>
      <c r="F297" s="458" t="e">
        <f>IF(Tabla1[[#This Row],[Código_Actividad]]="","",'Formulario PPGR1'!#REF!)</f>
        <v>#REF!</v>
      </c>
      <c r="G297" s="459" t="s">
        <v>1426</v>
      </c>
      <c r="H297" s="498" t="s">
        <v>1427</v>
      </c>
      <c r="I297" s="460">
        <v>4</v>
      </c>
      <c r="J297" s="462" t="s">
        <v>2478</v>
      </c>
      <c r="K297" s="464"/>
      <c r="L297" s="465"/>
      <c r="M297" s="464" t="s">
        <v>2651</v>
      </c>
      <c r="N297" s="459">
        <v>15</v>
      </c>
      <c r="O297" s="461">
        <v>219</v>
      </c>
      <c r="P297" s="482">
        <f>Tabla1[[#This Row],[Precio Unitario]]*Tabla1[[#This Row],[Cantidad de Insumos]]</f>
        <v>3285</v>
      </c>
      <c r="Q297" s="514" t="s">
        <v>2489</v>
      </c>
      <c r="R297" s="462" t="s">
        <v>926</v>
      </c>
    </row>
    <row r="298" spans="2:18" s="116" customFormat="1" ht="15.75" x14ac:dyDescent="0.25">
      <c r="B298" s="458" t="str">
        <f>IF(Tabla1[[#This Row],[Código_Actividad]]="","",CONCATENATE(Tabla1[[#This Row],[POA]],".",Tabla1[[#This Row],[SRS]],".",Tabla1[[#This Row],[AREA]],".",Tabla1[[#This Row],[TIPO]]))</f>
        <v/>
      </c>
      <c r="C298" s="458" t="str">
        <f>IF(Tabla1[[#This Row],[Código_Actividad]]="","",'Formulario PPGR1'!#REF!)</f>
        <v/>
      </c>
      <c r="D298" s="458" t="str">
        <f>IF(Tabla1[[#This Row],[Código_Actividad]]="","",'Formulario PPGR1'!#REF!)</f>
        <v/>
      </c>
      <c r="E298" s="458" t="str">
        <f>IF(Tabla1[[#This Row],[Código_Actividad]]="","",'Formulario PPGR1'!#REF!)</f>
        <v/>
      </c>
      <c r="F298" s="458" t="str">
        <f>IF(Tabla1[[#This Row],[Código_Actividad]]="","",'Formulario PPGR1'!#REF!)</f>
        <v/>
      </c>
      <c r="G298" s="459"/>
      <c r="H298" s="498" t="s">
        <v>2200</v>
      </c>
      <c r="I298" s="460" t="s">
        <v>2200</v>
      </c>
      <c r="J298" s="462" t="s">
        <v>2725</v>
      </c>
      <c r="K298" s="464"/>
      <c r="L298" s="465"/>
      <c r="M298" s="464" t="s">
        <v>2201</v>
      </c>
      <c r="N298" s="459">
        <v>2</v>
      </c>
      <c r="O298" s="461">
        <v>500</v>
      </c>
      <c r="P298" s="482">
        <f>Tabla1[[#This Row],[Precio Unitario]]*Tabla1[[#This Row],[Cantidad de Insumos]]</f>
        <v>1000</v>
      </c>
      <c r="Q298" s="514" t="s">
        <v>2485</v>
      </c>
      <c r="R298" s="479" t="s">
        <v>924</v>
      </c>
    </row>
    <row r="299" spans="2:18" s="116" customFormat="1" ht="15.75" x14ac:dyDescent="0.25">
      <c r="B299" s="458" t="str">
        <f>IF(Tabla1[[#This Row],[Código_Actividad]]="","",CONCATENATE(Tabla1[[#This Row],[POA]],".",Tabla1[[#This Row],[SRS]],".",Tabla1[[#This Row],[AREA]],".",Tabla1[[#This Row],[TIPO]]))</f>
        <v/>
      </c>
      <c r="C299" s="458" t="str">
        <f>IF(Tabla1[[#This Row],[Código_Actividad]]="","",'Formulario PPGR1'!#REF!)</f>
        <v/>
      </c>
      <c r="D299" s="458" t="str">
        <f>IF(Tabla1[[#This Row],[Código_Actividad]]="","",'Formulario PPGR1'!#REF!)</f>
        <v/>
      </c>
      <c r="E299" s="458" t="str">
        <f>IF(Tabla1[[#This Row],[Código_Actividad]]="","",'Formulario PPGR1'!#REF!)</f>
        <v/>
      </c>
      <c r="F299" s="458" t="str">
        <f>IF(Tabla1[[#This Row],[Código_Actividad]]="","",'Formulario PPGR1'!#REF!)</f>
        <v/>
      </c>
      <c r="G299" s="459"/>
      <c r="H299" s="498" t="s">
        <v>2200</v>
      </c>
      <c r="I299" s="460" t="s">
        <v>2200</v>
      </c>
      <c r="J299" s="462" t="s">
        <v>2726</v>
      </c>
      <c r="K299" s="464" t="s">
        <v>2200</v>
      </c>
      <c r="L299" s="465"/>
      <c r="M299" s="464" t="s">
        <v>2201</v>
      </c>
      <c r="N299" s="459">
        <v>2</v>
      </c>
      <c r="O299" s="461">
        <v>1050</v>
      </c>
      <c r="P299" s="482">
        <f>Tabla1[[#This Row],[Precio Unitario]]*Tabla1[[#This Row],[Cantidad de Insumos]]</f>
        <v>2100</v>
      </c>
      <c r="Q299" s="514" t="s">
        <v>2485</v>
      </c>
      <c r="R299" s="479" t="s">
        <v>924</v>
      </c>
    </row>
    <row r="300" spans="2:18" s="116" customFormat="1" ht="15.75" x14ac:dyDescent="0.25">
      <c r="B300" s="458" t="str">
        <f>IF(Tabla1[[#This Row],[Código_Actividad]]="","",CONCATENATE(Tabla1[[#This Row],[POA]],".",Tabla1[[#This Row],[SRS]],".",Tabla1[[#This Row],[AREA]],".",Tabla1[[#This Row],[TIPO]]))</f>
        <v/>
      </c>
      <c r="C300" s="458" t="str">
        <f>IF(Tabla1[[#This Row],[Código_Actividad]]="","",'Formulario PPGR1'!#REF!)</f>
        <v/>
      </c>
      <c r="D300" s="458" t="str">
        <f>IF(Tabla1[[#This Row],[Código_Actividad]]="","",'Formulario PPGR1'!#REF!)</f>
        <v/>
      </c>
      <c r="E300" s="458" t="str">
        <f>IF(Tabla1[[#This Row],[Código_Actividad]]="","",'Formulario PPGR1'!#REF!)</f>
        <v/>
      </c>
      <c r="F300" s="458" t="str">
        <f>IF(Tabla1[[#This Row],[Código_Actividad]]="","",'Formulario PPGR1'!#REF!)</f>
        <v/>
      </c>
      <c r="G300" s="459"/>
      <c r="H300" s="498" t="s">
        <v>2200</v>
      </c>
      <c r="I300" s="460" t="s">
        <v>2200</v>
      </c>
      <c r="J300" s="462" t="s">
        <v>2722</v>
      </c>
      <c r="K300" s="464"/>
      <c r="L300" s="465"/>
      <c r="M300" s="464" t="s">
        <v>2727</v>
      </c>
      <c r="N300" s="459">
        <v>2</v>
      </c>
      <c r="O300" s="461">
        <v>140</v>
      </c>
      <c r="P300" s="482">
        <f>Tabla1[[#This Row],[Precio Unitario]]*Tabla1[[#This Row],[Cantidad de Insumos]]</f>
        <v>280</v>
      </c>
      <c r="Q300" s="514" t="s">
        <v>2485</v>
      </c>
      <c r="R300" s="479" t="s">
        <v>924</v>
      </c>
    </row>
    <row r="301" spans="2:18" s="116" customFormat="1" ht="15.75" x14ac:dyDescent="0.25">
      <c r="B301" s="458" t="str">
        <f>IF(Tabla1[[#This Row],[Código_Actividad]]="","",CONCATENATE(Tabla1[[#This Row],[POA]],".",Tabla1[[#This Row],[SRS]],".",Tabla1[[#This Row],[AREA]],".",Tabla1[[#This Row],[TIPO]]))</f>
        <v/>
      </c>
      <c r="C301" s="458" t="str">
        <f>IF(Tabla1[[#This Row],[Código_Actividad]]="","",'Formulario PPGR1'!#REF!)</f>
        <v/>
      </c>
      <c r="D301" s="458" t="str">
        <f>IF(Tabla1[[#This Row],[Código_Actividad]]="","",'Formulario PPGR1'!#REF!)</f>
        <v/>
      </c>
      <c r="E301" s="458" t="str">
        <f>IF(Tabla1[[#This Row],[Código_Actividad]]="","",'Formulario PPGR1'!#REF!)</f>
        <v/>
      </c>
      <c r="F301" s="458" t="str">
        <f>IF(Tabla1[[#This Row],[Código_Actividad]]="","",'Formulario PPGR1'!#REF!)</f>
        <v/>
      </c>
      <c r="G301" s="459"/>
      <c r="H301" s="498" t="s">
        <v>2200</v>
      </c>
      <c r="I301" s="460" t="s">
        <v>2200</v>
      </c>
      <c r="J301" s="462" t="s">
        <v>2723</v>
      </c>
      <c r="K301" s="464"/>
      <c r="L301" s="465"/>
      <c r="M301" s="464" t="s">
        <v>2464</v>
      </c>
      <c r="N301" s="459">
        <v>2</v>
      </c>
      <c r="O301" s="461">
        <v>300</v>
      </c>
      <c r="P301" s="482">
        <f>Tabla1[[#This Row],[Precio Unitario]]*Tabla1[[#This Row],[Cantidad de Insumos]]</f>
        <v>600</v>
      </c>
      <c r="Q301" s="514" t="s">
        <v>2505</v>
      </c>
      <c r="R301" s="462" t="s">
        <v>924</v>
      </c>
    </row>
    <row r="302" spans="2:18" s="116" customFormat="1" ht="15.75" x14ac:dyDescent="0.25">
      <c r="B302" s="458" t="str">
        <f>IF(Tabla1[[#This Row],[Código_Actividad]]="","",CONCATENATE(Tabla1[[#This Row],[POA]],".",Tabla1[[#This Row],[SRS]],".",Tabla1[[#This Row],[AREA]],".",Tabla1[[#This Row],[TIPO]]))</f>
        <v/>
      </c>
      <c r="C302" s="458" t="str">
        <f>IF(Tabla1[[#This Row],[Código_Actividad]]="","",'Formulario PPGR1'!#REF!)</f>
        <v/>
      </c>
      <c r="D302" s="458" t="str">
        <f>IF(Tabla1[[#This Row],[Código_Actividad]]="","",'Formulario PPGR1'!#REF!)</f>
        <v/>
      </c>
      <c r="E302" s="458" t="str">
        <f>IF(Tabla1[[#This Row],[Código_Actividad]]="","",'Formulario PPGR1'!#REF!)</f>
        <v/>
      </c>
      <c r="F302" s="458" t="str">
        <f>IF(Tabla1[[#This Row],[Código_Actividad]]="","",'Formulario PPGR1'!#REF!)</f>
        <v/>
      </c>
      <c r="G302" s="459"/>
      <c r="H302" s="498" t="s">
        <v>2200</v>
      </c>
      <c r="I302" s="460" t="s">
        <v>2200</v>
      </c>
      <c r="J302" s="462" t="s">
        <v>2724</v>
      </c>
      <c r="K302" s="464"/>
      <c r="L302" s="465"/>
      <c r="M302" s="464" t="s">
        <v>2201</v>
      </c>
      <c r="N302" s="459">
        <v>100</v>
      </c>
      <c r="O302" s="461">
        <v>2</v>
      </c>
      <c r="P302" s="482">
        <f>Tabla1[[#This Row],[Precio Unitario]]*Tabla1[[#This Row],[Cantidad de Insumos]]</f>
        <v>200</v>
      </c>
      <c r="Q302" s="514" t="s">
        <v>2539</v>
      </c>
      <c r="R302" s="462" t="s">
        <v>924</v>
      </c>
    </row>
    <row r="303" spans="2:18" s="116" customFormat="1" ht="51" x14ac:dyDescent="0.25">
      <c r="B303" s="458" t="e">
        <f>IF(Tabla1[[#This Row],[Código_Actividad]]="","",CONCATENATE(Tabla1[[#This Row],[POA]],".",Tabla1[[#This Row],[SRS]],".",Tabla1[[#This Row],[AREA]],".",Tabla1[[#This Row],[TIPO]]))</f>
        <v>#REF!</v>
      </c>
      <c r="C303" s="458" t="e">
        <f>IF(Tabla1[[#This Row],[Código_Actividad]]="","",'Formulario PPGR1'!#REF!)</f>
        <v>#REF!</v>
      </c>
      <c r="D303" s="458" t="e">
        <f>IF(Tabla1[[#This Row],[Código_Actividad]]="","",'Formulario PPGR1'!#REF!)</f>
        <v>#REF!</v>
      </c>
      <c r="E303" s="458" t="e">
        <f>IF(Tabla1[[#This Row],[Código_Actividad]]="","",'Formulario PPGR1'!#REF!)</f>
        <v>#REF!</v>
      </c>
      <c r="F303" s="458" t="e">
        <f>IF(Tabla1[[#This Row],[Código_Actividad]]="","",'Formulario PPGR1'!#REF!)</f>
        <v>#REF!</v>
      </c>
      <c r="G303" s="459" t="s">
        <v>1428</v>
      </c>
      <c r="H303" s="498" t="s">
        <v>1429</v>
      </c>
      <c r="I303" s="460">
        <v>4</v>
      </c>
      <c r="J303" s="462" t="s">
        <v>2721</v>
      </c>
      <c r="K303" s="464"/>
      <c r="L303" s="465"/>
      <c r="M303" s="464" t="s">
        <v>2201</v>
      </c>
      <c r="N303" s="459">
        <v>40</v>
      </c>
      <c r="O303" s="461">
        <v>250</v>
      </c>
      <c r="P303" s="482">
        <f>Tabla1[[#This Row],[Precio Unitario]]*Tabla1[[#This Row],[Cantidad de Insumos]]</f>
        <v>10000</v>
      </c>
      <c r="Q303" s="514" t="s">
        <v>2585</v>
      </c>
      <c r="R303" s="430" t="s">
        <v>926</v>
      </c>
    </row>
    <row r="304" spans="2:18" s="116" customFormat="1" ht="15.75" x14ac:dyDescent="0.25">
      <c r="B304" s="458" t="str">
        <f>IF(Tabla1[[#This Row],[Código_Actividad]]="","",CONCATENATE(Tabla1[[#This Row],[POA]],".",Tabla1[[#This Row],[SRS]],".",Tabla1[[#This Row],[AREA]],".",Tabla1[[#This Row],[TIPO]]))</f>
        <v/>
      </c>
      <c r="C304" s="458" t="str">
        <f>IF(Tabla1[[#This Row],[Código_Actividad]]="","",'Formulario PPGR1'!#REF!)</f>
        <v/>
      </c>
      <c r="D304" s="458" t="str">
        <f>IF(Tabla1[[#This Row],[Código_Actividad]]="","",'Formulario PPGR1'!#REF!)</f>
        <v/>
      </c>
      <c r="E304" s="458" t="str">
        <f>IF(Tabla1[[#This Row],[Código_Actividad]]="","",'Formulario PPGR1'!#REF!)</f>
        <v/>
      </c>
      <c r="F304" s="458" t="str">
        <f>IF(Tabla1[[#This Row],[Código_Actividad]]="","",'Formulario PPGR1'!#REF!)</f>
        <v/>
      </c>
      <c r="G304" s="459"/>
      <c r="H304" s="498" t="s">
        <v>2200</v>
      </c>
      <c r="I304" s="460" t="s">
        <v>2200</v>
      </c>
      <c r="J304" s="462" t="s">
        <v>2478</v>
      </c>
      <c r="K304" s="464" t="s">
        <v>2200</v>
      </c>
      <c r="L304" s="465"/>
      <c r="M304" s="464" t="s">
        <v>2651</v>
      </c>
      <c r="N304" s="459">
        <v>20</v>
      </c>
      <c r="O304" s="461">
        <v>219</v>
      </c>
      <c r="P304" s="482">
        <f>Tabla1[[#This Row],[Precio Unitario]]*Tabla1[[#This Row],[Cantidad de Insumos]]</f>
        <v>4380</v>
      </c>
      <c r="Q304" s="514" t="s">
        <v>2489</v>
      </c>
      <c r="R304" s="462" t="s">
        <v>926</v>
      </c>
    </row>
    <row r="305" spans="2:18" s="116" customFormat="1" ht="15.75" x14ac:dyDescent="0.25">
      <c r="B305" s="458" t="str">
        <f>IF(Tabla1[[#This Row],[Código_Actividad]]="","",CONCATENATE(Tabla1[[#This Row],[POA]],".",Tabla1[[#This Row],[SRS]],".",Tabla1[[#This Row],[AREA]],".",Tabla1[[#This Row],[TIPO]]))</f>
        <v/>
      </c>
      <c r="C305" s="458" t="str">
        <f>IF(Tabla1[[#This Row],[Código_Actividad]]="","",'Formulario PPGR1'!#REF!)</f>
        <v/>
      </c>
      <c r="D305" s="458" t="str">
        <f>IF(Tabla1[[#This Row],[Código_Actividad]]="","",'Formulario PPGR1'!#REF!)</f>
        <v/>
      </c>
      <c r="E305" s="458" t="str">
        <f>IF(Tabla1[[#This Row],[Código_Actividad]]="","",'Formulario PPGR1'!#REF!)</f>
        <v/>
      </c>
      <c r="F305" s="458" t="str">
        <f>IF(Tabla1[[#This Row],[Código_Actividad]]="","",'Formulario PPGR1'!#REF!)</f>
        <v/>
      </c>
      <c r="G305" s="459"/>
      <c r="H305" s="498" t="s">
        <v>2200</v>
      </c>
      <c r="I305" s="460" t="s">
        <v>2200</v>
      </c>
      <c r="J305" s="462" t="s">
        <v>2725</v>
      </c>
      <c r="K305" s="464"/>
      <c r="L305" s="465"/>
      <c r="M305" s="464" t="s">
        <v>2484</v>
      </c>
      <c r="N305" s="459">
        <v>4</v>
      </c>
      <c r="O305" s="461">
        <v>500</v>
      </c>
      <c r="P305" s="482">
        <f>Tabla1[[#This Row],[Precio Unitario]]*Tabla1[[#This Row],[Cantidad de Insumos]]</f>
        <v>2000</v>
      </c>
      <c r="Q305" s="514" t="s">
        <v>2485</v>
      </c>
      <c r="R305" s="479" t="s">
        <v>924</v>
      </c>
    </row>
    <row r="306" spans="2:18" s="116" customFormat="1" ht="15.75" x14ac:dyDescent="0.25">
      <c r="B306" s="458" t="str">
        <f>IF(Tabla1[[#This Row],[Código_Actividad]]="","",CONCATENATE(Tabla1[[#This Row],[POA]],".",Tabla1[[#This Row],[SRS]],".",Tabla1[[#This Row],[AREA]],".",Tabla1[[#This Row],[TIPO]]))</f>
        <v/>
      </c>
      <c r="C306" s="458" t="str">
        <f>IF(Tabla1[[#This Row],[Código_Actividad]]="","",'Formulario PPGR1'!#REF!)</f>
        <v/>
      </c>
      <c r="D306" s="458" t="str">
        <f>IF(Tabla1[[#This Row],[Código_Actividad]]="","",'Formulario PPGR1'!#REF!)</f>
        <v/>
      </c>
      <c r="E306" s="458" t="str">
        <f>IF(Tabla1[[#This Row],[Código_Actividad]]="","",'Formulario PPGR1'!#REF!)</f>
        <v/>
      </c>
      <c r="F306" s="458" t="str">
        <f>IF(Tabla1[[#This Row],[Código_Actividad]]="","",'Formulario PPGR1'!#REF!)</f>
        <v/>
      </c>
      <c r="G306" s="459"/>
      <c r="H306" s="498" t="s">
        <v>2200</v>
      </c>
      <c r="I306" s="460" t="s">
        <v>2200</v>
      </c>
      <c r="J306" s="462" t="s">
        <v>2726</v>
      </c>
      <c r="K306" s="464" t="s">
        <v>2200</v>
      </c>
      <c r="L306" s="465"/>
      <c r="M306" s="464" t="s">
        <v>2484</v>
      </c>
      <c r="N306" s="459">
        <v>4</v>
      </c>
      <c r="O306" s="461">
        <v>1050</v>
      </c>
      <c r="P306" s="482">
        <f>Tabla1[[#This Row],[Precio Unitario]]*Tabla1[[#This Row],[Cantidad de Insumos]]</f>
        <v>4200</v>
      </c>
      <c r="Q306" s="514" t="s">
        <v>2485</v>
      </c>
      <c r="R306" s="479" t="s">
        <v>924</v>
      </c>
    </row>
    <row r="307" spans="2:18" s="116" customFormat="1" ht="15.75" x14ac:dyDescent="0.25">
      <c r="B307" s="458" t="str">
        <f>IF(Tabla1[[#This Row],[Código_Actividad]]="","",CONCATENATE(Tabla1[[#This Row],[POA]],".",Tabla1[[#This Row],[SRS]],".",Tabla1[[#This Row],[AREA]],".",Tabla1[[#This Row],[TIPO]]))</f>
        <v/>
      </c>
      <c r="C307" s="458" t="str">
        <f>IF(Tabla1[[#This Row],[Código_Actividad]]="","",'Formulario PPGR1'!#REF!)</f>
        <v/>
      </c>
      <c r="D307" s="458" t="str">
        <f>IF(Tabla1[[#This Row],[Código_Actividad]]="","",'Formulario PPGR1'!#REF!)</f>
        <v/>
      </c>
      <c r="E307" s="458" t="str">
        <f>IF(Tabla1[[#This Row],[Código_Actividad]]="","",'Formulario PPGR1'!#REF!)</f>
        <v/>
      </c>
      <c r="F307" s="458" t="str">
        <f>IF(Tabla1[[#This Row],[Código_Actividad]]="","",'Formulario PPGR1'!#REF!)</f>
        <v/>
      </c>
      <c r="G307" s="459"/>
      <c r="H307" s="498" t="s">
        <v>2200</v>
      </c>
      <c r="I307" s="460" t="s">
        <v>2200</v>
      </c>
      <c r="J307" s="462" t="s">
        <v>2722</v>
      </c>
      <c r="K307" s="464"/>
      <c r="L307" s="465"/>
      <c r="M307" s="464" t="s">
        <v>2201</v>
      </c>
      <c r="N307" s="459">
        <v>2</v>
      </c>
      <c r="O307" s="461">
        <v>140</v>
      </c>
      <c r="P307" s="482">
        <f>Tabla1[[#This Row],[Precio Unitario]]*Tabla1[[#This Row],[Cantidad de Insumos]]</f>
        <v>280</v>
      </c>
      <c r="Q307" s="514" t="s">
        <v>2505</v>
      </c>
      <c r="R307" s="462" t="s">
        <v>924</v>
      </c>
    </row>
    <row r="308" spans="2:18" s="116" customFormat="1" ht="15.75" x14ac:dyDescent="0.25">
      <c r="B308" s="458" t="str">
        <f>IF(Tabla1[[#This Row],[Código_Actividad]]="","",CONCATENATE(Tabla1[[#This Row],[POA]],".",Tabla1[[#This Row],[SRS]],".",Tabla1[[#This Row],[AREA]],".",Tabla1[[#This Row],[TIPO]]))</f>
        <v/>
      </c>
      <c r="C308" s="458" t="str">
        <f>IF(Tabla1[[#This Row],[Código_Actividad]]="","",'Formulario PPGR1'!#REF!)</f>
        <v/>
      </c>
      <c r="D308" s="458" t="str">
        <f>IF(Tabla1[[#This Row],[Código_Actividad]]="","",'Formulario PPGR1'!#REF!)</f>
        <v/>
      </c>
      <c r="E308" s="458" t="str">
        <f>IF(Tabla1[[#This Row],[Código_Actividad]]="","",'Formulario PPGR1'!#REF!)</f>
        <v/>
      </c>
      <c r="F308" s="458" t="str">
        <f>IF(Tabla1[[#This Row],[Código_Actividad]]="","",'Formulario PPGR1'!#REF!)</f>
        <v/>
      </c>
      <c r="G308" s="459"/>
      <c r="H308" s="498" t="s">
        <v>2200</v>
      </c>
      <c r="I308" s="460" t="s">
        <v>2200</v>
      </c>
      <c r="J308" s="462" t="s">
        <v>2728</v>
      </c>
      <c r="K308" s="464" t="s">
        <v>2200</v>
      </c>
      <c r="L308" s="465"/>
      <c r="M308" s="464" t="s">
        <v>2201</v>
      </c>
      <c r="N308" s="459">
        <v>2</v>
      </c>
      <c r="O308" s="461">
        <v>140</v>
      </c>
      <c r="P308" s="482">
        <f>Tabla1[[#This Row],[Precio Unitario]]*Tabla1[[#This Row],[Cantidad de Insumos]]</f>
        <v>280</v>
      </c>
      <c r="Q308" s="514" t="s">
        <v>2505</v>
      </c>
      <c r="R308" s="462" t="s">
        <v>924</v>
      </c>
    </row>
    <row r="309" spans="2:18" s="116" customFormat="1" ht="15.75" x14ac:dyDescent="0.25">
      <c r="B309" s="458" t="str">
        <f>IF(Tabla1[[#This Row],[Código_Actividad]]="","",CONCATENATE(Tabla1[[#This Row],[POA]],".",Tabla1[[#This Row],[SRS]],".",Tabla1[[#This Row],[AREA]],".",Tabla1[[#This Row],[TIPO]]))</f>
        <v/>
      </c>
      <c r="C309" s="458" t="str">
        <f>IF(Tabla1[[#This Row],[Código_Actividad]]="","",'Formulario PPGR1'!#REF!)</f>
        <v/>
      </c>
      <c r="D309" s="458" t="str">
        <f>IF(Tabla1[[#This Row],[Código_Actividad]]="","",'Formulario PPGR1'!#REF!)</f>
        <v/>
      </c>
      <c r="E309" s="458" t="str">
        <f>IF(Tabla1[[#This Row],[Código_Actividad]]="","",'Formulario PPGR1'!#REF!)</f>
        <v/>
      </c>
      <c r="F309" s="458" t="str">
        <f>IF(Tabla1[[#This Row],[Código_Actividad]]="","",'Formulario PPGR1'!#REF!)</f>
        <v/>
      </c>
      <c r="G309" s="459"/>
      <c r="H309" s="498" t="s">
        <v>2200</v>
      </c>
      <c r="I309" s="460" t="s">
        <v>2200</v>
      </c>
      <c r="J309" s="462" t="s">
        <v>2723</v>
      </c>
      <c r="K309" s="464"/>
      <c r="L309" s="465"/>
      <c r="M309" s="464" t="s">
        <v>2464</v>
      </c>
      <c r="N309" s="459">
        <v>2</v>
      </c>
      <c r="O309" s="461">
        <v>300</v>
      </c>
      <c r="P309" s="482">
        <f>Tabla1[[#This Row],[Precio Unitario]]*Tabla1[[#This Row],[Cantidad de Insumos]]</f>
        <v>600</v>
      </c>
      <c r="Q309" s="514" t="s">
        <v>2505</v>
      </c>
      <c r="R309" s="462" t="s">
        <v>924</v>
      </c>
    </row>
    <row r="310" spans="2:18" s="116" customFormat="1" ht="15.75" x14ac:dyDescent="0.25">
      <c r="B310" s="458" t="str">
        <f>IF(Tabla1[[#This Row],[Código_Actividad]]="","",CONCATENATE(Tabla1[[#This Row],[POA]],".",Tabla1[[#This Row],[SRS]],".",Tabla1[[#This Row],[AREA]],".",Tabla1[[#This Row],[TIPO]]))</f>
        <v/>
      </c>
      <c r="C310" s="458" t="str">
        <f>IF(Tabla1[[#This Row],[Código_Actividad]]="","",'Formulario PPGR1'!#REF!)</f>
        <v/>
      </c>
      <c r="D310" s="458" t="str">
        <f>IF(Tabla1[[#This Row],[Código_Actividad]]="","",'Formulario PPGR1'!#REF!)</f>
        <v/>
      </c>
      <c r="E310" s="458" t="str">
        <f>IF(Tabla1[[#This Row],[Código_Actividad]]="","",'Formulario PPGR1'!#REF!)</f>
        <v/>
      </c>
      <c r="F310" s="458" t="str">
        <f>IF(Tabla1[[#This Row],[Código_Actividad]]="","",'Formulario PPGR1'!#REF!)</f>
        <v/>
      </c>
      <c r="G310" s="459"/>
      <c r="H310" s="498" t="s">
        <v>2200</v>
      </c>
      <c r="I310" s="460" t="s">
        <v>2200</v>
      </c>
      <c r="J310" s="462" t="s">
        <v>2724</v>
      </c>
      <c r="K310" s="464"/>
      <c r="L310" s="465"/>
      <c r="M310" s="464" t="s">
        <v>2201</v>
      </c>
      <c r="N310" s="459">
        <v>100</v>
      </c>
      <c r="O310" s="461">
        <v>2</v>
      </c>
      <c r="P310" s="482">
        <f>Tabla1[[#This Row],[Precio Unitario]]*Tabla1[[#This Row],[Cantidad de Insumos]]</f>
        <v>200</v>
      </c>
      <c r="Q310" s="514" t="s">
        <v>2539</v>
      </c>
      <c r="R310" s="462" t="s">
        <v>924</v>
      </c>
    </row>
    <row r="311" spans="2:18" s="116" customFormat="1" ht="51" x14ac:dyDescent="0.25">
      <c r="B311" s="458" t="e">
        <f>IF(Tabla1[[#This Row],[Código_Actividad]]="","",CONCATENATE(Tabla1[[#This Row],[POA]],".",Tabla1[[#This Row],[SRS]],".",Tabla1[[#This Row],[AREA]],".",Tabla1[[#This Row],[TIPO]]))</f>
        <v>#REF!</v>
      </c>
      <c r="C311" s="458" t="e">
        <f>IF(Tabla1[[#This Row],[Código_Actividad]]="","",'Formulario PPGR1'!#REF!)</f>
        <v>#REF!</v>
      </c>
      <c r="D311" s="458" t="e">
        <f>IF(Tabla1[[#This Row],[Código_Actividad]]="","",'Formulario PPGR1'!#REF!)</f>
        <v>#REF!</v>
      </c>
      <c r="E311" s="458" t="e">
        <f>IF(Tabla1[[#This Row],[Código_Actividad]]="","",'Formulario PPGR1'!#REF!)</f>
        <v>#REF!</v>
      </c>
      <c r="F311" s="458" t="e">
        <f>IF(Tabla1[[#This Row],[Código_Actividad]]="","",'Formulario PPGR1'!#REF!)</f>
        <v>#REF!</v>
      </c>
      <c r="G311" s="459" t="s">
        <v>1428</v>
      </c>
      <c r="H311" s="498" t="s">
        <v>1429</v>
      </c>
      <c r="I311" s="460">
        <v>4</v>
      </c>
      <c r="J311" s="462" t="s">
        <v>2721</v>
      </c>
      <c r="K311" s="464"/>
      <c r="L311" s="465"/>
      <c r="M311" s="464" t="s">
        <v>2201</v>
      </c>
      <c r="N311" s="459">
        <v>100</v>
      </c>
      <c r="O311" s="461">
        <v>250</v>
      </c>
      <c r="P311" s="482">
        <f>Tabla1[[#This Row],[Precio Unitario]]*Tabla1[[#This Row],[Cantidad de Insumos]]</f>
        <v>25000</v>
      </c>
      <c r="Q311" s="514" t="s">
        <v>2585</v>
      </c>
      <c r="R311" s="430" t="s">
        <v>926</v>
      </c>
    </row>
    <row r="312" spans="2:18" s="116" customFormat="1" ht="51" x14ac:dyDescent="0.25">
      <c r="B312" s="458" t="e">
        <f>IF(Tabla1[[#This Row],[Código_Actividad]]="","",CONCATENATE(Tabla1[[#This Row],[POA]],".",Tabla1[[#This Row],[SRS]],".",Tabla1[[#This Row],[AREA]],".",Tabla1[[#This Row],[TIPO]]))</f>
        <v>#REF!</v>
      </c>
      <c r="C312" s="458" t="e">
        <f>IF(Tabla1[[#This Row],[Código_Actividad]]="","",'Formulario PPGR1'!#REF!)</f>
        <v>#REF!</v>
      </c>
      <c r="D312" s="458" t="e">
        <f>IF(Tabla1[[#This Row],[Código_Actividad]]="","",'Formulario PPGR1'!#REF!)</f>
        <v>#REF!</v>
      </c>
      <c r="E312" s="458" t="e">
        <f>IF(Tabla1[[#This Row],[Código_Actividad]]="","",'Formulario PPGR1'!#REF!)</f>
        <v>#REF!</v>
      </c>
      <c r="F312" s="458" t="e">
        <f>IF(Tabla1[[#This Row],[Código_Actividad]]="","",'Formulario PPGR1'!#REF!)</f>
        <v>#REF!</v>
      </c>
      <c r="G312" s="477" t="s">
        <v>1762</v>
      </c>
      <c r="H312" s="498" t="s">
        <v>1763</v>
      </c>
      <c r="I312" s="460">
        <v>12</v>
      </c>
      <c r="J312" s="462" t="s">
        <v>2593</v>
      </c>
      <c r="K312" s="464"/>
      <c r="L312" s="465" t="s">
        <v>2594</v>
      </c>
      <c r="M312" s="464" t="s">
        <v>2524</v>
      </c>
      <c r="N312" s="459">
        <v>12</v>
      </c>
      <c r="O312" s="461">
        <v>350</v>
      </c>
      <c r="P312" s="482">
        <f>Tabla1[[#This Row],[Precio Unitario]]*Tabla1[[#This Row],[Cantidad de Insumos]]</f>
        <v>4200</v>
      </c>
      <c r="Q312" s="514" t="s">
        <v>2505</v>
      </c>
      <c r="R312" s="462" t="s">
        <v>924</v>
      </c>
    </row>
    <row r="313" spans="2:18" s="116" customFormat="1" ht="15.75" x14ac:dyDescent="0.25">
      <c r="B313" s="458" t="str">
        <f>IF(Tabla1[[#This Row],[Código_Actividad]]="","",CONCATENATE(Tabla1[[#This Row],[POA]],".",Tabla1[[#This Row],[SRS]],".",Tabla1[[#This Row],[AREA]],".",Tabla1[[#This Row],[TIPO]]))</f>
        <v/>
      </c>
      <c r="C313" s="458" t="str">
        <f>IF(Tabla1[[#This Row],[Código_Actividad]]="","",'Formulario PPGR1'!#REF!)</f>
        <v/>
      </c>
      <c r="D313" s="458" t="str">
        <f>IF(Tabla1[[#This Row],[Código_Actividad]]="","",'Formulario PPGR1'!#REF!)</f>
        <v/>
      </c>
      <c r="E313" s="458" t="str">
        <f>IF(Tabla1[[#This Row],[Código_Actividad]]="","",'Formulario PPGR1'!#REF!)</f>
        <v/>
      </c>
      <c r="F313" s="458" t="str">
        <f>IF(Tabla1[[#This Row],[Código_Actividad]]="","",'Formulario PPGR1'!#REF!)</f>
        <v/>
      </c>
      <c r="G313" s="459"/>
      <c r="H313" s="498" t="s">
        <v>2200</v>
      </c>
      <c r="I313" s="460" t="s">
        <v>2200</v>
      </c>
      <c r="J313" s="462" t="s">
        <v>2593</v>
      </c>
      <c r="K313" s="464"/>
      <c r="L313" s="465" t="s">
        <v>2595</v>
      </c>
      <c r="M313" s="464" t="s">
        <v>2596</v>
      </c>
      <c r="N313" s="459">
        <v>12</v>
      </c>
      <c r="O313" s="461">
        <v>75</v>
      </c>
      <c r="P313" s="482">
        <f>Tabla1[[#This Row],[Precio Unitario]]*Tabla1[[#This Row],[Cantidad de Insumos]]</f>
        <v>900</v>
      </c>
      <c r="Q313" s="514">
        <v>239201</v>
      </c>
      <c r="R313" s="462" t="s">
        <v>924</v>
      </c>
    </row>
    <row r="314" spans="2:18" s="116" customFormat="1" ht="38.25" x14ac:dyDescent="0.25">
      <c r="B314" s="458" t="e">
        <f>IF(Tabla1[[#This Row],[Código_Actividad]]="","",CONCATENATE(Tabla1[[#This Row],[POA]],".",Tabla1[[#This Row],[SRS]],".",Tabla1[[#This Row],[AREA]],".",Tabla1[[#This Row],[TIPO]]))</f>
        <v>#REF!</v>
      </c>
      <c r="C314" s="458" t="e">
        <f>IF(Tabla1[[#This Row],[Código_Actividad]]="","",'Formulario PPGR1'!#REF!)</f>
        <v>#REF!</v>
      </c>
      <c r="D314" s="458" t="e">
        <f>IF(Tabla1[[#This Row],[Código_Actividad]]="","",'Formulario PPGR1'!#REF!)</f>
        <v>#REF!</v>
      </c>
      <c r="E314" s="458" t="e">
        <f>IF(Tabla1[[#This Row],[Código_Actividad]]="","",'Formulario PPGR1'!#REF!)</f>
        <v>#REF!</v>
      </c>
      <c r="F314" s="458" t="e">
        <f>IF(Tabla1[[#This Row],[Código_Actividad]]="","",'Formulario PPGR1'!#REF!)</f>
        <v>#REF!</v>
      </c>
      <c r="G314" s="459" t="s">
        <v>1765</v>
      </c>
      <c r="H314" s="498" t="s">
        <v>1766</v>
      </c>
      <c r="I314" s="460">
        <v>4</v>
      </c>
      <c r="J314" s="462" t="s">
        <v>2593</v>
      </c>
      <c r="K314" s="464"/>
      <c r="L314" s="465" t="s">
        <v>2594</v>
      </c>
      <c r="M314" s="464" t="s">
        <v>2524</v>
      </c>
      <c r="N314" s="459">
        <v>2</v>
      </c>
      <c r="O314" s="461">
        <v>350</v>
      </c>
      <c r="P314" s="482">
        <f>Tabla1[[#This Row],[Precio Unitario]]*Tabla1[[#This Row],[Cantidad de Insumos]]</f>
        <v>700</v>
      </c>
      <c r="Q314" s="514">
        <v>239201</v>
      </c>
      <c r="R314" s="462" t="s">
        <v>924</v>
      </c>
    </row>
    <row r="315" spans="2:18" s="116" customFormat="1" ht="15.75" x14ac:dyDescent="0.25">
      <c r="B315" s="458" t="str">
        <f>IF(Tabla1[[#This Row],[Código_Actividad]]="","",CONCATENATE(Tabla1[[#This Row],[POA]],".",Tabla1[[#This Row],[SRS]],".",Tabla1[[#This Row],[AREA]],".",Tabla1[[#This Row],[TIPO]]))</f>
        <v/>
      </c>
      <c r="C315" s="458" t="str">
        <f>IF(Tabla1[[#This Row],[Código_Actividad]]="","",'Formulario PPGR1'!#REF!)</f>
        <v/>
      </c>
      <c r="D315" s="458" t="str">
        <f>IF(Tabla1[[#This Row],[Código_Actividad]]="","",'Formulario PPGR1'!#REF!)</f>
        <v/>
      </c>
      <c r="E315" s="458" t="str">
        <f>IF(Tabla1[[#This Row],[Código_Actividad]]="","",'Formulario PPGR1'!#REF!)</f>
        <v/>
      </c>
      <c r="F315" s="458" t="str">
        <f>IF(Tabla1[[#This Row],[Código_Actividad]]="","",'Formulario PPGR1'!#REF!)</f>
        <v/>
      </c>
      <c r="G315" s="459"/>
      <c r="H315" s="498" t="s">
        <v>2200</v>
      </c>
      <c r="I315" s="460" t="s">
        <v>2200</v>
      </c>
      <c r="J315" s="462" t="s">
        <v>2593</v>
      </c>
      <c r="K315" s="464"/>
      <c r="L315" s="465" t="s">
        <v>2595</v>
      </c>
      <c r="M315" s="464" t="s">
        <v>2596</v>
      </c>
      <c r="N315" s="459">
        <v>2</v>
      </c>
      <c r="O315" s="461">
        <v>75</v>
      </c>
      <c r="P315" s="482">
        <f>Tabla1[[#This Row],[Precio Unitario]]*Tabla1[[#This Row],[Cantidad de Insumos]]</f>
        <v>150</v>
      </c>
      <c r="Q315" s="514">
        <v>239201</v>
      </c>
      <c r="R315" s="462" t="s">
        <v>924</v>
      </c>
    </row>
    <row r="316" spans="2:18" s="116" customFormat="1" ht="38.25" x14ac:dyDescent="0.25">
      <c r="B316" s="458" t="e">
        <f>IF(Tabla1[[#This Row],[Código_Actividad]]="","",CONCATENATE(Tabla1[[#This Row],[POA]],".",Tabla1[[#This Row],[SRS]],".",Tabla1[[#This Row],[AREA]],".",Tabla1[[#This Row],[TIPO]]))</f>
        <v>#REF!</v>
      </c>
      <c r="C316" s="458" t="e">
        <f>IF(Tabla1[[#This Row],[Código_Actividad]]="","",'Formulario PPGR1'!#REF!)</f>
        <v>#REF!</v>
      </c>
      <c r="D316" s="458" t="e">
        <f>IF(Tabla1[[#This Row],[Código_Actividad]]="","",'Formulario PPGR1'!#REF!)</f>
        <v>#REF!</v>
      </c>
      <c r="E316" s="458" t="e">
        <f>IF(Tabla1[[#This Row],[Código_Actividad]]="","",'Formulario PPGR1'!#REF!)</f>
        <v>#REF!</v>
      </c>
      <c r="F316" s="458" t="e">
        <f>IF(Tabla1[[#This Row],[Código_Actividad]]="","",'Formulario PPGR1'!#REF!)</f>
        <v>#REF!</v>
      </c>
      <c r="G316" s="459" t="s">
        <v>1767</v>
      </c>
      <c r="H316" s="498" t="s">
        <v>1768</v>
      </c>
      <c r="I316" s="460">
        <v>4</v>
      </c>
      <c r="J316" s="462" t="s">
        <v>2593</v>
      </c>
      <c r="K316" s="464"/>
      <c r="L316" s="465" t="s">
        <v>2594</v>
      </c>
      <c r="M316" s="464" t="s">
        <v>2524</v>
      </c>
      <c r="N316" s="459">
        <v>2</v>
      </c>
      <c r="O316" s="461">
        <v>350</v>
      </c>
      <c r="P316" s="482">
        <f>Tabla1[[#This Row],[Precio Unitario]]*Tabla1[[#This Row],[Cantidad de Insumos]]</f>
        <v>700</v>
      </c>
      <c r="Q316" s="514">
        <v>239201</v>
      </c>
      <c r="R316" s="462" t="s">
        <v>924</v>
      </c>
    </row>
    <row r="317" spans="2:18" s="116" customFormat="1" ht="15.75" x14ac:dyDescent="0.25">
      <c r="B317" s="458" t="str">
        <f>IF(Tabla1[[#This Row],[Código_Actividad]]="","",CONCATENATE(Tabla1[[#This Row],[POA]],".",Tabla1[[#This Row],[SRS]],".",Tabla1[[#This Row],[AREA]],".",Tabla1[[#This Row],[TIPO]]))</f>
        <v/>
      </c>
      <c r="C317" s="458" t="str">
        <f>IF(Tabla1[[#This Row],[Código_Actividad]]="","",'Formulario PPGR1'!#REF!)</f>
        <v/>
      </c>
      <c r="D317" s="458" t="str">
        <f>IF(Tabla1[[#This Row],[Código_Actividad]]="","",'Formulario PPGR1'!#REF!)</f>
        <v/>
      </c>
      <c r="E317" s="458" t="str">
        <f>IF(Tabla1[[#This Row],[Código_Actividad]]="","",'Formulario PPGR1'!#REF!)</f>
        <v/>
      </c>
      <c r="F317" s="458" t="str">
        <f>IF(Tabla1[[#This Row],[Código_Actividad]]="","",'Formulario PPGR1'!#REF!)</f>
        <v/>
      </c>
      <c r="G317" s="459"/>
      <c r="H317" s="498" t="s">
        <v>2200</v>
      </c>
      <c r="I317" s="460" t="s">
        <v>2200</v>
      </c>
      <c r="J317" s="462" t="s">
        <v>2593</v>
      </c>
      <c r="K317" s="464"/>
      <c r="L317" s="465" t="s">
        <v>2595</v>
      </c>
      <c r="M317" s="464" t="s">
        <v>2596</v>
      </c>
      <c r="N317" s="459">
        <v>2</v>
      </c>
      <c r="O317" s="461">
        <v>75</v>
      </c>
      <c r="P317" s="482">
        <f>Tabla1[[#This Row],[Precio Unitario]]*Tabla1[[#This Row],[Cantidad de Insumos]]</f>
        <v>150</v>
      </c>
      <c r="Q317" s="514">
        <v>239201</v>
      </c>
      <c r="R317" s="462" t="s">
        <v>924</v>
      </c>
    </row>
    <row r="318" spans="2:18" s="116" customFormat="1" ht="38.25" x14ac:dyDescent="0.25">
      <c r="B318" s="458" t="e">
        <f>IF(Tabla1[[#This Row],[Código_Actividad]]="","",CONCATENATE(Tabla1[[#This Row],[POA]],".",Tabla1[[#This Row],[SRS]],".",Tabla1[[#This Row],[AREA]],".",Tabla1[[#This Row],[TIPO]]))</f>
        <v>#REF!</v>
      </c>
      <c r="C318" s="458" t="e">
        <f>IF(Tabla1[[#This Row],[Código_Actividad]]="","",'Formulario PPGR1'!#REF!)</f>
        <v>#REF!</v>
      </c>
      <c r="D318" s="458" t="e">
        <f>IF(Tabla1[[#This Row],[Código_Actividad]]="","",'Formulario PPGR1'!#REF!)</f>
        <v>#REF!</v>
      </c>
      <c r="E318" s="458" t="e">
        <f>IF(Tabla1[[#This Row],[Código_Actividad]]="","",'Formulario PPGR1'!#REF!)</f>
        <v>#REF!</v>
      </c>
      <c r="F318" s="458" t="e">
        <f>IF(Tabla1[[#This Row],[Código_Actividad]]="","",'Formulario PPGR1'!#REF!)</f>
        <v>#REF!</v>
      </c>
      <c r="G318" s="459" t="s">
        <v>1769</v>
      </c>
      <c r="H318" s="498" t="s">
        <v>1770</v>
      </c>
      <c r="I318" s="460">
        <v>4</v>
      </c>
      <c r="J318" s="462" t="s">
        <v>2593</v>
      </c>
      <c r="K318" s="464"/>
      <c r="L318" s="465" t="s">
        <v>2594</v>
      </c>
      <c r="M318" s="464" t="s">
        <v>2524</v>
      </c>
      <c r="N318" s="459">
        <v>2</v>
      </c>
      <c r="O318" s="461">
        <v>350</v>
      </c>
      <c r="P318" s="482">
        <f>Tabla1[[#This Row],[Precio Unitario]]*Tabla1[[#This Row],[Cantidad de Insumos]]</f>
        <v>700</v>
      </c>
      <c r="Q318" s="514">
        <v>239201</v>
      </c>
      <c r="R318" s="462" t="s">
        <v>924</v>
      </c>
    </row>
    <row r="319" spans="2:18" s="116" customFormat="1" ht="15.75" x14ac:dyDescent="0.25">
      <c r="B319" s="458" t="str">
        <f>IF(Tabla1[[#This Row],[Código_Actividad]]="","",CONCATENATE(Tabla1[[#This Row],[POA]],".",Tabla1[[#This Row],[SRS]],".",Tabla1[[#This Row],[AREA]],".",Tabla1[[#This Row],[TIPO]]))</f>
        <v/>
      </c>
      <c r="C319" s="458" t="str">
        <f>IF(Tabla1[[#This Row],[Código_Actividad]]="","",'Formulario PPGR1'!#REF!)</f>
        <v/>
      </c>
      <c r="D319" s="458" t="str">
        <f>IF(Tabla1[[#This Row],[Código_Actividad]]="","",'Formulario PPGR1'!#REF!)</f>
        <v/>
      </c>
      <c r="E319" s="458" t="str">
        <f>IF(Tabla1[[#This Row],[Código_Actividad]]="","",'Formulario PPGR1'!#REF!)</f>
        <v/>
      </c>
      <c r="F319" s="458" t="str">
        <f>IF(Tabla1[[#This Row],[Código_Actividad]]="","",'Formulario PPGR1'!#REF!)</f>
        <v/>
      </c>
      <c r="G319" s="459"/>
      <c r="H319" s="498" t="s">
        <v>2200</v>
      </c>
      <c r="I319" s="460" t="s">
        <v>2200</v>
      </c>
      <c r="J319" s="462" t="s">
        <v>2593</v>
      </c>
      <c r="K319" s="464"/>
      <c r="L319" s="465" t="s">
        <v>2595</v>
      </c>
      <c r="M319" s="464" t="s">
        <v>2596</v>
      </c>
      <c r="N319" s="459">
        <v>2</v>
      </c>
      <c r="O319" s="461">
        <v>75</v>
      </c>
      <c r="P319" s="482">
        <f>Tabla1[[#This Row],[Precio Unitario]]*Tabla1[[#This Row],[Cantidad de Insumos]]</f>
        <v>150</v>
      </c>
      <c r="Q319" s="514">
        <v>239201</v>
      </c>
      <c r="R319" s="462" t="s">
        <v>924</v>
      </c>
    </row>
    <row r="320" spans="2:18" s="116" customFormat="1" ht="51" x14ac:dyDescent="0.25">
      <c r="B320" s="458" t="e">
        <f>IF(Tabla1[[#This Row],[Código_Actividad]]="","",CONCATENATE(Tabla1[[#This Row],[POA]],".",Tabla1[[#This Row],[SRS]],".",Tabla1[[#This Row],[AREA]],".",Tabla1[[#This Row],[TIPO]]))</f>
        <v>#REF!</v>
      </c>
      <c r="C320" s="458" t="e">
        <f>IF(Tabla1[[#This Row],[Código_Actividad]]="","",'Formulario PPGR1'!#REF!)</f>
        <v>#REF!</v>
      </c>
      <c r="D320" s="458" t="e">
        <f>IF(Tabla1[[#This Row],[Código_Actividad]]="","",'Formulario PPGR1'!#REF!)</f>
        <v>#REF!</v>
      </c>
      <c r="E320" s="458" t="e">
        <f>IF(Tabla1[[#This Row],[Código_Actividad]]="","",'Formulario PPGR1'!#REF!)</f>
        <v>#REF!</v>
      </c>
      <c r="F320" s="458" t="e">
        <f>IF(Tabla1[[#This Row],[Código_Actividad]]="","",'Formulario PPGR1'!#REF!)</f>
        <v>#REF!</v>
      </c>
      <c r="G320" s="459" t="s">
        <v>1771</v>
      </c>
      <c r="H320" s="498" t="s">
        <v>1772</v>
      </c>
      <c r="I320" s="460">
        <v>4</v>
      </c>
      <c r="J320" s="462" t="s">
        <v>2593</v>
      </c>
      <c r="K320" s="464"/>
      <c r="L320" s="465" t="s">
        <v>2594</v>
      </c>
      <c r="M320" s="464" t="s">
        <v>2524</v>
      </c>
      <c r="N320" s="459">
        <v>2</v>
      </c>
      <c r="O320" s="461">
        <v>350</v>
      </c>
      <c r="P320" s="482">
        <f>Tabla1[[#This Row],[Precio Unitario]]*Tabla1[[#This Row],[Cantidad de Insumos]]</f>
        <v>700</v>
      </c>
      <c r="Q320" s="514">
        <v>239201</v>
      </c>
      <c r="R320" s="462" t="s">
        <v>924</v>
      </c>
    </row>
    <row r="321" spans="2:18" s="116" customFormat="1" ht="15.75" x14ac:dyDescent="0.25">
      <c r="B321" s="458" t="str">
        <f>IF(Tabla1[[#This Row],[Código_Actividad]]="","",CONCATENATE(Tabla1[[#This Row],[POA]],".",Tabla1[[#This Row],[SRS]],".",Tabla1[[#This Row],[AREA]],".",Tabla1[[#This Row],[TIPO]]))</f>
        <v/>
      </c>
      <c r="C321" s="458" t="str">
        <f>IF(Tabla1[[#This Row],[Código_Actividad]]="","",'Formulario PPGR1'!#REF!)</f>
        <v/>
      </c>
      <c r="D321" s="458" t="str">
        <f>IF(Tabla1[[#This Row],[Código_Actividad]]="","",'Formulario PPGR1'!#REF!)</f>
        <v/>
      </c>
      <c r="E321" s="458" t="str">
        <f>IF(Tabla1[[#This Row],[Código_Actividad]]="","",'Formulario PPGR1'!#REF!)</f>
        <v/>
      </c>
      <c r="F321" s="458" t="str">
        <f>IF(Tabla1[[#This Row],[Código_Actividad]]="","",'Formulario PPGR1'!#REF!)</f>
        <v/>
      </c>
      <c r="G321" s="459"/>
      <c r="H321" s="498" t="s">
        <v>2200</v>
      </c>
      <c r="I321" s="460" t="s">
        <v>2200</v>
      </c>
      <c r="J321" s="462"/>
      <c r="K321" s="464"/>
      <c r="L321" s="465" t="s">
        <v>2595</v>
      </c>
      <c r="M321" s="464" t="s">
        <v>2596</v>
      </c>
      <c r="N321" s="459">
        <v>2</v>
      </c>
      <c r="O321" s="461">
        <v>75</v>
      </c>
      <c r="P321" s="482">
        <f>Tabla1[[#This Row],[Precio Unitario]]*Tabla1[[#This Row],[Cantidad de Insumos]]</f>
        <v>150</v>
      </c>
      <c r="Q321" s="514">
        <v>239201</v>
      </c>
      <c r="R321" s="462" t="s">
        <v>924</v>
      </c>
    </row>
    <row r="322" spans="2:18" s="116" customFormat="1" ht="51" x14ac:dyDescent="0.25">
      <c r="B322" s="458" t="e">
        <f>IF(Tabla1[[#This Row],[Código_Actividad]]="","",CONCATENATE(Tabla1[[#This Row],[POA]],".",Tabla1[[#This Row],[SRS]],".",Tabla1[[#This Row],[AREA]],".",Tabla1[[#This Row],[TIPO]]))</f>
        <v>#REF!</v>
      </c>
      <c r="C322" s="458" t="e">
        <f>IF(Tabla1[[#This Row],[Código_Actividad]]="","",'Formulario PPGR1'!#REF!)</f>
        <v>#REF!</v>
      </c>
      <c r="D322" s="458" t="e">
        <f>IF(Tabla1[[#This Row],[Código_Actividad]]="","",'Formulario PPGR1'!#REF!)</f>
        <v>#REF!</v>
      </c>
      <c r="E322" s="458" t="e">
        <f>IF(Tabla1[[#This Row],[Código_Actividad]]="","",'Formulario PPGR1'!#REF!)</f>
        <v>#REF!</v>
      </c>
      <c r="F322" s="458" t="e">
        <f>IF(Tabla1[[#This Row],[Código_Actividad]]="","",'Formulario PPGR1'!#REF!)</f>
        <v>#REF!</v>
      </c>
      <c r="G322" s="525" t="s">
        <v>1947</v>
      </c>
      <c r="H322" s="498" t="s">
        <v>1948</v>
      </c>
      <c r="I322" s="460">
        <v>3</v>
      </c>
      <c r="J322" s="462" t="s">
        <v>2597</v>
      </c>
      <c r="K322" s="464"/>
      <c r="L322" s="465" t="s">
        <v>2598</v>
      </c>
      <c r="M322" s="464" t="s">
        <v>1318</v>
      </c>
      <c r="N322" s="459">
        <v>120</v>
      </c>
      <c r="O322" s="461">
        <v>400</v>
      </c>
      <c r="P322" s="482">
        <f>Tabla1[[#This Row],[Precio Unitario]]*Tabla1[[#This Row],[Cantidad de Insumos]]</f>
        <v>48000</v>
      </c>
      <c r="Q322" s="514">
        <v>231101</v>
      </c>
      <c r="R322" s="430" t="s">
        <v>926</v>
      </c>
    </row>
    <row r="323" spans="2:18" s="116" customFormat="1" ht="51" x14ac:dyDescent="0.25">
      <c r="B323" s="458" t="e">
        <f>IF(Tabla1[[#This Row],[Código_Actividad]]="","",CONCATENATE(Tabla1[[#This Row],[POA]],".",Tabla1[[#This Row],[SRS]],".",Tabla1[[#This Row],[AREA]],".",Tabla1[[#This Row],[TIPO]]))</f>
        <v>#REF!</v>
      </c>
      <c r="C323" s="458" t="e">
        <f>IF(Tabla1[[#This Row],[Código_Actividad]]="","",'Formulario PPGR1'!#REF!)</f>
        <v>#REF!</v>
      </c>
      <c r="D323" s="458" t="e">
        <f>IF(Tabla1[[#This Row],[Código_Actividad]]="","",'Formulario PPGR1'!#REF!)</f>
        <v>#REF!</v>
      </c>
      <c r="E323" s="458" t="e">
        <f>IF(Tabla1[[#This Row],[Código_Actividad]]="","",'Formulario PPGR1'!#REF!)</f>
        <v>#REF!</v>
      </c>
      <c r="F323" s="458" t="e">
        <f>IF(Tabla1[[#This Row],[Código_Actividad]]="","",'Formulario PPGR1'!#REF!)</f>
        <v>#REF!</v>
      </c>
      <c r="G323" s="499" t="s">
        <v>1947</v>
      </c>
      <c r="H323" s="498" t="s">
        <v>1948</v>
      </c>
      <c r="I323" s="460">
        <v>3</v>
      </c>
      <c r="J323" s="462" t="s">
        <v>2599</v>
      </c>
      <c r="K323" s="464"/>
      <c r="L323" s="465" t="s">
        <v>2600</v>
      </c>
      <c r="M323" s="464" t="s">
        <v>1318</v>
      </c>
      <c r="N323" s="459">
        <v>120</v>
      </c>
      <c r="O323" s="461">
        <v>10</v>
      </c>
      <c r="P323" s="482">
        <f>Tabla1[[#This Row],[Precio Unitario]]*Tabla1[[#This Row],[Cantidad de Insumos]]</f>
        <v>1200</v>
      </c>
      <c r="Q323" s="514">
        <v>239201</v>
      </c>
      <c r="R323" s="462" t="s">
        <v>924</v>
      </c>
    </row>
    <row r="324" spans="2:18" s="116" customFormat="1" ht="51" x14ac:dyDescent="0.25">
      <c r="B324" s="458" t="e">
        <f>IF(Tabla1[[#This Row],[Código_Actividad]]="","",CONCATENATE(Tabla1[[#This Row],[POA]],".",Tabla1[[#This Row],[SRS]],".",Tabla1[[#This Row],[AREA]],".",Tabla1[[#This Row],[TIPO]]))</f>
        <v>#REF!</v>
      </c>
      <c r="C324" s="458" t="e">
        <f>IF(Tabla1[[#This Row],[Código_Actividad]]="","",'Formulario PPGR1'!#REF!)</f>
        <v>#REF!</v>
      </c>
      <c r="D324" s="458" t="e">
        <f>IF(Tabla1[[#This Row],[Código_Actividad]]="","",'Formulario PPGR1'!#REF!)</f>
        <v>#REF!</v>
      </c>
      <c r="E324" s="458" t="e">
        <f>IF(Tabla1[[#This Row],[Código_Actividad]]="","",'Formulario PPGR1'!#REF!)</f>
        <v>#REF!</v>
      </c>
      <c r="F324" s="458" t="e">
        <f>IF(Tabla1[[#This Row],[Código_Actividad]]="","",'Formulario PPGR1'!#REF!)</f>
        <v>#REF!</v>
      </c>
      <c r="G324" s="499" t="s">
        <v>1947</v>
      </c>
      <c r="H324" s="498" t="s">
        <v>1948</v>
      </c>
      <c r="I324" s="460">
        <v>3</v>
      </c>
      <c r="J324" s="462" t="s">
        <v>2601</v>
      </c>
      <c r="K324" s="464"/>
      <c r="L324" s="465" t="s">
        <v>2545</v>
      </c>
      <c r="M324" s="464" t="s">
        <v>1318</v>
      </c>
      <c r="N324" s="459">
        <v>12</v>
      </c>
      <c r="O324" s="461">
        <v>140</v>
      </c>
      <c r="P324" s="482">
        <f>Tabla1[[#This Row],[Precio Unitario]]*Tabla1[[#This Row],[Cantidad de Insumos]]</f>
        <v>1680</v>
      </c>
      <c r="Q324" s="514">
        <v>239201</v>
      </c>
      <c r="R324" s="462" t="s">
        <v>924</v>
      </c>
    </row>
    <row r="325" spans="2:18" s="116" customFormat="1" ht="51" x14ac:dyDescent="0.25">
      <c r="B325" s="458" t="e">
        <f>IF(Tabla1[[#This Row],[Código_Actividad]]="","",CONCATENATE(Tabla1[[#This Row],[POA]],".",Tabla1[[#This Row],[SRS]],".",Tabla1[[#This Row],[AREA]],".",Tabla1[[#This Row],[TIPO]]))</f>
        <v>#REF!</v>
      </c>
      <c r="C325" s="458" t="e">
        <f>IF(Tabla1[[#This Row],[Código_Actividad]]="","",'Formulario PPGR1'!#REF!)</f>
        <v>#REF!</v>
      </c>
      <c r="D325" s="458" t="e">
        <f>IF(Tabla1[[#This Row],[Código_Actividad]]="","",'Formulario PPGR1'!#REF!)</f>
        <v>#REF!</v>
      </c>
      <c r="E325" s="458" t="e">
        <f>IF(Tabla1[[#This Row],[Código_Actividad]]="","",'Formulario PPGR1'!#REF!)</f>
        <v>#REF!</v>
      </c>
      <c r="F325" s="458" t="e">
        <f>IF(Tabla1[[#This Row],[Código_Actividad]]="","",'Formulario PPGR1'!#REF!)</f>
        <v>#REF!</v>
      </c>
      <c r="G325" s="499" t="s">
        <v>1947</v>
      </c>
      <c r="H325" s="498" t="s">
        <v>1948</v>
      </c>
      <c r="I325" s="460">
        <v>3</v>
      </c>
      <c r="J325" s="462" t="s">
        <v>2599</v>
      </c>
      <c r="K325" s="464"/>
      <c r="L325" s="465" t="s">
        <v>2602</v>
      </c>
      <c r="M325" s="464" t="s">
        <v>1318</v>
      </c>
      <c r="N325" s="459">
        <v>120</v>
      </c>
      <c r="O325" s="461">
        <v>115</v>
      </c>
      <c r="P325" s="482">
        <f>Tabla1[[#This Row],[Precio Unitario]]*Tabla1[[#This Row],[Cantidad de Insumos]]</f>
        <v>13800</v>
      </c>
      <c r="Q325" s="514" t="s">
        <v>2505</v>
      </c>
      <c r="R325" s="462" t="s">
        <v>924</v>
      </c>
    </row>
    <row r="326" spans="2:18" s="116" customFormat="1" ht="38.25" x14ac:dyDescent="0.25">
      <c r="B326" s="458" t="e">
        <f>IF(Tabla1[[#This Row],[Código_Actividad]]="","",CONCATENATE(Tabla1[[#This Row],[POA]],".",Tabla1[[#This Row],[SRS]],".",Tabla1[[#This Row],[AREA]],".",Tabla1[[#This Row],[TIPO]]))</f>
        <v>#REF!</v>
      </c>
      <c r="C326" s="458" t="e">
        <f>IF(Tabla1[[#This Row],[Código_Actividad]]="","",'Formulario PPGR1'!#REF!)</f>
        <v>#REF!</v>
      </c>
      <c r="D326" s="458" t="e">
        <f>IF(Tabla1[[#This Row],[Código_Actividad]]="","",'Formulario PPGR1'!#REF!)</f>
        <v>#REF!</v>
      </c>
      <c r="E326" s="458" t="e">
        <f>IF(Tabla1[[#This Row],[Código_Actividad]]="","",'Formulario PPGR1'!#REF!)</f>
        <v>#REF!</v>
      </c>
      <c r="F326" s="458" t="e">
        <f>IF(Tabla1[[#This Row],[Código_Actividad]]="","",'Formulario PPGR1'!#REF!)</f>
        <v>#REF!</v>
      </c>
      <c r="G326" s="499" t="s">
        <v>1952</v>
      </c>
      <c r="H326" s="498" t="s">
        <v>1953</v>
      </c>
      <c r="I326" s="460" t="s">
        <v>2200</v>
      </c>
      <c r="J326" s="462" t="s">
        <v>1323</v>
      </c>
      <c r="K326" s="464"/>
      <c r="L326" s="465" t="s">
        <v>2562</v>
      </c>
      <c r="M326" s="464" t="s">
        <v>1317</v>
      </c>
      <c r="N326" s="459">
        <v>45</v>
      </c>
      <c r="O326" s="461">
        <v>180</v>
      </c>
      <c r="P326" s="482">
        <f>Tabla1[[#This Row],[Precio Unitario]]*Tabla1[[#This Row],[Cantidad de Insumos]]</f>
        <v>8100</v>
      </c>
      <c r="Q326" s="514" t="s">
        <v>2489</v>
      </c>
      <c r="R326" s="462" t="s">
        <v>926</v>
      </c>
    </row>
    <row r="327" spans="2:18" s="116" customFormat="1" ht="38.25" x14ac:dyDescent="0.25">
      <c r="B327" s="458" t="e">
        <f>IF(Tabla1[[#This Row],[Código_Actividad]]="","",CONCATENATE(Tabla1[[#This Row],[POA]],".",Tabla1[[#This Row],[SRS]],".",Tabla1[[#This Row],[AREA]],".",Tabla1[[#This Row],[TIPO]]))</f>
        <v>#REF!</v>
      </c>
      <c r="C327" s="458" t="e">
        <f>IF(Tabla1[[#This Row],[Código_Actividad]]="","",'Formulario PPGR1'!#REF!)</f>
        <v>#REF!</v>
      </c>
      <c r="D327" s="458" t="e">
        <f>IF(Tabla1[[#This Row],[Código_Actividad]]="","",'Formulario PPGR1'!#REF!)</f>
        <v>#REF!</v>
      </c>
      <c r="E327" s="458" t="e">
        <f>IF(Tabla1[[#This Row],[Código_Actividad]]="","",'Formulario PPGR1'!#REF!)</f>
        <v>#REF!</v>
      </c>
      <c r="F327" s="458" t="e">
        <f>IF(Tabla1[[#This Row],[Código_Actividad]]="","",'Formulario PPGR1'!#REF!)</f>
        <v>#REF!</v>
      </c>
      <c r="G327" s="499" t="s">
        <v>1952</v>
      </c>
      <c r="H327" s="498" t="s">
        <v>1953</v>
      </c>
      <c r="I327" s="460" t="s">
        <v>2200</v>
      </c>
      <c r="J327" s="462" t="s">
        <v>2603</v>
      </c>
      <c r="K327" s="464"/>
      <c r="L327" s="465" t="s">
        <v>2604</v>
      </c>
      <c r="M327" s="464" t="s">
        <v>2484</v>
      </c>
      <c r="N327" s="459">
        <v>15</v>
      </c>
      <c r="O327" s="461">
        <v>500</v>
      </c>
      <c r="P327" s="482">
        <f>Tabla1[[#This Row],[Precio Unitario]]*Tabla1[[#This Row],[Cantidad de Insumos]]</f>
        <v>7500</v>
      </c>
      <c r="Q327" s="514" t="s">
        <v>2485</v>
      </c>
      <c r="R327" s="479" t="s">
        <v>924</v>
      </c>
    </row>
    <row r="328" spans="2:18" s="116" customFormat="1" ht="38.25" x14ac:dyDescent="0.25">
      <c r="B328" s="458" t="e">
        <f>IF(Tabla1[[#This Row],[Código_Actividad]]="","",CONCATENATE(Tabla1[[#This Row],[POA]],".",Tabla1[[#This Row],[SRS]],".",Tabla1[[#This Row],[AREA]],".",Tabla1[[#This Row],[TIPO]]))</f>
        <v>#REF!</v>
      </c>
      <c r="C328" s="458" t="e">
        <f>IF(Tabla1[[#This Row],[Código_Actividad]]="","",'Formulario PPGR1'!#REF!)</f>
        <v>#REF!</v>
      </c>
      <c r="D328" s="458" t="e">
        <f>IF(Tabla1[[#This Row],[Código_Actividad]]="","",'Formulario PPGR1'!#REF!)</f>
        <v>#REF!</v>
      </c>
      <c r="E328" s="458" t="e">
        <f>IF(Tabla1[[#This Row],[Código_Actividad]]="","",'Formulario PPGR1'!#REF!)</f>
        <v>#REF!</v>
      </c>
      <c r="F328" s="458" t="e">
        <f>IF(Tabla1[[#This Row],[Código_Actividad]]="","",'Formulario PPGR1'!#REF!)</f>
        <v>#REF!</v>
      </c>
      <c r="G328" s="499" t="s">
        <v>1952</v>
      </c>
      <c r="H328" s="498" t="s">
        <v>1953</v>
      </c>
      <c r="I328" s="460" t="s">
        <v>2200</v>
      </c>
      <c r="J328" s="462" t="s">
        <v>1323</v>
      </c>
      <c r="K328" s="464"/>
      <c r="L328" s="465" t="s">
        <v>2562</v>
      </c>
      <c r="M328" s="464" t="s">
        <v>1317</v>
      </c>
      <c r="N328" s="459">
        <v>45</v>
      </c>
      <c r="O328" s="461">
        <v>180</v>
      </c>
      <c r="P328" s="482">
        <f>Tabla1[[#This Row],[Precio Unitario]]*Tabla1[[#This Row],[Cantidad de Insumos]]</f>
        <v>8100</v>
      </c>
      <c r="Q328" s="514" t="s">
        <v>2489</v>
      </c>
      <c r="R328" s="462" t="s">
        <v>926</v>
      </c>
    </row>
    <row r="329" spans="2:18" s="116" customFormat="1" ht="38.25" x14ac:dyDescent="0.25">
      <c r="B329" s="458" t="e">
        <f>IF(Tabla1[[#This Row],[Código_Actividad]]="","",CONCATENATE(Tabla1[[#This Row],[POA]],".",Tabla1[[#This Row],[SRS]],".",Tabla1[[#This Row],[AREA]],".",Tabla1[[#This Row],[TIPO]]))</f>
        <v>#REF!</v>
      </c>
      <c r="C329" s="458" t="e">
        <f>IF(Tabla1[[#This Row],[Código_Actividad]]="","",'Formulario PPGR1'!#REF!)</f>
        <v>#REF!</v>
      </c>
      <c r="D329" s="458" t="e">
        <f>IF(Tabla1[[#This Row],[Código_Actividad]]="","",'Formulario PPGR1'!#REF!)</f>
        <v>#REF!</v>
      </c>
      <c r="E329" s="458" t="e">
        <f>IF(Tabla1[[#This Row],[Código_Actividad]]="","",'Formulario PPGR1'!#REF!)</f>
        <v>#REF!</v>
      </c>
      <c r="F329" s="458" t="e">
        <f>IF(Tabla1[[#This Row],[Código_Actividad]]="","",'Formulario PPGR1'!#REF!)</f>
        <v>#REF!</v>
      </c>
      <c r="G329" s="499" t="s">
        <v>1952</v>
      </c>
      <c r="H329" s="498" t="s">
        <v>1953</v>
      </c>
      <c r="I329" s="460" t="s">
        <v>2200</v>
      </c>
      <c r="J329" s="462" t="s">
        <v>2603</v>
      </c>
      <c r="K329" s="464"/>
      <c r="L329" s="465" t="s">
        <v>2604</v>
      </c>
      <c r="M329" s="464" t="s">
        <v>2484</v>
      </c>
      <c r="N329" s="459">
        <v>4</v>
      </c>
      <c r="O329" s="461">
        <v>1050</v>
      </c>
      <c r="P329" s="482">
        <f>Tabla1[[#This Row],[Precio Unitario]]*Tabla1[[#This Row],[Cantidad de Insumos]]</f>
        <v>4200</v>
      </c>
      <c r="Q329" s="514" t="s">
        <v>2485</v>
      </c>
      <c r="R329" s="479" t="s">
        <v>924</v>
      </c>
    </row>
    <row r="330" spans="2:18" s="116" customFormat="1" ht="38.25" x14ac:dyDescent="0.25">
      <c r="B330" s="458" t="e">
        <f>IF(Tabla1[[#This Row],[Código_Actividad]]="","",CONCATENATE(Tabla1[[#This Row],[POA]],".",Tabla1[[#This Row],[SRS]],".",Tabla1[[#This Row],[AREA]],".",Tabla1[[#This Row],[TIPO]]))</f>
        <v>#REF!</v>
      </c>
      <c r="C330" s="458" t="e">
        <f>IF(Tabla1[[#This Row],[Código_Actividad]]="","",'Formulario PPGR1'!#REF!)</f>
        <v>#REF!</v>
      </c>
      <c r="D330" s="458" t="e">
        <f>IF(Tabla1[[#This Row],[Código_Actividad]]="","",'Formulario PPGR1'!#REF!)</f>
        <v>#REF!</v>
      </c>
      <c r="E330" s="458" t="e">
        <f>IF(Tabla1[[#This Row],[Código_Actividad]]="","",'Formulario PPGR1'!#REF!)</f>
        <v>#REF!</v>
      </c>
      <c r="F330" s="458" t="e">
        <f>IF(Tabla1[[#This Row],[Código_Actividad]]="","",'Formulario PPGR1'!#REF!)</f>
        <v>#REF!</v>
      </c>
      <c r="G330" s="499" t="s">
        <v>1954</v>
      </c>
      <c r="H330" s="498" t="s">
        <v>1955</v>
      </c>
      <c r="I330" s="460" t="s">
        <v>2200</v>
      </c>
      <c r="J330" s="462" t="s">
        <v>1327</v>
      </c>
      <c r="K330" s="464"/>
      <c r="L330" s="465" t="s">
        <v>2605</v>
      </c>
      <c r="M330" s="464" t="s">
        <v>1318</v>
      </c>
      <c r="N330" s="459">
        <v>90</v>
      </c>
      <c r="O330" s="461">
        <v>250</v>
      </c>
      <c r="P330" s="482">
        <f>Tabla1[[#This Row],[Precio Unitario]]*Tabla1[[#This Row],[Cantidad de Insumos]]</f>
        <v>22500</v>
      </c>
      <c r="Q330" s="514" t="s">
        <v>2585</v>
      </c>
      <c r="R330" s="430" t="s">
        <v>926</v>
      </c>
    </row>
    <row r="331" spans="2:18" s="116" customFormat="1" ht="38.25" x14ac:dyDescent="0.25">
      <c r="B331" s="458" t="e">
        <f>IF(Tabla1[[#This Row],[Código_Actividad]]="","",CONCATENATE(Tabla1[[#This Row],[POA]],".",Tabla1[[#This Row],[SRS]],".",Tabla1[[#This Row],[AREA]],".",Tabla1[[#This Row],[TIPO]]))</f>
        <v>#REF!</v>
      </c>
      <c r="C331" s="458" t="e">
        <f>IF(Tabla1[[#This Row],[Código_Actividad]]="","",'Formulario PPGR1'!#REF!)</f>
        <v>#REF!</v>
      </c>
      <c r="D331" s="458" t="e">
        <f>IF(Tabla1[[#This Row],[Código_Actividad]]="","",'Formulario PPGR1'!#REF!)</f>
        <v>#REF!</v>
      </c>
      <c r="E331" s="458" t="e">
        <f>IF(Tabla1[[#This Row],[Código_Actividad]]="","",'Formulario PPGR1'!#REF!)</f>
        <v>#REF!</v>
      </c>
      <c r="F331" s="458" t="e">
        <f>IF(Tabla1[[#This Row],[Código_Actividad]]="","",'Formulario PPGR1'!#REF!)</f>
        <v>#REF!</v>
      </c>
      <c r="G331" s="499" t="s">
        <v>1954</v>
      </c>
      <c r="H331" s="498" t="s">
        <v>1955</v>
      </c>
      <c r="I331" s="460" t="s">
        <v>2200</v>
      </c>
      <c r="J331" s="462" t="s">
        <v>2599</v>
      </c>
      <c r="K331" s="464"/>
      <c r="L331" s="465" t="s">
        <v>2523</v>
      </c>
      <c r="M331" s="464" t="s">
        <v>1318</v>
      </c>
      <c r="N331" s="459">
        <v>3</v>
      </c>
      <c r="O331" s="461">
        <v>300</v>
      </c>
      <c r="P331" s="482">
        <f>Tabla1[[#This Row],[Precio Unitario]]*Tabla1[[#This Row],[Cantidad de Insumos]]</f>
        <v>900</v>
      </c>
      <c r="Q331" s="514" t="s">
        <v>2505</v>
      </c>
      <c r="R331" s="462" t="s">
        <v>924</v>
      </c>
    </row>
    <row r="332" spans="2:18" s="116" customFormat="1" ht="38.25" x14ac:dyDescent="0.25">
      <c r="B332" s="458" t="e">
        <f>IF(Tabla1[[#This Row],[Código_Actividad]]="","",CONCATENATE(Tabla1[[#This Row],[POA]],".",Tabla1[[#This Row],[SRS]],".",Tabla1[[#This Row],[AREA]],".",Tabla1[[#This Row],[TIPO]]))</f>
        <v>#REF!</v>
      </c>
      <c r="C332" s="458" t="e">
        <f>IF(Tabla1[[#This Row],[Código_Actividad]]="","",'Formulario PPGR1'!#REF!)</f>
        <v>#REF!</v>
      </c>
      <c r="D332" s="458" t="e">
        <f>IF(Tabla1[[#This Row],[Código_Actividad]]="","",'Formulario PPGR1'!#REF!)</f>
        <v>#REF!</v>
      </c>
      <c r="E332" s="458" t="e">
        <f>IF(Tabla1[[#This Row],[Código_Actividad]]="","",'Formulario PPGR1'!#REF!)</f>
        <v>#REF!</v>
      </c>
      <c r="F332" s="458" t="e">
        <f>IF(Tabla1[[#This Row],[Código_Actividad]]="","",'Formulario PPGR1'!#REF!)</f>
        <v>#REF!</v>
      </c>
      <c r="G332" s="499" t="s">
        <v>1954</v>
      </c>
      <c r="H332" s="498" t="s">
        <v>1955</v>
      </c>
      <c r="I332" s="460" t="s">
        <v>2200</v>
      </c>
      <c r="J332" s="462" t="s">
        <v>2500</v>
      </c>
      <c r="K332" s="464"/>
      <c r="L332" s="465" t="s">
        <v>2606</v>
      </c>
      <c r="M332" s="464" t="s">
        <v>1318</v>
      </c>
      <c r="N332" s="459">
        <v>2</v>
      </c>
      <c r="O332" s="461">
        <v>400</v>
      </c>
      <c r="P332" s="482">
        <f>Tabla1[[#This Row],[Precio Unitario]]*Tabla1[[#This Row],[Cantidad de Insumos]]</f>
        <v>800</v>
      </c>
      <c r="Q332" s="514" t="s">
        <v>2505</v>
      </c>
      <c r="R332" s="462" t="s">
        <v>924</v>
      </c>
    </row>
    <row r="333" spans="2:18" s="116" customFormat="1" ht="38.25" x14ac:dyDescent="0.25">
      <c r="B333" s="458" t="e">
        <f>IF(Tabla1[[#This Row],[Código_Actividad]]="","",CONCATENATE(Tabla1[[#This Row],[POA]],".",Tabla1[[#This Row],[SRS]],".",Tabla1[[#This Row],[AREA]],".",Tabla1[[#This Row],[TIPO]]))</f>
        <v>#REF!</v>
      </c>
      <c r="C333" s="458" t="e">
        <f>IF(Tabla1[[#This Row],[Código_Actividad]]="","",'Formulario PPGR1'!#REF!)</f>
        <v>#REF!</v>
      </c>
      <c r="D333" s="458" t="e">
        <f>IF(Tabla1[[#This Row],[Código_Actividad]]="","",'Formulario PPGR1'!#REF!)</f>
        <v>#REF!</v>
      </c>
      <c r="E333" s="458" t="e">
        <f>IF(Tabla1[[#This Row],[Código_Actividad]]="","",'Formulario PPGR1'!#REF!)</f>
        <v>#REF!</v>
      </c>
      <c r="F333" s="458" t="e">
        <f>IF(Tabla1[[#This Row],[Código_Actividad]]="","",'Formulario PPGR1'!#REF!)</f>
        <v>#REF!</v>
      </c>
      <c r="G333" s="499" t="s">
        <v>1954</v>
      </c>
      <c r="H333" s="498" t="s">
        <v>1955</v>
      </c>
      <c r="I333" s="460" t="s">
        <v>2200</v>
      </c>
      <c r="J333" s="462" t="s">
        <v>2607</v>
      </c>
      <c r="K333" s="464"/>
      <c r="L333" s="465" t="s">
        <v>2545</v>
      </c>
      <c r="M333" s="464" t="s">
        <v>1318</v>
      </c>
      <c r="N333" s="459">
        <v>12</v>
      </c>
      <c r="O333" s="461">
        <v>140</v>
      </c>
      <c r="P333" s="482">
        <f>Tabla1[[#This Row],[Precio Unitario]]*Tabla1[[#This Row],[Cantidad de Insumos]]</f>
        <v>1680</v>
      </c>
      <c r="Q333" s="514" t="s">
        <v>2505</v>
      </c>
      <c r="R333" s="462" t="s">
        <v>924</v>
      </c>
    </row>
    <row r="334" spans="2:18" s="116" customFormat="1" ht="38.25" x14ac:dyDescent="0.25">
      <c r="B334" s="458" t="e">
        <f>IF(Tabla1[[#This Row],[Código_Actividad]]="","",CONCATENATE(Tabla1[[#This Row],[POA]],".",Tabla1[[#This Row],[SRS]],".",Tabla1[[#This Row],[AREA]],".",Tabla1[[#This Row],[TIPO]]))</f>
        <v>#REF!</v>
      </c>
      <c r="C334" s="458" t="e">
        <f>IF(Tabla1[[#This Row],[Código_Actividad]]="","",'Formulario PPGR1'!#REF!)</f>
        <v>#REF!</v>
      </c>
      <c r="D334" s="458" t="e">
        <f>IF(Tabla1[[#This Row],[Código_Actividad]]="","",'Formulario PPGR1'!#REF!)</f>
        <v>#REF!</v>
      </c>
      <c r="E334" s="458" t="e">
        <f>IF(Tabla1[[#This Row],[Código_Actividad]]="","",'Formulario PPGR1'!#REF!)</f>
        <v>#REF!</v>
      </c>
      <c r="F334" s="458" t="e">
        <f>IF(Tabla1[[#This Row],[Código_Actividad]]="","",'Formulario PPGR1'!#REF!)</f>
        <v>#REF!</v>
      </c>
      <c r="G334" s="524" t="s">
        <v>1947</v>
      </c>
      <c r="H334" s="498" t="s">
        <v>1980</v>
      </c>
      <c r="I334" s="460">
        <v>4</v>
      </c>
      <c r="J334" s="462" t="s">
        <v>1323</v>
      </c>
      <c r="K334" s="464"/>
      <c r="L334" s="465" t="s">
        <v>2729</v>
      </c>
      <c r="M334" s="464" t="s">
        <v>2575</v>
      </c>
      <c r="N334" s="459">
        <v>20</v>
      </c>
      <c r="O334" s="461">
        <v>180</v>
      </c>
      <c r="P334" s="482">
        <f>Tabla1[[#This Row],[Precio Unitario]]*Tabla1[[#This Row],[Cantidad de Insumos]]</f>
        <v>3600</v>
      </c>
      <c r="Q334" s="514">
        <v>237102</v>
      </c>
      <c r="R334" s="462" t="s">
        <v>926</v>
      </c>
    </row>
    <row r="335" spans="2:18" s="116" customFormat="1" ht="25.5" x14ac:dyDescent="0.25">
      <c r="B335" s="458" t="e">
        <f>IF(Tabla1[[#This Row],[Código_Actividad]]="","",CONCATENATE(Tabla1[[#This Row],[POA]],".",Tabla1[[#This Row],[SRS]],".",Tabla1[[#This Row],[AREA]],".",Tabla1[[#This Row],[TIPO]]))</f>
        <v>#REF!</v>
      </c>
      <c r="C335" s="458" t="e">
        <f>IF(Tabla1[[#This Row],[Código_Actividad]]="","",'Formulario PPGR1'!#REF!)</f>
        <v>#REF!</v>
      </c>
      <c r="D335" s="458" t="e">
        <f>IF(Tabla1[[#This Row],[Código_Actividad]]="","",'Formulario PPGR1'!#REF!)</f>
        <v>#REF!</v>
      </c>
      <c r="E335" s="458" t="e">
        <f>IF(Tabla1[[#This Row],[Código_Actividad]]="","",'Formulario PPGR1'!#REF!)</f>
        <v>#REF!</v>
      </c>
      <c r="F335" s="458" t="e">
        <f>IF(Tabla1[[#This Row],[Código_Actividad]]="","",'Formulario PPGR1'!#REF!)</f>
        <v>#REF!</v>
      </c>
      <c r="G335" s="459" t="s">
        <v>1947</v>
      </c>
      <c r="H335" s="463" t="s">
        <v>1980</v>
      </c>
      <c r="I335" s="460">
        <v>4</v>
      </c>
      <c r="J335" s="462" t="s">
        <v>2603</v>
      </c>
      <c r="K335" s="464"/>
      <c r="L335" s="465" t="s">
        <v>2730</v>
      </c>
      <c r="M335" s="464" t="s">
        <v>2529</v>
      </c>
      <c r="N335" s="459">
        <v>4</v>
      </c>
      <c r="O335" s="461">
        <v>1550</v>
      </c>
      <c r="P335" s="482">
        <f>Tabla1[[#This Row],[Precio Unitario]]*Tabla1[[#This Row],[Cantidad de Insumos]]</f>
        <v>6200</v>
      </c>
      <c r="Q335" s="514">
        <v>223101</v>
      </c>
      <c r="R335" s="479" t="s">
        <v>924</v>
      </c>
    </row>
    <row r="336" spans="2:18" s="116" customFormat="1" ht="15.75" x14ac:dyDescent="0.25">
      <c r="B336" s="458" t="e">
        <f>IF(Tabla1[[#This Row],[Código_Actividad]]="","",CONCATENATE(Tabla1[[#This Row],[POA]],".",Tabla1[[#This Row],[SRS]],".",Tabla1[[#This Row],[AREA]],".",Tabla1[[#This Row],[TIPO]]))</f>
        <v>#REF!</v>
      </c>
      <c r="C336" s="458" t="e">
        <f>IF(Tabla1[[#This Row],[Código_Actividad]]="","",'Formulario PPGR1'!#REF!)</f>
        <v>#REF!</v>
      </c>
      <c r="D336" s="458" t="e">
        <f>IF(Tabla1[[#This Row],[Código_Actividad]]="","",'Formulario PPGR1'!#REF!)</f>
        <v>#REF!</v>
      </c>
      <c r="E336" s="458" t="e">
        <f>IF(Tabla1[[#This Row],[Código_Actividad]]="","",'Formulario PPGR1'!#REF!)</f>
        <v>#REF!</v>
      </c>
      <c r="F336" s="458" t="e">
        <f>IF(Tabla1[[#This Row],[Código_Actividad]]="","",'Formulario PPGR1'!#REF!)</f>
        <v>#REF!</v>
      </c>
      <c r="G336" s="459" t="s">
        <v>1961</v>
      </c>
      <c r="H336" s="463" t="s">
        <v>1981</v>
      </c>
      <c r="I336" s="460">
        <v>4</v>
      </c>
      <c r="J336" s="462" t="s">
        <v>1323</v>
      </c>
      <c r="K336" s="464"/>
      <c r="L336" s="465" t="s">
        <v>2729</v>
      </c>
      <c r="M336" s="464" t="s">
        <v>2575</v>
      </c>
      <c r="N336" s="459">
        <v>20</v>
      </c>
      <c r="O336" s="461">
        <v>180</v>
      </c>
      <c r="P336" s="482">
        <f>Tabla1[[#This Row],[Precio Unitario]]*Tabla1[[#This Row],[Cantidad de Insumos]]</f>
        <v>3600</v>
      </c>
      <c r="Q336" s="514">
        <v>237102</v>
      </c>
      <c r="R336" s="462" t="s">
        <v>926</v>
      </c>
    </row>
    <row r="337" spans="2:18" s="116" customFormat="1" ht="25.5" x14ac:dyDescent="0.25">
      <c r="B337" s="458" t="e">
        <f>IF(Tabla1[[#This Row],[Código_Actividad]]="","",CONCATENATE(Tabla1[[#This Row],[POA]],".",Tabla1[[#This Row],[SRS]],".",Tabla1[[#This Row],[AREA]],".",Tabla1[[#This Row],[TIPO]]))</f>
        <v>#REF!</v>
      </c>
      <c r="C337" s="458" t="e">
        <f>IF(Tabla1[[#This Row],[Código_Actividad]]="","",'Formulario PPGR1'!#REF!)</f>
        <v>#REF!</v>
      </c>
      <c r="D337" s="458" t="e">
        <f>IF(Tabla1[[#This Row],[Código_Actividad]]="","",'Formulario PPGR1'!#REF!)</f>
        <v>#REF!</v>
      </c>
      <c r="E337" s="458" t="e">
        <f>IF(Tabla1[[#This Row],[Código_Actividad]]="","",'Formulario PPGR1'!#REF!)</f>
        <v>#REF!</v>
      </c>
      <c r="F337" s="458" t="e">
        <f>IF(Tabla1[[#This Row],[Código_Actividad]]="","",'Formulario PPGR1'!#REF!)</f>
        <v>#REF!</v>
      </c>
      <c r="G337" s="459" t="s">
        <v>1961</v>
      </c>
      <c r="H337" s="463" t="s">
        <v>1981</v>
      </c>
      <c r="I337" s="460">
        <v>4</v>
      </c>
      <c r="J337" s="462" t="s">
        <v>13</v>
      </c>
      <c r="K337" s="464"/>
      <c r="L337" s="465" t="s">
        <v>2730</v>
      </c>
      <c r="M337" s="464" t="s">
        <v>2529</v>
      </c>
      <c r="N337" s="459">
        <v>4</v>
      </c>
      <c r="O337" s="461">
        <v>1550</v>
      </c>
      <c r="P337" s="482">
        <f>Tabla1[[#This Row],[Precio Unitario]]*Tabla1[[#This Row],[Cantidad de Insumos]]</f>
        <v>6200</v>
      </c>
      <c r="Q337" s="514">
        <v>223101</v>
      </c>
      <c r="R337" s="479" t="s">
        <v>924</v>
      </c>
    </row>
    <row r="338" spans="2:18" s="116" customFormat="1" ht="15.75" x14ac:dyDescent="0.25">
      <c r="B338" s="458" t="e">
        <f>IF(Tabla1[[#This Row],[Código_Actividad]]="","",CONCATENATE(Tabla1[[#This Row],[POA]],".",Tabla1[[#This Row],[SRS]],".",Tabla1[[#This Row],[AREA]],".",Tabla1[[#This Row],[TIPO]]))</f>
        <v>#REF!</v>
      </c>
      <c r="C338" s="458" t="e">
        <f>IF(Tabla1[[#This Row],[Código_Actividad]]="","",'Formulario PPGR1'!#REF!)</f>
        <v>#REF!</v>
      </c>
      <c r="D338" s="458" t="e">
        <f>IF(Tabla1[[#This Row],[Código_Actividad]]="","",'Formulario PPGR1'!#REF!)</f>
        <v>#REF!</v>
      </c>
      <c r="E338" s="458" t="e">
        <f>IF(Tabla1[[#This Row],[Código_Actividad]]="","",'Formulario PPGR1'!#REF!)</f>
        <v>#REF!</v>
      </c>
      <c r="F338" s="458" t="e">
        <f>IF(Tabla1[[#This Row],[Código_Actividad]]="","",'Formulario PPGR1'!#REF!)</f>
        <v>#REF!</v>
      </c>
      <c r="G338" s="459" t="s">
        <v>1962</v>
      </c>
      <c r="H338" s="463" t="s">
        <v>1982</v>
      </c>
      <c r="I338" s="460">
        <v>4</v>
      </c>
      <c r="J338" s="462" t="s">
        <v>1323</v>
      </c>
      <c r="K338" s="464"/>
      <c r="L338" s="465" t="s">
        <v>2729</v>
      </c>
      <c r="M338" s="464" t="s">
        <v>2575</v>
      </c>
      <c r="N338" s="459">
        <v>20</v>
      </c>
      <c r="O338" s="461">
        <v>180</v>
      </c>
      <c r="P338" s="482">
        <f>Tabla1[[#This Row],[Precio Unitario]]*Tabla1[[#This Row],[Cantidad de Insumos]]</f>
        <v>3600</v>
      </c>
      <c r="Q338" s="514">
        <v>237102</v>
      </c>
      <c r="R338" s="462" t="s">
        <v>926</v>
      </c>
    </row>
    <row r="339" spans="2:18" s="116" customFormat="1" ht="25.5" x14ac:dyDescent="0.25">
      <c r="B339" s="458" t="e">
        <f>IF(Tabla1[[#This Row],[Código_Actividad]]="","",CONCATENATE(Tabla1[[#This Row],[POA]],".",Tabla1[[#This Row],[SRS]],".",Tabla1[[#This Row],[AREA]],".",Tabla1[[#This Row],[TIPO]]))</f>
        <v>#REF!</v>
      </c>
      <c r="C339" s="458" t="e">
        <f>IF(Tabla1[[#This Row],[Código_Actividad]]="","",'Formulario PPGR1'!#REF!)</f>
        <v>#REF!</v>
      </c>
      <c r="D339" s="458" t="e">
        <f>IF(Tabla1[[#This Row],[Código_Actividad]]="","",'Formulario PPGR1'!#REF!)</f>
        <v>#REF!</v>
      </c>
      <c r="E339" s="458" t="e">
        <f>IF(Tabla1[[#This Row],[Código_Actividad]]="","",'Formulario PPGR1'!#REF!)</f>
        <v>#REF!</v>
      </c>
      <c r="F339" s="458" t="e">
        <f>IF(Tabla1[[#This Row],[Código_Actividad]]="","",'Formulario PPGR1'!#REF!)</f>
        <v>#REF!</v>
      </c>
      <c r="G339" s="459" t="s">
        <v>1962</v>
      </c>
      <c r="H339" s="463" t="s">
        <v>1982</v>
      </c>
      <c r="I339" s="460">
        <v>4</v>
      </c>
      <c r="J339" s="462" t="s">
        <v>13</v>
      </c>
      <c r="K339" s="464"/>
      <c r="L339" s="465" t="s">
        <v>2730</v>
      </c>
      <c r="M339" s="464" t="s">
        <v>2529</v>
      </c>
      <c r="N339" s="459">
        <v>4</v>
      </c>
      <c r="O339" s="461">
        <v>1550</v>
      </c>
      <c r="P339" s="482">
        <f>Tabla1[[#This Row],[Precio Unitario]]*Tabla1[[#This Row],[Cantidad de Insumos]]</f>
        <v>6200</v>
      </c>
      <c r="Q339" s="514">
        <v>223101</v>
      </c>
      <c r="R339" s="479" t="s">
        <v>924</v>
      </c>
    </row>
    <row r="340" spans="2:18" s="116" customFormat="1" ht="15.75" x14ac:dyDescent="0.25">
      <c r="B340" s="458" t="e">
        <f>IF(Tabla1[[#This Row],[Código_Actividad]]="","",CONCATENATE(Tabla1[[#This Row],[POA]],".",Tabla1[[#This Row],[SRS]],".",Tabla1[[#This Row],[AREA]],".",Tabla1[[#This Row],[TIPO]]))</f>
        <v>#REF!</v>
      </c>
      <c r="C340" s="458" t="e">
        <f>IF(Tabla1[[#This Row],[Código_Actividad]]="","",'Formulario PPGR1'!#REF!)</f>
        <v>#REF!</v>
      </c>
      <c r="D340" s="458" t="e">
        <f>IF(Tabla1[[#This Row],[Código_Actividad]]="","",'Formulario PPGR1'!#REF!)</f>
        <v>#REF!</v>
      </c>
      <c r="E340" s="458" t="e">
        <f>IF(Tabla1[[#This Row],[Código_Actividad]]="","",'Formulario PPGR1'!#REF!)</f>
        <v>#REF!</v>
      </c>
      <c r="F340" s="458" t="e">
        <f>IF(Tabla1[[#This Row],[Código_Actividad]]="","",'Formulario PPGR1'!#REF!)</f>
        <v>#REF!</v>
      </c>
      <c r="G340" s="459" t="s">
        <v>1962</v>
      </c>
      <c r="H340" s="463" t="s">
        <v>1982</v>
      </c>
      <c r="I340" s="460">
        <v>4</v>
      </c>
      <c r="J340" s="462" t="s">
        <v>2731</v>
      </c>
      <c r="K340" s="464"/>
      <c r="L340" s="465" t="s">
        <v>2732</v>
      </c>
      <c r="M340" s="464" t="s">
        <v>1318</v>
      </c>
      <c r="N340" s="459">
        <v>60</v>
      </c>
      <c r="O340" s="461">
        <v>250</v>
      </c>
      <c r="P340" s="482">
        <f>Tabla1[[#This Row],[Precio Unitario]]*Tabla1[[#This Row],[Cantidad de Insumos]]</f>
        <v>15000</v>
      </c>
      <c r="Q340" s="514">
        <v>231101</v>
      </c>
      <c r="R340" s="430" t="s">
        <v>926</v>
      </c>
    </row>
    <row r="341" spans="2:18" s="116" customFormat="1" ht="15.75" x14ac:dyDescent="0.25">
      <c r="B341" s="458" t="e">
        <f>IF(Tabla1[[#This Row],[Código_Actividad]]="","",CONCATENATE(Tabla1[[#This Row],[POA]],".",Tabla1[[#This Row],[SRS]],".",Tabla1[[#This Row],[AREA]],".",Tabla1[[#This Row],[TIPO]]))</f>
        <v>#REF!</v>
      </c>
      <c r="C341" s="458" t="e">
        <f>IF(Tabla1[[#This Row],[Código_Actividad]]="","",'Formulario PPGR1'!#REF!)</f>
        <v>#REF!</v>
      </c>
      <c r="D341" s="458" t="e">
        <f>IF(Tabla1[[#This Row],[Código_Actividad]]="","",'Formulario PPGR1'!#REF!)</f>
        <v>#REF!</v>
      </c>
      <c r="E341" s="458" t="e">
        <f>IF(Tabla1[[#This Row],[Código_Actividad]]="","",'Formulario PPGR1'!#REF!)</f>
        <v>#REF!</v>
      </c>
      <c r="F341" s="458" t="e">
        <f>IF(Tabla1[[#This Row],[Código_Actividad]]="","",'Formulario PPGR1'!#REF!)</f>
        <v>#REF!</v>
      </c>
      <c r="G341" s="459" t="s">
        <v>2733</v>
      </c>
      <c r="H341" s="463" t="s">
        <v>1988</v>
      </c>
      <c r="I341" s="460" t="s">
        <v>2200</v>
      </c>
      <c r="J341" s="462" t="s">
        <v>1327</v>
      </c>
      <c r="K341" s="464"/>
      <c r="L341" s="465" t="s">
        <v>2734</v>
      </c>
      <c r="M341" s="464" t="s">
        <v>1318</v>
      </c>
      <c r="N341" s="459">
        <v>80</v>
      </c>
      <c r="O341" s="461">
        <v>250</v>
      </c>
      <c r="P341" s="482">
        <f>Tabla1[[#This Row],[Precio Unitario]]*Tabla1[[#This Row],[Cantidad de Insumos]]</f>
        <v>20000</v>
      </c>
      <c r="Q341" s="514">
        <v>231101</v>
      </c>
      <c r="R341" s="430" t="s">
        <v>926</v>
      </c>
    </row>
    <row r="342" spans="2:18" s="116" customFormat="1" ht="15.75" x14ac:dyDescent="0.25">
      <c r="B342" s="458" t="e">
        <f>IF(Tabla1[[#This Row],[Código_Actividad]]="","",CONCATENATE(Tabla1[[#This Row],[POA]],".",Tabla1[[#This Row],[SRS]],".",Tabla1[[#This Row],[AREA]],".",Tabla1[[#This Row],[TIPO]]))</f>
        <v>#REF!</v>
      </c>
      <c r="C342" s="458" t="e">
        <f>IF(Tabla1[[#This Row],[Código_Actividad]]="","",'Formulario PPGR1'!#REF!)</f>
        <v>#REF!</v>
      </c>
      <c r="D342" s="458" t="e">
        <f>IF(Tabla1[[#This Row],[Código_Actividad]]="","",'Formulario PPGR1'!#REF!)</f>
        <v>#REF!</v>
      </c>
      <c r="E342" s="458" t="e">
        <f>IF(Tabla1[[#This Row],[Código_Actividad]]="","",'Formulario PPGR1'!#REF!)</f>
        <v>#REF!</v>
      </c>
      <c r="F342" s="458" t="e">
        <f>IF(Tabla1[[#This Row],[Código_Actividad]]="","",'Formulario PPGR1'!#REF!)</f>
        <v>#REF!</v>
      </c>
      <c r="G342" s="459" t="s">
        <v>2733</v>
      </c>
      <c r="H342" s="463" t="s">
        <v>1988</v>
      </c>
      <c r="I342" s="460" t="s">
        <v>2200</v>
      </c>
      <c r="J342" s="462" t="s">
        <v>2597</v>
      </c>
      <c r="K342" s="464"/>
      <c r="L342" s="465" t="s">
        <v>2734</v>
      </c>
      <c r="M342" s="464" t="s">
        <v>1318</v>
      </c>
      <c r="N342" s="459">
        <v>80</v>
      </c>
      <c r="O342" s="461">
        <v>400</v>
      </c>
      <c r="P342" s="482">
        <f>Tabla1[[#This Row],[Precio Unitario]]*Tabla1[[#This Row],[Cantidad de Insumos]]</f>
        <v>32000</v>
      </c>
      <c r="Q342" s="514">
        <v>231101</v>
      </c>
      <c r="R342" s="430" t="s">
        <v>926</v>
      </c>
    </row>
    <row r="343" spans="2:18" s="116" customFormat="1" ht="76.5" x14ac:dyDescent="0.25">
      <c r="B343" s="458" t="e">
        <f>IF(Tabla1[[#This Row],[Código_Actividad]]="","",CONCATENATE(Tabla1[[#This Row],[POA]],".",Tabla1[[#This Row],[SRS]],".",Tabla1[[#This Row],[AREA]],".",Tabla1[[#This Row],[TIPO]]))</f>
        <v>#REF!</v>
      </c>
      <c r="C343" s="458" t="e">
        <f>IF(Tabla1[[#This Row],[Código_Actividad]]="","",'Formulario PPGR1'!#REF!)</f>
        <v>#REF!</v>
      </c>
      <c r="D343" s="458" t="e">
        <f>IF(Tabla1[[#This Row],[Código_Actividad]]="","",'Formulario PPGR1'!#REF!)</f>
        <v>#REF!</v>
      </c>
      <c r="E343" s="458" t="e">
        <f>IF(Tabla1[[#This Row],[Código_Actividad]]="","",'Formulario PPGR1'!#REF!)</f>
        <v>#REF!</v>
      </c>
      <c r="F343" s="458" t="e">
        <f>IF(Tabla1[[#This Row],[Código_Actividad]]="","",'Formulario PPGR1'!#REF!)</f>
        <v>#REF!</v>
      </c>
      <c r="G343" s="459" t="s">
        <v>2733</v>
      </c>
      <c r="H343" s="498" t="s">
        <v>1988</v>
      </c>
      <c r="I343" s="460" t="s">
        <v>2200</v>
      </c>
      <c r="J343" s="462" t="s">
        <v>2735</v>
      </c>
      <c r="K343" s="464"/>
      <c r="L343" s="465" t="s">
        <v>2736</v>
      </c>
      <c r="M343" s="464" t="s">
        <v>2524</v>
      </c>
      <c r="N343" s="459">
        <v>2</v>
      </c>
      <c r="O343" s="461">
        <v>300</v>
      </c>
      <c r="P343" s="482">
        <f>Tabla1[[#This Row],[Precio Unitario]]*Tabla1[[#This Row],[Cantidad de Insumos]]</f>
        <v>600</v>
      </c>
      <c r="Q343" s="514">
        <v>239201</v>
      </c>
      <c r="R343" s="462" t="s">
        <v>924</v>
      </c>
    </row>
    <row r="344" spans="2:18" s="116" customFormat="1" ht="76.5" x14ac:dyDescent="0.25">
      <c r="B344" s="458" t="e">
        <f>IF(Tabla1[[#This Row],[Código_Actividad]]="","",CONCATENATE(Tabla1[[#This Row],[POA]],".",Tabla1[[#This Row],[SRS]],".",Tabla1[[#This Row],[AREA]],".",Tabla1[[#This Row],[TIPO]]))</f>
        <v>#REF!</v>
      </c>
      <c r="C344" s="458" t="e">
        <f>IF(Tabla1[[#This Row],[Código_Actividad]]="","",'Formulario PPGR1'!#REF!)</f>
        <v>#REF!</v>
      </c>
      <c r="D344" s="458" t="e">
        <f>IF(Tabla1[[#This Row],[Código_Actividad]]="","",'Formulario PPGR1'!#REF!)</f>
        <v>#REF!</v>
      </c>
      <c r="E344" s="458" t="e">
        <f>IF(Tabla1[[#This Row],[Código_Actividad]]="","",'Formulario PPGR1'!#REF!)</f>
        <v>#REF!</v>
      </c>
      <c r="F344" s="458" t="e">
        <f>IF(Tabla1[[#This Row],[Código_Actividad]]="","",'Formulario PPGR1'!#REF!)</f>
        <v>#REF!</v>
      </c>
      <c r="G344" s="459" t="s">
        <v>2733</v>
      </c>
      <c r="H344" s="498" t="s">
        <v>1988</v>
      </c>
      <c r="I344" s="460" t="s">
        <v>2200</v>
      </c>
      <c r="J344" s="462" t="s">
        <v>2737</v>
      </c>
      <c r="K344" s="464"/>
      <c r="L344" s="465" t="s">
        <v>2738</v>
      </c>
      <c r="M344" s="464" t="s">
        <v>2739</v>
      </c>
      <c r="N344" s="459">
        <v>2</v>
      </c>
      <c r="O344" s="461">
        <v>400</v>
      </c>
      <c r="P344" s="482">
        <f>Tabla1[[#This Row],[Precio Unitario]]*Tabla1[[#This Row],[Cantidad de Insumos]]</f>
        <v>800</v>
      </c>
      <c r="Q344" s="514">
        <v>239201</v>
      </c>
      <c r="R344" s="462" t="s">
        <v>924</v>
      </c>
    </row>
    <row r="345" spans="2:18" s="116" customFormat="1" ht="76.5" x14ac:dyDescent="0.25">
      <c r="B345" s="458" t="e">
        <f>IF(Tabla1[[#This Row],[Código_Actividad]]="","",CONCATENATE(Tabla1[[#This Row],[POA]],".",Tabla1[[#This Row],[SRS]],".",Tabla1[[#This Row],[AREA]],".",Tabla1[[#This Row],[TIPO]]))</f>
        <v>#REF!</v>
      </c>
      <c r="C345" s="458" t="e">
        <f>IF(Tabla1[[#This Row],[Código_Actividad]]="","",'Formulario PPGR1'!#REF!)</f>
        <v>#REF!</v>
      </c>
      <c r="D345" s="458" t="e">
        <f>IF(Tabla1[[#This Row],[Código_Actividad]]="","",'Formulario PPGR1'!#REF!)</f>
        <v>#REF!</v>
      </c>
      <c r="E345" s="458" t="e">
        <f>IF(Tabla1[[#This Row],[Código_Actividad]]="","",'Formulario PPGR1'!#REF!)</f>
        <v>#REF!</v>
      </c>
      <c r="F345" s="458" t="e">
        <f>IF(Tabla1[[#This Row],[Código_Actividad]]="","",'Formulario PPGR1'!#REF!)</f>
        <v>#REF!</v>
      </c>
      <c r="G345" s="459" t="s">
        <v>2733</v>
      </c>
      <c r="H345" s="498" t="s">
        <v>1988</v>
      </c>
      <c r="I345" s="460" t="s">
        <v>2200</v>
      </c>
      <c r="J345" s="462" t="s">
        <v>2607</v>
      </c>
      <c r="K345" s="464"/>
      <c r="L345" s="465" t="s">
        <v>2740</v>
      </c>
      <c r="M345" s="464" t="s">
        <v>2739</v>
      </c>
      <c r="N345" s="459">
        <v>10</v>
      </c>
      <c r="O345" s="461">
        <v>140</v>
      </c>
      <c r="P345" s="482">
        <f>Tabla1[[#This Row],[Precio Unitario]]*Tabla1[[#This Row],[Cantidad de Insumos]]</f>
        <v>1400</v>
      </c>
      <c r="Q345" s="514">
        <v>239201</v>
      </c>
      <c r="R345" s="462" t="s">
        <v>924</v>
      </c>
    </row>
    <row r="346" spans="2:18" s="116" customFormat="1" ht="51" x14ac:dyDescent="0.25">
      <c r="B346" s="458" t="e">
        <f>IF(Tabla1[[#This Row],[Código_Actividad]]="","",CONCATENATE(Tabla1[[#This Row],[POA]],".",Tabla1[[#This Row],[SRS]],".",Tabla1[[#This Row],[AREA]],".",Tabla1[[#This Row],[TIPO]]))</f>
        <v>#REF!</v>
      </c>
      <c r="C346" s="458" t="e">
        <f>IF(Tabla1[[#This Row],[Código_Actividad]]="","",'Formulario PPGR1'!#REF!)</f>
        <v>#REF!</v>
      </c>
      <c r="D346" s="458" t="e">
        <f>IF(Tabla1[[#This Row],[Código_Actividad]]="","",'Formulario PPGR1'!#REF!)</f>
        <v>#REF!</v>
      </c>
      <c r="E346" s="458" t="e">
        <f>IF(Tabla1[[#This Row],[Código_Actividad]]="","",'Formulario PPGR1'!#REF!)</f>
        <v>#REF!</v>
      </c>
      <c r="F346" s="458" t="e">
        <f>IF(Tabla1[[#This Row],[Código_Actividad]]="","",'Formulario PPGR1'!#REF!)</f>
        <v>#REF!</v>
      </c>
      <c r="G346" s="459" t="s">
        <v>2733</v>
      </c>
      <c r="H346" s="498" t="s">
        <v>1991</v>
      </c>
      <c r="I346" s="460" t="s">
        <v>2200</v>
      </c>
      <c r="J346" s="462" t="s">
        <v>2741</v>
      </c>
      <c r="K346" s="464"/>
      <c r="L346" s="465" t="s">
        <v>2742</v>
      </c>
      <c r="M346" s="464" t="s">
        <v>1318</v>
      </c>
      <c r="N346" s="459">
        <v>80</v>
      </c>
      <c r="O346" s="461">
        <v>20</v>
      </c>
      <c r="P346" s="482">
        <f>Tabla1[[#This Row],[Precio Unitario]]*Tabla1[[#This Row],[Cantidad de Insumos]]</f>
        <v>1600</v>
      </c>
      <c r="Q346" s="514">
        <v>239201</v>
      </c>
      <c r="R346" s="462" t="s">
        <v>924</v>
      </c>
    </row>
    <row r="347" spans="2:18" s="116" customFormat="1" ht="51" x14ac:dyDescent="0.25">
      <c r="B347" s="458" t="e">
        <f>IF(Tabla1[[#This Row],[Código_Actividad]]="","",CONCATENATE(Tabla1[[#This Row],[POA]],".",Tabla1[[#This Row],[SRS]],".",Tabla1[[#This Row],[AREA]],".",Tabla1[[#This Row],[TIPO]]))</f>
        <v>#REF!</v>
      </c>
      <c r="C347" s="458" t="e">
        <f>IF(Tabla1[[#This Row],[Código_Actividad]]="","",'Formulario PPGR1'!#REF!)</f>
        <v>#REF!</v>
      </c>
      <c r="D347" s="458" t="e">
        <f>IF(Tabla1[[#This Row],[Código_Actividad]]="","",'Formulario PPGR1'!#REF!)</f>
        <v>#REF!</v>
      </c>
      <c r="E347" s="458" t="e">
        <f>IF(Tabla1[[#This Row],[Código_Actividad]]="","",'Formulario PPGR1'!#REF!)</f>
        <v>#REF!</v>
      </c>
      <c r="F347" s="458" t="e">
        <f>IF(Tabla1[[#This Row],[Código_Actividad]]="","",'Formulario PPGR1'!#REF!)</f>
        <v>#REF!</v>
      </c>
      <c r="G347" s="459" t="s">
        <v>2743</v>
      </c>
      <c r="H347" s="498" t="s">
        <v>1991</v>
      </c>
      <c r="I347" s="460" t="s">
        <v>2200</v>
      </c>
      <c r="J347" s="462" t="s">
        <v>1323</v>
      </c>
      <c r="K347" s="464"/>
      <c r="L347" s="465" t="s">
        <v>2729</v>
      </c>
      <c r="M347" s="464" t="s">
        <v>2575</v>
      </c>
      <c r="N347" s="459">
        <v>20</v>
      </c>
      <c r="O347" s="461">
        <v>180</v>
      </c>
      <c r="P347" s="482">
        <f>Tabla1[[#This Row],[Precio Unitario]]*Tabla1[[#This Row],[Cantidad de Insumos]]</f>
        <v>3600</v>
      </c>
      <c r="Q347" s="514">
        <v>237102</v>
      </c>
      <c r="R347" s="462" t="s">
        <v>926</v>
      </c>
    </row>
    <row r="348" spans="2:18" s="116" customFormat="1" ht="38.25" x14ac:dyDescent="0.25">
      <c r="B348" s="458" t="e">
        <f>IF(Tabla1[[#This Row],[Código_Actividad]]="","",CONCATENATE(Tabla1[[#This Row],[POA]],".",Tabla1[[#This Row],[SRS]],".",Tabla1[[#This Row],[AREA]],".",Tabla1[[#This Row],[TIPO]]))</f>
        <v>#REF!</v>
      </c>
      <c r="C348" s="458" t="e">
        <f>IF(Tabla1[[#This Row],[Código_Actividad]]="","",'Formulario PPGR1'!#REF!)</f>
        <v>#REF!</v>
      </c>
      <c r="D348" s="458" t="e">
        <f>IF(Tabla1[[#This Row],[Código_Actividad]]="","",'Formulario PPGR1'!#REF!)</f>
        <v>#REF!</v>
      </c>
      <c r="E348" s="458" t="e">
        <f>IF(Tabla1[[#This Row],[Código_Actividad]]="","",'Formulario PPGR1'!#REF!)</f>
        <v>#REF!</v>
      </c>
      <c r="F348" s="458" t="e">
        <f>IF(Tabla1[[#This Row],[Código_Actividad]]="","",'Formulario PPGR1'!#REF!)</f>
        <v>#REF!</v>
      </c>
      <c r="G348" s="459" t="s">
        <v>2743</v>
      </c>
      <c r="H348" s="498" t="s">
        <v>1993</v>
      </c>
      <c r="I348" s="460" t="s">
        <v>2200</v>
      </c>
      <c r="J348" s="462" t="s">
        <v>2744</v>
      </c>
      <c r="K348" s="464"/>
      <c r="L348" s="465" t="s">
        <v>2730</v>
      </c>
      <c r="M348" s="464" t="s">
        <v>2529</v>
      </c>
      <c r="N348" s="459">
        <v>5</v>
      </c>
      <c r="O348" s="461">
        <v>1550</v>
      </c>
      <c r="P348" s="482">
        <f>Tabla1[[#This Row],[Precio Unitario]]*Tabla1[[#This Row],[Cantidad de Insumos]]</f>
        <v>7750</v>
      </c>
      <c r="Q348" s="514">
        <v>223101</v>
      </c>
      <c r="R348" s="479" t="s">
        <v>924</v>
      </c>
    </row>
    <row r="349" spans="2:18" s="116" customFormat="1" ht="38.25" x14ac:dyDescent="0.25">
      <c r="B349" s="458" t="e">
        <f>IF(Tabla1[[#This Row],[Código_Actividad]]="","",CONCATENATE(Tabla1[[#This Row],[POA]],".",Tabla1[[#This Row],[SRS]],".",Tabla1[[#This Row],[AREA]],".",Tabla1[[#This Row],[TIPO]]))</f>
        <v>#REF!</v>
      </c>
      <c r="C349" s="458" t="e">
        <f>IF(Tabla1[[#This Row],[Código_Actividad]]="","",'Formulario PPGR1'!#REF!)</f>
        <v>#REF!</v>
      </c>
      <c r="D349" s="458" t="e">
        <f>IF(Tabla1[[#This Row],[Código_Actividad]]="","",'Formulario PPGR1'!#REF!)</f>
        <v>#REF!</v>
      </c>
      <c r="E349" s="458" t="e">
        <f>IF(Tabla1[[#This Row],[Código_Actividad]]="","",'Formulario PPGR1'!#REF!)</f>
        <v>#REF!</v>
      </c>
      <c r="F349" s="458" t="e">
        <f>IF(Tabla1[[#This Row],[Código_Actividad]]="","",'Formulario PPGR1'!#REF!)</f>
        <v>#REF!</v>
      </c>
      <c r="G349" s="459" t="s">
        <v>2745</v>
      </c>
      <c r="H349" s="498" t="s">
        <v>1993</v>
      </c>
      <c r="I349" s="460" t="s">
        <v>2200</v>
      </c>
      <c r="J349" s="462" t="s">
        <v>1323</v>
      </c>
      <c r="K349" s="464"/>
      <c r="L349" s="465" t="s">
        <v>2729</v>
      </c>
      <c r="M349" s="464" t="s">
        <v>2575</v>
      </c>
      <c r="N349" s="459">
        <v>20</v>
      </c>
      <c r="O349" s="461">
        <v>180</v>
      </c>
      <c r="P349" s="482">
        <f>Tabla1[[#This Row],[Precio Unitario]]*Tabla1[[#This Row],[Cantidad de Insumos]]</f>
        <v>3600</v>
      </c>
      <c r="Q349" s="514">
        <v>237102</v>
      </c>
      <c r="R349" s="462" t="s">
        <v>926</v>
      </c>
    </row>
    <row r="350" spans="2:18" s="116" customFormat="1" ht="89.25" x14ac:dyDescent="0.25">
      <c r="B350" s="458" t="e">
        <f>IF(Tabla1[[#This Row],[Código_Actividad]]="","",CONCATENATE(Tabla1[[#This Row],[POA]],".",Tabla1[[#This Row],[SRS]],".",Tabla1[[#This Row],[AREA]],".",Tabla1[[#This Row],[TIPO]]))</f>
        <v>#REF!</v>
      </c>
      <c r="C350" s="458" t="e">
        <f>IF(Tabla1[[#This Row],[Código_Actividad]]="","",'Formulario PPGR1'!#REF!)</f>
        <v>#REF!</v>
      </c>
      <c r="D350" s="458" t="e">
        <f>IF(Tabla1[[#This Row],[Código_Actividad]]="","",'Formulario PPGR1'!#REF!)</f>
        <v>#REF!</v>
      </c>
      <c r="E350" s="458" t="e">
        <f>IF(Tabla1[[#This Row],[Código_Actividad]]="","",'Formulario PPGR1'!#REF!)</f>
        <v>#REF!</v>
      </c>
      <c r="F350" s="458" t="e">
        <f>IF(Tabla1[[#This Row],[Código_Actividad]]="","",'Formulario PPGR1'!#REF!)</f>
        <v>#REF!</v>
      </c>
      <c r="G350" s="459" t="s">
        <v>2745</v>
      </c>
      <c r="H350" s="498" t="s">
        <v>1995</v>
      </c>
      <c r="I350" s="460" t="s">
        <v>2200</v>
      </c>
      <c r="J350" s="462" t="s">
        <v>2603</v>
      </c>
      <c r="K350" s="464"/>
      <c r="L350" s="465" t="s">
        <v>2730</v>
      </c>
      <c r="M350" s="464" t="s">
        <v>2529</v>
      </c>
      <c r="N350" s="459">
        <v>1</v>
      </c>
      <c r="O350" s="461">
        <v>1550</v>
      </c>
      <c r="P350" s="482">
        <f>Tabla1[[#This Row],[Precio Unitario]]*Tabla1[[#This Row],[Cantidad de Insumos]]</f>
        <v>1550</v>
      </c>
      <c r="Q350" s="514">
        <v>223101</v>
      </c>
      <c r="R350" s="479" t="s">
        <v>924</v>
      </c>
    </row>
    <row r="351" spans="2:18" s="116" customFormat="1" ht="89.25" x14ac:dyDescent="0.25">
      <c r="B351" s="458" t="e">
        <f>IF(Tabla1[[#This Row],[Código_Actividad]]="","",CONCATENATE(Tabla1[[#This Row],[POA]],".",Tabla1[[#This Row],[SRS]],".",Tabla1[[#This Row],[AREA]],".",Tabla1[[#This Row],[TIPO]]))</f>
        <v>#REF!</v>
      </c>
      <c r="C351" s="458" t="e">
        <f>IF(Tabla1[[#This Row],[Código_Actividad]]="","",'Formulario PPGR1'!#REF!)</f>
        <v>#REF!</v>
      </c>
      <c r="D351" s="458" t="e">
        <f>IF(Tabla1[[#This Row],[Código_Actividad]]="","",'Formulario PPGR1'!#REF!)</f>
        <v>#REF!</v>
      </c>
      <c r="E351" s="458" t="e">
        <f>IF(Tabla1[[#This Row],[Código_Actividad]]="","",'Formulario PPGR1'!#REF!)</f>
        <v>#REF!</v>
      </c>
      <c r="F351" s="458" t="e">
        <f>IF(Tabla1[[#This Row],[Código_Actividad]]="","",'Formulario PPGR1'!#REF!)</f>
        <v>#REF!</v>
      </c>
      <c r="G351" s="459" t="s">
        <v>2746</v>
      </c>
      <c r="H351" s="498" t="s">
        <v>1995</v>
      </c>
      <c r="I351" s="460" t="s">
        <v>2200</v>
      </c>
      <c r="J351" s="462" t="s">
        <v>1323</v>
      </c>
      <c r="K351" s="464"/>
      <c r="L351" s="465" t="s">
        <v>2729</v>
      </c>
      <c r="M351" s="464" t="s">
        <v>2575</v>
      </c>
      <c r="N351" s="459">
        <v>20</v>
      </c>
      <c r="O351" s="461">
        <v>180</v>
      </c>
      <c r="P351" s="482">
        <f>Tabla1[[#This Row],[Precio Unitario]]*Tabla1[[#This Row],[Cantidad de Insumos]]</f>
        <v>3600</v>
      </c>
      <c r="Q351" s="514">
        <v>237102</v>
      </c>
      <c r="R351" s="462" t="s">
        <v>926</v>
      </c>
    </row>
    <row r="352" spans="2:18" s="116" customFormat="1" ht="89.25" x14ac:dyDescent="0.25">
      <c r="B352" s="458" t="e">
        <f>IF(Tabla1[[#This Row],[Código_Actividad]]="","",CONCATENATE(Tabla1[[#This Row],[POA]],".",Tabla1[[#This Row],[SRS]],".",Tabla1[[#This Row],[AREA]],".",Tabla1[[#This Row],[TIPO]]))</f>
        <v>#REF!</v>
      </c>
      <c r="C352" s="458" t="e">
        <f>IF(Tabla1[[#This Row],[Código_Actividad]]="","",'Formulario PPGR1'!#REF!)</f>
        <v>#REF!</v>
      </c>
      <c r="D352" s="458" t="e">
        <f>IF(Tabla1[[#This Row],[Código_Actividad]]="","",'Formulario PPGR1'!#REF!)</f>
        <v>#REF!</v>
      </c>
      <c r="E352" s="458" t="e">
        <f>IF(Tabla1[[#This Row],[Código_Actividad]]="","",'Formulario PPGR1'!#REF!)</f>
        <v>#REF!</v>
      </c>
      <c r="F352" s="458" t="e">
        <f>IF(Tabla1[[#This Row],[Código_Actividad]]="","",'Formulario PPGR1'!#REF!)</f>
        <v>#REF!</v>
      </c>
      <c r="G352" s="459" t="s">
        <v>2746</v>
      </c>
      <c r="H352" s="498" t="s">
        <v>1995</v>
      </c>
      <c r="I352" s="460" t="s">
        <v>2200</v>
      </c>
      <c r="J352" s="462" t="s">
        <v>2603</v>
      </c>
      <c r="K352" s="464"/>
      <c r="L352" s="465" t="s">
        <v>2730</v>
      </c>
      <c r="M352" s="464" t="s">
        <v>2529</v>
      </c>
      <c r="N352" s="459">
        <v>4</v>
      </c>
      <c r="O352" s="461">
        <v>1550</v>
      </c>
      <c r="P352" s="482">
        <f>Tabla1[[#This Row],[Precio Unitario]]*Tabla1[[#This Row],[Cantidad de Insumos]]</f>
        <v>6200</v>
      </c>
      <c r="Q352" s="514">
        <v>223101</v>
      </c>
      <c r="R352" s="479" t="s">
        <v>924</v>
      </c>
    </row>
    <row r="353" spans="2:18" s="116" customFormat="1" ht="63.75" x14ac:dyDescent="0.25">
      <c r="B353" s="458" t="e">
        <f>IF(Tabla1[[#This Row],[Código_Actividad]]="","",CONCATENATE(Tabla1[[#This Row],[POA]],".",Tabla1[[#This Row],[SRS]],".",Tabla1[[#This Row],[AREA]],".",Tabla1[[#This Row],[TIPO]]))</f>
        <v>#REF!</v>
      </c>
      <c r="C353" s="458" t="e">
        <f>IF(Tabla1[[#This Row],[Código_Actividad]]="","",'Formulario PPGR1'!#REF!)</f>
        <v>#REF!</v>
      </c>
      <c r="D353" s="458" t="e">
        <f>IF(Tabla1[[#This Row],[Código_Actividad]]="","",'Formulario PPGR1'!#REF!)</f>
        <v>#REF!</v>
      </c>
      <c r="E353" s="458" t="e">
        <f>IF(Tabla1[[#This Row],[Código_Actividad]]="","",'Formulario PPGR1'!#REF!)</f>
        <v>#REF!</v>
      </c>
      <c r="F353" s="458" t="e">
        <f>IF(Tabla1[[#This Row],[Código_Actividad]]="","",'Formulario PPGR1'!#REF!)</f>
        <v>#REF!</v>
      </c>
      <c r="G353" s="459" t="s">
        <v>2747</v>
      </c>
      <c r="H353" s="498" t="s">
        <v>1997</v>
      </c>
      <c r="I353" s="460" t="s">
        <v>2200</v>
      </c>
      <c r="J353" s="462" t="s">
        <v>1323</v>
      </c>
      <c r="K353" s="464"/>
      <c r="L353" s="465" t="s">
        <v>2729</v>
      </c>
      <c r="M353" s="464" t="s">
        <v>2575</v>
      </c>
      <c r="N353" s="459">
        <v>20</v>
      </c>
      <c r="O353" s="461">
        <v>180</v>
      </c>
      <c r="P353" s="482">
        <f>Tabla1[[#This Row],[Precio Unitario]]*Tabla1[[#This Row],[Cantidad de Insumos]]</f>
        <v>3600</v>
      </c>
      <c r="Q353" s="514">
        <v>237102</v>
      </c>
      <c r="R353" s="462" t="s">
        <v>926</v>
      </c>
    </row>
    <row r="354" spans="2:18" s="116" customFormat="1" ht="114.75" x14ac:dyDescent="0.25">
      <c r="B354" s="458" t="e">
        <f>IF(Tabla1[[#This Row],[Código_Actividad]]="","",CONCATENATE(Tabla1[[#This Row],[POA]],".",Tabla1[[#This Row],[SRS]],".",Tabla1[[#This Row],[AREA]],".",Tabla1[[#This Row],[TIPO]]))</f>
        <v>#REF!</v>
      </c>
      <c r="C354" s="458" t="e">
        <f>IF(Tabla1[[#This Row],[Código_Actividad]]="","",'Formulario PPGR1'!#REF!)</f>
        <v>#REF!</v>
      </c>
      <c r="D354" s="458" t="e">
        <f>IF(Tabla1[[#This Row],[Código_Actividad]]="","",'Formulario PPGR1'!#REF!)</f>
        <v>#REF!</v>
      </c>
      <c r="E354" s="458" t="e">
        <f>IF(Tabla1[[#This Row],[Código_Actividad]]="","",'Formulario PPGR1'!#REF!)</f>
        <v>#REF!</v>
      </c>
      <c r="F354" s="458" t="e">
        <f>IF(Tabla1[[#This Row],[Código_Actividad]]="","",'Formulario PPGR1'!#REF!)</f>
        <v>#REF!</v>
      </c>
      <c r="G354" s="459" t="s">
        <v>2747</v>
      </c>
      <c r="H354" s="498" t="s">
        <v>1999</v>
      </c>
      <c r="I354" s="460" t="s">
        <v>2200</v>
      </c>
      <c r="J354" s="462" t="s">
        <v>2603</v>
      </c>
      <c r="K354" s="464"/>
      <c r="L354" s="465" t="s">
        <v>2730</v>
      </c>
      <c r="M354" s="464" t="s">
        <v>2529</v>
      </c>
      <c r="N354" s="459">
        <v>4</v>
      </c>
      <c r="O354" s="461">
        <v>1550</v>
      </c>
      <c r="P354" s="482">
        <f>Tabla1[[#This Row],[Precio Unitario]]*Tabla1[[#This Row],[Cantidad de Insumos]]</f>
        <v>6200</v>
      </c>
      <c r="Q354" s="514">
        <v>223101</v>
      </c>
      <c r="R354" s="479" t="s">
        <v>924</v>
      </c>
    </row>
    <row r="355" spans="2:18" s="116" customFormat="1" ht="114.75" x14ac:dyDescent="0.25">
      <c r="B355" s="458" t="e">
        <f>IF(Tabla1[[#This Row],[Código_Actividad]]="","",CONCATENATE(Tabla1[[#This Row],[POA]],".",Tabla1[[#This Row],[SRS]],".",Tabla1[[#This Row],[AREA]],".",Tabla1[[#This Row],[TIPO]]))</f>
        <v>#REF!</v>
      </c>
      <c r="C355" s="458" t="e">
        <f>IF(Tabla1[[#This Row],[Código_Actividad]]="","",'Formulario PPGR1'!#REF!)</f>
        <v>#REF!</v>
      </c>
      <c r="D355" s="458" t="e">
        <f>IF(Tabla1[[#This Row],[Código_Actividad]]="","",'Formulario PPGR1'!#REF!)</f>
        <v>#REF!</v>
      </c>
      <c r="E355" s="458" t="e">
        <f>IF(Tabla1[[#This Row],[Código_Actividad]]="","",'Formulario PPGR1'!#REF!)</f>
        <v>#REF!</v>
      </c>
      <c r="F355" s="458" t="e">
        <f>IF(Tabla1[[#This Row],[Código_Actividad]]="","",'Formulario PPGR1'!#REF!)</f>
        <v>#REF!</v>
      </c>
      <c r="G355" s="459" t="s">
        <v>2748</v>
      </c>
      <c r="H355" s="498" t="s">
        <v>1999</v>
      </c>
      <c r="I355" s="460" t="s">
        <v>2200</v>
      </c>
      <c r="J355" s="462" t="s">
        <v>1327</v>
      </c>
      <c r="K355" s="464"/>
      <c r="L355" s="465" t="s">
        <v>2749</v>
      </c>
      <c r="M355" s="464" t="s">
        <v>1318</v>
      </c>
      <c r="N355" s="459">
        <v>120</v>
      </c>
      <c r="O355" s="461">
        <v>250</v>
      </c>
      <c r="P355" s="482">
        <f>Tabla1[[#This Row],[Precio Unitario]]*Tabla1[[#This Row],[Cantidad de Insumos]]</f>
        <v>30000</v>
      </c>
      <c r="Q355" s="514">
        <v>231101</v>
      </c>
      <c r="R355" s="430" t="s">
        <v>926</v>
      </c>
    </row>
    <row r="356" spans="2:18" s="116" customFormat="1" ht="114.75" x14ac:dyDescent="0.25">
      <c r="B356" s="458" t="e">
        <f>IF(Tabla1[[#This Row],[Código_Actividad]]="","",CONCATENATE(Tabla1[[#This Row],[POA]],".",Tabla1[[#This Row],[SRS]],".",Tabla1[[#This Row],[AREA]],".",Tabla1[[#This Row],[TIPO]]))</f>
        <v>#REF!</v>
      </c>
      <c r="C356" s="458" t="e">
        <f>IF(Tabla1[[#This Row],[Código_Actividad]]="","",'Formulario PPGR1'!#REF!)</f>
        <v>#REF!</v>
      </c>
      <c r="D356" s="458" t="e">
        <f>IF(Tabla1[[#This Row],[Código_Actividad]]="","",'Formulario PPGR1'!#REF!)</f>
        <v>#REF!</v>
      </c>
      <c r="E356" s="458" t="e">
        <f>IF(Tabla1[[#This Row],[Código_Actividad]]="","",'Formulario PPGR1'!#REF!)</f>
        <v>#REF!</v>
      </c>
      <c r="F356" s="458" t="e">
        <f>IF(Tabla1[[#This Row],[Código_Actividad]]="","",'Formulario PPGR1'!#REF!)</f>
        <v>#REF!</v>
      </c>
      <c r="G356" s="459" t="s">
        <v>2748</v>
      </c>
      <c r="H356" s="498" t="s">
        <v>1999</v>
      </c>
      <c r="I356" s="460" t="s">
        <v>2200</v>
      </c>
      <c r="J356" s="462" t="s">
        <v>2597</v>
      </c>
      <c r="K356" s="464"/>
      <c r="L356" s="465" t="s">
        <v>2749</v>
      </c>
      <c r="M356" s="464" t="s">
        <v>1318</v>
      </c>
      <c r="N356" s="459">
        <v>120</v>
      </c>
      <c r="O356" s="461">
        <v>400</v>
      </c>
      <c r="P356" s="482">
        <f>Tabla1[[#This Row],[Precio Unitario]]*Tabla1[[#This Row],[Cantidad de Insumos]]</f>
        <v>48000</v>
      </c>
      <c r="Q356" s="514">
        <v>231101</v>
      </c>
      <c r="R356" s="430" t="s">
        <v>926</v>
      </c>
    </row>
    <row r="357" spans="2:18" s="116" customFormat="1" ht="114.75" x14ac:dyDescent="0.25">
      <c r="B357" s="458" t="e">
        <f>IF(Tabla1[[#This Row],[Código_Actividad]]="","",CONCATENATE(Tabla1[[#This Row],[POA]],".",Tabla1[[#This Row],[SRS]],".",Tabla1[[#This Row],[AREA]],".",Tabla1[[#This Row],[TIPO]]))</f>
        <v>#REF!</v>
      </c>
      <c r="C357" s="458" t="e">
        <f>IF(Tabla1[[#This Row],[Código_Actividad]]="","",'Formulario PPGR1'!#REF!)</f>
        <v>#REF!</v>
      </c>
      <c r="D357" s="458" t="e">
        <f>IF(Tabla1[[#This Row],[Código_Actividad]]="","",'Formulario PPGR1'!#REF!)</f>
        <v>#REF!</v>
      </c>
      <c r="E357" s="458" t="e">
        <f>IF(Tabla1[[#This Row],[Código_Actividad]]="","",'Formulario PPGR1'!#REF!)</f>
        <v>#REF!</v>
      </c>
      <c r="F357" s="458" t="e">
        <f>IF(Tabla1[[#This Row],[Código_Actividad]]="","",'Formulario PPGR1'!#REF!)</f>
        <v>#REF!</v>
      </c>
      <c r="G357" s="459" t="s">
        <v>2748</v>
      </c>
      <c r="H357" s="498" t="s">
        <v>1999</v>
      </c>
      <c r="I357" s="460" t="s">
        <v>2200</v>
      </c>
      <c r="J357" s="462" t="s">
        <v>2735</v>
      </c>
      <c r="K357" s="464"/>
      <c r="L357" s="465" t="s">
        <v>2736</v>
      </c>
      <c r="M357" s="464" t="s">
        <v>2524</v>
      </c>
      <c r="N357" s="459">
        <v>8</v>
      </c>
      <c r="O357" s="461">
        <v>300</v>
      </c>
      <c r="P357" s="482">
        <f>Tabla1[[#This Row],[Precio Unitario]]*Tabla1[[#This Row],[Cantidad de Insumos]]</f>
        <v>2400</v>
      </c>
      <c r="Q357" s="514" t="s">
        <v>2505</v>
      </c>
      <c r="R357" s="462" t="s">
        <v>924</v>
      </c>
    </row>
    <row r="358" spans="2:18" s="116" customFormat="1" ht="114.75" x14ac:dyDescent="0.25">
      <c r="B358" s="458" t="e">
        <f>IF(Tabla1[[#This Row],[Código_Actividad]]="","",CONCATENATE(Tabla1[[#This Row],[POA]],".",Tabla1[[#This Row],[SRS]],".",Tabla1[[#This Row],[AREA]],".",Tabla1[[#This Row],[TIPO]]))</f>
        <v>#REF!</v>
      </c>
      <c r="C358" s="458" t="e">
        <f>IF(Tabla1[[#This Row],[Código_Actividad]]="","",'Formulario PPGR1'!#REF!)</f>
        <v>#REF!</v>
      </c>
      <c r="D358" s="458" t="e">
        <f>IF(Tabla1[[#This Row],[Código_Actividad]]="","",'Formulario PPGR1'!#REF!)</f>
        <v>#REF!</v>
      </c>
      <c r="E358" s="458" t="e">
        <f>IF(Tabla1[[#This Row],[Código_Actividad]]="","",'Formulario PPGR1'!#REF!)</f>
        <v>#REF!</v>
      </c>
      <c r="F358" s="458" t="e">
        <f>IF(Tabla1[[#This Row],[Código_Actividad]]="","",'Formulario PPGR1'!#REF!)</f>
        <v>#REF!</v>
      </c>
      <c r="G358" s="459" t="s">
        <v>2748</v>
      </c>
      <c r="H358" s="498" t="s">
        <v>1999</v>
      </c>
      <c r="I358" s="460" t="s">
        <v>2200</v>
      </c>
      <c r="J358" s="462" t="s">
        <v>2737</v>
      </c>
      <c r="K358" s="464"/>
      <c r="L358" s="465" t="s">
        <v>2738</v>
      </c>
      <c r="M358" s="464" t="s">
        <v>2739</v>
      </c>
      <c r="N358" s="459">
        <v>8</v>
      </c>
      <c r="O358" s="461">
        <v>400</v>
      </c>
      <c r="P358" s="482">
        <f>Tabla1[[#This Row],[Precio Unitario]]*Tabla1[[#This Row],[Cantidad de Insumos]]</f>
        <v>3200</v>
      </c>
      <c r="Q358" s="514" t="s">
        <v>2505</v>
      </c>
      <c r="R358" s="462" t="s">
        <v>924</v>
      </c>
    </row>
    <row r="359" spans="2:18" s="116" customFormat="1" ht="63.75" x14ac:dyDescent="0.25">
      <c r="B359" s="458" t="e">
        <f>IF(Tabla1[[#This Row],[Código_Actividad]]="","",CONCATENATE(Tabla1[[#This Row],[POA]],".",Tabla1[[#This Row],[SRS]],".",Tabla1[[#This Row],[AREA]],".",Tabla1[[#This Row],[TIPO]]))</f>
        <v>#REF!</v>
      </c>
      <c r="C359" s="458" t="e">
        <f>IF(Tabla1[[#This Row],[Código_Actividad]]="","",'Formulario PPGR1'!#REF!)</f>
        <v>#REF!</v>
      </c>
      <c r="D359" s="458" t="e">
        <f>IF(Tabla1[[#This Row],[Código_Actividad]]="","",'Formulario PPGR1'!#REF!)</f>
        <v>#REF!</v>
      </c>
      <c r="E359" s="458" t="e">
        <f>IF(Tabla1[[#This Row],[Código_Actividad]]="","",'Formulario PPGR1'!#REF!)</f>
        <v>#REF!</v>
      </c>
      <c r="F359" s="458" t="e">
        <f>IF(Tabla1[[#This Row],[Código_Actividad]]="","",'Formulario PPGR1'!#REF!)</f>
        <v>#REF!</v>
      </c>
      <c r="G359" s="459" t="s">
        <v>2748</v>
      </c>
      <c r="H359" s="498" t="s">
        <v>2001</v>
      </c>
      <c r="I359" s="460" t="s">
        <v>2200</v>
      </c>
      <c r="J359" s="462" t="s">
        <v>2607</v>
      </c>
      <c r="K359" s="464"/>
      <c r="L359" s="465" t="s">
        <v>2740</v>
      </c>
      <c r="M359" s="464" t="s">
        <v>2739</v>
      </c>
      <c r="N359" s="459">
        <v>20</v>
      </c>
      <c r="O359" s="461">
        <v>140</v>
      </c>
      <c r="P359" s="482">
        <f>Tabla1[[#This Row],[Precio Unitario]]*Tabla1[[#This Row],[Cantidad de Insumos]]</f>
        <v>2800</v>
      </c>
      <c r="Q359" s="514" t="s">
        <v>2505</v>
      </c>
      <c r="R359" s="462" t="s">
        <v>924</v>
      </c>
    </row>
    <row r="360" spans="2:18" s="116" customFormat="1" ht="63.75" x14ac:dyDescent="0.25">
      <c r="B360" s="458" t="e">
        <f>IF(Tabla1[[#This Row],[Código_Actividad]]="","",CONCATENATE(Tabla1[[#This Row],[POA]],".",Tabla1[[#This Row],[SRS]],".",Tabla1[[#This Row],[AREA]],".",Tabla1[[#This Row],[TIPO]]))</f>
        <v>#REF!</v>
      </c>
      <c r="C360" s="458" t="e">
        <f>IF(Tabla1[[#This Row],[Código_Actividad]]="","",'Formulario PPGR1'!#REF!)</f>
        <v>#REF!</v>
      </c>
      <c r="D360" s="458" t="e">
        <f>IF(Tabla1[[#This Row],[Código_Actividad]]="","",'Formulario PPGR1'!#REF!)</f>
        <v>#REF!</v>
      </c>
      <c r="E360" s="458" t="e">
        <f>IF(Tabla1[[#This Row],[Código_Actividad]]="","",'Formulario PPGR1'!#REF!)</f>
        <v>#REF!</v>
      </c>
      <c r="F360" s="458" t="e">
        <f>IF(Tabla1[[#This Row],[Código_Actividad]]="","",'Formulario PPGR1'!#REF!)</f>
        <v>#REF!</v>
      </c>
      <c r="G360" s="459" t="s">
        <v>2750</v>
      </c>
      <c r="H360" s="498" t="s">
        <v>2001</v>
      </c>
      <c r="I360" s="460" t="s">
        <v>2200</v>
      </c>
      <c r="J360" s="462" t="s">
        <v>1323</v>
      </c>
      <c r="K360" s="464"/>
      <c r="L360" s="465" t="s">
        <v>2729</v>
      </c>
      <c r="M360" s="464" t="s">
        <v>2575</v>
      </c>
      <c r="N360" s="459">
        <v>20</v>
      </c>
      <c r="O360" s="461">
        <v>180</v>
      </c>
      <c r="P360" s="482">
        <f>Tabla1[[#This Row],[Precio Unitario]]*Tabla1[[#This Row],[Cantidad de Insumos]]</f>
        <v>3600</v>
      </c>
      <c r="Q360" s="514" t="s">
        <v>2489</v>
      </c>
      <c r="R360" s="462" t="s">
        <v>926</v>
      </c>
    </row>
    <row r="361" spans="2:18" s="116" customFormat="1" ht="114.75" x14ac:dyDescent="0.25">
      <c r="B361" s="458" t="e">
        <f>IF(Tabla1[[#This Row],[Código_Actividad]]="","",CONCATENATE(Tabla1[[#This Row],[POA]],".",Tabla1[[#This Row],[SRS]],".",Tabla1[[#This Row],[AREA]],".",Tabla1[[#This Row],[TIPO]]))</f>
        <v>#REF!</v>
      </c>
      <c r="C361" s="458" t="e">
        <f>IF(Tabla1[[#This Row],[Código_Actividad]]="","",'Formulario PPGR1'!#REF!)</f>
        <v>#REF!</v>
      </c>
      <c r="D361" s="458" t="e">
        <f>IF(Tabla1[[#This Row],[Código_Actividad]]="","",'Formulario PPGR1'!#REF!)</f>
        <v>#REF!</v>
      </c>
      <c r="E361" s="458" t="e">
        <f>IF(Tabla1[[#This Row],[Código_Actividad]]="","",'Formulario PPGR1'!#REF!)</f>
        <v>#REF!</v>
      </c>
      <c r="F361" s="458" t="e">
        <f>IF(Tabla1[[#This Row],[Código_Actividad]]="","",'Formulario PPGR1'!#REF!)</f>
        <v>#REF!</v>
      </c>
      <c r="G361" s="459" t="s">
        <v>2750</v>
      </c>
      <c r="H361" s="498" t="s">
        <v>2003</v>
      </c>
      <c r="I361" s="460" t="s">
        <v>2200</v>
      </c>
      <c r="J361" s="462" t="s">
        <v>2603</v>
      </c>
      <c r="K361" s="464"/>
      <c r="L361" s="465" t="s">
        <v>2730</v>
      </c>
      <c r="M361" s="464" t="s">
        <v>2529</v>
      </c>
      <c r="N361" s="459">
        <v>4</v>
      </c>
      <c r="O361" s="461">
        <v>1550</v>
      </c>
      <c r="P361" s="482">
        <f>Tabla1[[#This Row],[Precio Unitario]]*Tabla1[[#This Row],[Cantidad de Insumos]]</f>
        <v>6200</v>
      </c>
      <c r="Q361" s="514" t="s">
        <v>2485</v>
      </c>
      <c r="R361" s="479" t="s">
        <v>924</v>
      </c>
    </row>
    <row r="362" spans="2:18" s="116" customFormat="1" ht="114.75" x14ac:dyDescent="0.25">
      <c r="B362" s="458" t="e">
        <f>IF(Tabla1[[#This Row],[Código_Actividad]]="","",CONCATENATE(Tabla1[[#This Row],[POA]],".",Tabla1[[#This Row],[SRS]],".",Tabla1[[#This Row],[AREA]],".",Tabla1[[#This Row],[TIPO]]))</f>
        <v>#REF!</v>
      </c>
      <c r="C362" s="458" t="e">
        <f>IF(Tabla1[[#This Row],[Código_Actividad]]="","",'Formulario PPGR1'!#REF!)</f>
        <v>#REF!</v>
      </c>
      <c r="D362" s="458" t="e">
        <f>IF(Tabla1[[#This Row],[Código_Actividad]]="","",'Formulario PPGR1'!#REF!)</f>
        <v>#REF!</v>
      </c>
      <c r="E362" s="458" t="e">
        <f>IF(Tabla1[[#This Row],[Código_Actividad]]="","",'Formulario PPGR1'!#REF!)</f>
        <v>#REF!</v>
      </c>
      <c r="F362" s="458" t="e">
        <f>IF(Tabla1[[#This Row],[Código_Actividad]]="","",'Formulario PPGR1'!#REF!)</f>
        <v>#REF!</v>
      </c>
      <c r="G362" s="459" t="s">
        <v>2751</v>
      </c>
      <c r="H362" s="498" t="s">
        <v>2003</v>
      </c>
      <c r="I362" s="460" t="s">
        <v>2200</v>
      </c>
      <c r="J362" s="462" t="s">
        <v>1327</v>
      </c>
      <c r="K362" s="464"/>
      <c r="L362" s="465" t="s">
        <v>2752</v>
      </c>
      <c r="M362" s="464" t="s">
        <v>1318</v>
      </c>
      <c r="N362" s="459">
        <v>20</v>
      </c>
      <c r="O362" s="461">
        <v>250</v>
      </c>
      <c r="P362" s="482">
        <f>Tabla1[[#This Row],[Precio Unitario]]*Tabla1[[#This Row],[Cantidad de Insumos]]</f>
        <v>5000</v>
      </c>
      <c r="Q362" s="514" t="s">
        <v>2585</v>
      </c>
      <c r="R362" s="430" t="s">
        <v>926</v>
      </c>
    </row>
    <row r="363" spans="2:18" s="116" customFormat="1" ht="114.75" x14ac:dyDescent="0.25">
      <c r="B363" s="458" t="e">
        <f>IF(Tabla1[[#This Row],[Código_Actividad]]="","",CONCATENATE(Tabla1[[#This Row],[POA]],".",Tabla1[[#This Row],[SRS]],".",Tabla1[[#This Row],[AREA]],".",Tabla1[[#This Row],[TIPO]]))</f>
        <v>#REF!</v>
      </c>
      <c r="C363" s="458" t="e">
        <f>IF(Tabla1[[#This Row],[Código_Actividad]]="","",'Formulario PPGR1'!#REF!)</f>
        <v>#REF!</v>
      </c>
      <c r="D363" s="458" t="e">
        <f>IF(Tabla1[[#This Row],[Código_Actividad]]="","",'Formulario PPGR1'!#REF!)</f>
        <v>#REF!</v>
      </c>
      <c r="E363" s="458" t="e">
        <f>IF(Tabla1[[#This Row],[Código_Actividad]]="","",'Formulario PPGR1'!#REF!)</f>
        <v>#REF!</v>
      </c>
      <c r="F363" s="458" t="e">
        <f>IF(Tabla1[[#This Row],[Código_Actividad]]="","",'Formulario PPGR1'!#REF!)</f>
        <v>#REF!</v>
      </c>
      <c r="G363" s="459" t="s">
        <v>2751</v>
      </c>
      <c r="H363" s="498" t="s">
        <v>2003</v>
      </c>
      <c r="I363" s="460" t="s">
        <v>2200</v>
      </c>
      <c r="J363" s="462" t="s">
        <v>1323</v>
      </c>
      <c r="K363" s="464"/>
      <c r="L363" s="465" t="s">
        <v>2753</v>
      </c>
      <c r="M363" s="464" t="s">
        <v>2575</v>
      </c>
      <c r="N363" s="459">
        <v>10</v>
      </c>
      <c r="O363" s="461">
        <v>180</v>
      </c>
      <c r="P363" s="482">
        <f>Tabla1[[#This Row],[Precio Unitario]]*Tabla1[[#This Row],[Cantidad de Insumos]]</f>
        <v>1800</v>
      </c>
      <c r="Q363" s="514" t="s">
        <v>2489</v>
      </c>
      <c r="R363" s="462" t="s">
        <v>926</v>
      </c>
    </row>
    <row r="364" spans="2:18" s="116" customFormat="1" ht="102" x14ac:dyDescent="0.25">
      <c r="B364" s="458" t="e">
        <f>IF(Tabla1[[#This Row],[Código_Actividad]]="","",CONCATENATE(Tabla1[[#This Row],[POA]],".",Tabla1[[#This Row],[SRS]],".",Tabla1[[#This Row],[AREA]],".",Tabla1[[#This Row],[TIPO]]))</f>
        <v>#REF!</v>
      </c>
      <c r="C364" s="458" t="e">
        <f>IF(Tabla1[[#This Row],[Código_Actividad]]="","",'Formulario PPGR1'!#REF!)</f>
        <v>#REF!</v>
      </c>
      <c r="D364" s="458" t="e">
        <f>IF(Tabla1[[#This Row],[Código_Actividad]]="","",'Formulario PPGR1'!#REF!)</f>
        <v>#REF!</v>
      </c>
      <c r="E364" s="458" t="e">
        <f>IF(Tabla1[[#This Row],[Código_Actividad]]="","",'Formulario PPGR1'!#REF!)</f>
        <v>#REF!</v>
      </c>
      <c r="F364" s="458" t="e">
        <f>IF(Tabla1[[#This Row],[Código_Actividad]]="","",'Formulario PPGR1'!#REF!)</f>
        <v>#REF!</v>
      </c>
      <c r="G364" s="459" t="s">
        <v>2751</v>
      </c>
      <c r="H364" s="498" t="s">
        <v>2005</v>
      </c>
      <c r="I364" s="460" t="s">
        <v>2200</v>
      </c>
      <c r="J364" s="462" t="s">
        <v>2744</v>
      </c>
      <c r="K364" s="464"/>
      <c r="L364" s="465" t="s">
        <v>2730</v>
      </c>
      <c r="M364" s="464" t="s">
        <v>2529</v>
      </c>
      <c r="N364" s="459">
        <v>2</v>
      </c>
      <c r="O364" s="461">
        <v>1550</v>
      </c>
      <c r="P364" s="482">
        <f>Tabla1[[#This Row],[Precio Unitario]]*Tabla1[[#This Row],[Cantidad de Insumos]]</f>
        <v>3100</v>
      </c>
      <c r="Q364" s="514" t="s">
        <v>2485</v>
      </c>
      <c r="R364" s="479" t="s">
        <v>924</v>
      </c>
    </row>
    <row r="365" spans="2:18" s="116" customFormat="1" ht="102" x14ac:dyDescent="0.25">
      <c r="B365" s="458" t="e">
        <f>IF(Tabla1[[#This Row],[Código_Actividad]]="","",CONCATENATE(Tabla1[[#This Row],[POA]],".",Tabla1[[#This Row],[SRS]],".",Tabla1[[#This Row],[AREA]],".",Tabla1[[#This Row],[TIPO]]))</f>
        <v>#REF!</v>
      </c>
      <c r="C365" s="458" t="e">
        <f>IF(Tabla1[[#This Row],[Código_Actividad]]="","",'Formulario PPGR1'!#REF!)</f>
        <v>#REF!</v>
      </c>
      <c r="D365" s="458" t="e">
        <f>IF(Tabla1[[#This Row],[Código_Actividad]]="","",'Formulario PPGR1'!#REF!)</f>
        <v>#REF!</v>
      </c>
      <c r="E365" s="458" t="e">
        <f>IF(Tabla1[[#This Row],[Código_Actividad]]="","",'Formulario PPGR1'!#REF!)</f>
        <v>#REF!</v>
      </c>
      <c r="F365" s="458" t="e">
        <f>IF(Tabla1[[#This Row],[Código_Actividad]]="","",'Formulario PPGR1'!#REF!)</f>
        <v>#REF!</v>
      </c>
      <c r="G365" s="459" t="s">
        <v>2754</v>
      </c>
      <c r="H365" s="498" t="s">
        <v>2005</v>
      </c>
      <c r="I365" s="460" t="s">
        <v>2200</v>
      </c>
      <c r="J365" s="462" t="s">
        <v>2731</v>
      </c>
      <c r="K365" s="464"/>
      <c r="L365" s="465" t="s">
        <v>2749</v>
      </c>
      <c r="M365" s="464" t="s">
        <v>1318</v>
      </c>
      <c r="N365" s="459">
        <v>120</v>
      </c>
      <c r="O365" s="461">
        <v>250</v>
      </c>
      <c r="P365" s="482">
        <f>Tabla1[[#This Row],[Precio Unitario]]*Tabla1[[#This Row],[Cantidad de Insumos]]</f>
        <v>30000</v>
      </c>
      <c r="Q365" s="514" t="s">
        <v>2585</v>
      </c>
      <c r="R365" s="430" t="s">
        <v>926</v>
      </c>
    </row>
    <row r="366" spans="2:18" s="116" customFormat="1" ht="102" x14ac:dyDescent="0.25">
      <c r="B366" s="458" t="e">
        <f>IF(Tabla1[[#This Row],[Código_Actividad]]="","",CONCATENATE(Tabla1[[#This Row],[POA]],".",Tabla1[[#This Row],[SRS]],".",Tabla1[[#This Row],[AREA]],".",Tabla1[[#This Row],[TIPO]]))</f>
        <v>#REF!</v>
      </c>
      <c r="C366" s="458" t="e">
        <f>IF(Tabla1[[#This Row],[Código_Actividad]]="","",'Formulario PPGR1'!#REF!)</f>
        <v>#REF!</v>
      </c>
      <c r="D366" s="458" t="e">
        <f>IF(Tabla1[[#This Row],[Código_Actividad]]="","",'Formulario PPGR1'!#REF!)</f>
        <v>#REF!</v>
      </c>
      <c r="E366" s="458" t="e">
        <f>IF(Tabla1[[#This Row],[Código_Actividad]]="","",'Formulario PPGR1'!#REF!)</f>
        <v>#REF!</v>
      </c>
      <c r="F366" s="458" t="e">
        <f>IF(Tabla1[[#This Row],[Código_Actividad]]="","",'Formulario PPGR1'!#REF!)</f>
        <v>#REF!</v>
      </c>
      <c r="G366" s="459" t="s">
        <v>2754</v>
      </c>
      <c r="H366" s="498" t="s">
        <v>2005</v>
      </c>
      <c r="I366" s="460" t="s">
        <v>2200</v>
      </c>
      <c r="J366" s="462" t="s">
        <v>2735</v>
      </c>
      <c r="K366" s="464"/>
      <c r="L366" s="465" t="s">
        <v>2736</v>
      </c>
      <c r="M366" s="464" t="s">
        <v>2524</v>
      </c>
      <c r="N366" s="459">
        <v>8</v>
      </c>
      <c r="O366" s="461">
        <v>300</v>
      </c>
      <c r="P366" s="482">
        <f>Tabla1[[#This Row],[Precio Unitario]]*Tabla1[[#This Row],[Cantidad de Insumos]]</f>
        <v>2400</v>
      </c>
      <c r="Q366" s="514" t="s">
        <v>2505</v>
      </c>
      <c r="R366" s="462" t="s">
        <v>924</v>
      </c>
    </row>
    <row r="367" spans="2:18" s="116" customFormat="1" ht="102" x14ac:dyDescent="0.25">
      <c r="B367" s="458" t="e">
        <f>IF(Tabla1[[#This Row],[Código_Actividad]]="","",CONCATENATE(Tabla1[[#This Row],[POA]],".",Tabla1[[#This Row],[SRS]],".",Tabla1[[#This Row],[AREA]],".",Tabla1[[#This Row],[TIPO]]))</f>
        <v>#REF!</v>
      </c>
      <c r="C367" s="458" t="e">
        <f>IF(Tabla1[[#This Row],[Código_Actividad]]="","",'Formulario PPGR1'!#REF!)</f>
        <v>#REF!</v>
      </c>
      <c r="D367" s="458" t="e">
        <f>IF(Tabla1[[#This Row],[Código_Actividad]]="","",'Formulario PPGR1'!#REF!)</f>
        <v>#REF!</v>
      </c>
      <c r="E367" s="458" t="e">
        <f>IF(Tabla1[[#This Row],[Código_Actividad]]="","",'Formulario PPGR1'!#REF!)</f>
        <v>#REF!</v>
      </c>
      <c r="F367" s="458" t="e">
        <f>IF(Tabla1[[#This Row],[Código_Actividad]]="","",'Formulario PPGR1'!#REF!)</f>
        <v>#REF!</v>
      </c>
      <c r="G367" s="459" t="s">
        <v>2754</v>
      </c>
      <c r="H367" s="498" t="s">
        <v>2005</v>
      </c>
      <c r="I367" s="460" t="s">
        <v>2200</v>
      </c>
      <c r="J367" s="462" t="s">
        <v>2737</v>
      </c>
      <c r="K367" s="464"/>
      <c r="L367" s="465" t="s">
        <v>2738</v>
      </c>
      <c r="M367" s="464" t="s">
        <v>2739</v>
      </c>
      <c r="N367" s="459">
        <v>8</v>
      </c>
      <c r="O367" s="461">
        <v>400</v>
      </c>
      <c r="P367" s="482">
        <f>Tabla1[[#This Row],[Precio Unitario]]*Tabla1[[#This Row],[Cantidad de Insumos]]</f>
        <v>3200</v>
      </c>
      <c r="Q367" s="514" t="s">
        <v>2505</v>
      </c>
      <c r="R367" s="462" t="s">
        <v>924</v>
      </c>
    </row>
    <row r="368" spans="2:18" s="116" customFormat="1" ht="38.25" x14ac:dyDescent="0.25">
      <c r="B368" s="458" t="e">
        <f>IF(Tabla1[[#This Row],[Código_Actividad]]="","",CONCATENATE(Tabla1[[#This Row],[POA]],".",Tabla1[[#This Row],[SRS]],".",Tabla1[[#This Row],[AREA]],".",Tabla1[[#This Row],[TIPO]]))</f>
        <v>#REF!</v>
      </c>
      <c r="C368" s="458" t="e">
        <f>IF(Tabla1[[#This Row],[Código_Actividad]]="","",'Formulario PPGR1'!#REF!)</f>
        <v>#REF!</v>
      </c>
      <c r="D368" s="458" t="e">
        <f>IF(Tabla1[[#This Row],[Código_Actividad]]="","",'Formulario PPGR1'!#REF!)</f>
        <v>#REF!</v>
      </c>
      <c r="E368" s="458" t="e">
        <f>IF(Tabla1[[#This Row],[Código_Actividad]]="","",'Formulario PPGR1'!#REF!)</f>
        <v>#REF!</v>
      </c>
      <c r="F368" s="458" t="e">
        <f>IF(Tabla1[[#This Row],[Código_Actividad]]="","",'Formulario PPGR1'!#REF!)</f>
        <v>#REF!</v>
      </c>
      <c r="G368" s="459" t="s">
        <v>2754</v>
      </c>
      <c r="H368" s="498" t="s">
        <v>2007</v>
      </c>
      <c r="I368" s="460" t="s">
        <v>2200</v>
      </c>
      <c r="J368" s="462" t="s">
        <v>2607</v>
      </c>
      <c r="K368" s="464"/>
      <c r="L368" s="465" t="s">
        <v>2740</v>
      </c>
      <c r="M368" s="464" t="s">
        <v>2739</v>
      </c>
      <c r="N368" s="459">
        <v>9</v>
      </c>
      <c r="O368" s="461">
        <v>140</v>
      </c>
      <c r="P368" s="482">
        <f>Tabla1[[#This Row],[Precio Unitario]]*Tabla1[[#This Row],[Cantidad de Insumos]]</f>
        <v>1260</v>
      </c>
      <c r="Q368" s="514" t="s">
        <v>2505</v>
      </c>
      <c r="R368" s="462" t="s">
        <v>924</v>
      </c>
    </row>
    <row r="369" spans="2:18" s="116" customFormat="1" ht="38.25" x14ac:dyDescent="0.25">
      <c r="B369" s="458" t="e">
        <f>IF(Tabla1[[#This Row],[Código_Actividad]]="","",CONCATENATE(Tabla1[[#This Row],[POA]],".",Tabla1[[#This Row],[SRS]],".",Tabla1[[#This Row],[AREA]],".",Tabla1[[#This Row],[TIPO]]))</f>
        <v>#REF!</v>
      </c>
      <c r="C369" s="458" t="e">
        <f>IF(Tabla1[[#This Row],[Código_Actividad]]="","",'Formulario PPGR1'!#REF!)</f>
        <v>#REF!</v>
      </c>
      <c r="D369" s="458" t="e">
        <f>IF(Tabla1[[#This Row],[Código_Actividad]]="","",'Formulario PPGR1'!#REF!)</f>
        <v>#REF!</v>
      </c>
      <c r="E369" s="458" t="e">
        <f>IF(Tabla1[[#This Row],[Código_Actividad]]="","",'Formulario PPGR1'!#REF!)</f>
        <v>#REF!</v>
      </c>
      <c r="F369" s="458" t="e">
        <f>IF(Tabla1[[#This Row],[Código_Actividad]]="","",'Formulario PPGR1'!#REF!)</f>
        <v>#REF!</v>
      </c>
      <c r="G369" s="459" t="s">
        <v>2755</v>
      </c>
      <c r="H369" s="498" t="s">
        <v>2007</v>
      </c>
      <c r="I369" s="460" t="s">
        <v>2200</v>
      </c>
      <c r="J369" s="462" t="s">
        <v>1323</v>
      </c>
      <c r="K369" s="464"/>
      <c r="L369" s="465" t="s">
        <v>2756</v>
      </c>
      <c r="M369" s="464" t="s">
        <v>2575</v>
      </c>
      <c r="N369" s="459">
        <v>20</v>
      </c>
      <c r="O369" s="461">
        <v>180</v>
      </c>
      <c r="P369" s="482">
        <f>Tabla1[[#This Row],[Precio Unitario]]*Tabla1[[#This Row],[Cantidad de Insumos]]</f>
        <v>3600</v>
      </c>
      <c r="Q369" s="514" t="s">
        <v>2489</v>
      </c>
      <c r="R369" s="462" t="s">
        <v>926</v>
      </c>
    </row>
    <row r="370" spans="2:18" s="116" customFormat="1" ht="38.25" x14ac:dyDescent="0.25">
      <c r="B370" s="458" t="e">
        <f>IF(Tabla1[[#This Row],[Código_Actividad]]="","",CONCATENATE(Tabla1[[#This Row],[POA]],".",Tabla1[[#This Row],[SRS]],".",Tabla1[[#This Row],[AREA]],".",Tabla1[[#This Row],[TIPO]]))</f>
        <v>#REF!</v>
      </c>
      <c r="C370" s="458" t="e">
        <f>IF(Tabla1[[#This Row],[Código_Actividad]]="","",'Formulario PPGR1'!#REF!)</f>
        <v>#REF!</v>
      </c>
      <c r="D370" s="458" t="e">
        <f>IF(Tabla1[[#This Row],[Código_Actividad]]="","",'Formulario PPGR1'!#REF!)</f>
        <v>#REF!</v>
      </c>
      <c r="E370" s="458" t="e">
        <f>IF(Tabla1[[#This Row],[Código_Actividad]]="","",'Formulario PPGR1'!#REF!)</f>
        <v>#REF!</v>
      </c>
      <c r="F370" s="458" t="e">
        <f>IF(Tabla1[[#This Row],[Código_Actividad]]="","",'Formulario PPGR1'!#REF!)</f>
        <v>#REF!</v>
      </c>
      <c r="G370" s="459" t="s">
        <v>2755</v>
      </c>
      <c r="H370" s="498" t="s">
        <v>2007</v>
      </c>
      <c r="I370" s="460" t="s">
        <v>2200</v>
      </c>
      <c r="J370" s="462" t="s">
        <v>2603</v>
      </c>
      <c r="K370" s="464"/>
      <c r="L370" s="465" t="s">
        <v>2757</v>
      </c>
      <c r="M370" s="464" t="s">
        <v>2529</v>
      </c>
      <c r="N370" s="459">
        <v>4</v>
      </c>
      <c r="O370" s="461">
        <v>1550</v>
      </c>
      <c r="P370" s="482">
        <f>Tabla1[[#This Row],[Precio Unitario]]*Tabla1[[#This Row],[Cantidad de Insumos]]</f>
        <v>6200</v>
      </c>
      <c r="Q370" s="514" t="s">
        <v>2485</v>
      </c>
      <c r="R370" s="479" t="s">
        <v>924</v>
      </c>
    </row>
    <row r="371" spans="2:18" s="116" customFormat="1" ht="51" x14ac:dyDescent="0.25">
      <c r="B371" s="458" t="e">
        <f>IF(Tabla1[[#This Row],[Código_Actividad]]="","",CONCATENATE(Tabla1[[#This Row],[POA]],".",Tabla1[[#This Row],[SRS]],".",Tabla1[[#This Row],[AREA]],".",Tabla1[[#This Row],[TIPO]]))</f>
        <v>#REF!</v>
      </c>
      <c r="C371" s="458" t="e">
        <f>IF(Tabla1[[#This Row],[Código_Actividad]]="","",'Formulario PPGR1'!#REF!)</f>
        <v>#REF!</v>
      </c>
      <c r="D371" s="458" t="e">
        <f>IF(Tabla1[[#This Row],[Código_Actividad]]="","",'Formulario PPGR1'!#REF!)</f>
        <v>#REF!</v>
      </c>
      <c r="E371" s="458" t="e">
        <f>IF(Tabla1[[#This Row],[Código_Actividad]]="","",'Formulario PPGR1'!#REF!)</f>
        <v>#REF!</v>
      </c>
      <c r="F371" s="458" t="e">
        <f>IF(Tabla1[[#This Row],[Código_Actividad]]="","",'Formulario PPGR1'!#REF!)</f>
        <v>#REF!</v>
      </c>
      <c r="G371" s="532" t="s">
        <v>2098</v>
      </c>
      <c r="H371" s="498" t="s">
        <v>2099</v>
      </c>
      <c r="I371" s="460">
        <v>4</v>
      </c>
      <c r="J371" s="465" t="s">
        <v>2609</v>
      </c>
      <c r="K371" s="464"/>
      <c r="L371" s="465"/>
      <c r="M371" s="464" t="s">
        <v>593</v>
      </c>
      <c r="N371" s="459">
        <v>100</v>
      </c>
      <c r="O371" s="461">
        <v>250</v>
      </c>
      <c r="P371" s="482">
        <f>Tabla1[[#This Row],[Precio Unitario]]*Tabla1[[#This Row],[Cantidad de Insumos]]</f>
        <v>25000</v>
      </c>
      <c r="Q371" s="514">
        <v>231101</v>
      </c>
      <c r="R371" s="430" t="s">
        <v>926</v>
      </c>
    </row>
    <row r="372" spans="2:18" ht="51" x14ac:dyDescent="0.25">
      <c r="B372" s="458" t="e">
        <f>IF(Tabla1[[#This Row],[Código_Actividad]]="","",CONCATENATE(Tabla1[[#This Row],[POA]],".",Tabla1[[#This Row],[SRS]],".",Tabla1[[#This Row],[AREA]],".",Tabla1[[#This Row],[TIPO]]))</f>
        <v>#REF!</v>
      </c>
      <c r="C372" s="458" t="e">
        <f>IF(Tabla1[[#This Row],[Código_Actividad]]="","",'Formulario PPGR1'!#REF!)</f>
        <v>#REF!</v>
      </c>
      <c r="D372" s="458" t="e">
        <f>IF(Tabla1[[#This Row],[Código_Actividad]]="","",'Formulario PPGR1'!#REF!)</f>
        <v>#REF!</v>
      </c>
      <c r="E372" s="458" t="e">
        <f>IF(Tabla1[[#This Row],[Código_Actividad]]="","",'Formulario PPGR1'!#REF!)</f>
        <v>#REF!</v>
      </c>
      <c r="F372" s="458" t="e">
        <f>IF(Tabla1[[#This Row],[Código_Actividad]]="","",'Formulario PPGR1'!#REF!)</f>
        <v>#REF!</v>
      </c>
      <c r="G372" s="459" t="s">
        <v>2098</v>
      </c>
      <c r="H372" s="498" t="s">
        <v>2099</v>
      </c>
      <c r="I372" s="460">
        <v>4</v>
      </c>
      <c r="J372" s="465" t="s">
        <v>2610</v>
      </c>
      <c r="K372" s="464"/>
      <c r="L372" s="465"/>
      <c r="M372" s="454" t="s">
        <v>2800</v>
      </c>
      <c r="N372" s="459">
        <v>100</v>
      </c>
      <c r="O372" s="461">
        <v>300</v>
      </c>
      <c r="P372" s="482">
        <f>Tabla1[[#This Row],[Precio Unitario]]*Tabla1[[#This Row],[Cantidad de Insumos]]</f>
        <v>30000</v>
      </c>
      <c r="Q372" s="514">
        <v>239201</v>
      </c>
      <c r="R372" s="462" t="s">
        <v>924</v>
      </c>
    </row>
    <row r="373" spans="2:18" ht="51" x14ac:dyDescent="0.25">
      <c r="B373" s="458" t="e">
        <f>IF(Tabla1[[#This Row],[Código_Actividad]]="","",CONCATENATE(Tabla1[[#This Row],[POA]],".",Tabla1[[#This Row],[SRS]],".",Tabla1[[#This Row],[AREA]],".",Tabla1[[#This Row],[TIPO]]))</f>
        <v>#REF!</v>
      </c>
      <c r="C373" s="458" t="e">
        <f>IF(Tabla1[[#This Row],[Código_Actividad]]="","",'Formulario PPGR1'!#REF!)</f>
        <v>#REF!</v>
      </c>
      <c r="D373" s="458" t="e">
        <f>IF(Tabla1[[#This Row],[Código_Actividad]]="","",'Formulario PPGR1'!#REF!)</f>
        <v>#REF!</v>
      </c>
      <c r="E373" s="458" t="e">
        <f>IF(Tabla1[[#This Row],[Código_Actividad]]="","",'Formulario PPGR1'!#REF!)</f>
        <v>#REF!</v>
      </c>
      <c r="F373" s="458" t="e">
        <f>IF(Tabla1[[#This Row],[Código_Actividad]]="","",'Formulario PPGR1'!#REF!)</f>
        <v>#REF!</v>
      </c>
      <c r="G373" s="459" t="s">
        <v>2098</v>
      </c>
      <c r="H373" s="498" t="s">
        <v>2099</v>
      </c>
      <c r="I373" s="460">
        <v>4</v>
      </c>
      <c r="J373" s="462" t="s">
        <v>2758</v>
      </c>
      <c r="K373" s="464"/>
      <c r="L373" s="465"/>
      <c r="M373" s="454" t="s">
        <v>2484</v>
      </c>
      <c r="N373" s="459">
        <v>4</v>
      </c>
      <c r="O373" s="461">
        <v>1050</v>
      </c>
      <c r="P373" s="482">
        <f>Tabla1[[#This Row],[Precio Unitario]]*Tabla1[[#This Row],[Cantidad de Insumos]]</f>
        <v>4200</v>
      </c>
      <c r="Q373" s="514">
        <v>223101</v>
      </c>
      <c r="R373" s="479" t="s">
        <v>924</v>
      </c>
    </row>
    <row r="374" spans="2:18" ht="51" x14ac:dyDescent="0.25">
      <c r="B374" s="458" t="e">
        <f>IF(Tabla1[[#This Row],[Código_Actividad]]="","",CONCATENATE(Tabla1[[#This Row],[POA]],".",Tabla1[[#This Row],[SRS]],".",Tabla1[[#This Row],[AREA]],".",Tabla1[[#This Row],[TIPO]]))</f>
        <v>#REF!</v>
      </c>
      <c r="C374" s="458" t="e">
        <f>IF(Tabla1[[#This Row],[Código_Actividad]]="","",'Formulario PPGR1'!#REF!)</f>
        <v>#REF!</v>
      </c>
      <c r="D374" s="458" t="e">
        <f>IF(Tabla1[[#This Row],[Código_Actividad]]="","",'Formulario PPGR1'!#REF!)</f>
        <v>#REF!</v>
      </c>
      <c r="E374" s="458" t="e">
        <f>IF(Tabla1[[#This Row],[Código_Actividad]]="","",'Formulario PPGR1'!#REF!)</f>
        <v>#REF!</v>
      </c>
      <c r="F374" s="458" t="e">
        <f>IF(Tabla1[[#This Row],[Código_Actividad]]="","",'Formulario PPGR1'!#REF!)</f>
        <v>#REF!</v>
      </c>
      <c r="G374" s="459" t="s">
        <v>2098</v>
      </c>
      <c r="H374" s="498" t="s">
        <v>2099</v>
      </c>
      <c r="I374" s="460">
        <v>4</v>
      </c>
      <c r="J374" s="462" t="s">
        <v>2611</v>
      </c>
      <c r="K374" s="464"/>
      <c r="L374" s="465"/>
      <c r="M374" s="464" t="s">
        <v>2511</v>
      </c>
      <c r="N374" s="459">
        <v>24</v>
      </c>
      <c r="O374" s="461">
        <v>180</v>
      </c>
      <c r="P374" s="482">
        <f>Tabla1[[#This Row],[Precio Unitario]]*Tabla1[[#This Row],[Cantidad de Insumos]]</f>
        <v>4320</v>
      </c>
      <c r="Q374" s="514">
        <v>237102</v>
      </c>
      <c r="R374" s="462" t="s">
        <v>926</v>
      </c>
    </row>
    <row r="375" spans="2:18" ht="51" x14ac:dyDescent="0.25">
      <c r="B375" s="458" t="e">
        <f>IF(Tabla1[[#This Row],[Código_Actividad]]="","",CONCATENATE(Tabla1[[#This Row],[POA]],".",Tabla1[[#This Row],[SRS]],".",Tabla1[[#This Row],[AREA]],".",Tabla1[[#This Row],[TIPO]]))</f>
        <v>#REF!</v>
      </c>
      <c r="C375" s="458" t="e">
        <f>IF(Tabla1[[#This Row],[Código_Actividad]]="","",'Formulario PPGR1'!#REF!)</f>
        <v>#REF!</v>
      </c>
      <c r="D375" s="458" t="e">
        <f>IF(Tabla1[[#This Row],[Código_Actividad]]="","",'Formulario PPGR1'!#REF!)</f>
        <v>#REF!</v>
      </c>
      <c r="E375" s="458" t="e">
        <f>IF(Tabla1[[#This Row],[Código_Actividad]]="","",'Formulario PPGR1'!#REF!)</f>
        <v>#REF!</v>
      </c>
      <c r="F375" s="458" t="e">
        <f>IF(Tabla1[[#This Row],[Código_Actividad]]="","",'Formulario PPGR1'!#REF!)</f>
        <v>#REF!</v>
      </c>
      <c r="G375" s="459" t="s">
        <v>2098</v>
      </c>
      <c r="H375" s="498" t="s">
        <v>2099</v>
      </c>
      <c r="I375" s="460">
        <v>4</v>
      </c>
      <c r="J375" s="462" t="s">
        <v>2759</v>
      </c>
      <c r="K375" s="464"/>
      <c r="L375" s="465"/>
      <c r="M375" s="464" t="s">
        <v>2501</v>
      </c>
      <c r="N375" s="459">
        <v>1</v>
      </c>
      <c r="O375" s="461">
        <v>450</v>
      </c>
      <c r="P375" s="482">
        <f>Tabla1[[#This Row],[Precio Unitario]]*Tabla1[[#This Row],[Cantidad de Insumos]]</f>
        <v>450</v>
      </c>
      <c r="Q375" s="514">
        <v>239201</v>
      </c>
      <c r="R375" s="462" t="s">
        <v>924</v>
      </c>
    </row>
    <row r="376" spans="2:18" ht="38.25" x14ac:dyDescent="0.25">
      <c r="B376" s="458" t="e">
        <f>IF(Tabla1[[#This Row],[Código_Actividad]]="","",CONCATENATE(Tabla1[[#This Row],[POA]],".",Tabla1[[#This Row],[SRS]],".",Tabla1[[#This Row],[AREA]],".",Tabla1[[#This Row],[TIPO]]))</f>
        <v>#REF!</v>
      </c>
      <c r="C376" s="458" t="e">
        <f>IF(Tabla1[[#This Row],[Código_Actividad]]="","",'Formulario PPGR1'!#REF!)</f>
        <v>#REF!</v>
      </c>
      <c r="D376" s="458" t="e">
        <f>IF(Tabla1[[#This Row],[Código_Actividad]]="","",'Formulario PPGR1'!#REF!)</f>
        <v>#REF!</v>
      </c>
      <c r="E376" s="458" t="e">
        <f>IF(Tabla1[[#This Row],[Código_Actividad]]="","",'Formulario PPGR1'!#REF!)</f>
        <v>#REF!</v>
      </c>
      <c r="F376" s="458" t="e">
        <f>IF(Tabla1[[#This Row],[Código_Actividad]]="","",'Formulario PPGR1'!#REF!)</f>
        <v>#REF!</v>
      </c>
      <c r="G376" s="459" t="s">
        <v>2102</v>
      </c>
      <c r="H376" s="498" t="s">
        <v>2103</v>
      </c>
      <c r="I376" s="460">
        <v>4</v>
      </c>
      <c r="J376" s="465" t="s">
        <v>2609</v>
      </c>
      <c r="K376" s="464"/>
      <c r="L376" s="465"/>
      <c r="M376" s="464" t="s">
        <v>593</v>
      </c>
      <c r="N376" s="459">
        <v>100</v>
      </c>
      <c r="O376" s="461">
        <v>250</v>
      </c>
      <c r="P376" s="482">
        <f>Tabla1[[#This Row],[Precio Unitario]]*Tabla1[[#This Row],[Cantidad de Insumos]]</f>
        <v>25000</v>
      </c>
      <c r="Q376" s="514">
        <v>231101</v>
      </c>
      <c r="R376" s="430" t="s">
        <v>926</v>
      </c>
    </row>
    <row r="377" spans="2:18" ht="38.25" x14ac:dyDescent="0.25">
      <c r="B377" s="458" t="e">
        <f>IF(Tabla1[[#This Row],[Código_Actividad]]="","",CONCATENATE(Tabla1[[#This Row],[POA]],".",Tabla1[[#This Row],[SRS]],".",Tabla1[[#This Row],[AREA]],".",Tabla1[[#This Row],[TIPO]]))</f>
        <v>#REF!</v>
      </c>
      <c r="C377" s="458" t="e">
        <f>IF(Tabla1[[#This Row],[Código_Actividad]]="","",'Formulario PPGR1'!#REF!)</f>
        <v>#REF!</v>
      </c>
      <c r="D377" s="458" t="e">
        <f>IF(Tabla1[[#This Row],[Código_Actividad]]="","",'Formulario PPGR1'!#REF!)</f>
        <v>#REF!</v>
      </c>
      <c r="E377" s="458" t="e">
        <f>IF(Tabla1[[#This Row],[Código_Actividad]]="","",'Formulario PPGR1'!#REF!)</f>
        <v>#REF!</v>
      </c>
      <c r="F377" s="458" t="e">
        <f>IF(Tabla1[[#This Row],[Código_Actividad]]="","",'Formulario PPGR1'!#REF!)</f>
        <v>#REF!</v>
      </c>
      <c r="G377" s="459" t="s">
        <v>2102</v>
      </c>
      <c r="H377" s="498" t="s">
        <v>2103</v>
      </c>
      <c r="I377" s="460">
        <v>4</v>
      </c>
      <c r="J377" s="465" t="s">
        <v>2610</v>
      </c>
      <c r="K377" s="464"/>
      <c r="L377" s="465"/>
      <c r="M377" s="464" t="s">
        <v>593</v>
      </c>
      <c r="N377" s="459">
        <v>1</v>
      </c>
      <c r="O377" s="461">
        <v>300</v>
      </c>
      <c r="P377" s="482">
        <f>Tabla1[[#This Row],[Precio Unitario]]*Tabla1[[#This Row],[Cantidad de Insumos]]</f>
        <v>300</v>
      </c>
      <c r="Q377" s="514">
        <v>231101</v>
      </c>
      <c r="R377" s="430" t="s">
        <v>926</v>
      </c>
    </row>
    <row r="378" spans="2:18" ht="38.25" x14ac:dyDescent="0.25">
      <c r="B378" s="458" t="e">
        <f>IF(Tabla1[[#This Row],[Código_Actividad]]="","",CONCATENATE(Tabla1[[#This Row],[POA]],".",Tabla1[[#This Row],[SRS]],".",Tabla1[[#This Row],[AREA]],".",Tabla1[[#This Row],[TIPO]]))</f>
        <v>#REF!</v>
      </c>
      <c r="C378" s="458" t="e">
        <f>IF(Tabla1[[#This Row],[Código_Actividad]]="","",'Formulario PPGR1'!#REF!)</f>
        <v>#REF!</v>
      </c>
      <c r="D378" s="458" t="e">
        <f>IF(Tabla1[[#This Row],[Código_Actividad]]="","",'Formulario PPGR1'!#REF!)</f>
        <v>#REF!</v>
      </c>
      <c r="E378" s="458" t="e">
        <f>IF(Tabla1[[#This Row],[Código_Actividad]]="","",'Formulario PPGR1'!#REF!)</f>
        <v>#REF!</v>
      </c>
      <c r="F378" s="458" t="e">
        <f>IF(Tabla1[[#This Row],[Código_Actividad]]="","",'Formulario PPGR1'!#REF!)</f>
        <v>#REF!</v>
      </c>
      <c r="G378" s="459" t="s">
        <v>2102</v>
      </c>
      <c r="H378" s="498" t="s">
        <v>2103</v>
      </c>
      <c r="I378" s="460">
        <v>4</v>
      </c>
      <c r="J378" s="462" t="s">
        <v>2758</v>
      </c>
      <c r="K378" s="464"/>
      <c r="L378" s="465"/>
      <c r="M378" s="454" t="s">
        <v>2484</v>
      </c>
      <c r="N378" s="459">
        <v>4</v>
      </c>
      <c r="O378" s="461">
        <v>1050</v>
      </c>
      <c r="P378" s="482">
        <f>Tabla1[[#This Row],[Precio Unitario]]*Tabla1[[#This Row],[Cantidad de Insumos]]</f>
        <v>4200</v>
      </c>
      <c r="Q378" s="514">
        <v>223101</v>
      </c>
      <c r="R378" s="479" t="s">
        <v>924</v>
      </c>
    </row>
    <row r="379" spans="2:18" ht="38.25" x14ac:dyDescent="0.25">
      <c r="B379" s="458" t="e">
        <f>IF(Tabla1[[#This Row],[Código_Actividad]]="","",CONCATENATE(Tabla1[[#This Row],[POA]],".",Tabla1[[#This Row],[SRS]],".",Tabla1[[#This Row],[AREA]],".",Tabla1[[#This Row],[TIPO]]))</f>
        <v>#REF!</v>
      </c>
      <c r="C379" s="458" t="e">
        <f>IF(Tabla1[[#This Row],[Código_Actividad]]="","",'Formulario PPGR1'!#REF!)</f>
        <v>#REF!</v>
      </c>
      <c r="D379" s="458" t="e">
        <f>IF(Tabla1[[#This Row],[Código_Actividad]]="","",'Formulario PPGR1'!#REF!)</f>
        <v>#REF!</v>
      </c>
      <c r="E379" s="458" t="e">
        <f>IF(Tabla1[[#This Row],[Código_Actividad]]="","",'Formulario PPGR1'!#REF!)</f>
        <v>#REF!</v>
      </c>
      <c r="F379" s="458" t="e">
        <f>IF(Tabla1[[#This Row],[Código_Actividad]]="","",'Formulario PPGR1'!#REF!)</f>
        <v>#REF!</v>
      </c>
      <c r="G379" s="459" t="s">
        <v>2102</v>
      </c>
      <c r="H379" s="498" t="s">
        <v>2103</v>
      </c>
      <c r="I379" s="460">
        <v>4</v>
      </c>
      <c r="J379" s="462" t="s">
        <v>2759</v>
      </c>
      <c r="K379" s="464"/>
      <c r="L379" s="465"/>
      <c r="M379" s="464" t="s">
        <v>2760</v>
      </c>
      <c r="N379" s="459">
        <v>1</v>
      </c>
      <c r="O379" s="461">
        <v>450</v>
      </c>
      <c r="P379" s="482">
        <f>Tabla1[[#This Row],[Precio Unitario]]*Tabla1[[#This Row],[Cantidad de Insumos]]</f>
        <v>450</v>
      </c>
      <c r="Q379" s="449" t="s">
        <v>2505</v>
      </c>
      <c r="R379" s="462" t="s">
        <v>924</v>
      </c>
    </row>
    <row r="380" spans="2:18" ht="51" x14ac:dyDescent="0.25">
      <c r="B380" s="458" t="e">
        <f>IF(Tabla1[[#This Row],[Código_Actividad]]="","",CONCATENATE(Tabla1[[#This Row],[POA]],".",Tabla1[[#This Row],[SRS]],".",Tabla1[[#This Row],[AREA]],".",Tabla1[[#This Row],[TIPO]]))</f>
        <v>#REF!</v>
      </c>
      <c r="C380" s="458" t="e">
        <f>IF(Tabla1[[#This Row],[Código_Actividad]]="","",'Formulario PPGR1'!#REF!)</f>
        <v>#REF!</v>
      </c>
      <c r="D380" s="458" t="e">
        <f>IF(Tabla1[[#This Row],[Código_Actividad]]="","",'Formulario PPGR1'!#REF!)</f>
        <v>#REF!</v>
      </c>
      <c r="E380" s="458" t="e">
        <f>IF(Tabla1[[#This Row],[Código_Actividad]]="","",'Formulario PPGR1'!#REF!)</f>
        <v>#REF!</v>
      </c>
      <c r="F380" s="458" t="e">
        <f>IF(Tabla1[[#This Row],[Código_Actividad]]="","",'Formulario PPGR1'!#REF!)</f>
        <v>#REF!</v>
      </c>
      <c r="G380" s="459" t="s">
        <v>2104</v>
      </c>
      <c r="H380" s="498" t="s">
        <v>2105</v>
      </c>
      <c r="I380" s="460">
        <v>4</v>
      </c>
      <c r="J380" s="465" t="s">
        <v>2610</v>
      </c>
      <c r="K380" s="464"/>
      <c r="L380" s="465"/>
      <c r="M380" s="464" t="s">
        <v>1318</v>
      </c>
      <c r="N380" s="459">
        <v>1</v>
      </c>
      <c r="O380" s="461">
        <v>300</v>
      </c>
      <c r="P380" s="482">
        <f>Tabla1[[#This Row],[Precio Unitario]]*Tabla1[[#This Row],[Cantidad de Insumos]]</f>
        <v>300</v>
      </c>
      <c r="Q380" s="514">
        <v>239201</v>
      </c>
      <c r="R380" s="462" t="s">
        <v>924</v>
      </c>
    </row>
    <row r="381" spans="2:18" ht="51" x14ac:dyDescent="0.25">
      <c r="B381" s="458" t="e">
        <f>IF(Tabla1[[#This Row],[Código_Actividad]]="","",CONCATENATE(Tabla1[[#This Row],[POA]],".",Tabla1[[#This Row],[SRS]],".",Tabla1[[#This Row],[AREA]],".",Tabla1[[#This Row],[TIPO]]))</f>
        <v>#REF!</v>
      </c>
      <c r="C381" s="458" t="e">
        <f>IF(Tabla1[[#This Row],[Código_Actividad]]="","",'Formulario PPGR1'!#REF!)</f>
        <v>#REF!</v>
      </c>
      <c r="D381" s="458" t="e">
        <f>IF(Tabla1[[#This Row],[Código_Actividad]]="","",'Formulario PPGR1'!#REF!)</f>
        <v>#REF!</v>
      </c>
      <c r="E381" s="458" t="e">
        <f>IF(Tabla1[[#This Row],[Código_Actividad]]="","",'Formulario PPGR1'!#REF!)</f>
        <v>#REF!</v>
      </c>
      <c r="F381" s="458" t="e">
        <f>IF(Tabla1[[#This Row],[Código_Actividad]]="","",'Formulario PPGR1'!#REF!)</f>
        <v>#REF!</v>
      </c>
      <c r="G381" s="459" t="s">
        <v>2104</v>
      </c>
      <c r="H381" s="498" t="s">
        <v>2105</v>
      </c>
      <c r="I381" s="460">
        <v>4</v>
      </c>
      <c r="J381" s="462" t="s">
        <v>2758</v>
      </c>
      <c r="K381" s="464"/>
      <c r="L381" s="465"/>
      <c r="M381" s="454" t="s">
        <v>2484</v>
      </c>
      <c r="N381" s="459">
        <v>4</v>
      </c>
      <c r="O381" s="461">
        <v>1050</v>
      </c>
      <c r="P381" s="482">
        <f>Tabla1[[#This Row],[Precio Unitario]]*Tabla1[[#This Row],[Cantidad de Insumos]]</f>
        <v>4200</v>
      </c>
      <c r="Q381" s="514">
        <v>223101</v>
      </c>
      <c r="R381" s="479" t="s">
        <v>924</v>
      </c>
    </row>
    <row r="382" spans="2:18" ht="51" x14ac:dyDescent="0.25">
      <c r="B382" s="458" t="e">
        <f>IF(Tabla1[[#This Row],[Código_Actividad]]="","",CONCATENATE(Tabla1[[#This Row],[POA]],".",Tabla1[[#This Row],[SRS]],".",Tabla1[[#This Row],[AREA]],".",Tabla1[[#This Row],[TIPO]]))</f>
        <v>#REF!</v>
      </c>
      <c r="C382" s="458" t="e">
        <f>IF(Tabla1[[#This Row],[Código_Actividad]]="","",'Formulario PPGR1'!#REF!)</f>
        <v>#REF!</v>
      </c>
      <c r="D382" s="458" t="e">
        <f>IF(Tabla1[[#This Row],[Código_Actividad]]="","",'Formulario PPGR1'!#REF!)</f>
        <v>#REF!</v>
      </c>
      <c r="E382" s="458" t="e">
        <f>IF(Tabla1[[#This Row],[Código_Actividad]]="","",'Formulario PPGR1'!#REF!)</f>
        <v>#REF!</v>
      </c>
      <c r="F382" s="458" t="e">
        <f>IF(Tabla1[[#This Row],[Código_Actividad]]="","",'Formulario PPGR1'!#REF!)</f>
        <v>#REF!</v>
      </c>
      <c r="G382" s="459" t="s">
        <v>2104</v>
      </c>
      <c r="H382" s="498" t="s">
        <v>2105</v>
      </c>
      <c r="I382" s="460">
        <v>4</v>
      </c>
      <c r="J382" s="462" t="s">
        <v>2611</v>
      </c>
      <c r="K382" s="464"/>
      <c r="L382" s="465"/>
      <c r="M382" s="464" t="s">
        <v>2511</v>
      </c>
      <c r="N382" s="459">
        <v>24</v>
      </c>
      <c r="O382" s="461">
        <v>180</v>
      </c>
      <c r="P382" s="482">
        <f>Tabla1[[#This Row],[Precio Unitario]]*Tabla1[[#This Row],[Cantidad de Insumos]]</f>
        <v>4320</v>
      </c>
      <c r="Q382" s="514">
        <v>237102</v>
      </c>
      <c r="R382" s="462" t="s">
        <v>926</v>
      </c>
    </row>
    <row r="383" spans="2:18" ht="38.25" x14ac:dyDescent="0.25">
      <c r="B383" s="458" t="e">
        <f>IF(Tabla1[[#This Row],[Código_Actividad]]="","",CONCATENATE(Tabla1[[#This Row],[POA]],".",Tabla1[[#This Row],[SRS]],".",Tabla1[[#This Row],[AREA]],".",Tabla1[[#This Row],[TIPO]]))</f>
        <v>#REF!</v>
      </c>
      <c r="C383" s="458" t="e">
        <f>IF(Tabla1[[#This Row],[Código_Actividad]]="","",'Formulario PPGR1'!#REF!)</f>
        <v>#REF!</v>
      </c>
      <c r="D383" s="458" t="e">
        <f>IF(Tabla1[[#This Row],[Código_Actividad]]="","",'Formulario PPGR1'!#REF!)</f>
        <v>#REF!</v>
      </c>
      <c r="E383" s="458" t="e">
        <f>IF(Tabla1[[#This Row],[Código_Actividad]]="","",'Formulario PPGR1'!#REF!)</f>
        <v>#REF!</v>
      </c>
      <c r="F383" s="458" t="e">
        <f>IF(Tabla1[[#This Row],[Código_Actividad]]="","",'Formulario PPGR1'!#REF!)</f>
        <v>#REF!</v>
      </c>
      <c r="G383" s="459" t="s">
        <v>2106</v>
      </c>
      <c r="H383" s="498" t="s">
        <v>2107</v>
      </c>
      <c r="I383" s="460">
        <v>4</v>
      </c>
      <c r="J383" s="462" t="s">
        <v>2761</v>
      </c>
      <c r="K383" s="464"/>
      <c r="L383" s="465"/>
      <c r="M383" s="464" t="s">
        <v>2501</v>
      </c>
      <c r="N383" s="459">
        <v>1</v>
      </c>
      <c r="O383" s="461">
        <v>140</v>
      </c>
      <c r="P383" s="482">
        <f>Tabla1[[#This Row],[Precio Unitario]]*Tabla1[[#This Row],[Cantidad de Insumos]]</f>
        <v>140</v>
      </c>
      <c r="Q383" s="514">
        <v>239201</v>
      </c>
      <c r="R383" s="462" t="s">
        <v>924</v>
      </c>
    </row>
    <row r="384" spans="2:18" ht="38.25" x14ac:dyDescent="0.25">
      <c r="B384" s="458" t="e">
        <f>IF(Tabla1[[#This Row],[Código_Actividad]]="","",CONCATENATE(Tabla1[[#This Row],[POA]],".",Tabla1[[#This Row],[SRS]],".",Tabla1[[#This Row],[AREA]],".",Tabla1[[#This Row],[TIPO]]))</f>
        <v>#REF!</v>
      </c>
      <c r="C384" s="458" t="e">
        <f>IF(Tabla1[[#This Row],[Código_Actividad]]="","",'Formulario PPGR1'!#REF!)</f>
        <v>#REF!</v>
      </c>
      <c r="D384" s="458" t="e">
        <f>IF(Tabla1[[#This Row],[Código_Actividad]]="","",'Formulario PPGR1'!#REF!)</f>
        <v>#REF!</v>
      </c>
      <c r="E384" s="458" t="e">
        <f>IF(Tabla1[[#This Row],[Código_Actividad]]="","",'Formulario PPGR1'!#REF!)</f>
        <v>#REF!</v>
      </c>
      <c r="F384" s="458" t="e">
        <f>IF(Tabla1[[#This Row],[Código_Actividad]]="","",'Formulario PPGR1'!#REF!)</f>
        <v>#REF!</v>
      </c>
      <c r="G384" s="459" t="s">
        <v>2106</v>
      </c>
      <c r="H384" s="498" t="s">
        <v>2107</v>
      </c>
      <c r="I384" s="460">
        <v>4</v>
      </c>
      <c r="J384" s="462" t="s">
        <v>2759</v>
      </c>
      <c r="K384" s="464"/>
      <c r="L384" s="465"/>
      <c r="M384" s="464" t="s">
        <v>2501</v>
      </c>
      <c r="N384" s="459">
        <v>1</v>
      </c>
      <c r="O384" s="461">
        <v>450</v>
      </c>
      <c r="P384" s="482">
        <f>Tabla1[[#This Row],[Precio Unitario]]*Tabla1[[#This Row],[Cantidad de Insumos]]</f>
        <v>450</v>
      </c>
      <c r="Q384" s="514">
        <v>239201</v>
      </c>
      <c r="R384" s="462" t="s">
        <v>924</v>
      </c>
    </row>
    <row r="385" spans="2:18" ht="38.25" x14ac:dyDescent="0.25">
      <c r="B385" s="458" t="e">
        <f>IF(Tabla1[[#This Row],[Código_Actividad]]="","",CONCATENATE(Tabla1[[#This Row],[POA]],".",Tabla1[[#This Row],[SRS]],".",Tabla1[[#This Row],[AREA]],".",Tabla1[[#This Row],[TIPO]]))</f>
        <v>#REF!</v>
      </c>
      <c r="C385" s="458" t="e">
        <f>IF(Tabla1[[#This Row],[Código_Actividad]]="","",'Formulario PPGR1'!#REF!)</f>
        <v>#REF!</v>
      </c>
      <c r="D385" s="458" t="e">
        <f>IF(Tabla1[[#This Row],[Código_Actividad]]="","",'Formulario PPGR1'!#REF!)</f>
        <v>#REF!</v>
      </c>
      <c r="E385" s="458" t="e">
        <f>IF(Tabla1[[#This Row],[Código_Actividad]]="","",'Formulario PPGR1'!#REF!)</f>
        <v>#REF!</v>
      </c>
      <c r="F385" s="458" t="e">
        <f>IF(Tabla1[[#This Row],[Código_Actividad]]="","",'Formulario PPGR1'!#REF!)</f>
        <v>#REF!</v>
      </c>
      <c r="G385" s="459" t="s">
        <v>2106</v>
      </c>
      <c r="H385" s="498" t="s">
        <v>2107</v>
      </c>
      <c r="I385" s="460">
        <v>4</v>
      </c>
      <c r="J385" s="465" t="s">
        <v>2610</v>
      </c>
      <c r="K385" s="464"/>
      <c r="L385" s="465"/>
      <c r="M385" s="464" t="s">
        <v>593</v>
      </c>
      <c r="N385" s="459">
        <v>1</v>
      </c>
      <c r="O385" s="461">
        <v>300</v>
      </c>
      <c r="P385" s="482">
        <f>Tabla1[[#This Row],[Precio Unitario]]*Tabla1[[#This Row],[Cantidad de Insumos]]</f>
        <v>300</v>
      </c>
      <c r="Q385" s="514">
        <v>239201</v>
      </c>
      <c r="R385" s="462" t="s">
        <v>924</v>
      </c>
    </row>
    <row r="386" spans="2:18" ht="38.25" x14ac:dyDescent="0.25">
      <c r="B386" s="458" t="e">
        <f>IF(Tabla1[[#This Row],[Código_Actividad]]="","",CONCATENATE(Tabla1[[#This Row],[POA]],".",Tabla1[[#This Row],[SRS]],".",Tabla1[[#This Row],[AREA]],".",Tabla1[[#This Row],[TIPO]]))</f>
        <v>#REF!</v>
      </c>
      <c r="C386" s="458" t="e">
        <f>IF(Tabla1[[#This Row],[Código_Actividad]]="","",'Formulario PPGR1'!#REF!)</f>
        <v>#REF!</v>
      </c>
      <c r="D386" s="458" t="e">
        <f>IF(Tabla1[[#This Row],[Código_Actividad]]="","",'Formulario PPGR1'!#REF!)</f>
        <v>#REF!</v>
      </c>
      <c r="E386" s="458" t="e">
        <f>IF(Tabla1[[#This Row],[Código_Actividad]]="","",'Formulario PPGR1'!#REF!)</f>
        <v>#REF!</v>
      </c>
      <c r="F386" s="458" t="e">
        <f>IF(Tabla1[[#This Row],[Código_Actividad]]="","",'Formulario PPGR1'!#REF!)</f>
        <v>#REF!</v>
      </c>
      <c r="G386" s="459" t="s">
        <v>2106</v>
      </c>
      <c r="H386" s="498" t="s">
        <v>2107</v>
      </c>
      <c r="I386" s="460">
        <v>4</v>
      </c>
      <c r="J386" s="462" t="s">
        <v>2758</v>
      </c>
      <c r="K386" s="464"/>
      <c r="L386" s="465"/>
      <c r="M386" s="454" t="s">
        <v>2484</v>
      </c>
      <c r="N386" s="459">
        <v>4</v>
      </c>
      <c r="O386" s="461">
        <v>1050</v>
      </c>
      <c r="P386" s="482">
        <f>Tabla1[[#This Row],[Precio Unitario]]*Tabla1[[#This Row],[Cantidad de Insumos]]</f>
        <v>4200</v>
      </c>
      <c r="Q386" s="514">
        <v>223101</v>
      </c>
      <c r="R386" s="479" t="s">
        <v>924</v>
      </c>
    </row>
    <row r="387" spans="2:18" ht="51" x14ac:dyDescent="0.25">
      <c r="B387" s="458" t="e">
        <f>IF(Tabla1[[#This Row],[Código_Actividad]]="","",CONCATENATE(Tabla1[[#This Row],[POA]],".",Tabla1[[#This Row],[SRS]],".",Tabla1[[#This Row],[AREA]],".",Tabla1[[#This Row],[TIPO]]))</f>
        <v>#REF!</v>
      </c>
      <c r="C387" s="458" t="e">
        <f>IF(Tabla1[[#This Row],[Código_Actividad]]="","",'Formulario PPGR1'!#REF!)</f>
        <v>#REF!</v>
      </c>
      <c r="D387" s="458" t="e">
        <f>IF(Tabla1[[#This Row],[Código_Actividad]]="","",'Formulario PPGR1'!#REF!)</f>
        <v>#REF!</v>
      </c>
      <c r="E387" s="458" t="e">
        <f>IF(Tabla1[[#This Row],[Código_Actividad]]="","",'Formulario PPGR1'!#REF!)</f>
        <v>#REF!</v>
      </c>
      <c r="F387" s="458" t="e">
        <f>IF(Tabla1[[#This Row],[Código_Actividad]]="","",'Formulario PPGR1'!#REF!)</f>
        <v>#REF!</v>
      </c>
      <c r="G387" s="459" t="s">
        <v>2108</v>
      </c>
      <c r="H387" s="498" t="s">
        <v>2109</v>
      </c>
      <c r="I387" s="460">
        <v>2</v>
      </c>
      <c r="J387" s="465" t="s">
        <v>2609</v>
      </c>
      <c r="K387" s="464"/>
      <c r="L387" s="465"/>
      <c r="M387" s="464" t="s">
        <v>593</v>
      </c>
      <c r="N387" s="459">
        <v>100</v>
      </c>
      <c r="O387" s="461">
        <v>250</v>
      </c>
      <c r="P387" s="482">
        <f>Tabla1[[#This Row],[Precio Unitario]]*Tabla1[[#This Row],[Cantidad de Insumos]]</f>
        <v>25000</v>
      </c>
      <c r="Q387" s="514">
        <v>231101</v>
      </c>
      <c r="R387" s="430" t="s">
        <v>926</v>
      </c>
    </row>
    <row r="388" spans="2:18" ht="51" x14ac:dyDescent="0.25">
      <c r="B388" s="458" t="e">
        <f>IF(Tabla1[[#This Row],[Código_Actividad]]="","",CONCATENATE(Tabla1[[#This Row],[POA]],".",Tabla1[[#This Row],[SRS]],".",Tabla1[[#This Row],[AREA]],".",Tabla1[[#This Row],[TIPO]]))</f>
        <v>#REF!</v>
      </c>
      <c r="C388" s="458" t="e">
        <f>IF(Tabla1[[#This Row],[Código_Actividad]]="","",'Formulario PPGR1'!#REF!)</f>
        <v>#REF!</v>
      </c>
      <c r="D388" s="458" t="e">
        <f>IF(Tabla1[[#This Row],[Código_Actividad]]="","",'Formulario PPGR1'!#REF!)</f>
        <v>#REF!</v>
      </c>
      <c r="E388" s="458" t="e">
        <f>IF(Tabla1[[#This Row],[Código_Actividad]]="","",'Formulario PPGR1'!#REF!)</f>
        <v>#REF!</v>
      </c>
      <c r="F388" s="458" t="e">
        <f>IF(Tabla1[[#This Row],[Código_Actividad]]="","",'Formulario PPGR1'!#REF!)</f>
        <v>#REF!</v>
      </c>
      <c r="G388" s="459" t="s">
        <v>2108</v>
      </c>
      <c r="H388" s="498" t="s">
        <v>2109</v>
      </c>
      <c r="I388" s="460">
        <v>2</v>
      </c>
      <c r="J388" s="465" t="s">
        <v>2610</v>
      </c>
      <c r="K388" s="464"/>
      <c r="L388" s="465"/>
      <c r="M388" s="464" t="s">
        <v>2762</v>
      </c>
      <c r="N388" s="459">
        <v>1</v>
      </c>
      <c r="O388" s="461">
        <v>300</v>
      </c>
      <c r="P388" s="482">
        <f>Tabla1[[#This Row],[Precio Unitario]]*Tabla1[[#This Row],[Cantidad de Insumos]]</f>
        <v>300</v>
      </c>
      <c r="Q388" s="514">
        <v>239201</v>
      </c>
      <c r="R388" s="462" t="s">
        <v>924</v>
      </c>
    </row>
    <row r="389" spans="2:18" ht="51" x14ac:dyDescent="0.25">
      <c r="B389" s="458" t="e">
        <f>IF(Tabla1[[#This Row],[Código_Actividad]]="","",CONCATENATE(Tabla1[[#This Row],[POA]],".",Tabla1[[#This Row],[SRS]],".",Tabla1[[#This Row],[AREA]],".",Tabla1[[#This Row],[TIPO]]))</f>
        <v>#REF!</v>
      </c>
      <c r="C389" s="458" t="e">
        <f>IF(Tabla1[[#This Row],[Código_Actividad]]="","",'Formulario PPGR1'!#REF!)</f>
        <v>#REF!</v>
      </c>
      <c r="D389" s="458" t="e">
        <f>IF(Tabla1[[#This Row],[Código_Actividad]]="","",'Formulario PPGR1'!#REF!)</f>
        <v>#REF!</v>
      </c>
      <c r="E389" s="458" t="e">
        <f>IF(Tabla1[[#This Row],[Código_Actividad]]="","",'Formulario PPGR1'!#REF!)</f>
        <v>#REF!</v>
      </c>
      <c r="F389" s="458" t="e">
        <f>IF(Tabla1[[#This Row],[Código_Actividad]]="","",'Formulario PPGR1'!#REF!)</f>
        <v>#REF!</v>
      </c>
      <c r="G389" s="459" t="s">
        <v>2108</v>
      </c>
      <c r="H389" s="498" t="s">
        <v>2109</v>
      </c>
      <c r="I389" s="460">
        <v>2</v>
      </c>
      <c r="J389" s="462" t="s">
        <v>2759</v>
      </c>
      <c r="K389" s="464"/>
      <c r="L389" s="465"/>
      <c r="M389" s="464" t="s">
        <v>2501</v>
      </c>
      <c r="N389" s="459">
        <v>1</v>
      </c>
      <c r="O389" s="461">
        <v>450</v>
      </c>
      <c r="P389" s="482">
        <f>Tabla1[[#This Row],[Precio Unitario]]*Tabla1[[#This Row],[Cantidad de Insumos]]</f>
        <v>450</v>
      </c>
      <c r="Q389" s="514">
        <v>239201</v>
      </c>
      <c r="R389" s="462" t="s">
        <v>924</v>
      </c>
    </row>
    <row r="390" spans="2:18" ht="51" x14ac:dyDescent="0.25">
      <c r="B390" s="458" t="e">
        <f>IF(Tabla1[[#This Row],[Código_Actividad]]="","",CONCATENATE(Tabla1[[#This Row],[POA]],".",Tabla1[[#This Row],[SRS]],".",Tabla1[[#This Row],[AREA]],".",Tabla1[[#This Row],[TIPO]]))</f>
        <v>#REF!</v>
      </c>
      <c r="C390" s="458" t="e">
        <f>IF(Tabla1[[#This Row],[Código_Actividad]]="","",'Formulario PPGR1'!#REF!)</f>
        <v>#REF!</v>
      </c>
      <c r="D390" s="458" t="e">
        <f>IF(Tabla1[[#This Row],[Código_Actividad]]="","",'Formulario PPGR1'!#REF!)</f>
        <v>#REF!</v>
      </c>
      <c r="E390" s="458" t="e">
        <f>IF(Tabla1[[#This Row],[Código_Actividad]]="","",'Formulario PPGR1'!#REF!)</f>
        <v>#REF!</v>
      </c>
      <c r="F390" s="458" t="e">
        <f>IF(Tabla1[[#This Row],[Código_Actividad]]="","",'Formulario PPGR1'!#REF!)</f>
        <v>#REF!</v>
      </c>
      <c r="G390" s="459" t="s">
        <v>2108</v>
      </c>
      <c r="H390" s="498" t="s">
        <v>2109</v>
      </c>
      <c r="I390" s="460">
        <v>2</v>
      </c>
      <c r="J390" s="465" t="s">
        <v>2610</v>
      </c>
      <c r="K390" s="464"/>
      <c r="L390" s="465"/>
      <c r="M390" s="464" t="s">
        <v>593</v>
      </c>
      <c r="N390" s="459">
        <v>1</v>
      </c>
      <c r="O390" s="461">
        <v>300</v>
      </c>
      <c r="P390" s="482">
        <f>Tabla1[[#This Row],[Precio Unitario]]*Tabla1[[#This Row],[Cantidad de Insumos]]</f>
        <v>300</v>
      </c>
      <c r="Q390" s="514">
        <v>239201</v>
      </c>
      <c r="R390" s="462" t="s">
        <v>924</v>
      </c>
    </row>
    <row r="391" spans="2:18" ht="25.5" x14ac:dyDescent="0.25">
      <c r="B391" s="458" t="e">
        <f>IF(Tabla1[[#This Row],[Código_Actividad]]="","",CONCATENATE(Tabla1[[#This Row],[POA]],".",Tabla1[[#This Row],[SRS]],".",Tabla1[[#This Row],[AREA]],".",Tabla1[[#This Row],[TIPO]]))</f>
        <v>#REF!</v>
      </c>
      <c r="C391" s="458" t="e">
        <f>IF(Tabla1[[#This Row],[Código_Actividad]]="","",'Formulario PPGR1'!#REF!)</f>
        <v>#REF!</v>
      </c>
      <c r="D391" s="458" t="e">
        <f>IF(Tabla1[[#This Row],[Código_Actividad]]="","",'Formulario PPGR1'!#REF!)</f>
        <v>#REF!</v>
      </c>
      <c r="E391" s="458" t="e">
        <f>IF(Tabla1[[#This Row],[Código_Actividad]]="","",'Formulario PPGR1'!#REF!)</f>
        <v>#REF!</v>
      </c>
      <c r="F391" s="458" t="e">
        <f>IF(Tabla1[[#This Row],[Código_Actividad]]="","",'Formulario PPGR1'!#REF!)</f>
        <v>#REF!</v>
      </c>
      <c r="G391" s="459" t="s">
        <v>2111</v>
      </c>
      <c r="H391" s="498" t="s">
        <v>2112</v>
      </c>
      <c r="I391" s="460">
        <v>4</v>
      </c>
      <c r="J391" s="462" t="s">
        <v>2758</v>
      </c>
      <c r="K391" s="464"/>
      <c r="L391" s="465"/>
      <c r="M391" s="454" t="s">
        <v>2484</v>
      </c>
      <c r="N391" s="459">
        <v>4</v>
      </c>
      <c r="O391" s="461">
        <v>1050</v>
      </c>
      <c r="P391" s="482">
        <f>Tabla1[[#This Row],[Precio Unitario]]*Tabla1[[#This Row],[Cantidad de Insumos]]</f>
        <v>4200</v>
      </c>
      <c r="Q391" s="514">
        <v>223101</v>
      </c>
      <c r="R391" s="479" t="s">
        <v>924</v>
      </c>
    </row>
    <row r="392" spans="2:18" ht="25.5" x14ac:dyDescent="0.25">
      <c r="B392" s="458" t="e">
        <f>IF(Tabla1[[#This Row],[Código_Actividad]]="","",CONCATENATE(Tabla1[[#This Row],[POA]],".",Tabla1[[#This Row],[SRS]],".",Tabla1[[#This Row],[AREA]],".",Tabla1[[#This Row],[TIPO]]))</f>
        <v>#REF!</v>
      </c>
      <c r="C392" s="458" t="e">
        <f>IF(Tabla1[[#This Row],[Código_Actividad]]="","",'Formulario PPGR1'!#REF!)</f>
        <v>#REF!</v>
      </c>
      <c r="D392" s="458" t="e">
        <f>IF(Tabla1[[#This Row],[Código_Actividad]]="","",'Formulario PPGR1'!#REF!)</f>
        <v>#REF!</v>
      </c>
      <c r="E392" s="458" t="e">
        <f>IF(Tabla1[[#This Row],[Código_Actividad]]="","",'Formulario PPGR1'!#REF!)</f>
        <v>#REF!</v>
      </c>
      <c r="F392" s="458" t="e">
        <f>IF(Tabla1[[#This Row],[Código_Actividad]]="","",'Formulario PPGR1'!#REF!)</f>
        <v>#REF!</v>
      </c>
      <c r="G392" s="459" t="s">
        <v>2111</v>
      </c>
      <c r="H392" s="498" t="s">
        <v>2112</v>
      </c>
      <c r="I392" s="460">
        <v>4</v>
      </c>
      <c r="J392" s="462" t="s">
        <v>2611</v>
      </c>
      <c r="K392" s="464"/>
      <c r="L392" s="465"/>
      <c r="M392" s="464" t="s">
        <v>2511</v>
      </c>
      <c r="N392" s="459">
        <v>24</v>
      </c>
      <c r="O392" s="461">
        <v>180</v>
      </c>
      <c r="P392" s="482">
        <f>Tabla1[[#This Row],[Precio Unitario]]*Tabla1[[#This Row],[Cantidad de Insumos]]</f>
        <v>4320</v>
      </c>
      <c r="Q392" s="514">
        <v>237102</v>
      </c>
      <c r="R392" s="462" t="s">
        <v>926</v>
      </c>
    </row>
    <row r="393" spans="2:18" ht="25.5" x14ac:dyDescent="0.25">
      <c r="B393" s="458" t="e">
        <f>IF(Tabla1[[#This Row],[Código_Actividad]]="","",CONCATENATE(Tabla1[[#This Row],[POA]],".",Tabla1[[#This Row],[SRS]],".",Tabla1[[#This Row],[AREA]],".",Tabla1[[#This Row],[TIPO]]))</f>
        <v>#REF!</v>
      </c>
      <c r="C393" s="458" t="e">
        <f>IF(Tabla1[[#This Row],[Código_Actividad]]="","",'Formulario PPGR1'!#REF!)</f>
        <v>#REF!</v>
      </c>
      <c r="D393" s="458" t="e">
        <f>IF(Tabla1[[#This Row],[Código_Actividad]]="","",'Formulario PPGR1'!#REF!)</f>
        <v>#REF!</v>
      </c>
      <c r="E393" s="458" t="e">
        <f>IF(Tabla1[[#This Row],[Código_Actividad]]="","",'Formulario PPGR1'!#REF!)</f>
        <v>#REF!</v>
      </c>
      <c r="F393" s="458" t="e">
        <f>IF(Tabla1[[#This Row],[Código_Actividad]]="","",'Formulario PPGR1'!#REF!)</f>
        <v>#REF!</v>
      </c>
      <c r="G393" s="459" t="s">
        <v>2111</v>
      </c>
      <c r="H393" s="498" t="s">
        <v>2112</v>
      </c>
      <c r="I393" s="460">
        <v>4</v>
      </c>
      <c r="J393" s="462" t="s">
        <v>2763</v>
      </c>
      <c r="K393" s="464"/>
      <c r="L393" s="465"/>
      <c r="M393" s="454" t="s">
        <v>2484</v>
      </c>
      <c r="N393" s="459">
        <v>4</v>
      </c>
      <c r="O393" s="461">
        <v>1050</v>
      </c>
      <c r="P393" s="482">
        <f>Tabla1[[#This Row],[Precio Unitario]]*Tabla1[[#This Row],[Cantidad de Insumos]]</f>
        <v>4200</v>
      </c>
      <c r="Q393" s="514">
        <v>223101</v>
      </c>
      <c r="R393" s="479" t="s">
        <v>924</v>
      </c>
    </row>
    <row r="394" spans="2:18" ht="25.5" x14ac:dyDescent="0.25">
      <c r="B394" s="458" t="e">
        <f>IF(Tabla1[[#This Row],[Código_Actividad]]="","",CONCATENATE(Tabla1[[#This Row],[POA]],".",Tabla1[[#This Row],[SRS]],".",Tabla1[[#This Row],[AREA]],".",Tabla1[[#This Row],[TIPO]]))</f>
        <v>#REF!</v>
      </c>
      <c r="C394" s="458" t="e">
        <f>IF(Tabla1[[#This Row],[Código_Actividad]]="","",'Formulario PPGR1'!#REF!)</f>
        <v>#REF!</v>
      </c>
      <c r="D394" s="458" t="e">
        <f>IF(Tabla1[[#This Row],[Código_Actividad]]="","",'Formulario PPGR1'!#REF!)</f>
        <v>#REF!</v>
      </c>
      <c r="E394" s="458" t="e">
        <f>IF(Tabla1[[#This Row],[Código_Actividad]]="","",'Formulario PPGR1'!#REF!)</f>
        <v>#REF!</v>
      </c>
      <c r="F394" s="458" t="e">
        <f>IF(Tabla1[[#This Row],[Código_Actividad]]="","",'Formulario PPGR1'!#REF!)</f>
        <v>#REF!</v>
      </c>
      <c r="G394" s="459" t="s">
        <v>2111</v>
      </c>
      <c r="H394" s="498" t="s">
        <v>2112</v>
      </c>
      <c r="I394" s="460">
        <v>4</v>
      </c>
      <c r="J394" s="462" t="s">
        <v>2611</v>
      </c>
      <c r="K394" s="464"/>
      <c r="L394" s="465"/>
      <c r="M394" s="464" t="s">
        <v>2511</v>
      </c>
      <c r="N394" s="459">
        <v>24</v>
      </c>
      <c r="O394" s="461">
        <v>180</v>
      </c>
      <c r="P394" s="482">
        <f>Tabla1[[#This Row],[Precio Unitario]]*Tabla1[[#This Row],[Cantidad de Insumos]]</f>
        <v>4320</v>
      </c>
      <c r="Q394" s="514">
        <v>237102</v>
      </c>
      <c r="R394" s="462" t="s">
        <v>926</v>
      </c>
    </row>
    <row r="395" spans="2:18" ht="38.25" x14ac:dyDescent="0.25">
      <c r="B395" s="458" t="e">
        <f>IF(Tabla1[[#This Row],[Código_Actividad]]="","",CONCATENATE(Tabla1[[#This Row],[POA]],".",Tabla1[[#This Row],[SRS]],".",Tabla1[[#This Row],[AREA]],".",Tabla1[[#This Row],[TIPO]]))</f>
        <v>#REF!</v>
      </c>
      <c r="C395" s="458" t="e">
        <f>IF(Tabla1[[#This Row],[Código_Actividad]]="","",'Formulario PPGR1'!#REF!)</f>
        <v>#REF!</v>
      </c>
      <c r="D395" s="458" t="e">
        <f>IF(Tabla1[[#This Row],[Código_Actividad]]="","",'Formulario PPGR1'!#REF!)</f>
        <v>#REF!</v>
      </c>
      <c r="E395" s="458" t="e">
        <f>IF(Tabla1[[#This Row],[Código_Actividad]]="","",'Formulario PPGR1'!#REF!)</f>
        <v>#REF!</v>
      </c>
      <c r="F395" s="458" t="e">
        <f>IF(Tabla1[[#This Row],[Código_Actividad]]="","",'Formulario PPGR1'!#REF!)</f>
        <v>#REF!</v>
      </c>
      <c r="G395" s="459" t="s">
        <v>2111</v>
      </c>
      <c r="H395" s="533" t="s">
        <v>2112</v>
      </c>
      <c r="I395" s="460">
        <v>4</v>
      </c>
      <c r="J395" s="465" t="s">
        <v>2609</v>
      </c>
      <c r="K395" s="464"/>
      <c r="L395" s="465"/>
      <c r="M395" s="464" t="s">
        <v>593</v>
      </c>
      <c r="N395" s="459">
        <v>100</v>
      </c>
      <c r="O395" s="461">
        <v>250</v>
      </c>
      <c r="P395" s="482">
        <f>Tabla1[[#This Row],[Precio Unitario]]*Tabla1[[#This Row],[Cantidad de Insumos]]</f>
        <v>25000</v>
      </c>
      <c r="Q395" s="514">
        <v>231101</v>
      </c>
      <c r="R395" s="430" t="s">
        <v>926</v>
      </c>
    </row>
    <row r="396" spans="2:18" ht="25.5" x14ac:dyDescent="0.25">
      <c r="B396" s="458" t="e">
        <f>IF(Tabla1[[#This Row],[Código_Actividad]]="","",CONCATENATE(Tabla1[[#This Row],[POA]],".",Tabla1[[#This Row],[SRS]],".",Tabla1[[#This Row],[AREA]],".",Tabla1[[#This Row],[TIPO]]))</f>
        <v>#REF!</v>
      </c>
      <c r="C396" s="458" t="e">
        <f>IF(Tabla1[[#This Row],[Código_Actividad]]="","",'Formulario PPGR1'!#REF!)</f>
        <v>#REF!</v>
      </c>
      <c r="D396" s="458" t="e">
        <f>IF(Tabla1[[#This Row],[Código_Actividad]]="","",'Formulario PPGR1'!#REF!)</f>
        <v>#REF!</v>
      </c>
      <c r="E396" s="458" t="e">
        <f>IF(Tabla1[[#This Row],[Código_Actividad]]="","",'Formulario PPGR1'!#REF!)</f>
        <v>#REF!</v>
      </c>
      <c r="F396" s="458" t="e">
        <f>IF(Tabla1[[#This Row],[Código_Actividad]]="","",'Formulario PPGR1'!#REF!)</f>
        <v>#REF!</v>
      </c>
      <c r="G396" s="459" t="s">
        <v>2111</v>
      </c>
      <c r="H396" s="533" t="s">
        <v>2112</v>
      </c>
      <c r="I396" s="460">
        <v>4</v>
      </c>
      <c r="J396" s="462" t="s">
        <v>2758</v>
      </c>
      <c r="K396" s="464"/>
      <c r="L396" s="465"/>
      <c r="M396" s="454" t="s">
        <v>2484</v>
      </c>
      <c r="N396" s="459">
        <v>4</v>
      </c>
      <c r="O396" s="461">
        <v>1050</v>
      </c>
      <c r="P396" s="482">
        <f>Tabla1[[#This Row],[Precio Unitario]]*Tabla1[[#This Row],[Cantidad de Insumos]]</f>
        <v>4200</v>
      </c>
      <c r="Q396" s="514">
        <v>223101</v>
      </c>
      <c r="R396" s="479" t="s">
        <v>924</v>
      </c>
    </row>
    <row r="397" spans="2:18" ht="38.25" x14ac:dyDescent="0.25">
      <c r="B397" s="458" t="e">
        <f>IF(Tabla1[[#This Row],[Código_Actividad]]="","",CONCATENATE(Tabla1[[#This Row],[POA]],".",Tabla1[[#This Row],[SRS]],".",Tabla1[[#This Row],[AREA]],".",Tabla1[[#This Row],[TIPO]]))</f>
        <v>#REF!</v>
      </c>
      <c r="C397" s="458" t="e">
        <f>IF(Tabla1[[#This Row],[Código_Actividad]]="","",'Formulario PPGR1'!#REF!)</f>
        <v>#REF!</v>
      </c>
      <c r="D397" s="458" t="e">
        <f>IF(Tabla1[[#This Row],[Código_Actividad]]="","",'Formulario PPGR1'!#REF!)</f>
        <v>#REF!</v>
      </c>
      <c r="E397" s="458" t="e">
        <f>IF(Tabla1[[#This Row],[Código_Actividad]]="","",'Formulario PPGR1'!#REF!)</f>
        <v>#REF!</v>
      </c>
      <c r="F397" s="458" t="e">
        <f>IF(Tabla1[[#This Row],[Código_Actividad]]="","",'Formulario PPGR1'!#REF!)</f>
        <v>#REF!</v>
      </c>
      <c r="G397" s="459" t="s">
        <v>2113</v>
      </c>
      <c r="H397" s="533" t="s">
        <v>2114</v>
      </c>
      <c r="I397" s="460">
        <v>4</v>
      </c>
      <c r="J397" s="465" t="s">
        <v>2609</v>
      </c>
      <c r="K397" s="464"/>
      <c r="L397" s="465"/>
      <c r="M397" s="464" t="s">
        <v>593</v>
      </c>
      <c r="N397" s="459">
        <v>100</v>
      </c>
      <c r="O397" s="461">
        <v>250</v>
      </c>
      <c r="P397" s="482">
        <f>Tabla1[[#This Row],[Precio Unitario]]*Tabla1[[#This Row],[Cantidad de Insumos]]</f>
        <v>25000</v>
      </c>
      <c r="Q397" s="514">
        <v>231101</v>
      </c>
      <c r="R397" s="430" t="s">
        <v>926</v>
      </c>
    </row>
    <row r="398" spans="2:18" ht="38.25" x14ac:dyDescent="0.25">
      <c r="B398" s="458" t="e">
        <f>IF(Tabla1[[#This Row],[Código_Actividad]]="","",CONCATENATE(Tabla1[[#This Row],[POA]],".",Tabla1[[#This Row],[SRS]],".",Tabla1[[#This Row],[AREA]],".",Tabla1[[#This Row],[TIPO]]))</f>
        <v>#REF!</v>
      </c>
      <c r="C398" s="458" t="e">
        <f>IF(Tabla1[[#This Row],[Código_Actividad]]="","",'Formulario PPGR1'!#REF!)</f>
        <v>#REF!</v>
      </c>
      <c r="D398" s="458" t="e">
        <f>IF(Tabla1[[#This Row],[Código_Actividad]]="","",'Formulario PPGR1'!#REF!)</f>
        <v>#REF!</v>
      </c>
      <c r="E398" s="458" t="e">
        <f>IF(Tabla1[[#This Row],[Código_Actividad]]="","",'Formulario PPGR1'!#REF!)</f>
        <v>#REF!</v>
      </c>
      <c r="F398" s="458" t="e">
        <f>IF(Tabla1[[#This Row],[Código_Actividad]]="","",'Formulario PPGR1'!#REF!)</f>
        <v>#REF!</v>
      </c>
      <c r="G398" s="459" t="s">
        <v>2113</v>
      </c>
      <c r="H398" s="533" t="s">
        <v>2114</v>
      </c>
      <c r="I398" s="460">
        <v>4</v>
      </c>
      <c r="J398" s="462" t="s">
        <v>2764</v>
      </c>
      <c r="K398" s="464"/>
      <c r="L398" s="465"/>
      <c r="M398" s="454" t="s">
        <v>2484</v>
      </c>
      <c r="N398" s="459">
        <v>4</v>
      </c>
      <c r="O398" s="461">
        <v>1050</v>
      </c>
      <c r="P398" s="482">
        <f>Tabla1[[#This Row],[Precio Unitario]]*Tabla1[[#This Row],[Cantidad de Insumos]]</f>
        <v>4200</v>
      </c>
      <c r="Q398" s="514">
        <v>223101</v>
      </c>
      <c r="R398" s="479" t="s">
        <v>924</v>
      </c>
    </row>
    <row r="399" spans="2:18" ht="38.25" x14ac:dyDescent="0.25">
      <c r="B399" s="458" t="e">
        <f>IF(Tabla1[[#This Row],[Código_Actividad]]="","",CONCATENATE(Tabla1[[#This Row],[POA]],".",Tabla1[[#This Row],[SRS]],".",Tabla1[[#This Row],[AREA]],".",Tabla1[[#This Row],[TIPO]]))</f>
        <v>#REF!</v>
      </c>
      <c r="C399" s="458" t="e">
        <f>IF(Tabla1[[#This Row],[Código_Actividad]]="","",'Formulario PPGR1'!#REF!)</f>
        <v>#REF!</v>
      </c>
      <c r="D399" s="458" t="e">
        <f>IF(Tabla1[[#This Row],[Código_Actividad]]="","",'Formulario PPGR1'!#REF!)</f>
        <v>#REF!</v>
      </c>
      <c r="E399" s="458" t="e">
        <f>IF(Tabla1[[#This Row],[Código_Actividad]]="","",'Formulario PPGR1'!#REF!)</f>
        <v>#REF!</v>
      </c>
      <c r="F399" s="458" t="e">
        <f>IF(Tabla1[[#This Row],[Código_Actividad]]="","",'Formulario PPGR1'!#REF!)</f>
        <v>#REF!</v>
      </c>
      <c r="G399" s="459" t="s">
        <v>2113</v>
      </c>
      <c r="H399" s="533" t="s">
        <v>2114</v>
      </c>
      <c r="I399" s="460">
        <v>4</v>
      </c>
      <c r="J399" s="462" t="s">
        <v>2611</v>
      </c>
      <c r="K399" s="464"/>
      <c r="L399" s="465"/>
      <c r="M399" s="464" t="s">
        <v>2511</v>
      </c>
      <c r="N399" s="459">
        <v>24</v>
      </c>
      <c r="O399" s="461">
        <v>180</v>
      </c>
      <c r="P399" s="482">
        <f>Tabla1[[#This Row],[Precio Unitario]]*Tabla1[[#This Row],[Cantidad de Insumos]]</f>
        <v>4320</v>
      </c>
      <c r="Q399" s="514">
        <v>237102</v>
      </c>
      <c r="R399" s="462" t="s">
        <v>926</v>
      </c>
    </row>
    <row r="400" spans="2:18" ht="38.25" x14ac:dyDescent="0.25">
      <c r="B400" s="458" t="e">
        <f>IF(Tabla1[[#This Row],[Código_Actividad]]="","",CONCATENATE(Tabla1[[#This Row],[POA]],".",Tabla1[[#This Row],[SRS]],".",Tabla1[[#This Row],[AREA]],".",Tabla1[[#This Row],[TIPO]]))</f>
        <v>#REF!</v>
      </c>
      <c r="C400" s="458" t="e">
        <f>IF(Tabla1[[#This Row],[Código_Actividad]]="","",'Formulario PPGR1'!#REF!)</f>
        <v>#REF!</v>
      </c>
      <c r="D400" s="458" t="e">
        <f>IF(Tabla1[[#This Row],[Código_Actividad]]="","",'Formulario PPGR1'!#REF!)</f>
        <v>#REF!</v>
      </c>
      <c r="E400" s="458" t="e">
        <f>IF(Tabla1[[#This Row],[Código_Actividad]]="","",'Formulario PPGR1'!#REF!)</f>
        <v>#REF!</v>
      </c>
      <c r="F400" s="458" t="e">
        <f>IF(Tabla1[[#This Row],[Código_Actividad]]="","",'Formulario PPGR1'!#REF!)</f>
        <v>#REF!</v>
      </c>
      <c r="G400" s="459" t="s">
        <v>2113</v>
      </c>
      <c r="H400" s="533" t="s">
        <v>2114</v>
      </c>
      <c r="I400" s="460">
        <v>4</v>
      </c>
      <c r="J400" s="465" t="s">
        <v>2610</v>
      </c>
      <c r="K400" s="464"/>
      <c r="L400" s="465"/>
      <c r="M400" s="464" t="s">
        <v>593</v>
      </c>
      <c r="N400" s="459">
        <v>1</v>
      </c>
      <c r="O400" s="461">
        <v>300</v>
      </c>
      <c r="P400" s="482">
        <f>Tabla1[[#This Row],[Precio Unitario]]*Tabla1[[#This Row],[Cantidad de Insumos]]</f>
        <v>300</v>
      </c>
      <c r="Q400" s="514">
        <v>239201</v>
      </c>
      <c r="R400" s="462" t="s">
        <v>924</v>
      </c>
    </row>
    <row r="401" spans="2:18" ht="38.25" x14ac:dyDescent="0.25">
      <c r="B401" s="458" t="e">
        <f>IF(Tabla1[[#This Row],[Código_Actividad]]="","",CONCATENATE(Tabla1[[#This Row],[POA]],".",Tabla1[[#This Row],[SRS]],".",Tabla1[[#This Row],[AREA]],".",Tabla1[[#This Row],[TIPO]]))</f>
        <v>#REF!</v>
      </c>
      <c r="C401" s="458" t="e">
        <f>IF(Tabla1[[#This Row],[Código_Actividad]]="","",'Formulario PPGR1'!#REF!)</f>
        <v>#REF!</v>
      </c>
      <c r="D401" s="458" t="e">
        <f>IF(Tabla1[[#This Row],[Código_Actividad]]="","",'Formulario PPGR1'!#REF!)</f>
        <v>#REF!</v>
      </c>
      <c r="E401" s="458" t="e">
        <f>IF(Tabla1[[#This Row],[Código_Actividad]]="","",'Formulario PPGR1'!#REF!)</f>
        <v>#REF!</v>
      </c>
      <c r="F401" s="458" t="e">
        <f>IF(Tabla1[[#This Row],[Código_Actividad]]="","",'Formulario PPGR1'!#REF!)</f>
        <v>#REF!</v>
      </c>
      <c r="G401" s="459" t="s">
        <v>2113</v>
      </c>
      <c r="H401" s="533" t="s">
        <v>2114</v>
      </c>
      <c r="I401" s="460">
        <v>4</v>
      </c>
      <c r="J401" s="462" t="s">
        <v>2764</v>
      </c>
      <c r="K401" s="464"/>
      <c r="L401" s="465"/>
      <c r="M401" s="454" t="s">
        <v>2484</v>
      </c>
      <c r="N401" s="459">
        <v>4</v>
      </c>
      <c r="O401" s="461">
        <v>1050</v>
      </c>
      <c r="P401" s="482">
        <f>Tabla1[[#This Row],[Precio Unitario]]*Tabla1[[#This Row],[Cantidad de Insumos]]</f>
        <v>4200</v>
      </c>
      <c r="Q401" s="514">
        <v>223101</v>
      </c>
      <c r="R401" s="479" t="s">
        <v>924</v>
      </c>
    </row>
    <row r="402" spans="2:18" ht="38.25" x14ac:dyDescent="0.25">
      <c r="B402" s="458" t="e">
        <f>IF(Tabla1[[#This Row],[Código_Actividad]]="","",CONCATENATE(Tabla1[[#This Row],[POA]],".",Tabla1[[#This Row],[SRS]],".",Tabla1[[#This Row],[AREA]],".",Tabla1[[#This Row],[TIPO]]))</f>
        <v>#REF!</v>
      </c>
      <c r="C402" s="458" t="e">
        <f>IF(Tabla1[[#This Row],[Código_Actividad]]="","",'Formulario PPGR1'!#REF!)</f>
        <v>#REF!</v>
      </c>
      <c r="D402" s="458" t="e">
        <f>IF(Tabla1[[#This Row],[Código_Actividad]]="","",'Formulario PPGR1'!#REF!)</f>
        <v>#REF!</v>
      </c>
      <c r="E402" s="458" t="e">
        <f>IF(Tabla1[[#This Row],[Código_Actividad]]="","",'Formulario PPGR1'!#REF!)</f>
        <v>#REF!</v>
      </c>
      <c r="F402" s="458" t="e">
        <f>IF(Tabla1[[#This Row],[Código_Actividad]]="","",'Formulario PPGR1'!#REF!)</f>
        <v>#REF!</v>
      </c>
      <c r="G402" s="459" t="s">
        <v>2113</v>
      </c>
      <c r="H402" s="533" t="s">
        <v>2114</v>
      </c>
      <c r="I402" s="460">
        <v>4</v>
      </c>
      <c r="J402" s="462" t="s">
        <v>2611</v>
      </c>
      <c r="K402" s="464"/>
      <c r="L402" s="465"/>
      <c r="M402" s="464" t="s">
        <v>2511</v>
      </c>
      <c r="N402" s="459">
        <v>24</v>
      </c>
      <c r="O402" s="461">
        <v>180</v>
      </c>
      <c r="P402" s="482">
        <f>Tabla1[[#This Row],[Precio Unitario]]*Tabla1[[#This Row],[Cantidad de Insumos]]</f>
        <v>4320</v>
      </c>
      <c r="Q402" s="514">
        <v>237102</v>
      </c>
      <c r="R402" s="462" t="s">
        <v>926</v>
      </c>
    </row>
    <row r="403" spans="2:18" ht="38.25" x14ac:dyDescent="0.25">
      <c r="B403" s="458" t="e">
        <f>IF(Tabla1[[#This Row],[Código_Actividad]]="","",CONCATENATE(Tabla1[[#This Row],[POA]],".",Tabla1[[#This Row],[SRS]],".",Tabla1[[#This Row],[AREA]],".",Tabla1[[#This Row],[TIPO]]))</f>
        <v>#REF!</v>
      </c>
      <c r="C403" s="458" t="e">
        <f>IF(Tabla1[[#This Row],[Código_Actividad]]="","",'Formulario PPGR1'!#REF!)</f>
        <v>#REF!</v>
      </c>
      <c r="D403" s="458" t="e">
        <f>IF(Tabla1[[#This Row],[Código_Actividad]]="","",'Formulario PPGR1'!#REF!)</f>
        <v>#REF!</v>
      </c>
      <c r="E403" s="458" t="e">
        <f>IF(Tabla1[[#This Row],[Código_Actividad]]="","",'Formulario PPGR1'!#REF!)</f>
        <v>#REF!</v>
      </c>
      <c r="F403" s="458" t="e">
        <f>IF(Tabla1[[#This Row],[Código_Actividad]]="","",'Formulario PPGR1'!#REF!)</f>
        <v>#REF!</v>
      </c>
      <c r="G403" s="459" t="s">
        <v>2113</v>
      </c>
      <c r="H403" s="533" t="s">
        <v>2114</v>
      </c>
      <c r="I403" s="460">
        <v>4</v>
      </c>
      <c r="J403" s="462" t="s">
        <v>2764</v>
      </c>
      <c r="K403" s="464"/>
      <c r="L403" s="465"/>
      <c r="M403" s="454" t="s">
        <v>2484</v>
      </c>
      <c r="N403" s="459">
        <v>4</v>
      </c>
      <c r="O403" s="461">
        <v>1050</v>
      </c>
      <c r="P403" s="482">
        <f>Tabla1[[#This Row],[Precio Unitario]]*Tabla1[[#This Row],[Cantidad de Insumos]]</f>
        <v>4200</v>
      </c>
      <c r="Q403" s="514">
        <v>223101</v>
      </c>
      <c r="R403" s="479" t="s">
        <v>924</v>
      </c>
    </row>
    <row r="404" spans="2:18" ht="38.25" x14ac:dyDescent="0.25">
      <c r="B404" s="458" t="e">
        <f>IF(Tabla1[[#This Row],[Código_Actividad]]="","",CONCATENATE(Tabla1[[#This Row],[POA]],".",Tabla1[[#This Row],[SRS]],".",Tabla1[[#This Row],[AREA]],".",Tabla1[[#This Row],[TIPO]]))</f>
        <v>#REF!</v>
      </c>
      <c r="C404" s="458" t="e">
        <f>IF(Tabla1[[#This Row],[Código_Actividad]]="","",'Formulario PPGR1'!#REF!)</f>
        <v>#REF!</v>
      </c>
      <c r="D404" s="458" t="e">
        <f>IF(Tabla1[[#This Row],[Código_Actividad]]="","",'Formulario PPGR1'!#REF!)</f>
        <v>#REF!</v>
      </c>
      <c r="E404" s="458" t="e">
        <f>IF(Tabla1[[#This Row],[Código_Actividad]]="","",'Formulario PPGR1'!#REF!)</f>
        <v>#REF!</v>
      </c>
      <c r="F404" s="458" t="e">
        <f>IF(Tabla1[[#This Row],[Código_Actividad]]="","",'Formulario PPGR1'!#REF!)</f>
        <v>#REF!</v>
      </c>
      <c r="G404" s="459" t="s">
        <v>2113</v>
      </c>
      <c r="H404" s="539" t="s">
        <v>2114</v>
      </c>
      <c r="I404" s="460">
        <v>4</v>
      </c>
      <c r="J404" s="462" t="s">
        <v>2611</v>
      </c>
      <c r="K404" s="464"/>
      <c r="L404" s="465"/>
      <c r="M404" s="464" t="s">
        <v>2511</v>
      </c>
      <c r="N404" s="459">
        <v>24</v>
      </c>
      <c r="O404" s="461">
        <v>1050</v>
      </c>
      <c r="P404" s="482">
        <f>Tabla1[[#This Row],[Precio Unitario]]*Tabla1[[#This Row],[Cantidad de Insumos]]</f>
        <v>25200</v>
      </c>
      <c r="Q404" s="514">
        <v>237102</v>
      </c>
      <c r="R404" s="462" t="s">
        <v>926</v>
      </c>
    </row>
    <row r="405" spans="2:18" ht="38.25" x14ac:dyDescent="0.25">
      <c r="B405" s="467" t="e">
        <f>IF(Tabla1[[#This Row],[Código_Actividad]]="","",CONCATENATE(Tabla1[[#This Row],[POA]],".",Tabla1[[#This Row],[SRS]],".",Tabla1[[#This Row],[AREA]],".",Tabla1[[#This Row],[TIPO]]))</f>
        <v>#REF!</v>
      </c>
      <c r="C405" s="467" t="e">
        <f>IF(Tabla1[[#This Row],[Código_Actividad]]="","",'Formulario PPGR1'!#REF!)</f>
        <v>#REF!</v>
      </c>
      <c r="D405" s="467" t="e">
        <f>IF(Tabla1[[#This Row],[Código_Actividad]]="","",'Formulario PPGR1'!#REF!)</f>
        <v>#REF!</v>
      </c>
      <c r="E405" s="467" t="e">
        <f>IF(Tabla1[[#This Row],[Código_Actividad]]="","",'Formulario PPGR1'!#REF!)</f>
        <v>#REF!</v>
      </c>
      <c r="F405" s="467" t="e">
        <f>IF(Tabla1[[#This Row],[Código_Actividad]]="","",'Formulario PPGR1'!#REF!)</f>
        <v>#REF!</v>
      </c>
      <c r="G405" s="459" t="s">
        <v>2113</v>
      </c>
      <c r="H405" s="534" t="s">
        <v>2114</v>
      </c>
      <c r="I405" s="460">
        <v>4</v>
      </c>
      <c r="J405" s="465" t="s">
        <v>2610</v>
      </c>
      <c r="K405" s="464"/>
      <c r="L405" s="465"/>
      <c r="M405" s="464" t="s">
        <v>593</v>
      </c>
      <c r="N405" s="459">
        <v>1</v>
      </c>
      <c r="O405" s="461">
        <v>300</v>
      </c>
      <c r="P405" s="482">
        <f>Tabla1[[#This Row],[Precio Unitario]]*Tabla1[[#This Row],[Cantidad de Insumos]]</f>
        <v>300</v>
      </c>
      <c r="Q405" s="514">
        <v>239201</v>
      </c>
      <c r="R405" s="462" t="s">
        <v>924</v>
      </c>
    </row>
    <row r="406" spans="2:18" ht="51" x14ac:dyDescent="0.25">
      <c r="B406" s="458" t="e">
        <f>IF(Tabla1[[#This Row],[Código_Actividad]]="","",CONCATENATE(Tabla1[[#This Row],[POA]],".",Tabla1[[#This Row],[SRS]],".",Tabla1[[#This Row],[AREA]],".",Tabla1[[#This Row],[TIPO]]))</f>
        <v>#REF!</v>
      </c>
      <c r="C406" s="458" t="e">
        <f>IF(Tabla1[[#This Row],[Código_Actividad]]="","",'Formulario PPGR1'!#REF!)</f>
        <v>#REF!</v>
      </c>
      <c r="D406" s="458" t="e">
        <f>IF(Tabla1[[#This Row],[Código_Actividad]]="","",'Formulario PPGR1'!#REF!)</f>
        <v>#REF!</v>
      </c>
      <c r="E406" s="458" t="e">
        <f>IF(Tabla1[[#This Row],[Código_Actividad]]="","",'Formulario PPGR1'!#REF!)</f>
        <v>#REF!</v>
      </c>
      <c r="F406" s="458" t="e">
        <f>IF(Tabla1[[#This Row],[Código_Actividad]]="","",'Formulario PPGR1'!#REF!)</f>
        <v>#REF!</v>
      </c>
      <c r="G406" s="459" t="s">
        <v>2115</v>
      </c>
      <c r="H406" s="498" t="s">
        <v>2116</v>
      </c>
      <c r="I406" s="460">
        <v>4</v>
      </c>
      <c r="J406" s="462" t="s">
        <v>2764</v>
      </c>
      <c r="K406" s="464"/>
      <c r="L406" s="465"/>
      <c r="M406" s="454" t="s">
        <v>2484</v>
      </c>
      <c r="N406" s="459">
        <v>4</v>
      </c>
      <c r="O406" s="461">
        <v>1050</v>
      </c>
      <c r="P406" s="482">
        <f>Tabla1[[#This Row],[Precio Unitario]]*Tabla1[[#This Row],[Cantidad de Insumos]]</f>
        <v>4200</v>
      </c>
      <c r="Q406" s="514">
        <v>223101</v>
      </c>
      <c r="R406" s="479" t="s">
        <v>924</v>
      </c>
    </row>
    <row r="407" spans="2:18" ht="51" x14ac:dyDescent="0.25">
      <c r="B407" s="458" t="e">
        <f>IF(Tabla1[[#This Row],[Código_Actividad]]="","",CONCATENATE(Tabla1[[#This Row],[POA]],".",Tabla1[[#This Row],[SRS]],".",Tabla1[[#This Row],[AREA]],".",Tabla1[[#This Row],[TIPO]]))</f>
        <v>#REF!</v>
      </c>
      <c r="C407" s="458" t="e">
        <f>IF(Tabla1[[#This Row],[Código_Actividad]]="","",'Formulario PPGR1'!#REF!)</f>
        <v>#REF!</v>
      </c>
      <c r="D407" s="458" t="e">
        <f>IF(Tabla1[[#This Row],[Código_Actividad]]="","",'Formulario PPGR1'!#REF!)</f>
        <v>#REF!</v>
      </c>
      <c r="E407" s="458" t="e">
        <f>IF(Tabla1[[#This Row],[Código_Actividad]]="","",'Formulario PPGR1'!#REF!)</f>
        <v>#REF!</v>
      </c>
      <c r="F407" s="458" t="e">
        <f>IF(Tabla1[[#This Row],[Código_Actividad]]="","",'Formulario PPGR1'!#REF!)</f>
        <v>#REF!</v>
      </c>
      <c r="G407" s="459" t="s">
        <v>2115</v>
      </c>
      <c r="H407" s="498" t="s">
        <v>2116</v>
      </c>
      <c r="I407" s="460">
        <v>4</v>
      </c>
      <c r="J407" s="462" t="s">
        <v>2611</v>
      </c>
      <c r="K407" s="464"/>
      <c r="L407" s="465"/>
      <c r="M407" s="464" t="s">
        <v>2511</v>
      </c>
      <c r="N407" s="459">
        <v>24</v>
      </c>
      <c r="O407" s="461">
        <v>180</v>
      </c>
      <c r="P407" s="482">
        <f>Tabla1[[#This Row],[Precio Unitario]]*Tabla1[[#This Row],[Cantidad de Insumos]]</f>
        <v>4320</v>
      </c>
      <c r="Q407" s="514">
        <v>237102</v>
      </c>
      <c r="R407" s="462" t="s">
        <v>926</v>
      </c>
    </row>
    <row r="408" spans="2:18" ht="51" x14ac:dyDescent="0.25">
      <c r="B408" s="458" t="e">
        <f>IF(Tabla1[[#This Row],[Código_Actividad]]="","",CONCATENATE(Tabla1[[#This Row],[POA]],".",Tabla1[[#This Row],[SRS]],".",Tabla1[[#This Row],[AREA]],".",Tabla1[[#This Row],[TIPO]]))</f>
        <v>#REF!</v>
      </c>
      <c r="C408" s="458" t="e">
        <f>IF(Tabla1[[#This Row],[Código_Actividad]]="","",'Formulario PPGR1'!#REF!)</f>
        <v>#REF!</v>
      </c>
      <c r="D408" s="458" t="e">
        <f>IF(Tabla1[[#This Row],[Código_Actividad]]="","",'Formulario PPGR1'!#REF!)</f>
        <v>#REF!</v>
      </c>
      <c r="E408" s="458" t="e">
        <f>IF(Tabla1[[#This Row],[Código_Actividad]]="","",'Formulario PPGR1'!#REF!)</f>
        <v>#REF!</v>
      </c>
      <c r="F408" s="458" t="e">
        <f>IF(Tabla1[[#This Row],[Código_Actividad]]="","",'Formulario PPGR1'!#REF!)</f>
        <v>#REF!</v>
      </c>
      <c r="G408" s="459" t="s">
        <v>2115</v>
      </c>
      <c r="H408" s="498" t="s">
        <v>2116</v>
      </c>
      <c r="I408" s="460">
        <v>4</v>
      </c>
      <c r="J408" s="465" t="s">
        <v>2610</v>
      </c>
      <c r="K408" s="464"/>
      <c r="L408" s="465"/>
      <c r="M408" s="464" t="s">
        <v>593</v>
      </c>
      <c r="N408" s="459">
        <v>1</v>
      </c>
      <c r="O408" s="461">
        <v>300</v>
      </c>
      <c r="P408" s="482">
        <f>Tabla1[[#This Row],[Precio Unitario]]*Tabla1[[#This Row],[Cantidad de Insumos]]</f>
        <v>300</v>
      </c>
      <c r="Q408" s="514">
        <v>239201</v>
      </c>
      <c r="R408" s="462" t="s">
        <v>924</v>
      </c>
    </row>
    <row r="409" spans="2:18" ht="51" x14ac:dyDescent="0.25">
      <c r="B409" s="458" t="e">
        <f>IF(Tabla1[[#This Row],[Código_Actividad]]="","",CONCATENATE(Tabla1[[#This Row],[POA]],".",Tabla1[[#This Row],[SRS]],".",Tabla1[[#This Row],[AREA]],".",Tabla1[[#This Row],[TIPO]]))</f>
        <v>#REF!</v>
      </c>
      <c r="C409" s="458" t="e">
        <f>IF(Tabla1[[#This Row],[Código_Actividad]]="","",'Formulario PPGR1'!#REF!)</f>
        <v>#REF!</v>
      </c>
      <c r="D409" s="458" t="e">
        <f>IF(Tabla1[[#This Row],[Código_Actividad]]="","",'Formulario PPGR1'!#REF!)</f>
        <v>#REF!</v>
      </c>
      <c r="E409" s="458" t="e">
        <f>IF(Tabla1[[#This Row],[Código_Actividad]]="","",'Formulario PPGR1'!#REF!)</f>
        <v>#REF!</v>
      </c>
      <c r="F409" s="458" t="e">
        <f>IF(Tabla1[[#This Row],[Código_Actividad]]="","",'Formulario PPGR1'!#REF!)</f>
        <v>#REF!</v>
      </c>
      <c r="G409" s="468" t="s">
        <v>2115</v>
      </c>
      <c r="H409" s="533" t="s">
        <v>2116</v>
      </c>
      <c r="I409" s="460">
        <v>4</v>
      </c>
      <c r="J409" s="465" t="s">
        <v>2610</v>
      </c>
      <c r="K409" s="464"/>
      <c r="L409" s="465"/>
      <c r="M409" s="466" t="s">
        <v>593</v>
      </c>
      <c r="N409" s="459">
        <v>1</v>
      </c>
      <c r="O409" s="461">
        <v>300</v>
      </c>
      <c r="P409" s="482">
        <f>Tabla1[[#This Row],[Precio Unitario]]*Tabla1[[#This Row],[Cantidad de Insumos]]</f>
        <v>300</v>
      </c>
      <c r="Q409" s="514">
        <v>239201</v>
      </c>
      <c r="R409" s="462" t="s">
        <v>924</v>
      </c>
    </row>
    <row r="410" spans="2:18" ht="51" x14ac:dyDescent="0.25">
      <c r="B410" s="458" t="e">
        <f>IF(Tabla1[[#This Row],[Código_Actividad]]="","",CONCATENATE(Tabla1[[#This Row],[POA]],".",Tabla1[[#This Row],[SRS]],".",Tabla1[[#This Row],[AREA]],".",Tabla1[[#This Row],[TIPO]]))</f>
        <v>#REF!</v>
      </c>
      <c r="C410" s="458" t="e">
        <f>IF(Tabla1[[#This Row],[Código_Actividad]]="","",'Formulario PPGR1'!#REF!)</f>
        <v>#REF!</v>
      </c>
      <c r="D410" s="458" t="e">
        <f>IF(Tabla1[[#This Row],[Código_Actividad]]="","",'Formulario PPGR1'!#REF!)</f>
        <v>#REF!</v>
      </c>
      <c r="E410" s="458" t="e">
        <f>IF(Tabla1[[#This Row],[Código_Actividad]]="","",'Formulario PPGR1'!#REF!)</f>
        <v>#REF!</v>
      </c>
      <c r="F410" s="458" t="e">
        <f>IF(Tabla1[[#This Row],[Código_Actividad]]="","",'Formulario PPGR1'!#REF!)</f>
        <v>#REF!</v>
      </c>
      <c r="G410" s="468" t="s">
        <v>2115</v>
      </c>
      <c r="H410" s="538" t="s">
        <v>2116</v>
      </c>
      <c r="I410" s="460">
        <v>4</v>
      </c>
      <c r="J410" s="462" t="s">
        <v>2759</v>
      </c>
      <c r="K410" s="464"/>
      <c r="L410" s="470"/>
      <c r="M410" s="466" t="s">
        <v>2501</v>
      </c>
      <c r="N410" s="459">
        <v>1</v>
      </c>
      <c r="O410" s="461">
        <v>450</v>
      </c>
      <c r="P410" s="482">
        <f>Tabla1[[#This Row],[Precio Unitario]]*Tabla1[[#This Row],[Cantidad de Insumos]]</f>
        <v>450</v>
      </c>
      <c r="Q410" s="514">
        <v>239201</v>
      </c>
      <c r="R410" s="462" t="s">
        <v>924</v>
      </c>
    </row>
    <row r="411" spans="2:18" ht="51" x14ac:dyDescent="0.25">
      <c r="B411" s="467" t="e">
        <f>IF(Tabla1[[#This Row],[Código_Actividad]]="","",CONCATENATE(Tabla1[[#This Row],[POA]],".",Tabla1[[#This Row],[SRS]],".",Tabla1[[#This Row],[AREA]],".",Tabla1[[#This Row],[TIPO]]))</f>
        <v>#REF!</v>
      </c>
      <c r="C411" s="467" t="e">
        <f>IF(Tabla1[[#This Row],[Código_Actividad]]="","",'Formulario PPGR1'!#REF!)</f>
        <v>#REF!</v>
      </c>
      <c r="D411" s="467" t="e">
        <f>IF(Tabla1[[#This Row],[Código_Actividad]]="","",'Formulario PPGR1'!#REF!)</f>
        <v>#REF!</v>
      </c>
      <c r="E411" s="467" t="e">
        <f>IF(Tabla1[[#This Row],[Código_Actividad]]="","",'Formulario PPGR1'!#REF!)</f>
        <v>#REF!</v>
      </c>
      <c r="F411" s="467" t="e">
        <f>IF(Tabla1[[#This Row],[Código_Actividad]]="","",'Formulario PPGR1'!#REF!)</f>
        <v>#REF!</v>
      </c>
      <c r="G411" s="471" t="s">
        <v>2115</v>
      </c>
      <c r="H411" s="534" t="s">
        <v>2116</v>
      </c>
      <c r="I411" s="460">
        <v>4</v>
      </c>
      <c r="J411" s="462" t="s">
        <v>2551</v>
      </c>
      <c r="K411" s="464"/>
      <c r="L411" s="470"/>
      <c r="M411" s="464" t="s">
        <v>2501</v>
      </c>
      <c r="N411" s="459">
        <v>1</v>
      </c>
      <c r="O411" s="461">
        <v>140</v>
      </c>
      <c r="P411" s="482">
        <f>Tabla1[[#This Row],[Precio Unitario]]*Tabla1[[#This Row],[Cantidad de Insumos]]</f>
        <v>140</v>
      </c>
      <c r="Q411" s="514">
        <v>239201</v>
      </c>
      <c r="R411" s="462" t="s">
        <v>924</v>
      </c>
    </row>
    <row r="412" spans="2:18" ht="51" x14ac:dyDescent="0.25">
      <c r="B412" s="467" t="e">
        <f>IF(Tabla1[[#This Row],[Código_Actividad]]="","",CONCATENATE(Tabla1[[#This Row],[POA]],".",Tabla1[[#This Row],[SRS]],".",Tabla1[[#This Row],[AREA]],".",Tabla1[[#This Row],[TIPO]]))</f>
        <v>#REF!</v>
      </c>
      <c r="C412" s="467" t="e">
        <f>IF(Tabla1[[#This Row],[Código_Actividad]]="","",'Formulario PPGR1'!#REF!)</f>
        <v>#REF!</v>
      </c>
      <c r="D412" s="467" t="e">
        <f>IF(Tabla1[[#This Row],[Código_Actividad]]="","",'Formulario PPGR1'!#REF!)</f>
        <v>#REF!</v>
      </c>
      <c r="E412" s="467" t="e">
        <f>IF(Tabla1[[#This Row],[Código_Actividad]]="","",'Formulario PPGR1'!#REF!)</f>
        <v>#REF!</v>
      </c>
      <c r="F412" s="467" t="e">
        <f>IF(Tabla1[[#This Row],[Código_Actividad]]="","",'Formulario PPGR1'!#REF!)</f>
        <v>#REF!</v>
      </c>
      <c r="G412" s="471" t="s">
        <v>2115</v>
      </c>
      <c r="H412" s="534" t="s">
        <v>2116</v>
      </c>
      <c r="I412" s="460">
        <v>4</v>
      </c>
      <c r="J412" s="462" t="s">
        <v>2612</v>
      </c>
      <c r="K412" s="464"/>
      <c r="L412" s="465"/>
      <c r="M412" s="454" t="s">
        <v>2484</v>
      </c>
      <c r="N412" s="459">
        <v>4</v>
      </c>
      <c r="O412" s="461">
        <v>1050</v>
      </c>
      <c r="P412" s="482">
        <f>Tabla1[[#This Row],[Precio Unitario]]*Tabla1[[#This Row],[Cantidad de Insumos]]</f>
        <v>4200</v>
      </c>
      <c r="Q412" s="514">
        <v>223101</v>
      </c>
      <c r="R412" s="479" t="s">
        <v>924</v>
      </c>
    </row>
    <row r="413" spans="2:18" ht="51" x14ac:dyDescent="0.25">
      <c r="B413" s="458" t="e">
        <f>IF(Tabla1[[#This Row],[Código_Actividad]]="","",CONCATENATE(Tabla1[[#This Row],[POA]],".",Tabla1[[#This Row],[SRS]],".",Tabla1[[#This Row],[AREA]],".",Tabla1[[#This Row],[TIPO]]))</f>
        <v>#REF!</v>
      </c>
      <c r="C413" s="458" t="e">
        <f>IF(Tabla1[[#This Row],[Código_Actividad]]="","",'Formulario PPGR1'!#REF!)</f>
        <v>#REF!</v>
      </c>
      <c r="D413" s="458" t="e">
        <f>IF(Tabla1[[#This Row],[Código_Actividad]]="","",'Formulario PPGR1'!#REF!)</f>
        <v>#REF!</v>
      </c>
      <c r="E413" s="458" t="e">
        <f>IF(Tabla1[[#This Row],[Código_Actividad]]="","",'Formulario PPGR1'!#REF!)</f>
        <v>#REF!</v>
      </c>
      <c r="F413" s="458" t="e">
        <f>IF(Tabla1[[#This Row],[Código_Actividad]]="","",'Formulario PPGR1'!#REF!)</f>
        <v>#REF!</v>
      </c>
      <c r="G413" s="468" t="s">
        <v>2115</v>
      </c>
      <c r="H413" s="538" t="s">
        <v>2116</v>
      </c>
      <c r="I413" s="460">
        <v>4</v>
      </c>
      <c r="J413" s="462" t="s">
        <v>2611</v>
      </c>
      <c r="K413" s="464"/>
      <c r="L413" s="465"/>
      <c r="M413" s="464" t="s">
        <v>2511</v>
      </c>
      <c r="N413" s="459">
        <v>24</v>
      </c>
      <c r="O413" s="461">
        <v>180</v>
      </c>
      <c r="P413" s="482">
        <f>Tabla1[[#This Row],[Precio Unitario]]*Tabla1[[#This Row],[Cantidad de Insumos]]</f>
        <v>4320</v>
      </c>
      <c r="Q413" s="514">
        <v>237102</v>
      </c>
      <c r="R413" s="462" t="s">
        <v>926</v>
      </c>
    </row>
    <row r="414" spans="2:18" ht="51" x14ac:dyDescent="0.25">
      <c r="B414" s="458" t="e">
        <f>IF(Tabla1[[#This Row],[Código_Actividad]]="","",CONCATENATE(Tabla1[[#This Row],[POA]],".",Tabla1[[#This Row],[SRS]],".",Tabla1[[#This Row],[AREA]],".",Tabla1[[#This Row],[TIPO]]))</f>
        <v>#REF!</v>
      </c>
      <c r="C414" s="458" t="e">
        <f>IF(Tabla1[[#This Row],[Código_Actividad]]="","",'Formulario PPGR1'!#REF!)</f>
        <v>#REF!</v>
      </c>
      <c r="D414" s="458" t="e">
        <f>IF(Tabla1[[#This Row],[Código_Actividad]]="","",'Formulario PPGR1'!#REF!)</f>
        <v>#REF!</v>
      </c>
      <c r="E414" s="458" t="e">
        <f>IF(Tabla1[[#This Row],[Código_Actividad]]="","",'Formulario PPGR1'!#REF!)</f>
        <v>#REF!</v>
      </c>
      <c r="F414" s="458" t="e">
        <f>IF(Tabla1[[#This Row],[Código_Actividad]]="","",'Formulario PPGR1'!#REF!)</f>
        <v>#REF!</v>
      </c>
      <c r="G414" s="468" t="s">
        <v>2117</v>
      </c>
      <c r="H414" s="538" t="s">
        <v>2118</v>
      </c>
      <c r="I414" s="460">
        <v>3</v>
      </c>
      <c r="J414" s="465" t="s">
        <v>2610</v>
      </c>
      <c r="K414" s="464"/>
      <c r="L414" s="470"/>
      <c r="M414" s="464" t="s">
        <v>593</v>
      </c>
      <c r="N414" s="459">
        <v>1</v>
      </c>
      <c r="O414" s="461">
        <v>300</v>
      </c>
      <c r="P414" s="482">
        <f>Tabla1[[#This Row],[Precio Unitario]]*Tabla1[[#This Row],[Cantidad de Insumos]]</f>
        <v>300</v>
      </c>
      <c r="Q414" s="514">
        <v>239201</v>
      </c>
      <c r="R414" s="462" t="s">
        <v>924</v>
      </c>
    </row>
    <row r="415" spans="2:18" ht="51" x14ac:dyDescent="0.25">
      <c r="B415" s="467" t="e">
        <f>IF(Tabla1[[#This Row],[Código_Actividad]]="","",CONCATENATE(Tabla1[[#This Row],[POA]],".",Tabla1[[#This Row],[SRS]],".",Tabla1[[#This Row],[AREA]],".",Tabla1[[#This Row],[TIPO]]))</f>
        <v>#REF!</v>
      </c>
      <c r="C415" s="467" t="e">
        <f>IF(Tabla1[[#This Row],[Código_Actividad]]="","",'Formulario PPGR1'!#REF!)</f>
        <v>#REF!</v>
      </c>
      <c r="D415" s="467" t="e">
        <f>IF(Tabla1[[#This Row],[Código_Actividad]]="","",'Formulario PPGR1'!#REF!)</f>
        <v>#REF!</v>
      </c>
      <c r="E415" s="467" t="e">
        <f>IF(Tabla1[[#This Row],[Código_Actividad]]="","",'Formulario PPGR1'!#REF!)</f>
        <v>#REF!</v>
      </c>
      <c r="F415" s="467" t="e">
        <f>IF(Tabla1[[#This Row],[Código_Actividad]]="","",'Formulario PPGR1'!#REF!)</f>
        <v>#REF!</v>
      </c>
      <c r="G415" s="471" t="s">
        <v>2117</v>
      </c>
      <c r="H415" s="537" t="s">
        <v>2118</v>
      </c>
      <c r="I415" s="460">
        <v>3</v>
      </c>
      <c r="J415" s="465" t="s">
        <v>2609</v>
      </c>
      <c r="K415" s="464"/>
      <c r="L415" s="470"/>
      <c r="M415" s="464" t="s">
        <v>593</v>
      </c>
      <c r="N415" s="459">
        <v>100</v>
      </c>
      <c r="O415" s="461">
        <v>250</v>
      </c>
      <c r="P415" s="482">
        <f>Tabla1[[#This Row],[Precio Unitario]]*Tabla1[[#This Row],[Cantidad de Insumos]]</f>
        <v>25000</v>
      </c>
      <c r="Q415" s="514">
        <v>231101</v>
      </c>
      <c r="R415" s="430" t="s">
        <v>926</v>
      </c>
    </row>
    <row r="416" spans="2:18" ht="51" x14ac:dyDescent="0.25">
      <c r="B416" s="467" t="e">
        <f>IF(Tabla1[[#This Row],[Código_Actividad]]="","",CONCATENATE(Tabla1[[#This Row],[POA]],".",Tabla1[[#This Row],[SRS]],".",Tabla1[[#This Row],[AREA]],".",Tabla1[[#This Row],[TIPO]]))</f>
        <v>#REF!</v>
      </c>
      <c r="C416" s="467" t="e">
        <f>IF(Tabla1[[#This Row],[Código_Actividad]]="","",'Formulario PPGR1'!#REF!)</f>
        <v>#REF!</v>
      </c>
      <c r="D416" s="467" t="e">
        <f>IF(Tabla1[[#This Row],[Código_Actividad]]="","",'Formulario PPGR1'!#REF!)</f>
        <v>#REF!</v>
      </c>
      <c r="E416" s="467" t="e">
        <f>IF(Tabla1[[#This Row],[Código_Actividad]]="","",'Formulario PPGR1'!#REF!)</f>
        <v>#REF!</v>
      </c>
      <c r="F416" s="467" t="e">
        <f>IF(Tabla1[[#This Row],[Código_Actividad]]="","",'Formulario PPGR1'!#REF!)</f>
        <v>#REF!</v>
      </c>
      <c r="G416" s="471" t="s">
        <v>2117</v>
      </c>
      <c r="H416" s="537" t="s">
        <v>2118</v>
      </c>
      <c r="I416" s="460">
        <v>3</v>
      </c>
      <c r="J416" s="465" t="s">
        <v>2609</v>
      </c>
      <c r="K416" s="464"/>
      <c r="L416" s="465"/>
      <c r="M416" s="464" t="s">
        <v>593</v>
      </c>
      <c r="N416" s="459">
        <v>100</v>
      </c>
      <c r="O416" s="461">
        <v>250</v>
      </c>
      <c r="P416" s="482">
        <f>Tabla1[[#This Row],[Precio Unitario]]*Tabla1[[#This Row],[Cantidad de Insumos]]</f>
        <v>25000</v>
      </c>
      <c r="Q416" s="514">
        <v>231101</v>
      </c>
      <c r="R416" s="430" t="s">
        <v>926</v>
      </c>
    </row>
    <row r="417" spans="2:18" ht="51" x14ac:dyDescent="0.25">
      <c r="B417" s="458" t="e">
        <f>IF(Tabla1[[#This Row],[Código_Actividad]]="","",CONCATENATE(Tabla1[[#This Row],[POA]],".",Tabla1[[#This Row],[SRS]],".",Tabla1[[#This Row],[AREA]],".",Tabla1[[#This Row],[TIPO]]))</f>
        <v>#REF!</v>
      </c>
      <c r="C417" s="458" t="e">
        <f>IF(Tabla1[[#This Row],[Código_Actividad]]="","",'Formulario PPGR1'!#REF!)</f>
        <v>#REF!</v>
      </c>
      <c r="D417" s="458" t="e">
        <f>IF(Tabla1[[#This Row],[Código_Actividad]]="","",'Formulario PPGR1'!#REF!)</f>
        <v>#REF!</v>
      </c>
      <c r="E417" s="458" t="e">
        <f>IF(Tabla1[[#This Row],[Código_Actividad]]="","",'Formulario PPGR1'!#REF!)</f>
        <v>#REF!</v>
      </c>
      <c r="F417" s="458" t="e">
        <f>IF(Tabla1[[#This Row],[Código_Actividad]]="","",'Formulario PPGR1'!#REF!)</f>
        <v>#REF!</v>
      </c>
      <c r="G417" s="468" t="s">
        <v>2117</v>
      </c>
      <c r="H417" s="538" t="s">
        <v>2118</v>
      </c>
      <c r="I417" s="460">
        <v>3</v>
      </c>
      <c r="J417" s="462" t="s">
        <v>2612</v>
      </c>
      <c r="K417" s="464"/>
      <c r="L417" s="465"/>
      <c r="M417" s="454" t="s">
        <v>2484</v>
      </c>
      <c r="N417" s="459">
        <v>2</v>
      </c>
      <c r="O417" s="461">
        <v>1050</v>
      </c>
      <c r="P417" s="482">
        <f>Tabla1[[#This Row],[Precio Unitario]]*Tabla1[[#This Row],[Cantidad de Insumos]]</f>
        <v>2100</v>
      </c>
      <c r="Q417" s="514">
        <v>223101</v>
      </c>
      <c r="R417" s="479" t="s">
        <v>924</v>
      </c>
    </row>
    <row r="418" spans="2:18" ht="51" x14ac:dyDescent="0.25">
      <c r="B418" s="458" t="e">
        <f>IF(Tabla1[[#This Row],[Código_Actividad]]="","",CONCATENATE(Tabla1[[#This Row],[POA]],".",Tabla1[[#This Row],[SRS]],".",Tabla1[[#This Row],[AREA]],".",Tabla1[[#This Row],[TIPO]]))</f>
        <v>#REF!</v>
      </c>
      <c r="C418" s="458" t="e">
        <f>IF(Tabla1[[#This Row],[Código_Actividad]]="","",'Formulario PPGR1'!#REF!)</f>
        <v>#REF!</v>
      </c>
      <c r="D418" s="458" t="e">
        <f>IF(Tabla1[[#This Row],[Código_Actividad]]="","",'Formulario PPGR1'!#REF!)</f>
        <v>#REF!</v>
      </c>
      <c r="E418" s="458" t="e">
        <f>IF(Tabla1[[#This Row],[Código_Actividad]]="","",'Formulario PPGR1'!#REF!)</f>
        <v>#REF!</v>
      </c>
      <c r="F418" s="458" t="e">
        <f>IF(Tabla1[[#This Row],[Código_Actividad]]="","",'Formulario PPGR1'!#REF!)</f>
        <v>#REF!</v>
      </c>
      <c r="G418" s="468" t="s">
        <v>2117</v>
      </c>
      <c r="H418" s="538" t="s">
        <v>2118</v>
      </c>
      <c r="I418" s="460">
        <v>3</v>
      </c>
      <c r="J418" s="462" t="s">
        <v>2611</v>
      </c>
      <c r="K418" s="464"/>
      <c r="L418" s="465"/>
      <c r="M418" s="464" t="s">
        <v>2511</v>
      </c>
      <c r="N418" s="459">
        <v>8</v>
      </c>
      <c r="O418" s="461">
        <v>180</v>
      </c>
      <c r="P418" s="482">
        <f>Tabla1[[#This Row],[Precio Unitario]]*Tabla1[[#This Row],[Cantidad de Insumos]]</f>
        <v>1440</v>
      </c>
      <c r="Q418" s="514">
        <v>237102</v>
      </c>
      <c r="R418" s="462" t="s">
        <v>926</v>
      </c>
    </row>
    <row r="419" spans="2:18" ht="25.5" x14ac:dyDescent="0.25">
      <c r="B419" s="467" t="e">
        <f>IF(Tabla1[[#This Row],[Código_Actividad]]="","",CONCATENATE(Tabla1[[#This Row],[POA]],".",Tabla1[[#This Row],[SRS]],".",Tabla1[[#This Row],[AREA]],".",Tabla1[[#This Row],[TIPO]]))</f>
        <v>#REF!</v>
      </c>
      <c r="C419" s="467" t="e">
        <f>IF(Tabla1[[#This Row],[Código_Actividad]]="","",'Formulario PPGR1'!#REF!)</f>
        <v>#REF!</v>
      </c>
      <c r="D419" s="467" t="e">
        <f>IF(Tabla1[[#This Row],[Código_Actividad]]="","",'Formulario PPGR1'!#REF!)</f>
        <v>#REF!</v>
      </c>
      <c r="E419" s="467" t="e">
        <f>IF(Tabla1[[#This Row],[Código_Actividad]]="","",'Formulario PPGR1'!#REF!)</f>
        <v>#REF!</v>
      </c>
      <c r="F419" s="467" t="e">
        <f>IF(Tabla1[[#This Row],[Código_Actividad]]="","",'Formulario PPGR1'!#REF!)</f>
        <v>#REF!</v>
      </c>
      <c r="G419" s="471" t="s">
        <v>2117</v>
      </c>
      <c r="H419" s="472" t="s">
        <v>2118</v>
      </c>
      <c r="I419" s="460">
        <v>3</v>
      </c>
      <c r="J419" s="465" t="s">
        <v>2610</v>
      </c>
      <c r="K419" s="464"/>
      <c r="L419" s="465"/>
      <c r="M419" s="464" t="s">
        <v>593</v>
      </c>
      <c r="N419" s="459">
        <v>1</v>
      </c>
      <c r="O419" s="461">
        <v>300</v>
      </c>
      <c r="P419" s="482">
        <f>Tabla1[[#This Row],[Precio Unitario]]*Tabla1[[#This Row],[Cantidad de Insumos]]</f>
        <v>300</v>
      </c>
      <c r="Q419" s="514">
        <v>239201</v>
      </c>
      <c r="R419" s="462" t="s">
        <v>924</v>
      </c>
    </row>
    <row r="420" spans="2:18" ht="15.75" x14ac:dyDescent="0.25">
      <c r="B420" s="467" t="e">
        <f>IF(Tabla1[[#This Row],[Código_Actividad]]="","",CONCATENATE(Tabla1[[#This Row],[POA]],".",Tabla1[[#This Row],[SRS]],".",Tabla1[[#This Row],[AREA]],".",Tabla1[[#This Row],[TIPO]]))</f>
        <v>#REF!</v>
      </c>
      <c r="C420" s="467" t="e">
        <f>IF(Tabla1[[#This Row],[Código_Actividad]]="","",'Formulario PPGR1'!#REF!)</f>
        <v>#REF!</v>
      </c>
      <c r="D420" s="467" t="e">
        <f>IF(Tabla1[[#This Row],[Código_Actividad]]="","",'Formulario PPGR1'!#REF!)</f>
        <v>#REF!</v>
      </c>
      <c r="E420" s="467" t="e">
        <f>IF(Tabla1[[#This Row],[Código_Actividad]]="","",'Formulario PPGR1'!#REF!)</f>
        <v>#REF!</v>
      </c>
      <c r="F420" s="467" t="e">
        <f>IF(Tabla1[[#This Row],[Código_Actividad]]="","",'Formulario PPGR1'!#REF!)</f>
        <v>#REF!</v>
      </c>
      <c r="G420" s="471" t="s">
        <v>2119</v>
      </c>
      <c r="H420" s="472" t="s">
        <v>2120</v>
      </c>
      <c r="I420" s="460">
        <v>4</v>
      </c>
      <c r="J420" s="462" t="s">
        <v>2612</v>
      </c>
      <c r="K420" s="464"/>
      <c r="L420" s="465"/>
      <c r="M420" s="454" t="s">
        <v>2484</v>
      </c>
      <c r="N420" s="459">
        <v>4</v>
      </c>
      <c r="O420" s="461">
        <v>1050</v>
      </c>
      <c r="P420" s="482">
        <f>Tabla1[[#This Row],[Precio Unitario]]*Tabla1[[#This Row],[Cantidad de Insumos]]</f>
        <v>4200</v>
      </c>
      <c r="Q420" s="514">
        <v>223101</v>
      </c>
      <c r="R420" s="479" t="s">
        <v>924</v>
      </c>
    </row>
    <row r="421" spans="2:18" ht="15.75" x14ac:dyDescent="0.25">
      <c r="B421" s="458" t="e">
        <f>IF(Tabla1[[#This Row],[Código_Actividad]]="","",CONCATENATE(Tabla1[[#This Row],[POA]],".",Tabla1[[#This Row],[SRS]],".",Tabla1[[#This Row],[AREA]],".",Tabla1[[#This Row],[TIPO]]))</f>
        <v>#REF!</v>
      </c>
      <c r="C421" s="458" t="e">
        <f>IF(Tabla1[[#This Row],[Código_Actividad]]="","",'Formulario PPGR1'!#REF!)</f>
        <v>#REF!</v>
      </c>
      <c r="D421" s="458" t="e">
        <f>IF(Tabla1[[#This Row],[Código_Actividad]]="","",'Formulario PPGR1'!#REF!)</f>
        <v>#REF!</v>
      </c>
      <c r="E421" s="458" t="e">
        <f>IF(Tabla1[[#This Row],[Código_Actividad]]="","",'Formulario PPGR1'!#REF!)</f>
        <v>#REF!</v>
      </c>
      <c r="F421" s="458" t="e">
        <f>IF(Tabla1[[#This Row],[Código_Actividad]]="","",'Formulario PPGR1'!#REF!)</f>
        <v>#REF!</v>
      </c>
      <c r="G421" s="468" t="s">
        <v>2119</v>
      </c>
      <c r="H421" s="469" t="s">
        <v>2120</v>
      </c>
      <c r="I421" s="460">
        <v>4</v>
      </c>
      <c r="J421" s="462" t="s">
        <v>2611</v>
      </c>
      <c r="K421" s="464"/>
      <c r="L421" s="465"/>
      <c r="M421" s="464" t="s">
        <v>2511</v>
      </c>
      <c r="N421" s="459">
        <v>24</v>
      </c>
      <c r="O421" s="461">
        <v>180</v>
      </c>
      <c r="P421" s="482">
        <f>Tabla1[[#This Row],[Precio Unitario]]*Tabla1[[#This Row],[Cantidad de Insumos]]</f>
        <v>4320</v>
      </c>
      <c r="Q421" s="514">
        <v>237102</v>
      </c>
      <c r="R421" s="462" t="s">
        <v>926</v>
      </c>
    </row>
    <row r="422" spans="2:18" ht="25.5" x14ac:dyDescent="0.25">
      <c r="B422" s="458" t="e">
        <f>IF(Tabla1[[#This Row],[Código_Actividad]]="","",CONCATENATE(Tabla1[[#This Row],[POA]],".",Tabla1[[#This Row],[SRS]],".",Tabla1[[#This Row],[AREA]],".",Tabla1[[#This Row],[TIPO]]))</f>
        <v>#REF!</v>
      </c>
      <c r="C422" s="458" t="e">
        <f>IF(Tabla1[[#This Row],[Código_Actividad]]="","",'Formulario PPGR1'!#REF!)</f>
        <v>#REF!</v>
      </c>
      <c r="D422" s="458" t="e">
        <f>IF(Tabla1[[#This Row],[Código_Actividad]]="","",'Formulario PPGR1'!#REF!)</f>
        <v>#REF!</v>
      </c>
      <c r="E422" s="458" t="e">
        <f>IF(Tabla1[[#This Row],[Código_Actividad]]="","",'Formulario PPGR1'!#REF!)</f>
        <v>#REF!</v>
      </c>
      <c r="F422" s="458" t="e">
        <f>IF(Tabla1[[#This Row],[Código_Actividad]]="","",'Formulario PPGR1'!#REF!)</f>
        <v>#REF!</v>
      </c>
      <c r="G422" s="468" t="s">
        <v>2119</v>
      </c>
      <c r="H422" s="469" t="s">
        <v>2120</v>
      </c>
      <c r="I422" s="460">
        <v>4</v>
      </c>
      <c r="J422" s="465" t="s">
        <v>2610</v>
      </c>
      <c r="K422" s="464"/>
      <c r="L422" s="465"/>
      <c r="M422" s="464" t="s">
        <v>593</v>
      </c>
      <c r="N422" s="459">
        <v>1</v>
      </c>
      <c r="O422" s="461">
        <v>300</v>
      </c>
      <c r="P422" s="482">
        <f>Tabla1[[#This Row],[Precio Unitario]]*Tabla1[[#This Row],[Cantidad de Insumos]]</f>
        <v>300</v>
      </c>
      <c r="Q422" s="514">
        <v>239201</v>
      </c>
      <c r="R422" s="462" t="s">
        <v>924</v>
      </c>
    </row>
    <row r="423" spans="2:18" ht="25.5" x14ac:dyDescent="0.25">
      <c r="B423" s="458" t="e">
        <f>IF(Tabla1[[#This Row],[Código_Actividad]]="","",CONCATENATE(Tabla1[[#This Row],[POA]],".",Tabla1[[#This Row],[SRS]],".",Tabla1[[#This Row],[AREA]],".",Tabla1[[#This Row],[TIPO]]))</f>
        <v>#REF!</v>
      </c>
      <c r="C423" s="458" t="e">
        <f>IF(Tabla1[[#This Row],[Código_Actividad]]="","",'Formulario PPGR1'!#REF!)</f>
        <v>#REF!</v>
      </c>
      <c r="D423" s="458" t="e">
        <f>IF(Tabla1[[#This Row],[Código_Actividad]]="","",'Formulario PPGR1'!#REF!)</f>
        <v>#REF!</v>
      </c>
      <c r="E423" s="458" t="e">
        <f>IF(Tabla1[[#This Row],[Código_Actividad]]="","",'Formulario PPGR1'!#REF!)</f>
        <v>#REF!</v>
      </c>
      <c r="F423" s="458" t="e">
        <f>IF(Tabla1[[#This Row],[Código_Actividad]]="","",'Formulario PPGR1'!#REF!)</f>
        <v>#REF!</v>
      </c>
      <c r="G423" s="468" t="s">
        <v>2119</v>
      </c>
      <c r="H423" s="469" t="s">
        <v>2120</v>
      </c>
      <c r="I423" s="460">
        <v>4</v>
      </c>
      <c r="J423" s="465" t="s">
        <v>2610</v>
      </c>
      <c r="K423" s="464"/>
      <c r="L423" s="465"/>
      <c r="M423" s="464" t="s">
        <v>593</v>
      </c>
      <c r="N423" s="459">
        <v>1</v>
      </c>
      <c r="O423" s="461">
        <v>300</v>
      </c>
      <c r="P423" s="482">
        <f>Tabla1[[#This Row],[Precio Unitario]]*Tabla1[[#This Row],[Cantidad de Insumos]]</f>
        <v>300</v>
      </c>
      <c r="Q423" s="514">
        <v>239201</v>
      </c>
      <c r="R423" s="462" t="s">
        <v>924</v>
      </c>
    </row>
    <row r="424" spans="2:18" ht="38.25" x14ac:dyDescent="0.25">
      <c r="B424" s="458" t="e">
        <f>IF(Tabla1[[#This Row],[Código_Actividad]]="","",CONCATENATE(Tabla1[[#This Row],[POA]],".",Tabla1[[#This Row],[SRS]],".",Tabla1[[#This Row],[AREA]],".",Tabla1[[#This Row],[TIPO]]))</f>
        <v>#REF!</v>
      </c>
      <c r="C424" s="458" t="e">
        <f>IF(Tabla1[[#This Row],[Código_Actividad]]="","",'Formulario PPGR1'!#REF!)</f>
        <v>#REF!</v>
      </c>
      <c r="D424" s="458" t="e">
        <f>IF(Tabla1[[#This Row],[Código_Actividad]]="","",'Formulario PPGR1'!#REF!)</f>
        <v>#REF!</v>
      </c>
      <c r="E424" s="458" t="e">
        <f>IF(Tabla1[[#This Row],[Código_Actividad]]="","",'Formulario PPGR1'!#REF!)</f>
        <v>#REF!</v>
      </c>
      <c r="F424" s="458" t="e">
        <f>IF(Tabla1[[#This Row],[Código_Actividad]]="","",'Formulario PPGR1'!#REF!)</f>
        <v>#REF!</v>
      </c>
      <c r="G424" s="468" t="s">
        <v>2119</v>
      </c>
      <c r="H424" s="469" t="s">
        <v>2120</v>
      </c>
      <c r="I424" s="460">
        <v>4</v>
      </c>
      <c r="J424" s="465" t="s">
        <v>2609</v>
      </c>
      <c r="K424" s="464"/>
      <c r="L424" s="465"/>
      <c r="M424" s="464" t="s">
        <v>593</v>
      </c>
      <c r="N424" s="459">
        <v>100</v>
      </c>
      <c r="O424" s="461">
        <v>250</v>
      </c>
      <c r="P424" s="482">
        <f>Tabla1[[#This Row],[Precio Unitario]]*Tabla1[[#This Row],[Cantidad de Insumos]]</f>
        <v>25000</v>
      </c>
      <c r="Q424" s="514">
        <v>231101</v>
      </c>
      <c r="R424" s="430" t="s">
        <v>926</v>
      </c>
    </row>
    <row r="425" spans="2:18" ht="38.25" x14ac:dyDescent="0.25">
      <c r="B425" s="467" t="e">
        <f>IF(Tabla1[[#This Row],[Código_Actividad]]="","",CONCATENATE(Tabla1[[#This Row],[POA]],".",Tabla1[[#This Row],[SRS]],".",Tabla1[[#This Row],[AREA]],".",Tabla1[[#This Row],[TIPO]]))</f>
        <v>#REF!</v>
      </c>
      <c r="C425" s="467" t="e">
        <f>IF(Tabla1[[#This Row],[Código_Actividad]]="","",'Formulario PPGR1'!#REF!)</f>
        <v>#REF!</v>
      </c>
      <c r="D425" s="467" t="e">
        <f>IF(Tabla1[[#This Row],[Código_Actividad]]="","",'Formulario PPGR1'!#REF!)</f>
        <v>#REF!</v>
      </c>
      <c r="E425" s="467" t="e">
        <f>IF(Tabla1[[#This Row],[Código_Actividad]]="","",'Formulario PPGR1'!#REF!)</f>
        <v>#REF!</v>
      </c>
      <c r="F425" s="467" t="e">
        <f>IF(Tabla1[[#This Row],[Código_Actividad]]="","",'Formulario PPGR1'!#REF!)</f>
        <v>#REF!</v>
      </c>
      <c r="G425" s="471" t="s">
        <v>2119</v>
      </c>
      <c r="H425" s="537" t="s">
        <v>2120</v>
      </c>
      <c r="I425" s="460">
        <v>4</v>
      </c>
      <c r="J425" s="465" t="s">
        <v>2610</v>
      </c>
      <c r="K425" s="464"/>
      <c r="L425" s="465"/>
      <c r="M425" s="464" t="s">
        <v>593</v>
      </c>
      <c r="N425" s="459">
        <v>1</v>
      </c>
      <c r="O425" s="461">
        <v>300</v>
      </c>
      <c r="P425" s="482">
        <f>Tabla1[[#This Row],[Precio Unitario]]*Tabla1[[#This Row],[Cantidad de Insumos]]</f>
        <v>300</v>
      </c>
      <c r="Q425" s="514">
        <v>239201</v>
      </c>
      <c r="R425" s="462" t="s">
        <v>924</v>
      </c>
    </row>
    <row r="426" spans="2:18" ht="38.25" x14ac:dyDescent="0.25">
      <c r="B426" s="458" t="e">
        <f>IF(Tabla1[[#This Row],[Código_Actividad]]="","",CONCATENATE(Tabla1[[#This Row],[POA]],".",Tabla1[[#This Row],[SRS]],".",Tabla1[[#This Row],[AREA]],".",Tabla1[[#This Row],[TIPO]]))</f>
        <v>#REF!</v>
      </c>
      <c r="C426" s="458" t="e">
        <f>IF(Tabla1[[#This Row],[Código_Actividad]]="","",'Formulario PPGR1'!#REF!)</f>
        <v>#REF!</v>
      </c>
      <c r="D426" s="458" t="e">
        <f>IF(Tabla1[[#This Row],[Código_Actividad]]="","",'Formulario PPGR1'!#REF!)</f>
        <v>#REF!</v>
      </c>
      <c r="E426" s="458" t="e">
        <f>IF(Tabla1[[#This Row],[Código_Actividad]]="","",'Formulario PPGR1'!#REF!)</f>
        <v>#REF!</v>
      </c>
      <c r="F426" s="458" t="e">
        <f>IF(Tabla1[[#This Row],[Código_Actividad]]="","",'Formulario PPGR1'!#REF!)</f>
        <v>#REF!</v>
      </c>
      <c r="G426" s="468" t="s">
        <v>2119</v>
      </c>
      <c r="H426" s="538" t="s">
        <v>2120</v>
      </c>
      <c r="I426" s="460">
        <v>4</v>
      </c>
      <c r="J426" s="462" t="s">
        <v>2612</v>
      </c>
      <c r="K426" s="464"/>
      <c r="L426" s="465"/>
      <c r="M426" s="454" t="s">
        <v>2484</v>
      </c>
      <c r="N426" s="459">
        <v>1</v>
      </c>
      <c r="O426" s="461">
        <v>1050</v>
      </c>
      <c r="P426" s="482">
        <f>Tabla1[[#This Row],[Precio Unitario]]*Tabla1[[#This Row],[Cantidad de Insumos]]</f>
        <v>1050</v>
      </c>
      <c r="Q426" s="514">
        <v>223101</v>
      </c>
      <c r="R426" s="479" t="s">
        <v>924</v>
      </c>
    </row>
    <row r="427" spans="2:18" ht="38.25" x14ac:dyDescent="0.25">
      <c r="B427" s="458" t="e">
        <f>IF(Tabla1[[#This Row],[Código_Actividad]]="","",CONCATENATE(Tabla1[[#This Row],[POA]],".",Tabla1[[#This Row],[SRS]],".",Tabla1[[#This Row],[AREA]],".",Tabla1[[#This Row],[TIPO]]))</f>
        <v>#REF!</v>
      </c>
      <c r="C427" s="458" t="e">
        <f>IF(Tabla1[[#This Row],[Código_Actividad]]="","",'Formulario PPGR1'!#REF!)</f>
        <v>#REF!</v>
      </c>
      <c r="D427" s="458" t="e">
        <f>IF(Tabla1[[#This Row],[Código_Actividad]]="","",'Formulario PPGR1'!#REF!)</f>
        <v>#REF!</v>
      </c>
      <c r="E427" s="458" t="e">
        <f>IF(Tabla1[[#This Row],[Código_Actividad]]="","",'Formulario PPGR1'!#REF!)</f>
        <v>#REF!</v>
      </c>
      <c r="F427" s="458" t="e">
        <f>IF(Tabla1[[#This Row],[Código_Actividad]]="","",'Formulario PPGR1'!#REF!)</f>
        <v>#REF!</v>
      </c>
      <c r="G427" s="468" t="s">
        <v>2119</v>
      </c>
      <c r="H427" s="538" t="s">
        <v>2120</v>
      </c>
      <c r="I427" s="460">
        <v>4</v>
      </c>
      <c r="J427" s="462" t="s">
        <v>2611</v>
      </c>
      <c r="K427" s="464"/>
      <c r="L427" s="465"/>
      <c r="M427" s="464" t="s">
        <v>2511</v>
      </c>
      <c r="N427" s="459">
        <v>6</v>
      </c>
      <c r="O427" s="461">
        <v>180</v>
      </c>
      <c r="P427" s="482">
        <f>Tabla1[[#This Row],[Precio Unitario]]*Tabla1[[#This Row],[Cantidad de Insumos]]</f>
        <v>1080</v>
      </c>
      <c r="Q427" s="514">
        <v>237102</v>
      </c>
      <c r="R427" s="462" t="s">
        <v>926</v>
      </c>
    </row>
    <row r="428" spans="2:18" ht="38.25" x14ac:dyDescent="0.25">
      <c r="B428" s="467" t="e">
        <f>IF(Tabla1[[#This Row],[Código_Actividad]]="","",CONCATENATE(Tabla1[[#This Row],[POA]],".",Tabla1[[#This Row],[SRS]],".",Tabla1[[#This Row],[AREA]],".",Tabla1[[#This Row],[TIPO]]))</f>
        <v>#REF!</v>
      </c>
      <c r="C428" s="467" t="e">
        <f>IF(Tabla1[[#This Row],[Código_Actividad]]="","",'Formulario PPGR1'!#REF!)</f>
        <v>#REF!</v>
      </c>
      <c r="D428" s="467" t="e">
        <f>IF(Tabla1[[#This Row],[Código_Actividad]]="","",'Formulario PPGR1'!#REF!)</f>
        <v>#REF!</v>
      </c>
      <c r="E428" s="467" t="e">
        <f>IF(Tabla1[[#This Row],[Código_Actividad]]="","",'Formulario PPGR1'!#REF!)</f>
        <v>#REF!</v>
      </c>
      <c r="F428" s="467" t="e">
        <f>IF(Tabla1[[#This Row],[Código_Actividad]]="","",'Formulario PPGR1'!#REF!)</f>
        <v>#REF!</v>
      </c>
      <c r="G428" s="471" t="s">
        <v>2121</v>
      </c>
      <c r="H428" s="537" t="s">
        <v>2122</v>
      </c>
      <c r="I428" s="460">
        <v>4</v>
      </c>
      <c r="J428" s="462" t="s">
        <v>2612</v>
      </c>
      <c r="K428" s="464"/>
      <c r="L428" s="465"/>
      <c r="M428" s="454" t="s">
        <v>2484</v>
      </c>
      <c r="N428" s="459">
        <v>4</v>
      </c>
      <c r="O428" s="461">
        <v>1050</v>
      </c>
      <c r="P428" s="482">
        <f>Tabla1[[#This Row],[Precio Unitario]]*Tabla1[[#This Row],[Cantidad de Insumos]]</f>
        <v>4200</v>
      </c>
      <c r="Q428" s="514">
        <v>223101</v>
      </c>
      <c r="R428" s="479" t="s">
        <v>924</v>
      </c>
    </row>
    <row r="429" spans="2:18" ht="38.25" x14ac:dyDescent="0.25">
      <c r="B429" s="467" t="e">
        <f>IF(Tabla1[[#This Row],[Código_Actividad]]="","",CONCATENATE(Tabla1[[#This Row],[POA]],".",Tabla1[[#This Row],[SRS]],".",Tabla1[[#This Row],[AREA]],".",Tabla1[[#This Row],[TIPO]]))</f>
        <v>#REF!</v>
      </c>
      <c r="C429" s="467" t="e">
        <f>IF(Tabla1[[#This Row],[Código_Actividad]]="","",'Formulario PPGR1'!#REF!)</f>
        <v>#REF!</v>
      </c>
      <c r="D429" s="467" t="e">
        <f>IF(Tabla1[[#This Row],[Código_Actividad]]="","",'Formulario PPGR1'!#REF!)</f>
        <v>#REF!</v>
      </c>
      <c r="E429" s="467" t="e">
        <f>IF(Tabla1[[#This Row],[Código_Actividad]]="","",'Formulario PPGR1'!#REF!)</f>
        <v>#REF!</v>
      </c>
      <c r="F429" s="467" t="e">
        <f>IF(Tabla1[[#This Row],[Código_Actividad]]="","",'Formulario PPGR1'!#REF!)</f>
        <v>#REF!</v>
      </c>
      <c r="G429" s="471" t="s">
        <v>2121</v>
      </c>
      <c r="H429" s="537" t="s">
        <v>2122</v>
      </c>
      <c r="I429" s="460">
        <v>4</v>
      </c>
      <c r="J429" s="465" t="s">
        <v>2610</v>
      </c>
      <c r="K429" s="464"/>
      <c r="L429" s="465"/>
      <c r="M429" s="464" t="s">
        <v>593</v>
      </c>
      <c r="N429" s="459">
        <v>1</v>
      </c>
      <c r="O429" s="461">
        <v>300</v>
      </c>
      <c r="P429" s="482">
        <f>Tabla1[[#This Row],[Precio Unitario]]*Tabla1[[#This Row],[Cantidad de Insumos]]</f>
        <v>300</v>
      </c>
      <c r="Q429" s="514">
        <v>239201</v>
      </c>
      <c r="R429" s="462" t="s">
        <v>924</v>
      </c>
    </row>
    <row r="430" spans="2:18" ht="38.25" x14ac:dyDescent="0.25">
      <c r="B430" s="458" t="e">
        <f>IF(Tabla1[[#This Row],[Código_Actividad]]="","",CONCATENATE(Tabla1[[#This Row],[POA]],".",Tabla1[[#This Row],[SRS]],".",Tabla1[[#This Row],[AREA]],".",Tabla1[[#This Row],[TIPO]]))</f>
        <v>#REF!</v>
      </c>
      <c r="C430" s="458" t="e">
        <f>IF(Tabla1[[#This Row],[Código_Actividad]]="","",'Formulario PPGR1'!#REF!)</f>
        <v>#REF!</v>
      </c>
      <c r="D430" s="458" t="e">
        <f>IF(Tabla1[[#This Row],[Código_Actividad]]="","",'Formulario PPGR1'!#REF!)</f>
        <v>#REF!</v>
      </c>
      <c r="E430" s="458" t="e">
        <f>IF(Tabla1[[#This Row],[Código_Actividad]]="","",'Formulario PPGR1'!#REF!)</f>
        <v>#REF!</v>
      </c>
      <c r="F430" s="458" t="e">
        <f>IF(Tabla1[[#This Row],[Código_Actividad]]="","",'Formulario PPGR1'!#REF!)</f>
        <v>#REF!</v>
      </c>
      <c r="G430" s="468" t="s">
        <v>2121</v>
      </c>
      <c r="H430" s="538" t="s">
        <v>2122</v>
      </c>
      <c r="I430" s="460">
        <v>4</v>
      </c>
      <c r="J430" s="462" t="s">
        <v>2611</v>
      </c>
      <c r="K430" s="464"/>
      <c r="L430" s="465"/>
      <c r="M430" s="464" t="s">
        <v>2511</v>
      </c>
      <c r="N430" s="459">
        <v>24</v>
      </c>
      <c r="O430" s="461">
        <v>180</v>
      </c>
      <c r="P430" s="482">
        <f>Tabla1[[#This Row],[Precio Unitario]]*Tabla1[[#This Row],[Cantidad de Insumos]]</f>
        <v>4320</v>
      </c>
      <c r="Q430" s="514">
        <v>237102</v>
      </c>
      <c r="R430" s="462" t="s">
        <v>926</v>
      </c>
    </row>
    <row r="431" spans="2:18" ht="38.25" x14ac:dyDescent="0.25">
      <c r="B431" s="458" t="e">
        <f>IF(Tabla1[[#This Row],[Código_Actividad]]="","",CONCATENATE(Tabla1[[#This Row],[POA]],".",Tabla1[[#This Row],[SRS]],".",Tabla1[[#This Row],[AREA]],".",Tabla1[[#This Row],[TIPO]]))</f>
        <v>#REF!</v>
      </c>
      <c r="C431" s="458" t="e">
        <f>IF(Tabla1[[#This Row],[Código_Actividad]]="","",'Formulario PPGR1'!#REF!)</f>
        <v>#REF!</v>
      </c>
      <c r="D431" s="458" t="e">
        <f>IF(Tabla1[[#This Row],[Código_Actividad]]="","",'Formulario PPGR1'!#REF!)</f>
        <v>#REF!</v>
      </c>
      <c r="E431" s="458" t="e">
        <f>IF(Tabla1[[#This Row],[Código_Actividad]]="","",'Formulario PPGR1'!#REF!)</f>
        <v>#REF!</v>
      </c>
      <c r="F431" s="458" t="e">
        <f>IF(Tabla1[[#This Row],[Código_Actividad]]="","",'Formulario PPGR1'!#REF!)</f>
        <v>#REF!</v>
      </c>
      <c r="G431" s="468" t="s">
        <v>2121</v>
      </c>
      <c r="H431" s="538" t="s">
        <v>2122</v>
      </c>
      <c r="I431" s="460">
        <v>4</v>
      </c>
      <c r="J431" s="465" t="s">
        <v>2610</v>
      </c>
      <c r="K431" s="464"/>
      <c r="L431" s="465"/>
      <c r="M431" s="464" t="s">
        <v>593</v>
      </c>
      <c r="N431" s="459">
        <v>1</v>
      </c>
      <c r="O431" s="461">
        <v>300</v>
      </c>
      <c r="P431" s="482">
        <f>Tabla1[[#This Row],[Precio Unitario]]*Tabla1[[#This Row],[Cantidad de Insumos]]</f>
        <v>300</v>
      </c>
      <c r="Q431" s="514">
        <v>239201</v>
      </c>
      <c r="R431" s="462" t="s">
        <v>924</v>
      </c>
    </row>
    <row r="432" spans="2:18" ht="25.5" x14ac:dyDescent="0.25">
      <c r="B432" s="467" t="e">
        <f>IF(Tabla1[[#This Row],[Código_Actividad]]="","",CONCATENATE(Tabla1[[#This Row],[POA]],".",Tabla1[[#This Row],[SRS]],".",Tabla1[[#This Row],[AREA]],".",Tabla1[[#This Row],[TIPO]]))</f>
        <v>#REF!</v>
      </c>
      <c r="C432" s="467" t="e">
        <f>IF(Tabla1[[#This Row],[Código_Actividad]]="","",'Formulario PPGR1'!#REF!)</f>
        <v>#REF!</v>
      </c>
      <c r="D432" s="467" t="e">
        <f>IF(Tabla1[[#This Row],[Código_Actividad]]="","",'Formulario PPGR1'!#REF!)</f>
        <v>#REF!</v>
      </c>
      <c r="E432" s="467" t="e">
        <f>IF(Tabla1[[#This Row],[Código_Actividad]]="","",'Formulario PPGR1'!#REF!)</f>
        <v>#REF!</v>
      </c>
      <c r="F432" s="467" t="e">
        <f>IF(Tabla1[[#This Row],[Código_Actividad]]="","",'Formulario PPGR1'!#REF!)</f>
        <v>#REF!</v>
      </c>
      <c r="G432" s="471" t="s">
        <v>2123</v>
      </c>
      <c r="H432" s="537" t="s">
        <v>2124</v>
      </c>
      <c r="I432" s="460">
        <v>4</v>
      </c>
      <c r="J432" s="462" t="s">
        <v>2612</v>
      </c>
      <c r="K432" s="464"/>
      <c r="L432" s="465"/>
      <c r="M432" s="454" t="s">
        <v>2484</v>
      </c>
      <c r="N432" s="459">
        <v>4</v>
      </c>
      <c r="O432" s="461">
        <v>1050</v>
      </c>
      <c r="P432" s="482">
        <f>Tabla1[[#This Row],[Precio Unitario]]*Tabla1[[#This Row],[Cantidad de Insumos]]</f>
        <v>4200</v>
      </c>
      <c r="Q432" s="514">
        <v>223101</v>
      </c>
      <c r="R432" s="479" t="s">
        <v>924</v>
      </c>
    </row>
    <row r="433" spans="2:18" ht="25.5" x14ac:dyDescent="0.25">
      <c r="B433" s="467" t="e">
        <f>IF(Tabla1[[#This Row],[Código_Actividad]]="","",CONCATENATE(Tabla1[[#This Row],[POA]],".",Tabla1[[#This Row],[SRS]],".",Tabla1[[#This Row],[AREA]],".",Tabla1[[#This Row],[TIPO]]))</f>
        <v>#REF!</v>
      </c>
      <c r="C433" s="467" t="e">
        <f>IF(Tabla1[[#This Row],[Código_Actividad]]="","",'Formulario PPGR1'!#REF!)</f>
        <v>#REF!</v>
      </c>
      <c r="D433" s="467" t="e">
        <f>IF(Tabla1[[#This Row],[Código_Actividad]]="","",'Formulario PPGR1'!#REF!)</f>
        <v>#REF!</v>
      </c>
      <c r="E433" s="467" t="e">
        <f>IF(Tabla1[[#This Row],[Código_Actividad]]="","",'Formulario PPGR1'!#REF!)</f>
        <v>#REF!</v>
      </c>
      <c r="F433" s="467" t="e">
        <f>IF(Tabla1[[#This Row],[Código_Actividad]]="","",'Formulario PPGR1'!#REF!)</f>
        <v>#REF!</v>
      </c>
      <c r="G433" s="471" t="s">
        <v>2123</v>
      </c>
      <c r="H433" s="537" t="s">
        <v>2124</v>
      </c>
      <c r="I433" s="460">
        <v>4</v>
      </c>
      <c r="J433" s="462" t="s">
        <v>2612</v>
      </c>
      <c r="K433" s="464"/>
      <c r="L433" s="465"/>
      <c r="M433" s="454" t="s">
        <v>2484</v>
      </c>
      <c r="N433" s="459">
        <v>1</v>
      </c>
      <c r="O433" s="461">
        <v>1050</v>
      </c>
      <c r="P433" s="482">
        <f>Tabla1[[#This Row],[Precio Unitario]]*Tabla1[[#This Row],[Cantidad de Insumos]]</f>
        <v>1050</v>
      </c>
      <c r="Q433" s="514">
        <v>223101</v>
      </c>
      <c r="R433" s="479" t="s">
        <v>924</v>
      </c>
    </row>
    <row r="434" spans="2:18" ht="25.5" x14ac:dyDescent="0.25">
      <c r="B434" s="458" t="e">
        <f>IF(Tabla1[[#This Row],[Código_Actividad]]="","",CONCATENATE(Tabla1[[#This Row],[POA]],".",Tabla1[[#This Row],[SRS]],".",Tabla1[[#This Row],[AREA]],".",Tabla1[[#This Row],[TIPO]]))</f>
        <v>#REF!</v>
      </c>
      <c r="C434" s="458" t="e">
        <f>IF(Tabla1[[#This Row],[Código_Actividad]]="","",'Formulario PPGR1'!#REF!)</f>
        <v>#REF!</v>
      </c>
      <c r="D434" s="458" t="e">
        <f>IF(Tabla1[[#This Row],[Código_Actividad]]="","",'Formulario PPGR1'!#REF!)</f>
        <v>#REF!</v>
      </c>
      <c r="E434" s="458" t="e">
        <f>IF(Tabla1[[#This Row],[Código_Actividad]]="","",'Formulario PPGR1'!#REF!)</f>
        <v>#REF!</v>
      </c>
      <c r="F434" s="458" t="e">
        <f>IF(Tabla1[[#This Row],[Código_Actividad]]="","",'Formulario PPGR1'!#REF!)</f>
        <v>#REF!</v>
      </c>
      <c r="G434" s="459" t="s">
        <v>2123</v>
      </c>
      <c r="H434" s="498" t="s">
        <v>2124</v>
      </c>
      <c r="I434" s="460">
        <v>4</v>
      </c>
      <c r="J434" s="465" t="s">
        <v>2611</v>
      </c>
      <c r="K434" s="464"/>
      <c r="L434" s="465"/>
      <c r="M434" s="464" t="s">
        <v>2511</v>
      </c>
      <c r="N434" s="459">
        <v>6</v>
      </c>
      <c r="O434" s="461">
        <v>180</v>
      </c>
      <c r="P434" s="482">
        <f>Tabla1[[#This Row],[Precio Unitario]]*Tabla1[[#This Row],[Cantidad de Insumos]]</f>
        <v>1080</v>
      </c>
      <c r="Q434" s="514">
        <v>237102</v>
      </c>
      <c r="R434" s="462" t="s">
        <v>926</v>
      </c>
    </row>
    <row r="435" spans="2:18" ht="25.5" x14ac:dyDescent="0.25">
      <c r="B435" s="458" t="e">
        <f>IF(Tabla1[[#This Row],[Código_Actividad]]="","",CONCATENATE(Tabla1[[#This Row],[POA]],".",Tabla1[[#This Row],[SRS]],".",Tabla1[[#This Row],[AREA]],".",Tabla1[[#This Row],[TIPO]]))</f>
        <v>#REF!</v>
      </c>
      <c r="C435" s="458" t="e">
        <f>IF(Tabla1[[#This Row],[Código_Actividad]]="","",'Formulario PPGR1'!#REF!)</f>
        <v>#REF!</v>
      </c>
      <c r="D435" s="458" t="e">
        <f>IF(Tabla1[[#This Row],[Código_Actividad]]="","",'Formulario PPGR1'!#REF!)</f>
        <v>#REF!</v>
      </c>
      <c r="E435" s="458" t="e">
        <f>IF(Tabla1[[#This Row],[Código_Actividad]]="","",'Formulario PPGR1'!#REF!)</f>
        <v>#REF!</v>
      </c>
      <c r="F435" s="458" t="e">
        <f>IF(Tabla1[[#This Row],[Código_Actividad]]="","",'Formulario PPGR1'!#REF!)</f>
        <v>#REF!</v>
      </c>
      <c r="G435" s="459" t="s">
        <v>2123</v>
      </c>
      <c r="H435" s="498" t="s">
        <v>2124</v>
      </c>
      <c r="I435" s="460">
        <v>4</v>
      </c>
      <c r="J435" s="465" t="s">
        <v>2610</v>
      </c>
      <c r="K435" s="464"/>
      <c r="L435" s="465"/>
      <c r="M435" s="464" t="s">
        <v>593</v>
      </c>
      <c r="N435" s="459">
        <v>1</v>
      </c>
      <c r="O435" s="461">
        <v>300</v>
      </c>
      <c r="P435" s="482">
        <f>Tabla1[[#This Row],[Precio Unitario]]*Tabla1[[#This Row],[Cantidad de Insumos]]</f>
        <v>300</v>
      </c>
      <c r="Q435" s="514">
        <v>239201</v>
      </c>
      <c r="R435" s="462" t="s">
        <v>924</v>
      </c>
    </row>
    <row r="436" spans="2:18" ht="38.25" x14ac:dyDescent="0.25">
      <c r="B436" s="458" t="e">
        <f>IF(Tabla1[[#This Row],[Código_Actividad]]="","",CONCATENATE(Tabla1[[#This Row],[POA]],".",Tabla1[[#This Row],[SRS]],".",Tabla1[[#This Row],[AREA]],".",Tabla1[[#This Row],[TIPO]]))</f>
        <v>#REF!</v>
      </c>
      <c r="C436" s="458" t="e">
        <f>IF(Tabla1[[#This Row],[Código_Actividad]]="","",'Formulario PPGR1'!#REF!)</f>
        <v>#REF!</v>
      </c>
      <c r="D436" s="458" t="e">
        <f>IF(Tabla1[[#This Row],[Código_Actividad]]="","",'Formulario PPGR1'!#REF!)</f>
        <v>#REF!</v>
      </c>
      <c r="E436" s="458" t="e">
        <f>IF(Tabla1[[#This Row],[Código_Actividad]]="","",'Formulario PPGR1'!#REF!)</f>
        <v>#REF!</v>
      </c>
      <c r="F436" s="458" t="e">
        <f>IF(Tabla1[[#This Row],[Código_Actividad]]="","",'Formulario PPGR1'!#REF!)</f>
        <v>#REF!</v>
      </c>
      <c r="G436" s="459" t="s">
        <v>2125</v>
      </c>
      <c r="H436" s="498" t="s">
        <v>2126</v>
      </c>
      <c r="I436" s="460">
        <v>4</v>
      </c>
      <c r="J436" s="462" t="s">
        <v>2612</v>
      </c>
      <c r="K436" s="464"/>
      <c r="L436" s="465"/>
      <c r="M436" s="454" t="s">
        <v>2484</v>
      </c>
      <c r="N436" s="459">
        <v>4</v>
      </c>
      <c r="O436" s="461">
        <v>1050</v>
      </c>
      <c r="P436" s="482">
        <f>Tabla1[[#This Row],[Precio Unitario]]*Tabla1[[#This Row],[Cantidad de Insumos]]</f>
        <v>4200</v>
      </c>
      <c r="Q436" s="514">
        <v>223101</v>
      </c>
      <c r="R436" s="479" t="s">
        <v>924</v>
      </c>
    </row>
    <row r="437" spans="2:18" ht="38.25" x14ac:dyDescent="0.25">
      <c r="B437" s="458" t="e">
        <f>IF(Tabla1[[#This Row],[Código_Actividad]]="","",CONCATENATE(Tabla1[[#This Row],[POA]],".",Tabla1[[#This Row],[SRS]],".",Tabla1[[#This Row],[AREA]],".",Tabla1[[#This Row],[TIPO]]))</f>
        <v>#REF!</v>
      </c>
      <c r="C437" s="458" t="e">
        <f>IF(Tabla1[[#This Row],[Código_Actividad]]="","",'Formulario PPGR1'!#REF!)</f>
        <v>#REF!</v>
      </c>
      <c r="D437" s="458" t="e">
        <f>IF(Tabla1[[#This Row],[Código_Actividad]]="","",'Formulario PPGR1'!#REF!)</f>
        <v>#REF!</v>
      </c>
      <c r="E437" s="458" t="e">
        <f>IF(Tabla1[[#This Row],[Código_Actividad]]="","",'Formulario PPGR1'!#REF!)</f>
        <v>#REF!</v>
      </c>
      <c r="F437" s="458" t="e">
        <f>IF(Tabla1[[#This Row],[Código_Actividad]]="","",'Formulario PPGR1'!#REF!)</f>
        <v>#REF!</v>
      </c>
      <c r="G437" s="459" t="s">
        <v>2125</v>
      </c>
      <c r="H437" s="498" t="s">
        <v>2126</v>
      </c>
      <c r="I437" s="460">
        <v>4</v>
      </c>
      <c r="J437" s="462" t="s">
        <v>2611</v>
      </c>
      <c r="K437" s="464"/>
      <c r="L437" s="465"/>
      <c r="M437" s="464" t="s">
        <v>2511</v>
      </c>
      <c r="N437" s="459">
        <v>4</v>
      </c>
      <c r="O437" s="461">
        <v>180</v>
      </c>
      <c r="P437" s="482">
        <f>Tabla1[[#This Row],[Precio Unitario]]*Tabla1[[#This Row],[Cantidad de Insumos]]</f>
        <v>720</v>
      </c>
      <c r="Q437" s="514">
        <v>237102</v>
      </c>
      <c r="R437" s="462" t="s">
        <v>926</v>
      </c>
    </row>
    <row r="438" spans="2:18" ht="38.25" x14ac:dyDescent="0.25">
      <c r="B438" s="458" t="e">
        <f>IF(Tabla1[[#This Row],[Código_Actividad]]="","",CONCATENATE(Tabla1[[#This Row],[POA]],".",Tabla1[[#This Row],[SRS]],".",Tabla1[[#This Row],[AREA]],".",Tabla1[[#This Row],[TIPO]]))</f>
        <v>#REF!</v>
      </c>
      <c r="C438" s="458" t="e">
        <f>IF(Tabla1[[#This Row],[Código_Actividad]]="","",'Formulario PPGR1'!#REF!)</f>
        <v>#REF!</v>
      </c>
      <c r="D438" s="458" t="e">
        <f>IF(Tabla1[[#This Row],[Código_Actividad]]="","",'Formulario PPGR1'!#REF!)</f>
        <v>#REF!</v>
      </c>
      <c r="E438" s="458" t="e">
        <f>IF(Tabla1[[#This Row],[Código_Actividad]]="","",'Formulario PPGR1'!#REF!)</f>
        <v>#REF!</v>
      </c>
      <c r="F438" s="458" t="e">
        <f>IF(Tabla1[[#This Row],[Código_Actividad]]="","",'Formulario PPGR1'!#REF!)</f>
        <v>#REF!</v>
      </c>
      <c r="G438" s="459" t="s">
        <v>2127</v>
      </c>
      <c r="H438" s="498" t="s">
        <v>2128</v>
      </c>
      <c r="I438" s="460">
        <v>4</v>
      </c>
      <c r="J438" s="465" t="s">
        <v>2609</v>
      </c>
      <c r="K438" s="464"/>
      <c r="L438" s="465"/>
      <c r="M438" s="464" t="s">
        <v>593</v>
      </c>
      <c r="N438" s="459">
        <v>100</v>
      </c>
      <c r="O438" s="461">
        <v>250</v>
      </c>
      <c r="P438" s="482">
        <f>Tabla1[[#This Row],[Precio Unitario]]*Tabla1[[#This Row],[Cantidad de Insumos]]</f>
        <v>25000</v>
      </c>
      <c r="Q438" s="514">
        <v>231101</v>
      </c>
      <c r="R438" s="430" t="s">
        <v>926</v>
      </c>
    </row>
    <row r="439" spans="2:18" ht="63.75" x14ac:dyDescent="0.25">
      <c r="B439" s="458" t="e">
        <f>IF(Tabla1[[#This Row],[Código_Actividad]]="","",CONCATENATE(Tabla1[[#This Row],[POA]],".",Tabla1[[#This Row],[SRS]],".",Tabla1[[#This Row],[AREA]],".",Tabla1[[#This Row],[TIPO]]))</f>
        <v>#REF!</v>
      </c>
      <c r="C439" s="458" t="e">
        <f>IF(Tabla1[[#This Row],[Código_Actividad]]="","",'Formulario PPGR1'!#REF!)</f>
        <v>#REF!</v>
      </c>
      <c r="D439" s="458" t="e">
        <f>IF(Tabla1[[#This Row],[Código_Actividad]]="","",'Formulario PPGR1'!#REF!)</f>
        <v>#REF!</v>
      </c>
      <c r="E439" s="458" t="e">
        <f>IF(Tabla1[[#This Row],[Código_Actividad]]="","",'Formulario PPGR1'!#REF!)</f>
        <v>#REF!</v>
      </c>
      <c r="F439" s="458" t="e">
        <f>IF(Tabla1[[#This Row],[Código_Actividad]]="","",'Formulario PPGR1'!#REF!)</f>
        <v>#REF!</v>
      </c>
      <c r="G439" s="459" t="s">
        <v>2129</v>
      </c>
      <c r="H439" s="498" t="s">
        <v>2130</v>
      </c>
      <c r="I439" s="460">
        <v>2</v>
      </c>
      <c r="J439" s="462" t="s">
        <v>2612</v>
      </c>
      <c r="K439" s="464"/>
      <c r="L439" s="465"/>
      <c r="M439" s="454" t="s">
        <v>2484</v>
      </c>
      <c r="N439" s="459">
        <v>4</v>
      </c>
      <c r="O439" s="461">
        <v>1050</v>
      </c>
      <c r="P439" s="482">
        <f>Tabla1[[#This Row],[Precio Unitario]]*Tabla1[[#This Row],[Cantidad de Insumos]]</f>
        <v>4200</v>
      </c>
      <c r="Q439" s="514">
        <v>223101</v>
      </c>
      <c r="R439" s="479" t="s">
        <v>924</v>
      </c>
    </row>
    <row r="440" spans="2:18" ht="76.5" x14ac:dyDescent="0.25">
      <c r="B440" s="458" t="e">
        <f>IF(Tabla1[[#This Row],[Código_Actividad]]="","",CONCATENATE(Tabla1[[#This Row],[POA]],".",Tabla1[[#This Row],[SRS]],".",Tabla1[[#This Row],[AREA]],".",Tabla1[[#This Row],[TIPO]]))</f>
        <v>#REF!</v>
      </c>
      <c r="C440" s="458" t="e">
        <f>IF(Tabla1[[#This Row],[Código_Actividad]]="","",'Formulario PPGR1'!#REF!)</f>
        <v>#REF!</v>
      </c>
      <c r="D440" s="458" t="e">
        <f>IF(Tabla1[[#This Row],[Código_Actividad]]="","",'Formulario PPGR1'!#REF!)</f>
        <v>#REF!</v>
      </c>
      <c r="E440" s="458" t="e">
        <f>IF(Tabla1[[#This Row],[Código_Actividad]]="","",'Formulario PPGR1'!#REF!)</f>
        <v>#REF!</v>
      </c>
      <c r="F440" s="458" t="e">
        <f>IF(Tabla1[[#This Row],[Código_Actividad]]="","",'Formulario PPGR1'!#REF!)</f>
        <v>#REF!</v>
      </c>
      <c r="G440" s="459" t="s">
        <v>2131</v>
      </c>
      <c r="H440" s="498" t="s">
        <v>2132</v>
      </c>
      <c r="I440" s="460">
        <v>4</v>
      </c>
      <c r="J440" s="462" t="s">
        <v>2611</v>
      </c>
      <c r="K440" s="464"/>
      <c r="L440" s="465"/>
      <c r="M440" s="464" t="s">
        <v>2511</v>
      </c>
      <c r="N440" s="459">
        <v>24</v>
      </c>
      <c r="O440" s="461">
        <v>180</v>
      </c>
      <c r="P440" s="482">
        <f>Tabla1[[#This Row],[Precio Unitario]]*Tabla1[[#This Row],[Cantidad de Insumos]]</f>
        <v>4320</v>
      </c>
      <c r="Q440" s="514">
        <v>237102</v>
      </c>
      <c r="R440" s="462" t="s">
        <v>926</v>
      </c>
    </row>
    <row r="441" spans="2:18" ht="51" x14ac:dyDescent="0.25">
      <c r="B441" s="458" t="e">
        <f>IF(Tabla1[[#This Row],[Código_Actividad]]="","",CONCATENATE(Tabla1[[#This Row],[POA]],".",Tabla1[[#This Row],[SRS]],".",Tabla1[[#This Row],[AREA]],".",Tabla1[[#This Row],[TIPO]]))</f>
        <v>#REF!</v>
      </c>
      <c r="C441" s="458" t="e">
        <f>IF(Tabla1[[#This Row],[Código_Actividad]]="","",'Formulario PPGR1'!#REF!)</f>
        <v>#REF!</v>
      </c>
      <c r="D441" s="458" t="e">
        <f>IF(Tabla1[[#This Row],[Código_Actividad]]="","",'Formulario PPGR1'!#REF!)</f>
        <v>#REF!</v>
      </c>
      <c r="E441" s="458" t="e">
        <f>IF(Tabla1[[#This Row],[Código_Actividad]]="","",'Formulario PPGR1'!#REF!)</f>
        <v>#REF!</v>
      </c>
      <c r="F441" s="458" t="e">
        <f>IF(Tabla1[[#This Row],[Código_Actividad]]="","",'Formulario PPGR1'!#REF!)</f>
        <v>#REF!</v>
      </c>
      <c r="G441" s="459" t="s">
        <v>2133</v>
      </c>
      <c r="H441" s="498" t="s">
        <v>2134</v>
      </c>
      <c r="I441" s="460">
        <v>4</v>
      </c>
      <c r="J441" s="465" t="s">
        <v>2610</v>
      </c>
      <c r="K441" s="464"/>
      <c r="L441" s="465"/>
      <c r="M441" s="464" t="s">
        <v>593</v>
      </c>
      <c r="N441" s="459">
        <v>1</v>
      </c>
      <c r="O441" s="461">
        <v>300</v>
      </c>
      <c r="P441" s="482">
        <f>Tabla1[[#This Row],[Precio Unitario]]*Tabla1[[#This Row],[Cantidad de Insumos]]</f>
        <v>300</v>
      </c>
      <c r="Q441" s="514">
        <v>239201</v>
      </c>
      <c r="R441" s="462" t="s">
        <v>924</v>
      </c>
    </row>
    <row r="442" spans="2:18" ht="51" x14ac:dyDescent="0.25">
      <c r="B442" s="458" t="e">
        <f>IF(Tabla1[[#This Row],[Código_Actividad]]="","",CONCATENATE(Tabla1[[#This Row],[POA]],".",Tabla1[[#This Row],[SRS]],".",Tabla1[[#This Row],[AREA]],".",Tabla1[[#This Row],[TIPO]]))</f>
        <v>#REF!</v>
      </c>
      <c r="C442" s="458" t="e">
        <f>IF(Tabla1[[#This Row],[Código_Actividad]]="","",'Formulario PPGR1'!#REF!)</f>
        <v>#REF!</v>
      </c>
      <c r="D442" s="458" t="e">
        <f>IF(Tabla1[[#This Row],[Código_Actividad]]="","",'Formulario PPGR1'!#REF!)</f>
        <v>#REF!</v>
      </c>
      <c r="E442" s="458" t="e">
        <f>IF(Tabla1[[#This Row],[Código_Actividad]]="","",'Formulario PPGR1'!#REF!)</f>
        <v>#REF!</v>
      </c>
      <c r="F442" s="458" t="e">
        <f>IF(Tabla1[[#This Row],[Código_Actividad]]="","",'Formulario PPGR1'!#REF!)</f>
        <v>#REF!</v>
      </c>
      <c r="G442" s="459" t="s">
        <v>2133</v>
      </c>
      <c r="H442" s="498" t="s">
        <v>2134</v>
      </c>
      <c r="I442" s="460">
        <v>4</v>
      </c>
      <c r="J442" s="462" t="s">
        <v>2612</v>
      </c>
      <c r="K442" s="464"/>
      <c r="L442" s="465"/>
      <c r="M442" s="454" t="s">
        <v>2484</v>
      </c>
      <c r="N442" s="459">
        <v>4</v>
      </c>
      <c r="O442" s="461">
        <v>1050</v>
      </c>
      <c r="P442" s="482">
        <f>Tabla1[[#This Row],[Precio Unitario]]*Tabla1[[#This Row],[Cantidad de Insumos]]</f>
        <v>4200</v>
      </c>
      <c r="Q442" s="514">
        <v>223101</v>
      </c>
      <c r="R442" s="479" t="s">
        <v>924</v>
      </c>
    </row>
    <row r="443" spans="2:18" ht="38.25" x14ac:dyDescent="0.25">
      <c r="B443" s="458" t="e">
        <f>IF(Tabla1[[#This Row],[Código_Actividad]]="","",CONCATENATE(Tabla1[[#This Row],[POA]],".",Tabla1[[#This Row],[SRS]],".",Tabla1[[#This Row],[AREA]],".",Tabla1[[#This Row],[TIPO]]))</f>
        <v>#REF!</v>
      </c>
      <c r="C443" s="458" t="e">
        <f>IF(Tabla1[[#This Row],[Código_Actividad]]="","",'Formulario PPGR1'!#REF!)</f>
        <v>#REF!</v>
      </c>
      <c r="D443" s="458" t="e">
        <f>IF(Tabla1[[#This Row],[Código_Actividad]]="","",'Formulario PPGR1'!#REF!)</f>
        <v>#REF!</v>
      </c>
      <c r="E443" s="458" t="e">
        <f>IF(Tabla1[[#This Row],[Código_Actividad]]="","",'Formulario PPGR1'!#REF!)</f>
        <v>#REF!</v>
      </c>
      <c r="F443" s="458" t="e">
        <f>IF(Tabla1[[#This Row],[Código_Actividad]]="","",'Formulario PPGR1'!#REF!)</f>
        <v>#REF!</v>
      </c>
      <c r="G443" s="459" t="s">
        <v>2135</v>
      </c>
      <c r="H443" s="498" t="s">
        <v>2136</v>
      </c>
      <c r="I443" s="460">
        <v>1</v>
      </c>
      <c r="J443" s="462" t="s">
        <v>2611</v>
      </c>
      <c r="K443" s="464"/>
      <c r="L443" s="465"/>
      <c r="M443" s="464" t="s">
        <v>2511</v>
      </c>
      <c r="N443" s="459">
        <v>24</v>
      </c>
      <c r="O443" s="461">
        <v>180</v>
      </c>
      <c r="P443" s="482">
        <f>Tabla1[[#This Row],[Precio Unitario]]*Tabla1[[#This Row],[Cantidad de Insumos]]</f>
        <v>4320</v>
      </c>
      <c r="Q443" s="514">
        <v>237102</v>
      </c>
      <c r="R443" s="462" t="s">
        <v>926</v>
      </c>
    </row>
    <row r="444" spans="2:18" ht="38.25" x14ac:dyDescent="0.25">
      <c r="B444" s="458" t="e">
        <f>IF(Tabla1[[#This Row],[Código_Actividad]]="","",CONCATENATE(Tabla1[[#This Row],[POA]],".",Tabla1[[#This Row],[SRS]],".",Tabla1[[#This Row],[AREA]],".",Tabla1[[#This Row],[TIPO]]))</f>
        <v>#REF!</v>
      </c>
      <c r="C444" s="458" t="e">
        <f>IF(Tabla1[[#This Row],[Código_Actividad]]="","",'Formulario PPGR1'!#REF!)</f>
        <v>#REF!</v>
      </c>
      <c r="D444" s="458" t="e">
        <f>IF(Tabla1[[#This Row],[Código_Actividad]]="","",'Formulario PPGR1'!#REF!)</f>
        <v>#REF!</v>
      </c>
      <c r="E444" s="458" t="e">
        <f>IF(Tabla1[[#This Row],[Código_Actividad]]="","",'Formulario PPGR1'!#REF!)</f>
        <v>#REF!</v>
      </c>
      <c r="F444" s="458" t="e">
        <f>IF(Tabla1[[#This Row],[Código_Actividad]]="","",'Formulario PPGR1'!#REF!)</f>
        <v>#REF!</v>
      </c>
      <c r="G444" s="459" t="s">
        <v>2137</v>
      </c>
      <c r="H444" s="498" t="s">
        <v>2138</v>
      </c>
      <c r="I444" s="460">
        <v>4</v>
      </c>
      <c r="J444" s="465" t="s">
        <v>2610</v>
      </c>
      <c r="K444" s="464"/>
      <c r="L444" s="465"/>
      <c r="M444" s="464" t="s">
        <v>2613</v>
      </c>
      <c r="N444" s="459">
        <v>1</v>
      </c>
      <c r="O444" s="461">
        <v>300</v>
      </c>
      <c r="P444" s="482">
        <f>Tabla1[[#This Row],[Precio Unitario]]*Tabla1[[#This Row],[Cantidad de Insumos]]</f>
        <v>300</v>
      </c>
      <c r="Q444" s="514">
        <v>239201</v>
      </c>
      <c r="R444" s="462" t="s">
        <v>924</v>
      </c>
    </row>
    <row r="445" spans="2:18" ht="38.25" x14ac:dyDescent="0.25">
      <c r="B445" s="458" t="e">
        <f>IF(Tabla1[[#This Row],[Código_Actividad]]="","",CONCATENATE(Tabla1[[#This Row],[POA]],".",Tabla1[[#This Row],[SRS]],".",Tabla1[[#This Row],[AREA]],".",Tabla1[[#This Row],[TIPO]]))</f>
        <v>#REF!</v>
      </c>
      <c r="C445" s="458" t="e">
        <f>IF(Tabla1[[#This Row],[Código_Actividad]]="","",'Formulario PPGR1'!#REF!)</f>
        <v>#REF!</v>
      </c>
      <c r="D445" s="458" t="e">
        <f>IF(Tabla1[[#This Row],[Código_Actividad]]="","",'Formulario PPGR1'!#REF!)</f>
        <v>#REF!</v>
      </c>
      <c r="E445" s="458" t="e">
        <f>IF(Tabla1[[#This Row],[Código_Actividad]]="","",'Formulario PPGR1'!#REF!)</f>
        <v>#REF!</v>
      </c>
      <c r="F445" s="458" t="e">
        <f>IF(Tabla1[[#This Row],[Código_Actividad]]="","",'Formulario PPGR1'!#REF!)</f>
        <v>#REF!</v>
      </c>
      <c r="G445" s="459" t="s">
        <v>2139</v>
      </c>
      <c r="H445" s="498" t="s">
        <v>2140</v>
      </c>
      <c r="I445" s="460">
        <v>4</v>
      </c>
      <c r="J445" s="465" t="s">
        <v>2609</v>
      </c>
      <c r="K445" s="464"/>
      <c r="L445" s="465"/>
      <c r="M445" s="464" t="s">
        <v>593</v>
      </c>
      <c r="N445" s="459">
        <v>100</v>
      </c>
      <c r="O445" s="461">
        <v>250</v>
      </c>
      <c r="P445" s="482">
        <f>Tabla1[[#This Row],[Precio Unitario]]*Tabla1[[#This Row],[Cantidad de Insumos]]</f>
        <v>25000</v>
      </c>
      <c r="Q445" s="514">
        <v>231101</v>
      </c>
      <c r="R445" s="430" t="s">
        <v>926</v>
      </c>
    </row>
    <row r="446" spans="2:18" ht="38.25" x14ac:dyDescent="0.25">
      <c r="B446" s="458" t="e">
        <f>IF(Tabla1[[#This Row],[Código_Actividad]]="","",CONCATENATE(Tabla1[[#This Row],[POA]],".",Tabla1[[#This Row],[SRS]],".",Tabla1[[#This Row],[AREA]],".",Tabla1[[#This Row],[TIPO]]))</f>
        <v>#REF!</v>
      </c>
      <c r="C446" s="458" t="e">
        <f>IF(Tabla1[[#This Row],[Código_Actividad]]="","",'Formulario PPGR1'!#REF!)</f>
        <v>#REF!</v>
      </c>
      <c r="D446" s="458" t="e">
        <f>IF(Tabla1[[#This Row],[Código_Actividad]]="","",'Formulario PPGR1'!#REF!)</f>
        <v>#REF!</v>
      </c>
      <c r="E446" s="458" t="e">
        <f>IF(Tabla1[[#This Row],[Código_Actividad]]="","",'Formulario PPGR1'!#REF!)</f>
        <v>#REF!</v>
      </c>
      <c r="F446" s="458" t="e">
        <f>IF(Tabla1[[#This Row],[Código_Actividad]]="","",'Formulario PPGR1'!#REF!)</f>
        <v>#REF!</v>
      </c>
      <c r="G446" s="459" t="s">
        <v>2141</v>
      </c>
      <c r="H446" s="533" t="s">
        <v>2142</v>
      </c>
      <c r="I446" s="460">
        <v>1</v>
      </c>
      <c r="J446" s="465" t="s">
        <v>2610</v>
      </c>
      <c r="K446" s="464"/>
      <c r="L446" s="465"/>
      <c r="M446" s="464" t="s">
        <v>593</v>
      </c>
      <c r="N446" s="459">
        <v>1</v>
      </c>
      <c r="O446" s="461">
        <v>300</v>
      </c>
      <c r="P446" s="482">
        <f>Tabla1[[#This Row],[Precio Unitario]]*Tabla1[[#This Row],[Cantidad de Insumos]]</f>
        <v>300</v>
      </c>
      <c r="Q446" s="514">
        <v>239201</v>
      </c>
      <c r="R446" s="462" t="s">
        <v>924</v>
      </c>
    </row>
    <row r="447" spans="2:18" ht="38.25" x14ac:dyDescent="0.25">
      <c r="B447" s="458" t="e">
        <f>IF(Tabla1[[#This Row],[Código_Actividad]]="","",CONCATENATE(Tabla1[[#This Row],[POA]],".",Tabla1[[#This Row],[SRS]],".",Tabla1[[#This Row],[AREA]],".",Tabla1[[#This Row],[TIPO]]))</f>
        <v>#REF!</v>
      </c>
      <c r="C447" s="458" t="e">
        <f>IF(Tabla1[[#This Row],[Código_Actividad]]="","",'Formulario PPGR1'!#REF!)</f>
        <v>#REF!</v>
      </c>
      <c r="D447" s="458" t="e">
        <f>IF(Tabla1[[#This Row],[Código_Actividad]]="","",'Formulario PPGR1'!#REF!)</f>
        <v>#REF!</v>
      </c>
      <c r="E447" s="458" t="e">
        <f>IF(Tabla1[[#This Row],[Código_Actividad]]="","",'Formulario PPGR1'!#REF!)</f>
        <v>#REF!</v>
      </c>
      <c r="F447" s="458" t="e">
        <f>IF(Tabla1[[#This Row],[Código_Actividad]]="","",'Formulario PPGR1'!#REF!)</f>
        <v>#REF!</v>
      </c>
      <c r="G447" s="459" t="s">
        <v>2143</v>
      </c>
      <c r="H447" s="533" t="s">
        <v>2144</v>
      </c>
      <c r="I447" s="460">
        <v>4</v>
      </c>
      <c r="J447" s="465" t="s">
        <v>2609</v>
      </c>
      <c r="K447" s="464"/>
      <c r="L447" s="465"/>
      <c r="M447" s="464" t="s">
        <v>593</v>
      </c>
      <c r="N447" s="459">
        <v>100</v>
      </c>
      <c r="O447" s="461">
        <v>250</v>
      </c>
      <c r="P447" s="482">
        <f>Tabla1[[#This Row],[Precio Unitario]]*Tabla1[[#This Row],[Cantidad de Insumos]]</f>
        <v>25000</v>
      </c>
      <c r="Q447" s="514">
        <v>231101</v>
      </c>
      <c r="R447" s="430" t="s">
        <v>926</v>
      </c>
    </row>
    <row r="448" spans="2:18" ht="51" x14ac:dyDescent="0.25">
      <c r="B448" s="458" t="e">
        <f>IF(Tabla1[[#This Row],[Código_Actividad]]="","",CONCATENATE(Tabla1[[#This Row],[POA]],".",Tabla1[[#This Row],[SRS]],".",Tabla1[[#This Row],[AREA]],".",Tabla1[[#This Row],[TIPO]]))</f>
        <v>#REF!</v>
      </c>
      <c r="C448" s="458" t="e">
        <f>IF(Tabla1[[#This Row],[Código_Actividad]]="","",'Formulario PPGR1'!#REF!)</f>
        <v>#REF!</v>
      </c>
      <c r="D448" s="458" t="e">
        <f>IF(Tabla1[[#This Row],[Código_Actividad]]="","",'Formulario PPGR1'!#REF!)</f>
        <v>#REF!</v>
      </c>
      <c r="E448" s="458" t="e">
        <f>IF(Tabla1[[#This Row],[Código_Actividad]]="","",'Formulario PPGR1'!#REF!)</f>
        <v>#REF!</v>
      </c>
      <c r="F448" s="458" t="e">
        <f>IF(Tabla1[[#This Row],[Código_Actividad]]="","",'Formulario PPGR1'!#REF!)</f>
        <v>#REF!</v>
      </c>
      <c r="G448" s="459" t="s">
        <v>2145</v>
      </c>
      <c r="H448" s="533" t="s">
        <v>2146</v>
      </c>
      <c r="I448" s="460">
        <v>4</v>
      </c>
      <c r="J448" s="462" t="s">
        <v>2612</v>
      </c>
      <c r="K448" s="464"/>
      <c r="L448" s="465"/>
      <c r="M448" s="454" t="s">
        <v>2484</v>
      </c>
      <c r="N448" s="459">
        <v>4</v>
      </c>
      <c r="O448" s="461">
        <v>1050</v>
      </c>
      <c r="P448" s="482">
        <f>Tabla1[[#This Row],[Precio Unitario]]*Tabla1[[#This Row],[Cantidad de Insumos]]</f>
        <v>4200</v>
      </c>
      <c r="Q448" s="514">
        <v>223101</v>
      </c>
      <c r="R448" s="479" t="s">
        <v>924</v>
      </c>
    </row>
    <row r="449" spans="2:18" ht="76.5" x14ac:dyDescent="0.25">
      <c r="B449" s="458" t="e">
        <f>IF(Tabla1[[#This Row],[Código_Actividad]]="","",CONCATENATE(Tabla1[[#This Row],[POA]],".",Tabla1[[#This Row],[SRS]],".",Tabla1[[#This Row],[AREA]],".",Tabla1[[#This Row],[TIPO]]))</f>
        <v>#REF!</v>
      </c>
      <c r="C449" s="458" t="e">
        <f>IF(Tabla1[[#This Row],[Código_Actividad]]="","",'Formulario PPGR1'!#REF!)</f>
        <v>#REF!</v>
      </c>
      <c r="D449" s="458" t="e">
        <f>IF(Tabla1[[#This Row],[Código_Actividad]]="","",'Formulario PPGR1'!#REF!)</f>
        <v>#REF!</v>
      </c>
      <c r="E449" s="458" t="e">
        <f>IF(Tabla1[[#This Row],[Código_Actividad]]="","",'Formulario PPGR1'!#REF!)</f>
        <v>#REF!</v>
      </c>
      <c r="F449" s="458" t="e">
        <f>IF(Tabla1[[#This Row],[Código_Actividad]]="","",'Formulario PPGR1'!#REF!)</f>
        <v>#REF!</v>
      </c>
      <c r="G449" s="459" t="s">
        <v>2148</v>
      </c>
      <c r="H449" s="533" t="s">
        <v>2149</v>
      </c>
      <c r="I449" s="460">
        <v>4</v>
      </c>
      <c r="J449" s="462" t="s">
        <v>2611</v>
      </c>
      <c r="K449" s="464"/>
      <c r="L449" s="465"/>
      <c r="M449" s="464" t="s">
        <v>2511</v>
      </c>
      <c r="N449" s="459">
        <v>24</v>
      </c>
      <c r="O449" s="461">
        <v>180</v>
      </c>
      <c r="P449" s="482">
        <f>Tabla1[[#This Row],[Precio Unitario]]*Tabla1[[#This Row],[Cantidad de Insumos]]</f>
        <v>4320</v>
      </c>
      <c r="Q449" s="514">
        <v>237102</v>
      </c>
      <c r="R449" s="462" t="s">
        <v>926</v>
      </c>
    </row>
    <row r="450" spans="2:18" ht="25.5" x14ac:dyDescent="0.25">
      <c r="B450" s="458" t="e">
        <f>IF(Tabla1[[#This Row],[Código_Actividad]]="","",CONCATENATE(Tabla1[[#This Row],[POA]],".",Tabla1[[#This Row],[SRS]],".",Tabla1[[#This Row],[AREA]],".",Tabla1[[#This Row],[TIPO]]))</f>
        <v>#REF!</v>
      </c>
      <c r="C450" s="458" t="e">
        <f>IF(Tabla1[[#This Row],[Código_Actividad]]="","",'Formulario PPGR1'!#REF!)</f>
        <v>#REF!</v>
      </c>
      <c r="D450" s="458" t="e">
        <f>IF(Tabla1[[#This Row],[Código_Actividad]]="","",'Formulario PPGR1'!#REF!)</f>
        <v>#REF!</v>
      </c>
      <c r="E450" s="458" t="e">
        <f>IF(Tabla1[[#This Row],[Código_Actividad]]="","",'Formulario PPGR1'!#REF!)</f>
        <v>#REF!</v>
      </c>
      <c r="F450" s="458" t="e">
        <f>IF(Tabla1[[#This Row],[Código_Actividad]]="","",'Formulario PPGR1'!#REF!)</f>
        <v>#REF!</v>
      </c>
      <c r="G450" s="524" t="s">
        <v>2185</v>
      </c>
      <c r="H450" s="533" t="s">
        <v>2186</v>
      </c>
      <c r="I450" s="460">
        <v>4</v>
      </c>
      <c r="J450" s="462" t="s">
        <v>1326</v>
      </c>
      <c r="K450" s="464"/>
      <c r="L450" s="465" t="s">
        <v>238</v>
      </c>
      <c r="M450" s="464" t="s">
        <v>1317</v>
      </c>
      <c r="N450" s="459">
        <v>10</v>
      </c>
      <c r="O450" s="461">
        <v>230</v>
      </c>
      <c r="P450" s="482">
        <f>Tabla1[[#This Row],[Precio Unitario]]*Tabla1[[#This Row],[Cantidad de Insumos]]</f>
        <v>2300</v>
      </c>
      <c r="Q450" s="514">
        <v>237101</v>
      </c>
      <c r="R450" s="462" t="s">
        <v>926</v>
      </c>
    </row>
    <row r="451" spans="2:18" ht="25.5" x14ac:dyDescent="0.25">
      <c r="B451" s="458" t="e">
        <f>IF(Tabla1[[#This Row],[Código_Actividad]]="","",CONCATENATE(Tabla1[[#This Row],[POA]],".",Tabla1[[#This Row],[SRS]],".",Tabla1[[#This Row],[AREA]],".",Tabla1[[#This Row],[TIPO]]))</f>
        <v>#REF!</v>
      </c>
      <c r="C451" s="458" t="e">
        <f>IF(Tabla1[[#This Row],[Código_Actividad]]="","",'Formulario PPGR1'!#REF!)</f>
        <v>#REF!</v>
      </c>
      <c r="D451" s="458" t="e">
        <f>IF(Tabla1[[#This Row],[Código_Actividad]]="","",'Formulario PPGR1'!#REF!)</f>
        <v>#REF!</v>
      </c>
      <c r="E451" s="458" t="e">
        <f>IF(Tabla1[[#This Row],[Código_Actividad]]="","",'Formulario PPGR1'!#REF!)</f>
        <v>#REF!</v>
      </c>
      <c r="F451" s="458" t="e">
        <f>IF(Tabla1[[#This Row],[Código_Actividad]]="","",'Formulario PPGR1'!#REF!)</f>
        <v>#REF!</v>
      </c>
      <c r="G451" s="468" t="s">
        <v>2185</v>
      </c>
      <c r="H451" s="533" t="s">
        <v>2186</v>
      </c>
      <c r="I451" s="460">
        <v>4</v>
      </c>
      <c r="J451" s="462" t="s">
        <v>2765</v>
      </c>
      <c r="K451" s="464" t="s">
        <v>2200</v>
      </c>
      <c r="L451" s="465" t="s">
        <v>2766</v>
      </c>
      <c r="M451" s="464" t="s">
        <v>2484</v>
      </c>
      <c r="N451" s="459">
        <v>4</v>
      </c>
      <c r="O451" s="461">
        <v>1550</v>
      </c>
      <c r="P451" s="482">
        <f>Tabla1[[#This Row],[Precio Unitario]]*Tabla1[[#This Row],[Cantidad de Insumos]]</f>
        <v>6200</v>
      </c>
      <c r="Q451" s="514">
        <v>223101</v>
      </c>
      <c r="R451" s="479" t="s">
        <v>924</v>
      </c>
    </row>
    <row r="452" spans="2:18" ht="63.75" x14ac:dyDescent="0.25">
      <c r="B452" s="458" t="e">
        <f>IF(Tabla1[[#This Row],[Código_Actividad]]="","",CONCATENATE(Tabla1[[#This Row],[POA]],".",Tabla1[[#This Row],[SRS]],".",Tabla1[[#This Row],[AREA]],".",Tabla1[[#This Row],[TIPO]]))</f>
        <v>#REF!</v>
      </c>
      <c r="C452" s="458" t="e">
        <f>IF(Tabla1[[#This Row],[Código_Actividad]]="","",'Formulario PPGR1'!#REF!)</f>
        <v>#REF!</v>
      </c>
      <c r="D452" s="458" t="e">
        <f>IF(Tabla1[[#This Row],[Código_Actividad]]="","",'Formulario PPGR1'!#REF!)</f>
        <v>#REF!</v>
      </c>
      <c r="E452" s="458" t="e">
        <f>IF(Tabla1[[#This Row],[Código_Actividad]]="","",'Formulario PPGR1'!#REF!)</f>
        <v>#REF!</v>
      </c>
      <c r="F452" s="458" t="e">
        <f>IF(Tabla1[[#This Row],[Código_Actividad]]="","",'Formulario PPGR1'!#REF!)</f>
        <v>#REF!</v>
      </c>
      <c r="G452" s="459" t="s">
        <v>2188</v>
      </c>
      <c r="H452" s="533" t="s">
        <v>2189</v>
      </c>
      <c r="I452" s="460">
        <v>4</v>
      </c>
      <c r="J452" s="462" t="s">
        <v>2767</v>
      </c>
      <c r="K452" s="464" t="s">
        <v>2200</v>
      </c>
      <c r="L452" s="465" t="s">
        <v>2768</v>
      </c>
      <c r="M452" s="454" t="s">
        <v>593</v>
      </c>
      <c r="N452" s="459">
        <v>15</v>
      </c>
      <c r="O452" s="461">
        <v>10</v>
      </c>
      <c r="P452" s="482">
        <f>Tabla1[[#This Row],[Precio Unitario]]*Tabla1[[#This Row],[Cantidad de Insumos]]</f>
        <v>150</v>
      </c>
      <c r="Q452" s="514">
        <v>222201</v>
      </c>
      <c r="R452" s="462" t="s">
        <v>924</v>
      </c>
    </row>
    <row r="453" spans="2:18" ht="63.75" x14ac:dyDescent="0.25">
      <c r="B453" s="458" t="e">
        <f>IF(Tabla1[[#This Row],[Código_Actividad]]="","",CONCATENATE(Tabla1[[#This Row],[POA]],".",Tabla1[[#This Row],[SRS]],".",Tabla1[[#This Row],[AREA]],".",Tabla1[[#This Row],[TIPO]]))</f>
        <v>#REF!</v>
      </c>
      <c r="C453" s="458" t="e">
        <f>IF(Tabla1[[#This Row],[Código_Actividad]]="","",'Formulario PPGR1'!#REF!)</f>
        <v>#REF!</v>
      </c>
      <c r="D453" s="458" t="e">
        <f>IF(Tabla1[[#This Row],[Código_Actividad]]="","",'Formulario PPGR1'!#REF!)</f>
        <v>#REF!</v>
      </c>
      <c r="E453" s="458" t="e">
        <f>IF(Tabla1[[#This Row],[Código_Actividad]]="","",'Formulario PPGR1'!#REF!)</f>
        <v>#REF!</v>
      </c>
      <c r="F453" s="458" t="e">
        <f>IF(Tabla1[[#This Row],[Código_Actividad]]="","",'Formulario PPGR1'!#REF!)</f>
        <v>#REF!</v>
      </c>
      <c r="G453" s="459" t="s">
        <v>2188</v>
      </c>
      <c r="H453" s="533" t="s">
        <v>2189</v>
      </c>
      <c r="I453" s="460">
        <v>4</v>
      </c>
      <c r="J453" s="462" t="s">
        <v>1323</v>
      </c>
      <c r="K453" s="464" t="s">
        <v>2200</v>
      </c>
      <c r="L453" s="465" t="s">
        <v>2614</v>
      </c>
      <c r="M453" s="464" t="s">
        <v>1317</v>
      </c>
      <c r="N453" s="459">
        <v>10</v>
      </c>
      <c r="O453" s="461">
        <v>230</v>
      </c>
      <c r="P453" s="482">
        <f>Tabla1[[#This Row],[Precio Unitario]]*Tabla1[[#This Row],[Cantidad de Insumos]]</f>
        <v>2300</v>
      </c>
      <c r="Q453" s="514">
        <v>237101</v>
      </c>
      <c r="R453" s="462" t="s">
        <v>926</v>
      </c>
    </row>
    <row r="454" spans="2:18" ht="63.75" x14ac:dyDescent="0.25">
      <c r="B454" s="458" t="e">
        <f>IF(Tabla1[[#This Row],[Código_Actividad]]="","",CONCATENATE(Tabla1[[#This Row],[POA]],".",Tabla1[[#This Row],[SRS]],".",Tabla1[[#This Row],[AREA]],".",Tabla1[[#This Row],[TIPO]]))</f>
        <v>#REF!</v>
      </c>
      <c r="C454" s="458" t="e">
        <f>IF(Tabla1[[#This Row],[Código_Actividad]]="","",'Formulario PPGR1'!#REF!)</f>
        <v>#REF!</v>
      </c>
      <c r="D454" s="458" t="e">
        <f>IF(Tabla1[[#This Row],[Código_Actividad]]="","",'Formulario PPGR1'!#REF!)</f>
        <v>#REF!</v>
      </c>
      <c r="E454" s="458" t="e">
        <f>IF(Tabla1[[#This Row],[Código_Actividad]]="","",'Formulario PPGR1'!#REF!)</f>
        <v>#REF!</v>
      </c>
      <c r="F454" s="458" t="e">
        <f>IF(Tabla1[[#This Row],[Código_Actividad]]="","",'Formulario PPGR1'!#REF!)</f>
        <v>#REF!</v>
      </c>
      <c r="G454" s="459" t="s">
        <v>2188</v>
      </c>
      <c r="H454" s="533" t="s">
        <v>2189</v>
      </c>
      <c r="I454" s="460">
        <v>4</v>
      </c>
      <c r="J454" s="462" t="s">
        <v>2769</v>
      </c>
      <c r="K454" s="464"/>
      <c r="L454" s="465" t="s">
        <v>2766</v>
      </c>
      <c r="M454" s="464" t="s">
        <v>2484</v>
      </c>
      <c r="N454" s="459">
        <v>3</v>
      </c>
      <c r="O454" s="461">
        <v>1550</v>
      </c>
      <c r="P454" s="482">
        <f>Tabla1[[#This Row],[Precio Unitario]]*Tabla1[[#This Row],[Cantidad de Insumos]]</f>
        <v>4650</v>
      </c>
      <c r="Q454" s="514">
        <v>223101</v>
      </c>
      <c r="R454" s="479" t="s">
        <v>924</v>
      </c>
    </row>
    <row r="455" spans="2:18" ht="38.25" x14ac:dyDescent="0.25">
      <c r="B455" s="458" t="e">
        <f>IF(Tabla1[[#This Row],[Código_Actividad]]="","",CONCATENATE(Tabla1[[#This Row],[POA]],".",Tabla1[[#This Row],[SRS]],".",Tabla1[[#This Row],[AREA]],".",Tabla1[[#This Row],[TIPO]]))</f>
        <v>#REF!</v>
      </c>
      <c r="C455" s="458" t="e">
        <f>IF(Tabla1[[#This Row],[Código_Actividad]]="","",'Formulario PPGR1'!#REF!)</f>
        <v>#REF!</v>
      </c>
      <c r="D455" s="458" t="e">
        <f>IF(Tabla1[[#This Row],[Código_Actividad]]="","",'Formulario PPGR1'!#REF!)</f>
        <v>#REF!</v>
      </c>
      <c r="E455" s="458" t="e">
        <f>IF(Tabla1[[#This Row],[Código_Actividad]]="","",'Formulario PPGR1'!#REF!)</f>
        <v>#REF!</v>
      </c>
      <c r="F455" s="458" t="e">
        <f>IF(Tabla1[[#This Row],[Código_Actividad]]="","",'Formulario PPGR1'!#REF!)</f>
        <v>#REF!</v>
      </c>
      <c r="G455" s="459" t="s">
        <v>2191</v>
      </c>
      <c r="H455" s="533" t="s">
        <v>2192</v>
      </c>
      <c r="I455" s="460">
        <v>1</v>
      </c>
      <c r="J455" s="462" t="s">
        <v>1325</v>
      </c>
      <c r="K455" s="464"/>
      <c r="L455" s="465" t="s">
        <v>2770</v>
      </c>
      <c r="M455" s="464" t="s">
        <v>1318</v>
      </c>
      <c r="N455" s="459">
        <v>30</v>
      </c>
      <c r="O455" s="461">
        <v>250</v>
      </c>
      <c r="P455" s="482">
        <f>Tabla1[[#This Row],[Precio Unitario]]*Tabla1[[#This Row],[Cantidad de Insumos]]</f>
        <v>7500</v>
      </c>
      <c r="Q455" s="514">
        <v>231101</v>
      </c>
      <c r="R455" s="430" t="s">
        <v>926</v>
      </c>
    </row>
    <row r="456" spans="2:18" ht="25.5" x14ac:dyDescent="0.25">
      <c r="B456" s="458" t="e">
        <f>IF(Tabla1[[#This Row],[Código_Actividad]]="","",CONCATENATE(Tabla1[[#This Row],[POA]],".",Tabla1[[#This Row],[SRS]],".",Tabla1[[#This Row],[AREA]],".",Tabla1[[#This Row],[TIPO]]))</f>
        <v>#REF!</v>
      </c>
      <c r="C456" s="458" t="e">
        <f>IF(Tabla1[[#This Row],[Código_Actividad]]="","",'Formulario PPGR1'!#REF!)</f>
        <v>#REF!</v>
      </c>
      <c r="D456" s="458" t="e">
        <f>IF(Tabla1[[#This Row],[Código_Actividad]]="","",'Formulario PPGR1'!#REF!)</f>
        <v>#REF!</v>
      </c>
      <c r="E456" s="458" t="e">
        <f>IF(Tabla1[[#This Row],[Código_Actividad]]="","",'Formulario PPGR1'!#REF!)</f>
        <v>#REF!</v>
      </c>
      <c r="F456" s="458" t="e">
        <f>IF(Tabla1[[#This Row],[Código_Actividad]]="","",'Formulario PPGR1'!#REF!)</f>
        <v>#REF!</v>
      </c>
      <c r="G456" s="459" t="s">
        <v>2191</v>
      </c>
      <c r="H456" s="533" t="s">
        <v>2192</v>
      </c>
      <c r="I456" s="460">
        <v>1</v>
      </c>
      <c r="J456" s="462" t="s">
        <v>2599</v>
      </c>
      <c r="K456" s="464" t="s">
        <v>2200</v>
      </c>
      <c r="L456" s="465" t="s">
        <v>2771</v>
      </c>
      <c r="M456" s="464" t="s">
        <v>2515</v>
      </c>
      <c r="N456" s="459">
        <v>3</v>
      </c>
      <c r="O456" s="461">
        <v>140</v>
      </c>
      <c r="P456" s="482">
        <f>Tabla1[[#This Row],[Precio Unitario]]*Tabla1[[#This Row],[Cantidad de Insumos]]</f>
        <v>420</v>
      </c>
      <c r="Q456" s="514">
        <v>231101</v>
      </c>
      <c r="R456" s="430" t="s">
        <v>926</v>
      </c>
    </row>
    <row r="457" spans="2:18" ht="25.5" x14ac:dyDescent="0.25">
      <c r="B457" s="458" t="e">
        <f>IF(Tabla1[[#This Row],[Código_Actividad]]="","",CONCATENATE(Tabla1[[#This Row],[POA]],".",Tabla1[[#This Row],[SRS]],".",Tabla1[[#This Row],[AREA]],".",Tabla1[[#This Row],[TIPO]]))</f>
        <v>#REF!</v>
      </c>
      <c r="C457" s="458" t="e">
        <f>IF(Tabla1[[#This Row],[Código_Actividad]]="","",'Formulario PPGR1'!#REF!)</f>
        <v>#REF!</v>
      </c>
      <c r="D457" s="458" t="e">
        <f>IF(Tabla1[[#This Row],[Código_Actividad]]="","",'Formulario PPGR1'!#REF!)</f>
        <v>#REF!</v>
      </c>
      <c r="E457" s="458" t="e">
        <f>IF(Tabla1[[#This Row],[Código_Actividad]]="","",'Formulario PPGR1'!#REF!)</f>
        <v>#REF!</v>
      </c>
      <c r="F457" s="458" t="e">
        <f>IF(Tabla1[[#This Row],[Código_Actividad]]="","",'Formulario PPGR1'!#REF!)</f>
        <v>#REF!</v>
      </c>
      <c r="G457" s="459" t="s">
        <v>2191</v>
      </c>
      <c r="H457" s="533" t="s">
        <v>2192</v>
      </c>
      <c r="I457" s="460">
        <v>1</v>
      </c>
      <c r="J457" s="462" t="s">
        <v>2599</v>
      </c>
      <c r="K457" s="464"/>
      <c r="L457" s="465" t="s">
        <v>2772</v>
      </c>
      <c r="M457" s="464" t="s">
        <v>2515</v>
      </c>
      <c r="N457" s="459">
        <v>1</v>
      </c>
      <c r="O457" s="461">
        <v>400</v>
      </c>
      <c r="P457" s="482">
        <f>Tabla1[[#This Row],[Precio Unitario]]*Tabla1[[#This Row],[Cantidad de Insumos]]</f>
        <v>400</v>
      </c>
      <c r="Q457" s="514">
        <v>239201</v>
      </c>
      <c r="R457" s="462" t="s">
        <v>924</v>
      </c>
    </row>
    <row r="458" spans="2:18" ht="25.5" x14ac:dyDescent="0.25">
      <c r="B458" s="458" t="e">
        <f>IF(Tabla1[[#This Row],[Código_Actividad]]="","",CONCATENATE(Tabla1[[#This Row],[POA]],".",Tabla1[[#This Row],[SRS]],".",Tabla1[[#This Row],[AREA]],".",Tabla1[[#This Row],[TIPO]]))</f>
        <v>#REF!</v>
      </c>
      <c r="C458" s="458" t="e">
        <f>IF(Tabla1[[#This Row],[Código_Actividad]]="","",'Formulario PPGR1'!#REF!)</f>
        <v>#REF!</v>
      </c>
      <c r="D458" s="458" t="e">
        <f>IF(Tabla1[[#This Row],[Código_Actividad]]="","",'Formulario PPGR1'!#REF!)</f>
        <v>#REF!</v>
      </c>
      <c r="E458" s="458" t="e">
        <f>IF(Tabla1[[#This Row],[Código_Actividad]]="","",'Formulario PPGR1'!#REF!)</f>
        <v>#REF!</v>
      </c>
      <c r="F458" s="458" t="e">
        <f>IF(Tabla1[[#This Row],[Código_Actividad]]="","",'Formulario PPGR1'!#REF!)</f>
        <v>#REF!</v>
      </c>
      <c r="G458" s="459" t="s">
        <v>2191</v>
      </c>
      <c r="H458" s="533" t="s">
        <v>2192</v>
      </c>
      <c r="I458" s="460">
        <v>1</v>
      </c>
      <c r="J458" s="462" t="s">
        <v>2599</v>
      </c>
      <c r="K458" s="464" t="s">
        <v>2200</v>
      </c>
      <c r="L458" s="465" t="s">
        <v>2773</v>
      </c>
      <c r="M458" s="464" t="s">
        <v>2524</v>
      </c>
      <c r="N458" s="459">
        <v>1</v>
      </c>
      <c r="O458" s="461">
        <v>300</v>
      </c>
      <c r="P458" s="482">
        <f>Tabla1[[#This Row],[Precio Unitario]]*Tabla1[[#This Row],[Cantidad de Insumos]]</f>
        <v>300</v>
      </c>
      <c r="Q458" s="514">
        <v>239201</v>
      </c>
      <c r="R458" s="462" t="s">
        <v>924</v>
      </c>
    </row>
    <row r="459" spans="2:18" ht="15.75" x14ac:dyDescent="0.25">
      <c r="B459" s="458" t="e">
        <f>IF(Tabla1[[#This Row],[Código_Actividad]]="","",CONCATENATE(Tabla1[[#This Row],[POA]],".",Tabla1[[#This Row],[SRS]],".",Tabla1[[#This Row],[AREA]],".",Tabla1[[#This Row],[TIPO]]))</f>
        <v>#REF!</v>
      </c>
      <c r="C459" s="458" t="e">
        <f>IF(Tabla1[[#This Row],[Código_Actividad]]="","",'Formulario PPGR1'!#REF!)</f>
        <v>#REF!</v>
      </c>
      <c r="D459" s="458" t="e">
        <f>IF(Tabla1[[#This Row],[Código_Actividad]]="","",'Formulario PPGR1'!#REF!)</f>
        <v>#REF!</v>
      </c>
      <c r="E459" s="458" t="e">
        <f>IF(Tabla1[[#This Row],[Código_Actividad]]="","",'Formulario PPGR1'!#REF!)</f>
        <v>#REF!</v>
      </c>
      <c r="F459" s="458" t="e">
        <f>IF(Tabla1[[#This Row],[Código_Actividad]]="","",'Formulario PPGR1'!#REF!)</f>
        <v>#REF!</v>
      </c>
      <c r="G459" s="459" t="s">
        <v>2193</v>
      </c>
      <c r="H459" s="533" t="s">
        <v>2194</v>
      </c>
      <c r="I459" s="460">
        <v>4</v>
      </c>
      <c r="J459" s="462" t="s">
        <v>1323</v>
      </c>
      <c r="K459" s="464" t="s">
        <v>2200</v>
      </c>
      <c r="L459" s="465" t="s">
        <v>2774</v>
      </c>
      <c r="M459" s="464" t="s">
        <v>1317</v>
      </c>
      <c r="N459" s="459">
        <v>10</v>
      </c>
      <c r="O459" s="461">
        <v>230</v>
      </c>
      <c r="P459" s="482">
        <f>Tabla1[[#This Row],[Precio Unitario]]*Tabla1[[#This Row],[Cantidad de Insumos]]</f>
        <v>2300</v>
      </c>
      <c r="Q459" s="514">
        <v>237101</v>
      </c>
      <c r="R459" s="462" t="s">
        <v>926</v>
      </c>
    </row>
    <row r="460" spans="2:18" ht="25.5" x14ac:dyDescent="0.25">
      <c r="B460" s="458" t="e">
        <f>IF(Tabla1[[#This Row],[Código_Actividad]]="","",CONCATENATE(Tabla1[[#This Row],[POA]],".",Tabla1[[#This Row],[SRS]],".",Tabla1[[#This Row],[AREA]],".",Tabla1[[#This Row],[TIPO]]))</f>
        <v>#REF!</v>
      </c>
      <c r="C460" s="458" t="e">
        <f>IF(Tabla1[[#This Row],[Código_Actividad]]="","",'Formulario PPGR1'!#REF!)</f>
        <v>#REF!</v>
      </c>
      <c r="D460" s="458" t="e">
        <f>IF(Tabla1[[#This Row],[Código_Actividad]]="","",'Formulario PPGR1'!#REF!)</f>
        <v>#REF!</v>
      </c>
      <c r="E460" s="458" t="e">
        <f>IF(Tabla1[[#This Row],[Código_Actividad]]="","",'Formulario PPGR1'!#REF!)</f>
        <v>#REF!</v>
      </c>
      <c r="F460" s="458" t="e">
        <f>IF(Tabla1[[#This Row],[Código_Actividad]]="","",'Formulario PPGR1'!#REF!)</f>
        <v>#REF!</v>
      </c>
      <c r="G460" s="459" t="s">
        <v>2193</v>
      </c>
      <c r="H460" s="533" t="s">
        <v>2194</v>
      </c>
      <c r="I460" s="460">
        <v>4</v>
      </c>
      <c r="J460" s="462" t="s">
        <v>2541</v>
      </c>
      <c r="K460" s="464"/>
      <c r="L460" s="465" t="s">
        <v>2766</v>
      </c>
      <c r="M460" s="464" t="s">
        <v>2484</v>
      </c>
      <c r="N460" s="459">
        <v>3</v>
      </c>
      <c r="O460" s="461">
        <v>1550</v>
      </c>
      <c r="P460" s="482">
        <f>Tabla1[[#This Row],[Precio Unitario]]*Tabla1[[#This Row],[Cantidad de Insumos]]</f>
        <v>4650</v>
      </c>
      <c r="Q460" s="514" t="s">
        <v>2485</v>
      </c>
      <c r="R460" s="479" t="s">
        <v>924</v>
      </c>
    </row>
    <row r="461" spans="2:18" ht="38.25" x14ac:dyDescent="0.25">
      <c r="B461" s="458" t="e">
        <f>IF(Tabla1[[#This Row],[Código_Actividad]]="","",CONCATENATE(Tabla1[[#This Row],[POA]],".",Tabla1[[#This Row],[SRS]],".",Tabla1[[#This Row],[AREA]],".",Tabla1[[#This Row],[TIPO]]))</f>
        <v>#REF!</v>
      </c>
      <c r="C461" s="458" t="e">
        <f>IF(Tabla1[[#This Row],[Código_Actividad]]="","",'Formulario PPGR1'!#REF!)</f>
        <v>#REF!</v>
      </c>
      <c r="D461" s="458" t="e">
        <f>IF(Tabla1[[#This Row],[Código_Actividad]]="","",'Formulario PPGR1'!#REF!)</f>
        <v>#REF!</v>
      </c>
      <c r="E461" s="458" t="e">
        <f>IF(Tabla1[[#This Row],[Código_Actividad]]="","",'Formulario PPGR1'!#REF!)</f>
        <v>#REF!</v>
      </c>
      <c r="F461" s="458" t="e">
        <f>IF(Tabla1[[#This Row],[Código_Actividad]]="","",'Formulario PPGR1'!#REF!)</f>
        <v>#REF!</v>
      </c>
      <c r="G461" s="532" t="s">
        <v>1871</v>
      </c>
      <c r="H461" s="533" t="s">
        <v>1872</v>
      </c>
      <c r="I461" s="460">
        <v>4</v>
      </c>
      <c r="J461" s="462" t="s">
        <v>2615</v>
      </c>
      <c r="K461" s="464"/>
      <c r="L461" s="465" t="s">
        <v>2775</v>
      </c>
      <c r="M461" s="464" t="s">
        <v>2776</v>
      </c>
      <c r="N461" s="459">
        <v>280</v>
      </c>
      <c r="O461" s="461">
        <v>180</v>
      </c>
      <c r="P461" s="482">
        <f>Tabla1[[#This Row],[Precio Unitario]]*Tabla1[[#This Row],[Cantidad de Insumos]]</f>
        <v>50400</v>
      </c>
      <c r="Q461" s="514">
        <v>237102</v>
      </c>
      <c r="R461" s="462" t="s">
        <v>926</v>
      </c>
    </row>
    <row r="462" spans="2:18" ht="38.25" x14ac:dyDescent="0.25">
      <c r="B462" s="458" t="e">
        <f>IF(Tabla1[[#This Row],[Código_Actividad]]="","",CONCATENATE(Tabla1[[#This Row],[POA]],".",Tabla1[[#This Row],[SRS]],".",Tabla1[[#This Row],[AREA]],".",Tabla1[[#This Row],[TIPO]]))</f>
        <v>#REF!</v>
      </c>
      <c r="C462" s="458" t="e">
        <f>IF(Tabla1[[#This Row],[Código_Actividad]]="","",'Formulario PPGR1'!#REF!)</f>
        <v>#REF!</v>
      </c>
      <c r="D462" s="458" t="e">
        <f>IF(Tabla1[[#This Row],[Código_Actividad]]="","",'Formulario PPGR1'!#REF!)</f>
        <v>#REF!</v>
      </c>
      <c r="E462" s="458" t="e">
        <f>IF(Tabla1[[#This Row],[Código_Actividad]]="","",'Formulario PPGR1'!#REF!)</f>
        <v>#REF!</v>
      </c>
      <c r="F462" s="458" t="e">
        <f>IF(Tabla1[[#This Row],[Código_Actividad]]="","",'Formulario PPGR1'!#REF!)</f>
        <v>#REF!</v>
      </c>
      <c r="G462" s="459" t="s">
        <v>1871</v>
      </c>
      <c r="H462" s="533" t="s">
        <v>1872</v>
      </c>
      <c r="I462" s="460">
        <v>4</v>
      </c>
      <c r="J462" s="462" t="s">
        <v>2579</v>
      </c>
      <c r="K462" s="464" t="s">
        <v>2200</v>
      </c>
      <c r="L462" s="465" t="s">
        <v>2777</v>
      </c>
      <c r="M462" s="464" t="s">
        <v>2484</v>
      </c>
      <c r="N462" s="459">
        <v>30</v>
      </c>
      <c r="O462" s="461">
        <v>500</v>
      </c>
      <c r="P462" s="482">
        <f>Tabla1[[#This Row],[Precio Unitario]]*Tabla1[[#This Row],[Cantidad de Insumos]]</f>
        <v>15000</v>
      </c>
      <c r="Q462" s="514">
        <v>223101</v>
      </c>
      <c r="R462" s="479" t="s">
        <v>924</v>
      </c>
    </row>
    <row r="463" spans="2:18" ht="38.25" x14ac:dyDescent="0.25">
      <c r="B463" s="458" t="e">
        <f>IF(Tabla1[[#This Row],[Código_Actividad]]="","",CONCATENATE(Tabla1[[#This Row],[POA]],".",Tabla1[[#This Row],[SRS]],".",Tabla1[[#This Row],[AREA]],".",Tabla1[[#This Row],[TIPO]]))</f>
        <v>#REF!</v>
      </c>
      <c r="C463" s="458" t="e">
        <f>IF(Tabla1[[#This Row],[Código_Actividad]]="","",'Formulario PPGR1'!#REF!)</f>
        <v>#REF!</v>
      </c>
      <c r="D463" s="458" t="e">
        <f>IF(Tabla1[[#This Row],[Código_Actividad]]="","",'Formulario PPGR1'!#REF!)</f>
        <v>#REF!</v>
      </c>
      <c r="E463" s="458" t="e">
        <f>IF(Tabla1[[#This Row],[Código_Actividad]]="","",'Formulario PPGR1'!#REF!)</f>
        <v>#REF!</v>
      </c>
      <c r="F463" s="458" t="e">
        <f>IF(Tabla1[[#This Row],[Código_Actividad]]="","",'Formulario PPGR1'!#REF!)</f>
        <v>#REF!</v>
      </c>
      <c r="G463" s="459" t="s">
        <v>1871</v>
      </c>
      <c r="H463" s="533" t="s">
        <v>1872</v>
      </c>
      <c r="I463" s="460">
        <v>4</v>
      </c>
      <c r="J463" s="462" t="s">
        <v>2778</v>
      </c>
      <c r="K463" s="464" t="s">
        <v>2200</v>
      </c>
      <c r="L463" s="465" t="s">
        <v>2777</v>
      </c>
      <c r="M463" s="464" t="s">
        <v>2484</v>
      </c>
      <c r="N463" s="459">
        <v>30</v>
      </c>
      <c r="O463" s="461">
        <v>1800</v>
      </c>
      <c r="P463" s="482">
        <f>Tabla1[[#This Row],[Precio Unitario]]*Tabla1[[#This Row],[Cantidad de Insumos]]</f>
        <v>54000</v>
      </c>
      <c r="Q463" s="514" t="s">
        <v>2485</v>
      </c>
      <c r="R463" s="479" t="s">
        <v>924</v>
      </c>
    </row>
    <row r="464" spans="2:18" ht="38.25" x14ac:dyDescent="0.25">
      <c r="B464" s="458" t="e">
        <f>IF(Tabla1[[#This Row],[Código_Actividad]]="","",CONCATENATE(Tabla1[[#This Row],[POA]],".",Tabla1[[#This Row],[SRS]],".",Tabla1[[#This Row],[AREA]],".",Tabla1[[#This Row],[TIPO]]))</f>
        <v>#REF!</v>
      </c>
      <c r="C464" s="458" t="e">
        <f>IF(Tabla1[[#This Row],[Código_Actividad]]="","",'Formulario PPGR1'!#REF!)</f>
        <v>#REF!</v>
      </c>
      <c r="D464" s="458" t="e">
        <f>IF(Tabla1[[#This Row],[Código_Actividad]]="","",'Formulario PPGR1'!#REF!)</f>
        <v>#REF!</v>
      </c>
      <c r="E464" s="458" t="e">
        <f>IF(Tabla1[[#This Row],[Código_Actividad]]="","",'Formulario PPGR1'!#REF!)</f>
        <v>#REF!</v>
      </c>
      <c r="F464" s="458" t="e">
        <f>IF(Tabla1[[#This Row],[Código_Actividad]]="","",'Formulario PPGR1'!#REF!)</f>
        <v>#REF!</v>
      </c>
      <c r="G464" s="459" t="s">
        <v>1874</v>
      </c>
      <c r="H464" s="533" t="s">
        <v>1875</v>
      </c>
      <c r="I464" s="460">
        <v>8</v>
      </c>
      <c r="J464" s="462" t="s">
        <v>2615</v>
      </c>
      <c r="K464" s="464"/>
      <c r="L464" s="465" t="s">
        <v>2779</v>
      </c>
      <c r="M464" s="464" t="s">
        <v>2776</v>
      </c>
      <c r="N464" s="459">
        <v>240</v>
      </c>
      <c r="O464" s="461">
        <v>180</v>
      </c>
      <c r="P464" s="482">
        <f>Tabla1[[#This Row],[Precio Unitario]]*Tabla1[[#This Row],[Cantidad de Insumos]]</f>
        <v>43200</v>
      </c>
      <c r="Q464" s="514" t="s">
        <v>2489</v>
      </c>
      <c r="R464" s="462" t="s">
        <v>926</v>
      </c>
    </row>
    <row r="465" spans="2:18" ht="38.25" x14ac:dyDescent="0.25">
      <c r="B465" s="458" t="e">
        <f>IF(Tabla1[[#This Row],[Código_Actividad]]="","",CONCATENATE(Tabla1[[#This Row],[POA]],".",Tabla1[[#This Row],[SRS]],".",Tabla1[[#This Row],[AREA]],".",Tabla1[[#This Row],[TIPO]]))</f>
        <v>#REF!</v>
      </c>
      <c r="C465" s="458" t="e">
        <f>IF(Tabla1[[#This Row],[Código_Actividad]]="","",'Formulario PPGR1'!#REF!)</f>
        <v>#REF!</v>
      </c>
      <c r="D465" s="458" t="e">
        <f>IF(Tabla1[[#This Row],[Código_Actividad]]="","",'Formulario PPGR1'!#REF!)</f>
        <v>#REF!</v>
      </c>
      <c r="E465" s="458" t="e">
        <f>IF(Tabla1[[#This Row],[Código_Actividad]]="","",'Formulario PPGR1'!#REF!)</f>
        <v>#REF!</v>
      </c>
      <c r="F465" s="458" t="e">
        <f>IF(Tabla1[[#This Row],[Código_Actividad]]="","",'Formulario PPGR1'!#REF!)</f>
        <v>#REF!</v>
      </c>
      <c r="G465" s="459" t="s">
        <v>1874</v>
      </c>
      <c r="H465" s="533" t="s">
        <v>1875</v>
      </c>
      <c r="I465" s="460">
        <v>8</v>
      </c>
      <c r="J465" s="462" t="s">
        <v>2579</v>
      </c>
      <c r="K465" s="464"/>
      <c r="L465" s="465" t="s">
        <v>2777</v>
      </c>
      <c r="M465" s="464" t="s">
        <v>2484</v>
      </c>
      <c r="N465" s="459">
        <v>30</v>
      </c>
      <c r="O465" s="461">
        <v>500</v>
      </c>
      <c r="P465" s="482">
        <f>Tabla1[[#This Row],[Precio Unitario]]*Tabla1[[#This Row],[Cantidad de Insumos]]</f>
        <v>15000</v>
      </c>
      <c r="Q465" s="514" t="s">
        <v>2485</v>
      </c>
      <c r="R465" s="479" t="s">
        <v>924</v>
      </c>
    </row>
    <row r="466" spans="2:18" ht="38.25" x14ac:dyDescent="0.25">
      <c r="B466" s="458" t="e">
        <f>IF(Tabla1[[#This Row],[Código_Actividad]]="","",CONCATENATE(Tabla1[[#This Row],[POA]],".",Tabla1[[#This Row],[SRS]],".",Tabla1[[#This Row],[AREA]],".",Tabla1[[#This Row],[TIPO]]))</f>
        <v>#REF!</v>
      </c>
      <c r="C466" s="458" t="e">
        <f>IF(Tabla1[[#This Row],[Código_Actividad]]="","",'Formulario PPGR1'!#REF!)</f>
        <v>#REF!</v>
      </c>
      <c r="D466" s="458" t="e">
        <f>IF(Tabla1[[#This Row],[Código_Actividad]]="","",'Formulario PPGR1'!#REF!)</f>
        <v>#REF!</v>
      </c>
      <c r="E466" s="458" t="e">
        <f>IF(Tabla1[[#This Row],[Código_Actividad]]="","",'Formulario PPGR1'!#REF!)</f>
        <v>#REF!</v>
      </c>
      <c r="F466" s="458" t="e">
        <f>IF(Tabla1[[#This Row],[Código_Actividad]]="","",'Formulario PPGR1'!#REF!)</f>
        <v>#REF!</v>
      </c>
      <c r="G466" s="459" t="s">
        <v>1874</v>
      </c>
      <c r="H466" s="533" t="s">
        <v>1875</v>
      </c>
      <c r="I466" s="460">
        <v>8</v>
      </c>
      <c r="J466" s="462" t="s">
        <v>2780</v>
      </c>
      <c r="K466" s="464"/>
      <c r="L466" s="465" t="s">
        <v>2777</v>
      </c>
      <c r="M466" s="464" t="s">
        <v>2484</v>
      </c>
      <c r="N466" s="459">
        <v>30</v>
      </c>
      <c r="O466" s="461">
        <v>1800</v>
      </c>
      <c r="P466" s="482">
        <f>Tabla1[[#This Row],[Precio Unitario]]*Tabla1[[#This Row],[Cantidad de Insumos]]</f>
        <v>54000</v>
      </c>
      <c r="Q466" s="514" t="s">
        <v>2485</v>
      </c>
      <c r="R466" s="479" t="s">
        <v>924</v>
      </c>
    </row>
    <row r="467" spans="2:18" ht="76.5" x14ac:dyDescent="0.25">
      <c r="B467" s="458" t="e">
        <f>IF(Tabla1[[#This Row],[Código_Actividad]]="","",CONCATENATE(Tabla1[[#This Row],[POA]],".",Tabla1[[#This Row],[SRS]],".",Tabla1[[#This Row],[AREA]],".",Tabla1[[#This Row],[TIPO]]))</f>
        <v>#REF!</v>
      </c>
      <c r="C467" s="458" t="e">
        <f>IF(Tabla1[[#This Row],[Código_Actividad]]="","",'Formulario PPGR1'!#REF!)</f>
        <v>#REF!</v>
      </c>
      <c r="D467" s="458" t="e">
        <f>IF(Tabla1[[#This Row],[Código_Actividad]]="","",'Formulario PPGR1'!#REF!)</f>
        <v>#REF!</v>
      </c>
      <c r="E467" s="458" t="e">
        <f>IF(Tabla1[[#This Row],[Código_Actividad]]="","",'Formulario PPGR1'!#REF!)</f>
        <v>#REF!</v>
      </c>
      <c r="F467" s="458" t="e">
        <f>IF(Tabla1[[#This Row],[Código_Actividad]]="","",'Formulario PPGR1'!#REF!)</f>
        <v>#REF!</v>
      </c>
      <c r="G467" s="532" t="s">
        <v>1500</v>
      </c>
      <c r="H467" s="533" t="s">
        <v>1501</v>
      </c>
      <c r="I467" s="460">
        <v>1</v>
      </c>
      <c r="J467" s="462"/>
      <c r="K467" s="464"/>
      <c r="L467" s="465"/>
      <c r="M467" s="464"/>
      <c r="N467" s="459">
        <v>30</v>
      </c>
      <c r="O467" s="461"/>
      <c r="P467" s="482">
        <f>Tabla1[[#This Row],[Precio Unitario]]*Tabla1[[#This Row],[Cantidad de Insumos]]</f>
        <v>0</v>
      </c>
      <c r="Q467" s="514"/>
      <c r="R467" s="462"/>
    </row>
    <row r="468" spans="2:18" ht="51" x14ac:dyDescent="0.25">
      <c r="B468" s="467" t="e">
        <f>IF(Tabla1[[#This Row],[Código_Actividad]]="","",CONCATENATE(Tabla1[[#This Row],[POA]],".",Tabla1[[#This Row],[SRS]],".",Tabla1[[#This Row],[AREA]],".",Tabla1[[#This Row],[TIPO]]))</f>
        <v>#REF!</v>
      </c>
      <c r="C468" s="467" t="e">
        <f>IF(Tabla1[[#This Row],[Código_Actividad]]="","",'Formulario PPGR1'!#REF!)</f>
        <v>#REF!</v>
      </c>
      <c r="D468" s="467" t="e">
        <f>IF(Tabla1[[#This Row],[Código_Actividad]]="","",'Formulario PPGR1'!#REF!)</f>
        <v>#REF!</v>
      </c>
      <c r="E468" s="467" t="e">
        <f>IF(Tabla1[[#This Row],[Código_Actividad]]="","",'Formulario PPGR1'!#REF!)</f>
        <v>#REF!</v>
      </c>
      <c r="F468" s="467" t="e">
        <f>IF(Tabla1[[#This Row],[Código_Actividad]]="","",'Formulario PPGR1'!#REF!)</f>
        <v>#REF!</v>
      </c>
      <c r="G468" s="459" t="s">
        <v>2781</v>
      </c>
      <c r="H468" s="534" t="s">
        <v>1504</v>
      </c>
      <c r="I468" s="460">
        <v>12</v>
      </c>
      <c r="J468" s="462"/>
      <c r="K468" s="464"/>
      <c r="L468" s="465"/>
      <c r="M468" s="464"/>
      <c r="N468" s="459"/>
      <c r="O468" s="461"/>
      <c r="P468" s="482">
        <f>Tabla1[[#This Row],[Precio Unitario]]*Tabla1[[#This Row],[Cantidad de Insumos]]</f>
        <v>0</v>
      </c>
      <c r="Q468" s="514"/>
      <c r="R468" s="462"/>
    </row>
    <row r="469" spans="2:18" ht="89.25" x14ac:dyDescent="0.25">
      <c r="B469" s="458" t="e">
        <f>IF(Tabla1[[#This Row],[Código_Actividad]]="","",CONCATENATE(Tabla1[[#This Row],[POA]],".",Tabla1[[#This Row],[SRS]],".",Tabla1[[#This Row],[AREA]],".",Tabla1[[#This Row],[TIPO]]))</f>
        <v>#REF!</v>
      </c>
      <c r="C469" s="458" t="e">
        <f>IF(Tabla1[[#This Row],[Código_Actividad]]="","",'Formulario PPGR1'!#REF!)</f>
        <v>#REF!</v>
      </c>
      <c r="D469" s="458" t="e">
        <f>IF(Tabla1[[#This Row],[Código_Actividad]]="","",'Formulario PPGR1'!#REF!)</f>
        <v>#REF!</v>
      </c>
      <c r="E469" s="458" t="e">
        <f>IF(Tabla1[[#This Row],[Código_Actividad]]="","",'Formulario PPGR1'!#REF!)</f>
        <v>#REF!</v>
      </c>
      <c r="F469" s="458" t="e">
        <f>IF(Tabla1[[#This Row],[Código_Actividad]]="","",'Formulario PPGR1'!#REF!)</f>
        <v>#REF!</v>
      </c>
      <c r="G469" s="459" t="s">
        <v>2781</v>
      </c>
      <c r="H469" s="498" t="s">
        <v>2782</v>
      </c>
      <c r="I469" s="460">
        <v>2</v>
      </c>
      <c r="J469" s="450" t="s">
        <v>1321</v>
      </c>
      <c r="K469" s="464"/>
      <c r="L469" s="448"/>
      <c r="M469" s="454" t="s">
        <v>593</v>
      </c>
      <c r="N469" s="459">
        <v>60</v>
      </c>
      <c r="O469" s="461">
        <v>250</v>
      </c>
      <c r="P469" s="482">
        <f>Tabla1[[#This Row],[Precio Unitario]]*Tabla1[[#This Row],[Cantidad de Insumos]]</f>
        <v>15000</v>
      </c>
      <c r="Q469" s="514">
        <v>231101</v>
      </c>
      <c r="R469" s="430" t="s">
        <v>926</v>
      </c>
    </row>
    <row r="470" spans="2:18" ht="38.25" x14ac:dyDescent="0.25">
      <c r="B470" s="458" t="e">
        <f>IF(Tabla1[[#This Row],[Código_Actividad]]="","",CONCATENATE(Tabla1[[#This Row],[POA]],".",Tabla1[[#This Row],[SRS]],".",Tabla1[[#This Row],[AREA]],".",Tabla1[[#This Row],[TIPO]]))</f>
        <v>#REF!</v>
      </c>
      <c r="C470" s="458" t="e">
        <f>IF(Tabla1[[#This Row],[Código_Actividad]]="","",'Formulario PPGR1'!#REF!)</f>
        <v>#REF!</v>
      </c>
      <c r="D470" s="458" t="e">
        <f>IF(Tabla1[[#This Row],[Código_Actividad]]="","",'Formulario PPGR1'!#REF!)</f>
        <v>#REF!</v>
      </c>
      <c r="E470" s="458" t="e">
        <f>IF(Tabla1[[#This Row],[Código_Actividad]]="","",'Formulario PPGR1'!#REF!)</f>
        <v>#REF!</v>
      </c>
      <c r="F470" s="458" t="e">
        <f>IF(Tabla1[[#This Row],[Código_Actividad]]="","",'Formulario PPGR1'!#REF!)</f>
        <v>#REF!</v>
      </c>
      <c r="G470" s="459" t="s">
        <v>2783</v>
      </c>
      <c r="H470" s="498" t="s">
        <v>1508</v>
      </c>
      <c r="I470" s="460">
        <v>12</v>
      </c>
      <c r="J470" s="450"/>
      <c r="K470" s="464"/>
      <c r="L470" s="465"/>
      <c r="M470" s="464"/>
      <c r="N470" s="474"/>
      <c r="O470" s="475"/>
      <c r="P470" s="482">
        <f>Tabla1[[#This Row],[Precio Unitario]]*Tabla1[[#This Row],[Cantidad de Insumos]]</f>
        <v>0</v>
      </c>
      <c r="Q470" s="514"/>
      <c r="R470" s="462"/>
    </row>
    <row r="471" spans="2:18" ht="25.5" x14ac:dyDescent="0.25">
      <c r="B471" s="458" t="e">
        <f>IF(Tabla1[[#This Row],[Código_Actividad]]="","",CONCATENATE(Tabla1[[#This Row],[POA]],".",Tabla1[[#This Row],[SRS]],".",Tabla1[[#This Row],[AREA]],".",Tabla1[[#This Row],[TIPO]]))</f>
        <v>#REF!</v>
      </c>
      <c r="C471" s="458" t="e">
        <f>IF(Tabla1[[#This Row],[Código_Actividad]]="","",'Formulario PPGR1'!#REF!)</f>
        <v>#REF!</v>
      </c>
      <c r="D471" s="458" t="e">
        <f>IF(Tabla1[[#This Row],[Código_Actividad]]="","",'Formulario PPGR1'!#REF!)</f>
        <v>#REF!</v>
      </c>
      <c r="E471" s="458" t="e">
        <f>IF(Tabla1[[#This Row],[Código_Actividad]]="","",'Formulario PPGR1'!#REF!)</f>
        <v>#REF!</v>
      </c>
      <c r="F471" s="458" t="e">
        <f>IF(Tabla1[[#This Row],[Código_Actividad]]="","",'Formulario PPGR1'!#REF!)</f>
        <v>#REF!</v>
      </c>
      <c r="G471" s="459" t="s">
        <v>2784</v>
      </c>
      <c r="H471" s="498" t="s">
        <v>1510</v>
      </c>
      <c r="I471" s="460">
        <v>2</v>
      </c>
      <c r="J471" s="450" t="s">
        <v>1321</v>
      </c>
      <c r="K471" s="464"/>
      <c r="L471" s="465"/>
      <c r="M471" s="454" t="s">
        <v>593</v>
      </c>
      <c r="N471" s="459">
        <v>60</v>
      </c>
      <c r="O471" s="461">
        <v>250</v>
      </c>
      <c r="P471" s="482">
        <f>Tabla1[[#This Row],[Precio Unitario]]*Tabla1[[#This Row],[Cantidad de Insumos]]</f>
        <v>15000</v>
      </c>
      <c r="Q471" s="514">
        <v>231101</v>
      </c>
      <c r="R471" s="430" t="s">
        <v>926</v>
      </c>
    </row>
    <row r="472" spans="2:18" ht="38.25" x14ac:dyDescent="0.25">
      <c r="B472" s="458" t="e">
        <f>IF(Tabla1[[#This Row],[Código_Actividad]]="","",CONCATENATE(Tabla1[[#This Row],[POA]],".",Tabla1[[#This Row],[SRS]],".",Tabla1[[#This Row],[AREA]],".",Tabla1[[#This Row],[TIPO]]))</f>
        <v>#REF!</v>
      </c>
      <c r="C472" s="458" t="e">
        <f>IF(Tabla1[[#This Row],[Código_Actividad]]="","",'Formulario PPGR1'!#REF!)</f>
        <v>#REF!</v>
      </c>
      <c r="D472" s="458" t="e">
        <f>IF(Tabla1[[#This Row],[Código_Actividad]]="","",'Formulario PPGR1'!#REF!)</f>
        <v>#REF!</v>
      </c>
      <c r="E472" s="458" t="e">
        <f>IF(Tabla1[[#This Row],[Código_Actividad]]="","",'Formulario PPGR1'!#REF!)</f>
        <v>#REF!</v>
      </c>
      <c r="F472" s="458" t="e">
        <f>IF(Tabla1[[#This Row],[Código_Actividad]]="","",'Formulario PPGR1'!#REF!)</f>
        <v>#REF!</v>
      </c>
      <c r="G472" s="459" t="s">
        <v>1500</v>
      </c>
      <c r="H472" s="498" t="s">
        <v>1512</v>
      </c>
      <c r="I472" s="460">
        <v>4</v>
      </c>
      <c r="J472" s="450" t="s">
        <v>2562</v>
      </c>
      <c r="K472" s="464"/>
      <c r="L472" s="465"/>
      <c r="M472" s="464" t="s">
        <v>2616</v>
      </c>
      <c r="N472" s="474">
        <v>30</v>
      </c>
      <c r="O472" s="475">
        <v>180</v>
      </c>
      <c r="P472" s="482">
        <f>Tabla1[[#This Row],[Precio Unitario]]*Tabla1[[#This Row],[Cantidad de Insumos]]</f>
        <v>5400</v>
      </c>
      <c r="Q472" s="514">
        <v>237102</v>
      </c>
      <c r="R472" s="462" t="s">
        <v>926</v>
      </c>
    </row>
    <row r="473" spans="2:18" ht="63.75" x14ac:dyDescent="0.25">
      <c r="B473" s="458" t="e">
        <f>IF(Tabla1[[#This Row],[Código_Actividad]]="","",CONCATENATE(Tabla1[[#This Row],[POA]],".",Tabla1[[#This Row],[SRS]],".",Tabla1[[#This Row],[AREA]],".",Tabla1[[#This Row],[TIPO]]))</f>
        <v>#REF!</v>
      </c>
      <c r="C473" s="458" t="e">
        <f>IF(Tabla1[[#This Row],[Código_Actividad]]="","",'Formulario PPGR1'!#REF!)</f>
        <v>#REF!</v>
      </c>
      <c r="D473" s="458" t="e">
        <f>IF(Tabla1[[#This Row],[Código_Actividad]]="","",'Formulario PPGR1'!#REF!)</f>
        <v>#REF!</v>
      </c>
      <c r="E473" s="458" t="e">
        <f>IF(Tabla1[[#This Row],[Código_Actividad]]="","",'Formulario PPGR1'!#REF!)</f>
        <v>#REF!</v>
      </c>
      <c r="F473" s="458" t="e">
        <f>IF(Tabla1[[#This Row],[Código_Actividad]]="","",'Formulario PPGR1'!#REF!)</f>
        <v>#REF!</v>
      </c>
      <c r="G473" s="459" t="s">
        <v>2781</v>
      </c>
      <c r="H473" s="498" t="s">
        <v>1514</v>
      </c>
      <c r="I473" s="460">
        <v>4</v>
      </c>
      <c r="J473" s="450" t="s">
        <v>2562</v>
      </c>
      <c r="K473" s="464"/>
      <c r="L473" s="465"/>
      <c r="M473" s="464" t="s">
        <v>2616</v>
      </c>
      <c r="N473" s="459">
        <v>30</v>
      </c>
      <c r="O473" s="461">
        <v>180</v>
      </c>
      <c r="P473" s="482">
        <f>Tabla1[[#This Row],[Precio Unitario]]*Tabla1[[#This Row],[Cantidad de Insumos]]</f>
        <v>5400</v>
      </c>
      <c r="Q473" s="514">
        <v>237102</v>
      </c>
      <c r="R473" s="462" t="s">
        <v>926</v>
      </c>
    </row>
    <row r="474" spans="2:18" ht="38.25" x14ac:dyDescent="0.25">
      <c r="B474" s="458" t="e">
        <f>IF(Tabla1[[#This Row],[Código_Actividad]]="","",CONCATENATE(Tabla1[[#This Row],[POA]],".",Tabla1[[#This Row],[SRS]],".",Tabla1[[#This Row],[AREA]],".",Tabla1[[#This Row],[TIPO]]))</f>
        <v>#REF!</v>
      </c>
      <c r="C474" s="458" t="e">
        <f>IF(Tabla1[[#This Row],[Código_Actividad]]="","",'Formulario PPGR1'!#REF!)</f>
        <v>#REF!</v>
      </c>
      <c r="D474" s="458" t="e">
        <f>IF(Tabla1[[#This Row],[Código_Actividad]]="","",'Formulario PPGR1'!#REF!)</f>
        <v>#REF!</v>
      </c>
      <c r="E474" s="458" t="e">
        <f>IF(Tabla1[[#This Row],[Código_Actividad]]="","",'Formulario PPGR1'!#REF!)</f>
        <v>#REF!</v>
      </c>
      <c r="F474" s="458" t="e">
        <f>IF(Tabla1[[#This Row],[Código_Actividad]]="","",'Formulario PPGR1'!#REF!)</f>
        <v>#REF!</v>
      </c>
      <c r="G474" s="459" t="s">
        <v>2783</v>
      </c>
      <c r="H474" s="498" t="s">
        <v>1516</v>
      </c>
      <c r="I474" s="460">
        <v>8</v>
      </c>
      <c r="J474" s="450" t="s">
        <v>1321</v>
      </c>
      <c r="K474" s="464"/>
      <c r="L474" s="465"/>
      <c r="M474" s="454" t="s">
        <v>593</v>
      </c>
      <c r="N474" s="474">
        <v>10</v>
      </c>
      <c r="O474" s="475">
        <v>250</v>
      </c>
      <c r="P474" s="482">
        <f>Tabla1[[#This Row],[Precio Unitario]]*Tabla1[[#This Row],[Cantidad de Insumos]]</f>
        <v>2500</v>
      </c>
      <c r="Q474" s="514">
        <v>231101</v>
      </c>
      <c r="R474" s="430" t="s">
        <v>926</v>
      </c>
    </row>
    <row r="475" spans="2:18" ht="63.75" x14ac:dyDescent="0.25">
      <c r="B475" s="458" t="e">
        <f>IF(Tabla1[[#This Row],[Código_Actividad]]="","",CONCATENATE(Tabla1[[#This Row],[POA]],".",Tabla1[[#This Row],[SRS]],".",Tabla1[[#This Row],[AREA]],".",Tabla1[[#This Row],[TIPO]]))</f>
        <v>#REF!</v>
      </c>
      <c r="C475" s="458" t="e">
        <f>IF(Tabla1[[#This Row],[Código_Actividad]]="","",'Formulario PPGR1'!#REF!)</f>
        <v>#REF!</v>
      </c>
      <c r="D475" s="458" t="e">
        <f>IF(Tabla1[[#This Row],[Código_Actividad]]="","",'Formulario PPGR1'!#REF!)</f>
        <v>#REF!</v>
      </c>
      <c r="E475" s="458" t="e">
        <f>IF(Tabla1[[#This Row],[Código_Actividad]]="","",'Formulario PPGR1'!#REF!)</f>
        <v>#REF!</v>
      </c>
      <c r="F475" s="458" t="e">
        <f>IF(Tabla1[[#This Row],[Código_Actividad]]="","",'Formulario PPGR1'!#REF!)</f>
        <v>#REF!</v>
      </c>
      <c r="G475" s="459" t="s">
        <v>2784</v>
      </c>
      <c r="H475" s="498" t="s">
        <v>1518</v>
      </c>
      <c r="I475" s="460">
        <v>12</v>
      </c>
      <c r="J475" s="462"/>
      <c r="K475" s="464"/>
      <c r="L475" s="465"/>
      <c r="M475" s="464"/>
      <c r="N475" s="459"/>
      <c r="O475" s="461"/>
      <c r="P475" s="482">
        <f>Tabla1[[#This Row],[Precio Unitario]]*Tabla1[[#This Row],[Cantidad de Insumos]]</f>
        <v>0</v>
      </c>
      <c r="Q475" s="514"/>
      <c r="R475" s="462"/>
    </row>
    <row r="476" spans="2:18" ht="25.5" x14ac:dyDescent="0.25">
      <c r="B476" s="458" t="e">
        <f>IF(Tabla1[[#This Row],[Código_Actividad]]="","",CONCATENATE(Tabla1[[#This Row],[POA]],".",Tabla1[[#This Row],[SRS]],".",Tabla1[[#This Row],[AREA]],".",Tabla1[[#This Row],[TIPO]]))</f>
        <v>#REF!</v>
      </c>
      <c r="C476" s="458" t="e">
        <f>IF(Tabla1[[#This Row],[Código_Actividad]]="","",'Formulario PPGR1'!#REF!)</f>
        <v>#REF!</v>
      </c>
      <c r="D476" s="458" t="e">
        <f>IF(Tabla1[[#This Row],[Código_Actividad]]="","",'Formulario PPGR1'!#REF!)</f>
        <v>#REF!</v>
      </c>
      <c r="E476" s="458" t="e">
        <f>IF(Tabla1[[#This Row],[Código_Actividad]]="","",'Formulario PPGR1'!#REF!)</f>
        <v>#REF!</v>
      </c>
      <c r="F476" s="458" t="e">
        <f>IF(Tabla1[[#This Row],[Código_Actividad]]="","",'Formulario PPGR1'!#REF!)</f>
        <v>#REF!</v>
      </c>
      <c r="G476" s="459" t="s">
        <v>2785</v>
      </c>
      <c r="H476" s="498" t="s">
        <v>1521</v>
      </c>
      <c r="I476" s="460">
        <v>4</v>
      </c>
      <c r="J476" s="450" t="s">
        <v>2562</v>
      </c>
      <c r="K476" s="466"/>
      <c r="L476" s="465"/>
      <c r="M476" s="454" t="s">
        <v>1317</v>
      </c>
      <c r="N476" s="459">
        <v>30</v>
      </c>
      <c r="O476" s="461">
        <v>180</v>
      </c>
      <c r="P476" s="482">
        <f>Tabla1[[#This Row],[Precio Unitario]]*Tabla1[[#This Row],[Cantidad de Insumos]]</f>
        <v>5400</v>
      </c>
      <c r="Q476" s="514">
        <v>237102</v>
      </c>
      <c r="R476" s="430" t="s">
        <v>926</v>
      </c>
    </row>
    <row r="477" spans="2:18" ht="25.5" x14ac:dyDescent="0.25">
      <c r="B477" s="458" t="e">
        <f>IF(Tabla1[[#This Row],[Código_Actividad]]="","",CONCATENATE(Tabla1[[#This Row],[POA]],".",Tabla1[[#This Row],[SRS]],".",Tabla1[[#This Row],[AREA]],".",Tabla1[[#This Row],[TIPO]]))</f>
        <v>#REF!</v>
      </c>
      <c r="C477" s="458" t="e">
        <f>IF(Tabla1[[#This Row],[Código_Actividad]]="","",'Formulario PPGR1'!#REF!)</f>
        <v>#REF!</v>
      </c>
      <c r="D477" s="458" t="e">
        <f>IF(Tabla1[[#This Row],[Código_Actividad]]="","",'Formulario PPGR1'!#REF!)</f>
        <v>#REF!</v>
      </c>
      <c r="E477" s="458" t="e">
        <f>IF(Tabla1[[#This Row],[Código_Actividad]]="","",'Formulario PPGR1'!#REF!)</f>
        <v>#REF!</v>
      </c>
      <c r="F477" s="458" t="e">
        <f>IF(Tabla1[[#This Row],[Código_Actividad]]="","",'Formulario PPGR1'!#REF!)</f>
        <v>#REF!</v>
      </c>
      <c r="G477" s="459" t="s">
        <v>1500</v>
      </c>
      <c r="H477" s="498" t="s">
        <v>1523</v>
      </c>
      <c r="I477" s="460">
        <v>3</v>
      </c>
      <c r="J477" s="450" t="s">
        <v>2562</v>
      </c>
      <c r="K477" s="466"/>
      <c r="L477" s="465"/>
      <c r="M477" s="454" t="s">
        <v>1317</v>
      </c>
      <c r="N477" s="459">
        <v>30</v>
      </c>
      <c r="O477" s="461">
        <v>180</v>
      </c>
      <c r="P477" s="482">
        <f>Tabla1[[#This Row],[Precio Unitario]]*Tabla1[[#This Row],[Cantidad de Insumos]]</f>
        <v>5400</v>
      </c>
      <c r="Q477" s="514">
        <v>237102</v>
      </c>
      <c r="R477" s="430" t="s">
        <v>926</v>
      </c>
    </row>
    <row r="478" spans="2:18" ht="63.75" x14ac:dyDescent="0.25">
      <c r="B478" s="458" t="e">
        <f>IF(Tabla1[[#This Row],[Código_Actividad]]="","",CONCATENATE(Tabla1[[#This Row],[POA]],".",Tabla1[[#This Row],[SRS]],".",Tabla1[[#This Row],[AREA]],".",Tabla1[[#This Row],[TIPO]]))</f>
        <v>#REF!</v>
      </c>
      <c r="C478" s="458" t="e">
        <f>IF(Tabla1[[#This Row],[Código_Actividad]]="","",'Formulario PPGR1'!#REF!)</f>
        <v>#REF!</v>
      </c>
      <c r="D478" s="458" t="e">
        <f>IF(Tabla1[[#This Row],[Código_Actividad]]="","",'Formulario PPGR1'!#REF!)</f>
        <v>#REF!</v>
      </c>
      <c r="E478" s="458" t="e">
        <f>IF(Tabla1[[#This Row],[Código_Actividad]]="","",'Formulario PPGR1'!#REF!)</f>
        <v>#REF!</v>
      </c>
      <c r="F478" s="458" t="e">
        <f>IF(Tabla1[[#This Row],[Código_Actividad]]="","",'Formulario PPGR1'!#REF!)</f>
        <v>#REF!</v>
      </c>
      <c r="G478" s="532" t="s">
        <v>1529</v>
      </c>
      <c r="H478" s="498" t="s">
        <v>1530</v>
      </c>
      <c r="I478" s="460">
        <v>2</v>
      </c>
      <c r="J478" s="462"/>
      <c r="K478" s="464"/>
      <c r="L478" s="465"/>
      <c r="M478" s="464"/>
      <c r="N478" s="459"/>
      <c r="O478" s="461"/>
      <c r="P478" s="482">
        <f>Tabla1[[#This Row],[Precio Unitario]]*Tabla1[[#This Row],[Cantidad de Insumos]]</f>
        <v>0</v>
      </c>
      <c r="Q478" s="514"/>
      <c r="R478" s="462"/>
    </row>
    <row r="479" spans="2:18" ht="38.25" x14ac:dyDescent="0.25">
      <c r="B479" s="458" t="e">
        <f>IF(Tabla1[[#This Row],[Código_Actividad]]="","",CONCATENATE(Tabla1[[#This Row],[POA]],".",Tabla1[[#This Row],[SRS]],".",Tabla1[[#This Row],[AREA]],".",Tabla1[[#This Row],[TIPO]]))</f>
        <v>#REF!</v>
      </c>
      <c r="C479" s="458" t="e">
        <f>IF(Tabla1[[#This Row],[Código_Actividad]]="","",'Formulario PPGR1'!#REF!)</f>
        <v>#REF!</v>
      </c>
      <c r="D479" s="458" t="e">
        <f>IF(Tabla1[[#This Row],[Código_Actividad]]="","",'Formulario PPGR1'!#REF!)</f>
        <v>#REF!</v>
      </c>
      <c r="E479" s="458" t="e">
        <f>IF(Tabla1[[#This Row],[Código_Actividad]]="","",'Formulario PPGR1'!#REF!)</f>
        <v>#REF!</v>
      </c>
      <c r="F479" s="458" t="e">
        <f>IF(Tabla1[[#This Row],[Código_Actividad]]="","",'Formulario PPGR1'!#REF!)</f>
        <v>#REF!</v>
      </c>
      <c r="G479" s="459" t="s">
        <v>1531</v>
      </c>
      <c r="H479" s="498" t="s">
        <v>1532</v>
      </c>
      <c r="I479" s="460">
        <v>4</v>
      </c>
      <c r="J479" s="462" t="s">
        <v>2786</v>
      </c>
      <c r="K479" s="464"/>
      <c r="L479" s="465" t="s">
        <v>239</v>
      </c>
      <c r="M479" s="464" t="s">
        <v>2616</v>
      </c>
      <c r="N479" s="459">
        <v>30</v>
      </c>
      <c r="O479" s="461">
        <v>180</v>
      </c>
      <c r="P479" s="482">
        <f>Tabla1[[#This Row],[Precio Unitario]]*Tabla1[[#This Row],[Cantidad de Insumos]]</f>
        <v>5400</v>
      </c>
      <c r="Q479" s="514">
        <v>237102</v>
      </c>
      <c r="R479" s="462" t="s">
        <v>926</v>
      </c>
    </row>
    <row r="480" spans="2:18" ht="38.25" x14ac:dyDescent="0.25">
      <c r="B480" s="458" t="e">
        <f>IF(Tabla1[[#This Row],[Código_Actividad]]="","",CONCATENATE(Tabla1[[#This Row],[POA]],".",Tabla1[[#This Row],[SRS]],".",Tabla1[[#This Row],[AREA]],".",Tabla1[[#This Row],[TIPO]]))</f>
        <v>#REF!</v>
      </c>
      <c r="C480" s="458" t="e">
        <f>IF(Tabla1[[#This Row],[Código_Actividad]]="","",'Formulario PPGR1'!#REF!)</f>
        <v>#REF!</v>
      </c>
      <c r="D480" s="458" t="e">
        <f>IF(Tabla1[[#This Row],[Código_Actividad]]="","",'Formulario PPGR1'!#REF!)</f>
        <v>#REF!</v>
      </c>
      <c r="E480" s="458" t="e">
        <f>IF(Tabla1[[#This Row],[Código_Actividad]]="","",'Formulario PPGR1'!#REF!)</f>
        <v>#REF!</v>
      </c>
      <c r="F480" s="458" t="e">
        <f>IF(Tabla1[[#This Row],[Código_Actividad]]="","",'Formulario PPGR1'!#REF!)</f>
        <v>#REF!</v>
      </c>
      <c r="G480" s="459" t="s">
        <v>1533</v>
      </c>
      <c r="H480" s="498" t="s">
        <v>1534</v>
      </c>
      <c r="I480" s="460">
        <v>4</v>
      </c>
      <c r="J480" s="462" t="s">
        <v>2786</v>
      </c>
      <c r="K480" s="464"/>
      <c r="L480" s="465" t="s">
        <v>239</v>
      </c>
      <c r="M480" s="464" t="s">
        <v>2616</v>
      </c>
      <c r="N480" s="474">
        <v>30</v>
      </c>
      <c r="O480" s="475">
        <v>180</v>
      </c>
      <c r="P480" s="482">
        <f>Tabla1[[#This Row],[Precio Unitario]]*Tabla1[[#This Row],[Cantidad de Insumos]]</f>
        <v>5400</v>
      </c>
      <c r="Q480" s="514">
        <v>237102</v>
      </c>
      <c r="R480" s="462" t="s">
        <v>926</v>
      </c>
    </row>
    <row r="481" spans="2:18" ht="51" x14ac:dyDescent="0.25">
      <c r="B481" s="458" t="e">
        <f>IF(Tabla1[[#This Row],[Código_Actividad]]="","",CONCATENATE(Tabla1[[#This Row],[POA]],".",Tabla1[[#This Row],[SRS]],".",Tabla1[[#This Row],[AREA]],".",Tabla1[[#This Row],[TIPO]]))</f>
        <v>#REF!</v>
      </c>
      <c r="C481" s="458" t="e">
        <f>IF(Tabla1[[#This Row],[Código_Actividad]]="","",'Formulario PPGR1'!#REF!)</f>
        <v>#REF!</v>
      </c>
      <c r="D481" s="458" t="e">
        <f>IF(Tabla1[[#This Row],[Código_Actividad]]="","",'Formulario PPGR1'!#REF!)</f>
        <v>#REF!</v>
      </c>
      <c r="E481" s="458" t="e">
        <f>IF(Tabla1[[#This Row],[Código_Actividad]]="","",'Formulario PPGR1'!#REF!)</f>
        <v>#REF!</v>
      </c>
      <c r="F481" s="458" t="e">
        <f>IF(Tabla1[[#This Row],[Código_Actividad]]="","",'Formulario PPGR1'!#REF!)</f>
        <v>#REF!</v>
      </c>
      <c r="G481" s="532" t="s">
        <v>2787</v>
      </c>
      <c r="H481" s="498" t="s">
        <v>1365</v>
      </c>
      <c r="I481" s="460">
        <v>4</v>
      </c>
      <c r="J481" s="462" t="s">
        <v>362</v>
      </c>
      <c r="K481" s="464"/>
      <c r="L481" s="465" t="s">
        <v>2788</v>
      </c>
      <c r="M481" s="464" t="s">
        <v>2617</v>
      </c>
      <c r="N481" s="459">
        <v>1</v>
      </c>
      <c r="O481" s="461">
        <v>300</v>
      </c>
      <c r="P481" s="482">
        <f>Tabla1[[#This Row],[Precio Unitario]]*Tabla1[[#This Row],[Cantidad de Insumos]]</f>
        <v>300</v>
      </c>
      <c r="Q481" s="514">
        <v>239201</v>
      </c>
      <c r="R481" s="462"/>
    </row>
    <row r="482" spans="2:18" ht="51" x14ac:dyDescent="0.25">
      <c r="B482" s="458" t="e">
        <f>IF(Tabla1[[#This Row],[Código_Actividad]]="","",CONCATENATE(Tabla1[[#This Row],[POA]],".",Tabla1[[#This Row],[SRS]],".",Tabla1[[#This Row],[AREA]],".",Tabla1[[#This Row],[TIPO]]))</f>
        <v>#REF!</v>
      </c>
      <c r="C482" s="458" t="e">
        <f>IF(Tabla1[[#This Row],[Código_Actividad]]="","",'Formulario PPGR1'!#REF!)</f>
        <v>#REF!</v>
      </c>
      <c r="D482" s="458" t="e">
        <f>IF(Tabla1[[#This Row],[Código_Actividad]]="","",'Formulario PPGR1'!#REF!)</f>
        <v>#REF!</v>
      </c>
      <c r="E482" s="458" t="e">
        <f>IF(Tabla1[[#This Row],[Código_Actividad]]="","",'Formulario PPGR1'!#REF!)</f>
        <v>#REF!</v>
      </c>
      <c r="F482" s="458" t="e">
        <f>IF(Tabla1[[#This Row],[Código_Actividad]]="","",'Formulario PPGR1'!#REF!)</f>
        <v>#REF!</v>
      </c>
      <c r="G482" s="459" t="s">
        <v>2787</v>
      </c>
      <c r="H482" s="498" t="s">
        <v>1365</v>
      </c>
      <c r="I482" s="460">
        <v>4</v>
      </c>
      <c r="J482" s="462" t="s">
        <v>919</v>
      </c>
      <c r="K482" s="464"/>
      <c r="L482" s="465" t="s">
        <v>2789</v>
      </c>
      <c r="M482" s="464" t="s">
        <v>2617</v>
      </c>
      <c r="N482" s="459">
        <v>8</v>
      </c>
      <c r="O482" s="461">
        <v>3500</v>
      </c>
      <c r="P482" s="482">
        <f>Tabla1[[#This Row],[Precio Unitario]]*Tabla1[[#This Row],[Cantidad de Insumos]]</f>
        <v>28000</v>
      </c>
      <c r="Q482" s="514">
        <v>239201</v>
      </c>
      <c r="R482" s="462"/>
    </row>
    <row r="483" spans="2:18" ht="51" x14ac:dyDescent="0.25">
      <c r="B483" s="458" t="e">
        <f>IF(Tabla1[[#This Row],[Código_Actividad]]="","",CONCATENATE(Tabla1[[#This Row],[POA]],".",Tabla1[[#This Row],[SRS]],".",Tabla1[[#This Row],[AREA]],".",Tabla1[[#This Row],[TIPO]]))</f>
        <v>#REF!</v>
      </c>
      <c r="C483" s="458" t="e">
        <f>IF(Tabla1[[#This Row],[Código_Actividad]]="","",'Formulario PPGR1'!#REF!)</f>
        <v>#REF!</v>
      </c>
      <c r="D483" s="458" t="e">
        <f>IF(Tabla1[[#This Row],[Código_Actividad]]="","",'Formulario PPGR1'!#REF!)</f>
        <v>#REF!</v>
      </c>
      <c r="E483" s="458" t="e">
        <f>IF(Tabla1[[#This Row],[Código_Actividad]]="","",'Formulario PPGR1'!#REF!)</f>
        <v>#REF!</v>
      </c>
      <c r="F483" s="458" t="e">
        <f>IF(Tabla1[[#This Row],[Código_Actividad]]="","",'Formulario PPGR1'!#REF!)</f>
        <v>#REF!</v>
      </c>
      <c r="G483" s="459" t="s">
        <v>2787</v>
      </c>
      <c r="H483" s="498" t="s">
        <v>1365</v>
      </c>
      <c r="I483" s="460">
        <v>4</v>
      </c>
      <c r="J483" s="450" t="s">
        <v>278</v>
      </c>
      <c r="K483" s="466" t="s">
        <v>863</v>
      </c>
      <c r="L483" s="465" t="s">
        <v>2618</v>
      </c>
      <c r="M483" s="464" t="s">
        <v>2200</v>
      </c>
      <c r="N483" s="459">
        <v>1</v>
      </c>
      <c r="O483" s="461">
        <v>1200</v>
      </c>
      <c r="P483" s="482">
        <f>Tabla1[[#This Row],[Precio Unitario]]*Tabla1[[#This Row],[Cantidad de Insumos]]</f>
        <v>1200</v>
      </c>
      <c r="Q483" s="514">
        <v>239201</v>
      </c>
      <c r="R483" s="462" t="s">
        <v>926</v>
      </c>
    </row>
    <row r="484" spans="2:18" ht="38.25" x14ac:dyDescent="0.25">
      <c r="B484" s="458" t="e">
        <f>IF(Tabla1[[#This Row],[Código_Actividad]]="","",CONCATENATE(Tabla1[[#This Row],[POA]],".",Tabla1[[#This Row],[SRS]],".",Tabla1[[#This Row],[AREA]],".",Tabla1[[#This Row],[TIPO]]))</f>
        <v>#REF!</v>
      </c>
      <c r="C484" s="458" t="e">
        <f>IF(Tabla1[[#This Row],[Código_Actividad]]="","",'Formulario PPGR1'!#REF!)</f>
        <v>#REF!</v>
      </c>
      <c r="D484" s="458" t="e">
        <f>IF(Tabla1[[#This Row],[Código_Actividad]]="","",'Formulario PPGR1'!#REF!)</f>
        <v>#REF!</v>
      </c>
      <c r="E484" s="458" t="e">
        <f>IF(Tabla1[[#This Row],[Código_Actividad]]="","",'Formulario PPGR1'!#REF!)</f>
        <v>#REF!</v>
      </c>
      <c r="F484" s="458" t="e">
        <f>IF(Tabla1[[#This Row],[Código_Actividad]]="","",'Formulario PPGR1'!#REF!)</f>
        <v>#REF!</v>
      </c>
      <c r="G484" s="459" t="s">
        <v>2790</v>
      </c>
      <c r="H484" s="498" t="s">
        <v>1367</v>
      </c>
      <c r="I484" s="460">
        <v>1</v>
      </c>
      <c r="J484" s="450" t="s">
        <v>362</v>
      </c>
      <c r="K484" s="466" t="s">
        <v>2618</v>
      </c>
      <c r="L484" s="465" t="s">
        <v>2619</v>
      </c>
      <c r="M484" s="464" t="s">
        <v>2617</v>
      </c>
      <c r="N484" s="459">
        <v>1</v>
      </c>
      <c r="O484" s="461">
        <v>300</v>
      </c>
      <c r="P484" s="482">
        <f>Tabla1[[#This Row],[Precio Unitario]]*Tabla1[[#This Row],[Cantidad de Insumos]]</f>
        <v>300</v>
      </c>
      <c r="Q484" s="514">
        <v>222201</v>
      </c>
      <c r="R484" s="462" t="s">
        <v>924</v>
      </c>
    </row>
    <row r="485" spans="2:18" ht="38.25" x14ac:dyDescent="0.25">
      <c r="B485" s="458" t="e">
        <f>IF(Tabla1[[#This Row],[Código_Actividad]]="","",CONCATENATE(Tabla1[[#This Row],[POA]],".",Tabla1[[#This Row],[SRS]],".",Tabla1[[#This Row],[AREA]],".",Tabla1[[#This Row],[TIPO]]))</f>
        <v>#REF!</v>
      </c>
      <c r="C485" s="458" t="e">
        <f>IF(Tabla1[[#This Row],[Código_Actividad]]="","",'Formulario PPGR1'!#REF!)</f>
        <v>#REF!</v>
      </c>
      <c r="D485" s="458" t="e">
        <f>IF(Tabla1[[#This Row],[Código_Actividad]]="","",'Formulario PPGR1'!#REF!)</f>
        <v>#REF!</v>
      </c>
      <c r="E485" s="458" t="e">
        <f>IF(Tabla1[[#This Row],[Código_Actividad]]="","",'Formulario PPGR1'!#REF!)</f>
        <v>#REF!</v>
      </c>
      <c r="F485" s="458" t="e">
        <f>IF(Tabla1[[#This Row],[Código_Actividad]]="","",'Formulario PPGR1'!#REF!)</f>
        <v>#REF!</v>
      </c>
      <c r="G485" s="459" t="s">
        <v>2791</v>
      </c>
      <c r="H485" s="498" t="s">
        <v>1369</v>
      </c>
      <c r="I485" s="460">
        <v>3</v>
      </c>
      <c r="J485" s="462" t="s">
        <v>186</v>
      </c>
      <c r="K485" s="464"/>
      <c r="L485" s="465" t="s">
        <v>2792</v>
      </c>
      <c r="M485" s="464" t="s">
        <v>2617</v>
      </c>
      <c r="N485" s="459">
        <v>30</v>
      </c>
      <c r="O485" s="461">
        <v>250</v>
      </c>
      <c r="P485" s="482">
        <f>Tabla1[[#This Row],[Precio Unitario]]*Tabla1[[#This Row],[Cantidad de Insumos]]</f>
        <v>7500</v>
      </c>
      <c r="Q485" s="514">
        <v>231101</v>
      </c>
      <c r="R485" s="430" t="s">
        <v>926</v>
      </c>
    </row>
    <row r="486" spans="2:18" ht="25.5" x14ac:dyDescent="0.25">
      <c r="B486" s="458" t="e">
        <f>IF(Tabla1[[#This Row],[Código_Actividad]]="","",CONCATENATE(Tabla1[[#This Row],[POA]],".",Tabla1[[#This Row],[SRS]],".",Tabla1[[#This Row],[AREA]],".",Tabla1[[#This Row],[TIPO]]))</f>
        <v>#REF!</v>
      </c>
      <c r="C486" s="458" t="e">
        <f>IF(Tabla1[[#This Row],[Código_Actividad]]="","",'Formulario PPGR1'!#REF!)</f>
        <v>#REF!</v>
      </c>
      <c r="D486" s="458" t="e">
        <f>IF(Tabla1[[#This Row],[Código_Actividad]]="","",'Formulario PPGR1'!#REF!)</f>
        <v>#REF!</v>
      </c>
      <c r="E486" s="458" t="e">
        <f>IF(Tabla1[[#This Row],[Código_Actividad]]="","",'Formulario PPGR1'!#REF!)</f>
        <v>#REF!</v>
      </c>
      <c r="F486" s="458" t="e">
        <f>IF(Tabla1[[#This Row],[Código_Actividad]]="","",'Formulario PPGR1'!#REF!)</f>
        <v>#REF!</v>
      </c>
      <c r="G486" s="459" t="s">
        <v>2791</v>
      </c>
      <c r="H486" s="498" t="s">
        <v>1369</v>
      </c>
      <c r="I486" s="460">
        <v>3</v>
      </c>
      <c r="J486" s="462" t="s">
        <v>278</v>
      </c>
      <c r="K486" s="464"/>
      <c r="L486" s="465" t="s">
        <v>2620</v>
      </c>
      <c r="M486" s="464" t="s">
        <v>2617</v>
      </c>
      <c r="N486" s="459">
        <v>1</v>
      </c>
      <c r="O486" s="461">
        <v>300</v>
      </c>
      <c r="P486" s="482">
        <f>Tabla1[[#This Row],[Precio Unitario]]*Tabla1[[#This Row],[Cantidad de Insumos]]</f>
        <v>300</v>
      </c>
      <c r="Q486" s="514" t="s">
        <v>2621</v>
      </c>
      <c r="R486" s="462" t="s">
        <v>926</v>
      </c>
    </row>
    <row r="487" spans="2:18" ht="25.5" x14ac:dyDescent="0.25">
      <c r="B487" s="458" t="e">
        <f>IF(Tabla1[[#This Row],[Código_Actividad]]="","",CONCATENATE(Tabla1[[#This Row],[POA]],".",Tabla1[[#This Row],[SRS]],".",Tabla1[[#This Row],[AREA]],".",Tabla1[[#This Row],[TIPO]]))</f>
        <v>#REF!</v>
      </c>
      <c r="C487" s="458" t="e">
        <f>IF(Tabla1[[#This Row],[Código_Actividad]]="","",'Formulario PPGR1'!#REF!)</f>
        <v>#REF!</v>
      </c>
      <c r="D487" s="458" t="e">
        <f>IF(Tabla1[[#This Row],[Código_Actividad]]="","",'Formulario PPGR1'!#REF!)</f>
        <v>#REF!</v>
      </c>
      <c r="E487" s="458" t="e">
        <f>IF(Tabla1[[#This Row],[Código_Actividad]]="","",'Formulario PPGR1'!#REF!)</f>
        <v>#REF!</v>
      </c>
      <c r="F487" s="458" t="e">
        <f>IF(Tabla1[[#This Row],[Código_Actividad]]="","",'Formulario PPGR1'!#REF!)</f>
        <v>#REF!</v>
      </c>
      <c r="G487" s="459" t="s">
        <v>2791</v>
      </c>
      <c r="H487" s="498" t="s">
        <v>1369</v>
      </c>
      <c r="I487" s="460">
        <v>3</v>
      </c>
      <c r="J487" s="462" t="s">
        <v>362</v>
      </c>
      <c r="K487" s="464"/>
      <c r="L487" s="465" t="s">
        <v>2793</v>
      </c>
      <c r="M487" s="473" t="s">
        <v>2617</v>
      </c>
      <c r="N487" s="474">
        <v>20</v>
      </c>
      <c r="O487" s="475">
        <v>10</v>
      </c>
      <c r="P487" s="482">
        <f>Tabla1[[#This Row],[Precio Unitario]]*Tabla1[[#This Row],[Cantidad de Insumos]]</f>
        <v>200</v>
      </c>
      <c r="Q487" s="514">
        <v>222201</v>
      </c>
      <c r="R487" s="462" t="s">
        <v>924</v>
      </c>
    </row>
    <row r="488" spans="2:18" ht="25.5" x14ac:dyDescent="0.25">
      <c r="B488" s="458" t="e">
        <f>IF(Tabla1[[#This Row],[Código_Actividad]]="","",CONCATENATE(Tabla1[[#This Row],[POA]],".",Tabla1[[#This Row],[SRS]],".",Tabla1[[#This Row],[AREA]],".",Tabla1[[#This Row],[TIPO]]))</f>
        <v>#REF!</v>
      </c>
      <c r="C488" s="458" t="e">
        <f>IF(Tabla1[[#This Row],[Código_Actividad]]="","",'Formulario PPGR1'!#REF!)</f>
        <v>#REF!</v>
      </c>
      <c r="D488" s="458" t="e">
        <f>IF(Tabla1[[#This Row],[Código_Actividad]]="","",'Formulario PPGR1'!#REF!)</f>
        <v>#REF!</v>
      </c>
      <c r="E488" s="458" t="e">
        <f>IF(Tabla1[[#This Row],[Código_Actividad]]="","",'Formulario PPGR1'!#REF!)</f>
        <v>#REF!</v>
      </c>
      <c r="F488" s="458" t="e">
        <f>IF(Tabla1[[#This Row],[Código_Actividad]]="","",'Formulario PPGR1'!#REF!)</f>
        <v>#REF!</v>
      </c>
      <c r="G488" s="459" t="s">
        <v>2791</v>
      </c>
      <c r="H488" s="498" t="s">
        <v>1369</v>
      </c>
      <c r="I488" s="460">
        <v>3</v>
      </c>
      <c r="J488" s="450" t="s">
        <v>919</v>
      </c>
      <c r="K488" s="466"/>
      <c r="L488" s="465" t="s">
        <v>2794</v>
      </c>
      <c r="M488" s="464" t="s">
        <v>2515</v>
      </c>
      <c r="N488" s="459">
        <v>1</v>
      </c>
      <c r="O488" s="461">
        <v>140</v>
      </c>
      <c r="P488" s="482">
        <f>Tabla1[[#This Row],[Precio Unitario]]*Tabla1[[#This Row],[Cantidad de Insumos]]</f>
        <v>140</v>
      </c>
      <c r="Q488" s="514">
        <v>239201</v>
      </c>
      <c r="R488" s="462" t="s">
        <v>924</v>
      </c>
    </row>
    <row r="489" spans="2:18" ht="25.5" x14ac:dyDescent="0.25">
      <c r="B489" s="458" t="e">
        <f>IF(Tabla1[[#This Row],[Código_Actividad]]="","",CONCATENATE(Tabla1[[#This Row],[POA]],".",Tabla1[[#This Row],[SRS]],".",Tabla1[[#This Row],[AREA]],".",Tabla1[[#This Row],[TIPO]]))</f>
        <v>#REF!</v>
      </c>
      <c r="C489" s="458" t="e">
        <f>IF(Tabla1[[#This Row],[Código_Actividad]]="","",'Formulario PPGR1'!#REF!)</f>
        <v>#REF!</v>
      </c>
      <c r="D489" s="458" t="e">
        <f>IF(Tabla1[[#This Row],[Código_Actividad]]="","",'Formulario PPGR1'!#REF!)</f>
        <v>#REF!</v>
      </c>
      <c r="E489" s="458" t="e">
        <f>IF(Tabla1[[#This Row],[Código_Actividad]]="","",'Formulario PPGR1'!#REF!)</f>
        <v>#REF!</v>
      </c>
      <c r="F489" s="458" t="e">
        <f>IF(Tabla1[[#This Row],[Código_Actividad]]="","",'Formulario PPGR1'!#REF!)</f>
        <v>#REF!</v>
      </c>
      <c r="G489" s="459" t="s">
        <v>2791</v>
      </c>
      <c r="H489" s="498" t="s">
        <v>1369</v>
      </c>
      <c r="I489" s="460">
        <v>3</v>
      </c>
      <c r="J489" s="450" t="s">
        <v>919</v>
      </c>
      <c r="K489" s="466"/>
      <c r="L489" s="465" t="s">
        <v>2607</v>
      </c>
      <c r="M489" s="464" t="s">
        <v>2617</v>
      </c>
      <c r="N489" s="459">
        <v>1</v>
      </c>
      <c r="O489" s="461">
        <v>140</v>
      </c>
      <c r="P489" s="482">
        <f>Tabla1[[#This Row],[Precio Unitario]]*Tabla1[[#This Row],[Cantidad de Insumos]]</f>
        <v>140</v>
      </c>
      <c r="Q489" s="514">
        <v>239201</v>
      </c>
      <c r="R489" s="462" t="s">
        <v>924</v>
      </c>
    </row>
    <row r="490" spans="2:18" ht="25.5" x14ac:dyDescent="0.25">
      <c r="B490" s="458" t="e">
        <f>IF(Tabla1[[#This Row],[Código_Actividad]]="","",CONCATENATE(Tabla1[[#This Row],[POA]],".",Tabla1[[#This Row],[SRS]],".",Tabla1[[#This Row],[AREA]],".",Tabla1[[#This Row],[TIPO]]))</f>
        <v>#REF!</v>
      </c>
      <c r="C490" s="458" t="e">
        <f>IF(Tabla1[[#This Row],[Código_Actividad]]="","",'Formulario PPGR1'!#REF!)</f>
        <v>#REF!</v>
      </c>
      <c r="D490" s="458" t="e">
        <f>IF(Tabla1[[#This Row],[Código_Actividad]]="","",'Formulario PPGR1'!#REF!)</f>
        <v>#REF!</v>
      </c>
      <c r="E490" s="458" t="e">
        <f>IF(Tabla1[[#This Row],[Código_Actividad]]="","",'Formulario PPGR1'!#REF!)</f>
        <v>#REF!</v>
      </c>
      <c r="F490" s="458" t="e">
        <f>IF(Tabla1[[#This Row],[Código_Actividad]]="","",'Formulario PPGR1'!#REF!)</f>
        <v>#REF!</v>
      </c>
      <c r="G490" s="459" t="s">
        <v>2795</v>
      </c>
      <c r="H490" s="498" t="s">
        <v>1371</v>
      </c>
      <c r="I490" s="460">
        <v>12</v>
      </c>
      <c r="J490" s="462" t="s">
        <v>278</v>
      </c>
      <c r="K490" s="464"/>
      <c r="L490" s="465" t="s">
        <v>2796</v>
      </c>
      <c r="M490" s="464" t="s">
        <v>2797</v>
      </c>
      <c r="N490" s="459">
        <v>12</v>
      </c>
      <c r="O490" s="461">
        <v>1400</v>
      </c>
      <c r="P490" s="482">
        <f>Tabla1[[#This Row],[Precio Unitario]]*Tabla1[[#This Row],[Cantidad de Insumos]]</f>
        <v>16800</v>
      </c>
      <c r="Q490" s="514" t="s">
        <v>2621</v>
      </c>
      <c r="R490" s="462" t="s">
        <v>926</v>
      </c>
    </row>
    <row r="491" spans="2:18" ht="38.25" x14ac:dyDescent="0.25">
      <c r="B491" s="458" t="e">
        <f>IF(Tabla1[[#This Row],[Código_Actividad]]="","",CONCATENATE(Tabla1[[#This Row],[POA]],".",Tabla1[[#This Row],[SRS]],".",Tabla1[[#This Row],[AREA]],".",Tabla1[[#This Row],[TIPO]]))</f>
        <v>#REF!</v>
      </c>
      <c r="C491" s="458" t="e">
        <f>IF(Tabla1[[#This Row],[Código_Actividad]]="","",'Formulario PPGR1'!#REF!)</f>
        <v>#REF!</v>
      </c>
      <c r="D491" s="458" t="e">
        <f>IF(Tabla1[[#This Row],[Código_Actividad]]="","",'Formulario PPGR1'!#REF!)</f>
        <v>#REF!</v>
      </c>
      <c r="E491" s="458" t="e">
        <f>IF(Tabla1[[#This Row],[Código_Actividad]]="","",'Formulario PPGR1'!#REF!)</f>
        <v>#REF!</v>
      </c>
      <c r="F491" s="458" t="e">
        <f>IF(Tabla1[[#This Row],[Código_Actividad]]="","",'Formulario PPGR1'!#REF!)</f>
        <v>#REF!</v>
      </c>
      <c r="G491" s="459" t="s">
        <v>2798</v>
      </c>
      <c r="H491" s="498" t="s">
        <v>1373</v>
      </c>
      <c r="I491" s="460">
        <v>4</v>
      </c>
      <c r="J491" s="462" t="s">
        <v>362</v>
      </c>
      <c r="K491" s="464"/>
      <c r="L491" s="465" t="s">
        <v>2619</v>
      </c>
      <c r="M491" s="464" t="s">
        <v>2617</v>
      </c>
      <c r="N491" s="459">
        <v>1</v>
      </c>
      <c r="O491" s="461">
        <v>300</v>
      </c>
      <c r="P491" s="482">
        <f>Tabla1[[#This Row],[Precio Unitario]]*Tabla1[[#This Row],[Cantidad de Insumos]]</f>
        <v>300</v>
      </c>
      <c r="Q491" s="514">
        <v>239201</v>
      </c>
      <c r="R491" s="462" t="s">
        <v>924</v>
      </c>
    </row>
    <row r="492" spans="2:18" ht="38.25" x14ac:dyDescent="0.25">
      <c r="B492" s="458" t="e">
        <f>IF(Tabla1[[#This Row],[Código_Actividad]]="","",CONCATENATE(Tabla1[[#This Row],[POA]],".",Tabla1[[#This Row],[SRS]],".",Tabla1[[#This Row],[AREA]],".",Tabla1[[#This Row],[TIPO]]))</f>
        <v>#REF!</v>
      </c>
      <c r="C492" s="458" t="e">
        <f>IF(Tabla1[[#This Row],[Código_Actividad]]="","",'Formulario PPGR1'!#REF!)</f>
        <v>#REF!</v>
      </c>
      <c r="D492" s="458" t="e">
        <f>IF(Tabla1[[#This Row],[Código_Actividad]]="","",'Formulario PPGR1'!#REF!)</f>
        <v>#REF!</v>
      </c>
      <c r="E492" s="458" t="e">
        <f>IF(Tabla1[[#This Row],[Código_Actividad]]="","",'Formulario PPGR1'!#REF!)</f>
        <v>#REF!</v>
      </c>
      <c r="F492" s="458" t="e">
        <f>IF(Tabla1[[#This Row],[Código_Actividad]]="","",'Formulario PPGR1'!#REF!)</f>
        <v>#REF!</v>
      </c>
      <c r="G492" s="459" t="s">
        <v>2799</v>
      </c>
      <c r="H492" s="498" t="s">
        <v>1375</v>
      </c>
      <c r="I492" s="460">
        <v>4</v>
      </c>
      <c r="J492" s="462" t="s">
        <v>362</v>
      </c>
      <c r="K492" s="464"/>
      <c r="L492" s="465" t="s">
        <v>2793</v>
      </c>
      <c r="M492" s="464" t="s">
        <v>2617</v>
      </c>
      <c r="N492" s="459">
        <v>20</v>
      </c>
      <c r="O492" s="461">
        <v>10</v>
      </c>
      <c r="P492" s="482">
        <f>Tabla1[[#This Row],[Precio Unitario]]*Tabla1[[#This Row],[Cantidad de Insumos]]</f>
        <v>200</v>
      </c>
      <c r="Q492" s="514">
        <v>222201</v>
      </c>
      <c r="R492" s="462" t="s">
        <v>924</v>
      </c>
    </row>
    <row r="493" spans="2:18" ht="51" x14ac:dyDescent="0.25">
      <c r="B493" s="458" t="e">
        <f>IF(Tabla1[[#This Row],[Código_Actividad]]="","",CONCATENATE(Tabla1[[#This Row],[POA]],".",Tabla1[[#This Row],[SRS]],".",Tabla1[[#This Row],[AREA]],".",Tabla1[[#This Row],[TIPO]]))</f>
        <v>#REF!</v>
      </c>
      <c r="C493" s="458" t="e">
        <f>IF(Tabla1[[#This Row],[Código_Actividad]]="","",'Formulario PPGR1'!#REF!)</f>
        <v>#REF!</v>
      </c>
      <c r="D493" s="458" t="e">
        <f>IF(Tabla1[[#This Row],[Código_Actividad]]="","",'Formulario PPGR1'!#REF!)</f>
        <v>#REF!</v>
      </c>
      <c r="E493" s="458" t="e">
        <f>IF(Tabla1[[#This Row],[Código_Actividad]]="","",'Formulario PPGR1'!#REF!)</f>
        <v>#REF!</v>
      </c>
      <c r="F493" s="458" t="e">
        <f>IF(Tabla1[[#This Row],[Código_Actividad]]="","",'Formulario PPGR1'!#REF!)</f>
        <v>#REF!</v>
      </c>
      <c r="G493" s="459" t="s">
        <v>1376</v>
      </c>
      <c r="H493" s="498" t="s">
        <v>1377</v>
      </c>
      <c r="I493" s="460">
        <v>2</v>
      </c>
      <c r="J493" s="462" t="s">
        <v>2622</v>
      </c>
      <c r="K493" s="464"/>
      <c r="L493" s="465" t="s">
        <v>2623</v>
      </c>
      <c r="M493" s="464" t="s">
        <v>2617</v>
      </c>
      <c r="N493" s="459">
        <v>2</v>
      </c>
      <c r="O493" s="461">
        <v>1050</v>
      </c>
      <c r="P493" s="482">
        <f>Tabla1[[#This Row],[Precio Unitario]]*Tabla1[[#This Row],[Cantidad de Insumos]]</f>
        <v>2100</v>
      </c>
      <c r="Q493" s="514">
        <v>223101</v>
      </c>
      <c r="R493" s="479" t="s">
        <v>924</v>
      </c>
    </row>
    <row r="494" spans="2:18" ht="51" x14ac:dyDescent="0.25">
      <c r="B494" s="458" t="e">
        <f>IF(Tabla1[[#This Row],[Código_Actividad]]="","",CONCATENATE(Tabla1[[#This Row],[POA]],".",Tabla1[[#This Row],[SRS]],".",Tabla1[[#This Row],[AREA]],".",Tabla1[[#This Row],[TIPO]]))</f>
        <v>#REF!</v>
      </c>
      <c r="C494" s="458" t="e">
        <f>IF(Tabla1[[#This Row],[Código_Actividad]]="","",'Formulario PPGR1'!#REF!)</f>
        <v>#REF!</v>
      </c>
      <c r="D494" s="458" t="e">
        <f>IF(Tabla1[[#This Row],[Código_Actividad]]="","",'Formulario PPGR1'!#REF!)</f>
        <v>#REF!</v>
      </c>
      <c r="E494" s="458" t="e">
        <f>IF(Tabla1[[#This Row],[Código_Actividad]]="","",'Formulario PPGR1'!#REF!)</f>
        <v>#REF!</v>
      </c>
      <c r="F494" s="458" t="e">
        <f>IF(Tabla1[[#This Row],[Código_Actividad]]="","",'Formulario PPGR1'!#REF!)</f>
        <v>#REF!</v>
      </c>
      <c r="G494" s="459" t="s">
        <v>1376</v>
      </c>
      <c r="H494" s="498" t="s">
        <v>1377</v>
      </c>
      <c r="I494" s="460">
        <v>2</v>
      </c>
      <c r="J494" s="462" t="s">
        <v>2622</v>
      </c>
      <c r="K494" s="464" t="s">
        <v>2200</v>
      </c>
      <c r="L494" s="465" t="s">
        <v>2624</v>
      </c>
      <c r="M494" s="464" t="s">
        <v>2617</v>
      </c>
      <c r="N494" s="459">
        <v>2</v>
      </c>
      <c r="O494" s="461">
        <v>500</v>
      </c>
      <c r="P494" s="482">
        <f>Tabla1[[#This Row],[Precio Unitario]]*Tabla1[[#This Row],[Cantidad de Insumos]]</f>
        <v>1000</v>
      </c>
      <c r="Q494" s="514">
        <v>223101</v>
      </c>
      <c r="R494" s="479" t="s">
        <v>924</v>
      </c>
    </row>
    <row r="495" spans="2:18" ht="51" x14ac:dyDescent="0.25">
      <c r="B495" s="458" t="e">
        <f>IF(Tabla1[[#This Row],[Código_Actividad]]="","",CONCATENATE(Tabla1[[#This Row],[POA]],".",Tabla1[[#This Row],[SRS]],".",Tabla1[[#This Row],[AREA]],".",Tabla1[[#This Row],[TIPO]]))</f>
        <v>#REF!</v>
      </c>
      <c r="C495" s="458" t="e">
        <f>IF(Tabla1[[#This Row],[Código_Actividad]]="","",'Formulario PPGR1'!#REF!)</f>
        <v>#REF!</v>
      </c>
      <c r="D495" s="458" t="e">
        <f>IF(Tabla1[[#This Row],[Código_Actividad]]="","",'Formulario PPGR1'!#REF!)</f>
        <v>#REF!</v>
      </c>
      <c r="E495" s="458" t="e">
        <f>IF(Tabla1[[#This Row],[Código_Actividad]]="","",'Formulario PPGR1'!#REF!)</f>
        <v>#REF!</v>
      </c>
      <c r="F495" s="458" t="e">
        <f>IF(Tabla1[[#This Row],[Código_Actividad]]="","",'Formulario PPGR1'!#REF!)</f>
        <v>#REF!</v>
      </c>
      <c r="G495" s="459" t="s">
        <v>1376</v>
      </c>
      <c r="H495" s="498" t="s">
        <v>1377</v>
      </c>
      <c r="I495" s="460">
        <v>2</v>
      </c>
      <c r="J495" s="462" t="s">
        <v>278</v>
      </c>
      <c r="K495" s="464" t="s">
        <v>863</v>
      </c>
      <c r="L495" s="465" t="s">
        <v>2620</v>
      </c>
      <c r="M495" s="464" t="s">
        <v>2617</v>
      </c>
      <c r="N495" s="459">
        <v>2</v>
      </c>
      <c r="O495" s="461">
        <v>300</v>
      </c>
      <c r="P495" s="482">
        <f>Tabla1[[#This Row],[Precio Unitario]]*Tabla1[[#This Row],[Cantidad de Insumos]]</f>
        <v>600</v>
      </c>
      <c r="Q495" s="514" t="s">
        <v>2621</v>
      </c>
      <c r="R495" s="462" t="s">
        <v>926</v>
      </c>
    </row>
    <row r="496" spans="2:18" ht="51" x14ac:dyDescent="0.25">
      <c r="B496" s="458" t="e">
        <f>IF(Tabla1[[#This Row],[Código_Actividad]]="","",CONCATENATE(Tabla1[[#This Row],[POA]],".",Tabla1[[#This Row],[SRS]],".",Tabla1[[#This Row],[AREA]],".",Tabla1[[#This Row],[TIPO]]))</f>
        <v>#REF!</v>
      </c>
      <c r="C496" s="458" t="e">
        <f>IF(Tabla1[[#This Row],[Código_Actividad]]="","",'Formulario PPGR1'!#REF!)</f>
        <v>#REF!</v>
      </c>
      <c r="D496" s="458" t="e">
        <f>IF(Tabla1[[#This Row],[Código_Actividad]]="","",'Formulario PPGR1'!#REF!)</f>
        <v>#REF!</v>
      </c>
      <c r="E496" s="458" t="e">
        <f>IF(Tabla1[[#This Row],[Código_Actividad]]="","",'Formulario PPGR1'!#REF!)</f>
        <v>#REF!</v>
      </c>
      <c r="F496" s="458" t="e">
        <f>IF(Tabla1[[#This Row],[Código_Actividad]]="","",'Formulario PPGR1'!#REF!)</f>
        <v>#REF!</v>
      </c>
      <c r="G496" s="459" t="s">
        <v>1376</v>
      </c>
      <c r="H496" s="498" t="s">
        <v>1377</v>
      </c>
      <c r="I496" s="460">
        <v>2</v>
      </c>
      <c r="J496" s="462" t="s">
        <v>2510</v>
      </c>
      <c r="K496" s="464" t="s">
        <v>2200</v>
      </c>
      <c r="L496" s="465" t="s">
        <v>239</v>
      </c>
      <c r="M496" s="464" t="s">
        <v>2625</v>
      </c>
      <c r="N496" s="459">
        <v>2</v>
      </c>
      <c r="O496" s="461">
        <v>180</v>
      </c>
      <c r="P496" s="482">
        <f>Tabla1[[#This Row],[Precio Unitario]]*Tabla1[[#This Row],[Cantidad de Insumos]]</f>
        <v>360</v>
      </c>
      <c r="Q496" s="514">
        <v>237102</v>
      </c>
      <c r="R496" s="462" t="s">
        <v>926</v>
      </c>
    </row>
    <row r="497" spans="2:18" ht="38.25" x14ac:dyDescent="0.25">
      <c r="B497" s="458" t="e">
        <f>IF(Tabla1[[#This Row],[Código_Actividad]]="","",CONCATENATE(Tabla1[[#This Row],[POA]],".",Tabla1[[#This Row],[SRS]],".",Tabla1[[#This Row],[AREA]],".",Tabla1[[#This Row],[TIPO]]))</f>
        <v>#REF!</v>
      </c>
      <c r="C497" s="458" t="e">
        <f>IF(Tabla1[[#This Row],[Código_Actividad]]="","",'Formulario PPGR1'!#REF!)</f>
        <v>#REF!</v>
      </c>
      <c r="D497" s="458" t="e">
        <f>IF(Tabla1[[#This Row],[Código_Actividad]]="","",'Formulario PPGR1'!#REF!)</f>
        <v>#REF!</v>
      </c>
      <c r="E497" s="458" t="e">
        <f>IF(Tabla1[[#This Row],[Código_Actividad]]="","",'Formulario PPGR1'!#REF!)</f>
        <v>#REF!</v>
      </c>
      <c r="F497" s="458" t="e">
        <f>IF(Tabla1[[#This Row],[Código_Actividad]]="","",'Formulario PPGR1'!#REF!)</f>
        <v>#REF!</v>
      </c>
      <c r="G497" s="459" t="s">
        <v>1378</v>
      </c>
      <c r="H497" s="498" t="s">
        <v>1379</v>
      </c>
      <c r="I497" s="460">
        <v>1</v>
      </c>
      <c r="J497" s="462" t="s">
        <v>186</v>
      </c>
      <c r="K497" s="464"/>
      <c r="L497" s="465" t="s">
        <v>2626</v>
      </c>
      <c r="M497" s="464" t="s">
        <v>2617</v>
      </c>
      <c r="N497" s="459">
        <v>20</v>
      </c>
      <c r="O497" s="461">
        <v>250</v>
      </c>
      <c r="P497" s="482">
        <f>Tabla1[[#This Row],[Precio Unitario]]*Tabla1[[#This Row],[Cantidad de Insumos]]</f>
        <v>5000</v>
      </c>
      <c r="Q497" s="514">
        <v>231101</v>
      </c>
      <c r="R497" s="430" t="s">
        <v>926</v>
      </c>
    </row>
    <row r="498" spans="2:18" ht="25.5" x14ac:dyDescent="0.25">
      <c r="B498" s="458" t="e">
        <f>IF(Tabla1[[#This Row],[Código_Actividad]]="","",CONCATENATE(Tabla1[[#This Row],[POA]],".",Tabla1[[#This Row],[SRS]],".",Tabla1[[#This Row],[AREA]],".",Tabla1[[#This Row],[TIPO]]))</f>
        <v>#REF!</v>
      </c>
      <c r="C498" s="458" t="e">
        <f>IF(Tabla1[[#This Row],[Código_Actividad]]="","",'Formulario PPGR1'!#REF!)</f>
        <v>#REF!</v>
      </c>
      <c r="D498" s="458" t="e">
        <f>IF(Tabla1[[#This Row],[Código_Actividad]]="","",'Formulario PPGR1'!#REF!)</f>
        <v>#REF!</v>
      </c>
      <c r="E498" s="458" t="e">
        <f>IF(Tabla1[[#This Row],[Código_Actividad]]="","",'Formulario PPGR1'!#REF!)</f>
        <v>#REF!</v>
      </c>
      <c r="F498" s="458" t="e">
        <f>IF(Tabla1[[#This Row],[Código_Actividad]]="","",'Formulario PPGR1'!#REF!)</f>
        <v>#REF!</v>
      </c>
      <c r="G498" s="459" t="s">
        <v>1378</v>
      </c>
      <c r="H498" s="498" t="s">
        <v>1379</v>
      </c>
      <c r="I498" s="460">
        <v>1</v>
      </c>
      <c r="J498" s="462" t="s">
        <v>278</v>
      </c>
      <c r="K498" s="464" t="s">
        <v>863</v>
      </c>
      <c r="L498" s="465" t="s">
        <v>2618</v>
      </c>
      <c r="M498" s="464" t="s">
        <v>2617</v>
      </c>
      <c r="N498" s="459">
        <v>1</v>
      </c>
      <c r="O498" s="461">
        <v>1200</v>
      </c>
      <c r="P498" s="482">
        <f>Tabla1[[#This Row],[Precio Unitario]]*Tabla1[[#This Row],[Cantidad de Insumos]]</f>
        <v>1200</v>
      </c>
      <c r="Q498" s="514" t="s">
        <v>2621</v>
      </c>
      <c r="R498" s="462" t="s">
        <v>926</v>
      </c>
    </row>
    <row r="499" spans="2:18" ht="25.5" x14ac:dyDescent="0.25">
      <c r="B499" s="458" t="e">
        <f>IF(Tabla1[[#This Row],[Código_Actividad]]="","",CONCATENATE(Tabla1[[#This Row],[POA]],".",Tabla1[[#This Row],[SRS]],".",Tabla1[[#This Row],[AREA]],".",Tabla1[[#This Row],[TIPO]]))</f>
        <v>#REF!</v>
      </c>
      <c r="C499" s="458" t="e">
        <f>IF(Tabla1[[#This Row],[Código_Actividad]]="","",'Formulario PPGR1'!#REF!)</f>
        <v>#REF!</v>
      </c>
      <c r="D499" s="458" t="e">
        <f>IF(Tabla1[[#This Row],[Código_Actividad]]="","",'Formulario PPGR1'!#REF!)</f>
        <v>#REF!</v>
      </c>
      <c r="E499" s="458" t="e">
        <f>IF(Tabla1[[#This Row],[Código_Actividad]]="","",'Formulario PPGR1'!#REF!)</f>
        <v>#REF!</v>
      </c>
      <c r="F499" s="458" t="e">
        <f>IF(Tabla1[[#This Row],[Código_Actividad]]="","",'Formulario PPGR1'!#REF!)</f>
        <v>#REF!</v>
      </c>
      <c r="G499" s="459" t="s">
        <v>1378</v>
      </c>
      <c r="H499" s="498" t="s">
        <v>1379</v>
      </c>
      <c r="I499" s="460">
        <v>1</v>
      </c>
      <c r="J499" s="462" t="s">
        <v>278</v>
      </c>
      <c r="K499" s="464" t="s">
        <v>863</v>
      </c>
      <c r="L499" s="465" t="s">
        <v>2620</v>
      </c>
      <c r="M499" s="464" t="s">
        <v>2617</v>
      </c>
      <c r="N499" s="459">
        <v>1</v>
      </c>
      <c r="O499" s="461">
        <v>300</v>
      </c>
      <c r="P499" s="482">
        <f>Tabla1[[#This Row],[Precio Unitario]]*Tabla1[[#This Row],[Cantidad de Insumos]]</f>
        <v>300</v>
      </c>
      <c r="Q499" s="514" t="s">
        <v>2621</v>
      </c>
      <c r="R499" s="462" t="s">
        <v>926</v>
      </c>
    </row>
    <row r="500" spans="2:18" ht="38.25" x14ac:dyDescent="0.25">
      <c r="B500" s="458" t="e">
        <f>IF(Tabla1[[#This Row],[Código_Actividad]]="","",CONCATENATE(Tabla1[[#This Row],[POA]],".",Tabla1[[#This Row],[SRS]],".",Tabla1[[#This Row],[AREA]],".",Tabla1[[#This Row],[TIPO]]))</f>
        <v>#REF!</v>
      </c>
      <c r="C500" s="458" t="e">
        <f>IF(Tabla1[[#This Row],[Código_Actividad]]="","",'Formulario PPGR1'!#REF!)</f>
        <v>#REF!</v>
      </c>
      <c r="D500" s="458" t="e">
        <f>IF(Tabla1[[#This Row],[Código_Actividad]]="","",'Formulario PPGR1'!#REF!)</f>
        <v>#REF!</v>
      </c>
      <c r="E500" s="458" t="e">
        <f>IF(Tabla1[[#This Row],[Código_Actividad]]="","",'Formulario PPGR1'!#REF!)</f>
        <v>#REF!</v>
      </c>
      <c r="F500" s="458" t="e">
        <f>IF(Tabla1[[#This Row],[Código_Actividad]]="","",'Formulario PPGR1'!#REF!)</f>
        <v>#REF!</v>
      </c>
      <c r="G500" s="459" t="s">
        <v>1381</v>
      </c>
      <c r="H500" s="498" t="s">
        <v>1382</v>
      </c>
      <c r="I500" s="460">
        <v>1</v>
      </c>
      <c r="J500" s="462" t="s">
        <v>186</v>
      </c>
      <c r="K500" s="464"/>
      <c r="L500" s="465" t="s">
        <v>2626</v>
      </c>
      <c r="M500" s="464" t="s">
        <v>2617</v>
      </c>
      <c r="N500" s="459">
        <v>20</v>
      </c>
      <c r="O500" s="461">
        <v>250</v>
      </c>
      <c r="P500" s="482">
        <f>Tabla1[[#This Row],[Precio Unitario]]*Tabla1[[#This Row],[Cantidad de Insumos]]</f>
        <v>5000</v>
      </c>
      <c r="Q500" s="514">
        <v>231101</v>
      </c>
      <c r="R500" s="430" t="s">
        <v>926</v>
      </c>
    </row>
    <row r="501" spans="2:18" ht="25.5" x14ac:dyDescent="0.25">
      <c r="B501" s="458" t="e">
        <f>IF(Tabla1[[#This Row],[Código_Actividad]]="","",CONCATENATE(Tabla1[[#This Row],[POA]],".",Tabla1[[#This Row],[SRS]],".",Tabla1[[#This Row],[AREA]],".",Tabla1[[#This Row],[TIPO]]))</f>
        <v>#REF!</v>
      </c>
      <c r="C501" s="458" t="e">
        <f>IF(Tabla1[[#This Row],[Código_Actividad]]="","",'Formulario PPGR1'!#REF!)</f>
        <v>#REF!</v>
      </c>
      <c r="D501" s="458" t="e">
        <f>IF(Tabla1[[#This Row],[Código_Actividad]]="","",'Formulario PPGR1'!#REF!)</f>
        <v>#REF!</v>
      </c>
      <c r="E501" s="458" t="e">
        <f>IF(Tabla1[[#This Row],[Código_Actividad]]="","",'Formulario PPGR1'!#REF!)</f>
        <v>#REF!</v>
      </c>
      <c r="F501" s="458" t="e">
        <f>IF(Tabla1[[#This Row],[Código_Actividad]]="","",'Formulario PPGR1'!#REF!)</f>
        <v>#REF!</v>
      </c>
      <c r="G501" s="459" t="s">
        <v>1381</v>
      </c>
      <c r="H501" s="498" t="s">
        <v>1382</v>
      </c>
      <c r="I501" s="460">
        <v>1</v>
      </c>
      <c r="J501" s="462" t="s">
        <v>278</v>
      </c>
      <c r="K501" s="464" t="s">
        <v>863</v>
      </c>
      <c r="L501" s="465" t="s">
        <v>2620</v>
      </c>
      <c r="M501" s="464" t="s">
        <v>2617</v>
      </c>
      <c r="N501" s="459">
        <v>1</v>
      </c>
      <c r="O501" s="461">
        <v>300</v>
      </c>
      <c r="P501" s="482">
        <f>Tabla1[[#This Row],[Precio Unitario]]*Tabla1[[#This Row],[Cantidad de Insumos]]</f>
        <v>300</v>
      </c>
      <c r="Q501" s="514" t="s">
        <v>2621</v>
      </c>
      <c r="R501" s="462" t="s">
        <v>926</v>
      </c>
    </row>
    <row r="502" spans="2:18" ht="25.5" x14ac:dyDescent="0.25">
      <c r="B502" s="458" t="e">
        <f>IF(Tabla1[[#This Row],[Código_Actividad]]="","",CONCATENATE(Tabla1[[#This Row],[POA]],".",Tabla1[[#This Row],[SRS]],".",Tabla1[[#This Row],[AREA]],".",Tabla1[[#This Row],[TIPO]]))</f>
        <v>#REF!</v>
      </c>
      <c r="C502" s="458" t="e">
        <f>IF(Tabla1[[#This Row],[Código_Actividad]]="","",'Formulario PPGR1'!#REF!)</f>
        <v>#REF!</v>
      </c>
      <c r="D502" s="458" t="e">
        <f>IF(Tabla1[[#This Row],[Código_Actividad]]="","",'Formulario PPGR1'!#REF!)</f>
        <v>#REF!</v>
      </c>
      <c r="E502" s="458" t="e">
        <f>IF(Tabla1[[#This Row],[Código_Actividad]]="","",'Formulario PPGR1'!#REF!)</f>
        <v>#REF!</v>
      </c>
      <c r="F502" s="458" t="e">
        <f>IF(Tabla1[[#This Row],[Código_Actividad]]="","",'Formulario PPGR1'!#REF!)</f>
        <v>#REF!</v>
      </c>
      <c r="G502" s="459" t="s">
        <v>1381</v>
      </c>
      <c r="H502" s="498" t="s">
        <v>1382</v>
      </c>
      <c r="I502" s="460">
        <v>1</v>
      </c>
      <c r="J502" s="462" t="s">
        <v>278</v>
      </c>
      <c r="K502" s="464" t="s">
        <v>863</v>
      </c>
      <c r="L502" s="465" t="s">
        <v>2618</v>
      </c>
      <c r="M502" s="464" t="s">
        <v>2617</v>
      </c>
      <c r="N502" s="459">
        <v>1</v>
      </c>
      <c r="O502" s="461">
        <v>1400</v>
      </c>
      <c r="P502" s="482">
        <f>Tabla1[[#This Row],[Precio Unitario]]*Tabla1[[#This Row],[Cantidad de Insumos]]</f>
        <v>1400</v>
      </c>
      <c r="Q502" s="514" t="s">
        <v>2621</v>
      </c>
      <c r="R502" s="462" t="s">
        <v>926</v>
      </c>
    </row>
    <row r="503" spans="2:18" ht="38.25" x14ac:dyDescent="0.25">
      <c r="B503" s="458" t="e">
        <f>IF(Tabla1[[#This Row],[Código_Actividad]]="","",CONCATENATE(Tabla1[[#This Row],[POA]],".",Tabla1[[#This Row],[SRS]],".",Tabla1[[#This Row],[AREA]],".",Tabla1[[#This Row],[TIPO]]))</f>
        <v>#REF!</v>
      </c>
      <c r="C503" s="458" t="e">
        <f>IF(Tabla1[[#This Row],[Código_Actividad]]="","",'Formulario PPGR1'!#REF!)</f>
        <v>#REF!</v>
      </c>
      <c r="D503" s="458" t="e">
        <f>IF(Tabla1[[#This Row],[Código_Actividad]]="","",'Formulario PPGR1'!#REF!)</f>
        <v>#REF!</v>
      </c>
      <c r="E503" s="458" t="e">
        <f>IF(Tabla1[[#This Row],[Código_Actividad]]="","",'Formulario PPGR1'!#REF!)</f>
        <v>#REF!</v>
      </c>
      <c r="F503" s="458" t="e">
        <f>IF(Tabla1[[#This Row],[Código_Actividad]]="","",'Formulario PPGR1'!#REF!)</f>
        <v>#REF!</v>
      </c>
      <c r="G503" s="459" t="s">
        <v>1383</v>
      </c>
      <c r="H503" s="498" t="s">
        <v>1384</v>
      </c>
      <c r="I503" s="460">
        <v>1</v>
      </c>
      <c r="J503" s="462" t="s">
        <v>186</v>
      </c>
      <c r="K503" s="464"/>
      <c r="L503" s="465" t="s">
        <v>2626</v>
      </c>
      <c r="M503" s="464" t="s">
        <v>2617</v>
      </c>
      <c r="N503" s="459">
        <v>20</v>
      </c>
      <c r="O503" s="461">
        <v>250</v>
      </c>
      <c r="P503" s="482">
        <f>Tabla1[[#This Row],[Precio Unitario]]*Tabla1[[#This Row],[Cantidad de Insumos]]</f>
        <v>5000</v>
      </c>
      <c r="Q503" s="514">
        <v>231101</v>
      </c>
      <c r="R503" s="430" t="s">
        <v>926</v>
      </c>
    </row>
    <row r="504" spans="2:18" ht="25.5" x14ac:dyDescent="0.25">
      <c r="B504" s="458" t="e">
        <f>IF(Tabla1[[#This Row],[Código_Actividad]]="","",CONCATENATE(Tabla1[[#This Row],[POA]],".",Tabla1[[#This Row],[SRS]],".",Tabla1[[#This Row],[AREA]],".",Tabla1[[#This Row],[TIPO]]))</f>
        <v>#REF!</v>
      </c>
      <c r="C504" s="458" t="e">
        <f>IF(Tabla1[[#This Row],[Código_Actividad]]="","",'Formulario PPGR1'!#REF!)</f>
        <v>#REF!</v>
      </c>
      <c r="D504" s="458" t="e">
        <f>IF(Tabla1[[#This Row],[Código_Actividad]]="","",'Formulario PPGR1'!#REF!)</f>
        <v>#REF!</v>
      </c>
      <c r="E504" s="458" t="e">
        <f>IF(Tabla1[[#This Row],[Código_Actividad]]="","",'Formulario PPGR1'!#REF!)</f>
        <v>#REF!</v>
      </c>
      <c r="F504" s="458" t="e">
        <f>IF(Tabla1[[#This Row],[Código_Actividad]]="","",'Formulario PPGR1'!#REF!)</f>
        <v>#REF!</v>
      </c>
      <c r="G504" s="459" t="s">
        <v>1383</v>
      </c>
      <c r="H504" s="498" t="s">
        <v>1384</v>
      </c>
      <c r="I504" s="460">
        <v>1</v>
      </c>
      <c r="J504" s="462" t="s">
        <v>278</v>
      </c>
      <c r="K504" s="464" t="s">
        <v>863</v>
      </c>
      <c r="L504" s="465" t="s">
        <v>2620</v>
      </c>
      <c r="M504" s="464" t="s">
        <v>2617</v>
      </c>
      <c r="N504" s="459">
        <v>1</v>
      </c>
      <c r="O504" s="461">
        <v>300</v>
      </c>
      <c r="P504" s="482">
        <f>Tabla1[[#This Row],[Precio Unitario]]*Tabla1[[#This Row],[Cantidad de Insumos]]</f>
        <v>300</v>
      </c>
      <c r="Q504" s="514" t="s">
        <v>2621</v>
      </c>
      <c r="R504" s="462" t="s">
        <v>926</v>
      </c>
    </row>
    <row r="505" spans="2:18" ht="38.25" x14ac:dyDescent="0.25">
      <c r="B505" s="458" t="e">
        <f>IF(Tabla1[[#This Row],[Código_Actividad]]="","",CONCATENATE(Tabla1[[#This Row],[POA]],".",Tabla1[[#This Row],[SRS]],".",Tabla1[[#This Row],[AREA]],".",Tabla1[[#This Row],[TIPO]]))</f>
        <v>#REF!</v>
      </c>
      <c r="C505" s="458" t="e">
        <f>IF(Tabla1[[#This Row],[Código_Actividad]]="","",'Formulario PPGR1'!#REF!)</f>
        <v>#REF!</v>
      </c>
      <c r="D505" s="458" t="e">
        <f>IF(Tabla1[[#This Row],[Código_Actividad]]="","",'Formulario PPGR1'!#REF!)</f>
        <v>#REF!</v>
      </c>
      <c r="E505" s="458" t="e">
        <f>IF(Tabla1[[#This Row],[Código_Actividad]]="","",'Formulario PPGR1'!#REF!)</f>
        <v>#REF!</v>
      </c>
      <c r="F505" s="458" t="e">
        <f>IF(Tabla1[[#This Row],[Código_Actividad]]="","",'Formulario PPGR1'!#REF!)</f>
        <v>#REF!</v>
      </c>
      <c r="G505" s="459" t="s">
        <v>1385</v>
      </c>
      <c r="H505" s="498" t="s">
        <v>1386</v>
      </c>
      <c r="I505" s="460">
        <v>1</v>
      </c>
      <c r="J505" s="462" t="s">
        <v>186</v>
      </c>
      <c r="K505" s="464"/>
      <c r="L505" s="465" t="s">
        <v>2626</v>
      </c>
      <c r="M505" s="464" t="s">
        <v>2617</v>
      </c>
      <c r="N505" s="459">
        <v>20</v>
      </c>
      <c r="O505" s="461">
        <v>250</v>
      </c>
      <c r="P505" s="482">
        <f>Tabla1[[#This Row],[Precio Unitario]]*Tabla1[[#This Row],[Cantidad de Insumos]]</f>
        <v>5000</v>
      </c>
      <c r="Q505" s="514">
        <v>231101</v>
      </c>
      <c r="R505" s="430" t="s">
        <v>926</v>
      </c>
    </row>
    <row r="506" spans="2:18" ht="25.5" x14ac:dyDescent="0.25">
      <c r="B506" s="458" t="e">
        <f>IF(Tabla1[[#This Row],[Código_Actividad]]="","",CONCATENATE(Tabla1[[#This Row],[POA]],".",Tabla1[[#This Row],[SRS]],".",Tabla1[[#This Row],[AREA]],".",Tabla1[[#This Row],[TIPO]]))</f>
        <v>#REF!</v>
      </c>
      <c r="C506" s="458" t="e">
        <f>IF(Tabla1[[#This Row],[Código_Actividad]]="","",'Formulario PPGR1'!#REF!)</f>
        <v>#REF!</v>
      </c>
      <c r="D506" s="458" t="e">
        <f>IF(Tabla1[[#This Row],[Código_Actividad]]="","",'Formulario PPGR1'!#REF!)</f>
        <v>#REF!</v>
      </c>
      <c r="E506" s="458" t="e">
        <f>IF(Tabla1[[#This Row],[Código_Actividad]]="","",'Formulario PPGR1'!#REF!)</f>
        <v>#REF!</v>
      </c>
      <c r="F506" s="458" t="e">
        <f>IF(Tabla1[[#This Row],[Código_Actividad]]="","",'Formulario PPGR1'!#REF!)</f>
        <v>#REF!</v>
      </c>
      <c r="G506" s="459" t="s">
        <v>1385</v>
      </c>
      <c r="H506" s="498" t="s">
        <v>1386</v>
      </c>
      <c r="I506" s="460">
        <v>1</v>
      </c>
      <c r="J506" s="462" t="s">
        <v>278</v>
      </c>
      <c r="K506" s="464" t="s">
        <v>863</v>
      </c>
      <c r="L506" s="465" t="s">
        <v>2618</v>
      </c>
      <c r="M506" s="464" t="s">
        <v>2617</v>
      </c>
      <c r="N506" s="459">
        <v>1</v>
      </c>
      <c r="O506" s="461">
        <v>1200</v>
      </c>
      <c r="P506" s="482">
        <f>Tabla1[[#This Row],[Precio Unitario]]*Tabla1[[#This Row],[Cantidad de Insumos]]</f>
        <v>1200</v>
      </c>
      <c r="Q506" s="514" t="s">
        <v>2621</v>
      </c>
      <c r="R506" s="462" t="s">
        <v>926</v>
      </c>
    </row>
    <row r="507" spans="2:18" ht="25.5" x14ac:dyDescent="0.25">
      <c r="B507" s="458" t="e">
        <f>IF(Tabla1[[#This Row],[Código_Actividad]]="","",CONCATENATE(Tabla1[[#This Row],[POA]],".",Tabla1[[#This Row],[SRS]],".",Tabla1[[#This Row],[AREA]],".",Tabla1[[#This Row],[TIPO]]))</f>
        <v>#REF!</v>
      </c>
      <c r="C507" s="458" t="e">
        <f>IF(Tabla1[[#This Row],[Código_Actividad]]="","",'Formulario PPGR1'!#REF!)</f>
        <v>#REF!</v>
      </c>
      <c r="D507" s="458" t="e">
        <f>IF(Tabla1[[#This Row],[Código_Actividad]]="","",'Formulario PPGR1'!#REF!)</f>
        <v>#REF!</v>
      </c>
      <c r="E507" s="458" t="e">
        <f>IF(Tabla1[[#This Row],[Código_Actividad]]="","",'Formulario PPGR1'!#REF!)</f>
        <v>#REF!</v>
      </c>
      <c r="F507" s="458" t="e">
        <f>IF(Tabla1[[#This Row],[Código_Actividad]]="","",'Formulario PPGR1'!#REF!)</f>
        <v>#REF!</v>
      </c>
      <c r="G507" s="459" t="s">
        <v>1385</v>
      </c>
      <c r="H507" s="498" t="s">
        <v>1386</v>
      </c>
      <c r="I507" s="460">
        <v>1</v>
      </c>
      <c r="J507" s="462" t="s">
        <v>278</v>
      </c>
      <c r="K507" s="464" t="s">
        <v>863</v>
      </c>
      <c r="L507" s="465" t="s">
        <v>2620</v>
      </c>
      <c r="M507" s="464" t="s">
        <v>2617</v>
      </c>
      <c r="N507" s="459">
        <v>1</v>
      </c>
      <c r="O507" s="461">
        <v>300</v>
      </c>
      <c r="P507" s="482">
        <f>Tabla1[[#This Row],[Precio Unitario]]*Tabla1[[#This Row],[Cantidad de Insumos]]</f>
        <v>300</v>
      </c>
      <c r="Q507" s="514" t="s">
        <v>2621</v>
      </c>
      <c r="R507" s="462" t="s">
        <v>926</v>
      </c>
    </row>
    <row r="508" spans="2:18" ht="38.25" x14ac:dyDescent="0.25">
      <c r="B508" s="458" t="e">
        <f>IF(Tabla1[[#This Row],[Código_Actividad]]="","",CONCATENATE(Tabla1[[#This Row],[POA]],".",Tabla1[[#This Row],[SRS]],".",Tabla1[[#This Row],[AREA]],".",Tabla1[[#This Row],[TIPO]]))</f>
        <v>#REF!</v>
      </c>
      <c r="C508" s="458" t="e">
        <f>IF(Tabla1[[#This Row],[Código_Actividad]]="","",'Formulario PPGR1'!#REF!)</f>
        <v>#REF!</v>
      </c>
      <c r="D508" s="458" t="e">
        <f>IF(Tabla1[[#This Row],[Código_Actividad]]="","",'Formulario PPGR1'!#REF!)</f>
        <v>#REF!</v>
      </c>
      <c r="E508" s="458" t="e">
        <f>IF(Tabla1[[#This Row],[Código_Actividad]]="","",'Formulario PPGR1'!#REF!)</f>
        <v>#REF!</v>
      </c>
      <c r="F508" s="458" t="e">
        <f>IF(Tabla1[[#This Row],[Código_Actividad]]="","",'Formulario PPGR1'!#REF!)</f>
        <v>#REF!</v>
      </c>
      <c r="G508" s="459" t="s">
        <v>1387</v>
      </c>
      <c r="H508" s="498" t="s">
        <v>1388</v>
      </c>
      <c r="I508" s="460">
        <v>1</v>
      </c>
      <c r="J508" s="462" t="s">
        <v>186</v>
      </c>
      <c r="K508" s="464"/>
      <c r="L508" s="465" t="s">
        <v>2626</v>
      </c>
      <c r="M508" s="464" t="s">
        <v>2617</v>
      </c>
      <c r="N508" s="459">
        <v>20</v>
      </c>
      <c r="O508" s="461">
        <v>250</v>
      </c>
      <c r="P508" s="482">
        <f>Tabla1[[#This Row],[Precio Unitario]]*Tabla1[[#This Row],[Cantidad de Insumos]]</f>
        <v>5000</v>
      </c>
      <c r="Q508" s="514">
        <v>231101</v>
      </c>
      <c r="R508" s="430" t="s">
        <v>926</v>
      </c>
    </row>
    <row r="509" spans="2:18" ht="15.75" x14ac:dyDescent="0.25">
      <c r="B509" s="458" t="e">
        <f>IF(Tabla1[[#This Row],[Código_Actividad]]="","",CONCATENATE(Tabla1[[#This Row],[POA]],".",Tabla1[[#This Row],[SRS]],".",Tabla1[[#This Row],[AREA]],".",Tabla1[[#This Row],[TIPO]]))</f>
        <v>#REF!</v>
      </c>
      <c r="C509" s="458" t="e">
        <f>IF(Tabla1[[#This Row],[Código_Actividad]]="","",'Formulario PPGR1'!#REF!)</f>
        <v>#REF!</v>
      </c>
      <c r="D509" s="458" t="e">
        <f>IF(Tabla1[[#This Row],[Código_Actividad]]="","",'Formulario PPGR1'!#REF!)</f>
        <v>#REF!</v>
      </c>
      <c r="E509" s="458" t="e">
        <f>IF(Tabla1[[#This Row],[Código_Actividad]]="","",'Formulario PPGR1'!#REF!)</f>
        <v>#REF!</v>
      </c>
      <c r="F509" s="458" t="e">
        <f>IF(Tabla1[[#This Row],[Código_Actividad]]="","",'Formulario PPGR1'!#REF!)</f>
        <v>#REF!</v>
      </c>
      <c r="G509" s="459" t="s">
        <v>1387</v>
      </c>
      <c r="H509" s="498" t="s">
        <v>1388</v>
      </c>
      <c r="I509" s="460">
        <v>1</v>
      </c>
      <c r="J509" s="462" t="s">
        <v>278</v>
      </c>
      <c r="K509" s="464" t="s">
        <v>863</v>
      </c>
      <c r="L509" s="465" t="s">
        <v>2620</v>
      </c>
      <c r="M509" s="464" t="s">
        <v>2617</v>
      </c>
      <c r="N509" s="459">
        <v>1</v>
      </c>
      <c r="O509" s="461">
        <v>300</v>
      </c>
      <c r="P509" s="482">
        <f>Tabla1[[#This Row],[Precio Unitario]]*Tabla1[[#This Row],[Cantidad de Insumos]]</f>
        <v>300</v>
      </c>
      <c r="Q509" s="514" t="s">
        <v>2621</v>
      </c>
      <c r="R509" s="462" t="s">
        <v>926</v>
      </c>
    </row>
    <row r="510" spans="2:18" ht="15.75" x14ac:dyDescent="0.25">
      <c r="B510" s="458" t="e">
        <f>IF(Tabla1[[#This Row],[Código_Actividad]]="","",CONCATENATE(Tabla1[[#This Row],[POA]],".",Tabla1[[#This Row],[SRS]],".",Tabla1[[#This Row],[AREA]],".",Tabla1[[#This Row],[TIPO]]))</f>
        <v>#REF!</v>
      </c>
      <c r="C510" s="458" t="e">
        <f>IF(Tabla1[[#This Row],[Código_Actividad]]="","",'Formulario PPGR1'!#REF!)</f>
        <v>#REF!</v>
      </c>
      <c r="D510" s="458" t="e">
        <f>IF(Tabla1[[#This Row],[Código_Actividad]]="","",'Formulario PPGR1'!#REF!)</f>
        <v>#REF!</v>
      </c>
      <c r="E510" s="458" t="e">
        <f>IF(Tabla1[[#This Row],[Código_Actividad]]="","",'Formulario PPGR1'!#REF!)</f>
        <v>#REF!</v>
      </c>
      <c r="F510" s="458" t="e">
        <f>IF(Tabla1[[#This Row],[Código_Actividad]]="","",'Formulario PPGR1'!#REF!)</f>
        <v>#REF!</v>
      </c>
      <c r="G510" s="459" t="s">
        <v>1387</v>
      </c>
      <c r="H510" s="498" t="s">
        <v>1388</v>
      </c>
      <c r="I510" s="460">
        <v>1</v>
      </c>
      <c r="J510" s="462" t="s">
        <v>278</v>
      </c>
      <c r="K510" s="464" t="s">
        <v>863</v>
      </c>
      <c r="L510" s="465" t="s">
        <v>2618</v>
      </c>
      <c r="M510" s="464" t="s">
        <v>2617</v>
      </c>
      <c r="N510" s="459">
        <v>1</v>
      </c>
      <c r="O510" s="461">
        <v>1200</v>
      </c>
      <c r="P510" s="482">
        <f>Tabla1[[#This Row],[Precio Unitario]]*Tabla1[[#This Row],[Cantidad de Insumos]]</f>
        <v>1200</v>
      </c>
      <c r="Q510" s="514" t="s">
        <v>2621</v>
      </c>
      <c r="R510" s="462" t="s">
        <v>926</v>
      </c>
    </row>
    <row r="511" spans="2:18" ht="25.5" x14ac:dyDescent="0.25">
      <c r="B511" s="458" t="e">
        <f>IF(Tabla1[[#This Row],[Código_Actividad]]="","",CONCATENATE(Tabla1[[#This Row],[POA]],".",Tabla1[[#This Row],[SRS]],".",Tabla1[[#This Row],[AREA]],".",Tabla1[[#This Row],[TIPO]]))</f>
        <v>#REF!</v>
      </c>
      <c r="C511" s="458" t="e">
        <f>IF(Tabla1[[#This Row],[Código_Actividad]]="","",'Formulario PPGR1'!#REF!)</f>
        <v>#REF!</v>
      </c>
      <c r="D511" s="458" t="e">
        <f>IF(Tabla1[[#This Row],[Código_Actividad]]="","",'Formulario PPGR1'!#REF!)</f>
        <v>#REF!</v>
      </c>
      <c r="E511" s="458" t="e">
        <f>IF(Tabla1[[#This Row],[Código_Actividad]]="","",'Formulario PPGR1'!#REF!)</f>
        <v>#REF!</v>
      </c>
      <c r="F511" s="458" t="e">
        <f>IF(Tabla1[[#This Row],[Código_Actividad]]="","",'Formulario PPGR1'!#REF!)</f>
        <v>#REF!</v>
      </c>
      <c r="G511" s="459" t="s">
        <v>1389</v>
      </c>
      <c r="H511" s="498" t="s">
        <v>1390</v>
      </c>
      <c r="I511" s="460">
        <v>1</v>
      </c>
      <c r="J511" s="462" t="s">
        <v>2622</v>
      </c>
      <c r="K511" s="464"/>
      <c r="L511" s="465" t="s">
        <v>2623</v>
      </c>
      <c r="M511" s="464" t="s">
        <v>2617</v>
      </c>
      <c r="N511" s="459">
        <v>1</v>
      </c>
      <c r="O511" s="461">
        <v>1050</v>
      </c>
      <c r="P511" s="482">
        <f>Tabla1[[#This Row],[Precio Unitario]]*Tabla1[[#This Row],[Cantidad de Insumos]]</f>
        <v>1050</v>
      </c>
      <c r="Q511" s="514" t="s">
        <v>2485</v>
      </c>
      <c r="R511" s="479" t="s">
        <v>924</v>
      </c>
    </row>
    <row r="512" spans="2:18" ht="25.5" x14ac:dyDescent="0.25">
      <c r="B512" s="458" t="e">
        <f>IF(Tabla1[[#This Row],[Código_Actividad]]="","",CONCATENATE(Tabla1[[#This Row],[POA]],".",Tabla1[[#This Row],[SRS]],".",Tabla1[[#This Row],[AREA]],".",Tabla1[[#This Row],[TIPO]]))</f>
        <v>#REF!</v>
      </c>
      <c r="C512" s="458" t="e">
        <f>IF(Tabla1[[#This Row],[Código_Actividad]]="","",'Formulario PPGR1'!#REF!)</f>
        <v>#REF!</v>
      </c>
      <c r="D512" s="458" t="e">
        <f>IF(Tabla1[[#This Row],[Código_Actividad]]="","",'Formulario PPGR1'!#REF!)</f>
        <v>#REF!</v>
      </c>
      <c r="E512" s="458" t="e">
        <f>IF(Tabla1[[#This Row],[Código_Actividad]]="","",'Formulario PPGR1'!#REF!)</f>
        <v>#REF!</v>
      </c>
      <c r="F512" s="458" t="e">
        <f>IF(Tabla1[[#This Row],[Código_Actividad]]="","",'Formulario PPGR1'!#REF!)</f>
        <v>#REF!</v>
      </c>
      <c r="G512" s="459" t="s">
        <v>1389</v>
      </c>
      <c r="H512" s="498" t="s">
        <v>1390</v>
      </c>
      <c r="I512" s="460">
        <v>1</v>
      </c>
      <c r="J512" s="462" t="s">
        <v>2622</v>
      </c>
      <c r="K512" s="464" t="s">
        <v>2200</v>
      </c>
      <c r="L512" s="465" t="s">
        <v>2624</v>
      </c>
      <c r="M512" s="464" t="s">
        <v>2617</v>
      </c>
      <c r="N512" s="459">
        <v>1</v>
      </c>
      <c r="O512" s="461">
        <v>500</v>
      </c>
      <c r="P512" s="482">
        <f>Tabla1[[#This Row],[Precio Unitario]]*Tabla1[[#This Row],[Cantidad de Insumos]]</f>
        <v>500</v>
      </c>
      <c r="Q512" s="514" t="s">
        <v>2485</v>
      </c>
      <c r="R512" s="479" t="s">
        <v>924</v>
      </c>
    </row>
    <row r="513" spans="2:18" ht="25.5" x14ac:dyDescent="0.25">
      <c r="B513" s="458" t="e">
        <f>IF(Tabla1[[#This Row],[Código_Actividad]]="","",CONCATENATE(Tabla1[[#This Row],[POA]],".",Tabla1[[#This Row],[SRS]],".",Tabla1[[#This Row],[AREA]],".",Tabla1[[#This Row],[TIPO]]))</f>
        <v>#REF!</v>
      </c>
      <c r="C513" s="458" t="e">
        <f>IF(Tabla1[[#This Row],[Código_Actividad]]="","",'Formulario PPGR1'!#REF!)</f>
        <v>#REF!</v>
      </c>
      <c r="D513" s="458" t="e">
        <f>IF(Tabla1[[#This Row],[Código_Actividad]]="","",'Formulario PPGR1'!#REF!)</f>
        <v>#REF!</v>
      </c>
      <c r="E513" s="458" t="e">
        <f>IF(Tabla1[[#This Row],[Código_Actividad]]="","",'Formulario PPGR1'!#REF!)</f>
        <v>#REF!</v>
      </c>
      <c r="F513" s="458" t="e">
        <f>IF(Tabla1[[#This Row],[Código_Actividad]]="","",'Formulario PPGR1'!#REF!)</f>
        <v>#REF!</v>
      </c>
      <c r="G513" s="459" t="s">
        <v>1389</v>
      </c>
      <c r="H513" s="498" t="s">
        <v>1390</v>
      </c>
      <c r="I513" s="460">
        <v>1</v>
      </c>
      <c r="J513" s="462" t="s">
        <v>2510</v>
      </c>
      <c r="K513" s="464" t="s">
        <v>2200</v>
      </c>
      <c r="L513" s="465" t="s">
        <v>239</v>
      </c>
      <c r="M513" s="464" t="s">
        <v>2625</v>
      </c>
      <c r="N513" s="459">
        <v>2</v>
      </c>
      <c r="O513" s="461">
        <v>180</v>
      </c>
      <c r="P513" s="482">
        <f>Tabla1[[#This Row],[Precio Unitario]]*Tabla1[[#This Row],[Cantidad de Insumos]]</f>
        <v>360</v>
      </c>
      <c r="Q513" s="514" t="s">
        <v>2489</v>
      </c>
      <c r="R513" s="462" t="s">
        <v>926</v>
      </c>
    </row>
    <row r="514" spans="2:18" ht="25.5" x14ac:dyDescent="0.25">
      <c r="B514" s="458" t="e">
        <f>IF(Tabla1[[#This Row],[Código_Actividad]]="","",CONCATENATE(Tabla1[[#This Row],[POA]],".",Tabla1[[#This Row],[SRS]],".",Tabla1[[#This Row],[AREA]],".",Tabla1[[#This Row],[TIPO]]))</f>
        <v>#REF!</v>
      </c>
      <c r="C514" s="458" t="e">
        <f>IF(Tabla1[[#This Row],[Código_Actividad]]="","",'Formulario PPGR1'!#REF!)</f>
        <v>#REF!</v>
      </c>
      <c r="D514" s="458" t="e">
        <f>IF(Tabla1[[#This Row],[Código_Actividad]]="","",'Formulario PPGR1'!#REF!)</f>
        <v>#REF!</v>
      </c>
      <c r="E514" s="458" t="e">
        <f>IF(Tabla1[[#This Row],[Código_Actividad]]="","",'Formulario PPGR1'!#REF!)</f>
        <v>#REF!</v>
      </c>
      <c r="F514" s="458" t="e">
        <f>IF(Tabla1[[#This Row],[Código_Actividad]]="","",'Formulario PPGR1'!#REF!)</f>
        <v>#REF!</v>
      </c>
      <c r="G514" s="459" t="s">
        <v>1391</v>
      </c>
      <c r="H514" s="498" t="s">
        <v>1392</v>
      </c>
      <c r="I514" s="460">
        <v>1</v>
      </c>
      <c r="J514" s="462" t="s">
        <v>362</v>
      </c>
      <c r="K514" s="464" t="s">
        <v>2618</v>
      </c>
      <c r="L514" s="465" t="s">
        <v>2619</v>
      </c>
      <c r="M514" s="464" t="s">
        <v>2617</v>
      </c>
      <c r="N514" s="459">
        <v>1</v>
      </c>
      <c r="O514" s="461">
        <v>300</v>
      </c>
      <c r="P514" s="482">
        <f>Tabla1[[#This Row],[Precio Unitario]]*Tabla1[[#This Row],[Cantidad de Insumos]]</f>
        <v>300</v>
      </c>
      <c r="Q514" s="514" t="s">
        <v>2505</v>
      </c>
      <c r="R514" s="462" t="s">
        <v>924</v>
      </c>
    </row>
    <row r="515" spans="2:18" ht="38.25" x14ac:dyDescent="0.25">
      <c r="B515" s="458" t="e">
        <f>IF(Tabla1[[#This Row],[Código_Actividad]]="","",CONCATENATE(Tabla1[[#This Row],[POA]],".",Tabla1[[#This Row],[SRS]],".",Tabla1[[#This Row],[AREA]],".",Tabla1[[#This Row],[TIPO]]))</f>
        <v>#REF!</v>
      </c>
      <c r="C515" s="458" t="e">
        <f>IF(Tabla1[[#This Row],[Código_Actividad]]="","",'Formulario PPGR1'!#REF!)</f>
        <v>#REF!</v>
      </c>
      <c r="D515" s="458" t="e">
        <f>IF(Tabla1[[#This Row],[Código_Actividad]]="","",'Formulario PPGR1'!#REF!)</f>
        <v>#REF!</v>
      </c>
      <c r="E515" s="458" t="e">
        <f>IF(Tabla1[[#This Row],[Código_Actividad]]="","",'Formulario PPGR1'!#REF!)</f>
        <v>#REF!</v>
      </c>
      <c r="F515" s="458" t="e">
        <f>IF(Tabla1[[#This Row],[Código_Actividad]]="","",'Formulario PPGR1'!#REF!)</f>
        <v>#REF!</v>
      </c>
      <c r="G515" s="459" t="s">
        <v>1391</v>
      </c>
      <c r="H515" s="498" t="s">
        <v>1392</v>
      </c>
      <c r="I515" s="460">
        <v>1</v>
      </c>
      <c r="J515" s="462" t="s">
        <v>186</v>
      </c>
      <c r="K515" s="464"/>
      <c r="L515" s="465" t="s">
        <v>2627</v>
      </c>
      <c r="M515" s="464" t="s">
        <v>2617</v>
      </c>
      <c r="N515" s="459">
        <v>1</v>
      </c>
      <c r="O515" s="461">
        <v>250</v>
      </c>
      <c r="P515" s="482">
        <f>Tabla1[[#This Row],[Precio Unitario]]*Tabla1[[#This Row],[Cantidad de Insumos]]</f>
        <v>250</v>
      </c>
      <c r="Q515" s="514" t="s">
        <v>2585</v>
      </c>
      <c r="R515" s="430" t="s">
        <v>926</v>
      </c>
    </row>
    <row r="516" spans="2:18" ht="38.25" x14ac:dyDescent="0.25">
      <c r="B516" s="458" t="e">
        <f>IF(Tabla1[[#This Row],[Código_Actividad]]="","",CONCATENATE(Tabla1[[#This Row],[POA]],".",Tabla1[[#This Row],[SRS]],".",Tabla1[[#This Row],[AREA]],".",Tabla1[[#This Row],[TIPO]]))</f>
        <v>#REF!</v>
      </c>
      <c r="C516" s="458" t="e">
        <f>IF(Tabla1[[#This Row],[Código_Actividad]]="","",'Formulario PPGR1'!#REF!)</f>
        <v>#REF!</v>
      </c>
      <c r="D516" s="458" t="e">
        <f>IF(Tabla1[[#This Row],[Código_Actividad]]="","",'Formulario PPGR1'!#REF!)</f>
        <v>#REF!</v>
      </c>
      <c r="E516" s="458" t="e">
        <f>IF(Tabla1[[#This Row],[Código_Actividad]]="","",'Formulario PPGR1'!#REF!)</f>
        <v>#REF!</v>
      </c>
      <c r="F516" s="458" t="e">
        <f>IF(Tabla1[[#This Row],[Código_Actividad]]="","",'Formulario PPGR1'!#REF!)</f>
        <v>#REF!</v>
      </c>
      <c r="G516" s="524" t="s">
        <v>1442</v>
      </c>
      <c r="H516" s="498" t="s">
        <v>1443</v>
      </c>
      <c r="I516" s="460">
        <v>1</v>
      </c>
      <c r="J516" s="462" t="s">
        <v>2628</v>
      </c>
      <c r="K516" s="464"/>
      <c r="L516" s="465" t="s">
        <v>2629</v>
      </c>
      <c r="M516" s="464" t="s">
        <v>1318</v>
      </c>
      <c r="N516" s="459">
        <v>15</v>
      </c>
      <c r="O516" s="461">
        <v>250</v>
      </c>
      <c r="P516" s="482">
        <f>Tabla1[[#This Row],[Precio Unitario]]*Tabla1[[#This Row],[Cantidad de Insumos]]</f>
        <v>3750</v>
      </c>
      <c r="Q516" s="514">
        <v>231101</v>
      </c>
      <c r="R516" s="430" t="s">
        <v>926</v>
      </c>
    </row>
    <row r="517" spans="2:18" ht="15.75" x14ac:dyDescent="0.25">
      <c r="B517" s="458" t="str">
        <f>IF(Tabla1[[#This Row],[Código_Actividad]]="","",CONCATENATE(Tabla1[[#This Row],[POA]],".",Tabla1[[#This Row],[SRS]],".",Tabla1[[#This Row],[AREA]],".",Tabla1[[#This Row],[TIPO]]))</f>
        <v/>
      </c>
      <c r="C517" s="458" t="str">
        <f>IF(Tabla1[[#This Row],[Código_Actividad]]="","",'Formulario PPGR1'!#REF!)</f>
        <v/>
      </c>
      <c r="D517" s="458" t="str">
        <f>IF(Tabla1[[#This Row],[Código_Actividad]]="","",'Formulario PPGR1'!#REF!)</f>
        <v/>
      </c>
      <c r="E517" s="458" t="str">
        <f>IF(Tabla1[[#This Row],[Código_Actividad]]="","",'Formulario PPGR1'!#REF!)</f>
        <v/>
      </c>
      <c r="F517" s="458" t="str">
        <f>IF(Tabla1[[#This Row],[Código_Actividad]]="","",'Formulario PPGR1'!#REF!)</f>
        <v/>
      </c>
      <c r="G517" s="459"/>
      <c r="H517" s="498" t="s">
        <v>2200</v>
      </c>
      <c r="I517" s="460" t="s">
        <v>2200</v>
      </c>
      <c r="J517" s="462"/>
      <c r="K517" s="464" t="s">
        <v>2200</v>
      </c>
      <c r="L517" s="465"/>
      <c r="M517" s="464" t="s">
        <v>2200</v>
      </c>
      <c r="N517" s="459">
        <v>0</v>
      </c>
      <c r="O517" s="461">
        <v>0</v>
      </c>
      <c r="P517" s="482">
        <f>Tabla1[[#This Row],[Precio Unitario]]*Tabla1[[#This Row],[Cantidad de Insumos]]</f>
        <v>0</v>
      </c>
      <c r="Q517" s="514"/>
      <c r="R517" s="462"/>
    </row>
    <row r="518" spans="2:18" ht="38.25" x14ac:dyDescent="0.25">
      <c r="B518" s="458" t="e">
        <f>IF(Tabla1[[#This Row],[Código_Actividad]]="","",CONCATENATE(Tabla1[[#This Row],[POA]],".",Tabla1[[#This Row],[SRS]],".",Tabla1[[#This Row],[AREA]],".",Tabla1[[#This Row],[TIPO]]))</f>
        <v>#REF!</v>
      </c>
      <c r="C518" s="458" t="e">
        <f>IF(Tabla1[[#This Row],[Código_Actividad]]="","",'Formulario PPGR1'!#REF!)</f>
        <v>#REF!</v>
      </c>
      <c r="D518" s="458" t="e">
        <f>IF(Tabla1[[#This Row],[Código_Actividad]]="","",'Formulario PPGR1'!#REF!)</f>
        <v>#REF!</v>
      </c>
      <c r="E518" s="458" t="e">
        <f>IF(Tabla1[[#This Row],[Código_Actividad]]="","",'Formulario PPGR1'!#REF!)</f>
        <v>#REF!</v>
      </c>
      <c r="F518" s="458" t="e">
        <f>IF(Tabla1[[#This Row],[Código_Actividad]]="","",'Formulario PPGR1'!#REF!)</f>
        <v>#REF!</v>
      </c>
      <c r="G518" s="459" t="s">
        <v>1445</v>
      </c>
      <c r="H518" s="498" t="s">
        <v>1446</v>
      </c>
      <c r="I518" s="460">
        <v>2</v>
      </c>
      <c r="J518" s="462" t="s">
        <v>2628</v>
      </c>
      <c r="K518" s="464"/>
      <c r="L518" s="465" t="s">
        <v>2629</v>
      </c>
      <c r="M518" s="464" t="s">
        <v>1318</v>
      </c>
      <c r="N518" s="459">
        <v>30</v>
      </c>
      <c r="O518" s="461">
        <v>250</v>
      </c>
      <c r="P518" s="482">
        <f>Tabla1[[#This Row],[Precio Unitario]]*Tabla1[[#This Row],[Cantidad de Insumos]]</f>
        <v>7500</v>
      </c>
      <c r="Q518" s="514" t="s">
        <v>2585</v>
      </c>
      <c r="R518" s="430" t="s">
        <v>926</v>
      </c>
    </row>
    <row r="519" spans="2:18" ht="15.75" x14ac:dyDescent="0.25">
      <c r="B519" s="458" t="str">
        <f>IF(Tabla1[[#This Row],[Código_Actividad]]="","",CONCATENATE(Tabla1[[#This Row],[POA]],".",Tabla1[[#This Row],[SRS]],".",Tabla1[[#This Row],[AREA]],".",Tabla1[[#This Row],[TIPO]]))</f>
        <v/>
      </c>
      <c r="C519" s="458" t="str">
        <f>IF(Tabla1[[#This Row],[Código_Actividad]]="","",'Formulario PPGR1'!#REF!)</f>
        <v/>
      </c>
      <c r="D519" s="458" t="str">
        <f>IF(Tabla1[[#This Row],[Código_Actividad]]="","",'Formulario PPGR1'!#REF!)</f>
        <v/>
      </c>
      <c r="E519" s="458" t="str">
        <f>IF(Tabla1[[#This Row],[Código_Actividad]]="","",'Formulario PPGR1'!#REF!)</f>
        <v/>
      </c>
      <c r="F519" s="458" t="str">
        <f>IF(Tabla1[[#This Row],[Código_Actividad]]="","",'Formulario PPGR1'!#REF!)</f>
        <v/>
      </c>
      <c r="G519" s="459"/>
      <c r="H519" s="498" t="s">
        <v>2200</v>
      </c>
      <c r="I519" s="460" t="s">
        <v>2200</v>
      </c>
      <c r="J519" s="462"/>
      <c r="K519" s="464" t="s">
        <v>2200</v>
      </c>
      <c r="L519" s="465"/>
      <c r="M519" s="464" t="s">
        <v>2200</v>
      </c>
      <c r="N519" s="459">
        <v>0</v>
      </c>
      <c r="O519" s="461">
        <v>0</v>
      </c>
      <c r="P519" s="482">
        <f>Tabla1[[#This Row],[Precio Unitario]]*Tabla1[[#This Row],[Cantidad de Insumos]]</f>
        <v>0</v>
      </c>
      <c r="Q519" s="514"/>
      <c r="R519" s="462"/>
    </row>
    <row r="520" spans="2:18" ht="38.25" x14ac:dyDescent="0.25">
      <c r="B520" s="458" t="e">
        <f>IF(Tabla1[[#This Row],[Código_Actividad]]="","",CONCATENATE(Tabla1[[#This Row],[POA]],".",Tabla1[[#This Row],[SRS]],".",Tabla1[[#This Row],[AREA]],".",Tabla1[[#This Row],[TIPO]]))</f>
        <v>#REF!</v>
      </c>
      <c r="C520" s="458" t="e">
        <f>IF(Tabla1[[#This Row],[Código_Actividad]]="","",'Formulario PPGR1'!#REF!)</f>
        <v>#REF!</v>
      </c>
      <c r="D520" s="458" t="e">
        <f>IF(Tabla1[[#This Row],[Código_Actividad]]="","",'Formulario PPGR1'!#REF!)</f>
        <v>#REF!</v>
      </c>
      <c r="E520" s="458" t="e">
        <f>IF(Tabla1[[#This Row],[Código_Actividad]]="","",'Formulario PPGR1'!#REF!)</f>
        <v>#REF!</v>
      </c>
      <c r="F520" s="458" t="e">
        <f>IF(Tabla1[[#This Row],[Código_Actividad]]="","",'Formulario PPGR1'!#REF!)</f>
        <v>#REF!</v>
      </c>
      <c r="G520" s="459" t="s">
        <v>1448</v>
      </c>
      <c r="H520" s="498" t="s">
        <v>1449</v>
      </c>
      <c r="I520" s="460">
        <v>2</v>
      </c>
      <c r="J520" s="462" t="s">
        <v>2628</v>
      </c>
      <c r="K520" s="464" t="s">
        <v>2200</v>
      </c>
      <c r="L520" s="465" t="s">
        <v>2629</v>
      </c>
      <c r="M520" s="464" t="s">
        <v>1318</v>
      </c>
      <c r="N520" s="459">
        <v>30</v>
      </c>
      <c r="O520" s="461">
        <v>250</v>
      </c>
      <c r="P520" s="482">
        <f>Tabla1[[#This Row],[Precio Unitario]]*Tabla1[[#This Row],[Cantidad de Insumos]]</f>
        <v>7500</v>
      </c>
      <c r="Q520" s="514" t="s">
        <v>2585</v>
      </c>
      <c r="R520" s="430" t="s">
        <v>926</v>
      </c>
    </row>
    <row r="521" spans="2:18" ht="15.75" x14ac:dyDescent="0.25">
      <c r="B521" s="458" t="str">
        <f>IF(Tabla1[[#This Row],[Código_Actividad]]="","",CONCATENATE(Tabla1[[#This Row],[POA]],".",Tabla1[[#This Row],[SRS]],".",Tabla1[[#This Row],[AREA]],".",Tabla1[[#This Row],[TIPO]]))</f>
        <v/>
      </c>
      <c r="C521" s="458" t="str">
        <f>IF(Tabla1[[#This Row],[Código_Actividad]]="","",'Formulario PPGR1'!#REF!)</f>
        <v/>
      </c>
      <c r="D521" s="458" t="str">
        <f>IF(Tabla1[[#This Row],[Código_Actividad]]="","",'Formulario PPGR1'!#REF!)</f>
        <v/>
      </c>
      <c r="E521" s="458" t="str">
        <f>IF(Tabla1[[#This Row],[Código_Actividad]]="","",'Formulario PPGR1'!#REF!)</f>
        <v/>
      </c>
      <c r="F521" s="458" t="str">
        <f>IF(Tabla1[[#This Row],[Código_Actividad]]="","",'Formulario PPGR1'!#REF!)</f>
        <v/>
      </c>
      <c r="G521" s="459"/>
      <c r="H521" s="498" t="s">
        <v>2200</v>
      </c>
      <c r="I521" s="460" t="s">
        <v>2200</v>
      </c>
      <c r="J521" s="462"/>
      <c r="K521" s="464" t="s">
        <v>2200</v>
      </c>
      <c r="L521" s="465"/>
      <c r="M521" s="464" t="s">
        <v>2200</v>
      </c>
      <c r="N521" s="459">
        <v>0</v>
      </c>
      <c r="O521" s="461">
        <v>0</v>
      </c>
      <c r="P521" s="482">
        <f>Tabla1[[#This Row],[Precio Unitario]]*Tabla1[[#This Row],[Cantidad de Insumos]]</f>
        <v>0</v>
      </c>
      <c r="Q521" s="514"/>
      <c r="R521" s="462"/>
    </row>
    <row r="522" spans="2:18" ht="25.5" x14ac:dyDescent="0.25">
      <c r="B522" s="458" t="e">
        <f>IF(Tabla1[[#This Row],[Código_Actividad]]="","",CONCATENATE(Tabla1[[#This Row],[POA]],".",Tabla1[[#This Row],[SRS]],".",Tabla1[[#This Row],[AREA]],".",Tabla1[[#This Row],[TIPO]]))</f>
        <v>#REF!</v>
      </c>
      <c r="C522" s="458" t="e">
        <f>IF(Tabla1[[#This Row],[Código_Actividad]]="","",'Formulario PPGR1'!#REF!)</f>
        <v>#REF!</v>
      </c>
      <c r="D522" s="458" t="e">
        <f>IF(Tabla1[[#This Row],[Código_Actividad]]="","",'Formulario PPGR1'!#REF!)</f>
        <v>#REF!</v>
      </c>
      <c r="E522" s="458" t="e">
        <f>IF(Tabla1[[#This Row],[Código_Actividad]]="","",'Formulario PPGR1'!#REF!)</f>
        <v>#REF!</v>
      </c>
      <c r="F522" s="458" t="e">
        <f>IF(Tabla1[[#This Row],[Código_Actividad]]="","",'Formulario PPGR1'!#REF!)</f>
        <v>#REF!</v>
      </c>
      <c r="G522" s="459" t="s">
        <v>1462</v>
      </c>
      <c r="H522" s="498" t="s">
        <v>1463</v>
      </c>
      <c r="I522" s="460">
        <v>5</v>
      </c>
      <c r="J522" s="462" t="s">
        <v>2630</v>
      </c>
      <c r="K522" s="464" t="s">
        <v>2631</v>
      </c>
      <c r="L522" s="465" t="s">
        <v>2632</v>
      </c>
      <c r="M522" s="464" t="s">
        <v>1318</v>
      </c>
      <c r="N522" s="459">
        <v>50</v>
      </c>
      <c r="O522" s="461">
        <v>100</v>
      </c>
      <c r="P522" s="482">
        <f>Tabla1[[#This Row],[Precio Unitario]]*Tabla1[[#This Row],[Cantidad de Insumos]]</f>
        <v>5000</v>
      </c>
      <c r="Q522" s="514" t="s">
        <v>2505</v>
      </c>
      <c r="R522" s="462" t="s">
        <v>924</v>
      </c>
    </row>
    <row r="523" spans="2:18" ht="15.75" x14ac:dyDescent="0.25">
      <c r="B523" s="458" t="str">
        <f>IF(Tabla1[[#This Row],[Código_Actividad]]="","",CONCATENATE(Tabla1[[#This Row],[POA]],".",Tabla1[[#This Row],[SRS]],".",Tabla1[[#This Row],[AREA]],".",Tabla1[[#This Row],[TIPO]]))</f>
        <v/>
      </c>
      <c r="C523" s="458" t="str">
        <f>IF(Tabla1[[#This Row],[Código_Actividad]]="","",'Formulario PPGR1'!#REF!)</f>
        <v/>
      </c>
      <c r="D523" s="458" t="str">
        <f>IF(Tabla1[[#This Row],[Código_Actividad]]="","",'Formulario PPGR1'!#REF!)</f>
        <v/>
      </c>
      <c r="E523" s="458" t="str">
        <f>IF(Tabla1[[#This Row],[Código_Actividad]]="","",'Formulario PPGR1'!#REF!)</f>
        <v/>
      </c>
      <c r="F523" s="458" t="str">
        <f>IF(Tabla1[[#This Row],[Código_Actividad]]="","",'Formulario PPGR1'!#REF!)</f>
        <v/>
      </c>
      <c r="G523" s="459"/>
      <c r="H523" s="498" t="s">
        <v>2200</v>
      </c>
      <c r="I523" s="460">
        <v>5</v>
      </c>
      <c r="J523" s="462" t="s">
        <v>2483</v>
      </c>
      <c r="K523" s="464" t="s">
        <v>2633</v>
      </c>
      <c r="L523" s="465" t="s">
        <v>2634</v>
      </c>
      <c r="M523" s="464" t="s">
        <v>2484</v>
      </c>
      <c r="N523" s="459">
        <v>3</v>
      </c>
      <c r="O523" s="461">
        <v>500</v>
      </c>
      <c r="P523" s="482">
        <f>Tabla1[[#This Row],[Precio Unitario]]*Tabla1[[#This Row],[Cantidad de Insumos]]</f>
        <v>1500</v>
      </c>
      <c r="Q523" s="514" t="s">
        <v>2485</v>
      </c>
      <c r="R523" s="479" t="s">
        <v>924</v>
      </c>
    </row>
    <row r="524" spans="2:18" ht="15.75" x14ac:dyDescent="0.25">
      <c r="B524" s="458" t="str">
        <f>IF(Tabla1[[#This Row],[Código_Actividad]]="","",CONCATENATE(Tabla1[[#This Row],[POA]],".",Tabla1[[#This Row],[SRS]],".",Tabla1[[#This Row],[AREA]],".",Tabla1[[#This Row],[TIPO]]))</f>
        <v/>
      </c>
      <c r="C524" s="458" t="str">
        <f>IF(Tabla1[[#This Row],[Código_Actividad]]="","",'Formulario PPGR1'!#REF!)</f>
        <v/>
      </c>
      <c r="D524" s="458" t="str">
        <f>IF(Tabla1[[#This Row],[Código_Actividad]]="","",'Formulario PPGR1'!#REF!)</f>
        <v/>
      </c>
      <c r="E524" s="458" t="str">
        <f>IF(Tabla1[[#This Row],[Código_Actividad]]="","",'Formulario PPGR1'!#REF!)</f>
        <v/>
      </c>
      <c r="F524" s="458" t="str">
        <f>IF(Tabla1[[#This Row],[Código_Actividad]]="","",'Formulario PPGR1'!#REF!)</f>
        <v/>
      </c>
      <c r="G524" s="459"/>
      <c r="H524" s="498" t="s">
        <v>2200</v>
      </c>
      <c r="I524" s="460">
        <v>5</v>
      </c>
      <c r="J524" s="462" t="s">
        <v>2483</v>
      </c>
      <c r="K524" s="464" t="s">
        <v>2633</v>
      </c>
      <c r="L524" s="465" t="s">
        <v>2635</v>
      </c>
      <c r="M524" s="464" t="s">
        <v>2484</v>
      </c>
      <c r="N524" s="459">
        <v>6</v>
      </c>
      <c r="O524" s="461">
        <v>1200</v>
      </c>
      <c r="P524" s="482">
        <f>Tabla1[[#This Row],[Precio Unitario]]*Tabla1[[#This Row],[Cantidad de Insumos]]</f>
        <v>7200</v>
      </c>
      <c r="Q524" s="514" t="s">
        <v>2485</v>
      </c>
      <c r="R524" s="479" t="s">
        <v>924</v>
      </c>
    </row>
    <row r="525" spans="2:18" ht="25.5" x14ac:dyDescent="0.25">
      <c r="B525" s="458" t="str">
        <f>IF(Tabla1[[#This Row],[Código_Actividad]]="","",CONCATENATE(Tabla1[[#This Row],[POA]],".",Tabla1[[#This Row],[SRS]],".",Tabla1[[#This Row],[AREA]],".",Tabla1[[#This Row],[TIPO]]))</f>
        <v/>
      </c>
      <c r="C525" s="458" t="str">
        <f>IF(Tabla1[[#This Row],[Código_Actividad]]="","",'Formulario PPGR1'!#REF!)</f>
        <v/>
      </c>
      <c r="D525" s="458" t="str">
        <f>IF(Tabla1[[#This Row],[Código_Actividad]]="","",'Formulario PPGR1'!#REF!)</f>
        <v/>
      </c>
      <c r="E525" s="458" t="str">
        <f>IF(Tabla1[[#This Row],[Código_Actividad]]="","",'Formulario PPGR1'!#REF!)</f>
        <v/>
      </c>
      <c r="F525" s="458" t="str">
        <f>IF(Tabla1[[#This Row],[Código_Actividad]]="","",'Formulario PPGR1'!#REF!)</f>
        <v/>
      </c>
      <c r="G525" s="459"/>
      <c r="H525" s="498" t="s">
        <v>2200</v>
      </c>
      <c r="I525" s="460">
        <v>5</v>
      </c>
      <c r="J525" s="462" t="s">
        <v>2636</v>
      </c>
      <c r="K525" s="464" t="s">
        <v>239</v>
      </c>
      <c r="L525" s="465" t="s">
        <v>2637</v>
      </c>
      <c r="M525" s="464" t="s">
        <v>2638</v>
      </c>
      <c r="N525" s="459">
        <v>12</v>
      </c>
      <c r="O525" s="461">
        <v>180</v>
      </c>
      <c r="P525" s="482">
        <f>Tabla1[[#This Row],[Precio Unitario]]*Tabla1[[#This Row],[Cantidad de Insumos]]</f>
        <v>2160</v>
      </c>
      <c r="Q525" s="514" t="s">
        <v>2489</v>
      </c>
      <c r="R525" s="462" t="s">
        <v>926</v>
      </c>
    </row>
    <row r="526" spans="2:18" ht="15.75" x14ac:dyDescent="0.25">
      <c r="B526" s="458" t="str">
        <f>IF(Tabla1[[#This Row],[Código_Actividad]]="","",CONCATENATE(Tabla1[[#This Row],[POA]],".",Tabla1[[#This Row],[SRS]],".",Tabla1[[#This Row],[AREA]],".",Tabla1[[#This Row],[TIPO]]))</f>
        <v/>
      </c>
      <c r="C526" s="458" t="str">
        <f>IF(Tabla1[[#This Row],[Código_Actividad]]="","",'Formulario PPGR1'!#REF!)</f>
        <v/>
      </c>
      <c r="D526" s="458" t="str">
        <f>IF(Tabla1[[#This Row],[Código_Actividad]]="","",'Formulario PPGR1'!#REF!)</f>
        <v/>
      </c>
      <c r="E526" s="458" t="str">
        <f>IF(Tabla1[[#This Row],[Código_Actividad]]="","",'Formulario PPGR1'!#REF!)</f>
        <v/>
      </c>
      <c r="F526" s="458" t="str">
        <f>IF(Tabla1[[#This Row],[Código_Actividad]]="","",'Formulario PPGR1'!#REF!)</f>
        <v/>
      </c>
      <c r="G526" s="459"/>
      <c r="H526" s="498" t="s">
        <v>2200</v>
      </c>
      <c r="I526" s="460">
        <v>5</v>
      </c>
      <c r="J526" s="462" t="s">
        <v>2537</v>
      </c>
      <c r="K526" s="464" t="s">
        <v>2200</v>
      </c>
      <c r="L526" s="465" t="s">
        <v>2639</v>
      </c>
      <c r="M526" s="464" t="s">
        <v>1318</v>
      </c>
      <c r="N526" s="459">
        <v>15</v>
      </c>
      <c r="O526" s="461">
        <v>15</v>
      </c>
      <c r="P526" s="482">
        <f>Tabla1[[#This Row],[Precio Unitario]]*Tabla1[[#This Row],[Cantidad de Insumos]]</f>
        <v>225</v>
      </c>
      <c r="Q526" s="514" t="s">
        <v>2539</v>
      </c>
      <c r="R526" s="462" t="s">
        <v>924</v>
      </c>
    </row>
    <row r="527" spans="2:18" ht="15.75" x14ac:dyDescent="0.25">
      <c r="B527" s="458" t="str">
        <f>IF(Tabla1[[#This Row],[Código_Actividad]]="","",CONCATENATE(Tabla1[[#This Row],[POA]],".",Tabla1[[#This Row],[SRS]],".",Tabla1[[#This Row],[AREA]],".",Tabla1[[#This Row],[TIPO]]))</f>
        <v/>
      </c>
      <c r="C527" s="458" t="str">
        <f>IF(Tabla1[[#This Row],[Código_Actividad]]="","",'Formulario PPGR1'!#REF!)</f>
        <v/>
      </c>
      <c r="D527" s="458" t="str">
        <f>IF(Tabla1[[#This Row],[Código_Actividad]]="","",'Formulario PPGR1'!#REF!)</f>
        <v/>
      </c>
      <c r="E527" s="458" t="str">
        <f>IF(Tabla1[[#This Row],[Código_Actividad]]="","",'Formulario PPGR1'!#REF!)</f>
        <v/>
      </c>
      <c r="F527" s="458" t="str">
        <f>IF(Tabla1[[#This Row],[Código_Actividad]]="","",'Formulario PPGR1'!#REF!)</f>
        <v/>
      </c>
      <c r="G527" s="459"/>
      <c r="H527" s="498" t="s">
        <v>2200</v>
      </c>
      <c r="I527" s="460" t="s">
        <v>2200</v>
      </c>
      <c r="J527" s="462"/>
      <c r="K527" s="464" t="s">
        <v>2200</v>
      </c>
      <c r="L527" s="465"/>
      <c r="M527" s="464" t="s">
        <v>2200</v>
      </c>
      <c r="N527" s="459">
        <v>0</v>
      </c>
      <c r="O527" s="461">
        <v>0</v>
      </c>
      <c r="P527" s="482">
        <f>Tabla1[[#This Row],[Precio Unitario]]*Tabla1[[#This Row],[Cantidad de Insumos]]</f>
        <v>0</v>
      </c>
      <c r="Q527" s="514"/>
      <c r="R527" s="462"/>
    </row>
    <row r="528" spans="2:18" ht="51" x14ac:dyDescent="0.25">
      <c r="B528" s="458" t="e">
        <f>IF(Tabla1[[#This Row],[Código_Actividad]]="","",CONCATENATE(Tabla1[[#This Row],[POA]],".",Tabla1[[#This Row],[SRS]],".",Tabla1[[#This Row],[AREA]],".",Tabla1[[#This Row],[TIPO]]))</f>
        <v>#REF!</v>
      </c>
      <c r="C528" s="458" t="e">
        <f>IF(Tabla1[[#This Row],[Código_Actividad]]="","",'Formulario PPGR1'!#REF!)</f>
        <v>#REF!</v>
      </c>
      <c r="D528" s="458" t="e">
        <f>IF(Tabla1[[#This Row],[Código_Actividad]]="","",'Formulario PPGR1'!#REF!)</f>
        <v>#REF!</v>
      </c>
      <c r="E528" s="458" t="e">
        <f>IF(Tabla1[[#This Row],[Código_Actividad]]="","",'Formulario PPGR1'!#REF!)</f>
        <v>#REF!</v>
      </c>
      <c r="F528" s="458" t="e">
        <f>IF(Tabla1[[#This Row],[Código_Actividad]]="","",'Formulario PPGR1'!#REF!)</f>
        <v>#REF!</v>
      </c>
      <c r="G528" s="459" t="s">
        <v>1464</v>
      </c>
      <c r="H528" s="498" t="s">
        <v>1427</v>
      </c>
      <c r="I528" s="460">
        <v>3</v>
      </c>
      <c r="J528" s="462" t="s">
        <v>2630</v>
      </c>
      <c r="K528" s="464" t="s">
        <v>2640</v>
      </c>
      <c r="L528" s="465" t="s">
        <v>2632</v>
      </c>
      <c r="M528" s="464" t="s">
        <v>1318</v>
      </c>
      <c r="N528" s="459">
        <v>45</v>
      </c>
      <c r="O528" s="461">
        <v>100</v>
      </c>
      <c r="P528" s="482">
        <f>Tabla1[[#This Row],[Precio Unitario]]*Tabla1[[#This Row],[Cantidad de Insumos]]</f>
        <v>4500</v>
      </c>
      <c r="Q528" s="514" t="s">
        <v>2505</v>
      </c>
      <c r="R528" s="462" t="s">
        <v>924</v>
      </c>
    </row>
    <row r="529" spans="2:18" ht="15.75" x14ac:dyDescent="0.25">
      <c r="B529" s="458" t="str">
        <f>IF(Tabla1[[#This Row],[Código_Actividad]]="","",CONCATENATE(Tabla1[[#This Row],[POA]],".",Tabla1[[#This Row],[SRS]],".",Tabla1[[#This Row],[AREA]],".",Tabla1[[#This Row],[TIPO]]))</f>
        <v/>
      </c>
      <c r="C529" s="458" t="str">
        <f>IF(Tabla1[[#This Row],[Código_Actividad]]="","",'Formulario PPGR1'!#REF!)</f>
        <v/>
      </c>
      <c r="D529" s="458" t="str">
        <f>IF(Tabla1[[#This Row],[Código_Actividad]]="","",'Formulario PPGR1'!#REF!)</f>
        <v/>
      </c>
      <c r="E529" s="458" t="str">
        <f>IF(Tabla1[[#This Row],[Código_Actividad]]="","",'Formulario PPGR1'!#REF!)</f>
        <v/>
      </c>
      <c r="F529" s="458" t="str">
        <f>IF(Tabla1[[#This Row],[Código_Actividad]]="","",'Formulario PPGR1'!#REF!)</f>
        <v/>
      </c>
      <c r="G529" s="459"/>
      <c r="H529" s="498" t="s">
        <v>2200</v>
      </c>
      <c r="I529" s="460">
        <v>3</v>
      </c>
      <c r="J529" s="462" t="s">
        <v>2537</v>
      </c>
      <c r="K529" s="464" t="s">
        <v>2200</v>
      </c>
      <c r="L529" s="465" t="s">
        <v>2639</v>
      </c>
      <c r="M529" s="464" t="s">
        <v>1318</v>
      </c>
      <c r="N529" s="459">
        <v>30</v>
      </c>
      <c r="O529" s="461">
        <v>15</v>
      </c>
      <c r="P529" s="482">
        <f>Tabla1[[#This Row],[Precio Unitario]]*Tabla1[[#This Row],[Cantidad de Insumos]]</f>
        <v>450</v>
      </c>
      <c r="Q529" s="514" t="s">
        <v>2539</v>
      </c>
      <c r="R529" s="462" t="s">
        <v>924</v>
      </c>
    </row>
    <row r="530" spans="2:18" ht="15.75" x14ac:dyDescent="0.25">
      <c r="B530" s="458" t="str">
        <f>IF(Tabla1[[#This Row],[Código_Actividad]]="","",CONCATENATE(Tabla1[[#This Row],[POA]],".",Tabla1[[#This Row],[SRS]],".",Tabla1[[#This Row],[AREA]],".",Tabla1[[#This Row],[TIPO]]))</f>
        <v/>
      </c>
      <c r="C530" s="458" t="str">
        <f>IF(Tabla1[[#This Row],[Código_Actividad]]="","",'Formulario PPGR1'!#REF!)</f>
        <v/>
      </c>
      <c r="D530" s="458" t="str">
        <f>IF(Tabla1[[#This Row],[Código_Actividad]]="","",'Formulario PPGR1'!#REF!)</f>
        <v/>
      </c>
      <c r="E530" s="458" t="str">
        <f>IF(Tabla1[[#This Row],[Código_Actividad]]="","",'Formulario PPGR1'!#REF!)</f>
        <v/>
      </c>
      <c r="F530" s="458" t="str">
        <f>IF(Tabla1[[#This Row],[Código_Actividad]]="","",'Formulario PPGR1'!#REF!)</f>
        <v/>
      </c>
      <c r="G530" s="459"/>
      <c r="H530" s="498" t="s">
        <v>2200</v>
      </c>
      <c r="I530" s="460">
        <v>3</v>
      </c>
      <c r="J530" s="462" t="s">
        <v>2483</v>
      </c>
      <c r="K530" s="464" t="s">
        <v>2633</v>
      </c>
      <c r="L530" s="465" t="s">
        <v>2634</v>
      </c>
      <c r="M530" s="464" t="s">
        <v>2484</v>
      </c>
      <c r="N530" s="459">
        <v>3</v>
      </c>
      <c r="O530" s="461">
        <v>500</v>
      </c>
      <c r="P530" s="482">
        <f>Tabla1[[#This Row],[Precio Unitario]]*Tabla1[[#This Row],[Cantidad de Insumos]]</f>
        <v>1500</v>
      </c>
      <c r="Q530" s="514" t="s">
        <v>2485</v>
      </c>
      <c r="R530" s="479" t="s">
        <v>924</v>
      </c>
    </row>
    <row r="531" spans="2:18" ht="15.75" x14ac:dyDescent="0.25">
      <c r="B531" s="458" t="str">
        <f>IF(Tabla1[[#This Row],[Código_Actividad]]="","",CONCATENATE(Tabla1[[#This Row],[POA]],".",Tabla1[[#This Row],[SRS]],".",Tabla1[[#This Row],[AREA]],".",Tabla1[[#This Row],[TIPO]]))</f>
        <v/>
      </c>
      <c r="C531" s="458" t="str">
        <f>IF(Tabla1[[#This Row],[Código_Actividad]]="","",'Formulario PPGR1'!#REF!)</f>
        <v/>
      </c>
      <c r="D531" s="458" t="str">
        <f>IF(Tabla1[[#This Row],[Código_Actividad]]="","",'Formulario PPGR1'!#REF!)</f>
        <v/>
      </c>
      <c r="E531" s="458" t="str">
        <f>IF(Tabla1[[#This Row],[Código_Actividad]]="","",'Formulario PPGR1'!#REF!)</f>
        <v/>
      </c>
      <c r="F531" s="458" t="str">
        <f>IF(Tabla1[[#This Row],[Código_Actividad]]="","",'Formulario PPGR1'!#REF!)</f>
        <v/>
      </c>
      <c r="G531" s="459"/>
      <c r="H531" s="498" t="s">
        <v>2200</v>
      </c>
      <c r="I531" s="460">
        <v>3</v>
      </c>
      <c r="J531" s="462" t="s">
        <v>2483</v>
      </c>
      <c r="K531" s="464" t="s">
        <v>2633</v>
      </c>
      <c r="L531" s="465" t="s">
        <v>2635</v>
      </c>
      <c r="M531" s="464" t="s">
        <v>2484</v>
      </c>
      <c r="N531" s="459">
        <v>6</v>
      </c>
      <c r="O531" s="461">
        <v>1200</v>
      </c>
      <c r="P531" s="482">
        <f>Tabla1[[#This Row],[Precio Unitario]]*Tabla1[[#This Row],[Cantidad de Insumos]]</f>
        <v>7200</v>
      </c>
      <c r="Q531" s="514" t="s">
        <v>2485</v>
      </c>
      <c r="R531" s="479" t="s">
        <v>924</v>
      </c>
    </row>
    <row r="532" spans="2:18" ht="25.5" x14ac:dyDescent="0.25">
      <c r="B532" s="458" t="str">
        <f>IF(Tabla1[[#This Row],[Código_Actividad]]="","",CONCATENATE(Tabla1[[#This Row],[POA]],".",Tabla1[[#This Row],[SRS]],".",Tabla1[[#This Row],[AREA]],".",Tabla1[[#This Row],[TIPO]]))</f>
        <v/>
      </c>
      <c r="C532" s="458" t="str">
        <f>IF(Tabla1[[#This Row],[Código_Actividad]]="","",'Formulario PPGR1'!#REF!)</f>
        <v/>
      </c>
      <c r="D532" s="458" t="str">
        <f>IF(Tabla1[[#This Row],[Código_Actividad]]="","",'Formulario PPGR1'!#REF!)</f>
        <v/>
      </c>
      <c r="E532" s="458" t="str">
        <f>IF(Tabla1[[#This Row],[Código_Actividad]]="","",'Formulario PPGR1'!#REF!)</f>
        <v/>
      </c>
      <c r="F532" s="458" t="str">
        <f>IF(Tabla1[[#This Row],[Código_Actividad]]="","",'Formulario PPGR1'!#REF!)</f>
        <v/>
      </c>
      <c r="G532" s="459"/>
      <c r="H532" s="498" t="s">
        <v>2200</v>
      </c>
      <c r="I532" s="460">
        <v>3</v>
      </c>
      <c r="J532" s="462" t="s">
        <v>2636</v>
      </c>
      <c r="K532" s="464" t="s">
        <v>239</v>
      </c>
      <c r="L532" s="465" t="s">
        <v>2637</v>
      </c>
      <c r="M532" s="464" t="s">
        <v>2638</v>
      </c>
      <c r="N532" s="459">
        <v>10</v>
      </c>
      <c r="O532" s="461">
        <v>180</v>
      </c>
      <c r="P532" s="482">
        <f>Tabla1[[#This Row],[Precio Unitario]]*Tabla1[[#This Row],[Cantidad de Insumos]]</f>
        <v>1800</v>
      </c>
      <c r="Q532" s="514" t="s">
        <v>2489</v>
      </c>
      <c r="R532" s="462" t="s">
        <v>926</v>
      </c>
    </row>
    <row r="533" spans="2:18" ht="25.5" x14ac:dyDescent="0.25">
      <c r="B533" s="458" t="str">
        <f>IF(Tabla1[[#This Row],[Código_Actividad]]="","",CONCATENATE(Tabla1[[#This Row],[POA]],".",Tabla1[[#This Row],[SRS]],".",Tabla1[[#This Row],[AREA]],".",Tabla1[[#This Row],[TIPO]]))</f>
        <v/>
      </c>
      <c r="C533" s="458" t="str">
        <f>IF(Tabla1[[#This Row],[Código_Actividad]]="","",'Formulario PPGR1'!#REF!)</f>
        <v/>
      </c>
      <c r="D533" s="458" t="str">
        <f>IF(Tabla1[[#This Row],[Código_Actividad]]="","",'Formulario PPGR1'!#REF!)</f>
        <v/>
      </c>
      <c r="E533" s="458" t="str">
        <f>IF(Tabla1[[#This Row],[Código_Actividad]]="","",'Formulario PPGR1'!#REF!)</f>
        <v/>
      </c>
      <c r="F533" s="458" t="str">
        <f>IF(Tabla1[[#This Row],[Código_Actividad]]="","",'Formulario PPGR1'!#REF!)</f>
        <v/>
      </c>
      <c r="G533" s="459"/>
      <c r="H533" s="498" t="s">
        <v>2200</v>
      </c>
      <c r="I533" s="460">
        <v>3</v>
      </c>
      <c r="J533" s="462" t="s">
        <v>2641</v>
      </c>
      <c r="K533" s="464" t="s">
        <v>2640</v>
      </c>
      <c r="L533" s="465" t="s">
        <v>2632</v>
      </c>
      <c r="M533" s="464" t="s">
        <v>1318</v>
      </c>
      <c r="N533" s="459">
        <v>45</v>
      </c>
      <c r="O533" s="461">
        <v>100</v>
      </c>
      <c r="P533" s="482">
        <f>Tabla1[[#This Row],[Precio Unitario]]*Tabla1[[#This Row],[Cantidad de Insumos]]</f>
        <v>4500</v>
      </c>
      <c r="Q533" s="514" t="s">
        <v>2505</v>
      </c>
      <c r="R533" s="462" t="s">
        <v>924</v>
      </c>
    </row>
    <row r="534" spans="2:18" ht="15.75" x14ac:dyDescent="0.25">
      <c r="B534" s="458" t="str">
        <f>IF(Tabla1[[#This Row],[Código_Actividad]]="","",CONCATENATE(Tabla1[[#This Row],[POA]],".",Tabla1[[#This Row],[SRS]],".",Tabla1[[#This Row],[AREA]],".",Tabla1[[#This Row],[TIPO]]))</f>
        <v/>
      </c>
      <c r="C534" s="458" t="str">
        <f>IF(Tabla1[[#This Row],[Código_Actividad]]="","",'Formulario PPGR1'!#REF!)</f>
        <v/>
      </c>
      <c r="D534" s="458" t="str">
        <f>IF(Tabla1[[#This Row],[Código_Actividad]]="","",'Formulario PPGR1'!#REF!)</f>
        <v/>
      </c>
      <c r="E534" s="458" t="str">
        <f>IF(Tabla1[[#This Row],[Código_Actividad]]="","",'Formulario PPGR1'!#REF!)</f>
        <v/>
      </c>
      <c r="F534" s="458" t="str">
        <f>IF(Tabla1[[#This Row],[Código_Actividad]]="","",'Formulario PPGR1'!#REF!)</f>
        <v/>
      </c>
      <c r="G534" s="532"/>
      <c r="H534" s="498" t="s">
        <v>2200</v>
      </c>
      <c r="I534" s="460" t="s">
        <v>2200</v>
      </c>
      <c r="J534" s="462"/>
      <c r="K534" s="464" t="s">
        <v>2200</v>
      </c>
      <c r="L534" s="465"/>
      <c r="M534" s="464"/>
      <c r="N534" s="459">
        <v>0</v>
      </c>
      <c r="O534" s="461">
        <v>0</v>
      </c>
      <c r="P534" s="482">
        <f>Tabla1[[#This Row],[Precio Unitario]]*Tabla1[[#This Row],[Cantidad de Insumos]]</f>
        <v>0</v>
      </c>
      <c r="Q534" s="514"/>
      <c r="R534" s="462"/>
    </row>
    <row r="535" spans="2:18" ht="38.25" x14ac:dyDescent="0.25">
      <c r="B535" s="458" t="e">
        <f>IF(Tabla1[[#This Row],[Código_Actividad]]="","",CONCATENATE(Tabla1[[#This Row],[POA]],".",Tabla1[[#This Row],[SRS]],".",Tabla1[[#This Row],[AREA]],".",Tabla1[[#This Row],[TIPO]]))</f>
        <v>#REF!</v>
      </c>
      <c r="C535" s="458" t="e">
        <f>IF(Tabla1[[#This Row],[Código_Actividad]]="","",'Formulario PPGR1'!#REF!)</f>
        <v>#REF!</v>
      </c>
      <c r="D535" s="458" t="e">
        <f>IF(Tabla1[[#This Row],[Código_Actividad]]="","",'Formulario PPGR1'!#REF!)</f>
        <v>#REF!</v>
      </c>
      <c r="E535" s="458" t="e">
        <f>IF(Tabla1[[#This Row],[Código_Actividad]]="","",'Formulario PPGR1'!#REF!)</f>
        <v>#REF!</v>
      </c>
      <c r="F535" s="458" t="e">
        <f>IF(Tabla1[[#This Row],[Código_Actividad]]="","",'Formulario PPGR1'!#REF!)</f>
        <v>#REF!</v>
      </c>
      <c r="G535" s="532" t="s">
        <v>2152</v>
      </c>
      <c r="H535" s="498" t="s">
        <v>2153</v>
      </c>
      <c r="I535" s="460">
        <v>4</v>
      </c>
      <c r="J535" s="462" t="s">
        <v>2642</v>
      </c>
      <c r="K535" s="464"/>
      <c r="L535" s="465" t="s">
        <v>2643</v>
      </c>
      <c r="M535" s="464" t="s">
        <v>1317</v>
      </c>
      <c r="N535" s="459">
        <v>10</v>
      </c>
      <c r="O535" s="461">
        <v>230</v>
      </c>
      <c r="P535" s="482">
        <f>Tabla1[[#This Row],[Precio Unitario]]*Tabla1[[#This Row],[Cantidad de Insumos]]</f>
        <v>2300</v>
      </c>
      <c r="Q535" s="449" t="s">
        <v>2801</v>
      </c>
      <c r="R535" s="462" t="s">
        <v>926</v>
      </c>
    </row>
    <row r="536" spans="2:18" ht="38.25" x14ac:dyDescent="0.25">
      <c r="B536" s="458" t="e">
        <f>IF(Tabla1[[#This Row],[Código_Actividad]]="","",CONCATENATE(Tabla1[[#This Row],[POA]],".",Tabla1[[#This Row],[SRS]],".",Tabla1[[#This Row],[AREA]],".",Tabla1[[#This Row],[TIPO]]))</f>
        <v>#REF!</v>
      </c>
      <c r="C536" s="458" t="e">
        <f>IF(Tabla1[[#This Row],[Código_Actividad]]="","",'Formulario PPGR1'!#REF!)</f>
        <v>#REF!</v>
      </c>
      <c r="D536" s="458" t="e">
        <f>IF(Tabla1[[#This Row],[Código_Actividad]]="","",'Formulario PPGR1'!#REF!)</f>
        <v>#REF!</v>
      </c>
      <c r="E536" s="458" t="e">
        <f>IF(Tabla1[[#This Row],[Código_Actividad]]="","",'Formulario PPGR1'!#REF!)</f>
        <v>#REF!</v>
      </c>
      <c r="F536" s="458" t="e">
        <f>IF(Tabla1[[#This Row],[Código_Actividad]]="","",'Formulario PPGR1'!#REF!)</f>
        <v>#REF!</v>
      </c>
      <c r="G536" s="459" t="s">
        <v>2152</v>
      </c>
      <c r="H536" s="498" t="s">
        <v>2153</v>
      </c>
      <c r="I536" s="460">
        <v>4</v>
      </c>
      <c r="J536" s="462" t="s">
        <v>2633</v>
      </c>
      <c r="K536" s="464" t="s">
        <v>2200</v>
      </c>
      <c r="L536" s="465" t="s">
        <v>2644</v>
      </c>
      <c r="M536" s="464" t="s">
        <v>2484</v>
      </c>
      <c r="N536" s="459">
        <v>4</v>
      </c>
      <c r="O536" s="461">
        <v>1550</v>
      </c>
      <c r="P536" s="482">
        <f>Tabla1[[#This Row],[Precio Unitario]]*Tabla1[[#This Row],[Cantidad de Insumos]]</f>
        <v>6200</v>
      </c>
      <c r="Q536" s="514">
        <v>223101</v>
      </c>
      <c r="R536" s="479" t="s">
        <v>924</v>
      </c>
    </row>
    <row r="537" spans="2:18" ht="38.25" x14ac:dyDescent="0.25">
      <c r="B537" s="458" t="e">
        <f>IF(Tabla1[[#This Row],[Código_Actividad]]="","",CONCATENATE(Tabla1[[#This Row],[POA]],".",Tabla1[[#This Row],[SRS]],".",Tabla1[[#This Row],[AREA]],".",Tabla1[[#This Row],[TIPO]]))</f>
        <v>#REF!</v>
      </c>
      <c r="C537" s="458" t="e">
        <f>IF(Tabla1[[#This Row],[Código_Actividad]]="","",'Formulario PPGR1'!#REF!)</f>
        <v>#REF!</v>
      </c>
      <c r="D537" s="458" t="e">
        <f>IF(Tabla1[[#This Row],[Código_Actividad]]="","",'Formulario PPGR1'!#REF!)</f>
        <v>#REF!</v>
      </c>
      <c r="E537" s="458" t="e">
        <f>IF(Tabla1[[#This Row],[Código_Actividad]]="","",'Formulario PPGR1'!#REF!)</f>
        <v>#REF!</v>
      </c>
      <c r="F537" s="458" t="e">
        <f>IF(Tabla1[[#This Row],[Código_Actividad]]="","",'Formulario PPGR1'!#REF!)</f>
        <v>#REF!</v>
      </c>
      <c r="G537" s="459" t="s">
        <v>2152</v>
      </c>
      <c r="H537" s="498" t="s">
        <v>2153</v>
      </c>
      <c r="I537" s="460">
        <v>4</v>
      </c>
      <c r="J537" s="462" t="s">
        <v>2553</v>
      </c>
      <c r="K537" s="464"/>
      <c r="L537" s="465" t="s">
        <v>2645</v>
      </c>
      <c r="M537" s="464" t="s">
        <v>1318</v>
      </c>
      <c r="N537" s="459">
        <v>25</v>
      </c>
      <c r="O537" s="461">
        <v>250</v>
      </c>
      <c r="P537" s="482">
        <f>Tabla1[[#This Row],[Precio Unitario]]*Tabla1[[#This Row],[Cantidad de Insumos]]</f>
        <v>6250</v>
      </c>
      <c r="Q537" s="514">
        <v>231101</v>
      </c>
      <c r="R537" s="430" t="s">
        <v>926</v>
      </c>
    </row>
    <row r="538" spans="2:18" ht="38.25" x14ac:dyDescent="0.25">
      <c r="B538" s="458" t="e">
        <f>IF(Tabla1[[#This Row],[Código_Actividad]]="","",CONCATENATE(Tabla1[[#This Row],[POA]],".",Tabla1[[#This Row],[SRS]],".",Tabla1[[#This Row],[AREA]],".",Tabla1[[#This Row],[TIPO]]))</f>
        <v>#REF!</v>
      </c>
      <c r="C538" s="458" t="e">
        <f>IF(Tabla1[[#This Row],[Código_Actividad]]="","",'Formulario PPGR1'!#REF!)</f>
        <v>#REF!</v>
      </c>
      <c r="D538" s="458" t="e">
        <f>IF(Tabla1[[#This Row],[Código_Actividad]]="","",'Formulario PPGR1'!#REF!)</f>
        <v>#REF!</v>
      </c>
      <c r="E538" s="458" t="e">
        <f>IF(Tabla1[[#This Row],[Código_Actividad]]="","",'Formulario PPGR1'!#REF!)</f>
        <v>#REF!</v>
      </c>
      <c r="F538" s="458" t="e">
        <f>IF(Tabla1[[#This Row],[Código_Actividad]]="","",'Formulario PPGR1'!#REF!)</f>
        <v>#REF!</v>
      </c>
      <c r="G538" s="459" t="s">
        <v>2157</v>
      </c>
      <c r="H538" s="498" t="s">
        <v>2158</v>
      </c>
      <c r="I538" s="460">
        <v>2</v>
      </c>
      <c r="J538" s="462" t="s">
        <v>2646</v>
      </c>
      <c r="K538" s="464"/>
      <c r="L538" s="465" t="s">
        <v>2614</v>
      </c>
      <c r="M538" s="464" t="s">
        <v>1317</v>
      </c>
      <c r="N538" s="459">
        <v>10</v>
      </c>
      <c r="O538" s="461">
        <v>230</v>
      </c>
      <c r="P538" s="482">
        <f>Tabla1[[#This Row],[Precio Unitario]]*Tabla1[[#This Row],[Cantidad de Insumos]]</f>
        <v>2300</v>
      </c>
      <c r="Q538" s="449" t="s">
        <v>2801</v>
      </c>
      <c r="R538" s="462" t="s">
        <v>926</v>
      </c>
    </row>
    <row r="539" spans="2:18" ht="38.25" x14ac:dyDescent="0.25">
      <c r="B539" s="458" t="e">
        <f>IF(Tabla1[[#This Row],[Código_Actividad]]="","",CONCATENATE(Tabla1[[#This Row],[POA]],".",Tabla1[[#This Row],[SRS]],".",Tabla1[[#This Row],[AREA]],".",Tabla1[[#This Row],[TIPO]]))</f>
        <v>#REF!</v>
      </c>
      <c r="C539" s="458" t="e">
        <f>IF(Tabla1[[#This Row],[Código_Actividad]]="","",'Formulario PPGR1'!#REF!)</f>
        <v>#REF!</v>
      </c>
      <c r="D539" s="458" t="e">
        <f>IF(Tabla1[[#This Row],[Código_Actividad]]="","",'Formulario PPGR1'!#REF!)</f>
        <v>#REF!</v>
      </c>
      <c r="E539" s="458" t="e">
        <f>IF(Tabla1[[#This Row],[Código_Actividad]]="","",'Formulario PPGR1'!#REF!)</f>
        <v>#REF!</v>
      </c>
      <c r="F539" s="458" t="e">
        <f>IF(Tabla1[[#This Row],[Código_Actividad]]="","",'Formulario PPGR1'!#REF!)</f>
        <v>#REF!</v>
      </c>
      <c r="G539" s="459" t="s">
        <v>2157</v>
      </c>
      <c r="H539" s="498" t="s">
        <v>2158</v>
      </c>
      <c r="I539" s="460">
        <v>2</v>
      </c>
      <c r="J539" s="462" t="s">
        <v>2633</v>
      </c>
      <c r="K539" s="464"/>
      <c r="L539" s="465" t="s">
        <v>2608</v>
      </c>
      <c r="M539" s="464" t="s">
        <v>2484</v>
      </c>
      <c r="N539" s="459">
        <v>2</v>
      </c>
      <c r="O539" s="461">
        <v>1550</v>
      </c>
      <c r="P539" s="482">
        <f>Tabla1[[#This Row],[Precio Unitario]]*Tabla1[[#This Row],[Cantidad de Insumos]]</f>
        <v>3100</v>
      </c>
      <c r="Q539" s="514">
        <v>223101</v>
      </c>
      <c r="R539" s="479" t="s">
        <v>924</v>
      </c>
    </row>
    <row r="540" spans="2:18" ht="38.25" x14ac:dyDescent="0.25">
      <c r="B540" s="458" t="e">
        <f>IF(Tabla1[[#This Row],[Código_Actividad]]="","",CONCATENATE(Tabla1[[#This Row],[POA]],".",Tabla1[[#This Row],[SRS]],".",Tabla1[[#This Row],[AREA]],".",Tabla1[[#This Row],[TIPO]]))</f>
        <v>#REF!</v>
      </c>
      <c r="C540" s="458" t="e">
        <f>IF(Tabla1[[#This Row],[Código_Actividad]]="","",'Formulario PPGR1'!#REF!)</f>
        <v>#REF!</v>
      </c>
      <c r="D540" s="458" t="e">
        <f>IF(Tabla1[[#This Row],[Código_Actividad]]="","",'Formulario PPGR1'!#REF!)</f>
        <v>#REF!</v>
      </c>
      <c r="E540" s="458" t="e">
        <f>IF(Tabla1[[#This Row],[Código_Actividad]]="","",'Formulario PPGR1'!#REF!)</f>
        <v>#REF!</v>
      </c>
      <c r="F540" s="458" t="e">
        <f>IF(Tabla1[[#This Row],[Código_Actividad]]="","",'Formulario PPGR1'!#REF!)</f>
        <v>#REF!</v>
      </c>
      <c r="G540" s="459" t="s">
        <v>2157</v>
      </c>
      <c r="H540" s="498" t="s">
        <v>2158</v>
      </c>
      <c r="I540" s="460">
        <v>2</v>
      </c>
      <c r="J540" s="462" t="s">
        <v>2553</v>
      </c>
      <c r="K540" s="464"/>
      <c r="L540" s="465" t="s">
        <v>2647</v>
      </c>
      <c r="M540" s="464" t="s">
        <v>1318</v>
      </c>
      <c r="N540" s="459">
        <v>50</v>
      </c>
      <c r="O540" s="461">
        <v>250</v>
      </c>
      <c r="P540" s="482">
        <f>Tabla1[[#This Row],[Precio Unitario]]*Tabla1[[#This Row],[Cantidad de Insumos]]</f>
        <v>12500</v>
      </c>
      <c r="Q540" s="514">
        <v>231101</v>
      </c>
      <c r="R540" s="430" t="s">
        <v>926</v>
      </c>
    </row>
    <row r="541" spans="2:18" ht="51" x14ac:dyDescent="0.25">
      <c r="B541" s="458" t="e">
        <f>IF(Tabla1[[#This Row],[Código_Actividad]]="","",CONCATENATE(Tabla1[[#This Row],[POA]],".",Tabla1[[#This Row],[SRS]],".",Tabla1[[#This Row],[AREA]],".",Tabla1[[#This Row],[TIPO]]))</f>
        <v>#REF!</v>
      </c>
      <c r="C541" s="458" t="e">
        <f>IF(Tabla1[[#This Row],[Código_Actividad]]="","",'Formulario PPGR1'!#REF!)</f>
        <v>#REF!</v>
      </c>
      <c r="D541" s="458" t="e">
        <f>IF(Tabla1[[#This Row],[Código_Actividad]]="","",'Formulario PPGR1'!#REF!)</f>
        <v>#REF!</v>
      </c>
      <c r="E541" s="458" t="e">
        <f>IF(Tabla1[[#This Row],[Código_Actividad]]="","",'Formulario PPGR1'!#REF!)</f>
        <v>#REF!</v>
      </c>
      <c r="F541" s="458" t="e">
        <f>IF(Tabla1[[#This Row],[Código_Actividad]]="","",'Formulario PPGR1'!#REF!)</f>
        <v>#REF!</v>
      </c>
      <c r="G541" s="459" t="s">
        <v>2159</v>
      </c>
      <c r="H541" s="498" t="s">
        <v>2160</v>
      </c>
      <c r="I541" s="460">
        <v>4</v>
      </c>
      <c r="J541" s="462" t="s">
        <v>1323</v>
      </c>
      <c r="K541" s="464"/>
      <c r="L541" s="465" t="s">
        <v>2648</v>
      </c>
      <c r="M541" s="464" t="s">
        <v>1317</v>
      </c>
      <c r="N541" s="459">
        <v>10</v>
      </c>
      <c r="O541" s="461">
        <v>230</v>
      </c>
      <c r="P541" s="482">
        <f>Tabla1[[#This Row],[Precio Unitario]]*Tabla1[[#This Row],[Cantidad de Insumos]]</f>
        <v>2300</v>
      </c>
      <c r="Q541" s="449" t="s">
        <v>2801</v>
      </c>
      <c r="R541" s="462" t="s">
        <v>926</v>
      </c>
    </row>
    <row r="542" spans="2:18" ht="51" x14ac:dyDescent="0.25">
      <c r="B542" s="458" t="e">
        <f>IF(Tabla1[[#This Row],[Código_Actividad]]="","",CONCATENATE(Tabla1[[#This Row],[POA]],".",Tabla1[[#This Row],[SRS]],".",Tabla1[[#This Row],[AREA]],".",Tabla1[[#This Row],[TIPO]]))</f>
        <v>#REF!</v>
      </c>
      <c r="C542" s="458" t="e">
        <f>IF(Tabla1[[#This Row],[Código_Actividad]]="","",'Formulario PPGR1'!#REF!)</f>
        <v>#REF!</v>
      </c>
      <c r="D542" s="458" t="e">
        <f>IF(Tabla1[[#This Row],[Código_Actividad]]="","",'Formulario PPGR1'!#REF!)</f>
        <v>#REF!</v>
      </c>
      <c r="E542" s="458" t="e">
        <f>IF(Tabla1[[#This Row],[Código_Actividad]]="","",'Formulario PPGR1'!#REF!)</f>
        <v>#REF!</v>
      </c>
      <c r="F542" s="458" t="e">
        <f>IF(Tabla1[[#This Row],[Código_Actividad]]="","",'Formulario PPGR1'!#REF!)</f>
        <v>#REF!</v>
      </c>
      <c r="G542" s="459" t="s">
        <v>2159</v>
      </c>
      <c r="H542" s="498" t="s">
        <v>2160</v>
      </c>
      <c r="I542" s="460">
        <v>4</v>
      </c>
      <c r="J542" s="462" t="s">
        <v>2633</v>
      </c>
      <c r="K542" s="464"/>
      <c r="L542" s="465" t="s">
        <v>2608</v>
      </c>
      <c r="M542" s="464" t="s">
        <v>2484</v>
      </c>
      <c r="N542" s="459">
        <v>4</v>
      </c>
      <c r="O542" s="461">
        <v>1550</v>
      </c>
      <c r="P542" s="482">
        <f>Tabla1[[#This Row],[Precio Unitario]]*Tabla1[[#This Row],[Cantidad de Insumos]]</f>
        <v>6200</v>
      </c>
      <c r="Q542" s="514">
        <v>223101</v>
      </c>
      <c r="R542" s="479" t="s">
        <v>924</v>
      </c>
    </row>
    <row r="543" spans="2:18" ht="25.5" x14ac:dyDescent="0.25">
      <c r="B543" s="458" t="e">
        <f>IF(Tabla1[[#This Row],[Código_Actividad]]="","",CONCATENATE(Tabla1[[#This Row],[POA]],".",Tabla1[[#This Row],[SRS]],".",Tabla1[[#This Row],[AREA]],".",Tabla1[[#This Row],[TIPO]]))</f>
        <v>#REF!</v>
      </c>
      <c r="C543" s="458" t="e">
        <f>IF(Tabla1[[#This Row],[Código_Actividad]]="","",'Formulario PPGR1'!#REF!)</f>
        <v>#REF!</v>
      </c>
      <c r="D543" s="458" t="e">
        <f>IF(Tabla1[[#This Row],[Código_Actividad]]="","",'Formulario PPGR1'!#REF!)</f>
        <v>#REF!</v>
      </c>
      <c r="E543" s="458" t="e">
        <f>IF(Tabla1[[#This Row],[Código_Actividad]]="","",'Formulario PPGR1'!#REF!)</f>
        <v>#REF!</v>
      </c>
      <c r="F543" s="458" t="e">
        <f>IF(Tabla1[[#This Row],[Código_Actividad]]="","",'Formulario PPGR1'!#REF!)</f>
        <v>#REF!</v>
      </c>
      <c r="G543" s="532" t="s">
        <v>1564</v>
      </c>
      <c r="H543" s="498" t="s">
        <v>1565</v>
      </c>
      <c r="I543" s="460">
        <v>4</v>
      </c>
      <c r="J543" s="462" t="s">
        <v>2483</v>
      </c>
      <c r="K543" s="464"/>
      <c r="L543" s="465" t="s">
        <v>2649</v>
      </c>
      <c r="M543" s="464" t="s">
        <v>1319</v>
      </c>
      <c r="N543" s="459">
        <v>4</v>
      </c>
      <c r="O543" s="461">
        <v>1050</v>
      </c>
      <c r="P543" s="482">
        <f>Tabla1[[#This Row],[Precio Unitario]]*Tabla1[[#This Row],[Cantidad de Insumos]]</f>
        <v>4200</v>
      </c>
      <c r="Q543" s="514">
        <v>223101</v>
      </c>
      <c r="R543" s="479" t="s">
        <v>924</v>
      </c>
    </row>
    <row r="544" spans="2:18" ht="25.5" x14ac:dyDescent="0.25">
      <c r="B544" s="458" t="e">
        <f>IF(Tabla1[[#This Row],[Código_Actividad]]="","",CONCATENATE(Tabla1[[#This Row],[POA]],".",Tabla1[[#This Row],[SRS]],".",Tabla1[[#This Row],[AREA]],".",Tabla1[[#This Row],[TIPO]]))</f>
        <v>#REF!</v>
      </c>
      <c r="C544" s="458" t="e">
        <f>IF(Tabla1[[#This Row],[Código_Actividad]]="","",'Formulario PPGR1'!#REF!)</f>
        <v>#REF!</v>
      </c>
      <c r="D544" s="458" t="e">
        <f>IF(Tabla1[[#This Row],[Código_Actividad]]="","",'Formulario PPGR1'!#REF!)</f>
        <v>#REF!</v>
      </c>
      <c r="E544" s="458" t="e">
        <f>IF(Tabla1[[#This Row],[Código_Actividad]]="","",'Formulario PPGR1'!#REF!)</f>
        <v>#REF!</v>
      </c>
      <c r="F544" s="458" t="e">
        <f>IF(Tabla1[[#This Row],[Código_Actividad]]="","",'Formulario PPGR1'!#REF!)</f>
        <v>#REF!</v>
      </c>
      <c r="G544" s="459" t="s">
        <v>1564</v>
      </c>
      <c r="H544" s="498" t="s">
        <v>1565</v>
      </c>
      <c r="I544" s="460">
        <v>4</v>
      </c>
      <c r="J544" s="462" t="s">
        <v>2483</v>
      </c>
      <c r="K544" s="464"/>
      <c r="L544" s="465" t="s">
        <v>2650</v>
      </c>
      <c r="M544" s="464" t="s">
        <v>1319</v>
      </c>
      <c r="N544" s="459">
        <v>4</v>
      </c>
      <c r="O544" s="461">
        <v>500</v>
      </c>
      <c r="P544" s="482">
        <f>Tabla1[[#This Row],[Precio Unitario]]*Tabla1[[#This Row],[Cantidad de Insumos]]</f>
        <v>2000</v>
      </c>
      <c r="Q544" s="514" t="s">
        <v>2485</v>
      </c>
      <c r="R544" s="479" t="s">
        <v>924</v>
      </c>
    </row>
    <row r="545" spans="2:18" ht="25.5" x14ac:dyDescent="0.25">
      <c r="B545" s="458" t="e">
        <f>IF(Tabla1[[#This Row],[Código_Actividad]]="","",CONCATENATE(Tabla1[[#This Row],[POA]],".",Tabla1[[#This Row],[SRS]],".",Tabla1[[#This Row],[AREA]],".",Tabla1[[#This Row],[TIPO]]))</f>
        <v>#REF!</v>
      </c>
      <c r="C545" s="458" t="e">
        <f>IF(Tabla1[[#This Row],[Código_Actividad]]="","",'Formulario PPGR1'!#REF!)</f>
        <v>#REF!</v>
      </c>
      <c r="D545" s="458" t="e">
        <f>IF(Tabla1[[#This Row],[Código_Actividad]]="","",'Formulario PPGR1'!#REF!)</f>
        <v>#REF!</v>
      </c>
      <c r="E545" s="458" t="e">
        <f>IF(Tabla1[[#This Row],[Código_Actividad]]="","",'Formulario PPGR1'!#REF!)</f>
        <v>#REF!</v>
      </c>
      <c r="F545" s="458" t="e">
        <f>IF(Tabla1[[#This Row],[Código_Actividad]]="","",'Formulario PPGR1'!#REF!)</f>
        <v>#REF!</v>
      </c>
      <c r="G545" s="459" t="s">
        <v>1564</v>
      </c>
      <c r="H545" s="498" t="s">
        <v>1565</v>
      </c>
      <c r="I545" s="460">
        <v>4</v>
      </c>
      <c r="J545" s="462" t="s">
        <v>2562</v>
      </c>
      <c r="K545" s="464"/>
      <c r="L545" s="465" t="s">
        <v>1331</v>
      </c>
      <c r="M545" s="464" t="s">
        <v>2490</v>
      </c>
      <c r="N545" s="459">
        <v>30</v>
      </c>
      <c r="O545" s="461">
        <v>180</v>
      </c>
      <c r="P545" s="482">
        <f>Tabla1[[#This Row],[Precio Unitario]]*Tabla1[[#This Row],[Cantidad de Insumos]]</f>
        <v>5400</v>
      </c>
      <c r="Q545" s="514" t="s">
        <v>2489</v>
      </c>
      <c r="R545" s="462" t="s">
        <v>926</v>
      </c>
    </row>
    <row r="546" spans="2:18" ht="38.25" x14ac:dyDescent="0.25">
      <c r="B546" s="458" t="e">
        <f>IF(Tabla1[[#This Row],[Código_Actividad]]="","",CONCATENATE(Tabla1[[#This Row],[POA]],".",Tabla1[[#This Row],[SRS]],".",Tabla1[[#This Row],[AREA]],".",Tabla1[[#This Row],[TIPO]]))</f>
        <v>#REF!</v>
      </c>
      <c r="C546" s="458" t="e">
        <f>IF(Tabla1[[#This Row],[Código_Actividad]]="","",'Formulario PPGR1'!#REF!)</f>
        <v>#REF!</v>
      </c>
      <c r="D546" s="458" t="e">
        <f>IF(Tabla1[[#This Row],[Código_Actividad]]="","",'Formulario PPGR1'!#REF!)</f>
        <v>#REF!</v>
      </c>
      <c r="E546" s="458" t="e">
        <f>IF(Tabla1[[#This Row],[Código_Actividad]]="","",'Formulario PPGR1'!#REF!)</f>
        <v>#REF!</v>
      </c>
      <c r="F546" s="458" t="e">
        <f>IF(Tabla1[[#This Row],[Código_Actividad]]="","",'Formulario PPGR1'!#REF!)</f>
        <v>#REF!</v>
      </c>
      <c r="G546" s="459" t="s">
        <v>1566</v>
      </c>
      <c r="H546" s="498" t="s">
        <v>1567</v>
      </c>
      <c r="I546" s="460">
        <v>12</v>
      </c>
      <c r="J546" s="462" t="s">
        <v>2562</v>
      </c>
      <c r="K546" s="464"/>
      <c r="L546" s="465" t="s">
        <v>1331</v>
      </c>
      <c r="M546" s="464" t="s">
        <v>2490</v>
      </c>
      <c r="N546" s="459">
        <v>40</v>
      </c>
      <c r="O546" s="461">
        <v>180</v>
      </c>
      <c r="P546" s="482">
        <f>Tabla1[[#This Row],[Precio Unitario]]*Tabla1[[#This Row],[Cantidad de Insumos]]</f>
        <v>7200</v>
      </c>
      <c r="Q546" s="514" t="s">
        <v>2489</v>
      </c>
      <c r="R546" s="462" t="s">
        <v>926</v>
      </c>
    </row>
    <row r="547" spans="2:18" ht="38.25" x14ac:dyDescent="0.25">
      <c r="B547" s="458" t="e">
        <f>IF(Tabla1[[#This Row],[Código_Actividad]]="","",CONCATENATE(Tabla1[[#This Row],[POA]],".",Tabla1[[#This Row],[SRS]],".",Tabla1[[#This Row],[AREA]],".",Tabla1[[#This Row],[TIPO]]))</f>
        <v>#REF!</v>
      </c>
      <c r="C547" s="458" t="e">
        <f>IF(Tabla1[[#This Row],[Código_Actividad]]="","",'Formulario PPGR1'!#REF!)</f>
        <v>#REF!</v>
      </c>
      <c r="D547" s="458" t="e">
        <f>IF(Tabla1[[#This Row],[Código_Actividad]]="","",'Formulario PPGR1'!#REF!)</f>
        <v>#REF!</v>
      </c>
      <c r="E547" s="458" t="e">
        <f>IF(Tabla1[[#This Row],[Código_Actividad]]="","",'Formulario PPGR1'!#REF!)</f>
        <v>#REF!</v>
      </c>
      <c r="F547" s="458" t="e">
        <f>IF(Tabla1[[#This Row],[Código_Actividad]]="","",'Formulario PPGR1'!#REF!)</f>
        <v>#REF!</v>
      </c>
      <c r="G547" s="459" t="s">
        <v>1566</v>
      </c>
      <c r="H547" s="498" t="s">
        <v>1567</v>
      </c>
      <c r="I547" s="460">
        <v>12</v>
      </c>
      <c r="J547" s="462" t="s">
        <v>2483</v>
      </c>
      <c r="K547" s="464"/>
      <c r="L547" s="465" t="s">
        <v>2649</v>
      </c>
      <c r="M547" s="464" t="s">
        <v>1319</v>
      </c>
      <c r="N547" s="459">
        <v>12</v>
      </c>
      <c r="O547" s="461">
        <v>1050</v>
      </c>
      <c r="P547" s="482">
        <f>Tabla1[[#This Row],[Precio Unitario]]*Tabla1[[#This Row],[Cantidad de Insumos]]</f>
        <v>12600</v>
      </c>
      <c r="Q547" s="514">
        <v>223101</v>
      </c>
      <c r="R547" s="479" t="s">
        <v>924</v>
      </c>
    </row>
    <row r="548" spans="2:18" ht="38.25" x14ac:dyDescent="0.25">
      <c r="B548" s="458" t="e">
        <f>IF(Tabla1[[#This Row],[Código_Actividad]]="","",CONCATENATE(Tabla1[[#This Row],[POA]],".",Tabla1[[#This Row],[SRS]],".",Tabla1[[#This Row],[AREA]],".",Tabla1[[#This Row],[TIPO]]))</f>
        <v>#REF!</v>
      </c>
      <c r="C548" s="458" t="e">
        <f>IF(Tabla1[[#This Row],[Código_Actividad]]="","",'Formulario PPGR1'!#REF!)</f>
        <v>#REF!</v>
      </c>
      <c r="D548" s="458" t="e">
        <f>IF(Tabla1[[#This Row],[Código_Actividad]]="","",'Formulario PPGR1'!#REF!)</f>
        <v>#REF!</v>
      </c>
      <c r="E548" s="458" t="e">
        <f>IF(Tabla1[[#This Row],[Código_Actividad]]="","",'Formulario PPGR1'!#REF!)</f>
        <v>#REF!</v>
      </c>
      <c r="F548" s="458" t="e">
        <f>IF(Tabla1[[#This Row],[Código_Actividad]]="","",'Formulario PPGR1'!#REF!)</f>
        <v>#REF!</v>
      </c>
      <c r="G548" s="459" t="s">
        <v>1566</v>
      </c>
      <c r="H548" s="498" t="s">
        <v>1567</v>
      </c>
      <c r="I548" s="460">
        <v>12</v>
      </c>
      <c r="J548" s="462" t="s">
        <v>2483</v>
      </c>
      <c r="K548" s="464"/>
      <c r="L548" s="465" t="s">
        <v>2650</v>
      </c>
      <c r="M548" s="464" t="s">
        <v>1319</v>
      </c>
      <c r="N548" s="459">
        <v>12</v>
      </c>
      <c r="O548" s="461">
        <v>500</v>
      </c>
      <c r="P548" s="482">
        <f>Tabla1[[#This Row],[Precio Unitario]]*Tabla1[[#This Row],[Cantidad de Insumos]]</f>
        <v>6000</v>
      </c>
      <c r="Q548" s="514">
        <v>223101</v>
      </c>
      <c r="R548" s="479" t="s">
        <v>924</v>
      </c>
    </row>
    <row r="549" spans="2:18" ht="51" x14ac:dyDescent="0.25">
      <c r="B549" s="458" t="e">
        <f>IF(Tabla1[[#This Row],[Código_Actividad]]="","",CONCATENATE(Tabla1[[#This Row],[POA]],".",Tabla1[[#This Row],[SRS]],".",Tabla1[[#This Row],[AREA]],".",Tabla1[[#This Row],[TIPO]]))</f>
        <v>#REF!</v>
      </c>
      <c r="C549" s="458" t="e">
        <f>IF(Tabla1[[#This Row],[Código_Actividad]]="","",'Formulario PPGR1'!#REF!)</f>
        <v>#REF!</v>
      </c>
      <c r="D549" s="458" t="e">
        <f>IF(Tabla1[[#This Row],[Código_Actividad]]="","",'Formulario PPGR1'!#REF!)</f>
        <v>#REF!</v>
      </c>
      <c r="E549" s="458" t="e">
        <f>IF(Tabla1[[#This Row],[Código_Actividad]]="","",'Formulario PPGR1'!#REF!)</f>
        <v>#REF!</v>
      </c>
      <c r="F549" s="458" t="e">
        <f>IF(Tabla1[[#This Row],[Código_Actividad]]="","",'Formulario PPGR1'!#REF!)</f>
        <v>#REF!</v>
      </c>
      <c r="G549" s="459" t="s">
        <v>1569</v>
      </c>
      <c r="H549" s="498" t="s">
        <v>1570</v>
      </c>
      <c r="I549" s="460">
        <v>4</v>
      </c>
      <c r="J549" s="462" t="s">
        <v>2562</v>
      </c>
      <c r="K549" s="464"/>
      <c r="L549" s="465" t="s">
        <v>1331</v>
      </c>
      <c r="M549" s="464" t="s">
        <v>2490</v>
      </c>
      <c r="N549" s="459">
        <v>20</v>
      </c>
      <c r="O549" s="461">
        <v>180</v>
      </c>
      <c r="P549" s="482">
        <f>Tabla1[[#This Row],[Precio Unitario]]*Tabla1[[#This Row],[Cantidad de Insumos]]</f>
        <v>3600</v>
      </c>
      <c r="Q549" s="514" t="s">
        <v>2489</v>
      </c>
      <c r="R549" s="462" t="s">
        <v>926</v>
      </c>
    </row>
    <row r="550" spans="2:18" ht="51" x14ac:dyDescent="0.25">
      <c r="B550" s="458" t="e">
        <f>IF(Tabla1[[#This Row],[Código_Actividad]]="","",CONCATENATE(Tabla1[[#This Row],[POA]],".",Tabla1[[#This Row],[SRS]],".",Tabla1[[#This Row],[AREA]],".",Tabla1[[#This Row],[TIPO]]))</f>
        <v>#REF!</v>
      </c>
      <c r="C550" s="458" t="e">
        <f>IF(Tabla1[[#This Row],[Código_Actividad]]="","",'Formulario PPGR1'!#REF!)</f>
        <v>#REF!</v>
      </c>
      <c r="D550" s="458" t="e">
        <f>IF(Tabla1[[#This Row],[Código_Actividad]]="","",'Formulario PPGR1'!#REF!)</f>
        <v>#REF!</v>
      </c>
      <c r="E550" s="458" t="e">
        <f>IF(Tabla1[[#This Row],[Código_Actividad]]="","",'Formulario PPGR1'!#REF!)</f>
        <v>#REF!</v>
      </c>
      <c r="F550" s="458" t="e">
        <f>IF(Tabla1[[#This Row],[Código_Actividad]]="","",'Formulario PPGR1'!#REF!)</f>
        <v>#REF!</v>
      </c>
      <c r="G550" s="459" t="s">
        <v>1569</v>
      </c>
      <c r="H550" s="498" t="s">
        <v>1570</v>
      </c>
      <c r="I550" s="460">
        <v>4</v>
      </c>
      <c r="J550" s="462" t="s">
        <v>2483</v>
      </c>
      <c r="K550" s="464"/>
      <c r="L550" s="465" t="s">
        <v>2649</v>
      </c>
      <c r="M550" s="464" t="s">
        <v>1319</v>
      </c>
      <c r="N550" s="459">
        <v>4</v>
      </c>
      <c r="O550" s="461">
        <v>1050</v>
      </c>
      <c r="P550" s="482">
        <f>Tabla1[[#This Row],[Precio Unitario]]*Tabla1[[#This Row],[Cantidad de Insumos]]</f>
        <v>4200</v>
      </c>
      <c r="Q550" s="514" t="s">
        <v>2485</v>
      </c>
      <c r="R550" s="479" t="s">
        <v>924</v>
      </c>
    </row>
    <row r="551" spans="2:18" ht="51" x14ac:dyDescent="0.25">
      <c r="B551" s="458" t="e">
        <f>IF(Tabla1[[#This Row],[Código_Actividad]]="","",CONCATENATE(Tabla1[[#This Row],[POA]],".",Tabla1[[#This Row],[SRS]],".",Tabla1[[#This Row],[AREA]],".",Tabla1[[#This Row],[TIPO]]))</f>
        <v>#REF!</v>
      </c>
      <c r="C551" s="458" t="e">
        <f>IF(Tabla1[[#This Row],[Código_Actividad]]="","",'Formulario PPGR1'!#REF!)</f>
        <v>#REF!</v>
      </c>
      <c r="D551" s="458" t="e">
        <f>IF(Tabla1[[#This Row],[Código_Actividad]]="","",'Formulario PPGR1'!#REF!)</f>
        <v>#REF!</v>
      </c>
      <c r="E551" s="458" t="e">
        <f>IF(Tabla1[[#This Row],[Código_Actividad]]="","",'Formulario PPGR1'!#REF!)</f>
        <v>#REF!</v>
      </c>
      <c r="F551" s="458" t="e">
        <f>IF(Tabla1[[#This Row],[Código_Actividad]]="","",'Formulario PPGR1'!#REF!)</f>
        <v>#REF!</v>
      </c>
      <c r="G551" s="459" t="s">
        <v>1569</v>
      </c>
      <c r="H551" s="498" t="s">
        <v>1570</v>
      </c>
      <c r="I551" s="460">
        <v>4</v>
      </c>
      <c r="J551" s="462" t="s">
        <v>2483</v>
      </c>
      <c r="K551" s="464"/>
      <c r="L551" s="465" t="s">
        <v>2650</v>
      </c>
      <c r="M551" s="464" t="s">
        <v>1319</v>
      </c>
      <c r="N551" s="459">
        <v>4</v>
      </c>
      <c r="O551" s="461">
        <v>500</v>
      </c>
      <c r="P551" s="482">
        <f>Tabla1[[#This Row],[Precio Unitario]]*Tabla1[[#This Row],[Cantidad de Insumos]]</f>
        <v>2000</v>
      </c>
      <c r="Q551" s="514" t="s">
        <v>2485</v>
      </c>
      <c r="R551" s="479" t="s">
        <v>924</v>
      </c>
    </row>
    <row r="552" spans="2:18" ht="63.75" x14ac:dyDescent="0.25">
      <c r="B552" s="458" t="e">
        <f>IF(Tabla1[[#This Row],[Código_Actividad]]="","",CONCATENATE(Tabla1[[#This Row],[POA]],".",Tabla1[[#This Row],[SRS]],".",Tabla1[[#This Row],[AREA]],".",Tabla1[[#This Row],[TIPO]]))</f>
        <v>#REF!</v>
      </c>
      <c r="C552" s="458" t="e">
        <f>IF(Tabla1[[#This Row],[Código_Actividad]]="","",'Formulario PPGR1'!#REF!)</f>
        <v>#REF!</v>
      </c>
      <c r="D552" s="458" t="e">
        <f>IF(Tabla1[[#This Row],[Código_Actividad]]="","",'Formulario PPGR1'!#REF!)</f>
        <v>#REF!</v>
      </c>
      <c r="E552" s="458" t="e">
        <f>IF(Tabla1[[#This Row],[Código_Actividad]]="","",'Formulario PPGR1'!#REF!)</f>
        <v>#REF!</v>
      </c>
      <c r="F552" s="458" t="e">
        <f>IF(Tabla1[[#This Row],[Código_Actividad]]="","",'Formulario PPGR1'!#REF!)</f>
        <v>#REF!</v>
      </c>
      <c r="G552" s="459" t="s">
        <v>1558</v>
      </c>
      <c r="H552" s="498" t="s">
        <v>1559</v>
      </c>
      <c r="I552" s="460">
        <v>4</v>
      </c>
      <c r="J552" s="462" t="s">
        <v>2562</v>
      </c>
      <c r="K552" s="464"/>
      <c r="L552" s="465" t="s">
        <v>1331</v>
      </c>
      <c r="M552" s="464" t="s">
        <v>2490</v>
      </c>
      <c r="N552" s="459">
        <v>20</v>
      </c>
      <c r="O552" s="461">
        <v>180</v>
      </c>
      <c r="P552" s="482">
        <f>Tabla1[[#This Row],[Precio Unitario]]*Tabla1[[#This Row],[Cantidad de Insumos]]</f>
        <v>3600</v>
      </c>
      <c r="Q552" s="514" t="s">
        <v>2489</v>
      </c>
      <c r="R552" s="462" t="s">
        <v>926</v>
      </c>
    </row>
    <row r="553" spans="2:18" ht="63.75" x14ac:dyDescent="0.25">
      <c r="B553" s="458" t="e">
        <f>IF(Tabla1[[#This Row],[Código_Actividad]]="","",CONCATENATE(Tabla1[[#This Row],[POA]],".",Tabla1[[#This Row],[SRS]],".",Tabla1[[#This Row],[AREA]],".",Tabla1[[#This Row],[TIPO]]))</f>
        <v>#REF!</v>
      </c>
      <c r="C553" s="458" t="e">
        <f>IF(Tabla1[[#This Row],[Código_Actividad]]="","",'Formulario PPGR1'!#REF!)</f>
        <v>#REF!</v>
      </c>
      <c r="D553" s="458" t="e">
        <f>IF(Tabla1[[#This Row],[Código_Actividad]]="","",'Formulario PPGR1'!#REF!)</f>
        <v>#REF!</v>
      </c>
      <c r="E553" s="458" t="e">
        <f>IF(Tabla1[[#This Row],[Código_Actividad]]="","",'Formulario PPGR1'!#REF!)</f>
        <v>#REF!</v>
      </c>
      <c r="F553" s="458" t="e">
        <f>IF(Tabla1[[#This Row],[Código_Actividad]]="","",'Formulario PPGR1'!#REF!)</f>
        <v>#REF!</v>
      </c>
      <c r="G553" s="459" t="s">
        <v>1558</v>
      </c>
      <c r="H553" s="498" t="s">
        <v>1559</v>
      </c>
      <c r="I553" s="460">
        <v>4</v>
      </c>
      <c r="J553" s="462" t="s">
        <v>2483</v>
      </c>
      <c r="K553" s="464"/>
      <c r="L553" s="465" t="s">
        <v>2649</v>
      </c>
      <c r="M553" s="464" t="s">
        <v>1319</v>
      </c>
      <c r="N553" s="459">
        <v>4</v>
      </c>
      <c r="O553" s="461">
        <v>1050</v>
      </c>
      <c r="P553" s="482">
        <f>Tabla1[[#This Row],[Precio Unitario]]*Tabla1[[#This Row],[Cantidad de Insumos]]</f>
        <v>4200</v>
      </c>
      <c r="Q553" s="514" t="s">
        <v>2485</v>
      </c>
      <c r="R553" s="479" t="s">
        <v>924</v>
      </c>
    </row>
    <row r="554" spans="2:18" ht="63.75" x14ac:dyDescent="0.25">
      <c r="B554" s="458" t="e">
        <f>IF(Tabla1[[#This Row],[Código_Actividad]]="","",CONCATENATE(Tabla1[[#This Row],[POA]],".",Tabla1[[#This Row],[SRS]],".",Tabla1[[#This Row],[AREA]],".",Tabla1[[#This Row],[TIPO]]))</f>
        <v>#REF!</v>
      </c>
      <c r="C554" s="458" t="e">
        <f>IF(Tabla1[[#This Row],[Código_Actividad]]="","",'Formulario PPGR1'!#REF!)</f>
        <v>#REF!</v>
      </c>
      <c r="D554" s="458" t="e">
        <f>IF(Tabla1[[#This Row],[Código_Actividad]]="","",'Formulario PPGR1'!#REF!)</f>
        <v>#REF!</v>
      </c>
      <c r="E554" s="458" t="e">
        <f>IF(Tabla1[[#This Row],[Código_Actividad]]="","",'Formulario PPGR1'!#REF!)</f>
        <v>#REF!</v>
      </c>
      <c r="F554" s="458" t="e">
        <f>IF(Tabla1[[#This Row],[Código_Actividad]]="","",'Formulario PPGR1'!#REF!)</f>
        <v>#REF!</v>
      </c>
      <c r="G554" s="459" t="s">
        <v>1558</v>
      </c>
      <c r="H554" s="498" t="s">
        <v>1559</v>
      </c>
      <c r="I554" s="460">
        <v>4</v>
      </c>
      <c r="J554" s="462" t="s">
        <v>2483</v>
      </c>
      <c r="K554" s="464"/>
      <c r="L554" s="465" t="s">
        <v>2650</v>
      </c>
      <c r="M554" s="464" t="s">
        <v>1319</v>
      </c>
      <c r="N554" s="459">
        <v>4</v>
      </c>
      <c r="O554" s="461">
        <v>500</v>
      </c>
      <c r="P554" s="482">
        <f>Tabla1[[#This Row],[Precio Unitario]]*Tabla1[[#This Row],[Cantidad de Insumos]]</f>
        <v>2000</v>
      </c>
      <c r="Q554" s="514" t="s">
        <v>2485</v>
      </c>
      <c r="R554" s="479" t="s">
        <v>924</v>
      </c>
    </row>
    <row r="555" spans="2:18" ht="76.5" x14ac:dyDescent="0.25">
      <c r="B555" s="458" t="e">
        <f>IF(Tabla1[[#This Row],[Código_Actividad]]="","",CONCATENATE(Tabla1[[#This Row],[POA]],".",Tabla1[[#This Row],[SRS]],".",Tabla1[[#This Row],[AREA]],".",Tabla1[[#This Row],[TIPO]]))</f>
        <v>#REF!</v>
      </c>
      <c r="C555" s="458" t="e">
        <f>IF(Tabla1[[#This Row],[Código_Actividad]]="","",'Formulario PPGR1'!#REF!)</f>
        <v>#REF!</v>
      </c>
      <c r="D555" s="458" t="e">
        <f>IF(Tabla1[[#This Row],[Código_Actividad]]="","",'Formulario PPGR1'!#REF!)</f>
        <v>#REF!</v>
      </c>
      <c r="E555" s="458" t="e">
        <f>IF(Tabla1[[#This Row],[Código_Actividad]]="","",'Formulario PPGR1'!#REF!)</f>
        <v>#REF!</v>
      </c>
      <c r="F555" s="458" t="e">
        <f>IF(Tabla1[[#This Row],[Código_Actividad]]="","",'Formulario PPGR1'!#REF!)</f>
        <v>#REF!</v>
      </c>
      <c r="G555" s="459" t="s">
        <v>1560</v>
      </c>
      <c r="H555" s="498" t="s">
        <v>1561</v>
      </c>
      <c r="I555" s="460">
        <v>4</v>
      </c>
      <c r="J555" s="462" t="s">
        <v>2562</v>
      </c>
      <c r="K555" s="464"/>
      <c r="L555" s="465" t="s">
        <v>1331</v>
      </c>
      <c r="M555" s="464" t="s">
        <v>2490</v>
      </c>
      <c r="N555" s="459">
        <v>20</v>
      </c>
      <c r="O555" s="461">
        <v>180</v>
      </c>
      <c r="P555" s="482">
        <f>Tabla1[[#This Row],[Precio Unitario]]*Tabla1[[#This Row],[Cantidad de Insumos]]</f>
        <v>3600</v>
      </c>
      <c r="Q555" s="514" t="s">
        <v>2489</v>
      </c>
      <c r="R555" s="462" t="s">
        <v>926</v>
      </c>
    </row>
    <row r="556" spans="2:18" ht="76.5" x14ac:dyDescent="0.25">
      <c r="B556" s="458" t="e">
        <f>IF(Tabla1[[#This Row],[Código_Actividad]]="","",CONCATENATE(Tabla1[[#This Row],[POA]],".",Tabla1[[#This Row],[SRS]],".",Tabla1[[#This Row],[AREA]],".",Tabla1[[#This Row],[TIPO]]))</f>
        <v>#REF!</v>
      </c>
      <c r="C556" s="458" t="e">
        <f>IF(Tabla1[[#This Row],[Código_Actividad]]="","",'Formulario PPGR1'!#REF!)</f>
        <v>#REF!</v>
      </c>
      <c r="D556" s="458" t="e">
        <f>IF(Tabla1[[#This Row],[Código_Actividad]]="","",'Formulario PPGR1'!#REF!)</f>
        <v>#REF!</v>
      </c>
      <c r="E556" s="458" t="e">
        <f>IF(Tabla1[[#This Row],[Código_Actividad]]="","",'Formulario PPGR1'!#REF!)</f>
        <v>#REF!</v>
      </c>
      <c r="F556" s="458" t="e">
        <f>IF(Tabla1[[#This Row],[Código_Actividad]]="","",'Formulario PPGR1'!#REF!)</f>
        <v>#REF!</v>
      </c>
      <c r="G556" s="459" t="s">
        <v>1560</v>
      </c>
      <c r="H556" s="498" t="s">
        <v>1561</v>
      </c>
      <c r="I556" s="460">
        <v>4</v>
      </c>
      <c r="J556" s="462" t="s">
        <v>2483</v>
      </c>
      <c r="K556" s="464"/>
      <c r="L556" s="465" t="s">
        <v>2649</v>
      </c>
      <c r="M556" s="464" t="s">
        <v>1319</v>
      </c>
      <c r="N556" s="459">
        <v>4</v>
      </c>
      <c r="O556" s="461">
        <v>1050</v>
      </c>
      <c r="P556" s="482">
        <f>Tabla1[[#This Row],[Precio Unitario]]*Tabla1[[#This Row],[Cantidad de Insumos]]</f>
        <v>4200</v>
      </c>
      <c r="Q556" s="514" t="s">
        <v>2485</v>
      </c>
      <c r="R556" s="479" t="s">
        <v>924</v>
      </c>
    </row>
    <row r="557" spans="2:18" ht="76.5" x14ac:dyDescent="0.25">
      <c r="B557" s="458" t="e">
        <f>IF(Tabla1[[#This Row],[Código_Actividad]]="","",CONCATENATE(Tabla1[[#This Row],[POA]],".",Tabla1[[#This Row],[SRS]],".",Tabla1[[#This Row],[AREA]],".",Tabla1[[#This Row],[TIPO]]))</f>
        <v>#REF!</v>
      </c>
      <c r="C557" s="458" t="e">
        <f>IF(Tabla1[[#This Row],[Código_Actividad]]="","",'Formulario PPGR1'!#REF!)</f>
        <v>#REF!</v>
      </c>
      <c r="D557" s="458" t="e">
        <f>IF(Tabla1[[#This Row],[Código_Actividad]]="","",'Formulario PPGR1'!#REF!)</f>
        <v>#REF!</v>
      </c>
      <c r="E557" s="458" t="e">
        <f>IF(Tabla1[[#This Row],[Código_Actividad]]="","",'Formulario PPGR1'!#REF!)</f>
        <v>#REF!</v>
      </c>
      <c r="F557" s="458" t="e">
        <f>IF(Tabla1[[#This Row],[Código_Actividad]]="","",'Formulario PPGR1'!#REF!)</f>
        <v>#REF!</v>
      </c>
      <c r="G557" s="459" t="s">
        <v>1560</v>
      </c>
      <c r="H557" s="498" t="s">
        <v>1561</v>
      </c>
      <c r="I557" s="460">
        <v>4</v>
      </c>
      <c r="J557" s="462" t="s">
        <v>2483</v>
      </c>
      <c r="K557" s="464"/>
      <c r="L557" s="465" t="s">
        <v>2650</v>
      </c>
      <c r="M557" s="464" t="s">
        <v>1319</v>
      </c>
      <c r="N557" s="459">
        <v>4</v>
      </c>
      <c r="O557" s="461">
        <v>500</v>
      </c>
      <c r="P557" s="482">
        <f>Tabla1[[#This Row],[Precio Unitario]]*Tabla1[[#This Row],[Cantidad de Insumos]]</f>
        <v>2000</v>
      </c>
      <c r="Q557" s="514" t="s">
        <v>2485</v>
      </c>
      <c r="R557" s="479" t="s">
        <v>924</v>
      </c>
    </row>
    <row r="558" spans="2:18" ht="76.5" x14ac:dyDescent="0.25">
      <c r="B558" s="458" t="e">
        <f>IF(Tabla1[[#This Row],[Código_Actividad]]="","",CONCATENATE(Tabla1[[#This Row],[POA]],".",Tabla1[[#This Row],[SRS]],".",Tabla1[[#This Row],[AREA]],".",Tabla1[[#This Row],[TIPO]]))</f>
        <v>#REF!</v>
      </c>
      <c r="C558" s="458" t="e">
        <f>IF(Tabla1[[#This Row],[Código_Actividad]]="","",'Formulario PPGR1'!#REF!)</f>
        <v>#REF!</v>
      </c>
      <c r="D558" s="458" t="e">
        <f>IF(Tabla1[[#This Row],[Código_Actividad]]="","",'Formulario PPGR1'!#REF!)</f>
        <v>#REF!</v>
      </c>
      <c r="E558" s="458" t="e">
        <f>IF(Tabla1[[#This Row],[Código_Actividad]]="","",'Formulario PPGR1'!#REF!)</f>
        <v>#REF!</v>
      </c>
      <c r="F558" s="458" t="e">
        <f>IF(Tabla1[[#This Row],[Código_Actividad]]="","",'Formulario PPGR1'!#REF!)</f>
        <v>#REF!</v>
      </c>
      <c r="G558" s="459" t="s">
        <v>1562</v>
      </c>
      <c r="H558" s="498" t="s">
        <v>1563</v>
      </c>
      <c r="I558" s="460">
        <v>4</v>
      </c>
      <c r="J558" s="462" t="s">
        <v>2562</v>
      </c>
      <c r="K558" s="464"/>
      <c r="L558" s="465" t="s">
        <v>1331</v>
      </c>
      <c r="M558" s="464" t="s">
        <v>2490</v>
      </c>
      <c r="N558" s="459">
        <v>20</v>
      </c>
      <c r="O558" s="461">
        <v>180</v>
      </c>
      <c r="P558" s="482">
        <f>Tabla1[[#This Row],[Precio Unitario]]*Tabla1[[#This Row],[Cantidad de Insumos]]</f>
        <v>3600</v>
      </c>
      <c r="Q558" s="514" t="s">
        <v>2489</v>
      </c>
      <c r="R558" s="462" t="s">
        <v>926</v>
      </c>
    </row>
    <row r="559" spans="2:18" ht="76.5" x14ac:dyDescent="0.25">
      <c r="B559" s="458" t="e">
        <f>IF(Tabla1[[#This Row],[Código_Actividad]]="","",CONCATENATE(Tabla1[[#This Row],[POA]],".",Tabla1[[#This Row],[SRS]],".",Tabla1[[#This Row],[AREA]],".",Tabla1[[#This Row],[TIPO]]))</f>
        <v>#REF!</v>
      </c>
      <c r="C559" s="458" t="e">
        <f>IF(Tabla1[[#This Row],[Código_Actividad]]="","",'Formulario PPGR1'!#REF!)</f>
        <v>#REF!</v>
      </c>
      <c r="D559" s="458" t="e">
        <f>IF(Tabla1[[#This Row],[Código_Actividad]]="","",'Formulario PPGR1'!#REF!)</f>
        <v>#REF!</v>
      </c>
      <c r="E559" s="458" t="e">
        <f>IF(Tabla1[[#This Row],[Código_Actividad]]="","",'Formulario PPGR1'!#REF!)</f>
        <v>#REF!</v>
      </c>
      <c r="F559" s="458" t="e">
        <f>IF(Tabla1[[#This Row],[Código_Actividad]]="","",'Formulario PPGR1'!#REF!)</f>
        <v>#REF!</v>
      </c>
      <c r="G559" s="459" t="s">
        <v>1562</v>
      </c>
      <c r="H559" s="498" t="s">
        <v>1563</v>
      </c>
      <c r="I559" s="460">
        <v>4</v>
      </c>
      <c r="J559" s="450" t="s">
        <v>2483</v>
      </c>
      <c r="K559" s="464"/>
      <c r="L559" s="465" t="s">
        <v>2649</v>
      </c>
      <c r="M559" s="464" t="s">
        <v>1319</v>
      </c>
      <c r="N559" s="459">
        <v>4</v>
      </c>
      <c r="O559" s="461">
        <v>1050</v>
      </c>
      <c r="P559" s="482">
        <f>Tabla1[[#This Row],[Precio Unitario]]*Tabla1[[#This Row],[Cantidad de Insumos]]</f>
        <v>4200</v>
      </c>
      <c r="Q559" s="514" t="s">
        <v>2485</v>
      </c>
      <c r="R559" s="479" t="s">
        <v>924</v>
      </c>
    </row>
    <row r="560" spans="2:18" ht="76.5" x14ac:dyDescent="0.25">
      <c r="B560" s="458" t="e">
        <f>IF(Tabla1[[#This Row],[Código_Actividad]]="","",CONCATENATE(Tabla1[[#This Row],[POA]],".",Tabla1[[#This Row],[SRS]],".",Tabla1[[#This Row],[AREA]],".",Tabla1[[#This Row],[TIPO]]))</f>
        <v>#REF!</v>
      </c>
      <c r="C560" s="458" t="e">
        <f>IF(Tabla1[[#This Row],[Código_Actividad]]="","",'Formulario PPGR1'!#REF!)</f>
        <v>#REF!</v>
      </c>
      <c r="D560" s="458" t="e">
        <f>IF(Tabla1[[#This Row],[Código_Actividad]]="","",'Formulario PPGR1'!#REF!)</f>
        <v>#REF!</v>
      </c>
      <c r="E560" s="458" t="e">
        <f>IF(Tabla1[[#This Row],[Código_Actividad]]="","",'Formulario PPGR1'!#REF!)</f>
        <v>#REF!</v>
      </c>
      <c r="F560" s="458" t="e">
        <f>IF(Tabla1[[#This Row],[Código_Actividad]]="","",'Formulario PPGR1'!#REF!)</f>
        <v>#REF!</v>
      </c>
      <c r="G560" s="459" t="s">
        <v>1562</v>
      </c>
      <c r="H560" s="498" t="s">
        <v>1563</v>
      </c>
      <c r="I560" s="460">
        <v>4</v>
      </c>
      <c r="J560" s="462" t="s">
        <v>2483</v>
      </c>
      <c r="K560" s="430"/>
      <c r="L560" s="430" t="s">
        <v>2650</v>
      </c>
      <c r="M560" s="427" t="s">
        <v>1319</v>
      </c>
      <c r="N560" s="431">
        <v>4</v>
      </c>
      <c r="O560" s="432">
        <v>500</v>
      </c>
      <c r="P560" s="482">
        <f>Tabla1[[#This Row],[Precio Unitario]]*Tabla1[[#This Row],[Cantidad de Insumos]]</f>
        <v>2000</v>
      </c>
      <c r="Q560" s="515" t="s">
        <v>2485</v>
      </c>
      <c r="R560" s="479" t="s">
        <v>924</v>
      </c>
    </row>
    <row r="561" spans="2:18" ht="51" x14ac:dyDescent="0.25">
      <c r="B561" s="458" t="e">
        <f>IF(Tabla1[[#This Row],[Código_Actividad]]="","",CONCATENATE(Tabla1[[#This Row],[POA]],".",Tabla1[[#This Row],[SRS]],".",Tabla1[[#This Row],[AREA]],".",Tabla1[[#This Row],[TIPO]]))</f>
        <v>#REF!</v>
      </c>
      <c r="C561" s="458" t="e">
        <f>IF(Tabla1[[#This Row],[Código_Actividad]]="","",'Formulario PPGR1'!#REF!)</f>
        <v>#REF!</v>
      </c>
      <c r="D561" s="458" t="e">
        <f>IF(Tabla1[[#This Row],[Código_Actividad]]="","",'Formulario PPGR1'!#REF!)</f>
        <v>#REF!</v>
      </c>
      <c r="E561" s="458" t="e">
        <f>IF(Tabla1[[#This Row],[Código_Actividad]]="","",'Formulario PPGR1'!#REF!)</f>
        <v>#REF!</v>
      </c>
      <c r="F561" s="458" t="e">
        <f>IF(Tabla1[[#This Row],[Código_Actividad]]="","",'Formulario PPGR1'!#REF!)</f>
        <v>#REF!</v>
      </c>
      <c r="G561" s="532" t="s">
        <v>1832</v>
      </c>
      <c r="H561" s="498" t="s">
        <v>1833</v>
      </c>
      <c r="I561" s="460">
        <v>4</v>
      </c>
      <c r="J561" s="462" t="s">
        <v>2615</v>
      </c>
      <c r="K561" s="430"/>
      <c r="L561" s="430" t="s">
        <v>2479</v>
      </c>
      <c r="M561" s="427" t="s">
        <v>2651</v>
      </c>
      <c r="N561" s="431">
        <v>12</v>
      </c>
      <c r="O561" s="432">
        <v>180</v>
      </c>
      <c r="P561" s="482">
        <f>Tabla1[[#This Row],[Precio Unitario]]*Tabla1[[#This Row],[Cantidad de Insumos]]</f>
        <v>2160</v>
      </c>
      <c r="Q561" s="515">
        <v>237201</v>
      </c>
      <c r="R561" s="450" t="s">
        <v>926</v>
      </c>
    </row>
    <row r="562" spans="2:18" ht="51" x14ac:dyDescent="0.25">
      <c r="B562" s="458" t="e">
        <f>IF(Tabla1[[#This Row],[Código_Actividad]]="","",CONCATENATE(Tabla1[[#This Row],[POA]],".",Tabla1[[#This Row],[SRS]],".",Tabla1[[#This Row],[AREA]],".",Tabla1[[#This Row],[TIPO]]))</f>
        <v>#REF!</v>
      </c>
      <c r="C562" s="458" t="e">
        <f>IF(Tabla1[[#This Row],[Código_Actividad]]="","",'Formulario PPGR1'!#REF!)</f>
        <v>#REF!</v>
      </c>
      <c r="D562" s="458" t="e">
        <f>IF(Tabla1[[#This Row],[Código_Actividad]]="","",'Formulario PPGR1'!#REF!)</f>
        <v>#REF!</v>
      </c>
      <c r="E562" s="458" t="e">
        <f>IF(Tabla1[[#This Row],[Código_Actividad]]="","",'Formulario PPGR1'!#REF!)</f>
        <v>#REF!</v>
      </c>
      <c r="F562" s="458" t="e">
        <f>IF(Tabla1[[#This Row],[Código_Actividad]]="","",'Formulario PPGR1'!#REF!)</f>
        <v>#REF!</v>
      </c>
      <c r="G562" s="459" t="s">
        <v>1832</v>
      </c>
      <c r="H562" s="498" t="s">
        <v>1833</v>
      </c>
      <c r="I562" s="460">
        <v>4</v>
      </c>
      <c r="J562" s="450" t="s">
        <v>1324</v>
      </c>
      <c r="K562" s="448"/>
      <c r="L562" s="430" t="s">
        <v>2652</v>
      </c>
      <c r="M562" s="427" t="s">
        <v>2484</v>
      </c>
      <c r="N562" s="431">
        <v>4</v>
      </c>
      <c r="O562" s="432">
        <v>1050</v>
      </c>
      <c r="P562" s="482">
        <f>Tabla1[[#This Row],[Precio Unitario]]*Tabla1[[#This Row],[Cantidad de Insumos]]</f>
        <v>4200</v>
      </c>
      <c r="Q562" s="515">
        <v>223101</v>
      </c>
      <c r="R562" s="479" t="s">
        <v>924</v>
      </c>
    </row>
    <row r="563" spans="2:18" ht="51" x14ac:dyDescent="0.25">
      <c r="B563" s="458" t="e">
        <f>IF(Tabla1[[#This Row],[Código_Actividad]]="","",CONCATENATE(Tabla1[[#This Row],[POA]],".",Tabla1[[#This Row],[SRS]],".",Tabla1[[#This Row],[AREA]],".",Tabla1[[#This Row],[TIPO]]))</f>
        <v>#REF!</v>
      </c>
      <c r="C563" s="458" t="e">
        <f>IF(Tabla1[[#This Row],[Código_Actividad]]="","",'Formulario PPGR1'!#REF!)</f>
        <v>#REF!</v>
      </c>
      <c r="D563" s="458" t="e">
        <f>IF(Tabla1[[#This Row],[Código_Actividad]]="","",'Formulario PPGR1'!#REF!)</f>
        <v>#REF!</v>
      </c>
      <c r="E563" s="458" t="e">
        <f>IF(Tabla1[[#This Row],[Código_Actividad]]="","",'Formulario PPGR1'!#REF!)</f>
        <v>#REF!</v>
      </c>
      <c r="F563" s="458" t="e">
        <f>IF(Tabla1[[#This Row],[Código_Actividad]]="","",'Formulario PPGR1'!#REF!)</f>
        <v>#REF!</v>
      </c>
      <c r="G563" s="459" t="s">
        <v>1832</v>
      </c>
      <c r="H563" s="498" t="s">
        <v>1833</v>
      </c>
      <c r="I563" s="460">
        <v>4</v>
      </c>
      <c r="J563" s="462" t="s">
        <v>1324</v>
      </c>
      <c r="K563" s="464"/>
      <c r="L563" s="465" t="s">
        <v>2650</v>
      </c>
      <c r="M563" s="464" t="s">
        <v>2484</v>
      </c>
      <c r="N563" s="459">
        <v>4</v>
      </c>
      <c r="O563" s="461">
        <v>500</v>
      </c>
      <c r="P563" s="482">
        <f>Tabla1[[#This Row],[Precio Unitario]]*Tabla1[[#This Row],[Cantidad de Insumos]]</f>
        <v>2000</v>
      </c>
      <c r="Q563" s="514">
        <v>223101</v>
      </c>
      <c r="R563" s="479" t="s">
        <v>924</v>
      </c>
    </row>
    <row r="564" spans="2:18" ht="51" x14ac:dyDescent="0.25">
      <c r="B564" s="458" t="e">
        <f>IF(Tabla1[[#This Row],[Código_Actividad]]="","",CONCATENATE(Tabla1[[#This Row],[POA]],".",Tabla1[[#This Row],[SRS]],".",Tabla1[[#This Row],[AREA]],".",Tabla1[[#This Row],[TIPO]]))</f>
        <v>#REF!</v>
      </c>
      <c r="C564" s="458" t="e">
        <f>IF(Tabla1[[#This Row],[Código_Actividad]]="","",'Formulario PPGR1'!#REF!)</f>
        <v>#REF!</v>
      </c>
      <c r="D564" s="458" t="e">
        <f>IF(Tabla1[[#This Row],[Código_Actividad]]="","",'Formulario PPGR1'!#REF!)</f>
        <v>#REF!</v>
      </c>
      <c r="E564" s="458" t="e">
        <f>IF(Tabla1[[#This Row],[Código_Actividad]]="","",'Formulario PPGR1'!#REF!)</f>
        <v>#REF!</v>
      </c>
      <c r="F564" s="458" t="e">
        <f>IF(Tabla1[[#This Row],[Código_Actividad]]="","",'Formulario PPGR1'!#REF!)</f>
        <v>#REF!</v>
      </c>
      <c r="G564" s="459" t="s">
        <v>1836</v>
      </c>
      <c r="H564" s="498" t="s">
        <v>1837</v>
      </c>
      <c r="I564" s="460">
        <v>1</v>
      </c>
      <c r="J564" s="462" t="s">
        <v>2653</v>
      </c>
      <c r="K564" s="464"/>
      <c r="L564" s="465" t="s">
        <v>1315</v>
      </c>
      <c r="M564" s="464" t="s">
        <v>1318</v>
      </c>
      <c r="N564" s="459">
        <v>1</v>
      </c>
      <c r="O564" s="461">
        <v>30000</v>
      </c>
      <c r="P564" s="482">
        <f>Tabla1[[#This Row],[Precio Unitario]]*Tabla1[[#This Row],[Cantidad de Insumos]]</f>
        <v>30000</v>
      </c>
      <c r="Q564" s="514">
        <v>261301</v>
      </c>
      <c r="R564" s="462" t="s">
        <v>926</v>
      </c>
    </row>
    <row r="565" spans="2:18" ht="51" x14ac:dyDescent="0.25">
      <c r="B565" s="458" t="e">
        <f>IF(Tabla1[[#This Row],[Código_Actividad]]="","",CONCATENATE(Tabla1[[#This Row],[POA]],".",Tabla1[[#This Row],[SRS]],".",Tabla1[[#This Row],[AREA]],".",Tabla1[[#This Row],[TIPO]]))</f>
        <v>#REF!</v>
      </c>
      <c r="C565" s="458" t="e">
        <f>IF(Tabla1[[#This Row],[Código_Actividad]]="","",'Formulario PPGR1'!#REF!)</f>
        <v>#REF!</v>
      </c>
      <c r="D565" s="458" t="e">
        <f>IF(Tabla1[[#This Row],[Código_Actividad]]="","",'Formulario PPGR1'!#REF!)</f>
        <v>#REF!</v>
      </c>
      <c r="E565" s="458" t="e">
        <f>IF(Tabla1[[#This Row],[Código_Actividad]]="","",'Formulario PPGR1'!#REF!)</f>
        <v>#REF!</v>
      </c>
      <c r="F565" s="458" t="e">
        <f>IF(Tabla1[[#This Row],[Código_Actividad]]="","",'Formulario PPGR1'!#REF!)</f>
        <v>#REF!</v>
      </c>
      <c r="G565" s="459" t="s">
        <v>1836</v>
      </c>
      <c r="H565" s="498" t="s">
        <v>1837</v>
      </c>
      <c r="I565" s="460">
        <v>1</v>
      </c>
      <c r="J565" s="462" t="s">
        <v>2582</v>
      </c>
      <c r="K565" s="464"/>
      <c r="L565" s="465" t="s">
        <v>2654</v>
      </c>
      <c r="M565" s="464" t="s">
        <v>1318</v>
      </c>
      <c r="N565" s="459">
        <v>50</v>
      </c>
      <c r="O565" s="461">
        <v>400</v>
      </c>
      <c r="P565" s="482">
        <f>Tabla1[[#This Row],[Precio Unitario]]*Tabla1[[#This Row],[Cantidad de Insumos]]</f>
        <v>20000</v>
      </c>
      <c r="Q565" s="514">
        <v>231101</v>
      </c>
      <c r="R565" s="430" t="s">
        <v>926</v>
      </c>
    </row>
    <row r="566" spans="2:18" ht="51" x14ac:dyDescent="0.25">
      <c r="B566" s="458" t="e">
        <f>IF(Tabla1[[#This Row],[Código_Actividad]]="","",CONCATENATE(Tabla1[[#This Row],[POA]],".",Tabla1[[#This Row],[SRS]],".",Tabla1[[#This Row],[AREA]],".",Tabla1[[#This Row],[TIPO]]))</f>
        <v>#REF!</v>
      </c>
      <c r="C566" s="458" t="e">
        <f>IF(Tabla1[[#This Row],[Código_Actividad]]="","",'Formulario PPGR1'!#REF!)</f>
        <v>#REF!</v>
      </c>
      <c r="D566" s="458" t="e">
        <f>IF(Tabla1[[#This Row],[Código_Actividad]]="","",'Formulario PPGR1'!#REF!)</f>
        <v>#REF!</v>
      </c>
      <c r="E566" s="458" t="e">
        <f>IF(Tabla1[[#This Row],[Código_Actividad]]="","",'Formulario PPGR1'!#REF!)</f>
        <v>#REF!</v>
      </c>
      <c r="F566" s="458" t="e">
        <f>IF(Tabla1[[#This Row],[Código_Actividad]]="","",'Formulario PPGR1'!#REF!)</f>
        <v>#REF!</v>
      </c>
      <c r="G566" s="459" t="s">
        <v>1836</v>
      </c>
      <c r="H566" s="498" t="s">
        <v>1837</v>
      </c>
      <c r="I566" s="460">
        <v>1</v>
      </c>
      <c r="J566" s="462" t="s">
        <v>2582</v>
      </c>
      <c r="K566" s="464"/>
      <c r="L566" s="465" t="s">
        <v>2655</v>
      </c>
      <c r="M566" s="464" t="s">
        <v>1318</v>
      </c>
      <c r="N566" s="459">
        <v>50</v>
      </c>
      <c r="O566" s="461">
        <v>250</v>
      </c>
      <c r="P566" s="482">
        <f>Tabla1[[#This Row],[Precio Unitario]]*Tabla1[[#This Row],[Cantidad de Insumos]]</f>
        <v>12500</v>
      </c>
      <c r="Q566" s="514">
        <v>231101</v>
      </c>
      <c r="R566" s="430" t="s">
        <v>926</v>
      </c>
    </row>
    <row r="567" spans="2:18" ht="25.5" x14ac:dyDescent="0.25">
      <c r="B567" s="458" t="e">
        <f>IF(Tabla1[[#This Row],[Código_Actividad]]="","",CONCATENATE(Tabla1[[#This Row],[POA]],".",Tabla1[[#This Row],[SRS]],".",Tabla1[[#This Row],[AREA]],".",Tabla1[[#This Row],[TIPO]]))</f>
        <v>#REF!</v>
      </c>
      <c r="C567" s="458" t="e">
        <f>IF(Tabla1[[#This Row],[Código_Actividad]]="","",'Formulario PPGR1'!#REF!)</f>
        <v>#REF!</v>
      </c>
      <c r="D567" s="458" t="e">
        <f>IF(Tabla1[[#This Row],[Código_Actividad]]="","",'Formulario PPGR1'!#REF!)</f>
        <v>#REF!</v>
      </c>
      <c r="E567" s="458" t="e">
        <f>IF(Tabla1[[#This Row],[Código_Actividad]]="","",'Formulario PPGR1'!#REF!)</f>
        <v>#REF!</v>
      </c>
      <c r="F567" s="458" t="e">
        <f>IF(Tabla1[[#This Row],[Código_Actividad]]="","",'Formulario PPGR1'!#REF!)</f>
        <v>#REF!</v>
      </c>
      <c r="G567" s="459" t="s">
        <v>1838</v>
      </c>
      <c r="H567" s="498" t="s">
        <v>1839</v>
      </c>
      <c r="I567" s="460">
        <v>2</v>
      </c>
      <c r="J567" s="462" t="s">
        <v>2656</v>
      </c>
      <c r="K567" s="464"/>
      <c r="L567" s="465" t="s">
        <v>2657</v>
      </c>
      <c r="M567" s="464" t="s">
        <v>1318</v>
      </c>
      <c r="N567" s="459">
        <v>10</v>
      </c>
      <c r="O567" s="461">
        <v>250</v>
      </c>
      <c r="P567" s="482">
        <f>Tabla1[[#This Row],[Precio Unitario]]*Tabla1[[#This Row],[Cantidad de Insumos]]</f>
        <v>2500</v>
      </c>
      <c r="Q567" s="514">
        <v>231101</v>
      </c>
      <c r="R567" s="430" t="s">
        <v>926</v>
      </c>
    </row>
    <row r="568" spans="2:18" ht="15.75" x14ac:dyDescent="0.25">
      <c r="B568" s="458" t="str">
        <f>IF(Tabla1[[#This Row],[Código_Actividad]]="","",CONCATENATE(Tabla1[[#This Row],[POA]],".",Tabla1[[#This Row],[SRS]],".",Tabla1[[#This Row],[AREA]],".",Tabla1[[#This Row],[TIPO]]))</f>
        <v/>
      </c>
      <c r="C568" s="458" t="str">
        <f>IF(Tabla1[[#This Row],[Código_Actividad]]="","",'Formulario PPGR1'!#REF!)</f>
        <v/>
      </c>
      <c r="D568" s="458" t="str">
        <f>IF(Tabla1[[#This Row],[Código_Actividad]]="","",'Formulario PPGR1'!#REF!)</f>
        <v/>
      </c>
      <c r="E568" s="458" t="str">
        <f>IF(Tabla1[[#This Row],[Código_Actividad]]="","",'Formulario PPGR1'!#REF!)</f>
        <v/>
      </c>
      <c r="F568" s="458" t="str">
        <f>IF(Tabla1[[#This Row],[Código_Actividad]]="","",'Formulario PPGR1'!#REF!)</f>
        <v/>
      </c>
      <c r="G568" s="459"/>
      <c r="H568" s="498"/>
      <c r="I568" s="460"/>
      <c r="J568" s="462"/>
      <c r="K568" s="464"/>
      <c r="L568" s="465"/>
      <c r="M568" s="464"/>
      <c r="N568" s="459"/>
      <c r="O568" s="461"/>
      <c r="P568" s="482">
        <f>Tabla1[[#This Row],[Precio Unitario]]*Tabla1[[#This Row],[Cantidad de Insumos]]</f>
        <v>0</v>
      </c>
      <c r="Q568" s="514"/>
      <c r="R568" s="462"/>
    </row>
    <row r="569" spans="2:18" ht="63.75" x14ac:dyDescent="0.25">
      <c r="B569" s="458" t="e">
        <f>IF(Tabla1[[#This Row],[Código_Actividad]]="","",CONCATENATE(Tabla1[[#This Row],[POA]],".",Tabla1[[#This Row],[SRS]],".",Tabla1[[#This Row],[AREA]],".",Tabla1[[#This Row],[TIPO]]))</f>
        <v>#REF!</v>
      </c>
      <c r="C569" s="458" t="e">
        <f>IF(Tabla1[[#This Row],[Código_Actividad]]="","",'Formulario PPGR1'!#REF!)</f>
        <v>#REF!</v>
      </c>
      <c r="D569" s="458" t="e">
        <f>IF(Tabla1[[#This Row],[Código_Actividad]]="","",'Formulario PPGR1'!#REF!)</f>
        <v>#REF!</v>
      </c>
      <c r="E569" s="458" t="e">
        <f>IF(Tabla1[[#This Row],[Código_Actividad]]="","",'Formulario PPGR1'!#REF!)</f>
        <v>#REF!</v>
      </c>
      <c r="F569" s="458" t="e">
        <f>IF(Tabla1[[#This Row],[Código_Actividad]]="","",'Formulario PPGR1'!#REF!)</f>
        <v>#REF!</v>
      </c>
      <c r="G569" s="459" t="s">
        <v>1841</v>
      </c>
      <c r="H569" s="498" t="s">
        <v>1842</v>
      </c>
      <c r="I569" s="460">
        <v>4</v>
      </c>
      <c r="J569" s="462" t="s">
        <v>2582</v>
      </c>
      <c r="K569" s="464"/>
      <c r="L569" s="465" t="s">
        <v>2658</v>
      </c>
      <c r="M569" s="464" t="s">
        <v>1318</v>
      </c>
      <c r="N569" s="459">
        <v>120</v>
      </c>
      <c r="O569" s="461">
        <v>250</v>
      </c>
      <c r="P569" s="482">
        <f>Tabla1[[#This Row],[Precio Unitario]]*Tabla1[[#This Row],[Cantidad de Insumos]]</f>
        <v>30000</v>
      </c>
      <c r="Q569" s="514">
        <v>231101</v>
      </c>
      <c r="R569" s="430" t="s">
        <v>926</v>
      </c>
    </row>
    <row r="570" spans="2:18" ht="38.25" x14ac:dyDescent="0.25">
      <c r="B570" s="458" t="e">
        <f>IF(Tabla1[[#This Row],[Código_Actividad]]="","",CONCATENATE(Tabla1[[#This Row],[POA]],".",Tabla1[[#This Row],[SRS]],".",Tabla1[[#This Row],[AREA]],".",Tabla1[[#This Row],[TIPO]]))</f>
        <v>#REF!</v>
      </c>
      <c r="C570" s="458" t="e">
        <f>IF(Tabla1[[#This Row],[Código_Actividad]]="","",'Formulario PPGR1'!#REF!)</f>
        <v>#REF!</v>
      </c>
      <c r="D570" s="458" t="e">
        <f>IF(Tabla1[[#This Row],[Código_Actividad]]="","",'Formulario PPGR1'!#REF!)</f>
        <v>#REF!</v>
      </c>
      <c r="E570" s="458" t="e">
        <f>IF(Tabla1[[#This Row],[Código_Actividad]]="","",'Formulario PPGR1'!#REF!)</f>
        <v>#REF!</v>
      </c>
      <c r="F570" s="458" t="e">
        <f>IF(Tabla1[[#This Row],[Código_Actividad]]="","",'Formulario PPGR1'!#REF!)</f>
        <v>#REF!</v>
      </c>
      <c r="G570" s="459" t="s">
        <v>1844</v>
      </c>
      <c r="H570" s="498" t="s">
        <v>1845</v>
      </c>
      <c r="I570" s="460">
        <v>5</v>
      </c>
      <c r="J570" s="462" t="s">
        <v>2615</v>
      </c>
      <c r="K570" s="464"/>
      <c r="L570" s="465" t="s">
        <v>1331</v>
      </c>
      <c r="M570" s="464" t="s">
        <v>2490</v>
      </c>
      <c r="N570" s="459">
        <v>5</v>
      </c>
      <c r="O570" s="461">
        <v>180</v>
      </c>
      <c r="P570" s="482">
        <f>Tabla1[[#This Row],[Precio Unitario]]*Tabla1[[#This Row],[Cantidad de Insumos]]</f>
        <v>900</v>
      </c>
      <c r="Q570" s="514">
        <v>237102</v>
      </c>
      <c r="R570" s="462" t="s">
        <v>926</v>
      </c>
    </row>
    <row r="571" spans="2:18" ht="15.75" x14ac:dyDescent="0.25">
      <c r="B571" s="458" t="str">
        <f>IF(Tabla1[[#This Row],[Código_Actividad]]="","",CONCATENATE(Tabla1[[#This Row],[POA]],".",Tabla1[[#This Row],[SRS]],".",Tabla1[[#This Row],[AREA]],".",Tabla1[[#This Row],[TIPO]]))</f>
        <v/>
      </c>
      <c r="C571" s="458" t="str">
        <f>IF(Tabla1[[#This Row],[Código_Actividad]]="","",'Formulario PPGR1'!#REF!)</f>
        <v/>
      </c>
      <c r="D571" s="458" t="str">
        <f>IF(Tabla1[[#This Row],[Código_Actividad]]="","",'Formulario PPGR1'!#REF!)</f>
        <v/>
      </c>
      <c r="E571" s="458" t="str">
        <f>IF(Tabla1[[#This Row],[Código_Actividad]]="","",'Formulario PPGR1'!#REF!)</f>
        <v/>
      </c>
      <c r="F571" s="458" t="str">
        <f>IF(Tabla1[[#This Row],[Código_Actividad]]="","",'Formulario PPGR1'!#REF!)</f>
        <v/>
      </c>
      <c r="G571" s="459"/>
      <c r="H571" s="498" t="s">
        <v>2200</v>
      </c>
      <c r="I571" s="460" t="s">
        <v>2200</v>
      </c>
      <c r="J571" s="462" t="s">
        <v>1324</v>
      </c>
      <c r="K571" s="464"/>
      <c r="L571" s="465" t="s">
        <v>2652</v>
      </c>
      <c r="M571" s="464" t="s">
        <v>2484</v>
      </c>
      <c r="N571" s="459">
        <v>5</v>
      </c>
      <c r="O571" s="461">
        <v>1050</v>
      </c>
      <c r="P571" s="482">
        <f>Tabla1[[#This Row],[Precio Unitario]]*Tabla1[[#This Row],[Cantidad de Insumos]]</f>
        <v>5250</v>
      </c>
      <c r="Q571" s="514">
        <v>223101</v>
      </c>
      <c r="R571" s="479" t="s">
        <v>924</v>
      </c>
    </row>
    <row r="572" spans="2:18" ht="15.75" x14ac:dyDescent="0.25">
      <c r="B572" s="458" t="str">
        <f>IF(Tabla1[[#This Row],[Código_Actividad]]="","",CONCATENATE(Tabla1[[#This Row],[POA]],".",Tabla1[[#This Row],[SRS]],".",Tabla1[[#This Row],[AREA]],".",Tabla1[[#This Row],[TIPO]]))</f>
        <v/>
      </c>
      <c r="C572" s="458" t="str">
        <f>IF(Tabla1[[#This Row],[Código_Actividad]]="","",'Formulario PPGR1'!#REF!)</f>
        <v/>
      </c>
      <c r="D572" s="458" t="str">
        <f>IF(Tabla1[[#This Row],[Código_Actividad]]="","",'Formulario PPGR1'!#REF!)</f>
        <v/>
      </c>
      <c r="E572" s="458" t="str">
        <f>IF(Tabla1[[#This Row],[Código_Actividad]]="","",'Formulario PPGR1'!#REF!)</f>
        <v/>
      </c>
      <c r="F572" s="458" t="str">
        <f>IF(Tabla1[[#This Row],[Código_Actividad]]="","",'Formulario PPGR1'!#REF!)</f>
        <v/>
      </c>
      <c r="G572" s="459"/>
      <c r="H572" s="498" t="s">
        <v>2200</v>
      </c>
      <c r="I572" s="460" t="s">
        <v>2200</v>
      </c>
      <c r="J572" s="462" t="s">
        <v>1324</v>
      </c>
      <c r="K572" s="464"/>
      <c r="L572" s="465" t="s">
        <v>2650</v>
      </c>
      <c r="M572" s="464" t="s">
        <v>2484</v>
      </c>
      <c r="N572" s="459">
        <v>5</v>
      </c>
      <c r="O572" s="461">
        <v>500</v>
      </c>
      <c r="P572" s="482">
        <f>Tabla1[[#This Row],[Precio Unitario]]*Tabla1[[#This Row],[Cantidad de Insumos]]</f>
        <v>2500</v>
      </c>
      <c r="Q572" s="514">
        <v>223101</v>
      </c>
      <c r="R572" s="479" t="s">
        <v>924</v>
      </c>
    </row>
    <row r="573" spans="2:18" ht="51" x14ac:dyDescent="0.25">
      <c r="B573" s="458" t="e">
        <f>IF(Tabla1[[#This Row],[Código_Actividad]]="","",CONCATENATE(Tabla1[[#This Row],[POA]],".",Tabla1[[#This Row],[SRS]],".",Tabla1[[#This Row],[AREA]],".",Tabla1[[#This Row],[TIPO]]))</f>
        <v>#REF!</v>
      </c>
      <c r="C573" s="458" t="e">
        <f>IF(Tabla1[[#This Row],[Código_Actividad]]="","",'Formulario PPGR1'!#REF!)</f>
        <v>#REF!</v>
      </c>
      <c r="D573" s="458" t="e">
        <f>IF(Tabla1[[#This Row],[Código_Actividad]]="","",'Formulario PPGR1'!#REF!)</f>
        <v>#REF!</v>
      </c>
      <c r="E573" s="458" t="e">
        <f>IF(Tabla1[[#This Row],[Código_Actividad]]="","",'Formulario PPGR1'!#REF!)</f>
        <v>#REF!</v>
      </c>
      <c r="F573" s="458" t="e">
        <f>IF(Tabla1[[#This Row],[Código_Actividad]]="","",'Formulario PPGR1'!#REF!)</f>
        <v>#REF!</v>
      </c>
      <c r="G573" s="459" t="s">
        <v>1846</v>
      </c>
      <c r="H573" s="498" t="s">
        <v>1847</v>
      </c>
      <c r="I573" s="460">
        <v>1</v>
      </c>
      <c r="J573" s="462" t="s">
        <v>2582</v>
      </c>
      <c r="K573" s="464"/>
      <c r="L573" s="465" t="s">
        <v>2659</v>
      </c>
      <c r="M573" s="464" t="s">
        <v>1318</v>
      </c>
      <c r="N573" s="459">
        <v>50</v>
      </c>
      <c r="O573" s="461">
        <v>250</v>
      </c>
      <c r="P573" s="482">
        <f>Tabla1[[#This Row],[Precio Unitario]]*Tabla1[[#This Row],[Cantidad de Insumos]]</f>
        <v>12500</v>
      </c>
      <c r="Q573" s="514">
        <v>231101</v>
      </c>
      <c r="R573" s="430" t="s">
        <v>926</v>
      </c>
    </row>
    <row r="574" spans="2:18" ht="51" x14ac:dyDescent="0.25">
      <c r="B574" s="458" t="e">
        <f>IF(Tabla1[[#This Row],[Código_Actividad]]="","",CONCATENATE(Tabla1[[#This Row],[POA]],".",Tabla1[[#This Row],[SRS]],".",Tabla1[[#This Row],[AREA]],".",Tabla1[[#This Row],[TIPO]]))</f>
        <v>#REF!</v>
      </c>
      <c r="C574" s="458" t="e">
        <f>IF(Tabla1[[#This Row],[Código_Actividad]]="","",'Formulario PPGR1'!#REF!)</f>
        <v>#REF!</v>
      </c>
      <c r="D574" s="458" t="e">
        <f>IF(Tabla1[[#This Row],[Código_Actividad]]="","",'Formulario PPGR1'!#REF!)</f>
        <v>#REF!</v>
      </c>
      <c r="E574" s="458" t="e">
        <f>IF(Tabla1[[#This Row],[Código_Actividad]]="","",'Formulario PPGR1'!#REF!)</f>
        <v>#REF!</v>
      </c>
      <c r="F574" s="458" t="e">
        <f>IF(Tabla1[[#This Row],[Código_Actividad]]="","",'Formulario PPGR1'!#REF!)</f>
        <v>#REF!</v>
      </c>
      <c r="G574" s="459" t="s">
        <v>1848</v>
      </c>
      <c r="H574" s="498" t="s">
        <v>1849</v>
      </c>
      <c r="I574" s="460">
        <v>156</v>
      </c>
      <c r="J574" s="462" t="s">
        <v>2615</v>
      </c>
      <c r="K574" s="464"/>
      <c r="L574" s="465" t="s">
        <v>1331</v>
      </c>
      <c r="M574" s="464" t="s">
        <v>1317</v>
      </c>
      <c r="N574" s="459">
        <v>500</v>
      </c>
      <c r="O574" s="461">
        <v>180</v>
      </c>
      <c r="P574" s="482">
        <f>Tabla1[[#This Row],[Precio Unitario]]*Tabla1[[#This Row],[Cantidad de Insumos]]</f>
        <v>90000</v>
      </c>
      <c r="Q574" s="514">
        <v>237102</v>
      </c>
      <c r="R574" s="462" t="s">
        <v>926</v>
      </c>
    </row>
    <row r="575" spans="2:18" ht="15.75" x14ac:dyDescent="0.25">
      <c r="B575" s="458" t="str">
        <f>IF(Tabla1[[#This Row],[Código_Actividad]]="","",CONCATENATE(Tabla1[[#This Row],[POA]],".",Tabla1[[#This Row],[SRS]],".",Tabla1[[#This Row],[AREA]],".",Tabla1[[#This Row],[TIPO]]))</f>
        <v/>
      </c>
      <c r="C575" s="458" t="str">
        <f>IF(Tabla1[[#This Row],[Código_Actividad]]="","",'Formulario PPGR1'!#REF!)</f>
        <v/>
      </c>
      <c r="D575" s="458" t="str">
        <f>IF(Tabla1[[#This Row],[Código_Actividad]]="","",'Formulario PPGR1'!#REF!)</f>
        <v/>
      </c>
      <c r="E575" s="458" t="str">
        <f>IF(Tabla1[[#This Row],[Código_Actividad]]="","",'Formulario PPGR1'!#REF!)</f>
        <v/>
      </c>
      <c r="F575" s="458" t="str">
        <f>IF(Tabla1[[#This Row],[Código_Actividad]]="","",'Formulario PPGR1'!#REF!)</f>
        <v/>
      </c>
      <c r="G575" s="459"/>
      <c r="H575" s="498" t="s">
        <v>2200</v>
      </c>
      <c r="I575" s="460" t="s">
        <v>2200</v>
      </c>
      <c r="J575" s="462" t="s">
        <v>1324</v>
      </c>
      <c r="K575" s="464"/>
      <c r="L575" s="465" t="s">
        <v>1332</v>
      </c>
      <c r="M575" s="464" t="s">
        <v>2484</v>
      </c>
      <c r="N575" s="459">
        <v>21</v>
      </c>
      <c r="O575" s="461">
        <v>1050</v>
      </c>
      <c r="P575" s="482">
        <f>Tabla1[[#This Row],[Precio Unitario]]*Tabla1[[#This Row],[Cantidad de Insumos]]</f>
        <v>22050</v>
      </c>
      <c r="Q575" s="514">
        <v>223101</v>
      </c>
      <c r="R575" s="479" t="s">
        <v>924</v>
      </c>
    </row>
    <row r="576" spans="2:18" ht="15.75" x14ac:dyDescent="0.25">
      <c r="B576" s="458" t="str">
        <f>IF(Tabla1[[#This Row],[Código_Actividad]]="","",CONCATENATE(Tabla1[[#This Row],[POA]],".",Tabla1[[#This Row],[SRS]],".",Tabla1[[#This Row],[AREA]],".",Tabla1[[#This Row],[TIPO]]))</f>
        <v/>
      </c>
      <c r="C576" s="458" t="str">
        <f>IF(Tabla1[[#This Row],[Código_Actividad]]="","",'Formulario PPGR1'!#REF!)</f>
        <v/>
      </c>
      <c r="D576" s="458" t="str">
        <f>IF(Tabla1[[#This Row],[Código_Actividad]]="","",'Formulario PPGR1'!#REF!)</f>
        <v/>
      </c>
      <c r="E576" s="458" t="str">
        <f>IF(Tabla1[[#This Row],[Código_Actividad]]="","",'Formulario PPGR1'!#REF!)</f>
        <v/>
      </c>
      <c r="F576" s="458" t="str">
        <f>IF(Tabla1[[#This Row],[Código_Actividad]]="","",'Formulario PPGR1'!#REF!)</f>
        <v/>
      </c>
      <c r="G576" s="459"/>
      <c r="H576" s="498" t="s">
        <v>2200</v>
      </c>
      <c r="I576" s="460" t="s">
        <v>2200</v>
      </c>
      <c r="J576" s="462" t="s">
        <v>1324</v>
      </c>
      <c r="K576" s="464"/>
      <c r="L576" s="465" t="s">
        <v>1316</v>
      </c>
      <c r="M576" s="464" t="s">
        <v>2484</v>
      </c>
      <c r="N576" s="459">
        <v>21</v>
      </c>
      <c r="O576" s="461">
        <v>500</v>
      </c>
      <c r="P576" s="482">
        <f>Tabla1[[#This Row],[Precio Unitario]]*Tabla1[[#This Row],[Cantidad de Insumos]]</f>
        <v>10500</v>
      </c>
      <c r="Q576" s="514">
        <v>223101</v>
      </c>
      <c r="R576" s="479" t="s">
        <v>924</v>
      </c>
    </row>
    <row r="577" spans="2:18" ht="51" x14ac:dyDescent="0.25">
      <c r="B577" s="458" t="e">
        <f>IF(Tabla1[[#This Row],[Código_Actividad]]="","",CONCATENATE(Tabla1[[#This Row],[POA]],".",Tabla1[[#This Row],[SRS]],".",Tabla1[[#This Row],[AREA]],".",Tabla1[[#This Row],[TIPO]]))</f>
        <v>#REF!</v>
      </c>
      <c r="C577" s="458" t="e">
        <f>IF(Tabla1[[#This Row],[Código_Actividad]]="","",'Formulario PPGR1'!#REF!)</f>
        <v>#REF!</v>
      </c>
      <c r="D577" s="458" t="e">
        <f>IF(Tabla1[[#This Row],[Código_Actividad]]="","",'Formulario PPGR1'!#REF!)</f>
        <v>#REF!</v>
      </c>
      <c r="E577" s="458" t="e">
        <f>IF(Tabla1[[#This Row],[Código_Actividad]]="","",'Formulario PPGR1'!#REF!)</f>
        <v>#REF!</v>
      </c>
      <c r="F577" s="458" t="e">
        <f>IF(Tabla1[[#This Row],[Código_Actividad]]="","",'Formulario PPGR1'!#REF!)</f>
        <v>#REF!</v>
      </c>
      <c r="G577" s="459" t="s">
        <v>1850</v>
      </c>
      <c r="H577" s="498" t="s">
        <v>1851</v>
      </c>
      <c r="I577" s="460">
        <v>1</v>
      </c>
      <c r="J577" s="462" t="s">
        <v>2582</v>
      </c>
      <c r="K577" s="464"/>
      <c r="L577" s="465" t="s">
        <v>2659</v>
      </c>
      <c r="M577" s="464" t="s">
        <v>1318</v>
      </c>
      <c r="N577" s="459">
        <v>50</v>
      </c>
      <c r="O577" s="461">
        <v>250</v>
      </c>
      <c r="P577" s="482">
        <f>Tabla1[[#This Row],[Precio Unitario]]*Tabla1[[#This Row],[Cantidad de Insumos]]</f>
        <v>12500</v>
      </c>
      <c r="Q577" s="514">
        <v>231101</v>
      </c>
      <c r="R577" s="430" t="s">
        <v>926</v>
      </c>
    </row>
    <row r="578" spans="2:18" ht="15.75" x14ac:dyDescent="0.25">
      <c r="B578" s="458" t="str">
        <f>IF(Tabla1[[#This Row],[Código_Actividad]]="","",CONCATENATE(Tabla1[[#This Row],[POA]],".",Tabla1[[#This Row],[SRS]],".",Tabla1[[#This Row],[AREA]],".",Tabla1[[#This Row],[TIPO]]))</f>
        <v/>
      </c>
      <c r="C578" s="458" t="str">
        <f>IF(Tabla1[[#This Row],[Código_Actividad]]="","",'Formulario PPGR1'!#REF!)</f>
        <v/>
      </c>
      <c r="D578" s="458" t="str">
        <f>IF(Tabla1[[#This Row],[Código_Actividad]]="","",'Formulario PPGR1'!#REF!)</f>
        <v/>
      </c>
      <c r="E578" s="458" t="str">
        <f>IF(Tabla1[[#This Row],[Código_Actividad]]="","",'Formulario PPGR1'!#REF!)</f>
        <v/>
      </c>
      <c r="F578" s="458" t="str">
        <f>IF(Tabla1[[#This Row],[Código_Actividad]]="","",'Formulario PPGR1'!#REF!)</f>
        <v/>
      </c>
      <c r="G578" s="459"/>
      <c r="H578" s="498" t="s">
        <v>2200</v>
      </c>
      <c r="I578" s="460" t="s">
        <v>2200</v>
      </c>
      <c r="J578" s="462" t="s">
        <v>2582</v>
      </c>
      <c r="K578" s="464"/>
      <c r="L578" s="465" t="s">
        <v>2654</v>
      </c>
      <c r="M578" s="464" t="s">
        <v>1318</v>
      </c>
      <c r="N578" s="459">
        <v>50</v>
      </c>
      <c r="O578" s="461">
        <v>400</v>
      </c>
      <c r="P578" s="482">
        <f>Tabla1[[#This Row],[Precio Unitario]]*Tabla1[[#This Row],[Cantidad de Insumos]]</f>
        <v>20000</v>
      </c>
      <c r="Q578" s="514">
        <v>231101</v>
      </c>
      <c r="R578" s="430" t="s">
        <v>926</v>
      </c>
    </row>
    <row r="579" spans="2:18" ht="38.25" x14ac:dyDescent="0.25">
      <c r="B579" s="500" t="e">
        <f>IF(Tabla1[[#This Row],[Código_Actividad]]="","",CONCATENATE(Tabla1[[#This Row],[POA]],".",Tabla1[[#This Row],[SRS]],".",Tabla1[[#This Row],[AREA]],".",Tabla1[[#This Row],[TIPO]]))</f>
        <v>#REF!</v>
      </c>
      <c r="C579" s="500" t="e">
        <f>IF(Tabla1[[#This Row],[Código_Actividad]]="","",'Formulario PPGR1'!#REF!)</f>
        <v>#REF!</v>
      </c>
      <c r="D579" s="500" t="e">
        <f>IF(Tabla1[[#This Row],[Código_Actividad]]="","",'Formulario PPGR1'!#REF!)</f>
        <v>#REF!</v>
      </c>
      <c r="E579" s="500" t="e">
        <f>IF(Tabla1[[#This Row],[Código_Actividad]]="","",'Formulario PPGR1'!#REF!)</f>
        <v>#REF!</v>
      </c>
      <c r="F579" s="500" t="e">
        <f>IF(Tabla1[[#This Row],[Código_Actividad]]="","",'Formulario PPGR1'!#REF!)</f>
        <v>#REF!</v>
      </c>
      <c r="G579" s="501" t="s">
        <v>1853</v>
      </c>
      <c r="H579" s="507" t="s">
        <v>1854</v>
      </c>
      <c r="I579" s="502">
        <v>4</v>
      </c>
      <c r="J579" s="503" t="s">
        <v>2582</v>
      </c>
      <c r="K579" s="504"/>
      <c r="L579" s="505" t="s">
        <v>2660</v>
      </c>
      <c r="M579" s="504" t="s">
        <v>1318</v>
      </c>
      <c r="N579" s="501">
        <v>30</v>
      </c>
      <c r="O579" s="506">
        <v>250</v>
      </c>
      <c r="P579" s="482">
        <f>Tabla1[[#This Row],[Precio Unitario]]*Tabla1[[#This Row],[Cantidad de Insumos]]</f>
        <v>7500</v>
      </c>
      <c r="Q579" s="516">
        <v>231101</v>
      </c>
      <c r="R579" s="430" t="s">
        <v>926</v>
      </c>
    </row>
    <row r="580" spans="2:18" ht="38.25" x14ac:dyDescent="0.25">
      <c r="B580" s="500" t="e">
        <f>IF(Tabla1[[#This Row],[Código_Actividad]]="","",CONCATENATE(Tabla1[[#This Row],[POA]],".",Tabla1[[#This Row],[SRS]],".",Tabla1[[#This Row],[AREA]],".",Tabla1[[#This Row],[TIPO]]))</f>
        <v>#REF!</v>
      </c>
      <c r="C580" s="500" t="e">
        <f>IF(Tabla1[[#This Row],[Código_Actividad]]="","",'Formulario PPGR1'!#REF!)</f>
        <v>#REF!</v>
      </c>
      <c r="D580" s="500" t="e">
        <f>IF(Tabla1[[#This Row],[Código_Actividad]]="","",'Formulario PPGR1'!#REF!)</f>
        <v>#REF!</v>
      </c>
      <c r="E580" s="500" t="e">
        <f>IF(Tabla1[[#This Row],[Código_Actividad]]="","",'Formulario PPGR1'!#REF!)</f>
        <v>#REF!</v>
      </c>
      <c r="F580" s="500" t="e">
        <f>IF(Tabla1[[#This Row],[Código_Actividad]]="","",'Formulario PPGR1'!#REF!)</f>
        <v>#REF!</v>
      </c>
      <c r="G580" s="501" t="s">
        <v>1855</v>
      </c>
      <c r="H580" s="507" t="s">
        <v>1856</v>
      </c>
      <c r="I580" s="502">
        <v>4</v>
      </c>
      <c r="J580" s="503" t="s">
        <v>2582</v>
      </c>
      <c r="K580" s="504"/>
      <c r="L580" s="505" t="s">
        <v>1329</v>
      </c>
      <c r="M580" s="504" t="s">
        <v>1318</v>
      </c>
      <c r="N580" s="501">
        <v>30</v>
      </c>
      <c r="O580" s="506">
        <v>250</v>
      </c>
      <c r="P580" s="482">
        <f>Tabla1[[#This Row],[Precio Unitario]]*Tabla1[[#This Row],[Cantidad de Insumos]]</f>
        <v>7500</v>
      </c>
      <c r="Q580" s="516">
        <v>231101</v>
      </c>
      <c r="R580" s="430" t="s">
        <v>926</v>
      </c>
    </row>
    <row r="581" spans="2:18" ht="38.25" x14ac:dyDescent="0.25">
      <c r="B581" s="500" t="e">
        <f>IF(Tabla1[[#This Row],[Código_Actividad]]="","",CONCATENATE(Tabla1[[#This Row],[POA]],".",Tabla1[[#This Row],[SRS]],".",Tabla1[[#This Row],[AREA]],".",Tabla1[[#This Row],[TIPO]]))</f>
        <v>#REF!</v>
      </c>
      <c r="C581" s="500" t="e">
        <f>IF(Tabla1[[#This Row],[Código_Actividad]]="","",'Formulario PPGR1'!#REF!)</f>
        <v>#REF!</v>
      </c>
      <c r="D581" s="500" t="e">
        <f>IF(Tabla1[[#This Row],[Código_Actividad]]="","",'Formulario PPGR1'!#REF!)</f>
        <v>#REF!</v>
      </c>
      <c r="E581" s="500" t="e">
        <f>IF(Tabla1[[#This Row],[Código_Actividad]]="","",'Formulario PPGR1'!#REF!)</f>
        <v>#REF!</v>
      </c>
      <c r="F581" s="500" t="e">
        <f>IF(Tabla1[[#This Row],[Código_Actividad]]="","",'Formulario PPGR1'!#REF!)</f>
        <v>#REF!</v>
      </c>
      <c r="G581" s="501" t="s">
        <v>1857</v>
      </c>
      <c r="H581" s="507" t="s">
        <v>1858</v>
      </c>
      <c r="I581" s="502">
        <v>1</v>
      </c>
      <c r="J581" s="503" t="s">
        <v>2582</v>
      </c>
      <c r="K581" s="504"/>
      <c r="L581" s="505" t="s">
        <v>2661</v>
      </c>
      <c r="M581" s="504" t="s">
        <v>1318</v>
      </c>
      <c r="N581" s="501">
        <v>30</v>
      </c>
      <c r="O581" s="506">
        <v>250</v>
      </c>
      <c r="P581" s="482">
        <f>Tabla1[[#This Row],[Precio Unitario]]*Tabla1[[#This Row],[Cantidad de Insumos]]</f>
        <v>7500</v>
      </c>
      <c r="Q581" s="516">
        <v>231101</v>
      </c>
      <c r="R581" s="430" t="s">
        <v>926</v>
      </c>
    </row>
    <row r="582" spans="2:18" ht="38.25" x14ac:dyDescent="0.25">
      <c r="B582" s="500" t="e">
        <f>IF(Tabla1[[#This Row],[Código_Actividad]]="","",CONCATENATE(Tabla1[[#This Row],[POA]],".",Tabla1[[#This Row],[SRS]],".",Tabla1[[#This Row],[AREA]],".",Tabla1[[#This Row],[TIPO]]))</f>
        <v>#REF!</v>
      </c>
      <c r="C582" s="500" t="e">
        <f>IF(Tabla1[[#This Row],[Código_Actividad]]="","",'Formulario PPGR1'!#REF!)</f>
        <v>#REF!</v>
      </c>
      <c r="D582" s="500" t="e">
        <f>IF(Tabla1[[#This Row],[Código_Actividad]]="","",'Formulario PPGR1'!#REF!)</f>
        <v>#REF!</v>
      </c>
      <c r="E582" s="500" t="e">
        <f>IF(Tabla1[[#This Row],[Código_Actividad]]="","",'Formulario PPGR1'!#REF!)</f>
        <v>#REF!</v>
      </c>
      <c r="F582" s="500" t="e">
        <f>IF(Tabla1[[#This Row],[Código_Actividad]]="","",'Formulario PPGR1'!#REF!)</f>
        <v>#REF!</v>
      </c>
      <c r="G582" s="501" t="s">
        <v>1859</v>
      </c>
      <c r="H582" s="507" t="s">
        <v>1860</v>
      </c>
      <c r="I582" s="502">
        <v>4</v>
      </c>
      <c r="J582" s="503" t="s">
        <v>2582</v>
      </c>
      <c r="K582" s="504"/>
      <c r="L582" s="505" t="s">
        <v>2494</v>
      </c>
      <c r="M582" s="504" t="s">
        <v>1318</v>
      </c>
      <c r="N582" s="501">
        <v>30</v>
      </c>
      <c r="O582" s="506">
        <v>250</v>
      </c>
      <c r="P582" s="482">
        <f>Tabla1[[#This Row],[Precio Unitario]]*Tabla1[[#This Row],[Cantidad de Insumos]]</f>
        <v>7500</v>
      </c>
      <c r="Q582" s="516">
        <v>231101</v>
      </c>
      <c r="R582" s="430" t="s">
        <v>926</v>
      </c>
    </row>
    <row r="583" spans="2:18" ht="38.25" x14ac:dyDescent="0.25">
      <c r="B583" s="500" t="e">
        <f>IF(Tabla1[[#This Row],[Código_Actividad]]="","",CONCATENATE(Tabla1[[#This Row],[POA]],".",Tabla1[[#This Row],[SRS]],".",Tabla1[[#This Row],[AREA]],".",Tabla1[[#This Row],[TIPO]]))</f>
        <v>#REF!</v>
      </c>
      <c r="C583" s="500" t="e">
        <f>IF(Tabla1[[#This Row],[Código_Actividad]]="","",'Formulario PPGR1'!#REF!)</f>
        <v>#REF!</v>
      </c>
      <c r="D583" s="500" t="e">
        <f>IF(Tabla1[[#This Row],[Código_Actividad]]="","",'Formulario PPGR1'!#REF!)</f>
        <v>#REF!</v>
      </c>
      <c r="E583" s="500" t="e">
        <f>IF(Tabla1[[#This Row],[Código_Actividad]]="","",'Formulario PPGR1'!#REF!)</f>
        <v>#REF!</v>
      </c>
      <c r="F583" s="500" t="e">
        <f>IF(Tabla1[[#This Row],[Código_Actividad]]="","",'Formulario PPGR1'!#REF!)</f>
        <v>#REF!</v>
      </c>
      <c r="G583" s="501" t="s">
        <v>1861</v>
      </c>
      <c r="H583" s="507" t="s">
        <v>1862</v>
      </c>
      <c r="I583" s="502">
        <v>4</v>
      </c>
      <c r="J583" s="503" t="s">
        <v>2582</v>
      </c>
      <c r="K583" s="504"/>
      <c r="L583" s="505" t="s">
        <v>2662</v>
      </c>
      <c r="M583" s="504" t="s">
        <v>1318</v>
      </c>
      <c r="N583" s="501">
        <v>50</v>
      </c>
      <c r="O583" s="506">
        <v>250</v>
      </c>
      <c r="P583" s="482">
        <f>Tabla1[[#This Row],[Precio Unitario]]*Tabla1[[#This Row],[Cantidad de Insumos]]</f>
        <v>12500</v>
      </c>
      <c r="Q583" s="516">
        <v>231101</v>
      </c>
      <c r="R583" s="430" t="s">
        <v>926</v>
      </c>
    </row>
    <row r="584" spans="2:18" ht="76.5" x14ac:dyDescent="0.25">
      <c r="B584" s="500" t="e">
        <f>IF(Tabla1[[#This Row],[Código_Actividad]]="","",CONCATENATE(Tabla1[[#This Row],[POA]],".",Tabla1[[#This Row],[SRS]],".",Tabla1[[#This Row],[AREA]],".",Tabla1[[#This Row],[TIPO]]))</f>
        <v>#REF!</v>
      </c>
      <c r="C584" s="500" t="e">
        <f>IF(Tabla1[[#This Row],[Código_Actividad]]="","",'Formulario PPGR1'!#REF!)</f>
        <v>#REF!</v>
      </c>
      <c r="D584" s="500" t="e">
        <f>IF(Tabla1[[#This Row],[Código_Actividad]]="","",'Formulario PPGR1'!#REF!)</f>
        <v>#REF!</v>
      </c>
      <c r="E584" s="500" t="e">
        <f>IF(Tabla1[[#This Row],[Código_Actividad]]="","",'Formulario PPGR1'!#REF!)</f>
        <v>#REF!</v>
      </c>
      <c r="F584" s="500" t="e">
        <f>IF(Tabla1[[#This Row],[Código_Actividad]]="","",'Formulario PPGR1'!#REF!)</f>
        <v>#REF!</v>
      </c>
      <c r="G584" s="501" t="s">
        <v>1866</v>
      </c>
      <c r="H584" s="507" t="s">
        <v>1867</v>
      </c>
      <c r="I584" s="502">
        <v>1</v>
      </c>
      <c r="J584" s="503" t="s">
        <v>2582</v>
      </c>
      <c r="K584" s="504"/>
      <c r="L584" s="505" t="s">
        <v>2663</v>
      </c>
      <c r="M584" s="504" t="s">
        <v>1318</v>
      </c>
      <c r="N584" s="501">
        <v>150</v>
      </c>
      <c r="O584" s="506">
        <v>250</v>
      </c>
      <c r="P584" s="482">
        <f>Tabla1[[#This Row],[Precio Unitario]]*Tabla1[[#This Row],[Cantidad de Insumos]]</f>
        <v>37500</v>
      </c>
      <c r="Q584" s="516">
        <v>231101</v>
      </c>
      <c r="R584" s="430" t="s">
        <v>926</v>
      </c>
    </row>
    <row r="585" spans="2:18" ht="63.75" x14ac:dyDescent="0.25">
      <c r="B585" s="500" t="e">
        <f>IF(Tabla1[[#This Row],[Código_Actividad]]="","",CONCATENATE(Tabla1[[#This Row],[POA]],".",Tabla1[[#This Row],[SRS]],".",Tabla1[[#This Row],[AREA]],".",Tabla1[[#This Row],[TIPO]]))</f>
        <v>#REF!</v>
      </c>
      <c r="C585" s="500" t="e">
        <f>IF(Tabla1[[#This Row],[Código_Actividad]]="","",'Formulario PPGR1'!#REF!)</f>
        <v>#REF!</v>
      </c>
      <c r="D585" s="500" t="e">
        <f>IF(Tabla1[[#This Row],[Código_Actividad]]="","",'Formulario PPGR1'!#REF!)</f>
        <v>#REF!</v>
      </c>
      <c r="E585" s="500" t="e">
        <f>IF(Tabla1[[#This Row],[Código_Actividad]]="","",'Formulario PPGR1'!#REF!)</f>
        <v>#REF!</v>
      </c>
      <c r="F585" s="500" t="e">
        <f>IF(Tabla1[[#This Row],[Código_Actividad]]="","",'Formulario PPGR1'!#REF!)</f>
        <v>#REF!</v>
      </c>
      <c r="G585" s="535" t="s">
        <v>1910</v>
      </c>
      <c r="H585" s="507" t="s">
        <v>1911</v>
      </c>
      <c r="I585" s="502">
        <v>4</v>
      </c>
      <c r="J585" s="503" t="s">
        <v>2562</v>
      </c>
      <c r="K585" s="504" t="str">
        <f>IFERROR(VLOOKUP($J585,LSIns!$B$5:$C$45,2,FALSE),"")</f>
        <v/>
      </c>
      <c r="L585" s="505" t="s">
        <v>1331</v>
      </c>
      <c r="M585" s="504" t="s">
        <v>1317</v>
      </c>
      <c r="N585" s="501">
        <v>4</v>
      </c>
      <c r="O585" s="506">
        <v>180</v>
      </c>
      <c r="P585" s="482">
        <f>Tabla1[[#This Row],[Precio Unitario]]*Tabla1[[#This Row],[Cantidad de Insumos]]</f>
        <v>720</v>
      </c>
      <c r="Q585" s="516" t="s">
        <v>2489</v>
      </c>
      <c r="R585" s="503" t="s">
        <v>926</v>
      </c>
    </row>
    <row r="586" spans="2:18" ht="38.25" x14ac:dyDescent="0.25">
      <c r="B586" s="500" t="e">
        <f>IF(Tabla1[[#This Row],[Código_Actividad]]="","",CONCATENATE(Tabla1[[#This Row],[POA]],".",Tabla1[[#This Row],[SRS]],".",Tabla1[[#This Row],[AREA]],".",Tabla1[[#This Row],[TIPO]]))</f>
        <v>#REF!</v>
      </c>
      <c r="C586" s="500" t="e">
        <f>IF(Tabla1[[#This Row],[Código_Actividad]]="","",'Formulario PPGR1'!#REF!)</f>
        <v>#REF!</v>
      </c>
      <c r="D586" s="500" t="e">
        <f>IF(Tabla1[[#This Row],[Código_Actividad]]="","",'Formulario PPGR1'!#REF!)</f>
        <v>#REF!</v>
      </c>
      <c r="E586" s="500" t="e">
        <f>IF(Tabla1[[#This Row],[Código_Actividad]]="","",'Formulario PPGR1'!#REF!)</f>
        <v>#REF!</v>
      </c>
      <c r="F586" s="500" t="e">
        <f>IF(Tabla1[[#This Row],[Código_Actividad]]="","",'Formulario PPGR1'!#REF!)</f>
        <v>#REF!</v>
      </c>
      <c r="G586" s="501" t="s">
        <v>1912</v>
      </c>
      <c r="H586" s="507" t="s">
        <v>1913</v>
      </c>
      <c r="I586" s="502">
        <v>2</v>
      </c>
      <c r="J586" s="503" t="s">
        <v>2562</v>
      </c>
      <c r="K586" s="504" t="str">
        <f>IFERROR(VLOOKUP($J586,LSIns!$B$5:$C$45,2,FALSE),"")</f>
        <v/>
      </c>
      <c r="L586" s="505" t="s">
        <v>1331</v>
      </c>
      <c r="M586" s="504" t="s">
        <v>1317</v>
      </c>
      <c r="N586" s="501">
        <v>2</v>
      </c>
      <c r="O586" s="506">
        <v>180</v>
      </c>
      <c r="P586" s="482">
        <f>Tabla1[[#This Row],[Precio Unitario]]*Tabla1[[#This Row],[Cantidad de Insumos]]</f>
        <v>360</v>
      </c>
      <c r="Q586" s="516" t="s">
        <v>2489</v>
      </c>
      <c r="R586" s="503" t="s">
        <v>926</v>
      </c>
    </row>
    <row r="587" spans="2:18" ht="51" x14ac:dyDescent="0.25">
      <c r="B587" s="500" t="e">
        <f>IF(Tabla1[[#This Row],[Código_Actividad]]="","",CONCATENATE(Tabla1[[#This Row],[POA]],".",Tabla1[[#This Row],[SRS]],".",Tabla1[[#This Row],[AREA]],".",Tabla1[[#This Row],[TIPO]]))</f>
        <v>#REF!</v>
      </c>
      <c r="C587" s="500" t="e">
        <f>IF(Tabla1[[#This Row],[Código_Actividad]]="","",'Formulario PPGR1'!#REF!)</f>
        <v>#REF!</v>
      </c>
      <c r="D587" s="500" t="e">
        <f>IF(Tabla1[[#This Row],[Código_Actividad]]="","",'Formulario PPGR1'!#REF!)</f>
        <v>#REF!</v>
      </c>
      <c r="E587" s="500" t="e">
        <f>IF(Tabla1[[#This Row],[Código_Actividad]]="","",'Formulario PPGR1'!#REF!)</f>
        <v>#REF!</v>
      </c>
      <c r="F587" s="500" t="e">
        <f>IF(Tabla1[[#This Row],[Código_Actividad]]="","",'Formulario PPGR1'!#REF!)</f>
        <v>#REF!</v>
      </c>
      <c r="G587" s="501" t="s">
        <v>1762</v>
      </c>
      <c r="H587" s="507" t="s">
        <v>1882</v>
      </c>
      <c r="I587" s="502">
        <v>2</v>
      </c>
      <c r="J587" s="503" t="s">
        <v>2562</v>
      </c>
      <c r="K587" s="504" t="str">
        <f>IFERROR(VLOOKUP($J587,LSIns!$B$5:$C$45,2,FALSE),"")</f>
        <v/>
      </c>
      <c r="L587" s="505" t="s">
        <v>1331</v>
      </c>
      <c r="M587" s="504" t="s">
        <v>1319</v>
      </c>
      <c r="N587" s="501">
        <v>2</v>
      </c>
      <c r="O587" s="506">
        <v>180</v>
      </c>
      <c r="P587" s="482">
        <f>Tabla1[[#This Row],[Precio Unitario]]*Tabla1[[#This Row],[Cantidad de Insumos]]</f>
        <v>360</v>
      </c>
      <c r="Q587" s="516" t="s">
        <v>2489</v>
      </c>
      <c r="R587" s="503" t="s">
        <v>926</v>
      </c>
    </row>
    <row r="588" spans="2:18" ht="76.5" x14ac:dyDescent="0.25">
      <c r="B588" s="500" t="e">
        <f>IF(Tabla1[[#This Row],[Código_Actividad]]="","",CONCATENATE(Tabla1[[#This Row],[POA]],".",Tabla1[[#This Row],[SRS]],".",Tabla1[[#This Row],[AREA]],".",Tabla1[[#This Row],[TIPO]]))</f>
        <v>#REF!</v>
      </c>
      <c r="C588" s="500" t="e">
        <f>IF(Tabla1[[#This Row],[Código_Actividad]]="","",'Formulario PPGR1'!#REF!)</f>
        <v>#REF!</v>
      </c>
      <c r="D588" s="500" t="e">
        <f>IF(Tabla1[[#This Row],[Código_Actividad]]="","",'Formulario PPGR1'!#REF!)</f>
        <v>#REF!</v>
      </c>
      <c r="E588" s="500" t="e">
        <f>IF(Tabla1[[#This Row],[Código_Actividad]]="","",'Formulario PPGR1'!#REF!)</f>
        <v>#REF!</v>
      </c>
      <c r="F588" s="500" t="e">
        <f>IF(Tabla1[[#This Row],[Código_Actividad]]="","",'Formulario PPGR1'!#REF!)</f>
        <v>#REF!</v>
      </c>
      <c r="G588" s="501" t="s">
        <v>1884</v>
      </c>
      <c r="H588" s="507" t="s">
        <v>1885</v>
      </c>
      <c r="I588" s="502">
        <v>4</v>
      </c>
      <c r="J588" s="503" t="s">
        <v>2562</v>
      </c>
      <c r="K588" s="504" t="str">
        <f>IFERROR(VLOOKUP($J588,LSIns!$B$5:$C$45,2,FALSE),"")</f>
        <v/>
      </c>
      <c r="L588" s="505" t="s">
        <v>1331</v>
      </c>
      <c r="M588" s="504" t="s">
        <v>1317</v>
      </c>
      <c r="N588" s="501">
        <v>4</v>
      </c>
      <c r="O588" s="506">
        <v>180</v>
      </c>
      <c r="P588" s="482">
        <f>Tabla1[[#This Row],[Precio Unitario]]*Tabla1[[#This Row],[Cantidad de Insumos]]</f>
        <v>720</v>
      </c>
      <c r="Q588" s="516" t="s">
        <v>2489</v>
      </c>
      <c r="R588" s="503" t="s">
        <v>926</v>
      </c>
    </row>
    <row r="589" spans="2:18" ht="38.25" x14ac:dyDescent="0.25">
      <c r="B589" s="500" t="e">
        <f>IF(Tabla1[[#This Row],[Código_Actividad]]="","",CONCATENATE(Tabla1[[#This Row],[POA]],".",Tabla1[[#This Row],[SRS]],".",Tabla1[[#This Row],[AREA]],".",Tabla1[[#This Row],[TIPO]]))</f>
        <v>#REF!</v>
      </c>
      <c r="C589" s="500" t="e">
        <f>IF(Tabla1[[#This Row],[Código_Actividad]]="","",'Formulario PPGR1'!#REF!)</f>
        <v>#REF!</v>
      </c>
      <c r="D589" s="500" t="e">
        <f>IF(Tabla1[[#This Row],[Código_Actividad]]="","",'Formulario PPGR1'!#REF!)</f>
        <v>#REF!</v>
      </c>
      <c r="E589" s="500" t="e">
        <f>IF(Tabla1[[#This Row],[Código_Actividad]]="","",'Formulario PPGR1'!#REF!)</f>
        <v>#REF!</v>
      </c>
      <c r="F589" s="500" t="e">
        <f>IF(Tabla1[[#This Row],[Código_Actividad]]="","",'Formulario PPGR1'!#REF!)</f>
        <v>#REF!</v>
      </c>
      <c r="G589" s="501" t="s">
        <v>1887</v>
      </c>
      <c r="H589" s="507" t="s">
        <v>1888</v>
      </c>
      <c r="I589" s="502">
        <v>4</v>
      </c>
      <c r="J589" s="503" t="s">
        <v>2562</v>
      </c>
      <c r="K589" s="504" t="str">
        <f>IFERROR(VLOOKUP($J589,LSIns!$B$5:$C$45,2,FALSE),"")</f>
        <v/>
      </c>
      <c r="L589" s="505" t="s">
        <v>1331</v>
      </c>
      <c r="M589" s="504" t="s">
        <v>1317</v>
      </c>
      <c r="N589" s="501">
        <v>4</v>
      </c>
      <c r="O589" s="506">
        <v>180</v>
      </c>
      <c r="P589" s="482">
        <f>Tabla1[[#This Row],[Precio Unitario]]*Tabla1[[#This Row],[Cantidad de Insumos]]</f>
        <v>720</v>
      </c>
      <c r="Q589" s="516" t="s">
        <v>2489</v>
      </c>
      <c r="R589" s="503" t="s">
        <v>926</v>
      </c>
    </row>
    <row r="590" spans="2:18" ht="51" x14ac:dyDescent="0.25">
      <c r="B590" s="500" t="e">
        <f>IF(Tabla1[[#This Row],[Código_Actividad]]="","",CONCATENATE(Tabla1[[#This Row],[POA]],".",Tabla1[[#This Row],[SRS]],".",Tabla1[[#This Row],[AREA]],".",Tabla1[[#This Row],[TIPO]]))</f>
        <v>#REF!</v>
      </c>
      <c r="C590" s="500" t="e">
        <f>IF(Tabla1[[#This Row],[Código_Actividad]]="","",'Formulario PPGR1'!#REF!)</f>
        <v>#REF!</v>
      </c>
      <c r="D590" s="500" t="e">
        <f>IF(Tabla1[[#This Row],[Código_Actividad]]="","",'Formulario PPGR1'!#REF!)</f>
        <v>#REF!</v>
      </c>
      <c r="E590" s="500" t="e">
        <f>IF(Tabla1[[#This Row],[Código_Actividad]]="","",'Formulario PPGR1'!#REF!)</f>
        <v>#REF!</v>
      </c>
      <c r="F590" s="500" t="e">
        <f>IF(Tabla1[[#This Row],[Código_Actividad]]="","",'Formulario PPGR1'!#REF!)</f>
        <v>#REF!</v>
      </c>
      <c r="G590" s="501" t="s">
        <v>1889</v>
      </c>
      <c r="H590" s="507" t="s">
        <v>1890</v>
      </c>
      <c r="I590" s="502">
        <v>4</v>
      </c>
      <c r="J590" s="503" t="s">
        <v>2562</v>
      </c>
      <c r="K590" s="504" t="str">
        <f>IFERROR(VLOOKUP($J590,LSIns!$B$5:$C$45,2,FALSE),"")</f>
        <v/>
      </c>
      <c r="L590" s="505" t="s">
        <v>1331</v>
      </c>
      <c r="M590" s="504" t="s">
        <v>1317</v>
      </c>
      <c r="N590" s="501">
        <v>4</v>
      </c>
      <c r="O590" s="506">
        <v>180</v>
      </c>
      <c r="P590" s="482">
        <f>Tabla1[[#This Row],[Precio Unitario]]*Tabla1[[#This Row],[Cantidad de Insumos]]</f>
        <v>720</v>
      </c>
      <c r="Q590" s="516" t="s">
        <v>2489</v>
      </c>
      <c r="R590" s="503" t="s">
        <v>926</v>
      </c>
    </row>
    <row r="591" spans="2:18" ht="76.5" x14ac:dyDescent="0.25">
      <c r="B591" s="500" t="e">
        <f>IF(Tabla1[[#This Row],[Código_Actividad]]="","",CONCATENATE(Tabla1[[#This Row],[POA]],".",Tabla1[[#This Row],[SRS]],".",Tabla1[[#This Row],[AREA]],".",Tabla1[[#This Row],[TIPO]]))</f>
        <v>#REF!</v>
      </c>
      <c r="C591" s="500" t="e">
        <f>IF(Tabla1[[#This Row],[Código_Actividad]]="","",'Formulario PPGR1'!#REF!)</f>
        <v>#REF!</v>
      </c>
      <c r="D591" s="500" t="e">
        <f>IF(Tabla1[[#This Row],[Código_Actividad]]="","",'Formulario PPGR1'!#REF!)</f>
        <v>#REF!</v>
      </c>
      <c r="E591" s="500" t="e">
        <f>IF(Tabla1[[#This Row],[Código_Actividad]]="","",'Formulario PPGR1'!#REF!)</f>
        <v>#REF!</v>
      </c>
      <c r="F591" s="500" t="e">
        <f>IF(Tabla1[[#This Row],[Código_Actividad]]="","",'Formulario PPGR1'!#REF!)</f>
        <v>#REF!</v>
      </c>
      <c r="G591" s="501" t="s">
        <v>1891</v>
      </c>
      <c r="H591" s="507" t="s">
        <v>1892</v>
      </c>
      <c r="I591" s="502">
        <v>4</v>
      </c>
      <c r="J591" s="503" t="s">
        <v>2562</v>
      </c>
      <c r="K591" s="504" t="str">
        <f>IFERROR(VLOOKUP($J591,LSIns!$B$5:$C$45,2,FALSE),"")</f>
        <v/>
      </c>
      <c r="L591" s="505" t="s">
        <v>1331</v>
      </c>
      <c r="M591" s="504" t="s">
        <v>1317</v>
      </c>
      <c r="N591" s="501">
        <v>4</v>
      </c>
      <c r="O591" s="506">
        <v>180</v>
      </c>
      <c r="P591" s="482">
        <f>Tabla1[[#This Row],[Precio Unitario]]*Tabla1[[#This Row],[Cantidad de Insumos]]</f>
        <v>720</v>
      </c>
      <c r="Q591" s="516" t="s">
        <v>2489</v>
      </c>
      <c r="R591" s="503" t="s">
        <v>926</v>
      </c>
    </row>
    <row r="592" spans="2:18" ht="25.5" x14ac:dyDescent="0.25">
      <c r="B592" s="500" t="e">
        <f>IF(Tabla1[[#This Row],[Código_Actividad]]="","",CONCATENATE(Tabla1[[#This Row],[POA]],".",Tabla1[[#This Row],[SRS]],".",Tabla1[[#This Row],[AREA]],".",Tabla1[[#This Row],[TIPO]]))</f>
        <v>#REF!</v>
      </c>
      <c r="C592" s="500" t="e">
        <f>IF(Tabla1[[#This Row],[Código_Actividad]]="","",'Formulario PPGR1'!#REF!)</f>
        <v>#REF!</v>
      </c>
      <c r="D592" s="500" t="e">
        <f>IF(Tabla1[[#This Row],[Código_Actividad]]="","",'Formulario PPGR1'!#REF!)</f>
        <v>#REF!</v>
      </c>
      <c r="E592" s="500" t="e">
        <f>IF(Tabla1[[#This Row],[Código_Actividad]]="","",'Formulario PPGR1'!#REF!)</f>
        <v>#REF!</v>
      </c>
      <c r="F592" s="500" t="e">
        <f>IF(Tabla1[[#This Row],[Código_Actividad]]="","",'Formulario PPGR1'!#REF!)</f>
        <v>#REF!</v>
      </c>
      <c r="G592" s="536" t="s">
        <v>1581</v>
      </c>
      <c r="H592" s="507" t="s">
        <v>1582</v>
      </c>
      <c r="I592" s="502">
        <v>36</v>
      </c>
      <c r="J592" s="503" t="s">
        <v>2664</v>
      </c>
      <c r="K592" s="504"/>
      <c r="L592" s="505" t="s">
        <v>2665</v>
      </c>
      <c r="M592" s="504" t="s">
        <v>2484</v>
      </c>
      <c r="N592" s="501">
        <v>10</v>
      </c>
      <c r="O592" s="506">
        <v>3100</v>
      </c>
      <c r="P592" s="482">
        <f>Tabla1[[#This Row],[Precio Unitario]]*Tabla1[[#This Row],[Cantidad de Insumos]]</f>
        <v>31000</v>
      </c>
      <c r="Q592" s="516">
        <v>223101</v>
      </c>
      <c r="R592" s="479" t="s">
        <v>924</v>
      </c>
    </row>
    <row r="593" spans="2:18" ht="25.5" x14ac:dyDescent="0.25">
      <c r="B593" s="500" t="e">
        <f>IF(Tabla1[[#This Row],[Código_Actividad]]="","",CONCATENATE(Tabla1[[#This Row],[POA]],".",Tabla1[[#This Row],[SRS]],".",Tabla1[[#This Row],[AREA]],".",Tabla1[[#This Row],[TIPO]]))</f>
        <v>#REF!</v>
      </c>
      <c r="C593" s="500" t="e">
        <f>IF(Tabla1[[#This Row],[Código_Actividad]]="","",'Formulario PPGR1'!#REF!)</f>
        <v>#REF!</v>
      </c>
      <c r="D593" s="500" t="e">
        <f>IF(Tabla1[[#This Row],[Código_Actividad]]="","",'Formulario PPGR1'!#REF!)</f>
        <v>#REF!</v>
      </c>
      <c r="E593" s="500" t="e">
        <f>IF(Tabla1[[#This Row],[Código_Actividad]]="","",'Formulario PPGR1'!#REF!)</f>
        <v>#REF!</v>
      </c>
      <c r="F593" s="500" t="e">
        <f>IF(Tabla1[[#This Row],[Código_Actividad]]="","",'Formulario PPGR1'!#REF!)</f>
        <v>#REF!</v>
      </c>
      <c r="G593" s="501" t="s">
        <v>1581</v>
      </c>
      <c r="H593" s="507" t="s">
        <v>1582</v>
      </c>
      <c r="I593" s="502">
        <v>36</v>
      </c>
      <c r="J593" s="503" t="s">
        <v>2615</v>
      </c>
      <c r="K593" s="504" t="s">
        <v>2200</v>
      </c>
      <c r="L593" s="505" t="s">
        <v>1331</v>
      </c>
      <c r="M593" s="504" t="s">
        <v>1317</v>
      </c>
      <c r="N593" s="501">
        <v>30</v>
      </c>
      <c r="O593" s="506">
        <v>180</v>
      </c>
      <c r="P593" s="482">
        <f>Tabla1[[#This Row],[Precio Unitario]]*Tabla1[[#This Row],[Cantidad de Insumos]]</f>
        <v>5400</v>
      </c>
      <c r="Q593" s="516">
        <v>237102</v>
      </c>
      <c r="R593" s="503" t="s">
        <v>926</v>
      </c>
    </row>
    <row r="594" spans="2:18" ht="25.5" x14ac:dyDescent="0.25">
      <c r="B594" s="500" t="e">
        <f>IF(Tabla1[[#This Row],[Código_Actividad]]="","",CONCATENATE(Tabla1[[#This Row],[POA]],".",Tabla1[[#This Row],[SRS]],".",Tabla1[[#This Row],[AREA]],".",Tabla1[[#This Row],[TIPO]]))</f>
        <v>#REF!</v>
      </c>
      <c r="C594" s="500" t="e">
        <f>IF(Tabla1[[#This Row],[Código_Actividad]]="","",'Formulario PPGR1'!#REF!)</f>
        <v>#REF!</v>
      </c>
      <c r="D594" s="500" t="e">
        <f>IF(Tabla1[[#This Row],[Código_Actividad]]="","",'Formulario PPGR1'!#REF!)</f>
        <v>#REF!</v>
      </c>
      <c r="E594" s="500" t="e">
        <f>IF(Tabla1[[#This Row],[Código_Actividad]]="","",'Formulario PPGR1'!#REF!)</f>
        <v>#REF!</v>
      </c>
      <c r="F594" s="500" t="e">
        <f>IF(Tabla1[[#This Row],[Código_Actividad]]="","",'Formulario PPGR1'!#REF!)</f>
        <v>#REF!</v>
      </c>
      <c r="G594" s="501" t="s">
        <v>1583</v>
      </c>
      <c r="H594" s="507" t="s">
        <v>1584</v>
      </c>
      <c r="I594" s="502">
        <v>4</v>
      </c>
      <c r="J594" s="503" t="s">
        <v>2664</v>
      </c>
      <c r="K594" s="504"/>
      <c r="L594" s="505" t="s">
        <v>2665</v>
      </c>
      <c r="M594" s="504" t="s">
        <v>2484</v>
      </c>
      <c r="N594" s="501">
        <v>4</v>
      </c>
      <c r="O594" s="506">
        <v>3100</v>
      </c>
      <c r="P594" s="482">
        <f>Tabla1[[#This Row],[Precio Unitario]]*Tabla1[[#This Row],[Cantidad de Insumos]]</f>
        <v>12400</v>
      </c>
      <c r="Q594" s="516">
        <v>223101</v>
      </c>
      <c r="R594" s="479" t="s">
        <v>924</v>
      </c>
    </row>
    <row r="595" spans="2:18" ht="25.5" x14ac:dyDescent="0.25">
      <c r="B595" s="500" t="e">
        <f>IF(Tabla1[[#This Row],[Código_Actividad]]="","",CONCATENATE(Tabla1[[#This Row],[POA]],".",Tabla1[[#This Row],[SRS]],".",Tabla1[[#This Row],[AREA]],".",Tabla1[[#This Row],[TIPO]]))</f>
        <v>#REF!</v>
      </c>
      <c r="C595" s="500" t="e">
        <f>IF(Tabla1[[#This Row],[Código_Actividad]]="","",'Formulario PPGR1'!#REF!)</f>
        <v>#REF!</v>
      </c>
      <c r="D595" s="500" t="e">
        <f>IF(Tabla1[[#This Row],[Código_Actividad]]="","",'Formulario PPGR1'!#REF!)</f>
        <v>#REF!</v>
      </c>
      <c r="E595" s="500" t="e">
        <f>IF(Tabla1[[#This Row],[Código_Actividad]]="","",'Formulario PPGR1'!#REF!)</f>
        <v>#REF!</v>
      </c>
      <c r="F595" s="500" t="e">
        <f>IF(Tabla1[[#This Row],[Código_Actividad]]="","",'Formulario PPGR1'!#REF!)</f>
        <v>#REF!</v>
      </c>
      <c r="G595" s="501" t="s">
        <v>1583</v>
      </c>
      <c r="H595" s="507" t="s">
        <v>1584</v>
      </c>
      <c r="I595" s="502">
        <v>4</v>
      </c>
      <c r="J595" s="503" t="s">
        <v>2615</v>
      </c>
      <c r="K595" s="504" t="s">
        <v>2200</v>
      </c>
      <c r="L595" s="505" t="s">
        <v>1331</v>
      </c>
      <c r="M595" s="504" t="s">
        <v>1317</v>
      </c>
      <c r="N595" s="501">
        <v>5</v>
      </c>
      <c r="O595" s="506">
        <v>180</v>
      </c>
      <c r="P595" s="482">
        <f>Tabla1[[#This Row],[Precio Unitario]]*Tabla1[[#This Row],[Cantidad de Insumos]]</f>
        <v>900</v>
      </c>
      <c r="Q595" s="516">
        <v>237102</v>
      </c>
      <c r="R595" s="503" t="s">
        <v>926</v>
      </c>
    </row>
    <row r="596" spans="2:18" ht="25.5" x14ac:dyDescent="0.25">
      <c r="B596" s="500" t="e">
        <f>IF(Tabla1[[#This Row],[Código_Actividad]]="","",CONCATENATE(Tabla1[[#This Row],[POA]],".",Tabla1[[#This Row],[SRS]],".",Tabla1[[#This Row],[AREA]],".",Tabla1[[#This Row],[TIPO]]))</f>
        <v>#REF!</v>
      </c>
      <c r="C596" s="500" t="e">
        <f>IF(Tabla1[[#This Row],[Código_Actividad]]="","",'Formulario PPGR1'!#REF!)</f>
        <v>#REF!</v>
      </c>
      <c r="D596" s="500" t="e">
        <f>IF(Tabla1[[#This Row],[Código_Actividad]]="","",'Formulario PPGR1'!#REF!)</f>
        <v>#REF!</v>
      </c>
      <c r="E596" s="500" t="e">
        <f>IF(Tabla1[[#This Row],[Código_Actividad]]="","",'Formulario PPGR1'!#REF!)</f>
        <v>#REF!</v>
      </c>
      <c r="F596" s="500" t="e">
        <f>IF(Tabla1[[#This Row],[Código_Actividad]]="","",'Formulario PPGR1'!#REF!)</f>
        <v>#REF!</v>
      </c>
      <c r="G596" s="501" t="s">
        <v>1585</v>
      </c>
      <c r="H596" s="507" t="s">
        <v>1586</v>
      </c>
      <c r="I596" s="502">
        <v>6</v>
      </c>
      <c r="J596" s="503" t="s">
        <v>2666</v>
      </c>
      <c r="K596" s="504"/>
      <c r="L596" s="505" t="s">
        <v>2665</v>
      </c>
      <c r="M596" s="504" t="s">
        <v>2484</v>
      </c>
      <c r="N596" s="501">
        <v>6</v>
      </c>
      <c r="O596" s="506">
        <v>3100</v>
      </c>
      <c r="P596" s="482">
        <f>Tabla1[[#This Row],[Precio Unitario]]*Tabla1[[#This Row],[Cantidad de Insumos]]</f>
        <v>18600</v>
      </c>
      <c r="Q596" s="516">
        <v>223101</v>
      </c>
      <c r="R596" s="479" t="s">
        <v>924</v>
      </c>
    </row>
    <row r="597" spans="2:18" ht="25.5" x14ac:dyDescent="0.25">
      <c r="B597" s="500" t="e">
        <f>IF(Tabla1[[#This Row],[Código_Actividad]]="","",CONCATENATE(Tabla1[[#This Row],[POA]],".",Tabla1[[#This Row],[SRS]],".",Tabla1[[#This Row],[AREA]],".",Tabla1[[#This Row],[TIPO]]))</f>
        <v>#REF!</v>
      </c>
      <c r="C597" s="500" t="e">
        <f>IF(Tabla1[[#This Row],[Código_Actividad]]="","",'Formulario PPGR1'!#REF!)</f>
        <v>#REF!</v>
      </c>
      <c r="D597" s="500" t="e">
        <f>IF(Tabla1[[#This Row],[Código_Actividad]]="","",'Formulario PPGR1'!#REF!)</f>
        <v>#REF!</v>
      </c>
      <c r="E597" s="500" t="e">
        <f>IF(Tabla1[[#This Row],[Código_Actividad]]="","",'Formulario PPGR1'!#REF!)</f>
        <v>#REF!</v>
      </c>
      <c r="F597" s="500" t="e">
        <f>IF(Tabla1[[#This Row],[Código_Actividad]]="","",'Formulario PPGR1'!#REF!)</f>
        <v>#REF!</v>
      </c>
      <c r="G597" s="501" t="s">
        <v>1585</v>
      </c>
      <c r="H597" s="507" t="s">
        <v>1586</v>
      </c>
      <c r="I597" s="502">
        <v>6</v>
      </c>
      <c r="J597" s="503" t="s">
        <v>2615</v>
      </c>
      <c r="K597" s="504" t="s">
        <v>2200</v>
      </c>
      <c r="L597" s="505" t="s">
        <v>1331</v>
      </c>
      <c r="M597" s="504" t="s">
        <v>1317</v>
      </c>
      <c r="N597" s="501">
        <v>6</v>
      </c>
      <c r="O597" s="506">
        <v>180</v>
      </c>
      <c r="P597" s="482">
        <f>Tabla1[[#This Row],[Precio Unitario]]*Tabla1[[#This Row],[Cantidad de Insumos]]</f>
        <v>1080</v>
      </c>
      <c r="Q597" s="516">
        <v>237102</v>
      </c>
      <c r="R597" s="503" t="s">
        <v>926</v>
      </c>
    </row>
    <row r="598" spans="2:18" ht="38.25" x14ac:dyDescent="0.25">
      <c r="B598" s="500" t="e">
        <f>IF(Tabla1[[#This Row],[Código_Actividad]]="","",CONCATENATE(Tabla1[[#This Row],[POA]],".",Tabla1[[#This Row],[SRS]],".",Tabla1[[#This Row],[AREA]],".",Tabla1[[#This Row],[TIPO]]))</f>
        <v>#REF!</v>
      </c>
      <c r="C598" s="500" t="e">
        <f>IF(Tabla1[[#This Row],[Código_Actividad]]="","",'Formulario PPGR1'!#REF!)</f>
        <v>#REF!</v>
      </c>
      <c r="D598" s="500" t="e">
        <f>IF(Tabla1[[#This Row],[Código_Actividad]]="","",'Formulario PPGR1'!#REF!)</f>
        <v>#REF!</v>
      </c>
      <c r="E598" s="500" t="e">
        <f>IF(Tabla1[[#This Row],[Código_Actividad]]="","",'Formulario PPGR1'!#REF!)</f>
        <v>#REF!</v>
      </c>
      <c r="F598" s="500" t="e">
        <f>IF(Tabla1[[#This Row],[Código_Actividad]]="","",'Formulario PPGR1'!#REF!)</f>
        <v>#REF!</v>
      </c>
      <c r="G598" s="501" t="s">
        <v>1587</v>
      </c>
      <c r="H598" s="507" t="s">
        <v>1588</v>
      </c>
      <c r="I598" s="502">
        <v>12</v>
      </c>
      <c r="J598" s="503" t="s">
        <v>2656</v>
      </c>
      <c r="K598" s="504"/>
      <c r="L598" s="505" t="s">
        <v>2667</v>
      </c>
      <c r="M598" s="504" t="s">
        <v>1318</v>
      </c>
      <c r="N598" s="501">
        <v>25</v>
      </c>
      <c r="O598" s="506">
        <v>250</v>
      </c>
      <c r="P598" s="482">
        <f>Tabla1[[#This Row],[Precio Unitario]]*Tabla1[[#This Row],[Cantidad de Insumos]]</f>
        <v>6250</v>
      </c>
      <c r="Q598" s="516">
        <v>231101</v>
      </c>
      <c r="R598" s="430" t="s">
        <v>926</v>
      </c>
    </row>
    <row r="599" spans="2:18" ht="25.5" x14ac:dyDescent="0.25">
      <c r="B599" s="500" t="e">
        <f>IF(Tabla1[[#This Row],[Código_Actividad]]="","",CONCATENATE(Tabla1[[#This Row],[POA]],".",Tabla1[[#This Row],[SRS]],".",Tabla1[[#This Row],[AREA]],".",Tabla1[[#This Row],[TIPO]]))</f>
        <v>#REF!</v>
      </c>
      <c r="C599" s="500" t="e">
        <f>IF(Tabla1[[#This Row],[Código_Actividad]]="","",'Formulario PPGR1'!#REF!)</f>
        <v>#REF!</v>
      </c>
      <c r="D599" s="500" t="e">
        <f>IF(Tabla1[[#This Row],[Código_Actividad]]="","",'Formulario PPGR1'!#REF!)</f>
        <v>#REF!</v>
      </c>
      <c r="E599" s="500" t="e">
        <f>IF(Tabla1[[#This Row],[Código_Actividad]]="","",'Formulario PPGR1'!#REF!)</f>
        <v>#REF!</v>
      </c>
      <c r="F599" s="500" t="e">
        <f>IF(Tabla1[[#This Row],[Código_Actividad]]="","",'Formulario PPGR1'!#REF!)</f>
        <v>#REF!</v>
      </c>
      <c r="G599" s="535" t="s">
        <v>1968</v>
      </c>
      <c r="H599" s="507" t="s">
        <v>1969</v>
      </c>
      <c r="I599" s="502">
        <v>2</v>
      </c>
      <c r="J599" s="503" t="s">
        <v>2671</v>
      </c>
      <c r="K599" s="504" t="s">
        <v>2672</v>
      </c>
      <c r="L599" s="505" t="s">
        <v>1318</v>
      </c>
      <c r="M599" s="504" t="s">
        <v>1318</v>
      </c>
      <c r="N599" s="501">
        <v>2</v>
      </c>
      <c r="O599" s="506">
        <v>1500</v>
      </c>
      <c r="P599" s="482">
        <f>Tabla1[[#This Row],[Precio Unitario]]*Tabla1[[#This Row],[Cantidad de Insumos]]</f>
        <v>3000</v>
      </c>
      <c r="Q599" s="516">
        <v>222201</v>
      </c>
      <c r="R599" s="503" t="s">
        <v>926</v>
      </c>
    </row>
    <row r="600" spans="2:18" ht="25.5" x14ac:dyDescent="0.25">
      <c r="B600" s="500" t="e">
        <f>IF(Tabla1[[#This Row],[Código_Actividad]]="","",CONCATENATE(Tabla1[[#This Row],[POA]],".",Tabla1[[#This Row],[SRS]],".",Tabla1[[#This Row],[AREA]],".",Tabla1[[#This Row],[TIPO]]))</f>
        <v>#REF!</v>
      </c>
      <c r="C600" s="500" t="e">
        <f>IF(Tabla1[[#This Row],[Código_Actividad]]="","",'Formulario PPGR1'!#REF!)</f>
        <v>#REF!</v>
      </c>
      <c r="D600" s="500" t="e">
        <f>IF(Tabla1[[#This Row],[Código_Actividad]]="","",'Formulario PPGR1'!#REF!)</f>
        <v>#REF!</v>
      </c>
      <c r="E600" s="500" t="e">
        <f>IF(Tabla1[[#This Row],[Código_Actividad]]="","",'Formulario PPGR1'!#REF!)</f>
        <v>#REF!</v>
      </c>
      <c r="F600" s="500" t="e">
        <f>IF(Tabla1[[#This Row],[Código_Actividad]]="","",'Formulario PPGR1'!#REF!)</f>
        <v>#REF!</v>
      </c>
      <c r="G600" s="501" t="s">
        <v>1968</v>
      </c>
      <c r="H600" s="507" t="s">
        <v>1969</v>
      </c>
      <c r="I600" s="502">
        <v>2</v>
      </c>
      <c r="J600" s="503" t="s">
        <v>2671</v>
      </c>
      <c r="K600" s="504" t="s">
        <v>2673</v>
      </c>
      <c r="L600" s="505" t="s">
        <v>1318</v>
      </c>
      <c r="M600" s="504" t="s">
        <v>1318</v>
      </c>
      <c r="N600" s="501">
        <v>40</v>
      </c>
      <c r="O600" s="506">
        <v>350</v>
      </c>
      <c r="P600" s="482">
        <f>Tabla1[[#This Row],[Precio Unitario]]*Tabla1[[#This Row],[Cantidad de Insumos]]</f>
        <v>14000</v>
      </c>
      <c r="Q600" s="516">
        <v>222201</v>
      </c>
      <c r="R600" s="503" t="s">
        <v>926</v>
      </c>
    </row>
    <row r="601" spans="2:18" ht="25.5" x14ac:dyDescent="0.25">
      <c r="B601" s="500" t="e">
        <f>IF(Tabla1[[#This Row],[Código_Actividad]]="","",CONCATENATE(Tabla1[[#This Row],[POA]],".",Tabla1[[#This Row],[SRS]],".",Tabla1[[#This Row],[AREA]],".",Tabla1[[#This Row],[TIPO]]))</f>
        <v>#REF!</v>
      </c>
      <c r="C601" s="500" t="e">
        <f>IF(Tabla1[[#This Row],[Código_Actividad]]="","",'Formulario PPGR1'!#REF!)</f>
        <v>#REF!</v>
      </c>
      <c r="D601" s="500" t="e">
        <f>IF(Tabla1[[#This Row],[Código_Actividad]]="","",'Formulario PPGR1'!#REF!)</f>
        <v>#REF!</v>
      </c>
      <c r="E601" s="500" t="e">
        <f>IF(Tabla1[[#This Row],[Código_Actividad]]="","",'Formulario PPGR1'!#REF!)</f>
        <v>#REF!</v>
      </c>
      <c r="F601" s="500" t="e">
        <f>IF(Tabla1[[#This Row],[Código_Actividad]]="","",'Formulario PPGR1'!#REF!)</f>
        <v>#REF!</v>
      </c>
      <c r="G601" s="501" t="s">
        <v>1968</v>
      </c>
      <c r="H601" s="507" t="s">
        <v>1969</v>
      </c>
      <c r="I601" s="502">
        <v>2</v>
      </c>
      <c r="J601" s="503" t="s">
        <v>2671</v>
      </c>
      <c r="K601" s="504" t="s">
        <v>2674</v>
      </c>
      <c r="L601" s="505" t="s">
        <v>1318</v>
      </c>
      <c r="M601" s="504" t="s">
        <v>1318</v>
      </c>
      <c r="N601" s="501">
        <v>40</v>
      </c>
      <c r="O601" s="506">
        <v>350</v>
      </c>
      <c r="P601" s="482">
        <f>Tabla1[[#This Row],[Precio Unitario]]*Tabla1[[#This Row],[Cantidad de Insumos]]</f>
        <v>14000</v>
      </c>
      <c r="Q601" s="516">
        <v>222201</v>
      </c>
      <c r="R601" s="503" t="s">
        <v>926</v>
      </c>
    </row>
  </sheetData>
  <dataValidations count="5">
    <dataValidation type="list" allowBlank="1" showInputMessage="1" showErrorMessage="1" sqref="G550:G578 G141:G237 G434:G445 G469:G542 G9:G28 G50:G87 G239:G412">
      <formula1>CodigoActividad</formula1>
    </dataValidation>
    <dataValidation type="list" allowBlank="1" showInputMessage="1" showErrorMessage="1" sqref="R9:R120 Q560:Q562 R135:R138 R596 R123:R124 R127 R131:R133 R141:R560 R592 R594 R562:R584 R598">
      <formula1>lsFuentesFinanciamiento</formula1>
    </dataValidation>
    <dataValidation type="list" allowBlank="1" showInputMessage="1" showErrorMessage="1" sqref="J109:J113 J116:J118">
      <formula1>lsInsumos</formula1>
    </dataValidation>
    <dataValidation type="list" allowBlank="1" showInputMessage="1" showErrorMessage="1" sqref="G119:G140">
      <formula1>Productos</formula1>
    </dataValidation>
    <dataValidation type="whole" allowBlank="1" showInputMessage="1" showErrorMessage="1" sqref="M143:M144 Q119:Q136 J119:O140 R134 R125:R126 R128:R130 R121:R122 Q138:Q140 R139:R140">
      <formula1>0</formula1>
      <formula2>100</formula2>
    </dataValidation>
  </dataValidations>
  <pageMargins left="0.94488188976377963" right="0.15748031496062992" top="0.9055118110236221" bottom="0.74803149606299213" header="0.31496062992125984" footer="0.31496062992125984"/>
  <pageSetup scale="75" orientation="landscape" r:id="rId1"/>
  <ignoredErrors>
    <ignoredError sqref="I9" unlockedFormula="1"/>
  </ignoredError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95250</xdr:colOff>
                <xdr:row>5</xdr:row>
                <xdr:rowOff>76200</xdr:rowOff>
              </from>
              <to>
                <xdr:col>7</xdr:col>
                <xdr:colOff>295275</xdr:colOff>
                <xdr:row>6</xdr:row>
                <xdr:rowOff>161925</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B1:AD132"/>
  <sheetViews>
    <sheetView showGridLines="0" zoomScale="85" zoomScaleNormal="85" workbookViewId="0">
      <selection activeCell="P16" sqref="P16"/>
    </sheetView>
  </sheetViews>
  <sheetFormatPr baseColWidth="10" defaultRowHeight="15" x14ac:dyDescent="0.25"/>
  <cols>
    <col min="1" max="1" width="5" style="3" customWidth="1"/>
    <col min="2" max="6" width="5" style="3" hidden="1" customWidth="1"/>
    <col min="7" max="7" width="31.42578125" style="5" customWidth="1"/>
    <col min="8" max="8" width="17.140625" style="5" customWidth="1"/>
    <col min="9" max="9" width="25.140625" style="5" customWidth="1"/>
    <col min="10" max="10" width="15" style="5" bestFit="1" customWidth="1"/>
    <col min="11" max="11" width="7.7109375" style="5" hidden="1" customWidth="1"/>
    <col min="12" max="12" width="20.5703125" style="5" bestFit="1" customWidth="1"/>
    <col min="13" max="13" width="17.5703125" style="5" customWidth="1"/>
    <col min="14" max="14" width="16.140625" style="5" customWidth="1"/>
    <col min="15" max="15" width="21" style="297" customWidth="1"/>
    <col min="16" max="16" width="23.28515625" style="5" customWidth="1"/>
    <col min="17" max="18" width="11.42578125" style="119"/>
    <col min="19" max="19" width="19.140625" style="119" bestFit="1" customWidth="1"/>
    <col min="20" max="20" width="24.140625" style="119" bestFit="1" customWidth="1"/>
    <col min="21" max="21" width="11.42578125" style="119"/>
    <col min="22" max="29" width="11.42578125" style="117"/>
    <col min="31" max="16384" width="11.42578125" style="3"/>
  </cols>
  <sheetData>
    <row r="1" spans="2:30" s="274" customFormat="1" ht="15" customHeight="1" x14ac:dyDescent="0.25">
      <c r="G1" s="271"/>
      <c r="H1" s="271"/>
      <c r="I1" s="271"/>
      <c r="J1" s="271"/>
      <c r="K1" s="271"/>
      <c r="L1" s="271"/>
      <c r="M1" s="271"/>
      <c r="N1" s="271"/>
      <c r="O1" s="294"/>
      <c r="P1" s="271"/>
      <c r="Q1" s="272"/>
      <c r="R1" s="272"/>
      <c r="S1" s="272"/>
      <c r="T1" s="272"/>
      <c r="U1" s="272"/>
      <c r="V1" s="273"/>
      <c r="W1" s="273"/>
      <c r="X1" s="273"/>
      <c r="Y1" s="273"/>
      <c r="Z1" s="273"/>
      <c r="AA1" s="273"/>
      <c r="AB1" s="273"/>
      <c r="AC1" s="273"/>
      <c r="AD1" s="157"/>
    </row>
    <row r="2" spans="2:30" s="157" customFormat="1" ht="15.75" x14ac:dyDescent="0.25">
      <c r="H2" s="268" t="str">
        <f>'Formulario PPGR1'!H2</f>
        <v>Servicio Nacional de Salud</v>
      </c>
      <c r="L2" s="158"/>
      <c r="M2" s="158"/>
      <c r="N2" s="158"/>
      <c r="O2" s="295"/>
      <c r="P2" s="158"/>
      <c r="Q2" s="158"/>
      <c r="R2" s="158"/>
      <c r="S2" s="158"/>
      <c r="T2" s="158"/>
      <c r="U2" s="158"/>
      <c r="V2" s="174"/>
      <c r="W2" s="170"/>
      <c r="X2" s="170"/>
      <c r="Y2" s="170"/>
      <c r="Z2" s="172"/>
    </row>
    <row r="3" spans="2:30" s="157" customFormat="1" x14ac:dyDescent="0.25">
      <c r="H3" s="269" t="str">
        <f>'Formulario PPGR1'!H3</f>
        <v>Dirección de Planificación y Desarrollo</v>
      </c>
      <c r="L3" s="158"/>
      <c r="M3" s="158"/>
      <c r="N3" s="158"/>
      <c r="O3" s="295"/>
      <c r="P3" s="158"/>
      <c r="Q3" s="158"/>
      <c r="R3" s="158"/>
      <c r="S3" s="158"/>
      <c r="T3" s="158"/>
      <c r="U3" s="158"/>
      <c r="V3" s="174"/>
      <c r="W3" s="170"/>
      <c r="X3" s="170"/>
      <c r="Y3" s="170"/>
      <c r="Z3" s="172"/>
    </row>
    <row r="4" spans="2:30" s="157" customFormat="1" x14ac:dyDescent="0.25">
      <c r="H4" s="270"/>
      <c r="L4" s="158"/>
      <c r="M4" s="158"/>
      <c r="N4" s="158"/>
      <c r="O4" s="295"/>
      <c r="P4" s="158"/>
      <c r="Q4" s="158"/>
      <c r="R4" s="158"/>
      <c r="S4" s="158"/>
      <c r="T4" s="158"/>
      <c r="U4" s="158"/>
      <c r="V4" s="174"/>
      <c r="W4" s="170"/>
      <c r="X4" s="170"/>
      <c r="Y4" s="170"/>
      <c r="Z4" s="172"/>
    </row>
    <row r="5" spans="2:30" s="157" customFormat="1" x14ac:dyDescent="0.25">
      <c r="H5" s="270" t="s">
        <v>1125</v>
      </c>
      <c r="L5" s="158"/>
      <c r="M5" s="158"/>
      <c r="N5" s="158"/>
      <c r="O5" s="295"/>
      <c r="P5" s="158"/>
      <c r="Q5" s="158"/>
      <c r="R5" s="158"/>
      <c r="S5" s="158"/>
      <c r="T5" s="158"/>
      <c r="U5" s="158"/>
      <c r="V5" s="174"/>
      <c r="W5" s="170"/>
      <c r="X5" s="170"/>
      <c r="Y5" s="170"/>
      <c r="Z5" s="172"/>
    </row>
    <row r="6" spans="2:30" s="274" customFormat="1" x14ac:dyDescent="0.25">
      <c r="G6" s="275"/>
      <c r="H6" s="162" t="str">
        <f>'Formulario PPGR1'!$N$3</f>
        <v>R1 - SRS Valdesia</v>
      </c>
      <c r="J6" s="157"/>
      <c r="K6" s="157"/>
      <c r="L6" s="158"/>
      <c r="M6" s="158"/>
      <c r="N6" s="158"/>
      <c r="O6" s="295"/>
      <c r="P6" s="158"/>
      <c r="Q6" s="158"/>
      <c r="R6" s="158"/>
      <c r="S6" s="272"/>
      <c r="T6" s="272"/>
      <c r="U6" s="272"/>
      <c r="V6" s="273"/>
      <c r="W6" s="273"/>
      <c r="X6" s="273"/>
      <c r="Y6" s="273"/>
      <c r="Z6" s="273"/>
      <c r="AA6" s="273"/>
      <c r="AB6" s="273"/>
      <c r="AC6" s="273"/>
      <c r="AD6" s="157"/>
    </row>
    <row r="7" spans="2:30" s="274" customFormat="1" ht="18.75" customHeight="1" x14ac:dyDescent="0.25">
      <c r="G7" s="275"/>
      <c r="H7" s="275"/>
      <c r="I7" s="275"/>
      <c r="J7" s="157"/>
      <c r="K7" s="157"/>
      <c r="L7" s="158"/>
      <c r="M7" s="158"/>
      <c r="N7" s="158"/>
      <c r="O7" s="295"/>
      <c r="P7" s="158"/>
      <c r="Q7" s="158"/>
      <c r="R7" s="158"/>
      <c r="S7" s="272"/>
      <c r="T7" s="272"/>
      <c r="U7" s="272"/>
      <c r="V7" s="273"/>
      <c r="W7" s="273"/>
      <c r="X7" s="273"/>
      <c r="Y7" s="273"/>
      <c r="Z7" s="273"/>
      <c r="AA7" s="273"/>
      <c r="AB7" s="273"/>
      <c r="AC7" s="273"/>
      <c r="AD7" s="157"/>
    </row>
    <row r="8" spans="2:30" ht="25.5" x14ac:dyDescent="0.25">
      <c r="B8" s="311" t="s">
        <v>1194</v>
      </c>
      <c r="C8" s="312" t="s">
        <v>1191</v>
      </c>
      <c r="D8" s="312" t="s">
        <v>472</v>
      </c>
      <c r="E8" s="312" t="s">
        <v>1192</v>
      </c>
      <c r="F8" s="313" t="s">
        <v>1193</v>
      </c>
      <c r="G8" s="276" t="s">
        <v>928</v>
      </c>
      <c r="H8" s="276" t="s">
        <v>930</v>
      </c>
      <c r="I8" s="276" t="s">
        <v>467</v>
      </c>
      <c r="J8" s="276" t="s">
        <v>465</v>
      </c>
      <c r="K8" s="276" t="s">
        <v>1182</v>
      </c>
      <c r="L8" s="276" t="s">
        <v>466</v>
      </c>
      <c r="M8" s="278" t="s">
        <v>2</v>
      </c>
      <c r="N8" s="277" t="s">
        <v>67</v>
      </c>
      <c r="O8" s="296" t="s">
        <v>71</v>
      </c>
      <c r="P8" s="279" t="s">
        <v>66</v>
      </c>
    </row>
    <row r="9" spans="2:30" ht="38.25" x14ac:dyDescent="0.25">
      <c r="B9" s="293" t="e">
        <f>IF(Tabla4[[#This Row],[Tipo de Intervención]]="","",CONCATENATE(Tabla4[[#This Row],[POA]],".",Tabla4[[#This Row],[SRS]],".",Tabla4[[#This Row],[AREA]],".",Tabla4[[#This Row],[TIPO]]))</f>
        <v>#REF!</v>
      </c>
      <c r="C9" s="293" t="e">
        <f>IF(Tabla4[[#This Row],[Tipo de Intervención]]="","",'Formulario PPGR1'!#REF!)</f>
        <v>#REF!</v>
      </c>
      <c r="D9" s="293" t="e">
        <f>IF(Tabla4[[#This Row],[Tipo de Intervención]]="","",'Formulario PPGR1'!#REF!)</f>
        <v>#REF!</v>
      </c>
      <c r="E9" s="293" t="e">
        <f>IF(Tabla4[[#This Row],[Tipo de Intervención]]="","",'Formulario PPGR1'!#REF!)</f>
        <v>#REF!</v>
      </c>
      <c r="F9" s="293" t="e">
        <f>IF(Tabla4[[#This Row],[Tipo de Intervención]]="","",'Formulario PPGR1'!#REF!)</f>
        <v>#REF!</v>
      </c>
      <c r="G9" s="433" t="s">
        <v>152</v>
      </c>
      <c r="H9" s="434" t="s">
        <v>469</v>
      </c>
      <c r="I9" s="435" t="s">
        <v>2393</v>
      </c>
      <c r="J9" s="435" t="s">
        <v>1157</v>
      </c>
      <c r="K9" s="435" t="s">
        <v>1175</v>
      </c>
      <c r="L9" s="436" t="s">
        <v>1081</v>
      </c>
      <c r="M9" s="436" t="s">
        <v>2394</v>
      </c>
      <c r="N9" s="517">
        <v>20000</v>
      </c>
      <c r="O9" s="437" t="s">
        <v>2806</v>
      </c>
      <c r="P9" s="438" t="s">
        <v>924</v>
      </c>
    </row>
    <row r="10" spans="2:30" ht="38.25" x14ac:dyDescent="0.25">
      <c r="B10" s="293" t="e">
        <f>IF(Tabla4[[#This Row],[Tipo de Intervención]]="","",CONCATENATE(Tabla4[[#This Row],[POA]],".",Tabla4[[#This Row],[SRS]],".",Tabla4[[#This Row],[AREA]],".",Tabla4[[#This Row],[TIPO]]))</f>
        <v>#REF!</v>
      </c>
      <c r="C10" s="293" t="e">
        <f>IF(Tabla4[[#This Row],[Tipo de Intervención]]="","",'Formulario PPGR1'!#REF!)</f>
        <v>#REF!</v>
      </c>
      <c r="D10" s="293" t="e">
        <f>IF(Tabla4[[#This Row],[Tipo de Intervención]]="","",'Formulario PPGR1'!#REF!)</f>
        <v>#REF!</v>
      </c>
      <c r="E10" s="293" t="e">
        <f>IF(Tabla4[[#This Row],[Tipo de Intervención]]="","",'Formulario PPGR1'!#REF!)</f>
        <v>#REF!</v>
      </c>
      <c r="F10" s="293" t="e">
        <f>IF(Tabla4[[#This Row],[Tipo de Intervención]]="","",'Formulario PPGR1'!#REF!)</f>
        <v>#REF!</v>
      </c>
      <c r="G10" s="433" t="s">
        <v>152</v>
      </c>
      <c r="H10" s="434" t="s">
        <v>469</v>
      </c>
      <c r="I10" s="435" t="s">
        <v>2393</v>
      </c>
      <c r="J10" s="435" t="s">
        <v>1157</v>
      </c>
      <c r="K10" s="435" t="s">
        <v>1175</v>
      </c>
      <c r="L10" s="436" t="s">
        <v>1081</v>
      </c>
      <c r="M10" s="436" t="s">
        <v>2395</v>
      </c>
      <c r="N10" s="517">
        <v>700000</v>
      </c>
      <c r="O10" s="437" t="s">
        <v>2806</v>
      </c>
      <c r="P10" s="438" t="s">
        <v>924</v>
      </c>
    </row>
    <row r="11" spans="2:30" ht="38.25" x14ac:dyDescent="0.25">
      <c r="B11" s="385" t="e">
        <f>IF(Tabla4[[#This Row],[Tipo de Intervención]]="","",CONCATENATE(Tabla4[[#This Row],[POA]],".",Tabla4[[#This Row],[SRS]],".",Tabla4[[#This Row],[AREA]],".",Tabla4[[#This Row],[TIPO]]))</f>
        <v>#REF!</v>
      </c>
      <c r="C11" s="385" t="e">
        <f>IF(Tabla4[[#This Row],[Tipo de Intervención]]="","",'Formulario PPGR1'!#REF!)</f>
        <v>#REF!</v>
      </c>
      <c r="D11" s="385" t="e">
        <f>IF(Tabla4[[#This Row],[Tipo de Intervención]]="","",'Formulario PPGR1'!#REF!)</f>
        <v>#REF!</v>
      </c>
      <c r="E11" s="385" t="e">
        <f>IF(Tabla4[[#This Row],[Tipo de Intervención]]="","",'Formulario PPGR1'!#REF!)</f>
        <v>#REF!</v>
      </c>
      <c r="F11" s="385" t="e">
        <f>IF(Tabla4[[#This Row],[Tipo de Intervención]]="","",'Formulario PPGR1'!#REF!)</f>
        <v>#REF!</v>
      </c>
      <c r="G11" s="433" t="s">
        <v>152</v>
      </c>
      <c r="H11" s="434" t="s">
        <v>469</v>
      </c>
      <c r="I11" s="435" t="s">
        <v>2393</v>
      </c>
      <c r="J11" s="435" t="s">
        <v>1157</v>
      </c>
      <c r="K11" s="435" t="s">
        <v>1175</v>
      </c>
      <c r="L11" s="436" t="s">
        <v>1081</v>
      </c>
      <c r="M11" s="436" t="s">
        <v>2396</v>
      </c>
      <c r="N11" s="517">
        <v>90000</v>
      </c>
      <c r="O11" s="437" t="s">
        <v>2806</v>
      </c>
      <c r="P11" s="438" t="s">
        <v>924</v>
      </c>
    </row>
    <row r="12" spans="2:30" ht="38.25" x14ac:dyDescent="0.25">
      <c r="B12" s="385" t="e">
        <f>IF(Tabla4[[#This Row],[Tipo de Intervención]]="","",CONCATENATE(Tabla4[[#This Row],[POA]],".",Tabla4[[#This Row],[SRS]],".",Tabla4[[#This Row],[AREA]],".",Tabla4[[#This Row],[TIPO]]))</f>
        <v>#REF!</v>
      </c>
      <c r="C12" s="385" t="e">
        <f>IF(Tabla4[[#This Row],[Tipo de Intervención]]="","",'Formulario PPGR1'!#REF!)</f>
        <v>#REF!</v>
      </c>
      <c r="D12" s="385" t="e">
        <f>IF(Tabla4[[#This Row],[Tipo de Intervención]]="","",'Formulario PPGR1'!#REF!)</f>
        <v>#REF!</v>
      </c>
      <c r="E12" s="385" t="e">
        <f>IF(Tabla4[[#This Row],[Tipo de Intervención]]="","",'Formulario PPGR1'!#REF!)</f>
        <v>#REF!</v>
      </c>
      <c r="F12" s="385" t="e">
        <f>IF(Tabla4[[#This Row],[Tipo de Intervención]]="","",'Formulario PPGR1'!#REF!)</f>
        <v>#REF!</v>
      </c>
      <c r="G12" s="433" t="s">
        <v>152</v>
      </c>
      <c r="H12" s="434" t="s">
        <v>469</v>
      </c>
      <c r="I12" s="435" t="s">
        <v>2393</v>
      </c>
      <c r="J12" s="435" t="s">
        <v>1157</v>
      </c>
      <c r="K12" s="435" t="s">
        <v>1175</v>
      </c>
      <c r="L12" s="436" t="s">
        <v>1081</v>
      </c>
      <c r="M12" s="436" t="s">
        <v>11</v>
      </c>
      <c r="N12" s="517">
        <v>50000</v>
      </c>
      <c r="O12" s="437" t="s">
        <v>2806</v>
      </c>
      <c r="P12" s="438" t="s">
        <v>924</v>
      </c>
    </row>
    <row r="13" spans="2:30" ht="38.25" x14ac:dyDescent="0.25">
      <c r="B13" s="385" t="e">
        <f>IF(Tabla4[[#This Row],[Tipo de Intervención]]="","",CONCATENATE(Tabla4[[#This Row],[POA]],".",Tabla4[[#This Row],[SRS]],".",Tabla4[[#This Row],[AREA]],".",Tabla4[[#This Row],[TIPO]]))</f>
        <v>#REF!</v>
      </c>
      <c r="C13" s="385" t="e">
        <f>IF(Tabla4[[#This Row],[Tipo de Intervención]]="","",'Formulario PPGR1'!#REF!)</f>
        <v>#REF!</v>
      </c>
      <c r="D13" s="385" t="e">
        <f>IF(Tabla4[[#This Row],[Tipo de Intervención]]="","",'Formulario PPGR1'!#REF!)</f>
        <v>#REF!</v>
      </c>
      <c r="E13" s="385" t="e">
        <f>IF(Tabla4[[#This Row],[Tipo de Intervención]]="","",'Formulario PPGR1'!#REF!)</f>
        <v>#REF!</v>
      </c>
      <c r="F13" s="385" t="e">
        <f>IF(Tabla4[[#This Row],[Tipo de Intervención]]="","",'Formulario PPGR1'!#REF!)</f>
        <v>#REF!</v>
      </c>
      <c r="G13" s="433" t="s">
        <v>152</v>
      </c>
      <c r="H13" s="434" t="s">
        <v>469</v>
      </c>
      <c r="I13" s="435" t="s">
        <v>2393</v>
      </c>
      <c r="J13" s="435" t="s">
        <v>1157</v>
      </c>
      <c r="K13" s="435" t="s">
        <v>1175</v>
      </c>
      <c r="L13" s="436" t="s">
        <v>1081</v>
      </c>
      <c r="M13" s="436" t="s">
        <v>2397</v>
      </c>
      <c r="N13" s="517">
        <v>100000</v>
      </c>
      <c r="O13" s="437" t="s">
        <v>2806</v>
      </c>
      <c r="P13" s="438" t="s">
        <v>924</v>
      </c>
    </row>
    <row r="14" spans="2:30" ht="38.25" x14ac:dyDescent="0.25">
      <c r="B14" s="385" t="e">
        <f>IF(Tabla4[[#This Row],[Tipo de Intervención]]="","",CONCATENATE(Tabla4[[#This Row],[POA]],".",Tabla4[[#This Row],[SRS]],".",Tabla4[[#This Row],[AREA]],".",Tabla4[[#This Row],[TIPO]]))</f>
        <v>#REF!</v>
      </c>
      <c r="C14" s="385" t="e">
        <f>IF(Tabla4[[#This Row],[Tipo de Intervención]]="","",'Formulario PPGR1'!#REF!)</f>
        <v>#REF!</v>
      </c>
      <c r="D14" s="385" t="e">
        <f>IF(Tabla4[[#This Row],[Tipo de Intervención]]="","",'Formulario PPGR1'!#REF!)</f>
        <v>#REF!</v>
      </c>
      <c r="E14" s="385" t="e">
        <f>IF(Tabla4[[#This Row],[Tipo de Intervención]]="","",'Formulario PPGR1'!#REF!)</f>
        <v>#REF!</v>
      </c>
      <c r="F14" s="385" t="e">
        <f>IF(Tabla4[[#This Row],[Tipo de Intervención]]="","",'Formulario PPGR1'!#REF!)</f>
        <v>#REF!</v>
      </c>
      <c r="G14" s="433" t="s">
        <v>152</v>
      </c>
      <c r="H14" s="434" t="s">
        <v>469</v>
      </c>
      <c r="I14" s="435" t="s">
        <v>2393</v>
      </c>
      <c r="J14" s="435" t="s">
        <v>1157</v>
      </c>
      <c r="K14" s="435" t="s">
        <v>1175</v>
      </c>
      <c r="L14" s="436" t="s">
        <v>1081</v>
      </c>
      <c r="M14" s="436" t="s">
        <v>2398</v>
      </c>
      <c r="N14" s="517">
        <v>80000</v>
      </c>
      <c r="O14" s="437" t="s">
        <v>2806</v>
      </c>
      <c r="P14" s="438" t="s">
        <v>924</v>
      </c>
    </row>
    <row r="15" spans="2:30" ht="38.25" x14ac:dyDescent="0.25">
      <c r="B15" s="385" t="e">
        <f>IF(Tabla4[[#This Row],[Tipo de Intervención]]="","",CONCATENATE(Tabla4[[#This Row],[POA]],".",Tabla4[[#This Row],[SRS]],".",Tabla4[[#This Row],[AREA]],".",Tabla4[[#This Row],[TIPO]]))</f>
        <v>#REF!</v>
      </c>
      <c r="C15" s="385" t="e">
        <f>IF(Tabla4[[#This Row],[Tipo de Intervención]]="","",'Formulario PPGR1'!#REF!)</f>
        <v>#REF!</v>
      </c>
      <c r="D15" s="385" t="e">
        <f>IF(Tabla4[[#This Row],[Tipo de Intervención]]="","",'Formulario PPGR1'!#REF!)</f>
        <v>#REF!</v>
      </c>
      <c r="E15" s="385" t="e">
        <f>IF(Tabla4[[#This Row],[Tipo de Intervención]]="","",'Formulario PPGR1'!#REF!)</f>
        <v>#REF!</v>
      </c>
      <c r="F15" s="385" t="e">
        <f>IF(Tabla4[[#This Row],[Tipo de Intervención]]="","",'Formulario PPGR1'!#REF!)</f>
        <v>#REF!</v>
      </c>
      <c r="G15" s="433" t="s">
        <v>152</v>
      </c>
      <c r="H15" s="434" t="s">
        <v>469</v>
      </c>
      <c r="I15" s="435" t="s">
        <v>2393</v>
      </c>
      <c r="J15" s="435" t="s">
        <v>1157</v>
      </c>
      <c r="K15" s="435" t="s">
        <v>1175</v>
      </c>
      <c r="L15" s="436" t="s">
        <v>1081</v>
      </c>
      <c r="M15" s="436" t="s">
        <v>2399</v>
      </c>
      <c r="N15" s="517">
        <v>80000</v>
      </c>
      <c r="O15" s="437" t="s">
        <v>2806</v>
      </c>
      <c r="P15" s="438" t="s">
        <v>924</v>
      </c>
    </row>
    <row r="16" spans="2:30" ht="38.25" x14ac:dyDescent="0.25">
      <c r="B16" s="385" t="e">
        <f>IF(Tabla4[[#This Row],[Tipo de Intervención]]="","",CONCATENATE(Tabla4[[#This Row],[POA]],".",Tabla4[[#This Row],[SRS]],".",Tabla4[[#This Row],[AREA]],".",Tabla4[[#This Row],[TIPO]]))</f>
        <v>#REF!</v>
      </c>
      <c r="C16" s="385" t="e">
        <f>IF(Tabla4[[#This Row],[Tipo de Intervención]]="","",'Formulario PPGR1'!#REF!)</f>
        <v>#REF!</v>
      </c>
      <c r="D16" s="385" t="e">
        <f>IF(Tabla4[[#This Row],[Tipo de Intervención]]="","",'Formulario PPGR1'!#REF!)</f>
        <v>#REF!</v>
      </c>
      <c r="E16" s="385" t="e">
        <f>IF(Tabla4[[#This Row],[Tipo de Intervención]]="","",'Formulario PPGR1'!#REF!)</f>
        <v>#REF!</v>
      </c>
      <c r="F16" s="385" t="e">
        <f>IF(Tabla4[[#This Row],[Tipo de Intervención]]="","",'Formulario PPGR1'!#REF!)</f>
        <v>#REF!</v>
      </c>
      <c r="G16" s="433" t="s">
        <v>152</v>
      </c>
      <c r="H16" s="434" t="s">
        <v>469</v>
      </c>
      <c r="I16" s="435" t="s">
        <v>2400</v>
      </c>
      <c r="J16" s="435" t="s">
        <v>1157</v>
      </c>
      <c r="K16" s="435" t="s">
        <v>1175</v>
      </c>
      <c r="L16" s="436" t="s">
        <v>1081</v>
      </c>
      <c r="M16" s="436" t="s">
        <v>2394</v>
      </c>
      <c r="N16" s="517">
        <v>100000</v>
      </c>
      <c r="O16" s="437" t="s">
        <v>2806</v>
      </c>
      <c r="P16" s="438" t="s">
        <v>924</v>
      </c>
    </row>
    <row r="17" spans="2:16" ht="25.5" x14ac:dyDescent="0.25">
      <c r="B17" s="385" t="e">
        <f>IF(Tabla4[[#This Row],[Tipo de Intervención]]="","",CONCATENATE(Tabla4[[#This Row],[POA]],".",Tabla4[[#This Row],[SRS]],".",Tabla4[[#This Row],[AREA]],".",Tabla4[[#This Row],[TIPO]]))</f>
        <v>#REF!</v>
      </c>
      <c r="C17" s="385" t="e">
        <f>IF(Tabla4[[#This Row],[Tipo de Intervención]]="","",'Formulario PPGR1'!#REF!)</f>
        <v>#REF!</v>
      </c>
      <c r="D17" s="385" t="e">
        <f>IF(Tabla4[[#This Row],[Tipo de Intervención]]="","",'Formulario PPGR1'!#REF!)</f>
        <v>#REF!</v>
      </c>
      <c r="E17" s="385" t="e">
        <f>IF(Tabla4[[#This Row],[Tipo de Intervención]]="","",'Formulario PPGR1'!#REF!)</f>
        <v>#REF!</v>
      </c>
      <c r="F17" s="385" t="e">
        <f>IF(Tabla4[[#This Row],[Tipo de Intervención]]="","",'Formulario PPGR1'!#REF!)</f>
        <v>#REF!</v>
      </c>
      <c r="G17" s="433" t="s">
        <v>152</v>
      </c>
      <c r="H17" s="434" t="s">
        <v>469</v>
      </c>
      <c r="I17" s="435" t="s">
        <v>2400</v>
      </c>
      <c r="J17" s="435" t="s">
        <v>1156</v>
      </c>
      <c r="K17" s="435" t="s">
        <v>1174</v>
      </c>
      <c r="L17" s="436" t="s">
        <v>1075</v>
      </c>
      <c r="M17" s="436" t="s">
        <v>2395</v>
      </c>
      <c r="N17" s="517">
        <v>900000</v>
      </c>
      <c r="O17" s="437" t="s">
        <v>2806</v>
      </c>
      <c r="P17" s="438" t="s">
        <v>924</v>
      </c>
    </row>
    <row r="18" spans="2:16" ht="25.5" x14ac:dyDescent="0.25">
      <c r="B18" s="385" t="e">
        <f>IF(Tabla4[[#This Row],[Tipo de Intervención]]="","",CONCATENATE(Tabla4[[#This Row],[POA]],".",Tabla4[[#This Row],[SRS]],".",Tabla4[[#This Row],[AREA]],".",Tabla4[[#This Row],[TIPO]]))</f>
        <v>#REF!</v>
      </c>
      <c r="C18" s="385" t="e">
        <f>IF(Tabla4[[#This Row],[Tipo de Intervención]]="","",'Formulario PPGR1'!#REF!)</f>
        <v>#REF!</v>
      </c>
      <c r="D18" s="385" t="e">
        <f>IF(Tabla4[[#This Row],[Tipo de Intervención]]="","",'Formulario PPGR1'!#REF!)</f>
        <v>#REF!</v>
      </c>
      <c r="E18" s="385" t="e">
        <f>IF(Tabla4[[#This Row],[Tipo de Intervención]]="","",'Formulario PPGR1'!#REF!)</f>
        <v>#REF!</v>
      </c>
      <c r="F18" s="385" t="e">
        <f>IF(Tabla4[[#This Row],[Tipo de Intervención]]="","",'Formulario PPGR1'!#REF!)</f>
        <v>#REF!</v>
      </c>
      <c r="G18" s="433" t="s">
        <v>152</v>
      </c>
      <c r="H18" s="434" t="s">
        <v>469</v>
      </c>
      <c r="I18" s="435" t="s">
        <v>2400</v>
      </c>
      <c r="J18" s="435" t="s">
        <v>1156</v>
      </c>
      <c r="K18" s="435" t="s">
        <v>1174</v>
      </c>
      <c r="L18" s="436" t="s">
        <v>1075</v>
      </c>
      <c r="M18" s="436" t="s">
        <v>2396</v>
      </c>
      <c r="N18" s="517">
        <v>150000</v>
      </c>
      <c r="O18" s="437" t="s">
        <v>2806</v>
      </c>
      <c r="P18" s="438" t="s">
        <v>924</v>
      </c>
    </row>
    <row r="19" spans="2:16" ht="25.5" x14ac:dyDescent="0.25">
      <c r="B19" s="385" t="e">
        <f>IF(Tabla4[[#This Row],[Tipo de Intervención]]="","",CONCATENATE(Tabla4[[#This Row],[POA]],".",Tabla4[[#This Row],[SRS]],".",Tabla4[[#This Row],[AREA]],".",Tabla4[[#This Row],[TIPO]]))</f>
        <v>#REF!</v>
      </c>
      <c r="C19" s="385" t="e">
        <f>IF(Tabla4[[#This Row],[Tipo de Intervención]]="","",'Formulario PPGR1'!#REF!)</f>
        <v>#REF!</v>
      </c>
      <c r="D19" s="385" t="e">
        <f>IF(Tabla4[[#This Row],[Tipo de Intervención]]="","",'Formulario PPGR1'!#REF!)</f>
        <v>#REF!</v>
      </c>
      <c r="E19" s="385" t="e">
        <f>IF(Tabla4[[#This Row],[Tipo de Intervención]]="","",'Formulario PPGR1'!#REF!)</f>
        <v>#REF!</v>
      </c>
      <c r="F19" s="385" t="e">
        <f>IF(Tabla4[[#This Row],[Tipo de Intervención]]="","",'Formulario PPGR1'!#REF!)</f>
        <v>#REF!</v>
      </c>
      <c r="G19" s="433" t="s">
        <v>152</v>
      </c>
      <c r="H19" s="434" t="s">
        <v>469</v>
      </c>
      <c r="I19" s="435" t="s">
        <v>2400</v>
      </c>
      <c r="J19" s="435" t="s">
        <v>1156</v>
      </c>
      <c r="K19" s="435" t="s">
        <v>1174</v>
      </c>
      <c r="L19" s="436" t="s">
        <v>1075</v>
      </c>
      <c r="M19" s="436" t="s">
        <v>11</v>
      </c>
      <c r="N19" s="517">
        <v>70000</v>
      </c>
      <c r="O19" s="437" t="s">
        <v>2806</v>
      </c>
      <c r="P19" s="438" t="s">
        <v>924</v>
      </c>
    </row>
    <row r="20" spans="2:16" ht="25.5" x14ac:dyDescent="0.25">
      <c r="B20" s="385" t="e">
        <f>IF(Tabla4[[#This Row],[Tipo de Intervención]]="","",CONCATENATE(Tabla4[[#This Row],[POA]],".",Tabla4[[#This Row],[SRS]],".",Tabla4[[#This Row],[AREA]],".",Tabla4[[#This Row],[TIPO]]))</f>
        <v>#REF!</v>
      </c>
      <c r="C20" s="385" t="e">
        <f>IF(Tabla4[[#This Row],[Tipo de Intervención]]="","",'Formulario PPGR1'!#REF!)</f>
        <v>#REF!</v>
      </c>
      <c r="D20" s="385" t="e">
        <f>IF(Tabla4[[#This Row],[Tipo de Intervención]]="","",'Formulario PPGR1'!#REF!)</f>
        <v>#REF!</v>
      </c>
      <c r="E20" s="385" t="e">
        <f>IF(Tabla4[[#This Row],[Tipo de Intervención]]="","",'Formulario PPGR1'!#REF!)</f>
        <v>#REF!</v>
      </c>
      <c r="F20" s="385" t="e">
        <f>IF(Tabla4[[#This Row],[Tipo de Intervención]]="","",'Formulario PPGR1'!#REF!)</f>
        <v>#REF!</v>
      </c>
      <c r="G20" s="433" t="s">
        <v>152</v>
      </c>
      <c r="H20" s="434" t="s">
        <v>469</v>
      </c>
      <c r="I20" s="435" t="s">
        <v>2400</v>
      </c>
      <c r="J20" s="435" t="s">
        <v>1156</v>
      </c>
      <c r="K20" s="435" t="s">
        <v>1174</v>
      </c>
      <c r="L20" s="436" t="s">
        <v>1075</v>
      </c>
      <c r="M20" s="436" t="s">
        <v>2397</v>
      </c>
      <c r="N20" s="517">
        <v>130000</v>
      </c>
      <c r="O20" s="437" t="s">
        <v>2806</v>
      </c>
      <c r="P20" s="438" t="s">
        <v>924</v>
      </c>
    </row>
    <row r="21" spans="2:16" ht="25.5" x14ac:dyDescent="0.25">
      <c r="B21" s="385" t="e">
        <f>IF(Tabla4[[#This Row],[Tipo de Intervención]]="","",CONCATENATE(Tabla4[[#This Row],[POA]],".",Tabla4[[#This Row],[SRS]],".",Tabla4[[#This Row],[AREA]],".",Tabla4[[#This Row],[TIPO]]))</f>
        <v>#REF!</v>
      </c>
      <c r="C21" s="385" t="e">
        <f>IF(Tabla4[[#This Row],[Tipo de Intervención]]="","",'Formulario PPGR1'!#REF!)</f>
        <v>#REF!</v>
      </c>
      <c r="D21" s="385" t="e">
        <f>IF(Tabla4[[#This Row],[Tipo de Intervención]]="","",'Formulario PPGR1'!#REF!)</f>
        <v>#REF!</v>
      </c>
      <c r="E21" s="385" t="e">
        <f>IF(Tabla4[[#This Row],[Tipo de Intervención]]="","",'Formulario PPGR1'!#REF!)</f>
        <v>#REF!</v>
      </c>
      <c r="F21" s="385" t="e">
        <f>IF(Tabla4[[#This Row],[Tipo de Intervención]]="","",'Formulario PPGR1'!#REF!)</f>
        <v>#REF!</v>
      </c>
      <c r="G21" s="433" t="s">
        <v>152</v>
      </c>
      <c r="H21" s="434" t="s">
        <v>469</v>
      </c>
      <c r="I21" s="435" t="s">
        <v>2400</v>
      </c>
      <c r="J21" s="435" t="s">
        <v>1156</v>
      </c>
      <c r="K21" s="435" t="s">
        <v>1174</v>
      </c>
      <c r="L21" s="436" t="s">
        <v>1075</v>
      </c>
      <c r="M21" s="436" t="s">
        <v>2398</v>
      </c>
      <c r="N21" s="517">
        <v>80000</v>
      </c>
      <c r="O21" s="437" t="s">
        <v>2806</v>
      </c>
      <c r="P21" s="438" t="s">
        <v>924</v>
      </c>
    </row>
    <row r="22" spans="2:16" ht="25.5" x14ac:dyDescent="0.25">
      <c r="B22" s="385" t="e">
        <f>IF(Tabla4[[#This Row],[Tipo de Intervención]]="","",CONCATENATE(Tabla4[[#This Row],[POA]],".",Tabla4[[#This Row],[SRS]],".",Tabla4[[#This Row],[AREA]],".",Tabla4[[#This Row],[TIPO]]))</f>
        <v>#REF!</v>
      </c>
      <c r="C22" s="385" t="e">
        <f>IF(Tabla4[[#This Row],[Tipo de Intervención]]="","",'Formulario PPGR1'!#REF!)</f>
        <v>#REF!</v>
      </c>
      <c r="D22" s="385" t="e">
        <f>IF(Tabla4[[#This Row],[Tipo de Intervención]]="","",'Formulario PPGR1'!#REF!)</f>
        <v>#REF!</v>
      </c>
      <c r="E22" s="385" t="e">
        <f>IF(Tabla4[[#This Row],[Tipo de Intervención]]="","",'Formulario PPGR1'!#REF!)</f>
        <v>#REF!</v>
      </c>
      <c r="F22" s="385" t="e">
        <f>IF(Tabla4[[#This Row],[Tipo de Intervención]]="","",'Formulario PPGR1'!#REF!)</f>
        <v>#REF!</v>
      </c>
      <c r="G22" s="433" t="s">
        <v>152</v>
      </c>
      <c r="H22" s="434" t="s">
        <v>469</v>
      </c>
      <c r="I22" s="435" t="s">
        <v>2400</v>
      </c>
      <c r="J22" s="435" t="s">
        <v>1156</v>
      </c>
      <c r="K22" s="435" t="s">
        <v>1174</v>
      </c>
      <c r="L22" s="436" t="s">
        <v>1075</v>
      </c>
      <c r="M22" s="436" t="s">
        <v>2399</v>
      </c>
      <c r="N22" s="517">
        <v>30000</v>
      </c>
      <c r="O22" s="437" t="s">
        <v>2806</v>
      </c>
      <c r="P22" s="438" t="s">
        <v>924</v>
      </c>
    </row>
    <row r="23" spans="2:16" ht="25.5" x14ac:dyDescent="0.25">
      <c r="B23" s="385" t="e">
        <f>IF(Tabla4[[#This Row],[Tipo de Intervención]]="","",CONCATENATE(Tabla4[[#This Row],[POA]],".",Tabla4[[#This Row],[SRS]],".",Tabla4[[#This Row],[AREA]],".",Tabla4[[#This Row],[TIPO]]))</f>
        <v>#REF!</v>
      </c>
      <c r="C23" s="385" t="e">
        <f>IF(Tabla4[[#This Row],[Tipo de Intervención]]="","",'Formulario PPGR1'!#REF!)</f>
        <v>#REF!</v>
      </c>
      <c r="D23" s="385" t="e">
        <f>IF(Tabla4[[#This Row],[Tipo de Intervención]]="","",'Formulario PPGR1'!#REF!)</f>
        <v>#REF!</v>
      </c>
      <c r="E23" s="385" t="e">
        <f>IF(Tabla4[[#This Row],[Tipo de Intervención]]="","",'Formulario PPGR1'!#REF!)</f>
        <v>#REF!</v>
      </c>
      <c r="F23" s="385" t="e">
        <f>IF(Tabla4[[#This Row],[Tipo de Intervención]]="","",'Formulario PPGR1'!#REF!)</f>
        <v>#REF!</v>
      </c>
      <c r="G23" s="433" t="s">
        <v>152</v>
      </c>
      <c r="H23" s="434" t="s">
        <v>469</v>
      </c>
      <c r="I23" s="435" t="s">
        <v>2401</v>
      </c>
      <c r="J23" s="435" t="s">
        <v>1156</v>
      </c>
      <c r="K23" s="435" t="s">
        <v>1174</v>
      </c>
      <c r="L23" s="436" t="s">
        <v>1074</v>
      </c>
      <c r="M23" s="436" t="s">
        <v>2395</v>
      </c>
      <c r="N23" s="517">
        <v>950000</v>
      </c>
      <c r="O23" s="437" t="s">
        <v>2806</v>
      </c>
      <c r="P23" s="438" t="s">
        <v>924</v>
      </c>
    </row>
    <row r="24" spans="2:16" ht="25.5" x14ac:dyDescent="0.25">
      <c r="B24" s="385" t="e">
        <f>IF(Tabla4[[#This Row],[Tipo de Intervención]]="","",CONCATENATE(Tabla4[[#This Row],[POA]],".",Tabla4[[#This Row],[SRS]],".",Tabla4[[#This Row],[AREA]],".",Tabla4[[#This Row],[TIPO]]))</f>
        <v>#REF!</v>
      </c>
      <c r="C24" s="385" t="e">
        <f>IF(Tabla4[[#This Row],[Tipo de Intervención]]="","",'Formulario PPGR1'!#REF!)</f>
        <v>#REF!</v>
      </c>
      <c r="D24" s="385" t="e">
        <f>IF(Tabla4[[#This Row],[Tipo de Intervención]]="","",'Formulario PPGR1'!#REF!)</f>
        <v>#REF!</v>
      </c>
      <c r="E24" s="385" t="e">
        <f>IF(Tabla4[[#This Row],[Tipo de Intervención]]="","",'Formulario PPGR1'!#REF!)</f>
        <v>#REF!</v>
      </c>
      <c r="F24" s="385" t="e">
        <f>IF(Tabla4[[#This Row],[Tipo de Intervención]]="","",'Formulario PPGR1'!#REF!)</f>
        <v>#REF!</v>
      </c>
      <c r="G24" s="433" t="s">
        <v>152</v>
      </c>
      <c r="H24" s="434" t="s">
        <v>469</v>
      </c>
      <c r="I24" s="435" t="s">
        <v>2401</v>
      </c>
      <c r="J24" s="435" t="s">
        <v>1156</v>
      </c>
      <c r="K24" s="435" t="s">
        <v>1174</v>
      </c>
      <c r="L24" s="436" t="s">
        <v>1074</v>
      </c>
      <c r="M24" s="436" t="s">
        <v>2396</v>
      </c>
      <c r="N24" s="517">
        <v>400000</v>
      </c>
      <c r="O24" s="437" t="s">
        <v>2806</v>
      </c>
      <c r="P24" s="438" t="s">
        <v>924</v>
      </c>
    </row>
    <row r="25" spans="2:16" ht="25.5" x14ac:dyDescent="0.25">
      <c r="B25" s="385" t="e">
        <f>IF(Tabla4[[#This Row],[Tipo de Intervención]]="","",CONCATENATE(Tabla4[[#This Row],[POA]],".",Tabla4[[#This Row],[SRS]],".",Tabla4[[#This Row],[AREA]],".",Tabla4[[#This Row],[TIPO]]))</f>
        <v>#REF!</v>
      </c>
      <c r="C25" s="385" t="e">
        <f>IF(Tabla4[[#This Row],[Tipo de Intervención]]="","",'Formulario PPGR1'!#REF!)</f>
        <v>#REF!</v>
      </c>
      <c r="D25" s="385" t="e">
        <f>IF(Tabla4[[#This Row],[Tipo de Intervención]]="","",'Formulario PPGR1'!#REF!)</f>
        <v>#REF!</v>
      </c>
      <c r="E25" s="385" t="e">
        <f>IF(Tabla4[[#This Row],[Tipo de Intervención]]="","",'Formulario PPGR1'!#REF!)</f>
        <v>#REF!</v>
      </c>
      <c r="F25" s="385" t="e">
        <f>IF(Tabla4[[#This Row],[Tipo de Intervención]]="","",'Formulario PPGR1'!#REF!)</f>
        <v>#REF!</v>
      </c>
      <c r="G25" s="433" t="s">
        <v>152</v>
      </c>
      <c r="H25" s="434" t="s">
        <v>469</v>
      </c>
      <c r="I25" s="435" t="s">
        <v>2401</v>
      </c>
      <c r="J25" s="435" t="s">
        <v>1156</v>
      </c>
      <c r="K25" s="435" t="s">
        <v>1174</v>
      </c>
      <c r="L25" s="436" t="s">
        <v>1074</v>
      </c>
      <c r="M25" s="436" t="s">
        <v>11</v>
      </c>
      <c r="N25" s="517">
        <v>350000</v>
      </c>
      <c r="O25" s="437" t="s">
        <v>2806</v>
      </c>
      <c r="P25" s="438" t="s">
        <v>924</v>
      </c>
    </row>
    <row r="26" spans="2:16" ht="25.5" x14ac:dyDescent="0.25">
      <c r="B26" s="385" t="e">
        <f>IF(Tabla4[[#This Row],[Tipo de Intervención]]="","",CONCATENATE(Tabla4[[#This Row],[POA]],".",Tabla4[[#This Row],[SRS]],".",Tabla4[[#This Row],[AREA]],".",Tabla4[[#This Row],[TIPO]]))</f>
        <v>#REF!</v>
      </c>
      <c r="C26" s="385" t="e">
        <f>IF(Tabla4[[#This Row],[Tipo de Intervención]]="","",'Formulario PPGR1'!#REF!)</f>
        <v>#REF!</v>
      </c>
      <c r="D26" s="385" t="e">
        <f>IF(Tabla4[[#This Row],[Tipo de Intervención]]="","",'Formulario PPGR1'!#REF!)</f>
        <v>#REF!</v>
      </c>
      <c r="E26" s="385" t="e">
        <f>IF(Tabla4[[#This Row],[Tipo de Intervención]]="","",'Formulario PPGR1'!#REF!)</f>
        <v>#REF!</v>
      </c>
      <c r="F26" s="385" t="e">
        <f>IF(Tabla4[[#This Row],[Tipo de Intervención]]="","",'Formulario PPGR1'!#REF!)</f>
        <v>#REF!</v>
      </c>
      <c r="G26" s="433" t="s">
        <v>152</v>
      </c>
      <c r="H26" s="434" t="s">
        <v>469</v>
      </c>
      <c r="I26" s="435" t="s">
        <v>2401</v>
      </c>
      <c r="J26" s="435" t="s">
        <v>1156</v>
      </c>
      <c r="K26" s="435" t="s">
        <v>1174</v>
      </c>
      <c r="L26" s="436" t="s">
        <v>1074</v>
      </c>
      <c r="M26" s="436" t="s">
        <v>2397</v>
      </c>
      <c r="N26" s="517">
        <v>400000</v>
      </c>
      <c r="O26" s="437" t="s">
        <v>2806</v>
      </c>
      <c r="P26" s="438" t="s">
        <v>924</v>
      </c>
    </row>
    <row r="27" spans="2:16" ht="25.5" x14ac:dyDescent="0.25">
      <c r="B27" s="385" t="e">
        <f>IF(Tabla4[[#This Row],[Tipo de Intervención]]="","",CONCATENATE(Tabla4[[#This Row],[POA]],".",Tabla4[[#This Row],[SRS]],".",Tabla4[[#This Row],[AREA]],".",Tabla4[[#This Row],[TIPO]]))</f>
        <v>#REF!</v>
      </c>
      <c r="C27" s="385" t="e">
        <f>IF(Tabla4[[#This Row],[Tipo de Intervención]]="","",'Formulario PPGR1'!#REF!)</f>
        <v>#REF!</v>
      </c>
      <c r="D27" s="385" t="e">
        <f>IF(Tabla4[[#This Row],[Tipo de Intervención]]="","",'Formulario PPGR1'!#REF!)</f>
        <v>#REF!</v>
      </c>
      <c r="E27" s="385" t="e">
        <f>IF(Tabla4[[#This Row],[Tipo de Intervención]]="","",'Formulario PPGR1'!#REF!)</f>
        <v>#REF!</v>
      </c>
      <c r="F27" s="385" t="e">
        <f>IF(Tabla4[[#This Row],[Tipo de Intervención]]="","",'Formulario PPGR1'!#REF!)</f>
        <v>#REF!</v>
      </c>
      <c r="G27" s="433" t="s">
        <v>152</v>
      </c>
      <c r="H27" s="434" t="s">
        <v>469</v>
      </c>
      <c r="I27" s="435" t="s">
        <v>2401</v>
      </c>
      <c r="J27" s="435" t="s">
        <v>1156</v>
      </c>
      <c r="K27" s="435" t="s">
        <v>1174</v>
      </c>
      <c r="L27" s="436" t="s">
        <v>1074</v>
      </c>
      <c r="M27" s="436" t="s">
        <v>2398</v>
      </c>
      <c r="N27" s="517">
        <v>800000</v>
      </c>
      <c r="O27" s="437" t="s">
        <v>2806</v>
      </c>
      <c r="P27" s="438" t="s">
        <v>924</v>
      </c>
    </row>
    <row r="28" spans="2:16" ht="25.5" x14ac:dyDescent="0.25">
      <c r="B28" s="385" t="e">
        <f>IF(Tabla4[[#This Row],[Tipo de Intervención]]="","",CONCATENATE(Tabla4[[#This Row],[POA]],".",Tabla4[[#This Row],[SRS]],".",Tabla4[[#This Row],[AREA]],".",Tabla4[[#This Row],[TIPO]]))</f>
        <v>#REF!</v>
      </c>
      <c r="C28" s="385" t="e">
        <f>IF(Tabla4[[#This Row],[Tipo de Intervención]]="","",'Formulario PPGR1'!#REF!)</f>
        <v>#REF!</v>
      </c>
      <c r="D28" s="385" t="e">
        <f>IF(Tabla4[[#This Row],[Tipo de Intervención]]="","",'Formulario PPGR1'!#REF!)</f>
        <v>#REF!</v>
      </c>
      <c r="E28" s="385" t="e">
        <f>IF(Tabla4[[#This Row],[Tipo de Intervención]]="","",'Formulario PPGR1'!#REF!)</f>
        <v>#REF!</v>
      </c>
      <c r="F28" s="385" t="e">
        <f>IF(Tabla4[[#This Row],[Tipo de Intervención]]="","",'Formulario PPGR1'!#REF!)</f>
        <v>#REF!</v>
      </c>
      <c r="G28" s="433" t="s">
        <v>152</v>
      </c>
      <c r="H28" s="434" t="s">
        <v>469</v>
      </c>
      <c r="I28" s="435" t="s">
        <v>2401</v>
      </c>
      <c r="J28" s="435" t="s">
        <v>1156</v>
      </c>
      <c r="K28" s="435" t="s">
        <v>1174</v>
      </c>
      <c r="L28" s="436" t="s">
        <v>1074</v>
      </c>
      <c r="M28" s="436" t="s">
        <v>2399</v>
      </c>
      <c r="N28" s="517">
        <v>600000</v>
      </c>
      <c r="O28" s="437" t="s">
        <v>2806</v>
      </c>
      <c r="P28" s="438" t="s">
        <v>924</v>
      </c>
    </row>
    <row r="29" spans="2:16" ht="25.5" x14ac:dyDescent="0.25">
      <c r="B29" s="385" t="e">
        <f>IF(Tabla4[[#This Row],[Tipo de Intervención]]="","",CONCATENATE(Tabla4[[#This Row],[POA]],".",Tabla4[[#This Row],[SRS]],".",Tabla4[[#This Row],[AREA]],".",Tabla4[[#This Row],[TIPO]]))</f>
        <v>#REF!</v>
      </c>
      <c r="C29" s="385" t="e">
        <f>IF(Tabla4[[#This Row],[Tipo de Intervención]]="","",'Formulario PPGR1'!#REF!)</f>
        <v>#REF!</v>
      </c>
      <c r="D29" s="385" t="e">
        <f>IF(Tabla4[[#This Row],[Tipo de Intervención]]="","",'Formulario PPGR1'!#REF!)</f>
        <v>#REF!</v>
      </c>
      <c r="E29" s="385" t="e">
        <f>IF(Tabla4[[#This Row],[Tipo de Intervención]]="","",'Formulario PPGR1'!#REF!)</f>
        <v>#REF!</v>
      </c>
      <c r="F29" s="385" t="e">
        <f>IF(Tabla4[[#This Row],[Tipo de Intervención]]="","",'Formulario PPGR1'!#REF!)</f>
        <v>#REF!</v>
      </c>
      <c r="G29" s="433" t="s">
        <v>152</v>
      </c>
      <c r="H29" s="434" t="s">
        <v>469</v>
      </c>
      <c r="I29" s="435" t="s">
        <v>2402</v>
      </c>
      <c r="J29" s="435" t="s">
        <v>1156</v>
      </c>
      <c r="K29" s="435" t="s">
        <v>1174</v>
      </c>
      <c r="L29" s="436" t="s">
        <v>1074</v>
      </c>
      <c r="M29" s="436" t="s">
        <v>2394</v>
      </c>
      <c r="N29" s="517">
        <v>150000</v>
      </c>
      <c r="O29" s="437" t="s">
        <v>2806</v>
      </c>
      <c r="P29" s="438" t="s">
        <v>924</v>
      </c>
    </row>
    <row r="30" spans="2:16" ht="25.5" x14ac:dyDescent="0.25">
      <c r="B30" s="385" t="e">
        <f>IF(Tabla4[[#This Row],[Tipo de Intervención]]="","",CONCATENATE(Tabla4[[#This Row],[POA]],".",Tabla4[[#This Row],[SRS]],".",Tabla4[[#This Row],[AREA]],".",Tabla4[[#This Row],[TIPO]]))</f>
        <v>#REF!</v>
      </c>
      <c r="C30" s="385" t="e">
        <f>IF(Tabla4[[#This Row],[Tipo de Intervención]]="","",'Formulario PPGR1'!#REF!)</f>
        <v>#REF!</v>
      </c>
      <c r="D30" s="385" t="e">
        <f>IF(Tabla4[[#This Row],[Tipo de Intervención]]="","",'Formulario PPGR1'!#REF!)</f>
        <v>#REF!</v>
      </c>
      <c r="E30" s="385" t="e">
        <f>IF(Tabla4[[#This Row],[Tipo de Intervención]]="","",'Formulario PPGR1'!#REF!)</f>
        <v>#REF!</v>
      </c>
      <c r="F30" s="385" t="e">
        <f>IF(Tabla4[[#This Row],[Tipo de Intervención]]="","",'Formulario PPGR1'!#REF!)</f>
        <v>#REF!</v>
      </c>
      <c r="G30" s="433" t="s">
        <v>152</v>
      </c>
      <c r="H30" s="434" t="s">
        <v>469</v>
      </c>
      <c r="I30" s="435" t="s">
        <v>2402</v>
      </c>
      <c r="J30" s="435" t="s">
        <v>1156</v>
      </c>
      <c r="K30" s="435" t="s">
        <v>1174</v>
      </c>
      <c r="L30" s="436" t="s">
        <v>1074</v>
      </c>
      <c r="M30" s="436" t="s">
        <v>2395</v>
      </c>
      <c r="N30" s="517">
        <v>750000</v>
      </c>
      <c r="O30" s="437" t="s">
        <v>2806</v>
      </c>
      <c r="P30" s="438" t="s">
        <v>924</v>
      </c>
    </row>
    <row r="31" spans="2:16" ht="25.5" x14ac:dyDescent="0.25">
      <c r="B31" s="293" t="e">
        <f>IF(Tabla4[[#This Row],[Tipo de Intervención]]="","",CONCATENATE(Tabla4[[#This Row],[POA]],".",Tabla4[[#This Row],[SRS]],".",Tabla4[[#This Row],[AREA]],".",Tabla4[[#This Row],[TIPO]]))</f>
        <v>#REF!</v>
      </c>
      <c r="C31" s="293" t="e">
        <f>IF(Tabla4[[#This Row],[Tipo de Intervención]]="","",'Formulario PPGR1'!#REF!)</f>
        <v>#REF!</v>
      </c>
      <c r="D31" s="293" t="e">
        <f>IF(Tabla4[[#This Row],[Tipo de Intervención]]="","",'Formulario PPGR1'!#REF!)</f>
        <v>#REF!</v>
      </c>
      <c r="E31" s="293" t="e">
        <f>IF(Tabla4[[#This Row],[Tipo de Intervención]]="","",'Formulario PPGR1'!#REF!)</f>
        <v>#REF!</v>
      </c>
      <c r="F31" s="293" t="e">
        <f>IF(Tabla4[[#This Row],[Tipo de Intervención]]="","",'Formulario PPGR1'!#REF!)</f>
        <v>#REF!</v>
      </c>
      <c r="G31" s="433" t="s">
        <v>152</v>
      </c>
      <c r="H31" s="434" t="s">
        <v>469</v>
      </c>
      <c r="I31" s="435" t="s">
        <v>2402</v>
      </c>
      <c r="J31" s="435" t="s">
        <v>1156</v>
      </c>
      <c r="K31" s="435" t="s">
        <v>1174</v>
      </c>
      <c r="L31" s="436" t="s">
        <v>1074</v>
      </c>
      <c r="M31" s="436" t="s">
        <v>2396</v>
      </c>
      <c r="N31" s="517">
        <v>500000</v>
      </c>
      <c r="O31" s="437" t="s">
        <v>2806</v>
      </c>
      <c r="P31" s="438" t="s">
        <v>924</v>
      </c>
    </row>
    <row r="32" spans="2:16" ht="25.5" x14ac:dyDescent="0.25">
      <c r="B32" s="293" t="e">
        <f>IF(Tabla4[[#This Row],[Tipo de Intervención]]="","",CONCATENATE(Tabla4[[#This Row],[POA]],".",Tabla4[[#This Row],[SRS]],".",Tabla4[[#This Row],[AREA]],".",Tabla4[[#This Row],[TIPO]]))</f>
        <v>#REF!</v>
      </c>
      <c r="C32" s="293" t="e">
        <f>IF(Tabla4[[#This Row],[Tipo de Intervención]]="","",'Formulario PPGR1'!#REF!)</f>
        <v>#REF!</v>
      </c>
      <c r="D32" s="293" t="e">
        <f>IF(Tabla4[[#This Row],[Tipo de Intervención]]="","",'Formulario PPGR1'!#REF!)</f>
        <v>#REF!</v>
      </c>
      <c r="E32" s="293" t="e">
        <f>IF(Tabla4[[#This Row],[Tipo de Intervención]]="","",'Formulario PPGR1'!#REF!)</f>
        <v>#REF!</v>
      </c>
      <c r="F32" s="293" t="e">
        <f>IF(Tabla4[[#This Row],[Tipo de Intervención]]="","",'Formulario PPGR1'!#REF!)</f>
        <v>#REF!</v>
      </c>
      <c r="G32" s="433" t="s">
        <v>152</v>
      </c>
      <c r="H32" s="434" t="s">
        <v>469</v>
      </c>
      <c r="I32" s="435" t="s">
        <v>2402</v>
      </c>
      <c r="J32" s="435" t="s">
        <v>1156</v>
      </c>
      <c r="K32" s="435" t="s">
        <v>1174</v>
      </c>
      <c r="L32" s="436" t="s">
        <v>1074</v>
      </c>
      <c r="M32" s="436" t="s">
        <v>11</v>
      </c>
      <c r="N32" s="517">
        <v>350000</v>
      </c>
      <c r="O32" s="437" t="s">
        <v>2806</v>
      </c>
      <c r="P32" s="438" t="s">
        <v>924</v>
      </c>
    </row>
    <row r="33" spans="2:16" ht="15" customHeight="1" x14ac:dyDescent="0.25">
      <c r="B33" s="293" t="e">
        <f>IF(Tabla4[[#This Row],[Tipo de Intervención]]="","",CONCATENATE(Tabla4[[#This Row],[POA]],".",Tabla4[[#This Row],[SRS]],".",Tabla4[[#This Row],[AREA]],".",Tabla4[[#This Row],[TIPO]]))</f>
        <v>#REF!</v>
      </c>
      <c r="C33" s="293" t="e">
        <f>IF(Tabla4[[#This Row],[Tipo de Intervención]]="","",'Formulario PPGR1'!#REF!)</f>
        <v>#REF!</v>
      </c>
      <c r="D33" s="293" t="e">
        <f>IF(Tabla4[[#This Row],[Tipo de Intervención]]="","",'Formulario PPGR1'!#REF!)</f>
        <v>#REF!</v>
      </c>
      <c r="E33" s="293" t="e">
        <f>IF(Tabla4[[#This Row],[Tipo de Intervención]]="","",'Formulario PPGR1'!#REF!)</f>
        <v>#REF!</v>
      </c>
      <c r="F33" s="293" t="e">
        <f>IF(Tabla4[[#This Row],[Tipo de Intervención]]="","",'Formulario PPGR1'!#REF!)</f>
        <v>#REF!</v>
      </c>
      <c r="G33" s="433" t="s">
        <v>152</v>
      </c>
      <c r="H33" s="434" t="s">
        <v>469</v>
      </c>
      <c r="I33" s="435" t="s">
        <v>2402</v>
      </c>
      <c r="J33" s="435" t="s">
        <v>1156</v>
      </c>
      <c r="K33" s="435" t="s">
        <v>1174</v>
      </c>
      <c r="L33" s="436" t="s">
        <v>1074</v>
      </c>
      <c r="M33" s="436" t="s">
        <v>2397</v>
      </c>
      <c r="N33" s="517">
        <v>250000</v>
      </c>
      <c r="O33" s="437" t="s">
        <v>2806</v>
      </c>
      <c r="P33" s="438" t="s">
        <v>924</v>
      </c>
    </row>
    <row r="34" spans="2:16" ht="25.5" x14ac:dyDescent="0.25">
      <c r="B34" s="293" t="e">
        <f>IF(Tabla4[[#This Row],[Tipo de Intervención]]="","",CONCATENATE(Tabla4[[#This Row],[POA]],".",Tabla4[[#This Row],[SRS]],".",Tabla4[[#This Row],[AREA]],".",Tabla4[[#This Row],[TIPO]]))</f>
        <v>#REF!</v>
      </c>
      <c r="C34" s="293" t="e">
        <f>IF(Tabla4[[#This Row],[Tipo de Intervención]]="","",'Formulario PPGR1'!#REF!)</f>
        <v>#REF!</v>
      </c>
      <c r="D34" s="293" t="e">
        <f>IF(Tabla4[[#This Row],[Tipo de Intervención]]="","",'Formulario PPGR1'!#REF!)</f>
        <v>#REF!</v>
      </c>
      <c r="E34" s="293" t="e">
        <f>IF(Tabla4[[#This Row],[Tipo de Intervención]]="","",'Formulario PPGR1'!#REF!)</f>
        <v>#REF!</v>
      </c>
      <c r="F34" s="293" t="e">
        <f>IF(Tabla4[[#This Row],[Tipo de Intervención]]="","",'Formulario PPGR1'!#REF!)</f>
        <v>#REF!</v>
      </c>
      <c r="G34" s="433" t="s">
        <v>152</v>
      </c>
      <c r="H34" s="434" t="s">
        <v>469</v>
      </c>
      <c r="I34" s="435" t="s">
        <v>2402</v>
      </c>
      <c r="J34" s="435" t="s">
        <v>1156</v>
      </c>
      <c r="K34" s="435" t="s">
        <v>1174</v>
      </c>
      <c r="L34" s="436" t="s">
        <v>1074</v>
      </c>
      <c r="M34" s="436" t="s">
        <v>2398</v>
      </c>
      <c r="N34" s="517">
        <v>450000</v>
      </c>
      <c r="O34" s="437" t="s">
        <v>2806</v>
      </c>
      <c r="P34" s="438" t="s">
        <v>924</v>
      </c>
    </row>
    <row r="35" spans="2:16" ht="15" customHeight="1" x14ac:dyDescent="0.25">
      <c r="B35" s="293" t="e">
        <f>IF(Tabla4[[#This Row],[Tipo de Intervención]]="","",CONCATENATE(Tabla4[[#This Row],[POA]],".",Tabla4[[#This Row],[SRS]],".",Tabla4[[#This Row],[AREA]],".",Tabla4[[#This Row],[TIPO]]))</f>
        <v>#REF!</v>
      </c>
      <c r="C35" s="293" t="e">
        <f>IF(Tabla4[[#This Row],[Tipo de Intervención]]="","",'Formulario PPGR1'!#REF!)</f>
        <v>#REF!</v>
      </c>
      <c r="D35" s="293" t="e">
        <f>IF(Tabla4[[#This Row],[Tipo de Intervención]]="","",'Formulario PPGR1'!#REF!)</f>
        <v>#REF!</v>
      </c>
      <c r="E35" s="293" t="e">
        <f>IF(Tabla4[[#This Row],[Tipo de Intervención]]="","",'Formulario PPGR1'!#REF!)</f>
        <v>#REF!</v>
      </c>
      <c r="F35" s="293" t="e">
        <f>IF(Tabla4[[#This Row],[Tipo de Intervención]]="","",'Formulario PPGR1'!#REF!)</f>
        <v>#REF!</v>
      </c>
      <c r="G35" s="433" t="s">
        <v>152</v>
      </c>
      <c r="H35" s="434" t="s">
        <v>469</v>
      </c>
      <c r="I35" s="435" t="s">
        <v>2402</v>
      </c>
      <c r="J35" s="435" t="s">
        <v>1156</v>
      </c>
      <c r="K35" s="435" t="s">
        <v>1174</v>
      </c>
      <c r="L35" s="436" t="s">
        <v>1074</v>
      </c>
      <c r="M35" s="436" t="s">
        <v>2399</v>
      </c>
      <c r="N35" s="517">
        <v>350000</v>
      </c>
      <c r="O35" s="437" t="s">
        <v>2806</v>
      </c>
      <c r="P35" s="438" t="s">
        <v>924</v>
      </c>
    </row>
    <row r="36" spans="2:16" ht="15" customHeight="1" x14ac:dyDescent="0.25">
      <c r="B36" s="293" t="e">
        <f>IF(Tabla4[[#This Row],[Tipo de Intervención]]="","",CONCATENATE(Tabla4[[#This Row],[POA]],".",Tabla4[[#This Row],[SRS]],".",Tabla4[[#This Row],[AREA]],".",Tabla4[[#This Row],[TIPO]]))</f>
        <v>#REF!</v>
      </c>
      <c r="C36" s="293" t="e">
        <f>IF(Tabla4[[#This Row],[Tipo de Intervención]]="","",'Formulario PPGR1'!#REF!)</f>
        <v>#REF!</v>
      </c>
      <c r="D36" s="293" t="e">
        <f>IF(Tabla4[[#This Row],[Tipo de Intervención]]="","",'Formulario PPGR1'!#REF!)</f>
        <v>#REF!</v>
      </c>
      <c r="E36" s="293" t="e">
        <f>IF(Tabla4[[#This Row],[Tipo de Intervención]]="","",'Formulario PPGR1'!#REF!)</f>
        <v>#REF!</v>
      </c>
      <c r="F36" s="293" t="e">
        <f>IF(Tabla4[[#This Row],[Tipo de Intervención]]="","",'Formulario PPGR1'!#REF!)</f>
        <v>#REF!</v>
      </c>
      <c r="G36" s="433" t="s">
        <v>152</v>
      </c>
      <c r="H36" s="434" t="s">
        <v>469</v>
      </c>
      <c r="I36" s="435" t="s">
        <v>2403</v>
      </c>
      <c r="J36" s="435" t="s">
        <v>1157</v>
      </c>
      <c r="K36" s="435" t="s">
        <v>1175</v>
      </c>
      <c r="L36" s="436" t="s">
        <v>1081</v>
      </c>
      <c r="M36" s="436" t="s">
        <v>2395</v>
      </c>
      <c r="N36" s="517">
        <v>750000</v>
      </c>
      <c r="O36" s="437" t="s">
        <v>2806</v>
      </c>
      <c r="P36" s="438" t="s">
        <v>924</v>
      </c>
    </row>
    <row r="37" spans="2:16" ht="15" customHeight="1" x14ac:dyDescent="0.25">
      <c r="B37" s="293" t="e">
        <f>IF(Tabla4[[#This Row],[Tipo de Intervención]]="","",CONCATENATE(Tabla4[[#This Row],[POA]],".",Tabla4[[#This Row],[SRS]],".",Tabla4[[#This Row],[AREA]],".",Tabla4[[#This Row],[TIPO]]))</f>
        <v>#REF!</v>
      </c>
      <c r="C37" s="293" t="e">
        <f>IF(Tabla4[[#This Row],[Tipo de Intervención]]="","",'Formulario PPGR1'!#REF!)</f>
        <v>#REF!</v>
      </c>
      <c r="D37" s="293" t="e">
        <f>IF(Tabla4[[#This Row],[Tipo de Intervención]]="","",'Formulario PPGR1'!#REF!)</f>
        <v>#REF!</v>
      </c>
      <c r="E37" s="293" t="e">
        <f>IF(Tabla4[[#This Row],[Tipo de Intervención]]="","",'Formulario PPGR1'!#REF!)</f>
        <v>#REF!</v>
      </c>
      <c r="F37" s="293" t="e">
        <f>IF(Tabla4[[#This Row],[Tipo de Intervención]]="","",'Formulario PPGR1'!#REF!)</f>
        <v>#REF!</v>
      </c>
      <c r="G37" s="433" t="s">
        <v>152</v>
      </c>
      <c r="H37" s="434" t="s">
        <v>469</v>
      </c>
      <c r="I37" s="435" t="s">
        <v>2403</v>
      </c>
      <c r="J37" s="435" t="s">
        <v>1157</v>
      </c>
      <c r="K37" s="435" t="s">
        <v>1175</v>
      </c>
      <c r="L37" s="436" t="s">
        <v>1081</v>
      </c>
      <c r="M37" s="436" t="s">
        <v>2396</v>
      </c>
      <c r="N37" s="517">
        <v>250000</v>
      </c>
      <c r="O37" s="437" t="s">
        <v>2806</v>
      </c>
      <c r="P37" s="438" t="s">
        <v>924</v>
      </c>
    </row>
    <row r="38" spans="2:16" ht="15" customHeight="1" x14ac:dyDescent="0.25">
      <c r="B38" s="293" t="e">
        <f>IF(Tabla4[[#This Row],[Tipo de Intervención]]="","",CONCATENATE(Tabla4[[#This Row],[POA]],".",Tabla4[[#This Row],[SRS]],".",Tabla4[[#This Row],[AREA]],".",Tabla4[[#This Row],[TIPO]]))</f>
        <v>#REF!</v>
      </c>
      <c r="C38" s="293" t="e">
        <f>IF(Tabla4[[#This Row],[Tipo de Intervención]]="","",'Formulario PPGR1'!#REF!)</f>
        <v>#REF!</v>
      </c>
      <c r="D38" s="293" t="e">
        <f>IF(Tabla4[[#This Row],[Tipo de Intervención]]="","",'Formulario PPGR1'!#REF!)</f>
        <v>#REF!</v>
      </c>
      <c r="E38" s="293" t="e">
        <f>IF(Tabla4[[#This Row],[Tipo de Intervención]]="","",'Formulario PPGR1'!#REF!)</f>
        <v>#REF!</v>
      </c>
      <c r="F38" s="293" t="e">
        <f>IF(Tabla4[[#This Row],[Tipo de Intervención]]="","",'Formulario PPGR1'!#REF!)</f>
        <v>#REF!</v>
      </c>
      <c r="G38" s="433" t="s">
        <v>152</v>
      </c>
      <c r="H38" s="434" t="s">
        <v>469</v>
      </c>
      <c r="I38" s="435" t="s">
        <v>2403</v>
      </c>
      <c r="J38" s="435" t="s">
        <v>1157</v>
      </c>
      <c r="K38" s="435" t="s">
        <v>1175</v>
      </c>
      <c r="L38" s="436" t="s">
        <v>1081</v>
      </c>
      <c r="M38" s="436" t="s">
        <v>11</v>
      </c>
      <c r="N38" s="517">
        <v>90000</v>
      </c>
      <c r="O38" s="437" t="s">
        <v>2806</v>
      </c>
      <c r="P38" s="438" t="s">
        <v>924</v>
      </c>
    </row>
    <row r="39" spans="2:16" ht="15" customHeight="1" x14ac:dyDescent="0.25">
      <c r="B39" s="293" t="e">
        <f>IF(Tabla4[[#This Row],[Tipo de Intervención]]="","",CONCATENATE(Tabla4[[#This Row],[POA]],".",Tabla4[[#This Row],[SRS]],".",Tabla4[[#This Row],[AREA]],".",Tabla4[[#This Row],[TIPO]]))</f>
        <v>#REF!</v>
      </c>
      <c r="C39" s="293" t="e">
        <f>IF(Tabla4[[#This Row],[Tipo de Intervención]]="","",'Formulario PPGR1'!#REF!)</f>
        <v>#REF!</v>
      </c>
      <c r="D39" s="293" t="e">
        <f>IF(Tabla4[[#This Row],[Tipo de Intervención]]="","",'Formulario PPGR1'!#REF!)</f>
        <v>#REF!</v>
      </c>
      <c r="E39" s="293" t="e">
        <f>IF(Tabla4[[#This Row],[Tipo de Intervención]]="","",'Formulario PPGR1'!#REF!)</f>
        <v>#REF!</v>
      </c>
      <c r="F39" s="293" t="e">
        <f>IF(Tabla4[[#This Row],[Tipo de Intervención]]="","",'Formulario PPGR1'!#REF!)</f>
        <v>#REF!</v>
      </c>
      <c r="G39" s="433" t="s">
        <v>152</v>
      </c>
      <c r="H39" s="434" t="s">
        <v>469</v>
      </c>
      <c r="I39" s="435" t="s">
        <v>2403</v>
      </c>
      <c r="J39" s="435" t="s">
        <v>1157</v>
      </c>
      <c r="K39" s="435" t="s">
        <v>1175</v>
      </c>
      <c r="L39" s="436" t="s">
        <v>1081</v>
      </c>
      <c r="M39" s="436" t="s">
        <v>2397</v>
      </c>
      <c r="N39" s="517">
        <v>80000</v>
      </c>
      <c r="O39" s="437" t="s">
        <v>2806</v>
      </c>
      <c r="P39" s="438" t="s">
        <v>924</v>
      </c>
    </row>
    <row r="40" spans="2:16" ht="15" customHeight="1" x14ac:dyDescent="0.25">
      <c r="B40" s="293" t="e">
        <f>IF(Tabla4[[#This Row],[Tipo de Intervención]]="","",CONCATENATE(Tabla4[[#This Row],[POA]],".",Tabla4[[#This Row],[SRS]],".",Tabla4[[#This Row],[AREA]],".",Tabla4[[#This Row],[TIPO]]))</f>
        <v>#REF!</v>
      </c>
      <c r="C40" s="293" t="e">
        <f>IF(Tabla4[[#This Row],[Tipo de Intervención]]="","",'Formulario PPGR1'!#REF!)</f>
        <v>#REF!</v>
      </c>
      <c r="D40" s="293" t="e">
        <f>IF(Tabla4[[#This Row],[Tipo de Intervención]]="","",'Formulario PPGR1'!#REF!)</f>
        <v>#REF!</v>
      </c>
      <c r="E40" s="293" t="e">
        <f>IF(Tabla4[[#This Row],[Tipo de Intervención]]="","",'Formulario PPGR1'!#REF!)</f>
        <v>#REF!</v>
      </c>
      <c r="F40" s="293" t="e">
        <f>IF(Tabla4[[#This Row],[Tipo de Intervención]]="","",'Formulario PPGR1'!#REF!)</f>
        <v>#REF!</v>
      </c>
      <c r="G40" s="433" t="s">
        <v>152</v>
      </c>
      <c r="H40" s="434" t="s">
        <v>469</v>
      </c>
      <c r="I40" s="435" t="s">
        <v>2403</v>
      </c>
      <c r="J40" s="435" t="s">
        <v>1157</v>
      </c>
      <c r="K40" s="435" t="s">
        <v>1175</v>
      </c>
      <c r="L40" s="436" t="s">
        <v>1081</v>
      </c>
      <c r="M40" s="436" t="s">
        <v>2398</v>
      </c>
      <c r="N40" s="517">
        <v>120000</v>
      </c>
      <c r="O40" s="437" t="s">
        <v>2806</v>
      </c>
      <c r="P40" s="438" t="s">
        <v>924</v>
      </c>
    </row>
    <row r="41" spans="2:16" ht="15" customHeight="1" x14ac:dyDescent="0.25">
      <c r="B41" s="293" t="e">
        <f>IF(Tabla4[[#This Row],[Tipo de Intervención]]="","",CONCATENATE(Tabla4[[#This Row],[POA]],".",Tabla4[[#This Row],[SRS]],".",Tabla4[[#This Row],[AREA]],".",Tabla4[[#This Row],[TIPO]]))</f>
        <v>#REF!</v>
      </c>
      <c r="C41" s="293" t="e">
        <f>IF(Tabla4[[#This Row],[Tipo de Intervención]]="","",'Formulario PPGR1'!#REF!)</f>
        <v>#REF!</v>
      </c>
      <c r="D41" s="293" t="e">
        <f>IF(Tabla4[[#This Row],[Tipo de Intervención]]="","",'Formulario PPGR1'!#REF!)</f>
        <v>#REF!</v>
      </c>
      <c r="E41" s="293" t="e">
        <f>IF(Tabla4[[#This Row],[Tipo de Intervención]]="","",'Formulario PPGR1'!#REF!)</f>
        <v>#REF!</v>
      </c>
      <c r="F41" s="293" t="e">
        <f>IF(Tabla4[[#This Row],[Tipo de Intervención]]="","",'Formulario PPGR1'!#REF!)</f>
        <v>#REF!</v>
      </c>
      <c r="G41" s="433" t="s">
        <v>152</v>
      </c>
      <c r="H41" s="434" t="s">
        <v>469</v>
      </c>
      <c r="I41" s="435" t="s">
        <v>2403</v>
      </c>
      <c r="J41" s="435" t="s">
        <v>1157</v>
      </c>
      <c r="K41" s="435" t="s">
        <v>1175</v>
      </c>
      <c r="L41" s="436" t="s">
        <v>1081</v>
      </c>
      <c r="M41" s="436" t="s">
        <v>2399</v>
      </c>
      <c r="N41" s="517">
        <v>210000</v>
      </c>
      <c r="O41" s="437" t="s">
        <v>2806</v>
      </c>
      <c r="P41" s="438" t="s">
        <v>924</v>
      </c>
    </row>
    <row r="42" spans="2:16" ht="15" customHeight="1" x14ac:dyDescent="0.25">
      <c r="B42" s="293" t="e">
        <f>IF(Tabla4[[#This Row],[Tipo de Intervención]]="","",CONCATENATE(Tabla4[[#This Row],[POA]],".",Tabla4[[#This Row],[SRS]],".",Tabla4[[#This Row],[AREA]],".",Tabla4[[#This Row],[TIPO]]))</f>
        <v>#REF!</v>
      </c>
      <c r="C42" s="293" t="e">
        <f>IF(Tabla4[[#This Row],[Tipo de Intervención]]="","",'Formulario PPGR1'!#REF!)</f>
        <v>#REF!</v>
      </c>
      <c r="D42" s="293" t="e">
        <f>IF(Tabla4[[#This Row],[Tipo de Intervención]]="","",'Formulario PPGR1'!#REF!)</f>
        <v>#REF!</v>
      </c>
      <c r="E42" s="293" t="e">
        <f>IF(Tabla4[[#This Row],[Tipo de Intervención]]="","",'Formulario PPGR1'!#REF!)</f>
        <v>#REF!</v>
      </c>
      <c r="F42" s="293" t="e">
        <f>IF(Tabla4[[#This Row],[Tipo de Intervención]]="","",'Formulario PPGR1'!#REF!)</f>
        <v>#REF!</v>
      </c>
      <c r="G42" s="433" t="s">
        <v>152</v>
      </c>
      <c r="H42" s="434" t="s">
        <v>469</v>
      </c>
      <c r="I42" s="435" t="s">
        <v>2404</v>
      </c>
      <c r="J42" s="435" t="s">
        <v>1156</v>
      </c>
      <c r="K42" s="435" t="s">
        <v>1174</v>
      </c>
      <c r="L42" s="435" t="s">
        <v>1156</v>
      </c>
      <c r="M42" s="436" t="s">
        <v>2394</v>
      </c>
      <c r="N42" s="517">
        <v>150000</v>
      </c>
      <c r="O42" s="437" t="s">
        <v>2806</v>
      </c>
      <c r="P42" s="438" t="s">
        <v>924</v>
      </c>
    </row>
    <row r="43" spans="2:16" ht="15" customHeight="1" x14ac:dyDescent="0.25">
      <c r="B43" s="293" t="e">
        <f>IF(Tabla4[[#This Row],[Tipo de Intervención]]="","",CONCATENATE(Tabla4[[#This Row],[POA]],".",Tabla4[[#This Row],[SRS]],".",Tabla4[[#This Row],[AREA]],".",Tabla4[[#This Row],[TIPO]]))</f>
        <v>#REF!</v>
      </c>
      <c r="C43" s="293" t="e">
        <f>IF(Tabla4[[#This Row],[Tipo de Intervención]]="","",'Formulario PPGR1'!#REF!)</f>
        <v>#REF!</v>
      </c>
      <c r="D43" s="293" t="e">
        <f>IF(Tabla4[[#This Row],[Tipo de Intervención]]="","",'Formulario PPGR1'!#REF!)</f>
        <v>#REF!</v>
      </c>
      <c r="E43" s="293" t="e">
        <f>IF(Tabla4[[#This Row],[Tipo de Intervención]]="","",'Formulario PPGR1'!#REF!)</f>
        <v>#REF!</v>
      </c>
      <c r="F43" s="293" t="e">
        <f>IF(Tabla4[[#This Row],[Tipo de Intervención]]="","",'Formulario PPGR1'!#REF!)</f>
        <v>#REF!</v>
      </c>
      <c r="G43" s="433" t="s">
        <v>152</v>
      </c>
      <c r="H43" s="434" t="s">
        <v>469</v>
      </c>
      <c r="I43" s="435" t="s">
        <v>2404</v>
      </c>
      <c r="J43" s="435" t="s">
        <v>1156</v>
      </c>
      <c r="K43" s="435" t="s">
        <v>1174</v>
      </c>
      <c r="L43" s="435" t="s">
        <v>1156</v>
      </c>
      <c r="M43" s="436" t="s">
        <v>2395</v>
      </c>
      <c r="N43" s="517">
        <v>850000</v>
      </c>
      <c r="O43" s="437" t="s">
        <v>2806</v>
      </c>
      <c r="P43" s="438" t="s">
        <v>924</v>
      </c>
    </row>
    <row r="44" spans="2:16" ht="25.5" x14ac:dyDescent="0.25">
      <c r="B44" s="407" t="e">
        <f>IF(Tabla4[[#This Row],[Tipo de Intervención]]="","",CONCATENATE(Tabla4[[#This Row],[POA]],".",Tabla4[[#This Row],[SRS]],".",Tabla4[[#This Row],[AREA]],".",Tabla4[[#This Row],[TIPO]]))</f>
        <v>#REF!</v>
      </c>
      <c r="C44" s="407" t="e">
        <f>IF(Tabla4[[#This Row],[Tipo de Intervención]]="","",'Formulario PPGR1'!#REF!)</f>
        <v>#REF!</v>
      </c>
      <c r="D44" s="407" t="e">
        <f>IF(Tabla4[[#This Row],[Tipo de Intervención]]="","",'Formulario PPGR1'!#REF!)</f>
        <v>#REF!</v>
      </c>
      <c r="E44" s="407" t="e">
        <f>IF(Tabla4[[#This Row],[Tipo de Intervención]]="","",'Formulario PPGR1'!#REF!)</f>
        <v>#REF!</v>
      </c>
      <c r="F44" s="407" t="e">
        <f>IF(Tabla4[[#This Row],[Tipo de Intervención]]="","",'Formulario PPGR1'!#REF!)</f>
        <v>#REF!</v>
      </c>
      <c r="G44" s="433" t="s">
        <v>152</v>
      </c>
      <c r="H44" s="434" t="s">
        <v>469</v>
      </c>
      <c r="I44" s="435" t="s">
        <v>2404</v>
      </c>
      <c r="J44" s="435" t="s">
        <v>1156</v>
      </c>
      <c r="K44" s="435" t="s">
        <v>1174</v>
      </c>
      <c r="L44" s="435" t="s">
        <v>1156</v>
      </c>
      <c r="M44" s="436" t="s">
        <v>2396</v>
      </c>
      <c r="N44" s="517">
        <v>250000</v>
      </c>
      <c r="O44" s="437" t="s">
        <v>2806</v>
      </c>
      <c r="P44" s="438" t="s">
        <v>924</v>
      </c>
    </row>
    <row r="45" spans="2:16" ht="25.5" x14ac:dyDescent="0.25">
      <c r="B45" s="407" t="e">
        <f>IF(Tabla4[[#This Row],[Tipo de Intervención]]="","",CONCATENATE(Tabla4[[#This Row],[POA]],".",Tabla4[[#This Row],[SRS]],".",Tabla4[[#This Row],[AREA]],".",Tabla4[[#This Row],[TIPO]]))</f>
        <v>#REF!</v>
      </c>
      <c r="C45" s="407" t="e">
        <f>IF(Tabla4[[#This Row],[Tipo de Intervención]]="","",'Formulario PPGR1'!#REF!)</f>
        <v>#REF!</v>
      </c>
      <c r="D45" s="407" t="e">
        <f>IF(Tabla4[[#This Row],[Tipo de Intervención]]="","",'Formulario PPGR1'!#REF!)</f>
        <v>#REF!</v>
      </c>
      <c r="E45" s="407" t="e">
        <f>IF(Tabla4[[#This Row],[Tipo de Intervención]]="","",'Formulario PPGR1'!#REF!)</f>
        <v>#REF!</v>
      </c>
      <c r="F45" s="407" t="e">
        <f>IF(Tabla4[[#This Row],[Tipo de Intervención]]="","",'Formulario PPGR1'!#REF!)</f>
        <v>#REF!</v>
      </c>
      <c r="G45" s="433" t="s">
        <v>152</v>
      </c>
      <c r="H45" s="434" t="s">
        <v>469</v>
      </c>
      <c r="I45" s="435" t="s">
        <v>2404</v>
      </c>
      <c r="J45" s="435" t="s">
        <v>1156</v>
      </c>
      <c r="K45" s="435" t="s">
        <v>1174</v>
      </c>
      <c r="L45" s="435" t="s">
        <v>1156</v>
      </c>
      <c r="M45" s="436" t="s">
        <v>11</v>
      </c>
      <c r="N45" s="517">
        <v>200000</v>
      </c>
      <c r="O45" s="437" t="s">
        <v>2806</v>
      </c>
      <c r="P45" s="438" t="s">
        <v>924</v>
      </c>
    </row>
    <row r="46" spans="2:16" ht="25.5" x14ac:dyDescent="0.25">
      <c r="B46" s="407" t="e">
        <f>IF(Tabla4[[#This Row],[Tipo de Intervención]]="","",CONCATENATE(Tabla4[[#This Row],[POA]],".",Tabla4[[#This Row],[SRS]],".",Tabla4[[#This Row],[AREA]],".",Tabla4[[#This Row],[TIPO]]))</f>
        <v>#REF!</v>
      </c>
      <c r="C46" s="407" t="e">
        <f>IF(Tabla4[[#This Row],[Tipo de Intervención]]="","",'Formulario PPGR1'!#REF!)</f>
        <v>#REF!</v>
      </c>
      <c r="D46" s="407" t="e">
        <f>IF(Tabla4[[#This Row],[Tipo de Intervención]]="","",'Formulario PPGR1'!#REF!)</f>
        <v>#REF!</v>
      </c>
      <c r="E46" s="407" t="e">
        <f>IF(Tabla4[[#This Row],[Tipo de Intervención]]="","",'Formulario PPGR1'!#REF!)</f>
        <v>#REF!</v>
      </c>
      <c r="F46" s="407" t="e">
        <f>IF(Tabla4[[#This Row],[Tipo de Intervención]]="","",'Formulario PPGR1'!#REF!)</f>
        <v>#REF!</v>
      </c>
      <c r="G46" s="433" t="s">
        <v>152</v>
      </c>
      <c r="H46" s="434" t="s">
        <v>469</v>
      </c>
      <c r="I46" s="435" t="s">
        <v>2404</v>
      </c>
      <c r="J46" s="435" t="s">
        <v>1156</v>
      </c>
      <c r="K46" s="435" t="s">
        <v>1174</v>
      </c>
      <c r="L46" s="435" t="s">
        <v>1156</v>
      </c>
      <c r="M46" s="436" t="s">
        <v>2397</v>
      </c>
      <c r="N46" s="517">
        <v>200000</v>
      </c>
      <c r="O46" s="437" t="s">
        <v>2806</v>
      </c>
      <c r="P46" s="438" t="s">
        <v>924</v>
      </c>
    </row>
    <row r="47" spans="2:16" ht="25.5" x14ac:dyDescent="0.25">
      <c r="B47" s="407" t="e">
        <f>IF(Tabla4[[#This Row],[Tipo de Intervención]]="","",CONCATENATE(Tabla4[[#This Row],[POA]],".",Tabla4[[#This Row],[SRS]],".",Tabla4[[#This Row],[AREA]],".",Tabla4[[#This Row],[TIPO]]))</f>
        <v>#REF!</v>
      </c>
      <c r="C47" s="407" t="e">
        <f>IF(Tabla4[[#This Row],[Tipo de Intervención]]="","",'Formulario PPGR1'!#REF!)</f>
        <v>#REF!</v>
      </c>
      <c r="D47" s="407" t="e">
        <f>IF(Tabla4[[#This Row],[Tipo de Intervención]]="","",'Formulario PPGR1'!#REF!)</f>
        <v>#REF!</v>
      </c>
      <c r="E47" s="407" t="e">
        <f>IF(Tabla4[[#This Row],[Tipo de Intervención]]="","",'Formulario PPGR1'!#REF!)</f>
        <v>#REF!</v>
      </c>
      <c r="F47" s="407" t="e">
        <f>IF(Tabla4[[#This Row],[Tipo de Intervención]]="","",'Formulario PPGR1'!#REF!)</f>
        <v>#REF!</v>
      </c>
      <c r="G47" s="433" t="s">
        <v>152</v>
      </c>
      <c r="H47" s="434" t="s">
        <v>469</v>
      </c>
      <c r="I47" s="435" t="s">
        <v>2404</v>
      </c>
      <c r="J47" s="435" t="s">
        <v>1156</v>
      </c>
      <c r="K47" s="435" t="s">
        <v>1174</v>
      </c>
      <c r="L47" s="435" t="s">
        <v>1156</v>
      </c>
      <c r="M47" s="436" t="s">
        <v>2398</v>
      </c>
      <c r="N47" s="517">
        <v>150000</v>
      </c>
      <c r="O47" s="437" t="s">
        <v>2806</v>
      </c>
      <c r="P47" s="438" t="s">
        <v>924</v>
      </c>
    </row>
    <row r="48" spans="2:16" ht="25.5" x14ac:dyDescent="0.25">
      <c r="B48" s="407" t="e">
        <f>IF(Tabla4[[#This Row],[Tipo de Intervención]]="","",CONCATENATE(Tabla4[[#This Row],[POA]],".",Tabla4[[#This Row],[SRS]],".",Tabla4[[#This Row],[AREA]],".",Tabla4[[#This Row],[TIPO]]))</f>
        <v>#REF!</v>
      </c>
      <c r="C48" s="407" t="e">
        <f>IF(Tabla4[[#This Row],[Tipo de Intervención]]="","",'Formulario PPGR1'!#REF!)</f>
        <v>#REF!</v>
      </c>
      <c r="D48" s="407" t="e">
        <f>IF(Tabla4[[#This Row],[Tipo de Intervención]]="","",'Formulario PPGR1'!#REF!)</f>
        <v>#REF!</v>
      </c>
      <c r="E48" s="407" t="e">
        <f>IF(Tabla4[[#This Row],[Tipo de Intervención]]="","",'Formulario PPGR1'!#REF!)</f>
        <v>#REF!</v>
      </c>
      <c r="F48" s="407" t="e">
        <f>IF(Tabla4[[#This Row],[Tipo de Intervención]]="","",'Formulario PPGR1'!#REF!)</f>
        <v>#REF!</v>
      </c>
      <c r="G48" s="433" t="s">
        <v>152</v>
      </c>
      <c r="H48" s="434" t="s">
        <v>469</v>
      </c>
      <c r="I48" s="435" t="s">
        <v>2404</v>
      </c>
      <c r="J48" s="435" t="s">
        <v>1156</v>
      </c>
      <c r="K48" s="435" t="s">
        <v>1174</v>
      </c>
      <c r="L48" s="435" t="s">
        <v>1156</v>
      </c>
      <c r="M48" s="436" t="s">
        <v>2399</v>
      </c>
      <c r="N48" s="517">
        <v>200000</v>
      </c>
      <c r="O48" s="437" t="s">
        <v>2806</v>
      </c>
      <c r="P48" s="438" t="s">
        <v>924</v>
      </c>
    </row>
    <row r="49" spans="2:16" ht="25.5" x14ac:dyDescent="0.25">
      <c r="B49" s="407" t="e">
        <f>IF(Tabla4[[#This Row],[Tipo de Intervención]]="","",CONCATENATE(Tabla4[[#This Row],[POA]],".",Tabla4[[#This Row],[SRS]],".",Tabla4[[#This Row],[AREA]],".",Tabla4[[#This Row],[TIPO]]))</f>
        <v>#REF!</v>
      </c>
      <c r="C49" s="407" t="e">
        <f>IF(Tabla4[[#This Row],[Tipo de Intervención]]="","",'Formulario PPGR1'!#REF!)</f>
        <v>#REF!</v>
      </c>
      <c r="D49" s="407" t="e">
        <f>IF(Tabla4[[#This Row],[Tipo de Intervención]]="","",'Formulario PPGR1'!#REF!)</f>
        <v>#REF!</v>
      </c>
      <c r="E49" s="407" t="e">
        <f>IF(Tabla4[[#This Row],[Tipo de Intervención]]="","",'Formulario PPGR1'!#REF!)</f>
        <v>#REF!</v>
      </c>
      <c r="F49" s="407" t="e">
        <f>IF(Tabla4[[#This Row],[Tipo de Intervención]]="","",'Formulario PPGR1'!#REF!)</f>
        <v>#REF!</v>
      </c>
      <c r="G49" s="433" t="s">
        <v>152</v>
      </c>
      <c r="H49" s="434" t="s">
        <v>469</v>
      </c>
      <c r="I49" s="435" t="s">
        <v>2405</v>
      </c>
      <c r="J49" s="435" t="s">
        <v>1156</v>
      </c>
      <c r="K49" s="435" t="s">
        <v>1174</v>
      </c>
      <c r="L49" s="436" t="s">
        <v>1079</v>
      </c>
      <c r="M49" s="436" t="s">
        <v>2394</v>
      </c>
      <c r="N49" s="517">
        <v>150000</v>
      </c>
      <c r="O49" s="437" t="s">
        <v>2806</v>
      </c>
      <c r="P49" s="438" t="s">
        <v>924</v>
      </c>
    </row>
    <row r="50" spans="2:16" ht="25.5" x14ac:dyDescent="0.25">
      <c r="B50" s="407" t="e">
        <f>IF(Tabla4[[#This Row],[Tipo de Intervención]]="","",CONCATENATE(Tabla4[[#This Row],[POA]],".",Tabla4[[#This Row],[SRS]],".",Tabla4[[#This Row],[AREA]],".",Tabla4[[#This Row],[TIPO]]))</f>
        <v>#REF!</v>
      </c>
      <c r="C50" s="407" t="e">
        <f>IF(Tabla4[[#This Row],[Tipo de Intervención]]="","",'Formulario PPGR1'!#REF!)</f>
        <v>#REF!</v>
      </c>
      <c r="D50" s="407" t="e">
        <f>IF(Tabla4[[#This Row],[Tipo de Intervención]]="","",'Formulario PPGR1'!#REF!)</f>
        <v>#REF!</v>
      </c>
      <c r="E50" s="407" t="e">
        <f>IF(Tabla4[[#This Row],[Tipo de Intervención]]="","",'Formulario PPGR1'!#REF!)</f>
        <v>#REF!</v>
      </c>
      <c r="F50" s="407" t="e">
        <f>IF(Tabla4[[#This Row],[Tipo de Intervención]]="","",'Formulario PPGR1'!#REF!)</f>
        <v>#REF!</v>
      </c>
      <c r="G50" s="433" t="s">
        <v>152</v>
      </c>
      <c r="H50" s="434" t="s">
        <v>469</v>
      </c>
      <c r="I50" s="435" t="s">
        <v>2405</v>
      </c>
      <c r="J50" s="435" t="s">
        <v>1156</v>
      </c>
      <c r="K50" s="435" t="s">
        <v>1174</v>
      </c>
      <c r="L50" s="436" t="s">
        <v>1079</v>
      </c>
      <c r="M50" s="436" t="s">
        <v>2395</v>
      </c>
      <c r="N50" s="517">
        <v>950000</v>
      </c>
      <c r="O50" s="437" t="s">
        <v>2806</v>
      </c>
      <c r="P50" s="438" t="s">
        <v>924</v>
      </c>
    </row>
    <row r="51" spans="2:16" ht="25.5" x14ac:dyDescent="0.25">
      <c r="B51" s="422" t="e">
        <f>IF(Tabla4[[#This Row],[Tipo de Intervención]]="","",CONCATENATE(Tabla4[[#This Row],[POA]],".",Tabla4[[#This Row],[SRS]],".",Tabla4[[#This Row],[AREA]],".",Tabla4[[#This Row],[TIPO]]))</f>
        <v>#REF!</v>
      </c>
      <c r="C51" s="422" t="e">
        <f>IF(Tabla4[[#This Row],[Tipo de Intervención]]="","",'Formulario PPGR1'!#REF!)</f>
        <v>#REF!</v>
      </c>
      <c r="D51" s="422" t="e">
        <f>IF(Tabla4[[#This Row],[Tipo de Intervención]]="","",'Formulario PPGR1'!#REF!)</f>
        <v>#REF!</v>
      </c>
      <c r="E51" s="422" t="e">
        <f>IF(Tabla4[[#This Row],[Tipo de Intervención]]="","",'Formulario PPGR1'!#REF!)</f>
        <v>#REF!</v>
      </c>
      <c r="F51" s="422" t="e">
        <f>IF(Tabla4[[#This Row],[Tipo de Intervención]]="","",'Formulario PPGR1'!#REF!)</f>
        <v>#REF!</v>
      </c>
      <c r="G51" s="447" t="s">
        <v>152</v>
      </c>
      <c r="H51" s="447" t="s">
        <v>469</v>
      </c>
      <c r="I51" s="445" t="s">
        <v>2405</v>
      </c>
      <c r="J51" s="445" t="s">
        <v>1156</v>
      </c>
      <c r="K51" s="421" t="s">
        <v>1174</v>
      </c>
      <c r="L51" s="446" t="s">
        <v>1079</v>
      </c>
      <c r="M51" s="446" t="s">
        <v>2396</v>
      </c>
      <c r="N51" s="518">
        <v>250000</v>
      </c>
      <c r="O51" s="437" t="s">
        <v>2806</v>
      </c>
      <c r="P51" s="438" t="s">
        <v>924</v>
      </c>
    </row>
    <row r="52" spans="2:16" ht="25.5" x14ac:dyDescent="0.25">
      <c r="B52" s="422" t="e">
        <f>IF(Tabla4[[#This Row],[Tipo de Intervención]]="","",CONCATENATE(Tabla4[[#This Row],[POA]],".",Tabla4[[#This Row],[SRS]],".",Tabla4[[#This Row],[AREA]],".",Tabla4[[#This Row],[TIPO]]))</f>
        <v>#REF!</v>
      </c>
      <c r="C52" s="422" t="e">
        <f>IF(Tabla4[[#This Row],[Tipo de Intervención]]="","",'Formulario PPGR1'!#REF!)</f>
        <v>#REF!</v>
      </c>
      <c r="D52" s="422" t="e">
        <f>IF(Tabla4[[#This Row],[Tipo de Intervención]]="","",'Formulario PPGR1'!#REF!)</f>
        <v>#REF!</v>
      </c>
      <c r="E52" s="422" t="e">
        <f>IF(Tabla4[[#This Row],[Tipo de Intervención]]="","",'Formulario PPGR1'!#REF!)</f>
        <v>#REF!</v>
      </c>
      <c r="F52" s="422" t="e">
        <f>IF(Tabla4[[#This Row],[Tipo de Intervención]]="","",'Formulario PPGR1'!#REF!)</f>
        <v>#REF!</v>
      </c>
      <c r="G52" s="447" t="s">
        <v>152</v>
      </c>
      <c r="H52" s="447" t="s">
        <v>469</v>
      </c>
      <c r="I52" s="445" t="s">
        <v>2405</v>
      </c>
      <c r="J52" s="445" t="s">
        <v>1156</v>
      </c>
      <c r="K52" s="421" t="s">
        <v>1174</v>
      </c>
      <c r="L52" s="446" t="s">
        <v>1079</v>
      </c>
      <c r="M52" s="446" t="s">
        <v>11</v>
      </c>
      <c r="N52" s="518">
        <v>250000</v>
      </c>
      <c r="O52" s="437" t="s">
        <v>2806</v>
      </c>
      <c r="P52" s="438" t="s">
        <v>924</v>
      </c>
    </row>
    <row r="53" spans="2:16" ht="25.5" x14ac:dyDescent="0.25">
      <c r="B53" s="422" t="e">
        <f>IF(Tabla4[[#This Row],[Tipo de Intervención]]="","",CONCATENATE(Tabla4[[#This Row],[POA]],".",Tabla4[[#This Row],[SRS]],".",Tabla4[[#This Row],[AREA]],".",Tabla4[[#This Row],[TIPO]]))</f>
        <v>#REF!</v>
      </c>
      <c r="C53" s="422" t="e">
        <f>IF(Tabla4[[#This Row],[Tipo de Intervención]]="","",'Formulario PPGR1'!#REF!)</f>
        <v>#REF!</v>
      </c>
      <c r="D53" s="422" t="e">
        <f>IF(Tabla4[[#This Row],[Tipo de Intervención]]="","",'Formulario PPGR1'!#REF!)</f>
        <v>#REF!</v>
      </c>
      <c r="E53" s="422" t="e">
        <f>IF(Tabla4[[#This Row],[Tipo de Intervención]]="","",'Formulario PPGR1'!#REF!)</f>
        <v>#REF!</v>
      </c>
      <c r="F53" s="422" t="e">
        <f>IF(Tabla4[[#This Row],[Tipo de Intervención]]="","",'Formulario PPGR1'!#REF!)</f>
        <v>#REF!</v>
      </c>
      <c r="G53" s="447" t="s">
        <v>152</v>
      </c>
      <c r="H53" s="447" t="s">
        <v>469</v>
      </c>
      <c r="I53" s="445" t="s">
        <v>2405</v>
      </c>
      <c r="J53" s="445" t="s">
        <v>1156</v>
      </c>
      <c r="K53" s="421" t="s">
        <v>1174</v>
      </c>
      <c r="L53" s="446" t="s">
        <v>1079</v>
      </c>
      <c r="M53" s="446" t="s">
        <v>2397</v>
      </c>
      <c r="N53" s="518">
        <v>300000</v>
      </c>
      <c r="O53" s="437" t="s">
        <v>2806</v>
      </c>
      <c r="P53" s="438" t="s">
        <v>924</v>
      </c>
    </row>
    <row r="54" spans="2:16" ht="25.5" x14ac:dyDescent="0.25">
      <c r="B54" s="422" t="e">
        <f>IF(Tabla4[[#This Row],[Tipo de Intervención]]="","",CONCATENATE(Tabla4[[#This Row],[POA]],".",Tabla4[[#This Row],[SRS]],".",Tabla4[[#This Row],[AREA]],".",Tabla4[[#This Row],[TIPO]]))</f>
        <v>#REF!</v>
      </c>
      <c r="C54" s="422" t="e">
        <f>IF(Tabla4[[#This Row],[Tipo de Intervención]]="","",'Formulario PPGR1'!#REF!)</f>
        <v>#REF!</v>
      </c>
      <c r="D54" s="422" t="e">
        <f>IF(Tabla4[[#This Row],[Tipo de Intervención]]="","",'Formulario PPGR1'!#REF!)</f>
        <v>#REF!</v>
      </c>
      <c r="E54" s="422" t="e">
        <f>IF(Tabla4[[#This Row],[Tipo de Intervención]]="","",'Formulario PPGR1'!#REF!)</f>
        <v>#REF!</v>
      </c>
      <c r="F54" s="422" t="e">
        <f>IF(Tabla4[[#This Row],[Tipo de Intervención]]="","",'Formulario PPGR1'!#REF!)</f>
        <v>#REF!</v>
      </c>
      <c r="G54" s="447" t="s">
        <v>152</v>
      </c>
      <c r="H54" s="447" t="s">
        <v>469</v>
      </c>
      <c r="I54" s="445" t="s">
        <v>2405</v>
      </c>
      <c r="J54" s="445" t="s">
        <v>1156</v>
      </c>
      <c r="K54" s="421" t="s">
        <v>1174</v>
      </c>
      <c r="L54" s="446" t="s">
        <v>1079</v>
      </c>
      <c r="M54" s="446" t="s">
        <v>2398</v>
      </c>
      <c r="N54" s="518">
        <v>200000</v>
      </c>
      <c r="O54" s="437" t="s">
        <v>2806</v>
      </c>
      <c r="P54" s="438" t="s">
        <v>924</v>
      </c>
    </row>
    <row r="55" spans="2:16" ht="25.5" x14ac:dyDescent="0.25">
      <c r="B55" s="422" t="e">
        <f>IF(Tabla4[[#This Row],[Tipo de Intervención]]="","",CONCATENATE(Tabla4[[#This Row],[POA]],".",Tabla4[[#This Row],[SRS]],".",Tabla4[[#This Row],[AREA]],".",Tabla4[[#This Row],[TIPO]]))</f>
        <v>#REF!</v>
      </c>
      <c r="C55" s="422" t="e">
        <f>IF(Tabla4[[#This Row],[Tipo de Intervención]]="","",'Formulario PPGR1'!#REF!)</f>
        <v>#REF!</v>
      </c>
      <c r="D55" s="422" t="e">
        <f>IF(Tabla4[[#This Row],[Tipo de Intervención]]="","",'Formulario PPGR1'!#REF!)</f>
        <v>#REF!</v>
      </c>
      <c r="E55" s="422" t="e">
        <f>IF(Tabla4[[#This Row],[Tipo de Intervención]]="","",'Formulario PPGR1'!#REF!)</f>
        <v>#REF!</v>
      </c>
      <c r="F55" s="422" t="e">
        <f>IF(Tabla4[[#This Row],[Tipo de Intervención]]="","",'Formulario PPGR1'!#REF!)</f>
        <v>#REF!</v>
      </c>
      <c r="G55" s="447" t="s">
        <v>152</v>
      </c>
      <c r="H55" s="447" t="s">
        <v>469</v>
      </c>
      <c r="I55" s="445" t="s">
        <v>2405</v>
      </c>
      <c r="J55" s="445" t="s">
        <v>1156</v>
      </c>
      <c r="K55" s="421" t="s">
        <v>1174</v>
      </c>
      <c r="L55" s="446" t="s">
        <v>1079</v>
      </c>
      <c r="M55" s="446" t="s">
        <v>2399</v>
      </c>
      <c r="N55" s="518">
        <v>100000</v>
      </c>
      <c r="O55" s="437" t="s">
        <v>2806</v>
      </c>
      <c r="P55" s="438" t="s">
        <v>924</v>
      </c>
    </row>
    <row r="56" spans="2:16" ht="25.5" x14ac:dyDescent="0.25">
      <c r="B56" s="422" t="e">
        <f>IF(Tabla4[[#This Row],[Tipo de Intervención]]="","",CONCATENATE(Tabla4[[#This Row],[POA]],".",Tabla4[[#This Row],[SRS]],".",Tabla4[[#This Row],[AREA]],".",Tabla4[[#This Row],[TIPO]]))</f>
        <v>#REF!</v>
      </c>
      <c r="C56" s="422" t="e">
        <f>IF(Tabla4[[#This Row],[Tipo de Intervención]]="","",'Formulario PPGR1'!#REF!)</f>
        <v>#REF!</v>
      </c>
      <c r="D56" s="422" t="e">
        <f>IF(Tabla4[[#This Row],[Tipo de Intervención]]="","",'Formulario PPGR1'!#REF!)</f>
        <v>#REF!</v>
      </c>
      <c r="E56" s="422" t="e">
        <f>IF(Tabla4[[#This Row],[Tipo de Intervención]]="","",'Formulario PPGR1'!#REF!)</f>
        <v>#REF!</v>
      </c>
      <c r="F56" s="422" t="e">
        <f>IF(Tabla4[[#This Row],[Tipo de Intervención]]="","",'Formulario PPGR1'!#REF!)</f>
        <v>#REF!</v>
      </c>
      <c r="G56" s="447" t="s">
        <v>152</v>
      </c>
      <c r="H56" s="447" t="s">
        <v>469</v>
      </c>
      <c r="I56" s="445" t="s">
        <v>2406</v>
      </c>
      <c r="J56" s="445" t="s">
        <v>1156</v>
      </c>
      <c r="K56" s="421" t="s">
        <v>1174</v>
      </c>
      <c r="L56" s="446" t="s">
        <v>1079</v>
      </c>
      <c r="M56" s="446" t="s">
        <v>2394</v>
      </c>
      <c r="N56" s="518">
        <v>200000</v>
      </c>
      <c r="O56" s="437" t="s">
        <v>2806</v>
      </c>
      <c r="P56" s="438" t="s">
        <v>924</v>
      </c>
    </row>
    <row r="57" spans="2:16" ht="25.5" x14ac:dyDescent="0.25">
      <c r="B57" s="422" t="e">
        <f>IF(Tabla4[[#This Row],[Tipo de Intervención]]="","",CONCATENATE(Tabla4[[#This Row],[POA]],".",Tabla4[[#This Row],[SRS]],".",Tabla4[[#This Row],[AREA]],".",Tabla4[[#This Row],[TIPO]]))</f>
        <v>#REF!</v>
      </c>
      <c r="C57" s="422" t="e">
        <f>IF(Tabla4[[#This Row],[Tipo de Intervención]]="","",'Formulario PPGR1'!#REF!)</f>
        <v>#REF!</v>
      </c>
      <c r="D57" s="422" t="e">
        <f>IF(Tabla4[[#This Row],[Tipo de Intervención]]="","",'Formulario PPGR1'!#REF!)</f>
        <v>#REF!</v>
      </c>
      <c r="E57" s="422" t="e">
        <f>IF(Tabla4[[#This Row],[Tipo de Intervención]]="","",'Formulario PPGR1'!#REF!)</f>
        <v>#REF!</v>
      </c>
      <c r="F57" s="422" t="e">
        <f>IF(Tabla4[[#This Row],[Tipo de Intervención]]="","",'Formulario PPGR1'!#REF!)</f>
        <v>#REF!</v>
      </c>
      <c r="G57" s="447" t="s">
        <v>152</v>
      </c>
      <c r="H57" s="447" t="s">
        <v>469</v>
      </c>
      <c r="I57" s="445" t="s">
        <v>2406</v>
      </c>
      <c r="J57" s="445" t="s">
        <v>1156</v>
      </c>
      <c r="K57" s="421" t="s">
        <v>1174</v>
      </c>
      <c r="L57" s="446" t="s">
        <v>1079</v>
      </c>
      <c r="M57" s="446" t="s">
        <v>2395</v>
      </c>
      <c r="N57" s="518">
        <v>950000</v>
      </c>
      <c r="O57" s="437" t="s">
        <v>2806</v>
      </c>
      <c r="P57" s="438" t="s">
        <v>924</v>
      </c>
    </row>
    <row r="58" spans="2:16" ht="25.5" x14ac:dyDescent="0.25">
      <c r="B58" s="422" t="e">
        <f>IF(Tabla4[[#This Row],[Tipo de Intervención]]="","",CONCATENATE(Tabla4[[#This Row],[POA]],".",Tabla4[[#This Row],[SRS]],".",Tabla4[[#This Row],[AREA]],".",Tabla4[[#This Row],[TIPO]]))</f>
        <v>#REF!</v>
      </c>
      <c r="C58" s="422" t="e">
        <f>IF(Tabla4[[#This Row],[Tipo de Intervención]]="","",'Formulario PPGR1'!#REF!)</f>
        <v>#REF!</v>
      </c>
      <c r="D58" s="422" t="e">
        <f>IF(Tabla4[[#This Row],[Tipo de Intervención]]="","",'Formulario PPGR1'!#REF!)</f>
        <v>#REF!</v>
      </c>
      <c r="E58" s="422" t="e">
        <f>IF(Tabla4[[#This Row],[Tipo de Intervención]]="","",'Formulario PPGR1'!#REF!)</f>
        <v>#REF!</v>
      </c>
      <c r="F58" s="422" t="e">
        <f>IF(Tabla4[[#This Row],[Tipo de Intervención]]="","",'Formulario PPGR1'!#REF!)</f>
        <v>#REF!</v>
      </c>
      <c r="G58" s="447" t="s">
        <v>152</v>
      </c>
      <c r="H58" s="447" t="s">
        <v>469</v>
      </c>
      <c r="I58" s="445" t="s">
        <v>2406</v>
      </c>
      <c r="J58" s="445" t="s">
        <v>1156</v>
      </c>
      <c r="K58" s="421" t="s">
        <v>1174</v>
      </c>
      <c r="L58" s="446" t="s">
        <v>1079</v>
      </c>
      <c r="M58" s="446" t="s">
        <v>2396</v>
      </c>
      <c r="N58" s="518">
        <v>250000</v>
      </c>
      <c r="O58" s="437" t="s">
        <v>2806</v>
      </c>
      <c r="P58" s="438" t="s">
        <v>924</v>
      </c>
    </row>
    <row r="59" spans="2:16" ht="25.5" x14ac:dyDescent="0.25">
      <c r="B59" s="422" t="e">
        <f>IF(Tabla4[[#This Row],[Tipo de Intervención]]="","",CONCATENATE(Tabla4[[#This Row],[POA]],".",Tabla4[[#This Row],[SRS]],".",Tabla4[[#This Row],[AREA]],".",Tabla4[[#This Row],[TIPO]]))</f>
        <v>#REF!</v>
      </c>
      <c r="C59" s="422" t="e">
        <f>IF(Tabla4[[#This Row],[Tipo de Intervención]]="","",'Formulario PPGR1'!#REF!)</f>
        <v>#REF!</v>
      </c>
      <c r="D59" s="422" t="e">
        <f>IF(Tabla4[[#This Row],[Tipo de Intervención]]="","",'Formulario PPGR1'!#REF!)</f>
        <v>#REF!</v>
      </c>
      <c r="E59" s="422" t="e">
        <f>IF(Tabla4[[#This Row],[Tipo de Intervención]]="","",'Formulario PPGR1'!#REF!)</f>
        <v>#REF!</v>
      </c>
      <c r="F59" s="422" t="e">
        <f>IF(Tabla4[[#This Row],[Tipo de Intervención]]="","",'Formulario PPGR1'!#REF!)</f>
        <v>#REF!</v>
      </c>
      <c r="G59" s="447" t="s">
        <v>152</v>
      </c>
      <c r="H59" s="447" t="s">
        <v>469</v>
      </c>
      <c r="I59" s="445" t="s">
        <v>2406</v>
      </c>
      <c r="J59" s="445" t="s">
        <v>1156</v>
      </c>
      <c r="K59" s="421" t="s">
        <v>1174</v>
      </c>
      <c r="L59" s="446" t="s">
        <v>1079</v>
      </c>
      <c r="M59" s="446" t="s">
        <v>11</v>
      </c>
      <c r="N59" s="518">
        <v>250000</v>
      </c>
      <c r="O59" s="437" t="s">
        <v>2806</v>
      </c>
      <c r="P59" s="438" t="s">
        <v>924</v>
      </c>
    </row>
    <row r="60" spans="2:16" ht="25.5" x14ac:dyDescent="0.25">
      <c r="B60" s="422" t="e">
        <f>IF(Tabla4[[#This Row],[Tipo de Intervención]]="","",CONCATENATE(Tabla4[[#This Row],[POA]],".",Tabla4[[#This Row],[SRS]],".",Tabla4[[#This Row],[AREA]],".",Tabla4[[#This Row],[TIPO]]))</f>
        <v>#REF!</v>
      </c>
      <c r="C60" s="422" t="e">
        <f>IF(Tabla4[[#This Row],[Tipo de Intervención]]="","",'Formulario PPGR1'!#REF!)</f>
        <v>#REF!</v>
      </c>
      <c r="D60" s="422" t="e">
        <f>IF(Tabla4[[#This Row],[Tipo de Intervención]]="","",'Formulario PPGR1'!#REF!)</f>
        <v>#REF!</v>
      </c>
      <c r="E60" s="422" t="e">
        <f>IF(Tabla4[[#This Row],[Tipo de Intervención]]="","",'Formulario PPGR1'!#REF!)</f>
        <v>#REF!</v>
      </c>
      <c r="F60" s="422" t="e">
        <f>IF(Tabla4[[#This Row],[Tipo de Intervención]]="","",'Formulario PPGR1'!#REF!)</f>
        <v>#REF!</v>
      </c>
      <c r="G60" s="447" t="s">
        <v>152</v>
      </c>
      <c r="H60" s="447" t="s">
        <v>469</v>
      </c>
      <c r="I60" s="445" t="s">
        <v>2406</v>
      </c>
      <c r="J60" s="445" t="s">
        <v>1156</v>
      </c>
      <c r="K60" s="421" t="s">
        <v>1174</v>
      </c>
      <c r="L60" s="446" t="s">
        <v>1079</v>
      </c>
      <c r="M60" s="446" t="s">
        <v>2397</v>
      </c>
      <c r="N60" s="518">
        <v>300000</v>
      </c>
      <c r="O60" s="437" t="s">
        <v>2806</v>
      </c>
      <c r="P60" s="438" t="s">
        <v>924</v>
      </c>
    </row>
    <row r="61" spans="2:16" ht="25.5" x14ac:dyDescent="0.25">
      <c r="B61" s="422" t="e">
        <f>IF(Tabla4[[#This Row],[Tipo de Intervención]]="","",CONCATENATE(Tabla4[[#This Row],[POA]],".",Tabla4[[#This Row],[SRS]],".",Tabla4[[#This Row],[AREA]],".",Tabla4[[#This Row],[TIPO]]))</f>
        <v>#REF!</v>
      </c>
      <c r="C61" s="422" t="e">
        <f>IF(Tabla4[[#This Row],[Tipo de Intervención]]="","",'Formulario PPGR1'!#REF!)</f>
        <v>#REF!</v>
      </c>
      <c r="D61" s="422" t="e">
        <f>IF(Tabla4[[#This Row],[Tipo de Intervención]]="","",'Formulario PPGR1'!#REF!)</f>
        <v>#REF!</v>
      </c>
      <c r="E61" s="422" t="e">
        <f>IF(Tabla4[[#This Row],[Tipo de Intervención]]="","",'Formulario PPGR1'!#REF!)</f>
        <v>#REF!</v>
      </c>
      <c r="F61" s="422" t="e">
        <f>IF(Tabla4[[#This Row],[Tipo de Intervención]]="","",'Formulario PPGR1'!#REF!)</f>
        <v>#REF!</v>
      </c>
      <c r="G61" s="447" t="s">
        <v>152</v>
      </c>
      <c r="H61" s="447" t="s">
        <v>469</v>
      </c>
      <c r="I61" s="445" t="s">
        <v>2406</v>
      </c>
      <c r="J61" s="445" t="s">
        <v>1156</v>
      </c>
      <c r="K61" s="421" t="s">
        <v>1174</v>
      </c>
      <c r="L61" s="446" t="s">
        <v>1079</v>
      </c>
      <c r="M61" s="446" t="s">
        <v>2398</v>
      </c>
      <c r="N61" s="518">
        <v>200000</v>
      </c>
      <c r="O61" s="437" t="s">
        <v>2806</v>
      </c>
      <c r="P61" s="438" t="s">
        <v>924</v>
      </c>
    </row>
    <row r="62" spans="2:16" ht="25.5" x14ac:dyDescent="0.25">
      <c r="B62" s="422" t="e">
        <f>IF(Tabla4[[#This Row],[Tipo de Intervención]]="","",CONCATENATE(Tabla4[[#This Row],[POA]],".",Tabla4[[#This Row],[SRS]],".",Tabla4[[#This Row],[AREA]],".",Tabla4[[#This Row],[TIPO]]))</f>
        <v>#REF!</v>
      </c>
      <c r="C62" s="422" t="e">
        <f>IF(Tabla4[[#This Row],[Tipo de Intervención]]="","",'Formulario PPGR1'!#REF!)</f>
        <v>#REF!</v>
      </c>
      <c r="D62" s="422" t="e">
        <f>IF(Tabla4[[#This Row],[Tipo de Intervención]]="","",'Formulario PPGR1'!#REF!)</f>
        <v>#REF!</v>
      </c>
      <c r="E62" s="422" t="e">
        <f>IF(Tabla4[[#This Row],[Tipo de Intervención]]="","",'Formulario PPGR1'!#REF!)</f>
        <v>#REF!</v>
      </c>
      <c r="F62" s="422" t="e">
        <f>IF(Tabla4[[#This Row],[Tipo de Intervención]]="","",'Formulario PPGR1'!#REF!)</f>
        <v>#REF!</v>
      </c>
      <c r="G62" s="447" t="s">
        <v>152</v>
      </c>
      <c r="H62" s="447" t="s">
        <v>469</v>
      </c>
      <c r="I62" s="445" t="s">
        <v>2406</v>
      </c>
      <c r="J62" s="445" t="s">
        <v>1156</v>
      </c>
      <c r="K62" s="421" t="s">
        <v>1174</v>
      </c>
      <c r="L62" s="446" t="s">
        <v>1079</v>
      </c>
      <c r="M62" s="446" t="s">
        <v>2399</v>
      </c>
      <c r="N62" s="518">
        <v>150000</v>
      </c>
      <c r="O62" s="437" t="s">
        <v>2806</v>
      </c>
      <c r="P62" s="438" t="s">
        <v>924</v>
      </c>
    </row>
    <row r="63" spans="2:16" x14ac:dyDescent="0.25">
      <c r="B63" s="422" t="e">
        <f>IF(Tabla4[[#This Row],[Tipo de Intervención]]="","",CONCATENATE(Tabla4[[#This Row],[POA]],".",Tabla4[[#This Row],[SRS]],".",Tabla4[[#This Row],[AREA]],".",Tabla4[[#This Row],[TIPO]]))</f>
        <v>#REF!</v>
      </c>
      <c r="C63" s="422" t="e">
        <f>IF(Tabla4[[#This Row],[Tipo de Intervención]]="","",'Formulario PPGR1'!#REF!)</f>
        <v>#REF!</v>
      </c>
      <c r="D63" s="422" t="e">
        <f>IF(Tabla4[[#This Row],[Tipo de Intervención]]="","",'Formulario PPGR1'!#REF!)</f>
        <v>#REF!</v>
      </c>
      <c r="E63" s="422" t="e">
        <f>IF(Tabla4[[#This Row],[Tipo de Intervención]]="","",'Formulario PPGR1'!#REF!)</f>
        <v>#REF!</v>
      </c>
      <c r="F63" s="422" t="e">
        <f>IF(Tabla4[[#This Row],[Tipo de Intervención]]="","",'Formulario PPGR1'!#REF!)</f>
        <v>#REF!</v>
      </c>
      <c r="G63" s="447" t="s">
        <v>152</v>
      </c>
      <c r="H63" s="447" t="s">
        <v>469</v>
      </c>
      <c r="I63" s="445" t="s">
        <v>2407</v>
      </c>
      <c r="J63" s="445" t="s">
        <v>1132</v>
      </c>
      <c r="K63" s="421" t="s">
        <v>977</v>
      </c>
      <c r="L63" s="446" t="s">
        <v>1059</v>
      </c>
      <c r="M63" s="446" t="s">
        <v>2394</v>
      </c>
      <c r="N63" s="518">
        <v>100000</v>
      </c>
      <c r="O63" s="437" t="s">
        <v>2806</v>
      </c>
      <c r="P63" s="438" t="s">
        <v>924</v>
      </c>
    </row>
    <row r="64" spans="2:16" x14ac:dyDescent="0.25">
      <c r="B64" s="422" t="e">
        <f>IF(Tabla4[[#This Row],[Tipo de Intervención]]="","",CONCATENATE(Tabla4[[#This Row],[POA]],".",Tabla4[[#This Row],[SRS]],".",Tabla4[[#This Row],[AREA]],".",Tabla4[[#This Row],[TIPO]]))</f>
        <v>#REF!</v>
      </c>
      <c r="C64" s="422" t="e">
        <f>IF(Tabla4[[#This Row],[Tipo de Intervención]]="","",'Formulario PPGR1'!#REF!)</f>
        <v>#REF!</v>
      </c>
      <c r="D64" s="422" t="e">
        <f>IF(Tabla4[[#This Row],[Tipo de Intervención]]="","",'Formulario PPGR1'!#REF!)</f>
        <v>#REF!</v>
      </c>
      <c r="E64" s="422" t="e">
        <f>IF(Tabla4[[#This Row],[Tipo de Intervención]]="","",'Formulario PPGR1'!#REF!)</f>
        <v>#REF!</v>
      </c>
      <c r="F64" s="422" t="e">
        <f>IF(Tabla4[[#This Row],[Tipo de Intervención]]="","",'Formulario PPGR1'!#REF!)</f>
        <v>#REF!</v>
      </c>
      <c r="G64" s="447" t="s">
        <v>152</v>
      </c>
      <c r="H64" s="447" t="s">
        <v>469</v>
      </c>
      <c r="I64" s="445" t="s">
        <v>2407</v>
      </c>
      <c r="J64" s="445" t="s">
        <v>1132</v>
      </c>
      <c r="K64" s="421" t="s">
        <v>977</v>
      </c>
      <c r="L64" s="446" t="s">
        <v>1059</v>
      </c>
      <c r="M64" s="446" t="s">
        <v>2395</v>
      </c>
      <c r="N64" s="518">
        <v>950000</v>
      </c>
      <c r="O64" s="437" t="s">
        <v>2806</v>
      </c>
      <c r="P64" s="438" t="s">
        <v>924</v>
      </c>
    </row>
    <row r="65" spans="2:16" x14ac:dyDescent="0.25">
      <c r="B65" s="422" t="e">
        <f>IF(Tabla4[[#This Row],[Tipo de Intervención]]="","",CONCATENATE(Tabla4[[#This Row],[POA]],".",Tabla4[[#This Row],[SRS]],".",Tabla4[[#This Row],[AREA]],".",Tabla4[[#This Row],[TIPO]]))</f>
        <v>#REF!</v>
      </c>
      <c r="C65" s="422" t="e">
        <f>IF(Tabla4[[#This Row],[Tipo de Intervención]]="","",'Formulario PPGR1'!#REF!)</f>
        <v>#REF!</v>
      </c>
      <c r="D65" s="422" t="e">
        <f>IF(Tabla4[[#This Row],[Tipo de Intervención]]="","",'Formulario PPGR1'!#REF!)</f>
        <v>#REF!</v>
      </c>
      <c r="E65" s="422" t="e">
        <f>IF(Tabla4[[#This Row],[Tipo de Intervención]]="","",'Formulario PPGR1'!#REF!)</f>
        <v>#REF!</v>
      </c>
      <c r="F65" s="422" t="e">
        <f>IF(Tabla4[[#This Row],[Tipo de Intervención]]="","",'Formulario PPGR1'!#REF!)</f>
        <v>#REF!</v>
      </c>
      <c r="G65" s="447" t="s">
        <v>152</v>
      </c>
      <c r="H65" s="447" t="s">
        <v>469</v>
      </c>
      <c r="I65" s="445" t="s">
        <v>2407</v>
      </c>
      <c r="J65" s="445" t="s">
        <v>1132</v>
      </c>
      <c r="K65" s="421" t="s">
        <v>977</v>
      </c>
      <c r="L65" s="446" t="s">
        <v>1059</v>
      </c>
      <c r="M65" s="446" t="s">
        <v>2396</v>
      </c>
      <c r="N65" s="518">
        <v>100000</v>
      </c>
      <c r="O65" s="437" t="s">
        <v>2806</v>
      </c>
      <c r="P65" s="438" t="s">
        <v>924</v>
      </c>
    </row>
    <row r="66" spans="2:16" x14ac:dyDescent="0.25">
      <c r="B66" s="422" t="e">
        <f>IF(Tabla4[[#This Row],[Tipo de Intervención]]="","",CONCATENATE(Tabla4[[#This Row],[POA]],".",Tabla4[[#This Row],[SRS]],".",Tabla4[[#This Row],[AREA]],".",Tabla4[[#This Row],[TIPO]]))</f>
        <v>#REF!</v>
      </c>
      <c r="C66" s="422" t="e">
        <f>IF(Tabla4[[#This Row],[Tipo de Intervención]]="","",'Formulario PPGR1'!#REF!)</f>
        <v>#REF!</v>
      </c>
      <c r="D66" s="422" t="e">
        <f>IF(Tabla4[[#This Row],[Tipo de Intervención]]="","",'Formulario PPGR1'!#REF!)</f>
        <v>#REF!</v>
      </c>
      <c r="E66" s="422" t="e">
        <f>IF(Tabla4[[#This Row],[Tipo de Intervención]]="","",'Formulario PPGR1'!#REF!)</f>
        <v>#REF!</v>
      </c>
      <c r="F66" s="422" t="e">
        <f>IF(Tabla4[[#This Row],[Tipo de Intervención]]="","",'Formulario PPGR1'!#REF!)</f>
        <v>#REF!</v>
      </c>
      <c r="G66" s="447" t="s">
        <v>152</v>
      </c>
      <c r="H66" s="447" t="s">
        <v>469</v>
      </c>
      <c r="I66" s="445" t="s">
        <v>2407</v>
      </c>
      <c r="J66" s="445" t="s">
        <v>1132</v>
      </c>
      <c r="K66" s="421" t="s">
        <v>977</v>
      </c>
      <c r="L66" s="446" t="s">
        <v>1059</v>
      </c>
      <c r="M66" s="446" t="s">
        <v>11</v>
      </c>
      <c r="N66" s="518">
        <v>100000</v>
      </c>
      <c r="O66" s="437" t="s">
        <v>2806</v>
      </c>
      <c r="P66" s="438" t="s">
        <v>924</v>
      </c>
    </row>
    <row r="67" spans="2:16" x14ac:dyDescent="0.25">
      <c r="B67" s="422" t="e">
        <f>IF(Tabla4[[#This Row],[Tipo de Intervención]]="","",CONCATENATE(Tabla4[[#This Row],[POA]],".",Tabla4[[#This Row],[SRS]],".",Tabla4[[#This Row],[AREA]],".",Tabla4[[#This Row],[TIPO]]))</f>
        <v>#REF!</v>
      </c>
      <c r="C67" s="422" t="e">
        <f>IF(Tabla4[[#This Row],[Tipo de Intervención]]="","",'Formulario PPGR1'!#REF!)</f>
        <v>#REF!</v>
      </c>
      <c r="D67" s="422" t="e">
        <f>IF(Tabla4[[#This Row],[Tipo de Intervención]]="","",'Formulario PPGR1'!#REF!)</f>
        <v>#REF!</v>
      </c>
      <c r="E67" s="422" t="e">
        <f>IF(Tabla4[[#This Row],[Tipo de Intervención]]="","",'Formulario PPGR1'!#REF!)</f>
        <v>#REF!</v>
      </c>
      <c r="F67" s="422" t="e">
        <f>IF(Tabla4[[#This Row],[Tipo de Intervención]]="","",'Formulario PPGR1'!#REF!)</f>
        <v>#REF!</v>
      </c>
      <c r="G67" s="447" t="s">
        <v>152</v>
      </c>
      <c r="H67" s="447" t="s">
        <v>469</v>
      </c>
      <c r="I67" s="445" t="s">
        <v>2407</v>
      </c>
      <c r="J67" s="445" t="s">
        <v>1132</v>
      </c>
      <c r="K67" s="421" t="s">
        <v>977</v>
      </c>
      <c r="L67" s="446" t="s">
        <v>1059</v>
      </c>
      <c r="M67" s="446" t="s">
        <v>2397</v>
      </c>
      <c r="N67" s="518">
        <v>200000</v>
      </c>
      <c r="O67" s="437" t="s">
        <v>2806</v>
      </c>
      <c r="P67" s="438" t="s">
        <v>924</v>
      </c>
    </row>
    <row r="68" spans="2:16" x14ac:dyDescent="0.25">
      <c r="B68" s="422" t="e">
        <f>IF(Tabla4[[#This Row],[Tipo de Intervención]]="","",CONCATENATE(Tabla4[[#This Row],[POA]],".",Tabla4[[#This Row],[SRS]],".",Tabla4[[#This Row],[AREA]],".",Tabla4[[#This Row],[TIPO]]))</f>
        <v>#REF!</v>
      </c>
      <c r="C68" s="422" t="e">
        <f>IF(Tabla4[[#This Row],[Tipo de Intervención]]="","",'Formulario PPGR1'!#REF!)</f>
        <v>#REF!</v>
      </c>
      <c r="D68" s="422" t="e">
        <f>IF(Tabla4[[#This Row],[Tipo de Intervención]]="","",'Formulario PPGR1'!#REF!)</f>
        <v>#REF!</v>
      </c>
      <c r="E68" s="422" t="e">
        <f>IF(Tabla4[[#This Row],[Tipo de Intervención]]="","",'Formulario PPGR1'!#REF!)</f>
        <v>#REF!</v>
      </c>
      <c r="F68" s="422" t="e">
        <f>IF(Tabla4[[#This Row],[Tipo de Intervención]]="","",'Formulario PPGR1'!#REF!)</f>
        <v>#REF!</v>
      </c>
      <c r="G68" s="447" t="s">
        <v>152</v>
      </c>
      <c r="H68" s="447" t="s">
        <v>469</v>
      </c>
      <c r="I68" s="445" t="s">
        <v>2407</v>
      </c>
      <c r="J68" s="445" t="s">
        <v>1132</v>
      </c>
      <c r="K68" s="421" t="s">
        <v>977</v>
      </c>
      <c r="L68" s="446" t="s">
        <v>1059</v>
      </c>
      <c r="M68" s="446" t="s">
        <v>2398</v>
      </c>
      <c r="N68" s="518">
        <v>100000</v>
      </c>
      <c r="O68" s="437" t="s">
        <v>2806</v>
      </c>
      <c r="P68" s="438" t="s">
        <v>924</v>
      </c>
    </row>
    <row r="69" spans="2:16" x14ac:dyDescent="0.25">
      <c r="B69" s="422" t="e">
        <f>IF(Tabla4[[#This Row],[Tipo de Intervención]]="","",CONCATENATE(Tabla4[[#This Row],[POA]],".",Tabla4[[#This Row],[SRS]],".",Tabla4[[#This Row],[AREA]],".",Tabla4[[#This Row],[TIPO]]))</f>
        <v>#REF!</v>
      </c>
      <c r="C69" s="422" t="e">
        <f>IF(Tabla4[[#This Row],[Tipo de Intervención]]="","",'Formulario PPGR1'!#REF!)</f>
        <v>#REF!</v>
      </c>
      <c r="D69" s="422" t="e">
        <f>IF(Tabla4[[#This Row],[Tipo de Intervención]]="","",'Formulario PPGR1'!#REF!)</f>
        <v>#REF!</v>
      </c>
      <c r="E69" s="422" t="e">
        <f>IF(Tabla4[[#This Row],[Tipo de Intervención]]="","",'Formulario PPGR1'!#REF!)</f>
        <v>#REF!</v>
      </c>
      <c r="F69" s="422" t="e">
        <f>IF(Tabla4[[#This Row],[Tipo de Intervención]]="","",'Formulario PPGR1'!#REF!)</f>
        <v>#REF!</v>
      </c>
      <c r="G69" s="447" t="s">
        <v>152</v>
      </c>
      <c r="H69" s="447" t="s">
        <v>469</v>
      </c>
      <c r="I69" s="445" t="s">
        <v>2407</v>
      </c>
      <c r="J69" s="445" t="s">
        <v>1132</v>
      </c>
      <c r="K69" s="421" t="s">
        <v>977</v>
      </c>
      <c r="L69" s="446" t="s">
        <v>1059</v>
      </c>
      <c r="M69" s="446" t="s">
        <v>2399</v>
      </c>
      <c r="N69" s="518">
        <v>50000</v>
      </c>
      <c r="O69" s="437" t="s">
        <v>2806</v>
      </c>
      <c r="P69" s="438" t="s">
        <v>924</v>
      </c>
    </row>
    <row r="70" spans="2:16" x14ac:dyDescent="0.25">
      <c r="B70" s="422" t="e">
        <f>IF(Tabla4[[#This Row],[Tipo de Intervención]]="","",CONCATENATE(Tabla4[[#This Row],[POA]],".",Tabla4[[#This Row],[SRS]],".",Tabla4[[#This Row],[AREA]],".",Tabla4[[#This Row],[TIPO]]))</f>
        <v>#REF!</v>
      </c>
      <c r="C70" s="422" t="e">
        <f>IF(Tabla4[[#This Row],[Tipo de Intervención]]="","",'Formulario PPGR1'!#REF!)</f>
        <v>#REF!</v>
      </c>
      <c r="D70" s="422" t="e">
        <f>IF(Tabla4[[#This Row],[Tipo de Intervención]]="","",'Formulario PPGR1'!#REF!)</f>
        <v>#REF!</v>
      </c>
      <c r="E70" s="422" t="e">
        <f>IF(Tabla4[[#This Row],[Tipo de Intervención]]="","",'Formulario PPGR1'!#REF!)</f>
        <v>#REF!</v>
      </c>
      <c r="F70" s="422" t="e">
        <f>IF(Tabla4[[#This Row],[Tipo de Intervención]]="","",'Formulario PPGR1'!#REF!)</f>
        <v>#REF!</v>
      </c>
      <c r="G70" s="447" t="s">
        <v>152</v>
      </c>
      <c r="H70" s="447" t="s">
        <v>469</v>
      </c>
      <c r="I70" s="445" t="s">
        <v>2408</v>
      </c>
      <c r="J70" s="445" t="s">
        <v>1132</v>
      </c>
      <c r="K70" s="421" t="s">
        <v>977</v>
      </c>
      <c r="L70" s="446" t="s">
        <v>1059</v>
      </c>
      <c r="M70" s="446" t="s">
        <v>2394</v>
      </c>
      <c r="N70" s="518">
        <v>150000</v>
      </c>
      <c r="O70" s="437" t="s">
        <v>2806</v>
      </c>
      <c r="P70" s="438" t="s">
        <v>924</v>
      </c>
    </row>
    <row r="71" spans="2:16" x14ac:dyDescent="0.25">
      <c r="B71" s="422" t="e">
        <f>IF(Tabla4[[#This Row],[Tipo de Intervención]]="","",CONCATENATE(Tabla4[[#This Row],[POA]],".",Tabla4[[#This Row],[SRS]],".",Tabla4[[#This Row],[AREA]],".",Tabla4[[#This Row],[TIPO]]))</f>
        <v>#REF!</v>
      </c>
      <c r="C71" s="422" t="e">
        <f>IF(Tabla4[[#This Row],[Tipo de Intervención]]="","",'Formulario PPGR1'!#REF!)</f>
        <v>#REF!</v>
      </c>
      <c r="D71" s="422" t="e">
        <f>IF(Tabla4[[#This Row],[Tipo de Intervención]]="","",'Formulario PPGR1'!#REF!)</f>
        <v>#REF!</v>
      </c>
      <c r="E71" s="422" t="e">
        <f>IF(Tabla4[[#This Row],[Tipo de Intervención]]="","",'Formulario PPGR1'!#REF!)</f>
        <v>#REF!</v>
      </c>
      <c r="F71" s="422" t="e">
        <f>IF(Tabla4[[#This Row],[Tipo de Intervención]]="","",'Formulario PPGR1'!#REF!)</f>
        <v>#REF!</v>
      </c>
      <c r="G71" s="447" t="s">
        <v>152</v>
      </c>
      <c r="H71" s="447" t="s">
        <v>469</v>
      </c>
      <c r="I71" s="445" t="s">
        <v>2408</v>
      </c>
      <c r="J71" s="445" t="s">
        <v>1132</v>
      </c>
      <c r="K71" s="421" t="s">
        <v>977</v>
      </c>
      <c r="L71" s="446" t="s">
        <v>1059</v>
      </c>
      <c r="M71" s="446" t="s">
        <v>2395</v>
      </c>
      <c r="N71" s="518">
        <v>950000</v>
      </c>
      <c r="O71" s="437" t="s">
        <v>2806</v>
      </c>
      <c r="P71" s="438" t="s">
        <v>924</v>
      </c>
    </row>
    <row r="72" spans="2:16" x14ac:dyDescent="0.25">
      <c r="B72" s="422" t="e">
        <f>IF(Tabla4[[#This Row],[Tipo de Intervención]]="","",CONCATENATE(Tabla4[[#This Row],[POA]],".",Tabla4[[#This Row],[SRS]],".",Tabla4[[#This Row],[AREA]],".",Tabla4[[#This Row],[TIPO]]))</f>
        <v>#REF!</v>
      </c>
      <c r="C72" s="422" t="e">
        <f>IF(Tabla4[[#This Row],[Tipo de Intervención]]="","",'Formulario PPGR1'!#REF!)</f>
        <v>#REF!</v>
      </c>
      <c r="D72" s="422" t="e">
        <f>IF(Tabla4[[#This Row],[Tipo de Intervención]]="","",'Formulario PPGR1'!#REF!)</f>
        <v>#REF!</v>
      </c>
      <c r="E72" s="422" t="e">
        <f>IF(Tabla4[[#This Row],[Tipo de Intervención]]="","",'Formulario PPGR1'!#REF!)</f>
        <v>#REF!</v>
      </c>
      <c r="F72" s="422" t="e">
        <f>IF(Tabla4[[#This Row],[Tipo de Intervención]]="","",'Formulario PPGR1'!#REF!)</f>
        <v>#REF!</v>
      </c>
      <c r="G72" s="447" t="s">
        <v>152</v>
      </c>
      <c r="H72" s="447" t="s">
        <v>469</v>
      </c>
      <c r="I72" s="445" t="s">
        <v>2408</v>
      </c>
      <c r="J72" s="445" t="s">
        <v>1132</v>
      </c>
      <c r="K72" s="421" t="s">
        <v>977</v>
      </c>
      <c r="L72" s="446" t="s">
        <v>1059</v>
      </c>
      <c r="M72" s="446" t="s">
        <v>2396</v>
      </c>
      <c r="N72" s="518">
        <v>250000</v>
      </c>
      <c r="O72" s="437" t="s">
        <v>2806</v>
      </c>
      <c r="P72" s="438" t="s">
        <v>924</v>
      </c>
    </row>
    <row r="73" spans="2:16" x14ac:dyDescent="0.25">
      <c r="B73" s="422" t="e">
        <f>IF(Tabla4[[#This Row],[Tipo de Intervención]]="","",CONCATENATE(Tabla4[[#This Row],[POA]],".",Tabla4[[#This Row],[SRS]],".",Tabla4[[#This Row],[AREA]],".",Tabla4[[#This Row],[TIPO]]))</f>
        <v>#REF!</v>
      </c>
      <c r="C73" s="422" t="e">
        <f>IF(Tabla4[[#This Row],[Tipo de Intervención]]="","",'Formulario PPGR1'!#REF!)</f>
        <v>#REF!</v>
      </c>
      <c r="D73" s="422" t="e">
        <f>IF(Tabla4[[#This Row],[Tipo de Intervención]]="","",'Formulario PPGR1'!#REF!)</f>
        <v>#REF!</v>
      </c>
      <c r="E73" s="422" t="e">
        <f>IF(Tabla4[[#This Row],[Tipo de Intervención]]="","",'Formulario PPGR1'!#REF!)</f>
        <v>#REF!</v>
      </c>
      <c r="F73" s="422" t="e">
        <f>IF(Tabla4[[#This Row],[Tipo de Intervención]]="","",'Formulario PPGR1'!#REF!)</f>
        <v>#REF!</v>
      </c>
      <c r="G73" s="447" t="s">
        <v>152</v>
      </c>
      <c r="H73" s="447" t="s">
        <v>469</v>
      </c>
      <c r="I73" s="445" t="s">
        <v>2408</v>
      </c>
      <c r="J73" s="445" t="s">
        <v>1132</v>
      </c>
      <c r="K73" s="421" t="s">
        <v>977</v>
      </c>
      <c r="L73" s="446" t="s">
        <v>1059</v>
      </c>
      <c r="M73" s="446" t="s">
        <v>11</v>
      </c>
      <c r="N73" s="518">
        <v>250000</v>
      </c>
      <c r="O73" s="437" t="s">
        <v>2806</v>
      </c>
      <c r="P73" s="438" t="s">
        <v>924</v>
      </c>
    </row>
    <row r="74" spans="2:16" x14ac:dyDescent="0.25">
      <c r="B74" s="422" t="e">
        <f>IF(Tabla4[[#This Row],[Tipo de Intervención]]="","",CONCATENATE(Tabla4[[#This Row],[POA]],".",Tabla4[[#This Row],[SRS]],".",Tabla4[[#This Row],[AREA]],".",Tabla4[[#This Row],[TIPO]]))</f>
        <v>#REF!</v>
      </c>
      <c r="C74" s="422" t="e">
        <f>IF(Tabla4[[#This Row],[Tipo de Intervención]]="","",'Formulario PPGR1'!#REF!)</f>
        <v>#REF!</v>
      </c>
      <c r="D74" s="422" t="e">
        <f>IF(Tabla4[[#This Row],[Tipo de Intervención]]="","",'Formulario PPGR1'!#REF!)</f>
        <v>#REF!</v>
      </c>
      <c r="E74" s="422" t="e">
        <f>IF(Tabla4[[#This Row],[Tipo de Intervención]]="","",'Formulario PPGR1'!#REF!)</f>
        <v>#REF!</v>
      </c>
      <c r="F74" s="422" t="e">
        <f>IF(Tabla4[[#This Row],[Tipo de Intervención]]="","",'Formulario PPGR1'!#REF!)</f>
        <v>#REF!</v>
      </c>
      <c r="G74" s="447" t="s">
        <v>152</v>
      </c>
      <c r="H74" s="447" t="s">
        <v>469</v>
      </c>
      <c r="I74" s="445" t="s">
        <v>2408</v>
      </c>
      <c r="J74" s="445" t="s">
        <v>1132</v>
      </c>
      <c r="K74" s="421" t="s">
        <v>977</v>
      </c>
      <c r="L74" s="446" t="s">
        <v>1059</v>
      </c>
      <c r="M74" s="446" t="s">
        <v>2397</v>
      </c>
      <c r="N74" s="518">
        <v>300000</v>
      </c>
      <c r="O74" s="437" t="s">
        <v>2806</v>
      </c>
      <c r="P74" s="438" t="s">
        <v>924</v>
      </c>
    </row>
    <row r="75" spans="2:16" x14ac:dyDescent="0.25">
      <c r="B75" s="422" t="e">
        <f>IF(Tabla4[[#This Row],[Tipo de Intervención]]="","",CONCATENATE(Tabla4[[#This Row],[POA]],".",Tabla4[[#This Row],[SRS]],".",Tabla4[[#This Row],[AREA]],".",Tabla4[[#This Row],[TIPO]]))</f>
        <v>#REF!</v>
      </c>
      <c r="C75" s="422" t="e">
        <f>IF(Tabla4[[#This Row],[Tipo de Intervención]]="","",'Formulario PPGR1'!#REF!)</f>
        <v>#REF!</v>
      </c>
      <c r="D75" s="422" t="e">
        <f>IF(Tabla4[[#This Row],[Tipo de Intervención]]="","",'Formulario PPGR1'!#REF!)</f>
        <v>#REF!</v>
      </c>
      <c r="E75" s="422" t="e">
        <f>IF(Tabla4[[#This Row],[Tipo de Intervención]]="","",'Formulario PPGR1'!#REF!)</f>
        <v>#REF!</v>
      </c>
      <c r="F75" s="422" t="e">
        <f>IF(Tabla4[[#This Row],[Tipo de Intervención]]="","",'Formulario PPGR1'!#REF!)</f>
        <v>#REF!</v>
      </c>
      <c r="G75" s="447" t="s">
        <v>152</v>
      </c>
      <c r="H75" s="447" t="s">
        <v>469</v>
      </c>
      <c r="I75" s="445" t="s">
        <v>2408</v>
      </c>
      <c r="J75" s="445" t="s">
        <v>1132</v>
      </c>
      <c r="K75" s="421" t="s">
        <v>977</v>
      </c>
      <c r="L75" s="446" t="s">
        <v>1059</v>
      </c>
      <c r="M75" s="446" t="s">
        <v>2398</v>
      </c>
      <c r="N75" s="518">
        <v>250000</v>
      </c>
      <c r="O75" s="437" t="s">
        <v>2806</v>
      </c>
      <c r="P75" s="438" t="s">
        <v>924</v>
      </c>
    </row>
    <row r="76" spans="2:16" x14ac:dyDescent="0.25">
      <c r="B76" s="422" t="e">
        <f>IF(Tabla4[[#This Row],[Tipo de Intervención]]="","",CONCATENATE(Tabla4[[#This Row],[POA]],".",Tabla4[[#This Row],[SRS]],".",Tabla4[[#This Row],[AREA]],".",Tabla4[[#This Row],[TIPO]]))</f>
        <v>#REF!</v>
      </c>
      <c r="C76" s="422" t="e">
        <f>IF(Tabla4[[#This Row],[Tipo de Intervención]]="","",'Formulario PPGR1'!#REF!)</f>
        <v>#REF!</v>
      </c>
      <c r="D76" s="422" t="e">
        <f>IF(Tabla4[[#This Row],[Tipo de Intervención]]="","",'Formulario PPGR1'!#REF!)</f>
        <v>#REF!</v>
      </c>
      <c r="E76" s="422" t="e">
        <f>IF(Tabla4[[#This Row],[Tipo de Intervención]]="","",'Formulario PPGR1'!#REF!)</f>
        <v>#REF!</v>
      </c>
      <c r="F76" s="422" t="e">
        <f>IF(Tabla4[[#This Row],[Tipo de Intervención]]="","",'Formulario PPGR1'!#REF!)</f>
        <v>#REF!</v>
      </c>
      <c r="G76" s="447" t="s">
        <v>152</v>
      </c>
      <c r="H76" s="447" t="s">
        <v>469</v>
      </c>
      <c r="I76" s="445" t="s">
        <v>2408</v>
      </c>
      <c r="J76" s="445" t="s">
        <v>1132</v>
      </c>
      <c r="K76" s="421" t="s">
        <v>977</v>
      </c>
      <c r="L76" s="446" t="s">
        <v>1059</v>
      </c>
      <c r="M76" s="446" t="s">
        <v>2399</v>
      </c>
      <c r="N76" s="518">
        <v>50000</v>
      </c>
      <c r="O76" s="437" t="s">
        <v>2806</v>
      </c>
      <c r="P76" s="438" t="s">
        <v>924</v>
      </c>
    </row>
    <row r="77" spans="2:16" ht="25.5" x14ac:dyDescent="0.25">
      <c r="B77" s="422" t="e">
        <f>IF(Tabla4[[#This Row],[Tipo de Intervención]]="","",CONCATENATE(Tabla4[[#This Row],[POA]],".",Tabla4[[#This Row],[SRS]],".",Tabla4[[#This Row],[AREA]],".",Tabla4[[#This Row],[TIPO]]))</f>
        <v>#REF!</v>
      </c>
      <c r="C77" s="422" t="e">
        <f>IF(Tabla4[[#This Row],[Tipo de Intervención]]="","",'Formulario PPGR1'!#REF!)</f>
        <v>#REF!</v>
      </c>
      <c r="D77" s="422" t="e">
        <f>IF(Tabla4[[#This Row],[Tipo de Intervención]]="","",'Formulario PPGR1'!#REF!)</f>
        <v>#REF!</v>
      </c>
      <c r="E77" s="422" t="e">
        <f>IF(Tabla4[[#This Row],[Tipo de Intervención]]="","",'Formulario PPGR1'!#REF!)</f>
        <v>#REF!</v>
      </c>
      <c r="F77" s="422" t="e">
        <f>IF(Tabla4[[#This Row],[Tipo de Intervención]]="","",'Formulario PPGR1'!#REF!)</f>
        <v>#REF!</v>
      </c>
      <c r="G77" s="447" t="s">
        <v>152</v>
      </c>
      <c r="H77" s="447" t="s">
        <v>469</v>
      </c>
      <c r="I77" s="445" t="s">
        <v>2409</v>
      </c>
      <c r="J77" s="445" t="s">
        <v>1156</v>
      </c>
      <c r="K77" s="421" t="s">
        <v>1174</v>
      </c>
      <c r="L77" s="446" t="s">
        <v>2410</v>
      </c>
      <c r="M77" s="446" t="s">
        <v>2394</v>
      </c>
      <c r="N77" s="518">
        <v>50000</v>
      </c>
      <c r="O77" s="437" t="s">
        <v>2806</v>
      </c>
      <c r="P77" s="438" t="s">
        <v>924</v>
      </c>
    </row>
    <row r="78" spans="2:16" ht="25.5" x14ac:dyDescent="0.25">
      <c r="B78" s="422" t="e">
        <f>IF(Tabla4[[#This Row],[Tipo de Intervención]]="","",CONCATENATE(Tabla4[[#This Row],[POA]],".",Tabla4[[#This Row],[SRS]],".",Tabla4[[#This Row],[AREA]],".",Tabla4[[#This Row],[TIPO]]))</f>
        <v>#REF!</v>
      </c>
      <c r="C78" s="422" t="e">
        <f>IF(Tabla4[[#This Row],[Tipo de Intervención]]="","",'Formulario PPGR1'!#REF!)</f>
        <v>#REF!</v>
      </c>
      <c r="D78" s="422" t="e">
        <f>IF(Tabla4[[#This Row],[Tipo de Intervención]]="","",'Formulario PPGR1'!#REF!)</f>
        <v>#REF!</v>
      </c>
      <c r="E78" s="422" t="e">
        <f>IF(Tabla4[[#This Row],[Tipo de Intervención]]="","",'Formulario PPGR1'!#REF!)</f>
        <v>#REF!</v>
      </c>
      <c r="F78" s="422" t="e">
        <f>IF(Tabla4[[#This Row],[Tipo de Intervención]]="","",'Formulario PPGR1'!#REF!)</f>
        <v>#REF!</v>
      </c>
      <c r="G78" s="447" t="s">
        <v>152</v>
      </c>
      <c r="H78" s="447" t="s">
        <v>469</v>
      </c>
      <c r="I78" s="445" t="s">
        <v>2409</v>
      </c>
      <c r="J78" s="445" t="s">
        <v>1156</v>
      </c>
      <c r="K78" s="421" t="s">
        <v>1174</v>
      </c>
      <c r="L78" s="446" t="s">
        <v>2410</v>
      </c>
      <c r="M78" s="446" t="s">
        <v>2395</v>
      </c>
      <c r="N78" s="518">
        <v>950000</v>
      </c>
      <c r="O78" s="437" t="s">
        <v>2806</v>
      </c>
      <c r="P78" s="438" t="s">
        <v>924</v>
      </c>
    </row>
    <row r="79" spans="2:16" ht="25.5" x14ac:dyDescent="0.25">
      <c r="B79" s="422" t="e">
        <f>IF(Tabla4[[#This Row],[Tipo de Intervención]]="","",CONCATENATE(Tabla4[[#This Row],[POA]],".",Tabla4[[#This Row],[SRS]],".",Tabla4[[#This Row],[AREA]],".",Tabla4[[#This Row],[TIPO]]))</f>
        <v>#REF!</v>
      </c>
      <c r="C79" s="422" t="e">
        <f>IF(Tabla4[[#This Row],[Tipo de Intervención]]="","",'Formulario PPGR1'!#REF!)</f>
        <v>#REF!</v>
      </c>
      <c r="D79" s="422" t="e">
        <f>IF(Tabla4[[#This Row],[Tipo de Intervención]]="","",'Formulario PPGR1'!#REF!)</f>
        <v>#REF!</v>
      </c>
      <c r="E79" s="422" t="e">
        <f>IF(Tabla4[[#This Row],[Tipo de Intervención]]="","",'Formulario PPGR1'!#REF!)</f>
        <v>#REF!</v>
      </c>
      <c r="F79" s="422" t="e">
        <f>IF(Tabla4[[#This Row],[Tipo de Intervención]]="","",'Formulario PPGR1'!#REF!)</f>
        <v>#REF!</v>
      </c>
      <c r="G79" s="447" t="s">
        <v>152</v>
      </c>
      <c r="H79" s="447" t="s">
        <v>469</v>
      </c>
      <c r="I79" s="445" t="s">
        <v>2409</v>
      </c>
      <c r="J79" s="445" t="s">
        <v>1156</v>
      </c>
      <c r="K79" s="421" t="s">
        <v>1174</v>
      </c>
      <c r="L79" s="446" t="s">
        <v>2410</v>
      </c>
      <c r="M79" s="446" t="s">
        <v>2396</v>
      </c>
      <c r="N79" s="518">
        <v>150000</v>
      </c>
      <c r="O79" s="437" t="s">
        <v>2806</v>
      </c>
      <c r="P79" s="438" t="s">
        <v>924</v>
      </c>
    </row>
    <row r="80" spans="2:16" ht="25.5" x14ac:dyDescent="0.25">
      <c r="B80" s="422" t="e">
        <f>IF(Tabla4[[#This Row],[Tipo de Intervención]]="","",CONCATENATE(Tabla4[[#This Row],[POA]],".",Tabla4[[#This Row],[SRS]],".",Tabla4[[#This Row],[AREA]],".",Tabla4[[#This Row],[TIPO]]))</f>
        <v>#REF!</v>
      </c>
      <c r="C80" s="422" t="e">
        <f>IF(Tabla4[[#This Row],[Tipo de Intervención]]="","",'Formulario PPGR1'!#REF!)</f>
        <v>#REF!</v>
      </c>
      <c r="D80" s="422" t="e">
        <f>IF(Tabla4[[#This Row],[Tipo de Intervención]]="","",'Formulario PPGR1'!#REF!)</f>
        <v>#REF!</v>
      </c>
      <c r="E80" s="422" t="e">
        <f>IF(Tabla4[[#This Row],[Tipo de Intervención]]="","",'Formulario PPGR1'!#REF!)</f>
        <v>#REF!</v>
      </c>
      <c r="F80" s="422" t="e">
        <f>IF(Tabla4[[#This Row],[Tipo de Intervención]]="","",'Formulario PPGR1'!#REF!)</f>
        <v>#REF!</v>
      </c>
      <c r="G80" s="447" t="s">
        <v>152</v>
      </c>
      <c r="H80" s="447" t="s">
        <v>469</v>
      </c>
      <c r="I80" s="445" t="s">
        <v>2409</v>
      </c>
      <c r="J80" s="445" t="s">
        <v>1156</v>
      </c>
      <c r="K80" s="421" t="s">
        <v>1174</v>
      </c>
      <c r="L80" s="446" t="s">
        <v>2410</v>
      </c>
      <c r="M80" s="446" t="s">
        <v>11</v>
      </c>
      <c r="N80" s="518">
        <v>100000</v>
      </c>
      <c r="O80" s="437" t="s">
        <v>2806</v>
      </c>
      <c r="P80" s="438" t="s">
        <v>924</v>
      </c>
    </row>
    <row r="81" spans="2:16" ht="25.5" x14ac:dyDescent="0.25">
      <c r="B81" s="422" t="e">
        <f>IF(Tabla4[[#This Row],[Tipo de Intervención]]="","",CONCATENATE(Tabla4[[#This Row],[POA]],".",Tabla4[[#This Row],[SRS]],".",Tabla4[[#This Row],[AREA]],".",Tabla4[[#This Row],[TIPO]]))</f>
        <v>#REF!</v>
      </c>
      <c r="C81" s="422" t="e">
        <f>IF(Tabla4[[#This Row],[Tipo de Intervención]]="","",'Formulario PPGR1'!#REF!)</f>
        <v>#REF!</v>
      </c>
      <c r="D81" s="422" t="e">
        <f>IF(Tabla4[[#This Row],[Tipo de Intervención]]="","",'Formulario PPGR1'!#REF!)</f>
        <v>#REF!</v>
      </c>
      <c r="E81" s="422" t="e">
        <f>IF(Tabla4[[#This Row],[Tipo de Intervención]]="","",'Formulario PPGR1'!#REF!)</f>
        <v>#REF!</v>
      </c>
      <c r="F81" s="422" t="e">
        <f>IF(Tabla4[[#This Row],[Tipo de Intervención]]="","",'Formulario PPGR1'!#REF!)</f>
        <v>#REF!</v>
      </c>
      <c r="G81" s="447" t="s">
        <v>152</v>
      </c>
      <c r="H81" s="447" t="s">
        <v>469</v>
      </c>
      <c r="I81" s="445" t="s">
        <v>2409</v>
      </c>
      <c r="J81" s="445" t="s">
        <v>1156</v>
      </c>
      <c r="K81" s="421" t="s">
        <v>1174</v>
      </c>
      <c r="L81" s="446" t="s">
        <v>2410</v>
      </c>
      <c r="M81" s="446" t="s">
        <v>2397</v>
      </c>
      <c r="N81" s="518">
        <v>100000</v>
      </c>
      <c r="O81" s="437" t="s">
        <v>2806</v>
      </c>
      <c r="P81" s="438" t="s">
        <v>924</v>
      </c>
    </row>
    <row r="82" spans="2:16" ht="25.5" x14ac:dyDescent="0.25">
      <c r="B82" s="422" t="e">
        <f>IF(Tabla4[[#This Row],[Tipo de Intervención]]="","",CONCATENATE(Tabla4[[#This Row],[POA]],".",Tabla4[[#This Row],[SRS]],".",Tabla4[[#This Row],[AREA]],".",Tabla4[[#This Row],[TIPO]]))</f>
        <v>#REF!</v>
      </c>
      <c r="C82" s="422" t="e">
        <f>IF(Tabla4[[#This Row],[Tipo de Intervención]]="","",'Formulario PPGR1'!#REF!)</f>
        <v>#REF!</v>
      </c>
      <c r="D82" s="422" t="e">
        <f>IF(Tabla4[[#This Row],[Tipo de Intervención]]="","",'Formulario PPGR1'!#REF!)</f>
        <v>#REF!</v>
      </c>
      <c r="E82" s="422" t="e">
        <f>IF(Tabla4[[#This Row],[Tipo de Intervención]]="","",'Formulario PPGR1'!#REF!)</f>
        <v>#REF!</v>
      </c>
      <c r="F82" s="422" t="e">
        <f>IF(Tabla4[[#This Row],[Tipo de Intervención]]="","",'Formulario PPGR1'!#REF!)</f>
        <v>#REF!</v>
      </c>
      <c r="G82" s="447" t="s">
        <v>152</v>
      </c>
      <c r="H82" s="447" t="s">
        <v>469</v>
      </c>
      <c r="I82" s="445" t="s">
        <v>2409</v>
      </c>
      <c r="J82" s="445" t="s">
        <v>1156</v>
      </c>
      <c r="K82" s="421" t="s">
        <v>1174</v>
      </c>
      <c r="L82" s="446" t="s">
        <v>2410</v>
      </c>
      <c r="M82" s="446" t="s">
        <v>2398</v>
      </c>
      <c r="N82" s="518">
        <v>300000</v>
      </c>
      <c r="O82" s="437" t="s">
        <v>2806</v>
      </c>
      <c r="P82" s="438" t="s">
        <v>924</v>
      </c>
    </row>
    <row r="83" spans="2:16" ht="25.5" x14ac:dyDescent="0.25">
      <c r="B83" s="422" t="e">
        <f>IF(Tabla4[[#This Row],[Tipo de Intervención]]="","",CONCATENATE(Tabla4[[#This Row],[POA]],".",Tabla4[[#This Row],[SRS]],".",Tabla4[[#This Row],[AREA]],".",Tabla4[[#This Row],[TIPO]]))</f>
        <v>#REF!</v>
      </c>
      <c r="C83" s="422" t="e">
        <f>IF(Tabla4[[#This Row],[Tipo de Intervención]]="","",'Formulario PPGR1'!#REF!)</f>
        <v>#REF!</v>
      </c>
      <c r="D83" s="422" t="e">
        <f>IF(Tabla4[[#This Row],[Tipo de Intervención]]="","",'Formulario PPGR1'!#REF!)</f>
        <v>#REF!</v>
      </c>
      <c r="E83" s="422" t="e">
        <f>IF(Tabla4[[#This Row],[Tipo de Intervención]]="","",'Formulario PPGR1'!#REF!)</f>
        <v>#REF!</v>
      </c>
      <c r="F83" s="422" t="e">
        <f>IF(Tabla4[[#This Row],[Tipo de Intervención]]="","",'Formulario PPGR1'!#REF!)</f>
        <v>#REF!</v>
      </c>
      <c r="G83" s="447" t="s">
        <v>152</v>
      </c>
      <c r="H83" s="447" t="s">
        <v>469</v>
      </c>
      <c r="I83" s="445" t="s">
        <v>2409</v>
      </c>
      <c r="J83" s="445" t="s">
        <v>1156</v>
      </c>
      <c r="K83" s="421" t="s">
        <v>1174</v>
      </c>
      <c r="L83" s="446" t="s">
        <v>2410</v>
      </c>
      <c r="M83" s="446" t="s">
        <v>2399</v>
      </c>
      <c r="N83" s="518">
        <v>50000</v>
      </c>
      <c r="O83" s="437" t="s">
        <v>2806</v>
      </c>
      <c r="P83" s="438" t="s">
        <v>924</v>
      </c>
    </row>
    <row r="84" spans="2:16" x14ac:dyDescent="0.25">
      <c r="B84" s="422" t="e">
        <f>IF(Tabla4[[#This Row],[Tipo de Intervención]]="","",CONCATENATE(Tabla4[[#This Row],[POA]],".",Tabla4[[#This Row],[SRS]],".",Tabla4[[#This Row],[AREA]],".",Tabla4[[#This Row],[TIPO]]))</f>
        <v>#REF!</v>
      </c>
      <c r="C84" s="422" t="e">
        <f>IF(Tabla4[[#This Row],[Tipo de Intervención]]="","",'Formulario PPGR1'!#REF!)</f>
        <v>#REF!</v>
      </c>
      <c r="D84" s="422" t="e">
        <f>IF(Tabla4[[#This Row],[Tipo de Intervención]]="","",'Formulario PPGR1'!#REF!)</f>
        <v>#REF!</v>
      </c>
      <c r="E84" s="422" t="e">
        <f>IF(Tabla4[[#This Row],[Tipo de Intervención]]="","",'Formulario PPGR1'!#REF!)</f>
        <v>#REF!</v>
      </c>
      <c r="F84" s="422" t="e">
        <f>IF(Tabla4[[#This Row],[Tipo de Intervención]]="","",'Formulario PPGR1'!#REF!)</f>
        <v>#REF!</v>
      </c>
      <c r="G84" s="447" t="s">
        <v>152</v>
      </c>
      <c r="H84" s="447" t="s">
        <v>469</v>
      </c>
      <c r="I84" s="445" t="s">
        <v>2411</v>
      </c>
      <c r="J84" s="445" t="s">
        <v>1132</v>
      </c>
      <c r="K84" s="421" t="s">
        <v>977</v>
      </c>
      <c r="L84" s="446" t="s">
        <v>1059</v>
      </c>
      <c r="M84" s="446" t="s">
        <v>2395</v>
      </c>
      <c r="N84" s="518">
        <v>50000</v>
      </c>
      <c r="O84" s="437" t="s">
        <v>2806</v>
      </c>
      <c r="P84" s="438" t="s">
        <v>924</v>
      </c>
    </row>
    <row r="85" spans="2:16" x14ac:dyDescent="0.25">
      <c r="B85" s="422" t="e">
        <f>IF(Tabla4[[#This Row],[Tipo de Intervención]]="","",CONCATENATE(Tabla4[[#This Row],[POA]],".",Tabla4[[#This Row],[SRS]],".",Tabla4[[#This Row],[AREA]],".",Tabla4[[#This Row],[TIPO]]))</f>
        <v>#REF!</v>
      </c>
      <c r="C85" s="422" t="e">
        <f>IF(Tabla4[[#This Row],[Tipo de Intervención]]="","",'Formulario PPGR1'!#REF!)</f>
        <v>#REF!</v>
      </c>
      <c r="D85" s="422" t="e">
        <f>IF(Tabla4[[#This Row],[Tipo de Intervención]]="","",'Formulario PPGR1'!#REF!)</f>
        <v>#REF!</v>
      </c>
      <c r="E85" s="422" t="e">
        <f>IF(Tabla4[[#This Row],[Tipo de Intervención]]="","",'Formulario PPGR1'!#REF!)</f>
        <v>#REF!</v>
      </c>
      <c r="F85" s="422" t="e">
        <f>IF(Tabla4[[#This Row],[Tipo de Intervención]]="","",'Formulario PPGR1'!#REF!)</f>
        <v>#REF!</v>
      </c>
      <c r="G85" s="447" t="s">
        <v>152</v>
      </c>
      <c r="H85" s="447" t="s">
        <v>469</v>
      </c>
      <c r="I85" s="445" t="s">
        <v>2411</v>
      </c>
      <c r="J85" s="445" t="s">
        <v>1132</v>
      </c>
      <c r="K85" s="421" t="s">
        <v>977</v>
      </c>
      <c r="L85" s="446" t="s">
        <v>1059</v>
      </c>
      <c r="M85" s="446" t="s">
        <v>2396</v>
      </c>
      <c r="N85" s="518">
        <v>700000</v>
      </c>
      <c r="O85" s="437" t="s">
        <v>2806</v>
      </c>
      <c r="P85" s="438" t="s">
        <v>924</v>
      </c>
    </row>
    <row r="86" spans="2:16" x14ac:dyDescent="0.25">
      <c r="B86" s="422" t="e">
        <f>IF(Tabla4[[#This Row],[Tipo de Intervención]]="","",CONCATENATE(Tabla4[[#This Row],[POA]],".",Tabla4[[#This Row],[SRS]],".",Tabla4[[#This Row],[AREA]],".",Tabla4[[#This Row],[TIPO]]))</f>
        <v>#REF!</v>
      </c>
      <c r="C86" s="422" t="e">
        <f>IF(Tabla4[[#This Row],[Tipo de Intervención]]="","",'Formulario PPGR1'!#REF!)</f>
        <v>#REF!</v>
      </c>
      <c r="D86" s="422" t="e">
        <f>IF(Tabla4[[#This Row],[Tipo de Intervención]]="","",'Formulario PPGR1'!#REF!)</f>
        <v>#REF!</v>
      </c>
      <c r="E86" s="422" t="e">
        <f>IF(Tabla4[[#This Row],[Tipo de Intervención]]="","",'Formulario PPGR1'!#REF!)</f>
        <v>#REF!</v>
      </c>
      <c r="F86" s="422" t="e">
        <f>IF(Tabla4[[#This Row],[Tipo de Intervención]]="","",'Formulario PPGR1'!#REF!)</f>
        <v>#REF!</v>
      </c>
      <c r="G86" s="447" t="s">
        <v>152</v>
      </c>
      <c r="H86" s="447" t="s">
        <v>469</v>
      </c>
      <c r="I86" s="445" t="s">
        <v>2411</v>
      </c>
      <c r="J86" s="445" t="s">
        <v>1132</v>
      </c>
      <c r="K86" s="421" t="s">
        <v>977</v>
      </c>
      <c r="L86" s="446" t="s">
        <v>1059</v>
      </c>
      <c r="M86" s="446" t="s">
        <v>11</v>
      </c>
      <c r="N86" s="518">
        <v>100000</v>
      </c>
      <c r="O86" s="437" t="s">
        <v>2806</v>
      </c>
      <c r="P86" s="438" t="s">
        <v>924</v>
      </c>
    </row>
    <row r="87" spans="2:16" x14ac:dyDescent="0.25">
      <c r="B87" s="422" t="e">
        <f>IF(Tabla4[[#This Row],[Tipo de Intervención]]="","",CONCATENATE(Tabla4[[#This Row],[POA]],".",Tabla4[[#This Row],[SRS]],".",Tabla4[[#This Row],[AREA]],".",Tabla4[[#This Row],[TIPO]]))</f>
        <v>#REF!</v>
      </c>
      <c r="C87" s="422" t="e">
        <f>IF(Tabla4[[#This Row],[Tipo de Intervención]]="","",'Formulario PPGR1'!#REF!)</f>
        <v>#REF!</v>
      </c>
      <c r="D87" s="422" t="e">
        <f>IF(Tabla4[[#This Row],[Tipo de Intervención]]="","",'Formulario PPGR1'!#REF!)</f>
        <v>#REF!</v>
      </c>
      <c r="E87" s="422" t="e">
        <f>IF(Tabla4[[#This Row],[Tipo de Intervención]]="","",'Formulario PPGR1'!#REF!)</f>
        <v>#REF!</v>
      </c>
      <c r="F87" s="422" t="e">
        <f>IF(Tabla4[[#This Row],[Tipo de Intervención]]="","",'Formulario PPGR1'!#REF!)</f>
        <v>#REF!</v>
      </c>
      <c r="G87" s="447" t="s">
        <v>152</v>
      </c>
      <c r="H87" s="447" t="s">
        <v>469</v>
      </c>
      <c r="I87" s="445" t="s">
        <v>2411</v>
      </c>
      <c r="J87" s="445" t="s">
        <v>1132</v>
      </c>
      <c r="K87" s="421" t="s">
        <v>977</v>
      </c>
      <c r="L87" s="446" t="s">
        <v>1059</v>
      </c>
      <c r="M87" s="446" t="s">
        <v>2397</v>
      </c>
      <c r="N87" s="518">
        <v>100000</v>
      </c>
      <c r="O87" s="437" t="s">
        <v>2806</v>
      </c>
      <c r="P87" s="438" t="s">
        <v>924</v>
      </c>
    </row>
    <row r="88" spans="2:16" x14ac:dyDescent="0.25">
      <c r="B88" s="422" t="e">
        <f>IF(Tabla4[[#This Row],[Tipo de Intervención]]="","",CONCATENATE(Tabla4[[#This Row],[POA]],".",Tabla4[[#This Row],[SRS]],".",Tabla4[[#This Row],[AREA]],".",Tabla4[[#This Row],[TIPO]]))</f>
        <v>#REF!</v>
      </c>
      <c r="C88" s="422" t="e">
        <f>IF(Tabla4[[#This Row],[Tipo de Intervención]]="","",'Formulario PPGR1'!#REF!)</f>
        <v>#REF!</v>
      </c>
      <c r="D88" s="422" t="e">
        <f>IF(Tabla4[[#This Row],[Tipo de Intervención]]="","",'Formulario PPGR1'!#REF!)</f>
        <v>#REF!</v>
      </c>
      <c r="E88" s="422" t="e">
        <f>IF(Tabla4[[#This Row],[Tipo de Intervención]]="","",'Formulario PPGR1'!#REF!)</f>
        <v>#REF!</v>
      </c>
      <c r="F88" s="422" t="e">
        <f>IF(Tabla4[[#This Row],[Tipo de Intervención]]="","",'Formulario PPGR1'!#REF!)</f>
        <v>#REF!</v>
      </c>
      <c r="G88" s="447" t="s">
        <v>152</v>
      </c>
      <c r="H88" s="447" t="s">
        <v>469</v>
      </c>
      <c r="I88" s="445" t="s">
        <v>2411</v>
      </c>
      <c r="J88" s="445" t="s">
        <v>1132</v>
      </c>
      <c r="K88" s="421" t="s">
        <v>977</v>
      </c>
      <c r="L88" s="446" t="s">
        <v>1059</v>
      </c>
      <c r="M88" s="446" t="s">
        <v>2398</v>
      </c>
      <c r="N88" s="518">
        <v>200000</v>
      </c>
      <c r="O88" s="437" t="s">
        <v>2806</v>
      </c>
      <c r="P88" s="438" t="s">
        <v>924</v>
      </c>
    </row>
    <row r="89" spans="2:16" x14ac:dyDescent="0.25">
      <c r="B89" s="422" t="e">
        <f>IF(Tabla4[[#This Row],[Tipo de Intervención]]="","",CONCATENATE(Tabla4[[#This Row],[POA]],".",Tabla4[[#This Row],[SRS]],".",Tabla4[[#This Row],[AREA]],".",Tabla4[[#This Row],[TIPO]]))</f>
        <v>#REF!</v>
      </c>
      <c r="C89" s="422" t="e">
        <f>IF(Tabla4[[#This Row],[Tipo de Intervención]]="","",'Formulario PPGR1'!#REF!)</f>
        <v>#REF!</v>
      </c>
      <c r="D89" s="422" t="e">
        <f>IF(Tabla4[[#This Row],[Tipo de Intervención]]="","",'Formulario PPGR1'!#REF!)</f>
        <v>#REF!</v>
      </c>
      <c r="E89" s="422" t="e">
        <f>IF(Tabla4[[#This Row],[Tipo de Intervención]]="","",'Formulario PPGR1'!#REF!)</f>
        <v>#REF!</v>
      </c>
      <c r="F89" s="422" t="e">
        <f>IF(Tabla4[[#This Row],[Tipo de Intervención]]="","",'Formulario PPGR1'!#REF!)</f>
        <v>#REF!</v>
      </c>
      <c r="G89" s="447" t="s">
        <v>152</v>
      </c>
      <c r="H89" s="447" t="s">
        <v>469</v>
      </c>
      <c r="I89" s="445" t="s">
        <v>2411</v>
      </c>
      <c r="J89" s="445" t="s">
        <v>1132</v>
      </c>
      <c r="K89" s="421" t="s">
        <v>977</v>
      </c>
      <c r="L89" s="446" t="s">
        <v>1059</v>
      </c>
      <c r="M89" s="446" t="s">
        <v>2399</v>
      </c>
      <c r="N89" s="518">
        <v>50000</v>
      </c>
      <c r="O89" s="437" t="s">
        <v>2806</v>
      </c>
      <c r="P89" s="438" t="s">
        <v>924</v>
      </c>
    </row>
    <row r="90" spans="2:16" ht="25.5" x14ac:dyDescent="0.25">
      <c r="B90" s="422" t="e">
        <f>IF(Tabla4[[#This Row],[Tipo de Intervención]]="","",CONCATENATE(Tabla4[[#This Row],[POA]],".",Tabla4[[#This Row],[SRS]],".",Tabla4[[#This Row],[AREA]],".",Tabla4[[#This Row],[TIPO]]))</f>
        <v>#REF!</v>
      </c>
      <c r="C90" s="422" t="e">
        <f>IF(Tabla4[[#This Row],[Tipo de Intervención]]="","",'Formulario PPGR1'!#REF!)</f>
        <v>#REF!</v>
      </c>
      <c r="D90" s="422" t="e">
        <f>IF(Tabla4[[#This Row],[Tipo de Intervención]]="","",'Formulario PPGR1'!#REF!)</f>
        <v>#REF!</v>
      </c>
      <c r="E90" s="422" t="e">
        <f>IF(Tabla4[[#This Row],[Tipo de Intervención]]="","",'Formulario PPGR1'!#REF!)</f>
        <v>#REF!</v>
      </c>
      <c r="F90" s="422" t="e">
        <f>IF(Tabla4[[#This Row],[Tipo de Intervención]]="","",'Formulario PPGR1'!#REF!)</f>
        <v>#REF!</v>
      </c>
      <c r="G90" s="447" t="s">
        <v>152</v>
      </c>
      <c r="H90" s="447" t="s">
        <v>469</v>
      </c>
      <c r="I90" s="445" t="s">
        <v>2412</v>
      </c>
      <c r="J90" s="445" t="s">
        <v>1156</v>
      </c>
      <c r="K90" s="421" t="s">
        <v>1174</v>
      </c>
      <c r="L90" s="446" t="s">
        <v>1079</v>
      </c>
      <c r="M90" s="446" t="s">
        <v>2413</v>
      </c>
      <c r="N90" s="518">
        <v>800000</v>
      </c>
      <c r="O90" s="437" t="s">
        <v>2806</v>
      </c>
      <c r="P90" s="438" t="s">
        <v>924</v>
      </c>
    </row>
    <row r="91" spans="2:16" ht="25.5" x14ac:dyDescent="0.25">
      <c r="B91" s="422" t="e">
        <f>IF(Tabla4[[#This Row],[Tipo de Intervención]]="","",CONCATENATE(Tabla4[[#This Row],[POA]],".",Tabla4[[#This Row],[SRS]],".",Tabla4[[#This Row],[AREA]],".",Tabla4[[#This Row],[TIPO]]))</f>
        <v>#REF!</v>
      </c>
      <c r="C91" s="422" t="e">
        <f>IF(Tabla4[[#This Row],[Tipo de Intervención]]="","",'Formulario PPGR1'!#REF!)</f>
        <v>#REF!</v>
      </c>
      <c r="D91" s="422" t="e">
        <f>IF(Tabla4[[#This Row],[Tipo de Intervención]]="","",'Formulario PPGR1'!#REF!)</f>
        <v>#REF!</v>
      </c>
      <c r="E91" s="422" t="e">
        <f>IF(Tabla4[[#This Row],[Tipo de Intervención]]="","",'Formulario PPGR1'!#REF!)</f>
        <v>#REF!</v>
      </c>
      <c r="F91" s="422" t="e">
        <f>IF(Tabla4[[#This Row],[Tipo de Intervención]]="","",'Formulario PPGR1'!#REF!)</f>
        <v>#REF!</v>
      </c>
      <c r="G91" s="447" t="s">
        <v>152</v>
      </c>
      <c r="H91" s="447" t="s">
        <v>469</v>
      </c>
      <c r="I91" s="445" t="s">
        <v>2414</v>
      </c>
      <c r="J91" s="445" t="s">
        <v>1156</v>
      </c>
      <c r="K91" s="421" t="s">
        <v>1174</v>
      </c>
      <c r="L91" s="446" t="s">
        <v>1073</v>
      </c>
      <c r="M91" s="446" t="s">
        <v>2413</v>
      </c>
      <c r="N91" s="518">
        <v>900000</v>
      </c>
      <c r="O91" s="437" t="s">
        <v>2806</v>
      </c>
      <c r="P91" s="438" t="s">
        <v>924</v>
      </c>
    </row>
    <row r="92" spans="2:16" ht="38.25" x14ac:dyDescent="0.25">
      <c r="B92" s="422" t="e">
        <f>IF(Tabla4[[#This Row],[Tipo de Intervención]]="","",CONCATENATE(Tabla4[[#This Row],[POA]],".",Tabla4[[#This Row],[SRS]],".",Tabla4[[#This Row],[AREA]],".",Tabla4[[#This Row],[TIPO]]))</f>
        <v>#REF!</v>
      </c>
      <c r="C92" s="422" t="e">
        <f>IF(Tabla4[[#This Row],[Tipo de Intervención]]="","",'Formulario PPGR1'!#REF!)</f>
        <v>#REF!</v>
      </c>
      <c r="D92" s="422" t="e">
        <f>IF(Tabla4[[#This Row],[Tipo de Intervención]]="","",'Formulario PPGR1'!#REF!)</f>
        <v>#REF!</v>
      </c>
      <c r="E92" s="422" t="e">
        <f>IF(Tabla4[[#This Row],[Tipo de Intervención]]="","",'Formulario PPGR1'!#REF!)</f>
        <v>#REF!</v>
      </c>
      <c r="F92" s="422" t="e">
        <f>IF(Tabla4[[#This Row],[Tipo de Intervención]]="","",'Formulario PPGR1'!#REF!)</f>
        <v>#REF!</v>
      </c>
      <c r="G92" s="447" t="s">
        <v>152</v>
      </c>
      <c r="H92" s="447" t="s">
        <v>469</v>
      </c>
      <c r="I92" s="445" t="s">
        <v>2415</v>
      </c>
      <c r="J92" s="445" t="s">
        <v>1157</v>
      </c>
      <c r="K92" s="421" t="s">
        <v>1175</v>
      </c>
      <c r="L92" s="446" t="s">
        <v>1081</v>
      </c>
      <c r="M92" s="446" t="s">
        <v>2413</v>
      </c>
      <c r="N92" s="518">
        <v>700000</v>
      </c>
      <c r="O92" s="437" t="s">
        <v>2806</v>
      </c>
      <c r="P92" s="438" t="s">
        <v>924</v>
      </c>
    </row>
    <row r="93" spans="2:16" ht="38.25" x14ac:dyDescent="0.25">
      <c r="B93" s="422" t="e">
        <f>IF(Tabla4[[#This Row],[Tipo de Intervención]]="","",CONCATENATE(Tabla4[[#This Row],[POA]],".",Tabla4[[#This Row],[SRS]],".",Tabla4[[#This Row],[AREA]],".",Tabla4[[#This Row],[TIPO]]))</f>
        <v>#REF!</v>
      </c>
      <c r="C93" s="422" t="e">
        <f>IF(Tabla4[[#This Row],[Tipo de Intervención]]="","",'Formulario PPGR1'!#REF!)</f>
        <v>#REF!</v>
      </c>
      <c r="D93" s="422" t="e">
        <f>IF(Tabla4[[#This Row],[Tipo de Intervención]]="","",'Formulario PPGR1'!#REF!)</f>
        <v>#REF!</v>
      </c>
      <c r="E93" s="422" t="e">
        <f>IF(Tabla4[[#This Row],[Tipo de Intervención]]="","",'Formulario PPGR1'!#REF!)</f>
        <v>#REF!</v>
      </c>
      <c r="F93" s="422" t="e">
        <f>IF(Tabla4[[#This Row],[Tipo de Intervención]]="","",'Formulario PPGR1'!#REF!)</f>
        <v>#REF!</v>
      </c>
      <c r="G93" s="447" t="s">
        <v>152</v>
      </c>
      <c r="H93" s="447" t="s">
        <v>469</v>
      </c>
      <c r="I93" s="445" t="s">
        <v>2416</v>
      </c>
      <c r="J93" s="445" t="s">
        <v>1157</v>
      </c>
      <c r="K93" s="421" t="s">
        <v>1175</v>
      </c>
      <c r="L93" s="446" t="s">
        <v>1081</v>
      </c>
      <c r="M93" s="446" t="s">
        <v>2413</v>
      </c>
      <c r="N93" s="518">
        <v>800000</v>
      </c>
      <c r="O93" s="437" t="s">
        <v>2806</v>
      </c>
      <c r="P93" s="438" t="s">
        <v>924</v>
      </c>
    </row>
    <row r="94" spans="2:16" ht="38.25" x14ac:dyDescent="0.25">
      <c r="B94" s="422" t="e">
        <f>IF(Tabla4[[#This Row],[Tipo de Intervención]]="","",CONCATENATE(Tabla4[[#This Row],[POA]],".",Tabla4[[#This Row],[SRS]],".",Tabla4[[#This Row],[AREA]],".",Tabla4[[#This Row],[TIPO]]))</f>
        <v>#REF!</v>
      </c>
      <c r="C94" s="422" t="e">
        <f>IF(Tabla4[[#This Row],[Tipo de Intervención]]="","",'Formulario PPGR1'!#REF!)</f>
        <v>#REF!</v>
      </c>
      <c r="D94" s="422" t="e">
        <f>IF(Tabla4[[#This Row],[Tipo de Intervención]]="","",'Formulario PPGR1'!#REF!)</f>
        <v>#REF!</v>
      </c>
      <c r="E94" s="422" t="e">
        <f>IF(Tabla4[[#This Row],[Tipo de Intervención]]="","",'Formulario PPGR1'!#REF!)</f>
        <v>#REF!</v>
      </c>
      <c r="F94" s="422" t="e">
        <f>IF(Tabla4[[#This Row],[Tipo de Intervención]]="","",'Formulario PPGR1'!#REF!)</f>
        <v>#REF!</v>
      </c>
      <c r="G94" s="447" t="s">
        <v>152</v>
      </c>
      <c r="H94" s="447" t="s">
        <v>469</v>
      </c>
      <c r="I94" s="445" t="s">
        <v>2417</v>
      </c>
      <c r="J94" s="445" t="s">
        <v>1157</v>
      </c>
      <c r="K94" s="421" t="s">
        <v>1175</v>
      </c>
      <c r="L94" s="446" t="s">
        <v>1081</v>
      </c>
      <c r="M94" s="446" t="s">
        <v>2413</v>
      </c>
      <c r="N94" s="518">
        <v>800000</v>
      </c>
      <c r="O94" s="437" t="s">
        <v>2806</v>
      </c>
      <c r="P94" s="438" t="s">
        <v>924</v>
      </c>
    </row>
    <row r="95" spans="2:16" ht="38.25" x14ac:dyDescent="0.25">
      <c r="B95" s="422" t="e">
        <f>IF(Tabla4[[#This Row],[Tipo de Intervención]]="","",CONCATENATE(Tabla4[[#This Row],[POA]],".",Tabla4[[#This Row],[SRS]],".",Tabla4[[#This Row],[AREA]],".",Tabla4[[#This Row],[TIPO]]))</f>
        <v>#REF!</v>
      </c>
      <c r="C95" s="422" t="e">
        <f>IF(Tabla4[[#This Row],[Tipo de Intervención]]="","",'Formulario PPGR1'!#REF!)</f>
        <v>#REF!</v>
      </c>
      <c r="D95" s="422" t="e">
        <f>IF(Tabla4[[#This Row],[Tipo de Intervención]]="","",'Formulario PPGR1'!#REF!)</f>
        <v>#REF!</v>
      </c>
      <c r="E95" s="422" t="e">
        <f>IF(Tabla4[[#This Row],[Tipo de Intervención]]="","",'Formulario PPGR1'!#REF!)</f>
        <v>#REF!</v>
      </c>
      <c r="F95" s="422" t="e">
        <f>IF(Tabla4[[#This Row],[Tipo de Intervención]]="","",'Formulario PPGR1'!#REF!)</f>
        <v>#REF!</v>
      </c>
      <c r="G95" s="447" t="s">
        <v>152</v>
      </c>
      <c r="H95" s="447" t="s">
        <v>469</v>
      </c>
      <c r="I95" s="445" t="s">
        <v>2418</v>
      </c>
      <c r="J95" s="445" t="s">
        <v>1157</v>
      </c>
      <c r="K95" s="421" t="s">
        <v>1175</v>
      </c>
      <c r="L95" s="446" t="s">
        <v>1081</v>
      </c>
      <c r="M95" s="446" t="s">
        <v>2413</v>
      </c>
      <c r="N95" s="518">
        <v>700000</v>
      </c>
      <c r="O95" s="437" t="s">
        <v>2806</v>
      </c>
      <c r="P95" s="438" t="s">
        <v>924</v>
      </c>
    </row>
    <row r="96" spans="2:16" ht="38.25" x14ac:dyDescent="0.25">
      <c r="B96" s="422" t="e">
        <f>IF(Tabla4[[#This Row],[Tipo de Intervención]]="","",CONCATENATE(Tabla4[[#This Row],[POA]],".",Tabla4[[#This Row],[SRS]],".",Tabla4[[#This Row],[AREA]],".",Tabla4[[#This Row],[TIPO]]))</f>
        <v>#REF!</v>
      </c>
      <c r="C96" s="422" t="e">
        <f>IF(Tabla4[[#This Row],[Tipo de Intervención]]="","",'Formulario PPGR1'!#REF!)</f>
        <v>#REF!</v>
      </c>
      <c r="D96" s="422" t="e">
        <f>IF(Tabla4[[#This Row],[Tipo de Intervención]]="","",'Formulario PPGR1'!#REF!)</f>
        <v>#REF!</v>
      </c>
      <c r="E96" s="422" t="e">
        <f>IF(Tabla4[[#This Row],[Tipo de Intervención]]="","",'Formulario PPGR1'!#REF!)</f>
        <v>#REF!</v>
      </c>
      <c r="F96" s="422" t="e">
        <f>IF(Tabla4[[#This Row],[Tipo de Intervención]]="","",'Formulario PPGR1'!#REF!)</f>
        <v>#REF!</v>
      </c>
      <c r="G96" s="447" t="s">
        <v>152</v>
      </c>
      <c r="H96" s="447" t="s">
        <v>469</v>
      </c>
      <c r="I96" s="445" t="s">
        <v>2419</v>
      </c>
      <c r="J96" s="445" t="s">
        <v>1157</v>
      </c>
      <c r="K96" s="421" t="s">
        <v>1175</v>
      </c>
      <c r="L96" s="446" t="s">
        <v>1081</v>
      </c>
      <c r="M96" s="446" t="s">
        <v>2413</v>
      </c>
      <c r="N96" s="518">
        <v>800000</v>
      </c>
      <c r="O96" s="437" t="s">
        <v>2806</v>
      </c>
      <c r="P96" s="438" t="s">
        <v>924</v>
      </c>
    </row>
    <row r="97" spans="2:16" x14ac:dyDescent="0.25">
      <c r="B97" s="422" t="e">
        <f>IF(Tabla4[[#This Row],[Tipo de Intervención]]="","",CONCATENATE(Tabla4[[#This Row],[POA]],".",Tabla4[[#This Row],[SRS]],".",Tabla4[[#This Row],[AREA]],".",Tabla4[[#This Row],[TIPO]]))</f>
        <v>#REF!</v>
      </c>
      <c r="C97" s="422" t="e">
        <f>IF(Tabla4[[#This Row],[Tipo de Intervención]]="","",'Formulario PPGR1'!#REF!)</f>
        <v>#REF!</v>
      </c>
      <c r="D97" s="422" t="e">
        <f>IF(Tabla4[[#This Row],[Tipo de Intervención]]="","",'Formulario PPGR1'!#REF!)</f>
        <v>#REF!</v>
      </c>
      <c r="E97" s="422" t="e">
        <f>IF(Tabla4[[#This Row],[Tipo de Intervención]]="","",'Formulario PPGR1'!#REF!)</f>
        <v>#REF!</v>
      </c>
      <c r="F97" s="422" t="e">
        <f>IF(Tabla4[[#This Row],[Tipo de Intervención]]="","",'Formulario PPGR1'!#REF!)</f>
        <v>#REF!</v>
      </c>
      <c r="G97" s="447" t="s">
        <v>152</v>
      </c>
      <c r="H97" s="447" t="s">
        <v>469</v>
      </c>
      <c r="I97" s="445" t="s">
        <v>2420</v>
      </c>
      <c r="J97" s="445" t="s">
        <v>1132</v>
      </c>
      <c r="K97" s="421" t="s">
        <v>977</v>
      </c>
      <c r="L97" s="446" t="s">
        <v>1059</v>
      </c>
      <c r="M97" s="446" t="s">
        <v>2413</v>
      </c>
      <c r="N97" s="518">
        <v>900000</v>
      </c>
      <c r="O97" s="437" t="s">
        <v>2806</v>
      </c>
      <c r="P97" s="438" t="s">
        <v>924</v>
      </c>
    </row>
    <row r="98" spans="2:16" x14ac:dyDescent="0.25">
      <c r="B98" s="422" t="e">
        <f>IF(Tabla4[[#This Row],[Tipo de Intervención]]="","",CONCATENATE(Tabla4[[#This Row],[POA]],".",Tabla4[[#This Row],[SRS]],".",Tabla4[[#This Row],[AREA]],".",Tabla4[[#This Row],[TIPO]]))</f>
        <v>#REF!</v>
      </c>
      <c r="C98" s="422" t="e">
        <f>IF(Tabla4[[#This Row],[Tipo de Intervención]]="","",'Formulario PPGR1'!#REF!)</f>
        <v>#REF!</v>
      </c>
      <c r="D98" s="422" t="e">
        <f>IF(Tabla4[[#This Row],[Tipo de Intervención]]="","",'Formulario PPGR1'!#REF!)</f>
        <v>#REF!</v>
      </c>
      <c r="E98" s="422" t="e">
        <f>IF(Tabla4[[#This Row],[Tipo de Intervención]]="","",'Formulario PPGR1'!#REF!)</f>
        <v>#REF!</v>
      </c>
      <c r="F98" s="422" t="e">
        <f>IF(Tabla4[[#This Row],[Tipo de Intervención]]="","",'Formulario PPGR1'!#REF!)</f>
        <v>#REF!</v>
      </c>
      <c r="G98" s="447" t="s">
        <v>152</v>
      </c>
      <c r="H98" s="447" t="s">
        <v>469</v>
      </c>
      <c r="I98" s="445" t="s">
        <v>2421</v>
      </c>
      <c r="J98" s="445" t="s">
        <v>1132</v>
      </c>
      <c r="K98" s="421" t="s">
        <v>977</v>
      </c>
      <c r="L98" s="446" t="s">
        <v>1059</v>
      </c>
      <c r="M98" s="446" t="s">
        <v>2413</v>
      </c>
      <c r="N98" s="518">
        <v>700000</v>
      </c>
      <c r="O98" s="437" t="s">
        <v>2806</v>
      </c>
      <c r="P98" s="438" t="s">
        <v>924</v>
      </c>
    </row>
    <row r="99" spans="2:16" x14ac:dyDescent="0.25">
      <c r="B99" s="422" t="e">
        <f>IF(Tabla4[[#This Row],[Tipo de Intervención]]="","",CONCATENATE(Tabla4[[#This Row],[POA]],".",Tabla4[[#This Row],[SRS]],".",Tabla4[[#This Row],[AREA]],".",Tabla4[[#This Row],[TIPO]]))</f>
        <v>#REF!</v>
      </c>
      <c r="C99" s="422" t="e">
        <f>IF(Tabla4[[#This Row],[Tipo de Intervención]]="","",'Formulario PPGR1'!#REF!)</f>
        <v>#REF!</v>
      </c>
      <c r="D99" s="422" t="e">
        <f>IF(Tabla4[[#This Row],[Tipo de Intervención]]="","",'Formulario PPGR1'!#REF!)</f>
        <v>#REF!</v>
      </c>
      <c r="E99" s="422" t="e">
        <f>IF(Tabla4[[#This Row],[Tipo de Intervención]]="","",'Formulario PPGR1'!#REF!)</f>
        <v>#REF!</v>
      </c>
      <c r="F99" s="422" t="e">
        <f>IF(Tabla4[[#This Row],[Tipo de Intervención]]="","",'Formulario PPGR1'!#REF!)</f>
        <v>#REF!</v>
      </c>
      <c r="G99" s="447" t="s">
        <v>152</v>
      </c>
      <c r="H99" s="447" t="s">
        <v>469</v>
      </c>
      <c r="I99" s="445" t="s">
        <v>2422</v>
      </c>
      <c r="J99" s="445" t="s">
        <v>1156</v>
      </c>
      <c r="K99" s="421"/>
      <c r="L99" s="446" t="s">
        <v>1073</v>
      </c>
      <c r="M99" s="446" t="s">
        <v>2413</v>
      </c>
      <c r="N99" s="518">
        <v>900000</v>
      </c>
      <c r="O99" s="437" t="s">
        <v>2806</v>
      </c>
      <c r="P99" s="438" t="s">
        <v>924</v>
      </c>
    </row>
    <row r="100" spans="2:16" ht="38.25" x14ac:dyDescent="0.25">
      <c r="B100" s="422" t="e">
        <f>IF(Tabla4[[#This Row],[Tipo de Intervención]]="","",CONCATENATE(Tabla4[[#This Row],[POA]],".",Tabla4[[#This Row],[SRS]],".",Tabla4[[#This Row],[AREA]],".",Tabla4[[#This Row],[TIPO]]))</f>
        <v>#REF!</v>
      </c>
      <c r="C100" s="422" t="e">
        <f>IF(Tabla4[[#This Row],[Tipo de Intervención]]="","",'Formulario PPGR1'!#REF!)</f>
        <v>#REF!</v>
      </c>
      <c r="D100" s="422" t="e">
        <f>IF(Tabla4[[#This Row],[Tipo de Intervención]]="","",'Formulario PPGR1'!#REF!)</f>
        <v>#REF!</v>
      </c>
      <c r="E100" s="422" t="e">
        <f>IF(Tabla4[[#This Row],[Tipo de Intervención]]="","",'Formulario PPGR1'!#REF!)</f>
        <v>#REF!</v>
      </c>
      <c r="F100" s="422" t="e">
        <f>IF(Tabla4[[#This Row],[Tipo de Intervención]]="","",'Formulario PPGR1'!#REF!)</f>
        <v>#REF!</v>
      </c>
      <c r="G100" s="447" t="s">
        <v>152</v>
      </c>
      <c r="H100" s="447" t="s">
        <v>469</v>
      </c>
      <c r="I100" s="445" t="s">
        <v>2423</v>
      </c>
      <c r="J100" s="445" t="s">
        <v>1157</v>
      </c>
      <c r="K100" s="421" t="s">
        <v>1175</v>
      </c>
      <c r="L100" s="446" t="s">
        <v>1081</v>
      </c>
      <c r="M100" s="446" t="s">
        <v>2413</v>
      </c>
      <c r="N100" s="518">
        <v>800000</v>
      </c>
      <c r="O100" s="437" t="s">
        <v>2806</v>
      </c>
      <c r="P100" s="438" t="s">
        <v>924</v>
      </c>
    </row>
    <row r="101" spans="2:16" x14ac:dyDescent="0.25">
      <c r="B101" s="422" t="e">
        <f>IF(Tabla4[[#This Row],[Tipo de Intervención]]="","",CONCATENATE(Tabla4[[#This Row],[POA]],".",Tabla4[[#This Row],[SRS]],".",Tabla4[[#This Row],[AREA]],".",Tabla4[[#This Row],[TIPO]]))</f>
        <v>#REF!</v>
      </c>
      <c r="C101" s="422" t="e">
        <f>IF(Tabla4[[#This Row],[Tipo de Intervención]]="","",'Formulario PPGR1'!#REF!)</f>
        <v>#REF!</v>
      </c>
      <c r="D101" s="422" t="e">
        <f>IF(Tabla4[[#This Row],[Tipo de Intervención]]="","",'Formulario PPGR1'!#REF!)</f>
        <v>#REF!</v>
      </c>
      <c r="E101" s="422" t="e">
        <f>IF(Tabla4[[#This Row],[Tipo de Intervención]]="","",'Formulario PPGR1'!#REF!)</f>
        <v>#REF!</v>
      </c>
      <c r="F101" s="422" t="e">
        <f>IF(Tabla4[[#This Row],[Tipo de Intervención]]="","",'Formulario PPGR1'!#REF!)</f>
        <v>#REF!</v>
      </c>
      <c r="G101" s="447" t="s">
        <v>152</v>
      </c>
      <c r="H101" s="447" t="s">
        <v>469</v>
      </c>
      <c r="I101" s="445" t="s">
        <v>2424</v>
      </c>
      <c r="J101" s="445" t="s">
        <v>1132</v>
      </c>
      <c r="K101" s="421" t="s">
        <v>977</v>
      </c>
      <c r="L101" s="446" t="s">
        <v>1059</v>
      </c>
      <c r="M101" s="446" t="s">
        <v>2413</v>
      </c>
      <c r="N101" s="518">
        <v>600000</v>
      </c>
      <c r="O101" s="437" t="s">
        <v>2806</v>
      </c>
      <c r="P101" s="438" t="s">
        <v>924</v>
      </c>
    </row>
    <row r="102" spans="2:16" x14ac:dyDescent="0.25">
      <c r="B102" s="422" t="e">
        <f>IF(Tabla4[[#This Row],[Tipo de Intervención]]="","",CONCATENATE(Tabla4[[#This Row],[POA]],".",Tabla4[[#This Row],[SRS]],".",Tabla4[[#This Row],[AREA]],".",Tabla4[[#This Row],[TIPO]]))</f>
        <v>#REF!</v>
      </c>
      <c r="C102" s="422" t="e">
        <f>IF(Tabla4[[#This Row],[Tipo de Intervención]]="","",'Formulario PPGR1'!#REF!)</f>
        <v>#REF!</v>
      </c>
      <c r="D102" s="422" t="e">
        <f>IF(Tabla4[[#This Row],[Tipo de Intervención]]="","",'Formulario PPGR1'!#REF!)</f>
        <v>#REF!</v>
      </c>
      <c r="E102" s="422" t="e">
        <f>IF(Tabla4[[#This Row],[Tipo de Intervención]]="","",'Formulario PPGR1'!#REF!)</f>
        <v>#REF!</v>
      </c>
      <c r="F102" s="422" t="e">
        <f>IF(Tabla4[[#This Row],[Tipo de Intervención]]="","",'Formulario PPGR1'!#REF!)</f>
        <v>#REF!</v>
      </c>
      <c r="G102" s="447" t="s">
        <v>152</v>
      </c>
      <c r="H102" s="447" t="s">
        <v>469</v>
      </c>
      <c r="I102" s="445" t="s">
        <v>2425</v>
      </c>
      <c r="J102" s="445" t="s">
        <v>1132</v>
      </c>
      <c r="K102" s="421" t="s">
        <v>977</v>
      </c>
      <c r="L102" s="446" t="s">
        <v>1059</v>
      </c>
      <c r="M102" s="446" t="s">
        <v>2413</v>
      </c>
      <c r="N102" s="518">
        <v>500000</v>
      </c>
      <c r="O102" s="437" t="s">
        <v>2806</v>
      </c>
      <c r="P102" s="438" t="s">
        <v>924</v>
      </c>
    </row>
    <row r="103" spans="2:16" ht="25.5" x14ac:dyDescent="0.25">
      <c r="B103" s="422" t="e">
        <f>IF(Tabla4[[#This Row],[Tipo de Intervención]]="","",CONCATENATE(Tabla4[[#This Row],[POA]],".",Tabla4[[#This Row],[SRS]],".",Tabla4[[#This Row],[AREA]],".",Tabla4[[#This Row],[TIPO]]))</f>
        <v>#REF!</v>
      </c>
      <c r="C103" s="422" t="e">
        <f>IF(Tabla4[[#This Row],[Tipo de Intervención]]="","",'Formulario PPGR1'!#REF!)</f>
        <v>#REF!</v>
      </c>
      <c r="D103" s="422" t="e">
        <f>IF(Tabla4[[#This Row],[Tipo de Intervención]]="","",'Formulario PPGR1'!#REF!)</f>
        <v>#REF!</v>
      </c>
      <c r="E103" s="422" t="e">
        <f>IF(Tabla4[[#This Row],[Tipo de Intervención]]="","",'Formulario PPGR1'!#REF!)</f>
        <v>#REF!</v>
      </c>
      <c r="F103" s="422" t="e">
        <f>IF(Tabla4[[#This Row],[Tipo de Intervención]]="","",'Formulario PPGR1'!#REF!)</f>
        <v>#REF!</v>
      </c>
      <c r="G103" s="447" t="s">
        <v>152</v>
      </c>
      <c r="H103" s="447" t="s">
        <v>469</v>
      </c>
      <c r="I103" s="445" t="s">
        <v>2426</v>
      </c>
      <c r="J103" s="445" t="s">
        <v>1156</v>
      </c>
      <c r="K103" s="421" t="s">
        <v>1174</v>
      </c>
      <c r="L103" s="446" t="s">
        <v>1079</v>
      </c>
      <c r="M103" s="446" t="s">
        <v>2413</v>
      </c>
      <c r="N103" s="518">
        <v>700000</v>
      </c>
      <c r="O103" s="437" t="s">
        <v>2806</v>
      </c>
      <c r="P103" s="438" t="s">
        <v>924</v>
      </c>
    </row>
    <row r="104" spans="2:16" ht="25.5" x14ac:dyDescent="0.25">
      <c r="B104" s="422" t="e">
        <f>IF(Tabla4[[#This Row],[Tipo de Intervención]]="","",CONCATENATE(Tabla4[[#This Row],[POA]],".",Tabla4[[#This Row],[SRS]],".",Tabla4[[#This Row],[AREA]],".",Tabla4[[#This Row],[TIPO]]))</f>
        <v>#REF!</v>
      </c>
      <c r="C104" s="422" t="e">
        <f>IF(Tabla4[[#This Row],[Tipo de Intervención]]="","",'Formulario PPGR1'!#REF!)</f>
        <v>#REF!</v>
      </c>
      <c r="D104" s="422" t="e">
        <f>IF(Tabla4[[#This Row],[Tipo de Intervención]]="","",'Formulario PPGR1'!#REF!)</f>
        <v>#REF!</v>
      </c>
      <c r="E104" s="422" t="e">
        <f>IF(Tabla4[[#This Row],[Tipo de Intervención]]="","",'Formulario PPGR1'!#REF!)</f>
        <v>#REF!</v>
      </c>
      <c r="F104" s="422" t="e">
        <f>IF(Tabla4[[#This Row],[Tipo de Intervención]]="","",'Formulario PPGR1'!#REF!)</f>
        <v>#REF!</v>
      </c>
      <c r="G104" s="447" t="s">
        <v>942</v>
      </c>
      <c r="H104" s="447" t="s">
        <v>469</v>
      </c>
      <c r="I104" s="445" t="s">
        <v>2427</v>
      </c>
      <c r="J104" s="445" t="s">
        <v>1156</v>
      </c>
      <c r="K104" s="421" t="s">
        <v>1174</v>
      </c>
      <c r="L104" s="446" t="s">
        <v>2428</v>
      </c>
      <c r="M104" s="446" t="s">
        <v>2413</v>
      </c>
      <c r="N104" s="518">
        <v>900000</v>
      </c>
      <c r="O104" s="437" t="s">
        <v>2806</v>
      </c>
      <c r="P104" s="438" t="s">
        <v>924</v>
      </c>
    </row>
    <row r="105" spans="2:16" ht="25.5" x14ac:dyDescent="0.25">
      <c r="B105" s="422" t="e">
        <f>IF(Tabla4[[#This Row],[Tipo de Intervención]]="","",CONCATENATE(Tabla4[[#This Row],[POA]],".",Tabla4[[#This Row],[SRS]],".",Tabla4[[#This Row],[AREA]],".",Tabla4[[#This Row],[TIPO]]))</f>
        <v>#REF!</v>
      </c>
      <c r="C105" s="422" t="e">
        <f>IF(Tabla4[[#This Row],[Tipo de Intervención]]="","",'Formulario PPGR1'!#REF!)</f>
        <v>#REF!</v>
      </c>
      <c r="D105" s="422" t="e">
        <f>IF(Tabla4[[#This Row],[Tipo de Intervención]]="","",'Formulario PPGR1'!#REF!)</f>
        <v>#REF!</v>
      </c>
      <c r="E105" s="422" t="e">
        <f>IF(Tabla4[[#This Row],[Tipo de Intervención]]="","",'Formulario PPGR1'!#REF!)</f>
        <v>#REF!</v>
      </c>
      <c r="F105" s="422" t="e">
        <f>IF(Tabla4[[#This Row],[Tipo de Intervención]]="","",'Formulario PPGR1'!#REF!)</f>
        <v>#REF!</v>
      </c>
      <c r="G105" s="447" t="s">
        <v>942</v>
      </c>
      <c r="H105" s="447" t="s">
        <v>469</v>
      </c>
      <c r="I105" s="445" t="s">
        <v>2429</v>
      </c>
      <c r="J105" s="445" t="s">
        <v>1156</v>
      </c>
      <c r="K105" s="421" t="s">
        <v>1174</v>
      </c>
      <c r="L105" s="446" t="s">
        <v>2428</v>
      </c>
      <c r="M105" s="446" t="s">
        <v>933</v>
      </c>
      <c r="N105" s="518">
        <v>300000</v>
      </c>
      <c r="O105" s="437" t="s">
        <v>2806</v>
      </c>
      <c r="P105" s="438" t="s">
        <v>924</v>
      </c>
    </row>
    <row r="106" spans="2:16" ht="25.5" x14ac:dyDescent="0.25">
      <c r="B106" s="422" t="e">
        <f>IF(Tabla4[[#This Row],[Tipo de Intervención]]="","",CONCATENATE(Tabla4[[#This Row],[POA]],".",Tabla4[[#This Row],[SRS]],".",Tabla4[[#This Row],[AREA]],".",Tabla4[[#This Row],[TIPO]]))</f>
        <v>#REF!</v>
      </c>
      <c r="C106" s="422" t="e">
        <f>IF(Tabla4[[#This Row],[Tipo de Intervención]]="","",'Formulario PPGR1'!#REF!)</f>
        <v>#REF!</v>
      </c>
      <c r="D106" s="422" t="e">
        <f>IF(Tabla4[[#This Row],[Tipo de Intervención]]="","",'Formulario PPGR1'!#REF!)</f>
        <v>#REF!</v>
      </c>
      <c r="E106" s="422" t="e">
        <f>IF(Tabla4[[#This Row],[Tipo de Intervención]]="","",'Formulario PPGR1'!#REF!)</f>
        <v>#REF!</v>
      </c>
      <c r="F106" s="422" t="e">
        <f>IF(Tabla4[[#This Row],[Tipo de Intervención]]="","",'Formulario PPGR1'!#REF!)</f>
        <v>#REF!</v>
      </c>
      <c r="G106" s="447" t="s">
        <v>942</v>
      </c>
      <c r="H106" s="447" t="s">
        <v>469</v>
      </c>
      <c r="I106" s="445" t="s">
        <v>2430</v>
      </c>
      <c r="J106" s="445" t="s">
        <v>1156</v>
      </c>
      <c r="K106" s="421" t="s">
        <v>1174</v>
      </c>
      <c r="L106" s="446" t="s">
        <v>2431</v>
      </c>
      <c r="M106" s="446" t="s">
        <v>933</v>
      </c>
      <c r="N106" s="518">
        <v>400000</v>
      </c>
      <c r="O106" s="437" t="s">
        <v>2806</v>
      </c>
      <c r="P106" s="438" t="s">
        <v>924</v>
      </c>
    </row>
    <row r="107" spans="2:16" ht="25.5" x14ac:dyDescent="0.25">
      <c r="B107" s="422" t="e">
        <f>IF(Tabla4[[#This Row],[Tipo de Intervención]]="","",CONCATENATE(Tabla4[[#This Row],[POA]],".",Tabla4[[#This Row],[SRS]],".",Tabla4[[#This Row],[AREA]],".",Tabla4[[#This Row],[TIPO]]))</f>
        <v>#REF!</v>
      </c>
      <c r="C107" s="422" t="e">
        <f>IF(Tabla4[[#This Row],[Tipo de Intervención]]="","",'Formulario PPGR1'!#REF!)</f>
        <v>#REF!</v>
      </c>
      <c r="D107" s="422" t="e">
        <f>IF(Tabla4[[#This Row],[Tipo de Intervención]]="","",'Formulario PPGR1'!#REF!)</f>
        <v>#REF!</v>
      </c>
      <c r="E107" s="422" t="e">
        <f>IF(Tabla4[[#This Row],[Tipo de Intervención]]="","",'Formulario PPGR1'!#REF!)</f>
        <v>#REF!</v>
      </c>
      <c r="F107" s="422" t="e">
        <f>IF(Tabla4[[#This Row],[Tipo de Intervención]]="","",'Formulario PPGR1'!#REF!)</f>
        <v>#REF!</v>
      </c>
      <c r="G107" s="447" t="s">
        <v>942</v>
      </c>
      <c r="H107" s="447" t="s">
        <v>469</v>
      </c>
      <c r="I107" s="445" t="s">
        <v>2432</v>
      </c>
      <c r="J107" s="445" t="s">
        <v>1156</v>
      </c>
      <c r="K107" s="421" t="s">
        <v>1174</v>
      </c>
      <c r="L107" s="446" t="s">
        <v>2428</v>
      </c>
      <c r="M107" s="446" t="s">
        <v>933</v>
      </c>
      <c r="N107" s="518">
        <v>100000</v>
      </c>
      <c r="O107" s="437" t="s">
        <v>2806</v>
      </c>
      <c r="P107" s="438" t="s">
        <v>924</v>
      </c>
    </row>
    <row r="108" spans="2:16" ht="25.5" x14ac:dyDescent="0.25">
      <c r="B108" s="422" t="e">
        <f>IF(Tabla4[[#This Row],[Tipo de Intervención]]="","",CONCATENATE(Tabla4[[#This Row],[POA]],".",Tabla4[[#This Row],[SRS]],".",Tabla4[[#This Row],[AREA]],".",Tabla4[[#This Row],[TIPO]]))</f>
        <v>#REF!</v>
      </c>
      <c r="C108" s="422" t="e">
        <f>IF(Tabla4[[#This Row],[Tipo de Intervención]]="","",'Formulario PPGR1'!#REF!)</f>
        <v>#REF!</v>
      </c>
      <c r="D108" s="422" t="e">
        <f>IF(Tabla4[[#This Row],[Tipo de Intervención]]="","",'Formulario PPGR1'!#REF!)</f>
        <v>#REF!</v>
      </c>
      <c r="E108" s="422" t="e">
        <f>IF(Tabla4[[#This Row],[Tipo de Intervención]]="","",'Formulario PPGR1'!#REF!)</f>
        <v>#REF!</v>
      </c>
      <c r="F108" s="422" t="e">
        <f>IF(Tabla4[[#This Row],[Tipo de Intervención]]="","",'Formulario PPGR1'!#REF!)</f>
        <v>#REF!</v>
      </c>
      <c r="G108" s="447" t="s">
        <v>942</v>
      </c>
      <c r="H108" s="447" t="s">
        <v>469</v>
      </c>
      <c r="I108" s="445" t="s">
        <v>2433</v>
      </c>
      <c r="J108" s="445" t="s">
        <v>1156</v>
      </c>
      <c r="K108" s="421" t="s">
        <v>1174</v>
      </c>
      <c r="L108" s="446" t="s">
        <v>2434</v>
      </c>
      <c r="M108" s="446" t="s">
        <v>933</v>
      </c>
      <c r="N108" s="518">
        <v>150000</v>
      </c>
      <c r="O108" s="437" t="s">
        <v>2806</v>
      </c>
      <c r="P108" s="438" t="s">
        <v>924</v>
      </c>
    </row>
    <row r="109" spans="2:16" ht="25.5" x14ac:dyDescent="0.25">
      <c r="B109" s="422" t="e">
        <f>IF(Tabla4[[#This Row],[Tipo de Intervención]]="","",CONCATENATE(Tabla4[[#This Row],[POA]],".",Tabla4[[#This Row],[SRS]],".",Tabla4[[#This Row],[AREA]],".",Tabla4[[#This Row],[TIPO]]))</f>
        <v>#REF!</v>
      </c>
      <c r="C109" s="422" t="e">
        <f>IF(Tabla4[[#This Row],[Tipo de Intervención]]="","",'Formulario PPGR1'!#REF!)</f>
        <v>#REF!</v>
      </c>
      <c r="D109" s="422" t="e">
        <f>IF(Tabla4[[#This Row],[Tipo de Intervención]]="","",'Formulario PPGR1'!#REF!)</f>
        <v>#REF!</v>
      </c>
      <c r="E109" s="422" t="e">
        <f>IF(Tabla4[[#This Row],[Tipo de Intervención]]="","",'Formulario PPGR1'!#REF!)</f>
        <v>#REF!</v>
      </c>
      <c r="F109" s="422" t="e">
        <f>IF(Tabla4[[#This Row],[Tipo de Intervención]]="","",'Formulario PPGR1'!#REF!)</f>
        <v>#REF!</v>
      </c>
      <c r="G109" s="447" t="s">
        <v>942</v>
      </c>
      <c r="H109" s="447" t="s">
        <v>469</v>
      </c>
      <c r="I109" s="445" t="s">
        <v>2435</v>
      </c>
      <c r="J109" s="445" t="s">
        <v>1156</v>
      </c>
      <c r="K109" s="421" t="s">
        <v>1174</v>
      </c>
      <c r="L109" s="446" t="s">
        <v>2436</v>
      </c>
      <c r="M109" s="446" t="s">
        <v>933</v>
      </c>
      <c r="N109" s="518">
        <v>200000</v>
      </c>
      <c r="O109" s="437" t="s">
        <v>2806</v>
      </c>
      <c r="P109" s="438" t="s">
        <v>924</v>
      </c>
    </row>
    <row r="110" spans="2:16" ht="25.5" x14ac:dyDescent="0.25">
      <c r="B110" s="422" t="e">
        <f>IF(Tabla4[[#This Row],[Tipo de Intervención]]="","",CONCATENATE(Tabla4[[#This Row],[POA]],".",Tabla4[[#This Row],[SRS]],".",Tabla4[[#This Row],[AREA]],".",Tabla4[[#This Row],[TIPO]]))</f>
        <v>#REF!</v>
      </c>
      <c r="C110" s="422" t="e">
        <f>IF(Tabla4[[#This Row],[Tipo de Intervención]]="","",'Formulario PPGR1'!#REF!)</f>
        <v>#REF!</v>
      </c>
      <c r="D110" s="422" t="e">
        <f>IF(Tabla4[[#This Row],[Tipo de Intervención]]="","",'Formulario PPGR1'!#REF!)</f>
        <v>#REF!</v>
      </c>
      <c r="E110" s="422" t="e">
        <f>IF(Tabla4[[#This Row],[Tipo de Intervención]]="","",'Formulario PPGR1'!#REF!)</f>
        <v>#REF!</v>
      </c>
      <c r="F110" s="422" t="e">
        <f>IF(Tabla4[[#This Row],[Tipo de Intervención]]="","",'Formulario PPGR1'!#REF!)</f>
        <v>#REF!</v>
      </c>
      <c r="G110" s="447" t="s">
        <v>942</v>
      </c>
      <c r="H110" s="447" t="s">
        <v>469</v>
      </c>
      <c r="I110" s="445" t="s">
        <v>2437</v>
      </c>
      <c r="J110" s="445" t="s">
        <v>1156</v>
      </c>
      <c r="K110" s="421" t="s">
        <v>1174</v>
      </c>
      <c r="L110" s="446" t="s">
        <v>2428</v>
      </c>
      <c r="M110" s="446" t="s">
        <v>933</v>
      </c>
      <c r="N110" s="518">
        <v>150000</v>
      </c>
      <c r="O110" s="437" t="s">
        <v>2806</v>
      </c>
      <c r="P110" s="438" t="s">
        <v>924</v>
      </c>
    </row>
    <row r="111" spans="2:16" ht="25.5" x14ac:dyDescent="0.25">
      <c r="B111" s="422" t="e">
        <f>IF(Tabla4[[#This Row],[Tipo de Intervención]]="","",CONCATENATE(Tabla4[[#This Row],[POA]],".",Tabla4[[#This Row],[SRS]],".",Tabla4[[#This Row],[AREA]],".",Tabla4[[#This Row],[TIPO]]))</f>
        <v>#REF!</v>
      </c>
      <c r="C111" s="422" t="e">
        <f>IF(Tabla4[[#This Row],[Tipo de Intervención]]="","",'Formulario PPGR1'!#REF!)</f>
        <v>#REF!</v>
      </c>
      <c r="D111" s="422" t="e">
        <f>IF(Tabla4[[#This Row],[Tipo de Intervención]]="","",'Formulario PPGR1'!#REF!)</f>
        <v>#REF!</v>
      </c>
      <c r="E111" s="422" t="e">
        <f>IF(Tabla4[[#This Row],[Tipo de Intervención]]="","",'Formulario PPGR1'!#REF!)</f>
        <v>#REF!</v>
      </c>
      <c r="F111" s="422" t="e">
        <f>IF(Tabla4[[#This Row],[Tipo de Intervención]]="","",'Formulario PPGR1'!#REF!)</f>
        <v>#REF!</v>
      </c>
      <c r="G111" s="447" t="s">
        <v>942</v>
      </c>
      <c r="H111" s="447" t="s">
        <v>469</v>
      </c>
      <c r="I111" s="445" t="s">
        <v>2438</v>
      </c>
      <c r="J111" s="445" t="s">
        <v>1156</v>
      </c>
      <c r="K111" s="421" t="s">
        <v>1174</v>
      </c>
      <c r="L111" s="446" t="s">
        <v>2439</v>
      </c>
      <c r="M111" s="446" t="s">
        <v>933</v>
      </c>
      <c r="N111" s="518">
        <v>200000</v>
      </c>
      <c r="O111" s="437" t="s">
        <v>2806</v>
      </c>
      <c r="P111" s="438" t="s">
        <v>924</v>
      </c>
    </row>
    <row r="112" spans="2:16" ht="25.5" x14ac:dyDescent="0.25">
      <c r="B112" s="422" t="e">
        <f>IF(Tabla4[[#This Row],[Tipo de Intervención]]="","",CONCATENATE(Tabla4[[#This Row],[POA]],".",Tabla4[[#This Row],[SRS]],".",Tabla4[[#This Row],[AREA]],".",Tabla4[[#This Row],[TIPO]]))</f>
        <v>#REF!</v>
      </c>
      <c r="C112" s="422" t="e">
        <f>IF(Tabla4[[#This Row],[Tipo de Intervención]]="","",'Formulario PPGR1'!#REF!)</f>
        <v>#REF!</v>
      </c>
      <c r="D112" s="422" t="e">
        <f>IF(Tabla4[[#This Row],[Tipo de Intervención]]="","",'Formulario PPGR1'!#REF!)</f>
        <v>#REF!</v>
      </c>
      <c r="E112" s="422" t="e">
        <f>IF(Tabla4[[#This Row],[Tipo de Intervención]]="","",'Formulario PPGR1'!#REF!)</f>
        <v>#REF!</v>
      </c>
      <c r="F112" s="422" t="e">
        <f>IF(Tabla4[[#This Row],[Tipo de Intervención]]="","",'Formulario PPGR1'!#REF!)</f>
        <v>#REF!</v>
      </c>
      <c r="G112" s="447" t="s">
        <v>942</v>
      </c>
      <c r="H112" s="447" t="s">
        <v>469</v>
      </c>
      <c r="I112" s="445" t="s">
        <v>2440</v>
      </c>
      <c r="J112" s="445" t="s">
        <v>1156</v>
      </c>
      <c r="K112" s="421" t="s">
        <v>1174</v>
      </c>
      <c r="L112" s="446" t="s">
        <v>2431</v>
      </c>
      <c r="M112" s="446" t="s">
        <v>933</v>
      </c>
      <c r="N112" s="518">
        <v>80000</v>
      </c>
      <c r="O112" s="437" t="s">
        <v>2806</v>
      </c>
      <c r="P112" s="438" t="s">
        <v>924</v>
      </c>
    </row>
    <row r="113" spans="2:16" ht="25.5" x14ac:dyDescent="0.25">
      <c r="B113" s="422" t="e">
        <f>IF(Tabla4[[#This Row],[Tipo de Intervención]]="","",CONCATENATE(Tabla4[[#This Row],[POA]],".",Tabla4[[#This Row],[SRS]],".",Tabla4[[#This Row],[AREA]],".",Tabla4[[#This Row],[TIPO]]))</f>
        <v>#REF!</v>
      </c>
      <c r="C113" s="422" t="e">
        <f>IF(Tabla4[[#This Row],[Tipo de Intervención]]="","",'Formulario PPGR1'!#REF!)</f>
        <v>#REF!</v>
      </c>
      <c r="D113" s="422" t="e">
        <f>IF(Tabla4[[#This Row],[Tipo de Intervención]]="","",'Formulario PPGR1'!#REF!)</f>
        <v>#REF!</v>
      </c>
      <c r="E113" s="422" t="e">
        <f>IF(Tabla4[[#This Row],[Tipo de Intervención]]="","",'Formulario PPGR1'!#REF!)</f>
        <v>#REF!</v>
      </c>
      <c r="F113" s="422" t="e">
        <f>IF(Tabla4[[#This Row],[Tipo de Intervención]]="","",'Formulario PPGR1'!#REF!)</f>
        <v>#REF!</v>
      </c>
      <c r="G113" s="447" t="s">
        <v>942</v>
      </c>
      <c r="H113" s="447" t="s">
        <v>469</v>
      </c>
      <c r="I113" s="445" t="s">
        <v>2441</v>
      </c>
      <c r="J113" s="445" t="s">
        <v>1156</v>
      </c>
      <c r="K113" s="421" t="s">
        <v>1174</v>
      </c>
      <c r="L113" s="446" t="s">
        <v>2431</v>
      </c>
      <c r="M113" s="446" t="s">
        <v>933</v>
      </c>
      <c r="N113" s="518">
        <v>60000</v>
      </c>
      <c r="O113" s="437" t="s">
        <v>2806</v>
      </c>
      <c r="P113" s="438" t="s">
        <v>924</v>
      </c>
    </row>
    <row r="114" spans="2:16" ht="25.5" x14ac:dyDescent="0.25">
      <c r="B114" s="422" t="e">
        <f>IF(Tabla4[[#This Row],[Tipo de Intervención]]="","",CONCATENATE(Tabla4[[#This Row],[POA]],".",Tabla4[[#This Row],[SRS]],".",Tabla4[[#This Row],[AREA]],".",Tabla4[[#This Row],[TIPO]]))</f>
        <v>#REF!</v>
      </c>
      <c r="C114" s="422" t="e">
        <f>IF(Tabla4[[#This Row],[Tipo de Intervención]]="","",'Formulario PPGR1'!#REF!)</f>
        <v>#REF!</v>
      </c>
      <c r="D114" s="422" t="e">
        <f>IF(Tabla4[[#This Row],[Tipo de Intervención]]="","",'Formulario PPGR1'!#REF!)</f>
        <v>#REF!</v>
      </c>
      <c r="E114" s="422" t="e">
        <f>IF(Tabla4[[#This Row],[Tipo de Intervención]]="","",'Formulario PPGR1'!#REF!)</f>
        <v>#REF!</v>
      </c>
      <c r="F114" s="422" t="e">
        <f>IF(Tabla4[[#This Row],[Tipo de Intervención]]="","",'Formulario PPGR1'!#REF!)</f>
        <v>#REF!</v>
      </c>
      <c r="G114" s="447" t="s">
        <v>942</v>
      </c>
      <c r="H114" s="447" t="s">
        <v>469</v>
      </c>
      <c r="I114" s="445" t="s">
        <v>2442</v>
      </c>
      <c r="J114" s="445" t="s">
        <v>1156</v>
      </c>
      <c r="K114" s="421" t="s">
        <v>1174</v>
      </c>
      <c r="L114" s="446" t="s">
        <v>2443</v>
      </c>
      <c r="M114" s="446" t="s">
        <v>933</v>
      </c>
      <c r="N114" s="518">
        <v>100000</v>
      </c>
      <c r="O114" s="437" t="s">
        <v>2806</v>
      </c>
      <c r="P114" s="438" t="s">
        <v>924</v>
      </c>
    </row>
    <row r="115" spans="2:16" ht="25.5" x14ac:dyDescent="0.25">
      <c r="B115" s="422" t="e">
        <f>IF(Tabla4[[#This Row],[Tipo de Intervención]]="","",CONCATENATE(Tabla4[[#This Row],[POA]],".",Tabla4[[#This Row],[SRS]],".",Tabla4[[#This Row],[AREA]],".",Tabla4[[#This Row],[TIPO]]))</f>
        <v>#REF!</v>
      </c>
      <c r="C115" s="422" t="e">
        <f>IF(Tabla4[[#This Row],[Tipo de Intervención]]="","",'Formulario PPGR1'!#REF!)</f>
        <v>#REF!</v>
      </c>
      <c r="D115" s="422" t="e">
        <f>IF(Tabla4[[#This Row],[Tipo de Intervención]]="","",'Formulario PPGR1'!#REF!)</f>
        <v>#REF!</v>
      </c>
      <c r="E115" s="422" t="e">
        <f>IF(Tabla4[[#This Row],[Tipo de Intervención]]="","",'Formulario PPGR1'!#REF!)</f>
        <v>#REF!</v>
      </c>
      <c r="F115" s="422" t="e">
        <f>IF(Tabla4[[#This Row],[Tipo de Intervención]]="","",'Formulario PPGR1'!#REF!)</f>
        <v>#REF!</v>
      </c>
      <c r="G115" s="447" t="s">
        <v>942</v>
      </c>
      <c r="H115" s="447" t="s">
        <v>469</v>
      </c>
      <c r="I115" s="445" t="s">
        <v>2444</v>
      </c>
      <c r="J115" s="445" t="s">
        <v>1156</v>
      </c>
      <c r="K115" s="421" t="s">
        <v>1174</v>
      </c>
      <c r="L115" s="446" t="s">
        <v>2436</v>
      </c>
      <c r="M115" s="446" t="s">
        <v>933</v>
      </c>
      <c r="N115" s="518">
        <v>90000</v>
      </c>
      <c r="O115" s="437" t="s">
        <v>2806</v>
      </c>
      <c r="P115" s="438" t="s">
        <v>924</v>
      </c>
    </row>
    <row r="116" spans="2:16" ht="25.5" x14ac:dyDescent="0.25">
      <c r="B116" s="422" t="e">
        <f>IF(Tabla4[[#This Row],[Tipo de Intervención]]="","",CONCATENATE(Tabla4[[#This Row],[POA]],".",Tabla4[[#This Row],[SRS]],".",Tabla4[[#This Row],[AREA]],".",Tabla4[[#This Row],[TIPO]]))</f>
        <v>#REF!</v>
      </c>
      <c r="C116" s="422" t="e">
        <f>IF(Tabla4[[#This Row],[Tipo de Intervención]]="","",'Formulario PPGR1'!#REF!)</f>
        <v>#REF!</v>
      </c>
      <c r="D116" s="422" t="e">
        <f>IF(Tabla4[[#This Row],[Tipo de Intervención]]="","",'Formulario PPGR1'!#REF!)</f>
        <v>#REF!</v>
      </c>
      <c r="E116" s="422" t="e">
        <f>IF(Tabla4[[#This Row],[Tipo de Intervención]]="","",'Formulario PPGR1'!#REF!)</f>
        <v>#REF!</v>
      </c>
      <c r="F116" s="422" t="e">
        <f>IF(Tabla4[[#This Row],[Tipo de Intervención]]="","",'Formulario PPGR1'!#REF!)</f>
        <v>#REF!</v>
      </c>
      <c r="G116" s="447" t="s">
        <v>942</v>
      </c>
      <c r="H116" s="447" t="s">
        <v>469</v>
      </c>
      <c r="I116" s="445" t="s">
        <v>2445</v>
      </c>
      <c r="J116" s="445" t="s">
        <v>1156</v>
      </c>
      <c r="K116" s="421" t="s">
        <v>1174</v>
      </c>
      <c r="L116" s="446" t="s">
        <v>2428</v>
      </c>
      <c r="M116" s="446" t="s">
        <v>933</v>
      </c>
      <c r="N116" s="518">
        <v>140000</v>
      </c>
      <c r="O116" s="437" t="s">
        <v>2806</v>
      </c>
      <c r="P116" s="438" t="s">
        <v>924</v>
      </c>
    </row>
    <row r="117" spans="2:16" x14ac:dyDescent="0.25">
      <c r="B117" s="422" t="e">
        <f>IF(Tabla4[[#This Row],[Tipo de Intervención]]="","",CONCATENATE(Tabla4[[#This Row],[POA]],".",Tabla4[[#This Row],[SRS]],".",Tabla4[[#This Row],[AREA]],".",Tabla4[[#This Row],[TIPO]]))</f>
        <v>#REF!</v>
      </c>
      <c r="C117" s="422" t="e">
        <f>IF(Tabla4[[#This Row],[Tipo de Intervención]]="","",'Formulario PPGR1'!#REF!)</f>
        <v>#REF!</v>
      </c>
      <c r="D117" s="422" t="e">
        <f>IF(Tabla4[[#This Row],[Tipo de Intervención]]="","",'Formulario PPGR1'!#REF!)</f>
        <v>#REF!</v>
      </c>
      <c r="E117" s="422" t="e">
        <f>IF(Tabla4[[#This Row],[Tipo de Intervención]]="","",'Formulario PPGR1'!#REF!)</f>
        <v>#REF!</v>
      </c>
      <c r="F117" s="422" t="e">
        <f>IF(Tabla4[[#This Row],[Tipo de Intervención]]="","",'Formulario PPGR1'!#REF!)</f>
        <v>#REF!</v>
      </c>
      <c r="G117" s="447" t="s">
        <v>942</v>
      </c>
      <c r="H117" s="447" t="s">
        <v>469</v>
      </c>
      <c r="I117" s="445" t="s">
        <v>2446</v>
      </c>
      <c r="J117" s="445" t="s">
        <v>1132</v>
      </c>
      <c r="K117" s="421" t="s">
        <v>977</v>
      </c>
      <c r="L117" s="446" t="s">
        <v>2269</v>
      </c>
      <c r="M117" s="446" t="s">
        <v>933</v>
      </c>
      <c r="N117" s="518">
        <v>200000</v>
      </c>
      <c r="O117" s="437" t="s">
        <v>2806</v>
      </c>
      <c r="P117" s="438" t="s">
        <v>924</v>
      </c>
    </row>
    <row r="118" spans="2:16" x14ac:dyDescent="0.25">
      <c r="B118" s="422" t="e">
        <f>IF(Tabla4[[#This Row],[Tipo de Intervención]]="","",CONCATENATE(Tabla4[[#This Row],[POA]],".",Tabla4[[#This Row],[SRS]],".",Tabla4[[#This Row],[AREA]],".",Tabla4[[#This Row],[TIPO]]))</f>
        <v>#REF!</v>
      </c>
      <c r="C118" s="422" t="e">
        <f>IF(Tabla4[[#This Row],[Tipo de Intervención]]="","",'Formulario PPGR1'!#REF!)</f>
        <v>#REF!</v>
      </c>
      <c r="D118" s="422" t="e">
        <f>IF(Tabla4[[#This Row],[Tipo de Intervención]]="","",'Formulario PPGR1'!#REF!)</f>
        <v>#REF!</v>
      </c>
      <c r="E118" s="422" t="e">
        <f>IF(Tabla4[[#This Row],[Tipo de Intervención]]="","",'Formulario PPGR1'!#REF!)</f>
        <v>#REF!</v>
      </c>
      <c r="F118" s="422" t="e">
        <f>IF(Tabla4[[#This Row],[Tipo de Intervención]]="","",'Formulario PPGR1'!#REF!)</f>
        <v>#REF!</v>
      </c>
      <c r="G118" s="447" t="s">
        <v>942</v>
      </c>
      <c r="H118" s="447" t="s">
        <v>469</v>
      </c>
      <c r="I118" s="445" t="s">
        <v>2447</v>
      </c>
      <c r="J118" s="445" t="s">
        <v>1132</v>
      </c>
      <c r="K118" s="421" t="s">
        <v>977</v>
      </c>
      <c r="L118" s="446" t="s">
        <v>2448</v>
      </c>
      <c r="M118" s="446" t="s">
        <v>933</v>
      </c>
      <c r="N118" s="518">
        <v>140000</v>
      </c>
      <c r="O118" s="437" t="s">
        <v>2806</v>
      </c>
      <c r="P118" s="438" t="s">
        <v>924</v>
      </c>
    </row>
    <row r="119" spans="2:16" x14ac:dyDescent="0.25">
      <c r="B119" s="422" t="e">
        <f>IF(Tabla4[[#This Row],[Tipo de Intervención]]="","",CONCATENATE(Tabla4[[#This Row],[POA]],".",Tabla4[[#This Row],[SRS]],".",Tabla4[[#This Row],[AREA]],".",Tabla4[[#This Row],[TIPO]]))</f>
        <v>#REF!</v>
      </c>
      <c r="C119" s="422" t="e">
        <f>IF(Tabla4[[#This Row],[Tipo de Intervención]]="","",'Formulario PPGR1'!#REF!)</f>
        <v>#REF!</v>
      </c>
      <c r="D119" s="422" t="e">
        <f>IF(Tabla4[[#This Row],[Tipo de Intervención]]="","",'Formulario PPGR1'!#REF!)</f>
        <v>#REF!</v>
      </c>
      <c r="E119" s="422" t="e">
        <f>IF(Tabla4[[#This Row],[Tipo de Intervención]]="","",'Formulario PPGR1'!#REF!)</f>
        <v>#REF!</v>
      </c>
      <c r="F119" s="422" t="e">
        <f>IF(Tabla4[[#This Row],[Tipo de Intervención]]="","",'Formulario PPGR1'!#REF!)</f>
        <v>#REF!</v>
      </c>
      <c r="G119" s="447" t="s">
        <v>942</v>
      </c>
      <c r="H119" s="447" t="s">
        <v>469</v>
      </c>
      <c r="I119" s="445" t="s">
        <v>2449</v>
      </c>
      <c r="J119" s="445" t="s">
        <v>1132</v>
      </c>
      <c r="K119" s="421" t="s">
        <v>977</v>
      </c>
      <c r="L119" s="446" t="s">
        <v>2450</v>
      </c>
      <c r="M119" s="446" t="s">
        <v>933</v>
      </c>
      <c r="N119" s="518">
        <v>200000</v>
      </c>
      <c r="O119" s="437" t="s">
        <v>2806</v>
      </c>
      <c r="P119" s="438" t="s">
        <v>924</v>
      </c>
    </row>
    <row r="120" spans="2:16" x14ac:dyDescent="0.25">
      <c r="B120" s="422" t="e">
        <f>IF(Tabla4[[#This Row],[Tipo de Intervención]]="","",CONCATENATE(Tabla4[[#This Row],[POA]],".",Tabla4[[#This Row],[SRS]],".",Tabla4[[#This Row],[AREA]],".",Tabla4[[#This Row],[TIPO]]))</f>
        <v>#REF!</v>
      </c>
      <c r="C120" s="422" t="e">
        <f>IF(Tabla4[[#This Row],[Tipo de Intervención]]="","",'Formulario PPGR1'!#REF!)</f>
        <v>#REF!</v>
      </c>
      <c r="D120" s="422" t="e">
        <f>IF(Tabla4[[#This Row],[Tipo de Intervención]]="","",'Formulario PPGR1'!#REF!)</f>
        <v>#REF!</v>
      </c>
      <c r="E120" s="422" t="e">
        <f>IF(Tabla4[[#This Row],[Tipo de Intervención]]="","",'Formulario PPGR1'!#REF!)</f>
        <v>#REF!</v>
      </c>
      <c r="F120" s="422" t="e">
        <f>IF(Tabla4[[#This Row],[Tipo de Intervención]]="","",'Formulario PPGR1'!#REF!)</f>
        <v>#REF!</v>
      </c>
      <c r="G120" s="447" t="s">
        <v>942</v>
      </c>
      <c r="H120" s="447" t="s">
        <v>469</v>
      </c>
      <c r="I120" s="445" t="s">
        <v>2451</v>
      </c>
      <c r="J120" s="445" t="s">
        <v>1132</v>
      </c>
      <c r="K120" s="421" t="s">
        <v>977</v>
      </c>
      <c r="L120" s="446" t="s">
        <v>2448</v>
      </c>
      <c r="M120" s="446" t="s">
        <v>933</v>
      </c>
      <c r="N120" s="518">
        <v>150000</v>
      </c>
      <c r="O120" s="437" t="s">
        <v>2806</v>
      </c>
      <c r="P120" s="438" t="s">
        <v>924</v>
      </c>
    </row>
    <row r="121" spans="2:16" x14ac:dyDescent="0.25">
      <c r="B121" s="422" t="e">
        <f>IF(Tabla4[[#This Row],[Tipo de Intervención]]="","",CONCATENATE(Tabla4[[#This Row],[POA]],".",Tabla4[[#This Row],[SRS]],".",Tabla4[[#This Row],[AREA]],".",Tabla4[[#This Row],[TIPO]]))</f>
        <v>#REF!</v>
      </c>
      <c r="C121" s="422" t="e">
        <f>IF(Tabla4[[#This Row],[Tipo de Intervención]]="","",'Formulario PPGR1'!#REF!)</f>
        <v>#REF!</v>
      </c>
      <c r="D121" s="422" t="e">
        <f>IF(Tabla4[[#This Row],[Tipo de Intervención]]="","",'Formulario PPGR1'!#REF!)</f>
        <v>#REF!</v>
      </c>
      <c r="E121" s="422" t="e">
        <f>IF(Tabla4[[#This Row],[Tipo de Intervención]]="","",'Formulario PPGR1'!#REF!)</f>
        <v>#REF!</v>
      </c>
      <c r="F121" s="422" t="e">
        <f>IF(Tabla4[[#This Row],[Tipo de Intervención]]="","",'Formulario PPGR1'!#REF!)</f>
        <v>#REF!</v>
      </c>
      <c r="G121" s="447" t="s">
        <v>942</v>
      </c>
      <c r="H121" s="447" t="s">
        <v>469</v>
      </c>
      <c r="I121" s="445" t="s">
        <v>2452</v>
      </c>
      <c r="J121" s="445" t="s">
        <v>1132</v>
      </c>
      <c r="K121" s="421" t="s">
        <v>977</v>
      </c>
      <c r="L121" s="446" t="s">
        <v>2448</v>
      </c>
      <c r="M121" s="446" t="s">
        <v>933</v>
      </c>
      <c r="N121" s="518">
        <v>140000</v>
      </c>
      <c r="O121" s="437" t="s">
        <v>2806</v>
      </c>
      <c r="P121" s="438" t="s">
        <v>924</v>
      </c>
    </row>
    <row r="122" spans="2:16" x14ac:dyDescent="0.25">
      <c r="B122" s="422" t="e">
        <f>IF(Tabla4[[#This Row],[Tipo de Intervención]]="","",CONCATENATE(Tabla4[[#This Row],[POA]],".",Tabla4[[#This Row],[SRS]],".",Tabla4[[#This Row],[AREA]],".",Tabla4[[#This Row],[TIPO]]))</f>
        <v>#REF!</v>
      </c>
      <c r="C122" s="422" t="e">
        <f>IF(Tabla4[[#This Row],[Tipo de Intervención]]="","",'Formulario PPGR1'!#REF!)</f>
        <v>#REF!</v>
      </c>
      <c r="D122" s="422" t="e">
        <f>IF(Tabla4[[#This Row],[Tipo de Intervención]]="","",'Formulario PPGR1'!#REF!)</f>
        <v>#REF!</v>
      </c>
      <c r="E122" s="422" t="e">
        <f>IF(Tabla4[[#This Row],[Tipo de Intervención]]="","",'Formulario PPGR1'!#REF!)</f>
        <v>#REF!</v>
      </c>
      <c r="F122" s="422" t="e">
        <f>IF(Tabla4[[#This Row],[Tipo de Intervención]]="","",'Formulario PPGR1'!#REF!)</f>
        <v>#REF!</v>
      </c>
      <c r="G122" s="447" t="s">
        <v>942</v>
      </c>
      <c r="H122" s="447" t="s">
        <v>469</v>
      </c>
      <c r="I122" s="445" t="s">
        <v>2425</v>
      </c>
      <c r="J122" s="445" t="s">
        <v>1132</v>
      </c>
      <c r="K122" s="421" t="s">
        <v>977</v>
      </c>
      <c r="L122" s="446" t="s">
        <v>2448</v>
      </c>
      <c r="M122" s="446" t="s">
        <v>933</v>
      </c>
      <c r="N122" s="518">
        <v>150000</v>
      </c>
      <c r="O122" s="437" t="s">
        <v>2806</v>
      </c>
      <c r="P122" s="438" t="s">
        <v>924</v>
      </c>
    </row>
    <row r="123" spans="2:16" ht="25.5" x14ac:dyDescent="0.25">
      <c r="B123" s="422" t="e">
        <f>IF(Tabla4[[#This Row],[Tipo de Intervención]]="","",CONCATENATE(Tabla4[[#This Row],[POA]],".",Tabla4[[#This Row],[SRS]],".",Tabla4[[#This Row],[AREA]],".",Tabla4[[#This Row],[TIPO]]))</f>
        <v>#REF!</v>
      </c>
      <c r="C123" s="422" t="e">
        <f>IF(Tabla4[[#This Row],[Tipo de Intervención]]="","",'Formulario PPGR1'!#REF!)</f>
        <v>#REF!</v>
      </c>
      <c r="D123" s="422" t="e">
        <f>IF(Tabla4[[#This Row],[Tipo de Intervención]]="","",'Formulario PPGR1'!#REF!)</f>
        <v>#REF!</v>
      </c>
      <c r="E123" s="422" t="e">
        <f>IF(Tabla4[[#This Row],[Tipo de Intervención]]="","",'Formulario PPGR1'!#REF!)</f>
        <v>#REF!</v>
      </c>
      <c r="F123" s="422" t="e">
        <f>IF(Tabla4[[#This Row],[Tipo de Intervención]]="","",'Formulario PPGR1'!#REF!)</f>
        <v>#REF!</v>
      </c>
      <c r="G123" s="447" t="s">
        <v>942</v>
      </c>
      <c r="H123" s="447" t="s">
        <v>469</v>
      </c>
      <c r="I123" s="445" t="s">
        <v>2431</v>
      </c>
      <c r="J123" s="445" t="s">
        <v>1156</v>
      </c>
      <c r="K123" s="421" t="s">
        <v>1174</v>
      </c>
      <c r="L123" s="446" t="s">
        <v>2431</v>
      </c>
      <c r="M123" s="446" t="s">
        <v>933</v>
      </c>
      <c r="N123" s="518">
        <v>100000</v>
      </c>
      <c r="O123" s="437" t="s">
        <v>2806</v>
      </c>
      <c r="P123" s="438" t="s">
        <v>924</v>
      </c>
    </row>
    <row r="124" spans="2:16" ht="25.5" x14ac:dyDescent="0.25">
      <c r="B124" s="422" t="e">
        <f>IF(Tabla4[[#This Row],[Tipo de Intervención]]="","",CONCATENATE(Tabla4[[#This Row],[POA]],".",Tabla4[[#This Row],[SRS]],".",Tabla4[[#This Row],[AREA]],".",Tabla4[[#This Row],[TIPO]]))</f>
        <v>#REF!</v>
      </c>
      <c r="C124" s="422" t="e">
        <f>IF(Tabla4[[#This Row],[Tipo de Intervención]]="","",'Formulario PPGR1'!#REF!)</f>
        <v>#REF!</v>
      </c>
      <c r="D124" s="422" t="e">
        <f>IF(Tabla4[[#This Row],[Tipo de Intervención]]="","",'Formulario PPGR1'!#REF!)</f>
        <v>#REF!</v>
      </c>
      <c r="E124" s="422" t="e">
        <f>IF(Tabla4[[#This Row],[Tipo de Intervención]]="","",'Formulario PPGR1'!#REF!)</f>
        <v>#REF!</v>
      </c>
      <c r="F124" s="422" t="e">
        <f>IF(Tabla4[[#This Row],[Tipo de Intervención]]="","",'Formulario PPGR1'!#REF!)</f>
        <v>#REF!</v>
      </c>
      <c r="G124" s="447" t="s">
        <v>942</v>
      </c>
      <c r="H124" s="447" t="s">
        <v>469</v>
      </c>
      <c r="I124" s="445" t="s">
        <v>2453</v>
      </c>
      <c r="J124" s="445" t="s">
        <v>1156</v>
      </c>
      <c r="K124" s="421" t="s">
        <v>1174</v>
      </c>
      <c r="L124" s="446" t="s">
        <v>2436</v>
      </c>
      <c r="M124" s="446" t="s">
        <v>933</v>
      </c>
      <c r="N124" s="518">
        <v>300000</v>
      </c>
      <c r="O124" s="437" t="s">
        <v>2806</v>
      </c>
      <c r="P124" s="438" t="s">
        <v>924</v>
      </c>
    </row>
    <row r="125" spans="2:16" ht="25.5" x14ac:dyDescent="0.25">
      <c r="B125" s="422" t="e">
        <f>IF(Tabla4[[#This Row],[Tipo de Intervención]]="","",CONCATENATE(Tabla4[[#This Row],[POA]],".",Tabla4[[#This Row],[SRS]],".",Tabla4[[#This Row],[AREA]],".",Tabla4[[#This Row],[TIPO]]))</f>
        <v>#REF!</v>
      </c>
      <c r="C125" s="422" t="e">
        <f>IF(Tabla4[[#This Row],[Tipo de Intervención]]="","",'Formulario PPGR1'!#REF!)</f>
        <v>#REF!</v>
      </c>
      <c r="D125" s="422" t="e">
        <f>IF(Tabla4[[#This Row],[Tipo de Intervención]]="","",'Formulario PPGR1'!#REF!)</f>
        <v>#REF!</v>
      </c>
      <c r="E125" s="422" t="e">
        <f>IF(Tabla4[[#This Row],[Tipo de Intervención]]="","",'Formulario PPGR1'!#REF!)</f>
        <v>#REF!</v>
      </c>
      <c r="F125" s="422" t="e">
        <f>IF(Tabla4[[#This Row],[Tipo de Intervención]]="","",'Formulario PPGR1'!#REF!)</f>
        <v>#REF!</v>
      </c>
      <c r="G125" s="447" t="s">
        <v>942</v>
      </c>
      <c r="H125" s="447" t="s">
        <v>469</v>
      </c>
      <c r="I125" s="445" t="s">
        <v>2454</v>
      </c>
      <c r="J125" s="445" t="s">
        <v>1156</v>
      </c>
      <c r="K125" s="421" t="s">
        <v>1174</v>
      </c>
      <c r="L125" s="446" t="s">
        <v>2455</v>
      </c>
      <c r="M125" s="446" t="s">
        <v>933</v>
      </c>
      <c r="N125" s="518">
        <v>200000</v>
      </c>
      <c r="O125" s="437" t="s">
        <v>2806</v>
      </c>
      <c r="P125" s="438" t="s">
        <v>924</v>
      </c>
    </row>
    <row r="126" spans="2:16" ht="25.5" x14ac:dyDescent="0.25">
      <c r="B126" s="422" t="e">
        <f>IF(Tabla4[[#This Row],[Tipo de Intervención]]="","",CONCATENATE(Tabla4[[#This Row],[POA]],".",Tabla4[[#This Row],[SRS]],".",Tabla4[[#This Row],[AREA]],".",Tabla4[[#This Row],[TIPO]]))</f>
        <v>#REF!</v>
      </c>
      <c r="C126" s="422" t="e">
        <f>IF(Tabla4[[#This Row],[Tipo de Intervención]]="","",'Formulario PPGR1'!#REF!)</f>
        <v>#REF!</v>
      </c>
      <c r="D126" s="422" t="e">
        <f>IF(Tabla4[[#This Row],[Tipo de Intervención]]="","",'Formulario PPGR1'!#REF!)</f>
        <v>#REF!</v>
      </c>
      <c r="E126" s="422" t="e">
        <f>IF(Tabla4[[#This Row],[Tipo de Intervención]]="","",'Formulario PPGR1'!#REF!)</f>
        <v>#REF!</v>
      </c>
      <c r="F126" s="422" t="e">
        <f>IF(Tabla4[[#This Row],[Tipo de Intervención]]="","",'Formulario PPGR1'!#REF!)</f>
        <v>#REF!</v>
      </c>
      <c r="G126" s="447" t="s">
        <v>942</v>
      </c>
      <c r="H126" s="447" t="s">
        <v>469</v>
      </c>
      <c r="I126" s="445" t="s">
        <v>2456</v>
      </c>
      <c r="J126" s="445" t="s">
        <v>1156</v>
      </c>
      <c r="K126" s="421" t="s">
        <v>1174</v>
      </c>
      <c r="L126" s="446" t="s">
        <v>2434</v>
      </c>
      <c r="M126" s="446" t="s">
        <v>933</v>
      </c>
      <c r="N126" s="518">
        <v>400000</v>
      </c>
      <c r="O126" s="437" t="s">
        <v>2806</v>
      </c>
      <c r="P126" s="438" t="s">
        <v>924</v>
      </c>
    </row>
    <row r="127" spans="2:16" ht="25.5" x14ac:dyDescent="0.25">
      <c r="B127" s="422" t="e">
        <f>IF(Tabla4[[#This Row],[Tipo de Intervención]]="","",CONCATENATE(Tabla4[[#This Row],[POA]],".",Tabla4[[#This Row],[SRS]],".",Tabla4[[#This Row],[AREA]],".",Tabla4[[#This Row],[TIPO]]))</f>
        <v>#REF!</v>
      </c>
      <c r="C127" s="422" t="e">
        <f>IF(Tabla4[[#This Row],[Tipo de Intervención]]="","",'Formulario PPGR1'!#REF!)</f>
        <v>#REF!</v>
      </c>
      <c r="D127" s="422" t="e">
        <f>IF(Tabla4[[#This Row],[Tipo de Intervención]]="","",'Formulario PPGR1'!#REF!)</f>
        <v>#REF!</v>
      </c>
      <c r="E127" s="422" t="e">
        <f>IF(Tabla4[[#This Row],[Tipo de Intervención]]="","",'Formulario PPGR1'!#REF!)</f>
        <v>#REF!</v>
      </c>
      <c r="F127" s="422" t="e">
        <f>IF(Tabla4[[#This Row],[Tipo de Intervención]]="","",'Formulario PPGR1'!#REF!)</f>
        <v>#REF!</v>
      </c>
      <c r="G127" s="447" t="s">
        <v>942</v>
      </c>
      <c r="H127" s="447" t="s">
        <v>469</v>
      </c>
      <c r="I127" s="445" t="s">
        <v>2457</v>
      </c>
      <c r="J127" s="445" t="s">
        <v>1156</v>
      </c>
      <c r="K127" s="421" t="s">
        <v>1174</v>
      </c>
      <c r="L127" s="446" t="s">
        <v>2428</v>
      </c>
      <c r="M127" s="446" t="s">
        <v>933</v>
      </c>
      <c r="N127" s="518">
        <v>200000</v>
      </c>
      <c r="O127" s="437" t="s">
        <v>2806</v>
      </c>
      <c r="P127" s="438" t="s">
        <v>924</v>
      </c>
    </row>
    <row r="128" spans="2:16" ht="38.25" x14ac:dyDescent="0.25">
      <c r="B128" s="422" t="e">
        <f>IF(Tabla4[[#This Row],[Tipo de Intervención]]="","",CONCATENATE(Tabla4[[#This Row],[POA]],".",Tabla4[[#This Row],[SRS]],".",Tabla4[[#This Row],[AREA]],".",Tabla4[[#This Row],[TIPO]]))</f>
        <v>#REF!</v>
      </c>
      <c r="C128" s="422" t="e">
        <f>IF(Tabla4[[#This Row],[Tipo de Intervención]]="","",'Formulario PPGR1'!#REF!)</f>
        <v>#REF!</v>
      </c>
      <c r="D128" s="422" t="e">
        <f>IF(Tabla4[[#This Row],[Tipo de Intervención]]="","",'Formulario PPGR1'!#REF!)</f>
        <v>#REF!</v>
      </c>
      <c r="E128" s="422" t="e">
        <f>IF(Tabla4[[#This Row],[Tipo de Intervención]]="","",'Formulario PPGR1'!#REF!)</f>
        <v>#REF!</v>
      </c>
      <c r="F128" s="422" t="e">
        <f>IF(Tabla4[[#This Row],[Tipo de Intervención]]="","",'Formulario PPGR1'!#REF!)</f>
        <v>#REF!</v>
      </c>
      <c r="G128" s="447" t="s">
        <v>942</v>
      </c>
      <c r="H128" s="447" t="s">
        <v>469</v>
      </c>
      <c r="I128" s="445" t="s">
        <v>2458</v>
      </c>
      <c r="J128" s="445" t="s">
        <v>1157</v>
      </c>
      <c r="K128" s="421" t="s">
        <v>1175</v>
      </c>
      <c r="L128" s="446" t="s">
        <v>2204</v>
      </c>
      <c r="M128" s="446" t="s">
        <v>933</v>
      </c>
      <c r="N128" s="518">
        <v>300000</v>
      </c>
      <c r="O128" s="437" t="s">
        <v>2806</v>
      </c>
      <c r="P128" s="438" t="s">
        <v>924</v>
      </c>
    </row>
    <row r="129" spans="2:16" ht="38.25" x14ac:dyDescent="0.25">
      <c r="B129" s="422" t="e">
        <f>IF(Tabla4[[#This Row],[Tipo de Intervención]]="","",CONCATENATE(Tabla4[[#This Row],[POA]],".",Tabla4[[#This Row],[SRS]],".",Tabla4[[#This Row],[AREA]],".",Tabla4[[#This Row],[TIPO]]))</f>
        <v>#REF!</v>
      </c>
      <c r="C129" s="422" t="e">
        <f>IF(Tabla4[[#This Row],[Tipo de Intervención]]="","",'Formulario PPGR1'!#REF!)</f>
        <v>#REF!</v>
      </c>
      <c r="D129" s="422" t="e">
        <f>IF(Tabla4[[#This Row],[Tipo de Intervención]]="","",'Formulario PPGR1'!#REF!)</f>
        <v>#REF!</v>
      </c>
      <c r="E129" s="422" t="e">
        <f>IF(Tabla4[[#This Row],[Tipo de Intervención]]="","",'Formulario PPGR1'!#REF!)</f>
        <v>#REF!</v>
      </c>
      <c r="F129" s="422" t="e">
        <f>IF(Tabla4[[#This Row],[Tipo de Intervención]]="","",'Formulario PPGR1'!#REF!)</f>
        <v>#REF!</v>
      </c>
      <c r="G129" s="447" t="s">
        <v>942</v>
      </c>
      <c r="H129" s="447" t="s">
        <v>469</v>
      </c>
      <c r="I129" s="445" t="s">
        <v>2459</v>
      </c>
      <c r="J129" s="445" t="s">
        <v>1157</v>
      </c>
      <c r="K129" s="421" t="s">
        <v>1175</v>
      </c>
      <c r="L129" s="446" t="s">
        <v>2204</v>
      </c>
      <c r="M129" s="446" t="s">
        <v>933</v>
      </c>
      <c r="N129" s="518">
        <v>300000</v>
      </c>
      <c r="O129" s="437" t="s">
        <v>2806</v>
      </c>
      <c r="P129" s="438" t="s">
        <v>924</v>
      </c>
    </row>
    <row r="130" spans="2:16" ht="38.25" x14ac:dyDescent="0.25">
      <c r="B130" s="422" t="e">
        <f>IF(Tabla4[[#This Row],[Tipo de Intervención]]="","",CONCATENATE(Tabla4[[#This Row],[POA]],".",Tabla4[[#This Row],[SRS]],".",Tabla4[[#This Row],[AREA]],".",Tabla4[[#This Row],[TIPO]]))</f>
        <v>#REF!</v>
      </c>
      <c r="C130" s="422" t="e">
        <f>IF(Tabla4[[#This Row],[Tipo de Intervención]]="","",'Formulario PPGR1'!#REF!)</f>
        <v>#REF!</v>
      </c>
      <c r="D130" s="422" t="e">
        <f>IF(Tabla4[[#This Row],[Tipo de Intervención]]="","",'Formulario PPGR1'!#REF!)</f>
        <v>#REF!</v>
      </c>
      <c r="E130" s="422" t="e">
        <f>IF(Tabla4[[#This Row],[Tipo de Intervención]]="","",'Formulario PPGR1'!#REF!)</f>
        <v>#REF!</v>
      </c>
      <c r="F130" s="422" t="e">
        <f>IF(Tabla4[[#This Row],[Tipo de Intervención]]="","",'Formulario PPGR1'!#REF!)</f>
        <v>#REF!</v>
      </c>
      <c r="G130" s="447" t="s">
        <v>942</v>
      </c>
      <c r="H130" s="447" t="s">
        <v>469</v>
      </c>
      <c r="I130" s="445" t="s">
        <v>2460</v>
      </c>
      <c r="J130" s="445" t="s">
        <v>1157</v>
      </c>
      <c r="K130" s="421" t="s">
        <v>1175</v>
      </c>
      <c r="L130" s="446" t="s">
        <v>2204</v>
      </c>
      <c r="M130" s="446" t="s">
        <v>933</v>
      </c>
      <c r="N130" s="518">
        <v>250000</v>
      </c>
      <c r="O130" s="437" t="s">
        <v>2806</v>
      </c>
      <c r="P130" s="438" t="s">
        <v>924</v>
      </c>
    </row>
    <row r="131" spans="2:16" ht="38.25" x14ac:dyDescent="0.25">
      <c r="B131" s="422" t="e">
        <f>IF(Tabla4[[#This Row],[Tipo de Intervención]]="","",CONCATENATE(Tabla4[[#This Row],[POA]],".",Tabla4[[#This Row],[SRS]],".",Tabla4[[#This Row],[AREA]],".",Tabla4[[#This Row],[TIPO]]))</f>
        <v>#REF!</v>
      </c>
      <c r="C131" s="422" t="e">
        <f>IF(Tabla4[[#This Row],[Tipo de Intervención]]="","",'Formulario PPGR1'!#REF!)</f>
        <v>#REF!</v>
      </c>
      <c r="D131" s="422" t="e">
        <f>IF(Tabla4[[#This Row],[Tipo de Intervención]]="","",'Formulario PPGR1'!#REF!)</f>
        <v>#REF!</v>
      </c>
      <c r="E131" s="422" t="e">
        <f>IF(Tabla4[[#This Row],[Tipo de Intervención]]="","",'Formulario PPGR1'!#REF!)</f>
        <v>#REF!</v>
      </c>
      <c r="F131" s="422" t="e">
        <f>IF(Tabla4[[#This Row],[Tipo de Intervención]]="","",'Formulario PPGR1'!#REF!)</f>
        <v>#REF!</v>
      </c>
      <c r="G131" s="447" t="s">
        <v>942</v>
      </c>
      <c r="H131" s="447" t="s">
        <v>469</v>
      </c>
      <c r="I131" s="445" t="s">
        <v>2461</v>
      </c>
      <c r="J131" s="445" t="s">
        <v>1157</v>
      </c>
      <c r="K131" s="421" t="s">
        <v>1175</v>
      </c>
      <c r="L131" s="446" t="s">
        <v>2204</v>
      </c>
      <c r="M131" s="446" t="s">
        <v>933</v>
      </c>
      <c r="N131" s="518">
        <v>200000</v>
      </c>
      <c r="O131" s="437" t="s">
        <v>2806</v>
      </c>
      <c r="P131" s="438" t="s">
        <v>924</v>
      </c>
    </row>
    <row r="132" spans="2:16" x14ac:dyDescent="0.25">
      <c r="B132" s="422" t="e">
        <f>IF(Tabla4[[#This Row],[Tipo de Intervención]]="","",CONCATENATE(Tabla4[[#This Row],[POA]],".",Tabla4[[#This Row],[SRS]],".",Tabla4[[#This Row],[AREA]],".",Tabla4[[#This Row],[TIPO]]))</f>
        <v>#REF!</v>
      </c>
      <c r="C132" s="422" t="e">
        <f>IF(Tabla4[[#This Row],[Tipo de Intervención]]="","",'Formulario PPGR1'!#REF!)</f>
        <v>#REF!</v>
      </c>
      <c r="D132" s="422" t="e">
        <f>IF(Tabla4[[#This Row],[Tipo de Intervención]]="","",'Formulario PPGR1'!#REF!)</f>
        <v>#REF!</v>
      </c>
      <c r="E132" s="422" t="e">
        <f>IF(Tabla4[[#This Row],[Tipo de Intervención]]="","",'Formulario PPGR1'!#REF!)</f>
        <v>#REF!</v>
      </c>
      <c r="F132" s="422" t="e">
        <f>IF(Tabla4[[#This Row],[Tipo de Intervención]]="","",'Formulario PPGR1'!#REF!)</f>
        <v>#REF!</v>
      </c>
      <c r="G132" s="447" t="s">
        <v>942</v>
      </c>
      <c r="H132" s="447" t="s">
        <v>469</v>
      </c>
      <c r="I132" s="445" t="s">
        <v>2462</v>
      </c>
      <c r="J132" s="445" t="s">
        <v>1132</v>
      </c>
      <c r="K132" s="421" t="s">
        <v>977</v>
      </c>
      <c r="L132" s="446" t="s">
        <v>2448</v>
      </c>
      <c r="M132" s="446" t="s">
        <v>933</v>
      </c>
      <c r="N132" s="518">
        <v>300000</v>
      </c>
      <c r="O132" s="437" t="s">
        <v>2806</v>
      </c>
      <c r="P132" s="438" t="s">
        <v>924</v>
      </c>
    </row>
  </sheetData>
  <dataValidations count="6">
    <dataValidation type="list" allowBlank="1" showInputMessage="1" showErrorMessage="1" sqref="J9:J132">
      <formula1>Provincias</formula1>
    </dataValidation>
    <dataValidation type="list" allowBlank="1" showInputMessage="1" showErrorMessage="1" sqref="H9:H132">
      <formula1>LsTipoEESS</formula1>
    </dataValidation>
    <dataValidation type="list" allowBlank="1" showInputMessage="1" showErrorMessage="1" sqref="G9:G37 G39:G43">
      <formula1>lsTipoIntervencion</formula1>
    </dataValidation>
    <dataValidation type="list" allowBlank="1" showInputMessage="1" showErrorMessage="1" sqref="P9:P132">
      <formula1>lsFuentesFinanciamiento</formula1>
    </dataValidation>
    <dataValidation type="list" allowBlank="1" showInputMessage="1" showErrorMessage="1" sqref="L9:L132">
      <formula1>INDIRECT($K9)</formula1>
    </dataValidation>
    <dataValidation type="whole" allowBlank="1" showInputMessage="1" showErrorMessage="1" sqref="N9:N132">
      <formula1>0</formula1>
      <formula2>1000000</formula2>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95250</xdr:rowOff>
              </from>
              <to>
                <xdr:col>6</xdr:col>
                <xdr:colOff>1495425</xdr:colOff>
                <xdr:row>6</xdr:row>
                <xdr:rowOff>190500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B1:AE3134"/>
  <sheetViews>
    <sheetView showGridLines="0" topLeftCell="K2505" zoomScale="90" zoomScaleNormal="90" workbookViewId="0">
      <selection activeCell="AA3058" sqref="AA3058"/>
    </sheetView>
  </sheetViews>
  <sheetFormatPr baseColWidth="10" defaultRowHeight="18.75" customHeight="1" x14ac:dyDescent="0.2"/>
  <cols>
    <col min="1" max="1" width="3.85546875" style="3" customWidth="1"/>
    <col min="2" max="4" width="6.5703125" style="3" hidden="1" customWidth="1"/>
    <col min="5" max="5" width="8" style="3" hidden="1" customWidth="1"/>
    <col min="6" max="6" width="6.5703125" style="3" hidden="1" customWidth="1"/>
    <col min="7" max="7" width="30.7109375" style="5" customWidth="1"/>
    <col min="8" max="8" width="28.42578125" style="5" customWidth="1"/>
    <col min="9" max="9" width="16.7109375" style="5" hidden="1" customWidth="1"/>
    <col min="10" max="11" width="21.85546875" style="5" customWidth="1"/>
    <col min="12" max="13" width="20.5703125" style="5" customWidth="1"/>
    <col min="14" max="14" width="19" style="5" customWidth="1"/>
    <col min="15" max="15" width="11.42578125" style="5" hidden="1" customWidth="1"/>
    <col min="16" max="16" width="22.28515625" style="5" customWidth="1"/>
    <col min="17" max="17" width="18" style="5" hidden="1" customWidth="1"/>
    <col min="18" max="19" width="18" style="5" customWidth="1"/>
    <col min="20" max="20" width="18.140625" style="383" customWidth="1"/>
    <col min="21" max="21" width="17.85546875" style="5" customWidth="1"/>
    <col min="22" max="22" width="25.85546875" style="3" customWidth="1"/>
    <col min="23" max="23" width="0" style="3" hidden="1" customWidth="1"/>
    <col min="24" max="16384" width="11.42578125" style="3"/>
  </cols>
  <sheetData>
    <row r="1" spans="2:31" s="274" customFormat="1" ht="18.75" customHeight="1" x14ac:dyDescent="0.25">
      <c r="G1" s="271"/>
      <c r="H1" s="271"/>
      <c r="I1" s="271"/>
      <c r="J1" s="271"/>
      <c r="K1" s="271"/>
      <c r="L1" s="271"/>
      <c r="M1" s="271"/>
      <c r="N1" s="271"/>
      <c r="O1" s="271"/>
      <c r="P1" s="271"/>
      <c r="Q1" s="271"/>
      <c r="R1" s="272"/>
      <c r="S1" s="272"/>
      <c r="T1" s="382"/>
      <c r="U1" s="272"/>
      <c r="V1" s="272"/>
      <c r="W1" s="273"/>
      <c r="X1" s="273"/>
      <c r="Y1" s="273"/>
      <c r="Z1" s="273"/>
      <c r="AA1" s="273"/>
      <c r="AB1" s="273"/>
      <c r="AC1" s="273"/>
      <c r="AD1" s="273"/>
      <c r="AE1" s="157"/>
    </row>
    <row r="2" spans="2:31" s="157" customFormat="1" ht="18.75" customHeight="1" x14ac:dyDescent="0.25">
      <c r="H2" s="268" t="str">
        <f>'Formulario PPGR1'!H2</f>
        <v>Servicio Nacional de Salud</v>
      </c>
      <c r="I2" s="268"/>
      <c r="L2" s="158"/>
      <c r="M2" s="158"/>
      <c r="N2" s="158"/>
      <c r="O2" s="158"/>
      <c r="P2" s="158"/>
      <c r="Q2" s="158"/>
      <c r="R2" s="158"/>
      <c r="S2" s="158"/>
      <c r="T2" s="174"/>
      <c r="U2" s="158"/>
      <c r="V2" s="158"/>
      <c r="W2" s="174"/>
      <c r="X2" s="170"/>
      <c r="Y2" s="170"/>
      <c r="Z2" s="170"/>
      <c r="AA2" s="172"/>
    </row>
    <row r="3" spans="2:31" s="157" customFormat="1" ht="18.75" customHeight="1" x14ac:dyDescent="0.25">
      <c r="H3" s="269" t="str">
        <f>'Formulario PPGR1'!H3</f>
        <v>Dirección de Planificación y Desarrollo</v>
      </c>
      <c r="I3" s="269"/>
      <c r="L3" s="158"/>
      <c r="M3" s="158"/>
      <c r="N3" s="158"/>
      <c r="O3" s="158"/>
      <c r="P3" s="158"/>
      <c r="Q3" s="158"/>
      <c r="R3" s="158"/>
      <c r="S3" s="158"/>
      <c r="T3" s="174"/>
      <c r="U3" s="158"/>
      <c r="V3" s="158"/>
      <c r="W3" s="174"/>
      <c r="X3" s="170"/>
      <c r="Y3" s="170"/>
      <c r="Z3" s="170"/>
      <c r="AA3" s="172"/>
    </row>
    <row r="4" spans="2:31" s="157" customFormat="1" ht="18.75" customHeight="1" x14ac:dyDescent="0.25">
      <c r="H4" s="270"/>
      <c r="I4" s="270"/>
      <c r="L4" s="158"/>
      <c r="M4" s="158"/>
      <c r="N4" s="158"/>
      <c r="O4" s="158"/>
      <c r="P4" s="158"/>
      <c r="Q4" s="158"/>
      <c r="R4" s="158"/>
      <c r="S4" s="158"/>
      <c r="T4" s="174"/>
      <c r="U4" s="158"/>
      <c r="V4" s="158"/>
      <c r="W4" s="174"/>
      <c r="X4" s="170"/>
      <c r="Y4" s="170"/>
      <c r="Z4" s="170"/>
      <c r="AA4" s="172"/>
    </row>
    <row r="5" spans="2:31" s="157" customFormat="1" ht="18.75" customHeight="1" x14ac:dyDescent="0.25">
      <c r="H5" s="270" t="s">
        <v>1124</v>
      </c>
      <c r="I5" s="270"/>
      <c r="L5" s="158"/>
      <c r="M5" s="158"/>
      <c r="N5" s="158"/>
      <c r="O5" s="158"/>
      <c r="P5" s="158"/>
      <c r="Q5" s="158"/>
      <c r="R5" s="158"/>
      <c r="S5" s="158"/>
      <c r="T5" s="174"/>
      <c r="U5" s="158"/>
      <c r="V5" s="158"/>
      <c r="W5" s="174"/>
      <c r="X5" s="170"/>
      <c r="Y5" s="170"/>
      <c r="Z5" s="170"/>
      <c r="AA5" s="172"/>
    </row>
    <row r="6" spans="2:31" s="274" customFormat="1" ht="18.75" customHeight="1" x14ac:dyDescent="0.25">
      <c r="G6" s="275"/>
      <c r="H6" s="162" t="str">
        <f>'Formulario PPGR1'!$N$3</f>
        <v>R1 - SRS Valdesia</v>
      </c>
      <c r="I6" s="162"/>
      <c r="L6" s="158"/>
      <c r="M6" s="158"/>
      <c r="N6" s="158"/>
      <c r="O6" s="158"/>
      <c r="P6" s="158"/>
      <c r="Q6" s="158"/>
      <c r="R6" s="158"/>
      <c r="S6" s="158"/>
      <c r="T6" s="382"/>
      <c r="U6" s="272"/>
      <c r="V6" s="272"/>
      <c r="W6" s="273"/>
      <c r="X6" s="273"/>
      <c r="Y6" s="273"/>
      <c r="Z6" s="273"/>
      <c r="AA6" s="273"/>
      <c r="AB6" s="273"/>
      <c r="AC6" s="273"/>
      <c r="AD6" s="273"/>
      <c r="AE6" s="157"/>
    </row>
    <row r="8" spans="2:31" ht="26.25" customHeight="1" x14ac:dyDescent="0.2">
      <c r="B8" s="311" t="s">
        <v>1194</v>
      </c>
      <c r="C8" s="312" t="s">
        <v>1191</v>
      </c>
      <c r="D8" s="312" t="s">
        <v>472</v>
      </c>
      <c r="E8" s="312" t="s">
        <v>1192</v>
      </c>
      <c r="F8" s="313" t="s">
        <v>1193</v>
      </c>
      <c r="G8" s="276" t="s">
        <v>949</v>
      </c>
      <c r="H8" s="276" t="s">
        <v>1185</v>
      </c>
      <c r="I8" s="290" t="s">
        <v>856</v>
      </c>
      <c r="J8" s="276" t="s">
        <v>1190</v>
      </c>
      <c r="K8" s="276" t="s">
        <v>62</v>
      </c>
      <c r="L8" s="276" t="s">
        <v>930</v>
      </c>
      <c r="M8" s="276" t="s">
        <v>467</v>
      </c>
      <c r="N8" s="276" t="s">
        <v>465</v>
      </c>
      <c r="O8" s="276" t="s">
        <v>1182</v>
      </c>
      <c r="P8" s="276" t="s">
        <v>466</v>
      </c>
      <c r="Q8" s="278" t="s">
        <v>2</v>
      </c>
      <c r="R8" s="278" t="s">
        <v>3</v>
      </c>
      <c r="S8" s="278" t="s">
        <v>4</v>
      </c>
      <c r="T8" s="384" t="s">
        <v>953</v>
      </c>
      <c r="U8" s="278" t="s">
        <v>71</v>
      </c>
      <c r="V8" s="279" t="s">
        <v>66</v>
      </c>
      <c r="W8" s="330" t="s">
        <v>1210</v>
      </c>
    </row>
    <row r="9" spans="2:31" ht="18.75" hidden="1" customHeight="1" x14ac:dyDescent="0.2">
      <c r="B9" s="322" t="e">
        <f>IF(Tabla46[[#This Row],[Tipos de Acciones]]="","",CONCATENATE(Tabla46[[#This Row],[POA]],".",Tabla46[[#This Row],[SRS]],".",Tabla46[[#This Row],[AREA]],".",Tabla46[[#This Row],[TIPO]]))</f>
        <v>#REF!</v>
      </c>
      <c r="C9" s="322" t="e">
        <f>IF(Tabla46[[#This Row],[Tipos de Acciones]]="","",'Formulario PPGR1'!#REF!)</f>
        <v>#REF!</v>
      </c>
      <c r="D9" s="322" t="e">
        <f>IF(Tabla46[[#This Row],[Tipos de Acciones]]="","",'Formulario PPGR1'!#REF!)</f>
        <v>#REF!</v>
      </c>
      <c r="E9" s="322" t="e">
        <f>IF(Tabla46[[#This Row],[Tipos de Acciones]]="","",'Formulario PPGR1'!#REF!)</f>
        <v>#REF!</v>
      </c>
      <c r="F9" s="322" t="e">
        <f>IF(Tabla46[[#This Row],[Tipos de Acciones]]="","",'Formulario PPGR1'!#REF!)</f>
        <v>#REF!</v>
      </c>
      <c r="G9" s="292" t="s">
        <v>934</v>
      </c>
      <c r="H9" s="314" t="s">
        <v>2196</v>
      </c>
      <c r="I9" s="315" t="s">
        <v>2197</v>
      </c>
      <c r="J9" s="314" t="s">
        <v>2197</v>
      </c>
      <c r="K9" s="314" t="s">
        <v>2198</v>
      </c>
      <c r="L9" s="292" t="s">
        <v>473</v>
      </c>
      <c r="M9" s="316" t="s">
        <v>2199</v>
      </c>
      <c r="N9" s="316" t="s">
        <v>1156</v>
      </c>
      <c r="O9" s="317" t="s">
        <v>2200</v>
      </c>
      <c r="P9" s="317" t="s">
        <v>1156</v>
      </c>
      <c r="Q9" s="318" t="s">
        <v>2201</v>
      </c>
      <c r="R9" s="318">
        <v>6</v>
      </c>
      <c r="S9" s="521">
        <v>12500</v>
      </c>
      <c r="T9" s="519" t="e">
        <f>+[1]!Tabla46[[#This Row],[Precio Unitario]]*[1]!Tabla46[[#This Row],[Cantidad de Insumos]]</f>
        <v>#REF!</v>
      </c>
      <c r="U9" s="327">
        <v>227206</v>
      </c>
      <c r="V9" s="328" t="s">
        <v>926</v>
      </c>
      <c r="W9" s="329"/>
    </row>
    <row r="10" spans="2:31" ht="18.75" hidden="1" customHeight="1" x14ac:dyDescent="0.2">
      <c r="B10" s="322" t="e">
        <f>IF(Tabla46[[#This Row],[Tipos de Acciones]]="","",CONCATENATE(Tabla46[[#This Row],[POA]],".",Tabla46[[#This Row],[SRS]],".",Tabla46[[#This Row],[AREA]],".",Tabla46[[#This Row],[TIPO]]))</f>
        <v>#REF!</v>
      </c>
      <c r="C10" s="322" t="e">
        <f>IF(Tabla46[[#This Row],[Tipos de Acciones]]="","",'Formulario PPGR1'!#REF!)</f>
        <v>#REF!</v>
      </c>
      <c r="D10" s="322" t="e">
        <f>IF(Tabla46[[#This Row],[Tipos de Acciones]]="","",'Formulario PPGR1'!#REF!)</f>
        <v>#REF!</v>
      </c>
      <c r="E10" s="322" t="e">
        <f>IF(Tabla46[[#This Row],[Tipos de Acciones]]="","",'Formulario PPGR1'!#REF!)</f>
        <v>#REF!</v>
      </c>
      <c r="F10" s="322" t="e">
        <f>IF(Tabla46[[#This Row],[Tipos de Acciones]]="","",'Formulario PPGR1'!#REF!)</f>
        <v>#REF!</v>
      </c>
      <c r="G10" s="292" t="s">
        <v>934</v>
      </c>
      <c r="H10" s="314" t="s">
        <v>2196</v>
      </c>
      <c r="I10" s="315" t="s">
        <v>2197</v>
      </c>
      <c r="J10" s="314" t="s">
        <v>2197</v>
      </c>
      <c r="K10" s="314" t="s">
        <v>2198</v>
      </c>
      <c r="L10" s="292" t="s">
        <v>473</v>
      </c>
      <c r="M10" s="316" t="s">
        <v>2202</v>
      </c>
      <c r="N10" s="316" t="s">
        <v>1156</v>
      </c>
      <c r="O10" s="317" t="s">
        <v>2200</v>
      </c>
      <c r="P10" s="317" t="s">
        <v>1156</v>
      </c>
      <c r="Q10" s="318" t="s">
        <v>2201</v>
      </c>
      <c r="R10" s="318">
        <v>6</v>
      </c>
      <c r="S10" s="521">
        <v>12500</v>
      </c>
      <c r="T10" s="519" t="e">
        <f>+[1]!Tabla46[[#This Row],[Precio Unitario]]*[1]!Tabla46[[#This Row],[Cantidad de Insumos]]</f>
        <v>#REF!</v>
      </c>
      <c r="U10" s="327">
        <v>227206</v>
      </c>
      <c r="V10" s="328" t="s">
        <v>926</v>
      </c>
      <c r="W10" s="329"/>
    </row>
    <row r="11" spans="2:31" ht="18.75" hidden="1" customHeight="1" x14ac:dyDescent="0.2">
      <c r="B11" s="322" t="e">
        <f>IF(Tabla46[[#This Row],[Tipos de Acciones]]="","",CONCATENATE(Tabla46[[#This Row],[POA]],".",Tabla46[[#This Row],[SRS]],".",Tabla46[[#This Row],[AREA]],".",Tabla46[[#This Row],[TIPO]]))</f>
        <v>#REF!</v>
      </c>
      <c r="C11" s="322" t="e">
        <f>IF(Tabla46[[#This Row],[Tipos de Acciones]]="","",'Formulario PPGR1'!#REF!)</f>
        <v>#REF!</v>
      </c>
      <c r="D11" s="322" t="e">
        <f>IF(Tabla46[[#This Row],[Tipos de Acciones]]="","",'Formulario PPGR1'!#REF!)</f>
        <v>#REF!</v>
      </c>
      <c r="E11" s="322" t="e">
        <f>IF(Tabla46[[#This Row],[Tipos de Acciones]]="","",'Formulario PPGR1'!#REF!)</f>
        <v>#REF!</v>
      </c>
      <c r="F11" s="322" t="e">
        <f>IF(Tabla46[[#This Row],[Tipos de Acciones]]="","",'Formulario PPGR1'!#REF!)</f>
        <v>#REF!</v>
      </c>
      <c r="G11" s="292" t="s">
        <v>934</v>
      </c>
      <c r="H11" s="314" t="s">
        <v>2196</v>
      </c>
      <c r="I11" s="315" t="s">
        <v>2197</v>
      </c>
      <c r="J11" s="314" t="s">
        <v>2197</v>
      </c>
      <c r="K11" s="314" t="s">
        <v>2198</v>
      </c>
      <c r="L11" s="292" t="s">
        <v>473</v>
      </c>
      <c r="M11" s="316" t="s">
        <v>2203</v>
      </c>
      <c r="N11" s="316" t="s">
        <v>1156</v>
      </c>
      <c r="O11" s="317" t="s">
        <v>2200</v>
      </c>
      <c r="P11" s="317" t="s">
        <v>1156</v>
      </c>
      <c r="Q11" s="318" t="s">
        <v>2201</v>
      </c>
      <c r="R11" s="318">
        <v>6</v>
      </c>
      <c r="S11" s="521">
        <v>12500</v>
      </c>
      <c r="T11" s="519" t="e">
        <f>+[1]!Tabla46[[#This Row],[Precio Unitario]]*[1]!Tabla46[[#This Row],[Cantidad de Insumos]]</f>
        <v>#REF!</v>
      </c>
      <c r="U11" s="327">
        <v>227206</v>
      </c>
      <c r="V11" s="328" t="s">
        <v>926</v>
      </c>
      <c r="W11" s="329"/>
    </row>
    <row r="12" spans="2:31" ht="18.75" hidden="1" customHeight="1" x14ac:dyDescent="0.2">
      <c r="B12" s="322" t="e">
        <f>IF(Tabla46[[#This Row],[Tipos de Acciones]]="","",CONCATENATE(Tabla46[[#This Row],[POA]],".",Tabla46[[#This Row],[SRS]],".",Tabla46[[#This Row],[AREA]],".",Tabla46[[#This Row],[TIPO]]))</f>
        <v>#REF!</v>
      </c>
      <c r="C12" s="322" t="e">
        <f>IF(Tabla46[[#This Row],[Tipos de Acciones]]="","",'Formulario PPGR1'!#REF!)</f>
        <v>#REF!</v>
      </c>
      <c r="D12" s="322" t="e">
        <f>IF(Tabla46[[#This Row],[Tipos de Acciones]]="","",'Formulario PPGR1'!#REF!)</f>
        <v>#REF!</v>
      </c>
      <c r="E12" s="322" t="e">
        <f>IF(Tabla46[[#This Row],[Tipos de Acciones]]="","",'Formulario PPGR1'!#REF!)</f>
        <v>#REF!</v>
      </c>
      <c r="F12" s="322" t="e">
        <f>IF(Tabla46[[#This Row],[Tipos de Acciones]]="","",'Formulario PPGR1'!#REF!)</f>
        <v>#REF!</v>
      </c>
      <c r="G12" s="292" t="s">
        <v>934</v>
      </c>
      <c r="H12" s="314" t="s">
        <v>2196</v>
      </c>
      <c r="I12" s="315" t="s">
        <v>2197</v>
      </c>
      <c r="J12" s="314" t="s">
        <v>2197</v>
      </c>
      <c r="K12" s="314" t="s">
        <v>2198</v>
      </c>
      <c r="L12" s="292" t="s">
        <v>473</v>
      </c>
      <c r="M12" s="316" t="s">
        <v>1132</v>
      </c>
      <c r="N12" s="316" t="s">
        <v>1132</v>
      </c>
      <c r="O12" s="316" t="s">
        <v>1129</v>
      </c>
      <c r="P12" s="317" t="s">
        <v>1132</v>
      </c>
      <c r="Q12" s="318" t="s">
        <v>2201</v>
      </c>
      <c r="R12" s="293">
        <v>6</v>
      </c>
      <c r="S12" s="517">
        <v>12500</v>
      </c>
      <c r="T12" s="519" t="e">
        <f>+[1]!Tabla46[[#This Row],[Precio Unitario]]*[1]!Tabla46[[#This Row],[Cantidad de Insumos]]</f>
        <v>#REF!</v>
      </c>
      <c r="U12" s="327">
        <v>227206</v>
      </c>
      <c r="V12" s="328" t="s">
        <v>926</v>
      </c>
      <c r="W12" s="329"/>
    </row>
    <row r="13" spans="2:31" ht="18.75" hidden="1" customHeight="1" x14ac:dyDescent="0.2">
      <c r="B13" s="322" t="e">
        <f>IF(Tabla46[[#This Row],[Tipos de Acciones]]="","",CONCATENATE(Tabla46[[#This Row],[POA]],".",Tabla46[[#This Row],[SRS]],".",Tabla46[[#This Row],[AREA]],".",Tabla46[[#This Row],[TIPO]]))</f>
        <v>#REF!</v>
      </c>
      <c r="C13" s="322" t="e">
        <f>IF(Tabla46[[#This Row],[Tipos de Acciones]]="","",'Formulario PPGR1'!#REF!)</f>
        <v>#REF!</v>
      </c>
      <c r="D13" s="322" t="e">
        <f>IF(Tabla46[[#This Row],[Tipos de Acciones]]="","",'Formulario PPGR1'!#REF!)</f>
        <v>#REF!</v>
      </c>
      <c r="E13" s="322" t="e">
        <f>IF(Tabla46[[#This Row],[Tipos de Acciones]]="","",'Formulario PPGR1'!#REF!)</f>
        <v>#REF!</v>
      </c>
      <c r="F13" s="322" t="e">
        <f>IF(Tabla46[[#This Row],[Tipos de Acciones]]="","",'Formulario PPGR1'!#REF!)</f>
        <v>#REF!</v>
      </c>
      <c r="G13" s="292" t="s">
        <v>934</v>
      </c>
      <c r="H13" s="314" t="s">
        <v>2196</v>
      </c>
      <c r="I13" s="315" t="s">
        <v>2197</v>
      </c>
      <c r="J13" s="314" t="s">
        <v>2197</v>
      </c>
      <c r="K13" s="314" t="s">
        <v>2198</v>
      </c>
      <c r="L13" s="292" t="s">
        <v>473</v>
      </c>
      <c r="M13" s="316" t="s">
        <v>2204</v>
      </c>
      <c r="N13" s="316" t="s">
        <v>1157</v>
      </c>
      <c r="O13" s="316" t="s">
        <v>1129</v>
      </c>
      <c r="P13" s="317" t="s">
        <v>1157</v>
      </c>
      <c r="Q13" s="318" t="s">
        <v>2201</v>
      </c>
      <c r="R13" s="293">
        <v>6</v>
      </c>
      <c r="S13" s="517">
        <v>12500</v>
      </c>
      <c r="T13" s="519" t="e">
        <f>+[1]!Tabla46[[#This Row],[Precio Unitario]]*[1]!Tabla46[[#This Row],[Cantidad de Insumos]]</f>
        <v>#REF!</v>
      </c>
      <c r="U13" s="327">
        <v>227206</v>
      </c>
      <c r="V13" s="328" t="s">
        <v>926</v>
      </c>
      <c r="W13" s="329"/>
    </row>
    <row r="14" spans="2:31" ht="18.75" hidden="1" customHeight="1" x14ac:dyDescent="0.2">
      <c r="B14" s="322" t="e">
        <f>IF(Tabla46[[#This Row],[Tipos de Acciones]]="","",CONCATENATE(Tabla46[[#This Row],[POA]],".",Tabla46[[#This Row],[SRS]],".",Tabla46[[#This Row],[AREA]],".",Tabla46[[#This Row],[TIPO]]))</f>
        <v>#REF!</v>
      </c>
      <c r="C14" s="322" t="e">
        <f>IF(Tabla46[[#This Row],[Tipos de Acciones]]="","",'Formulario PPGR1'!#REF!)</f>
        <v>#REF!</v>
      </c>
      <c r="D14" s="322" t="e">
        <f>IF(Tabla46[[#This Row],[Tipos de Acciones]]="","",'Formulario PPGR1'!#REF!)</f>
        <v>#REF!</v>
      </c>
      <c r="E14" s="322" t="e">
        <f>IF(Tabla46[[#This Row],[Tipos de Acciones]]="","",'Formulario PPGR1'!#REF!)</f>
        <v>#REF!</v>
      </c>
      <c r="F14" s="322" t="e">
        <f>IF(Tabla46[[#This Row],[Tipos de Acciones]]="","",'Formulario PPGR1'!#REF!)</f>
        <v>#REF!</v>
      </c>
      <c r="G14" s="292" t="s">
        <v>934</v>
      </c>
      <c r="H14" s="314" t="s">
        <v>2196</v>
      </c>
      <c r="I14" s="315" t="s">
        <v>2197</v>
      </c>
      <c r="J14" s="314" t="s">
        <v>2197</v>
      </c>
      <c r="K14" s="314" t="s">
        <v>2198</v>
      </c>
      <c r="L14" s="292" t="s">
        <v>472</v>
      </c>
      <c r="M14" s="316" t="s">
        <v>2205</v>
      </c>
      <c r="N14" s="316" t="s">
        <v>1156</v>
      </c>
      <c r="O14" s="316" t="s">
        <v>1129</v>
      </c>
      <c r="P14" s="317" t="s">
        <v>1156</v>
      </c>
      <c r="Q14" s="318" t="s">
        <v>2201</v>
      </c>
      <c r="R14" s="293">
        <v>6</v>
      </c>
      <c r="S14" s="517">
        <v>12500</v>
      </c>
      <c r="T14" s="519" t="e">
        <f>+[1]!Tabla46[[#This Row],[Precio Unitario]]*[1]!Tabla46[[#This Row],[Cantidad de Insumos]]</f>
        <v>#REF!</v>
      </c>
      <c r="U14" s="327">
        <v>227206</v>
      </c>
      <c r="V14" s="328" t="s">
        <v>926</v>
      </c>
      <c r="W14" s="329"/>
    </row>
    <row r="15" spans="2:31" ht="18.75" hidden="1" customHeight="1" x14ac:dyDescent="0.2">
      <c r="B15" s="322" t="e">
        <f>IF(Tabla46[[#This Row],[Tipos de Acciones]]="","",CONCATENATE(Tabla46[[#This Row],[POA]],".",Tabla46[[#This Row],[SRS]],".",Tabla46[[#This Row],[AREA]],".",Tabla46[[#This Row],[TIPO]]))</f>
        <v>#REF!</v>
      </c>
      <c r="C15" s="322" t="e">
        <f>IF(Tabla46[[#This Row],[Tipos de Acciones]]="","",'Formulario PPGR1'!#REF!)</f>
        <v>#REF!</v>
      </c>
      <c r="D15" s="322" t="e">
        <f>IF(Tabla46[[#This Row],[Tipos de Acciones]]="","",'Formulario PPGR1'!#REF!)</f>
        <v>#REF!</v>
      </c>
      <c r="E15" s="322" t="e">
        <f>IF(Tabla46[[#This Row],[Tipos de Acciones]]="","",'Formulario PPGR1'!#REF!)</f>
        <v>#REF!</v>
      </c>
      <c r="F15" s="322" t="e">
        <f>IF(Tabla46[[#This Row],[Tipos de Acciones]]="","",'Formulario PPGR1'!#REF!)</f>
        <v>#REF!</v>
      </c>
      <c r="G15" s="292" t="s">
        <v>934</v>
      </c>
      <c r="H15" s="314" t="s">
        <v>2206</v>
      </c>
      <c r="I15" s="315" t="s">
        <v>2207</v>
      </c>
      <c r="J15" s="314" t="s">
        <v>2207</v>
      </c>
      <c r="K15" s="314" t="s">
        <v>2208</v>
      </c>
      <c r="L15" s="292" t="s">
        <v>473</v>
      </c>
      <c r="M15" s="316" t="s">
        <v>2199</v>
      </c>
      <c r="N15" s="316" t="s">
        <v>1156</v>
      </c>
      <c r="O15" s="316" t="s">
        <v>1129</v>
      </c>
      <c r="P15" s="317" t="s">
        <v>1156</v>
      </c>
      <c r="Q15" s="318" t="s">
        <v>2201</v>
      </c>
      <c r="R15" s="293">
        <v>3</v>
      </c>
      <c r="S15" s="517">
        <v>5000</v>
      </c>
      <c r="T15" s="519" t="e">
        <f>+[1]!Tabla46[[#This Row],[Precio Unitario]]*[1]!Tabla46[[#This Row],[Cantidad de Insumos]]</f>
        <v>#REF!</v>
      </c>
      <c r="U15" s="327">
        <v>261301</v>
      </c>
      <c r="V15" s="328" t="s">
        <v>926</v>
      </c>
      <c r="W15" s="329"/>
    </row>
    <row r="16" spans="2:31" ht="18.75" hidden="1" customHeight="1" x14ac:dyDescent="0.2">
      <c r="B16" s="322" t="e">
        <f>IF(Tabla46[[#This Row],[Tipos de Acciones]]="","",CONCATENATE(Tabla46[[#This Row],[POA]],".",Tabla46[[#This Row],[SRS]],".",Tabla46[[#This Row],[AREA]],".",Tabla46[[#This Row],[TIPO]]))</f>
        <v>#REF!</v>
      </c>
      <c r="C16" s="322" t="e">
        <f>IF(Tabla46[[#This Row],[Tipos de Acciones]]="","",'Formulario PPGR1'!#REF!)</f>
        <v>#REF!</v>
      </c>
      <c r="D16" s="322" t="e">
        <f>IF(Tabla46[[#This Row],[Tipos de Acciones]]="","",'Formulario PPGR1'!#REF!)</f>
        <v>#REF!</v>
      </c>
      <c r="E16" s="322" t="e">
        <f>IF(Tabla46[[#This Row],[Tipos de Acciones]]="","",'Formulario PPGR1'!#REF!)</f>
        <v>#REF!</v>
      </c>
      <c r="F16" s="322" t="e">
        <f>IF(Tabla46[[#This Row],[Tipos de Acciones]]="","",'Formulario PPGR1'!#REF!)</f>
        <v>#REF!</v>
      </c>
      <c r="G16" s="292" t="s">
        <v>934</v>
      </c>
      <c r="H16" s="314" t="s">
        <v>2206</v>
      </c>
      <c r="I16" s="315" t="s">
        <v>2207</v>
      </c>
      <c r="J16" s="314" t="s">
        <v>2207</v>
      </c>
      <c r="K16" s="314" t="s">
        <v>2208</v>
      </c>
      <c r="L16" s="292" t="s">
        <v>473</v>
      </c>
      <c r="M16" s="316" t="s">
        <v>2202</v>
      </c>
      <c r="N16" s="316" t="s">
        <v>1156</v>
      </c>
      <c r="O16" s="316" t="s">
        <v>1129</v>
      </c>
      <c r="P16" s="317" t="s">
        <v>1156</v>
      </c>
      <c r="Q16" s="318" t="s">
        <v>2201</v>
      </c>
      <c r="R16" s="293">
        <v>3</v>
      </c>
      <c r="S16" s="517">
        <v>5000</v>
      </c>
      <c r="T16" s="519" t="e">
        <f>+[1]!Tabla46[[#This Row],[Precio Unitario]]*[1]!Tabla46[[#This Row],[Cantidad de Insumos]]</f>
        <v>#REF!</v>
      </c>
      <c r="U16" s="327">
        <v>261301</v>
      </c>
      <c r="V16" s="328" t="s">
        <v>926</v>
      </c>
      <c r="W16" s="329"/>
    </row>
    <row r="17" spans="2:23" ht="18.75" hidden="1" customHeight="1" x14ac:dyDescent="0.2">
      <c r="B17" s="322" t="e">
        <f>IF(Tabla46[[#This Row],[Tipos de Acciones]]="","",CONCATENATE(Tabla46[[#This Row],[POA]],".",Tabla46[[#This Row],[SRS]],".",Tabla46[[#This Row],[AREA]],".",Tabla46[[#This Row],[TIPO]]))</f>
        <v>#REF!</v>
      </c>
      <c r="C17" s="322" t="e">
        <f>IF(Tabla46[[#This Row],[Tipos de Acciones]]="","",'Formulario PPGR1'!#REF!)</f>
        <v>#REF!</v>
      </c>
      <c r="D17" s="322" t="e">
        <f>IF(Tabla46[[#This Row],[Tipos de Acciones]]="","",'Formulario PPGR1'!#REF!)</f>
        <v>#REF!</v>
      </c>
      <c r="E17" s="322" t="e">
        <f>IF(Tabla46[[#This Row],[Tipos de Acciones]]="","",'Formulario PPGR1'!#REF!)</f>
        <v>#REF!</v>
      </c>
      <c r="F17" s="322" t="e">
        <f>IF(Tabla46[[#This Row],[Tipos de Acciones]]="","",'Formulario PPGR1'!#REF!)</f>
        <v>#REF!</v>
      </c>
      <c r="G17" s="292" t="s">
        <v>934</v>
      </c>
      <c r="H17" s="314" t="s">
        <v>2206</v>
      </c>
      <c r="I17" s="315" t="s">
        <v>2207</v>
      </c>
      <c r="J17" s="314" t="s">
        <v>2207</v>
      </c>
      <c r="K17" s="314" t="s">
        <v>2208</v>
      </c>
      <c r="L17" s="292" t="s">
        <v>473</v>
      </c>
      <c r="M17" s="316" t="s">
        <v>2203</v>
      </c>
      <c r="N17" s="316" t="s">
        <v>1156</v>
      </c>
      <c r="O17" s="316" t="s">
        <v>1129</v>
      </c>
      <c r="P17" s="317" t="s">
        <v>1156</v>
      </c>
      <c r="Q17" s="318" t="s">
        <v>2201</v>
      </c>
      <c r="R17" s="293">
        <v>3</v>
      </c>
      <c r="S17" s="517">
        <v>5000</v>
      </c>
      <c r="T17" s="519" t="e">
        <f>+[1]!Tabla46[[#This Row],[Precio Unitario]]*[1]!Tabla46[[#This Row],[Cantidad de Insumos]]</f>
        <v>#REF!</v>
      </c>
      <c r="U17" s="327">
        <v>261301</v>
      </c>
      <c r="V17" s="328" t="s">
        <v>926</v>
      </c>
      <c r="W17" s="329"/>
    </row>
    <row r="18" spans="2:23" ht="18.75" hidden="1" customHeight="1" x14ac:dyDescent="0.2">
      <c r="B18" s="322" t="e">
        <f>IF(Tabla46[[#This Row],[Tipos de Acciones]]="","",CONCATENATE(Tabla46[[#This Row],[POA]],".",Tabla46[[#This Row],[SRS]],".",Tabla46[[#This Row],[AREA]],".",Tabla46[[#This Row],[TIPO]]))</f>
        <v>#REF!</v>
      </c>
      <c r="C18" s="322" t="e">
        <f>IF(Tabla46[[#This Row],[Tipos de Acciones]]="","",'Formulario PPGR1'!#REF!)</f>
        <v>#REF!</v>
      </c>
      <c r="D18" s="322" t="e">
        <f>IF(Tabla46[[#This Row],[Tipos de Acciones]]="","",'Formulario PPGR1'!#REF!)</f>
        <v>#REF!</v>
      </c>
      <c r="E18" s="322" t="e">
        <f>IF(Tabla46[[#This Row],[Tipos de Acciones]]="","",'Formulario PPGR1'!#REF!)</f>
        <v>#REF!</v>
      </c>
      <c r="F18" s="322" t="e">
        <f>IF(Tabla46[[#This Row],[Tipos de Acciones]]="","",'Formulario PPGR1'!#REF!)</f>
        <v>#REF!</v>
      </c>
      <c r="G18" s="292" t="s">
        <v>934</v>
      </c>
      <c r="H18" s="314" t="s">
        <v>2206</v>
      </c>
      <c r="I18" s="315" t="s">
        <v>2207</v>
      </c>
      <c r="J18" s="314" t="s">
        <v>2207</v>
      </c>
      <c r="K18" s="314" t="s">
        <v>2208</v>
      </c>
      <c r="L18" s="292" t="s">
        <v>473</v>
      </c>
      <c r="M18" s="316" t="s">
        <v>1132</v>
      </c>
      <c r="N18" s="316" t="s">
        <v>1132</v>
      </c>
      <c r="O18" s="316" t="s">
        <v>1129</v>
      </c>
      <c r="P18" s="317" t="s">
        <v>1132</v>
      </c>
      <c r="Q18" s="318" t="s">
        <v>2201</v>
      </c>
      <c r="R18" s="293">
        <v>3</v>
      </c>
      <c r="S18" s="517">
        <v>5000</v>
      </c>
      <c r="T18" s="519" t="e">
        <f>+[1]!Tabla46[[#This Row],[Precio Unitario]]*[1]!Tabla46[[#This Row],[Cantidad de Insumos]]</f>
        <v>#REF!</v>
      </c>
      <c r="U18" s="327">
        <v>261301</v>
      </c>
      <c r="V18" s="328" t="s">
        <v>926</v>
      </c>
      <c r="W18" s="329"/>
    </row>
    <row r="19" spans="2:23" ht="18.75" hidden="1" customHeight="1" x14ac:dyDescent="0.2">
      <c r="B19" s="322" t="e">
        <f>IF(Tabla46[[#This Row],[Tipos de Acciones]]="","",CONCATENATE(Tabla46[[#This Row],[POA]],".",Tabla46[[#This Row],[SRS]],".",Tabla46[[#This Row],[AREA]],".",Tabla46[[#This Row],[TIPO]]))</f>
        <v>#REF!</v>
      </c>
      <c r="C19" s="322" t="e">
        <f>IF(Tabla46[[#This Row],[Tipos de Acciones]]="","",'Formulario PPGR1'!#REF!)</f>
        <v>#REF!</v>
      </c>
      <c r="D19" s="322" t="e">
        <f>IF(Tabla46[[#This Row],[Tipos de Acciones]]="","",'Formulario PPGR1'!#REF!)</f>
        <v>#REF!</v>
      </c>
      <c r="E19" s="322" t="e">
        <f>IF(Tabla46[[#This Row],[Tipos de Acciones]]="","",'Formulario PPGR1'!#REF!)</f>
        <v>#REF!</v>
      </c>
      <c r="F19" s="322" t="e">
        <f>IF(Tabla46[[#This Row],[Tipos de Acciones]]="","",'Formulario PPGR1'!#REF!)</f>
        <v>#REF!</v>
      </c>
      <c r="G19" s="292" t="s">
        <v>934</v>
      </c>
      <c r="H19" s="314" t="s">
        <v>2206</v>
      </c>
      <c r="I19" s="315" t="s">
        <v>2207</v>
      </c>
      <c r="J19" s="314" t="s">
        <v>2207</v>
      </c>
      <c r="K19" s="314" t="s">
        <v>2208</v>
      </c>
      <c r="L19" s="292" t="s">
        <v>473</v>
      </c>
      <c r="M19" s="316" t="s">
        <v>2204</v>
      </c>
      <c r="N19" s="316" t="s">
        <v>1157</v>
      </c>
      <c r="O19" s="316" t="s">
        <v>1129</v>
      </c>
      <c r="P19" s="317" t="s">
        <v>1157</v>
      </c>
      <c r="Q19" s="318" t="s">
        <v>2201</v>
      </c>
      <c r="R19" s="293">
        <v>3</v>
      </c>
      <c r="S19" s="517">
        <v>5000</v>
      </c>
      <c r="T19" s="519" t="e">
        <f>+[1]!Tabla46[[#This Row],[Precio Unitario]]*[1]!Tabla46[[#This Row],[Cantidad de Insumos]]</f>
        <v>#REF!</v>
      </c>
      <c r="U19" s="327">
        <v>261301</v>
      </c>
      <c r="V19" s="328" t="s">
        <v>926</v>
      </c>
      <c r="W19" s="329"/>
    </row>
    <row r="20" spans="2:23" ht="18.75" hidden="1" customHeight="1" x14ac:dyDescent="0.2">
      <c r="B20" s="322" t="e">
        <f>IF(Tabla46[[#This Row],[Tipos de Acciones]]="","",CONCATENATE(Tabla46[[#This Row],[POA]],".",Tabla46[[#This Row],[SRS]],".",Tabla46[[#This Row],[AREA]],".",Tabla46[[#This Row],[TIPO]]))</f>
        <v>#REF!</v>
      </c>
      <c r="C20" s="322" t="e">
        <f>IF(Tabla46[[#This Row],[Tipos de Acciones]]="","",'Formulario PPGR1'!#REF!)</f>
        <v>#REF!</v>
      </c>
      <c r="D20" s="322" t="e">
        <f>IF(Tabla46[[#This Row],[Tipos de Acciones]]="","",'Formulario PPGR1'!#REF!)</f>
        <v>#REF!</v>
      </c>
      <c r="E20" s="322" t="e">
        <f>IF(Tabla46[[#This Row],[Tipos de Acciones]]="","",'Formulario PPGR1'!#REF!)</f>
        <v>#REF!</v>
      </c>
      <c r="F20" s="322" t="e">
        <f>IF(Tabla46[[#This Row],[Tipos de Acciones]]="","",'Formulario PPGR1'!#REF!)</f>
        <v>#REF!</v>
      </c>
      <c r="G20" s="292" t="s">
        <v>934</v>
      </c>
      <c r="H20" s="314" t="s">
        <v>2206</v>
      </c>
      <c r="I20" s="315" t="s">
        <v>2207</v>
      </c>
      <c r="J20" s="314" t="s">
        <v>2207</v>
      </c>
      <c r="K20" s="314" t="s">
        <v>2208</v>
      </c>
      <c r="L20" s="292" t="s">
        <v>472</v>
      </c>
      <c r="M20" s="316" t="s">
        <v>2205</v>
      </c>
      <c r="N20" s="316" t="s">
        <v>1156</v>
      </c>
      <c r="O20" s="317" t="s">
        <v>2200</v>
      </c>
      <c r="P20" s="317" t="s">
        <v>1156</v>
      </c>
      <c r="Q20" s="318" t="s">
        <v>2201</v>
      </c>
      <c r="R20" s="293">
        <v>3</v>
      </c>
      <c r="S20" s="517">
        <v>5000</v>
      </c>
      <c r="T20" s="519" t="e">
        <f>+[1]!Tabla46[[#This Row],[Precio Unitario]]*[1]!Tabla46[[#This Row],[Cantidad de Insumos]]</f>
        <v>#REF!</v>
      </c>
      <c r="U20" s="327">
        <v>261301</v>
      </c>
      <c r="V20" s="328" t="s">
        <v>926</v>
      </c>
      <c r="W20" s="329"/>
    </row>
    <row r="21" spans="2:23" ht="18.75" hidden="1" customHeight="1" x14ac:dyDescent="0.2">
      <c r="B21" s="331" t="e">
        <f>IF(Tabla46[[#This Row],[Tipos de Acciones]]="","",CONCATENATE(Tabla46[[#This Row],[POA]],".",Tabla46[[#This Row],[SRS]],".",Tabla46[[#This Row],[AREA]],".",Tabla46[[#This Row],[TIPO]]))</f>
        <v>#REF!</v>
      </c>
      <c r="C21" s="331" t="e">
        <f>IF(Tabla46[[#This Row],[Tipos de Acciones]]="","",'Formulario PPGR1'!#REF!)</f>
        <v>#REF!</v>
      </c>
      <c r="D21" s="331" t="e">
        <f>IF(Tabla46[[#This Row],[Tipos de Acciones]]="","",'Formulario PPGR1'!#REF!)</f>
        <v>#REF!</v>
      </c>
      <c r="E21" s="331" t="e">
        <f>IF(Tabla46[[#This Row],[Tipos de Acciones]]="","",'Formulario PPGR1'!#REF!)</f>
        <v>#REF!</v>
      </c>
      <c r="F21" s="331" t="e">
        <f>IF(Tabla46[[#This Row],[Tipos de Acciones]]="","",'Formulario PPGR1'!#REF!)</f>
        <v>#REF!</v>
      </c>
      <c r="G21" s="292" t="s">
        <v>934</v>
      </c>
      <c r="H21" s="314" t="s">
        <v>2209</v>
      </c>
      <c r="I21" s="315" t="s">
        <v>2210</v>
      </c>
      <c r="J21" s="314" t="s">
        <v>2210</v>
      </c>
      <c r="K21" s="314" t="s">
        <v>2211</v>
      </c>
      <c r="L21" s="292" t="s">
        <v>473</v>
      </c>
      <c r="M21" s="316" t="s">
        <v>2199</v>
      </c>
      <c r="N21" s="316" t="s">
        <v>1156</v>
      </c>
      <c r="O21" s="317" t="s">
        <v>2200</v>
      </c>
      <c r="P21" s="317" t="s">
        <v>1156</v>
      </c>
      <c r="Q21" s="318" t="s">
        <v>2201</v>
      </c>
      <c r="R21" s="293">
        <v>3</v>
      </c>
      <c r="S21" s="517">
        <v>5000</v>
      </c>
      <c r="T21" s="519" t="e">
        <f>+[1]!Tabla46[[#This Row],[Precio Unitario]]*[1]!Tabla46[[#This Row],[Cantidad de Insumos]]</f>
        <v>#REF!</v>
      </c>
      <c r="U21" s="327">
        <v>227201</v>
      </c>
      <c r="V21" s="328" t="s">
        <v>926</v>
      </c>
      <c r="W21" s="329"/>
    </row>
    <row r="22" spans="2:23" ht="18.75" hidden="1" customHeight="1" x14ac:dyDescent="0.2">
      <c r="B22" s="331" t="e">
        <f>IF(Tabla46[[#This Row],[Tipos de Acciones]]="","",CONCATENATE(Tabla46[[#This Row],[POA]],".",Tabla46[[#This Row],[SRS]],".",Tabla46[[#This Row],[AREA]],".",Tabla46[[#This Row],[TIPO]]))</f>
        <v>#REF!</v>
      </c>
      <c r="C22" s="331" t="e">
        <f>IF(Tabla46[[#This Row],[Tipos de Acciones]]="","",'Formulario PPGR1'!#REF!)</f>
        <v>#REF!</v>
      </c>
      <c r="D22" s="331" t="e">
        <f>IF(Tabla46[[#This Row],[Tipos de Acciones]]="","",'Formulario PPGR1'!#REF!)</f>
        <v>#REF!</v>
      </c>
      <c r="E22" s="331" t="e">
        <f>IF(Tabla46[[#This Row],[Tipos de Acciones]]="","",'Formulario PPGR1'!#REF!)</f>
        <v>#REF!</v>
      </c>
      <c r="F22" s="331" t="e">
        <f>IF(Tabla46[[#This Row],[Tipos de Acciones]]="","",'Formulario PPGR1'!#REF!)</f>
        <v>#REF!</v>
      </c>
      <c r="G22" s="292" t="s">
        <v>934</v>
      </c>
      <c r="H22" s="314" t="s">
        <v>2209</v>
      </c>
      <c r="I22" s="315" t="s">
        <v>2210</v>
      </c>
      <c r="J22" s="314" t="s">
        <v>2210</v>
      </c>
      <c r="K22" s="314" t="s">
        <v>2211</v>
      </c>
      <c r="L22" s="292" t="s">
        <v>473</v>
      </c>
      <c r="M22" s="316" t="s">
        <v>2202</v>
      </c>
      <c r="N22" s="316" t="s">
        <v>1156</v>
      </c>
      <c r="O22" s="317" t="s">
        <v>2200</v>
      </c>
      <c r="P22" s="317" t="s">
        <v>1156</v>
      </c>
      <c r="Q22" s="318" t="s">
        <v>2201</v>
      </c>
      <c r="R22" s="293">
        <v>3</v>
      </c>
      <c r="S22" s="517">
        <v>5000</v>
      </c>
      <c r="T22" s="519" t="e">
        <f>+[1]!Tabla46[[#This Row],[Precio Unitario]]*[1]!Tabla46[[#This Row],[Cantidad de Insumos]]</f>
        <v>#REF!</v>
      </c>
      <c r="U22" s="327">
        <v>227201</v>
      </c>
      <c r="V22" s="328" t="s">
        <v>926</v>
      </c>
      <c r="W22" s="329"/>
    </row>
    <row r="23" spans="2:23" ht="18.75" hidden="1" customHeight="1" x14ac:dyDescent="0.2">
      <c r="B23" s="331" t="e">
        <f>IF(Tabla46[[#This Row],[Tipos de Acciones]]="","",CONCATENATE(Tabla46[[#This Row],[POA]],".",Tabla46[[#This Row],[SRS]],".",Tabla46[[#This Row],[AREA]],".",Tabla46[[#This Row],[TIPO]]))</f>
        <v>#REF!</v>
      </c>
      <c r="C23" s="331" t="e">
        <f>IF(Tabla46[[#This Row],[Tipos de Acciones]]="","",'Formulario PPGR1'!#REF!)</f>
        <v>#REF!</v>
      </c>
      <c r="D23" s="331" t="e">
        <f>IF(Tabla46[[#This Row],[Tipos de Acciones]]="","",'Formulario PPGR1'!#REF!)</f>
        <v>#REF!</v>
      </c>
      <c r="E23" s="331" t="e">
        <f>IF(Tabla46[[#This Row],[Tipos de Acciones]]="","",'Formulario PPGR1'!#REF!)</f>
        <v>#REF!</v>
      </c>
      <c r="F23" s="331" t="e">
        <f>IF(Tabla46[[#This Row],[Tipos de Acciones]]="","",'Formulario PPGR1'!#REF!)</f>
        <v>#REF!</v>
      </c>
      <c r="G23" s="292" t="s">
        <v>934</v>
      </c>
      <c r="H23" s="314" t="s">
        <v>2209</v>
      </c>
      <c r="I23" s="315" t="s">
        <v>2210</v>
      </c>
      <c r="J23" s="314" t="s">
        <v>2210</v>
      </c>
      <c r="K23" s="314" t="s">
        <v>2211</v>
      </c>
      <c r="L23" s="292" t="s">
        <v>473</v>
      </c>
      <c r="M23" s="316" t="s">
        <v>2203</v>
      </c>
      <c r="N23" s="316" t="s">
        <v>1156</v>
      </c>
      <c r="O23" s="317" t="s">
        <v>2200</v>
      </c>
      <c r="P23" s="317" t="s">
        <v>1156</v>
      </c>
      <c r="Q23" s="318" t="s">
        <v>2201</v>
      </c>
      <c r="R23" s="293">
        <v>3</v>
      </c>
      <c r="S23" s="517">
        <v>5000</v>
      </c>
      <c r="T23" s="519" t="e">
        <f>+[1]!Tabla46[[#This Row],[Precio Unitario]]*[1]!Tabla46[[#This Row],[Cantidad de Insumos]]</f>
        <v>#REF!</v>
      </c>
      <c r="U23" s="327">
        <v>227201</v>
      </c>
      <c r="V23" s="328" t="s">
        <v>926</v>
      </c>
      <c r="W23" s="329"/>
    </row>
    <row r="24" spans="2:23" ht="18.75" hidden="1" customHeight="1" x14ac:dyDescent="0.2">
      <c r="B24" s="322" t="e">
        <f>IF(Tabla46[[#This Row],[Tipos de Acciones]]="","",CONCATENATE(Tabla46[[#This Row],[POA]],".",Tabla46[[#This Row],[SRS]],".",Tabla46[[#This Row],[AREA]],".",Tabla46[[#This Row],[TIPO]]))</f>
        <v>#REF!</v>
      </c>
      <c r="C24" s="322" t="e">
        <f>IF(Tabla46[[#This Row],[Tipos de Acciones]]="","",'Formulario PPGR1'!#REF!)</f>
        <v>#REF!</v>
      </c>
      <c r="D24" s="322" t="e">
        <f>IF(Tabla46[[#This Row],[Tipos de Acciones]]="","",'Formulario PPGR1'!#REF!)</f>
        <v>#REF!</v>
      </c>
      <c r="E24" s="322" t="e">
        <f>IF(Tabla46[[#This Row],[Tipos de Acciones]]="","",'Formulario PPGR1'!#REF!)</f>
        <v>#REF!</v>
      </c>
      <c r="F24" s="322" t="e">
        <f>IF(Tabla46[[#This Row],[Tipos de Acciones]]="","",'Formulario PPGR1'!#REF!)</f>
        <v>#REF!</v>
      </c>
      <c r="G24" s="292" t="s">
        <v>934</v>
      </c>
      <c r="H24" s="314" t="s">
        <v>2209</v>
      </c>
      <c r="I24" s="315" t="s">
        <v>2210</v>
      </c>
      <c r="J24" s="314" t="s">
        <v>2210</v>
      </c>
      <c r="K24" s="314" t="s">
        <v>2211</v>
      </c>
      <c r="L24" s="292" t="s">
        <v>473</v>
      </c>
      <c r="M24" s="316" t="s">
        <v>1132</v>
      </c>
      <c r="N24" s="316" t="s">
        <v>1132</v>
      </c>
      <c r="O24" s="317" t="s">
        <v>2200</v>
      </c>
      <c r="P24" s="317" t="s">
        <v>1132</v>
      </c>
      <c r="Q24" s="318" t="s">
        <v>2201</v>
      </c>
      <c r="R24" s="293">
        <v>3</v>
      </c>
      <c r="S24" s="517">
        <v>5000</v>
      </c>
      <c r="T24" s="519" t="e">
        <f>+[1]!Tabla46[[#This Row],[Precio Unitario]]*[1]!Tabla46[[#This Row],[Cantidad de Insumos]]</f>
        <v>#REF!</v>
      </c>
      <c r="U24" s="327">
        <v>227201</v>
      </c>
      <c r="V24" s="328" t="s">
        <v>926</v>
      </c>
      <c r="W24" s="329"/>
    </row>
    <row r="25" spans="2:23" ht="18.75" hidden="1" customHeight="1" x14ac:dyDescent="0.2">
      <c r="B25" s="331" t="e">
        <f>IF(Tabla46[[#This Row],[Tipos de Acciones]]="","",CONCATENATE(Tabla46[[#This Row],[POA]],".",Tabla46[[#This Row],[SRS]],".",Tabla46[[#This Row],[AREA]],".",Tabla46[[#This Row],[TIPO]]))</f>
        <v>#REF!</v>
      </c>
      <c r="C25" s="331" t="e">
        <f>IF(Tabla46[[#This Row],[Tipos de Acciones]]="","",'Formulario PPGR1'!#REF!)</f>
        <v>#REF!</v>
      </c>
      <c r="D25" s="331" t="e">
        <f>IF(Tabla46[[#This Row],[Tipos de Acciones]]="","",'Formulario PPGR1'!#REF!)</f>
        <v>#REF!</v>
      </c>
      <c r="E25" s="331" t="e">
        <f>IF(Tabla46[[#This Row],[Tipos de Acciones]]="","",'Formulario PPGR1'!#REF!)</f>
        <v>#REF!</v>
      </c>
      <c r="F25" s="331" t="e">
        <f>IF(Tabla46[[#This Row],[Tipos de Acciones]]="","",'Formulario PPGR1'!#REF!)</f>
        <v>#REF!</v>
      </c>
      <c r="G25" s="292" t="s">
        <v>934</v>
      </c>
      <c r="H25" s="314" t="s">
        <v>2209</v>
      </c>
      <c r="I25" s="315" t="s">
        <v>2210</v>
      </c>
      <c r="J25" s="314" t="s">
        <v>2210</v>
      </c>
      <c r="K25" s="314" t="s">
        <v>2211</v>
      </c>
      <c r="L25" s="292" t="s">
        <v>473</v>
      </c>
      <c r="M25" s="316" t="s">
        <v>2204</v>
      </c>
      <c r="N25" s="316" t="s">
        <v>1157</v>
      </c>
      <c r="O25" s="317" t="s">
        <v>2200</v>
      </c>
      <c r="P25" s="317" t="s">
        <v>1157</v>
      </c>
      <c r="Q25" s="318" t="s">
        <v>2201</v>
      </c>
      <c r="R25" s="293">
        <v>3</v>
      </c>
      <c r="S25" s="517">
        <v>5000</v>
      </c>
      <c r="T25" s="519" t="e">
        <f>+[1]!Tabla46[[#This Row],[Precio Unitario]]*[1]!Tabla46[[#This Row],[Cantidad de Insumos]]</f>
        <v>#REF!</v>
      </c>
      <c r="U25" s="327">
        <v>227201</v>
      </c>
      <c r="V25" s="328" t="s">
        <v>926</v>
      </c>
      <c r="W25" s="329"/>
    </row>
    <row r="26" spans="2:23" ht="18.75" hidden="1" customHeight="1" x14ac:dyDescent="0.2">
      <c r="B26" s="331" t="e">
        <f>IF(Tabla46[[#This Row],[Tipos de Acciones]]="","",CONCATENATE(Tabla46[[#This Row],[POA]],".",Tabla46[[#This Row],[SRS]],".",Tabla46[[#This Row],[AREA]],".",Tabla46[[#This Row],[TIPO]]))</f>
        <v>#REF!</v>
      </c>
      <c r="C26" s="331" t="e">
        <f>IF(Tabla46[[#This Row],[Tipos de Acciones]]="","",'Formulario PPGR1'!#REF!)</f>
        <v>#REF!</v>
      </c>
      <c r="D26" s="331" t="e">
        <f>IF(Tabla46[[#This Row],[Tipos de Acciones]]="","",'Formulario PPGR1'!#REF!)</f>
        <v>#REF!</v>
      </c>
      <c r="E26" s="331" t="e">
        <f>IF(Tabla46[[#This Row],[Tipos de Acciones]]="","",'Formulario PPGR1'!#REF!)</f>
        <v>#REF!</v>
      </c>
      <c r="F26" s="331" t="e">
        <f>IF(Tabla46[[#This Row],[Tipos de Acciones]]="","",'Formulario PPGR1'!#REF!)</f>
        <v>#REF!</v>
      </c>
      <c r="G26" s="292" t="s">
        <v>934</v>
      </c>
      <c r="H26" s="314" t="s">
        <v>2209</v>
      </c>
      <c r="I26" s="315" t="s">
        <v>2210</v>
      </c>
      <c r="J26" s="314" t="s">
        <v>2210</v>
      </c>
      <c r="K26" s="314" t="s">
        <v>2211</v>
      </c>
      <c r="L26" s="292" t="s">
        <v>472</v>
      </c>
      <c r="M26" s="316" t="s">
        <v>2205</v>
      </c>
      <c r="N26" s="316" t="s">
        <v>1156</v>
      </c>
      <c r="O26" s="317" t="s">
        <v>2200</v>
      </c>
      <c r="P26" s="317" t="s">
        <v>1156</v>
      </c>
      <c r="Q26" s="318" t="s">
        <v>2201</v>
      </c>
      <c r="R26" s="293">
        <v>3</v>
      </c>
      <c r="S26" s="517">
        <v>5000</v>
      </c>
      <c r="T26" s="519" t="e">
        <f>+[1]!Tabla46[[#This Row],[Precio Unitario]]*[1]!Tabla46[[#This Row],[Cantidad de Insumos]]</f>
        <v>#REF!</v>
      </c>
      <c r="U26" s="327">
        <v>227201</v>
      </c>
      <c r="V26" s="328" t="s">
        <v>926</v>
      </c>
      <c r="W26" s="329"/>
    </row>
    <row r="27" spans="2:23" ht="18.75" hidden="1" customHeight="1" x14ac:dyDescent="0.2">
      <c r="B27" s="331" t="e">
        <f>IF(Tabla46[[#This Row],[Tipos de Acciones]]="","",CONCATENATE(Tabla46[[#This Row],[POA]],".",Tabla46[[#This Row],[SRS]],".",Tabla46[[#This Row],[AREA]],".",Tabla46[[#This Row],[TIPO]]))</f>
        <v>#REF!</v>
      </c>
      <c r="C27" s="331" t="e">
        <f>IF(Tabla46[[#This Row],[Tipos de Acciones]]="","",'Formulario PPGR1'!#REF!)</f>
        <v>#REF!</v>
      </c>
      <c r="D27" s="331" t="e">
        <f>IF(Tabla46[[#This Row],[Tipos de Acciones]]="","",'Formulario PPGR1'!#REF!)</f>
        <v>#REF!</v>
      </c>
      <c r="E27" s="331" t="e">
        <f>IF(Tabla46[[#This Row],[Tipos de Acciones]]="","",'Formulario PPGR1'!#REF!)</f>
        <v>#REF!</v>
      </c>
      <c r="F27" s="331" t="e">
        <f>IF(Tabla46[[#This Row],[Tipos de Acciones]]="","",'Formulario PPGR1'!#REF!)</f>
        <v>#REF!</v>
      </c>
      <c r="G27" s="292" t="s">
        <v>936</v>
      </c>
      <c r="H27" s="314" t="s">
        <v>2206</v>
      </c>
      <c r="I27" s="315" t="s">
        <v>2212</v>
      </c>
      <c r="J27" s="314" t="s">
        <v>2212</v>
      </c>
      <c r="K27" s="314" t="s">
        <v>2213</v>
      </c>
      <c r="L27" s="292" t="s">
        <v>469</v>
      </c>
      <c r="M27" s="316" t="s">
        <v>2214</v>
      </c>
      <c r="N27" s="316" t="s">
        <v>1157</v>
      </c>
      <c r="O27" s="317" t="s">
        <v>2200</v>
      </c>
      <c r="P27" s="317" t="s">
        <v>1157</v>
      </c>
      <c r="Q27" s="318" t="s">
        <v>2201</v>
      </c>
      <c r="R27" s="293">
        <v>1</v>
      </c>
      <c r="S27" s="517">
        <v>56050</v>
      </c>
      <c r="T27" s="519" t="e">
        <f>+[1]!Tabla46[[#This Row],[Precio Unitario]]*[1]!Tabla46[[#This Row],[Cantidad de Insumos]]</f>
        <v>#REF!</v>
      </c>
      <c r="U27" s="327">
        <v>261301</v>
      </c>
      <c r="V27" s="328" t="s">
        <v>926</v>
      </c>
      <c r="W27" s="329"/>
    </row>
    <row r="28" spans="2:23" ht="18.75" hidden="1" customHeight="1" x14ac:dyDescent="0.2">
      <c r="B28" s="331" t="e">
        <f>IF(Tabla46[[#This Row],[Tipos de Acciones]]="","",CONCATENATE(Tabla46[[#This Row],[POA]],".",Tabla46[[#This Row],[SRS]],".",Tabla46[[#This Row],[AREA]],".",Tabla46[[#This Row],[TIPO]]))</f>
        <v>#REF!</v>
      </c>
      <c r="C28" s="331" t="e">
        <f>IF(Tabla46[[#This Row],[Tipos de Acciones]]="","",'Formulario PPGR1'!#REF!)</f>
        <v>#REF!</v>
      </c>
      <c r="D28" s="331" t="e">
        <f>IF(Tabla46[[#This Row],[Tipos de Acciones]]="","",'Formulario PPGR1'!#REF!)</f>
        <v>#REF!</v>
      </c>
      <c r="E28" s="331" t="e">
        <f>IF(Tabla46[[#This Row],[Tipos de Acciones]]="","",'Formulario PPGR1'!#REF!)</f>
        <v>#REF!</v>
      </c>
      <c r="F28" s="331" t="e">
        <f>IF(Tabla46[[#This Row],[Tipos de Acciones]]="","",'Formulario PPGR1'!#REF!)</f>
        <v>#REF!</v>
      </c>
      <c r="G28" s="292" t="s">
        <v>934</v>
      </c>
      <c r="H28" s="314" t="s">
        <v>2206</v>
      </c>
      <c r="I28" s="315" t="s">
        <v>2212</v>
      </c>
      <c r="J28" s="314" t="s">
        <v>2212</v>
      </c>
      <c r="K28" s="314" t="s">
        <v>2213</v>
      </c>
      <c r="L28" s="292" t="s">
        <v>469</v>
      </c>
      <c r="M28" s="316" t="s">
        <v>2214</v>
      </c>
      <c r="N28" s="316" t="s">
        <v>1157</v>
      </c>
      <c r="O28" s="317" t="s">
        <v>2200</v>
      </c>
      <c r="P28" s="317" t="s">
        <v>1157</v>
      </c>
      <c r="Q28" s="318" t="s">
        <v>2201</v>
      </c>
      <c r="R28" s="293">
        <v>3</v>
      </c>
      <c r="S28" s="517">
        <v>56050</v>
      </c>
      <c r="T28" s="519" t="e">
        <f>+[1]!Tabla46[[#This Row],[Precio Unitario]]*[1]!Tabla46[[#This Row],[Cantidad de Insumos]]</f>
        <v>#REF!</v>
      </c>
      <c r="U28" s="327">
        <v>261301</v>
      </c>
      <c r="V28" s="328" t="s">
        <v>926</v>
      </c>
      <c r="W28" s="329"/>
    </row>
    <row r="29" spans="2:23" ht="18.75" hidden="1" customHeight="1" x14ac:dyDescent="0.2">
      <c r="B29" s="331" t="e">
        <f>IF(Tabla46[[#This Row],[Tipos de Acciones]]="","",CONCATENATE(Tabla46[[#This Row],[POA]],".",Tabla46[[#This Row],[SRS]],".",Tabla46[[#This Row],[AREA]],".",Tabla46[[#This Row],[TIPO]]))</f>
        <v>#REF!</v>
      </c>
      <c r="C29" s="331" t="e">
        <f>IF(Tabla46[[#This Row],[Tipos de Acciones]]="","",'Formulario PPGR1'!#REF!)</f>
        <v>#REF!</v>
      </c>
      <c r="D29" s="331" t="e">
        <f>IF(Tabla46[[#This Row],[Tipos de Acciones]]="","",'Formulario PPGR1'!#REF!)</f>
        <v>#REF!</v>
      </c>
      <c r="E29" s="331" t="e">
        <f>IF(Tabla46[[#This Row],[Tipos de Acciones]]="","",'Formulario PPGR1'!#REF!)</f>
        <v>#REF!</v>
      </c>
      <c r="F29" s="331" t="e">
        <f>IF(Tabla46[[#This Row],[Tipos de Acciones]]="","",'Formulario PPGR1'!#REF!)</f>
        <v>#REF!</v>
      </c>
      <c r="G29" s="292" t="s">
        <v>936</v>
      </c>
      <c r="H29" s="314" t="s">
        <v>2215</v>
      </c>
      <c r="I29" s="315" t="s">
        <v>2216</v>
      </c>
      <c r="J29" s="314" t="s">
        <v>2216</v>
      </c>
      <c r="K29" s="314" t="s">
        <v>2217</v>
      </c>
      <c r="L29" s="292" t="s">
        <v>469</v>
      </c>
      <c r="M29" s="316" t="s">
        <v>2214</v>
      </c>
      <c r="N29" s="316" t="s">
        <v>1157</v>
      </c>
      <c r="O29" s="317" t="s">
        <v>2200</v>
      </c>
      <c r="P29" s="317" t="s">
        <v>1157</v>
      </c>
      <c r="Q29" s="318" t="s">
        <v>2201</v>
      </c>
      <c r="R29" s="293">
        <v>1</v>
      </c>
      <c r="S29" s="517">
        <v>15000</v>
      </c>
      <c r="T29" s="519" t="e">
        <f>+[1]!Tabla46[[#This Row],[Precio Unitario]]*[1]!Tabla46[[#This Row],[Cantidad de Insumos]]</f>
        <v>#REF!</v>
      </c>
      <c r="U29" s="327">
        <v>239601</v>
      </c>
      <c r="V29" s="328" t="s">
        <v>926</v>
      </c>
      <c r="W29" s="329"/>
    </row>
    <row r="30" spans="2:23" ht="18.75" hidden="1" customHeight="1" x14ac:dyDescent="0.2">
      <c r="B30" s="331" t="e">
        <f>IF(Tabla46[[#This Row],[Tipos de Acciones]]="","",CONCATENATE(Tabla46[[#This Row],[POA]],".",Tabla46[[#This Row],[SRS]],".",Tabla46[[#This Row],[AREA]],".",Tabla46[[#This Row],[TIPO]]))</f>
        <v>#REF!</v>
      </c>
      <c r="C30" s="331" t="e">
        <f>IF(Tabla46[[#This Row],[Tipos de Acciones]]="","",'Formulario PPGR1'!#REF!)</f>
        <v>#REF!</v>
      </c>
      <c r="D30" s="331" t="e">
        <f>IF(Tabla46[[#This Row],[Tipos de Acciones]]="","",'Formulario PPGR1'!#REF!)</f>
        <v>#REF!</v>
      </c>
      <c r="E30" s="331" t="e">
        <f>IF(Tabla46[[#This Row],[Tipos de Acciones]]="","",'Formulario PPGR1'!#REF!)</f>
        <v>#REF!</v>
      </c>
      <c r="F30" s="331" t="e">
        <f>IF(Tabla46[[#This Row],[Tipos de Acciones]]="","",'Formulario PPGR1'!#REF!)</f>
        <v>#REF!</v>
      </c>
      <c r="G30" s="292" t="s">
        <v>936</v>
      </c>
      <c r="H30" s="314" t="s">
        <v>2218</v>
      </c>
      <c r="I30" s="315" t="s">
        <v>2219</v>
      </c>
      <c r="J30" s="314" t="s">
        <v>2219</v>
      </c>
      <c r="K30" s="314" t="s">
        <v>2220</v>
      </c>
      <c r="L30" s="292" t="s">
        <v>469</v>
      </c>
      <c r="M30" s="316" t="s">
        <v>2214</v>
      </c>
      <c r="N30" s="316" t="s">
        <v>1157</v>
      </c>
      <c r="O30" s="317" t="s">
        <v>2200</v>
      </c>
      <c r="P30" s="317" t="s">
        <v>1157</v>
      </c>
      <c r="Q30" s="318" t="s">
        <v>2201</v>
      </c>
      <c r="R30" s="293">
        <v>2</v>
      </c>
      <c r="S30" s="517">
        <v>8600</v>
      </c>
      <c r="T30" s="519" t="e">
        <f>+[1]!Tabla46[[#This Row],[Precio Unitario]]*[1]!Tabla46[[#This Row],[Cantidad de Insumos]]</f>
        <v>#REF!</v>
      </c>
      <c r="U30" s="327">
        <v>239601</v>
      </c>
      <c r="V30" s="328" t="s">
        <v>926</v>
      </c>
      <c r="W30" s="329"/>
    </row>
    <row r="31" spans="2:23" ht="18.75" hidden="1" customHeight="1" x14ac:dyDescent="0.2">
      <c r="B31" s="331" t="e">
        <f>IF(Tabla46[[#This Row],[Tipos de Acciones]]="","",CONCATENATE(Tabla46[[#This Row],[POA]],".",Tabla46[[#This Row],[SRS]],".",Tabla46[[#This Row],[AREA]],".",Tabla46[[#This Row],[TIPO]]))</f>
        <v>#REF!</v>
      </c>
      <c r="C31" s="331" t="e">
        <f>IF(Tabla46[[#This Row],[Tipos de Acciones]]="","",'Formulario PPGR1'!#REF!)</f>
        <v>#REF!</v>
      </c>
      <c r="D31" s="331" t="e">
        <f>IF(Tabla46[[#This Row],[Tipos de Acciones]]="","",'Formulario PPGR1'!#REF!)</f>
        <v>#REF!</v>
      </c>
      <c r="E31" s="331" t="e">
        <f>IF(Tabla46[[#This Row],[Tipos de Acciones]]="","",'Formulario PPGR1'!#REF!)</f>
        <v>#REF!</v>
      </c>
      <c r="F31" s="331" t="e">
        <f>IF(Tabla46[[#This Row],[Tipos de Acciones]]="","",'Formulario PPGR1'!#REF!)</f>
        <v>#REF!</v>
      </c>
      <c r="G31" s="292" t="s">
        <v>936</v>
      </c>
      <c r="H31" s="314" t="s">
        <v>2221</v>
      </c>
      <c r="I31" s="315" t="s">
        <v>2222</v>
      </c>
      <c r="J31" s="314" t="s">
        <v>2222</v>
      </c>
      <c r="K31" s="314" t="s">
        <v>2223</v>
      </c>
      <c r="L31" s="292" t="s">
        <v>469</v>
      </c>
      <c r="M31" s="316" t="s">
        <v>2214</v>
      </c>
      <c r="N31" s="316" t="s">
        <v>1157</v>
      </c>
      <c r="O31" s="317" t="s">
        <v>2200</v>
      </c>
      <c r="P31" s="317" t="s">
        <v>1157</v>
      </c>
      <c r="Q31" s="318" t="s">
        <v>2201</v>
      </c>
      <c r="R31" s="293">
        <v>2</v>
      </c>
      <c r="S31" s="517">
        <v>43660</v>
      </c>
      <c r="T31" s="519" t="e">
        <f>+[1]!Tabla46[[#This Row],[Precio Unitario]]*[1]!Tabla46[[#This Row],[Cantidad de Insumos]]</f>
        <v>#REF!</v>
      </c>
      <c r="U31" s="327">
        <v>261901</v>
      </c>
      <c r="V31" s="328" t="s">
        <v>926</v>
      </c>
      <c r="W31" s="329"/>
    </row>
    <row r="32" spans="2:23" ht="18.75" hidden="1" customHeight="1" x14ac:dyDescent="0.2">
      <c r="B32" s="331" t="e">
        <f>IF(Tabla46[[#This Row],[Tipos de Acciones]]="","",CONCATENATE(Tabla46[[#This Row],[POA]],".",Tabla46[[#This Row],[SRS]],".",Tabla46[[#This Row],[AREA]],".",Tabla46[[#This Row],[TIPO]]))</f>
        <v>#REF!</v>
      </c>
      <c r="C32" s="331" t="e">
        <f>IF(Tabla46[[#This Row],[Tipos de Acciones]]="","",'Formulario PPGR1'!#REF!)</f>
        <v>#REF!</v>
      </c>
      <c r="D32" s="331" t="e">
        <f>IF(Tabla46[[#This Row],[Tipos de Acciones]]="","",'Formulario PPGR1'!#REF!)</f>
        <v>#REF!</v>
      </c>
      <c r="E32" s="331" t="e">
        <f>IF(Tabla46[[#This Row],[Tipos de Acciones]]="","",'Formulario PPGR1'!#REF!)</f>
        <v>#REF!</v>
      </c>
      <c r="F32" s="331" t="e">
        <f>IF(Tabla46[[#This Row],[Tipos de Acciones]]="","",'Formulario PPGR1'!#REF!)</f>
        <v>#REF!</v>
      </c>
      <c r="G32" s="292" t="s">
        <v>936</v>
      </c>
      <c r="H32" s="314" t="s">
        <v>2221</v>
      </c>
      <c r="I32" s="315" t="s">
        <v>2224</v>
      </c>
      <c r="J32" s="314" t="s">
        <v>2224</v>
      </c>
      <c r="K32" s="314" t="s">
        <v>2225</v>
      </c>
      <c r="L32" s="292" t="s">
        <v>469</v>
      </c>
      <c r="M32" s="316" t="s">
        <v>2214</v>
      </c>
      <c r="N32" s="316" t="s">
        <v>1157</v>
      </c>
      <c r="O32" s="317" t="s">
        <v>2200</v>
      </c>
      <c r="P32" s="317" t="s">
        <v>1157</v>
      </c>
      <c r="Q32" s="318" t="s">
        <v>2201</v>
      </c>
      <c r="R32" s="293">
        <v>1</v>
      </c>
      <c r="S32" s="517">
        <v>44333.33</v>
      </c>
      <c r="T32" s="519" t="e">
        <f>+[1]!Tabla46[[#This Row],[Precio Unitario]]*[1]!Tabla46[[#This Row],[Cantidad de Insumos]]</f>
        <v>#REF!</v>
      </c>
      <c r="U32" s="327">
        <v>239301</v>
      </c>
      <c r="V32" s="328" t="s">
        <v>926</v>
      </c>
      <c r="W32" s="329"/>
    </row>
    <row r="33" spans="2:23" ht="18.75" hidden="1" customHeight="1" x14ac:dyDescent="0.2">
      <c r="B33" s="331" t="e">
        <f>IF(Tabla46[[#This Row],[Tipos de Acciones]]="","",CONCATENATE(Tabla46[[#This Row],[POA]],".",Tabla46[[#This Row],[SRS]],".",Tabla46[[#This Row],[AREA]],".",Tabla46[[#This Row],[TIPO]]))</f>
        <v>#REF!</v>
      </c>
      <c r="C33" s="331" t="e">
        <f>IF(Tabla46[[#This Row],[Tipos de Acciones]]="","",'Formulario PPGR1'!#REF!)</f>
        <v>#REF!</v>
      </c>
      <c r="D33" s="331" t="e">
        <f>IF(Tabla46[[#This Row],[Tipos de Acciones]]="","",'Formulario PPGR1'!#REF!)</f>
        <v>#REF!</v>
      </c>
      <c r="E33" s="331" t="e">
        <f>IF(Tabla46[[#This Row],[Tipos de Acciones]]="","",'Formulario PPGR1'!#REF!)</f>
        <v>#REF!</v>
      </c>
      <c r="F33" s="331" t="e">
        <f>IF(Tabla46[[#This Row],[Tipos de Acciones]]="","",'Formulario PPGR1'!#REF!)</f>
        <v>#REF!</v>
      </c>
      <c r="G33" s="292" t="s">
        <v>936</v>
      </c>
      <c r="H33" s="314" t="s">
        <v>2221</v>
      </c>
      <c r="I33" s="315" t="s">
        <v>2222</v>
      </c>
      <c r="J33" s="314" t="s">
        <v>2222</v>
      </c>
      <c r="K33" s="314" t="s">
        <v>2226</v>
      </c>
      <c r="L33" s="292" t="s">
        <v>469</v>
      </c>
      <c r="M33" s="316" t="s">
        <v>2214</v>
      </c>
      <c r="N33" s="316" t="s">
        <v>1157</v>
      </c>
      <c r="O33" s="317" t="s">
        <v>2200</v>
      </c>
      <c r="P33" s="317" t="s">
        <v>1157</v>
      </c>
      <c r="Q33" s="318" t="s">
        <v>2201</v>
      </c>
      <c r="R33" s="293">
        <v>1</v>
      </c>
      <c r="S33" s="517">
        <v>104465.4</v>
      </c>
      <c r="T33" s="519" t="e">
        <f>+[1]!Tabla46[[#This Row],[Precio Unitario]]*[1]!Tabla46[[#This Row],[Cantidad de Insumos]]</f>
        <v>#REF!</v>
      </c>
      <c r="U33" s="327">
        <v>261901</v>
      </c>
      <c r="V33" s="328" t="s">
        <v>926</v>
      </c>
      <c r="W33" s="329"/>
    </row>
    <row r="34" spans="2:23" ht="18.75" hidden="1" customHeight="1" x14ac:dyDescent="0.2">
      <c r="B34" s="331" t="e">
        <f>IF(Tabla46[[#This Row],[Tipos de Acciones]]="","",CONCATENATE(Tabla46[[#This Row],[POA]],".",Tabla46[[#This Row],[SRS]],".",Tabla46[[#This Row],[AREA]],".",Tabla46[[#This Row],[TIPO]]))</f>
        <v>#REF!</v>
      </c>
      <c r="C34" s="331" t="e">
        <f>IF(Tabla46[[#This Row],[Tipos de Acciones]]="","",'Formulario PPGR1'!#REF!)</f>
        <v>#REF!</v>
      </c>
      <c r="D34" s="331" t="e">
        <f>IF(Tabla46[[#This Row],[Tipos de Acciones]]="","",'Formulario PPGR1'!#REF!)</f>
        <v>#REF!</v>
      </c>
      <c r="E34" s="331" t="e">
        <f>IF(Tabla46[[#This Row],[Tipos de Acciones]]="","",'Formulario PPGR1'!#REF!)</f>
        <v>#REF!</v>
      </c>
      <c r="F34" s="331" t="e">
        <f>IF(Tabla46[[#This Row],[Tipos de Acciones]]="","",'Formulario PPGR1'!#REF!)</f>
        <v>#REF!</v>
      </c>
      <c r="G34" s="292" t="s">
        <v>936</v>
      </c>
      <c r="H34" s="314" t="s">
        <v>2221</v>
      </c>
      <c r="I34" s="315" t="s">
        <v>2227</v>
      </c>
      <c r="J34" s="314" t="s">
        <v>2227</v>
      </c>
      <c r="K34" s="314" t="s">
        <v>2228</v>
      </c>
      <c r="L34" s="292" t="s">
        <v>469</v>
      </c>
      <c r="M34" s="316" t="s">
        <v>2214</v>
      </c>
      <c r="N34" s="316" t="s">
        <v>1157</v>
      </c>
      <c r="O34" s="317" t="s">
        <v>2200</v>
      </c>
      <c r="P34" s="317" t="s">
        <v>1157</v>
      </c>
      <c r="Q34" s="318" t="s">
        <v>2201</v>
      </c>
      <c r="R34" s="293">
        <v>1</v>
      </c>
      <c r="S34" s="517">
        <v>12836.04</v>
      </c>
      <c r="T34" s="519" t="e">
        <f>+[1]!Tabla46[[#This Row],[Precio Unitario]]*[1]!Tabla46[[#This Row],[Cantidad de Insumos]]</f>
        <v>#REF!</v>
      </c>
      <c r="U34" s="327">
        <v>239301</v>
      </c>
      <c r="V34" s="328" t="s">
        <v>926</v>
      </c>
      <c r="W34" s="329"/>
    </row>
    <row r="35" spans="2:23" ht="18.75" hidden="1" customHeight="1" x14ac:dyDescent="0.2">
      <c r="B35" s="331" t="e">
        <f>IF(Tabla46[[#This Row],[Tipos de Acciones]]="","",CONCATENATE(Tabla46[[#This Row],[POA]],".",Tabla46[[#This Row],[SRS]],".",Tabla46[[#This Row],[AREA]],".",Tabla46[[#This Row],[TIPO]]))</f>
        <v>#REF!</v>
      </c>
      <c r="C35" s="331" t="e">
        <f>IF(Tabla46[[#This Row],[Tipos de Acciones]]="","",'Formulario PPGR1'!#REF!)</f>
        <v>#REF!</v>
      </c>
      <c r="D35" s="331" t="e">
        <f>IF(Tabla46[[#This Row],[Tipos de Acciones]]="","",'Formulario PPGR1'!#REF!)</f>
        <v>#REF!</v>
      </c>
      <c r="E35" s="331" t="e">
        <f>IF(Tabla46[[#This Row],[Tipos de Acciones]]="","",'Formulario PPGR1'!#REF!)</f>
        <v>#REF!</v>
      </c>
      <c r="F35" s="331" t="e">
        <f>IF(Tabla46[[#This Row],[Tipos de Acciones]]="","",'Formulario PPGR1'!#REF!)</f>
        <v>#REF!</v>
      </c>
      <c r="G35" s="292" t="s">
        <v>936</v>
      </c>
      <c r="H35" s="314" t="s">
        <v>2221</v>
      </c>
      <c r="I35" s="315" t="s">
        <v>2229</v>
      </c>
      <c r="J35" s="314" t="s">
        <v>2229</v>
      </c>
      <c r="K35" s="314" t="s">
        <v>2230</v>
      </c>
      <c r="L35" s="292" t="s">
        <v>469</v>
      </c>
      <c r="M35" s="316" t="s">
        <v>2214</v>
      </c>
      <c r="N35" s="316" t="s">
        <v>1157</v>
      </c>
      <c r="O35" s="317" t="s">
        <v>2200</v>
      </c>
      <c r="P35" s="317" t="s">
        <v>1157</v>
      </c>
      <c r="Q35" s="318" t="s">
        <v>2201</v>
      </c>
      <c r="R35" s="293">
        <v>1</v>
      </c>
      <c r="S35" s="517">
        <v>180000</v>
      </c>
      <c r="T35" s="519" t="e">
        <f>+[1]!Tabla46[[#This Row],[Precio Unitario]]*[1]!Tabla46[[#This Row],[Cantidad de Insumos]]</f>
        <v>#REF!</v>
      </c>
      <c r="U35" s="327">
        <v>261901</v>
      </c>
      <c r="V35" s="328" t="s">
        <v>926</v>
      </c>
      <c r="W35" s="329"/>
    </row>
    <row r="36" spans="2:23" ht="18.75" hidden="1" customHeight="1" x14ac:dyDescent="0.2">
      <c r="B36" s="331" t="e">
        <f>IF(Tabla46[[#This Row],[Tipos de Acciones]]="","",CONCATENATE(Tabla46[[#This Row],[POA]],".",Tabla46[[#This Row],[SRS]],".",Tabla46[[#This Row],[AREA]],".",Tabla46[[#This Row],[TIPO]]))</f>
        <v>#REF!</v>
      </c>
      <c r="C36" s="331" t="e">
        <f>IF(Tabla46[[#This Row],[Tipos de Acciones]]="","",'Formulario PPGR1'!#REF!)</f>
        <v>#REF!</v>
      </c>
      <c r="D36" s="331" t="e">
        <f>IF(Tabla46[[#This Row],[Tipos de Acciones]]="","",'Formulario PPGR1'!#REF!)</f>
        <v>#REF!</v>
      </c>
      <c r="E36" s="331" t="e">
        <f>IF(Tabla46[[#This Row],[Tipos de Acciones]]="","",'Formulario PPGR1'!#REF!)</f>
        <v>#REF!</v>
      </c>
      <c r="F36" s="331" t="e">
        <f>IF(Tabla46[[#This Row],[Tipos de Acciones]]="","",'Formulario PPGR1'!#REF!)</f>
        <v>#REF!</v>
      </c>
      <c r="G36" s="292" t="s">
        <v>936</v>
      </c>
      <c r="H36" s="314" t="s">
        <v>2221</v>
      </c>
      <c r="I36" s="315" t="s">
        <v>2231</v>
      </c>
      <c r="J36" s="314" t="s">
        <v>2231</v>
      </c>
      <c r="K36" s="314" t="s">
        <v>2232</v>
      </c>
      <c r="L36" s="292" t="s">
        <v>469</v>
      </c>
      <c r="M36" s="316" t="s">
        <v>2214</v>
      </c>
      <c r="N36" s="316" t="s">
        <v>1157</v>
      </c>
      <c r="O36" s="317" t="s">
        <v>2200</v>
      </c>
      <c r="P36" s="317" t="s">
        <v>1157</v>
      </c>
      <c r="Q36" s="318" t="s">
        <v>2201</v>
      </c>
      <c r="R36" s="293">
        <v>2</v>
      </c>
      <c r="S36" s="522">
        <v>32099.97</v>
      </c>
      <c r="T36" s="519" t="e">
        <f>+[1]!Tabla46[[#This Row],[Precio Unitario]]*[1]!Tabla46[[#This Row],[Cantidad de Insumos]]</f>
        <v>#REF!</v>
      </c>
      <c r="U36" s="327">
        <v>239301</v>
      </c>
      <c r="V36" s="328" t="s">
        <v>926</v>
      </c>
      <c r="W36" s="329"/>
    </row>
    <row r="37" spans="2:23" ht="18.75" hidden="1" customHeight="1" x14ac:dyDescent="0.2">
      <c r="B37" s="331" t="e">
        <f>IF(Tabla46[[#This Row],[Tipos de Acciones]]="","",CONCATENATE(Tabla46[[#This Row],[POA]],".",Tabla46[[#This Row],[SRS]],".",Tabla46[[#This Row],[AREA]],".",Tabla46[[#This Row],[TIPO]]))</f>
        <v>#REF!</v>
      </c>
      <c r="C37" s="331" t="e">
        <f>IF(Tabla46[[#This Row],[Tipos de Acciones]]="","",'Formulario PPGR1'!#REF!)</f>
        <v>#REF!</v>
      </c>
      <c r="D37" s="331" t="e">
        <f>IF(Tabla46[[#This Row],[Tipos de Acciones]]="","",'Formulario PPGR1'!#REF!)</f>
        <v>#REF!</v>
      </c>
      <c r="E37" s="331" t="e">
        <f>IF(Tabla46[[#This Row],[Tipos de Acciones]]="","",'Formulario PPGR1'!#REF!)</f>
        <v>#REF!</v>
      </c>
      <c r="F37" s="331" t="e">
        <f>IF(Tabla46[[#This Row],[Tipos de Acciones]]="","",'Formulario PPGR1'!#REF!)</f>
        <v>#REF!</v>
      </c>
      <c r="G37" s="292" t="s">
        <v>936</v>
      </c>
      <c r="H37" s="314" t="s">
        <v>2221</v>
      </c>
      <c r="I37" s="315" t="s">
        <v>2233</v>
      </c>
      <c r="J37" s="314" t="s">
        <v>2234</v>
      </c>
      <c r="K37" s="314" t="s">
        <v>2235</v>
      </c>
      <c r="L37" s="292" t="s">
        <v>469</v>
      </c>
      <c r="M37" s="316" t="s">
        <v>2214</v>
      </c>
      <c r="N37" s="316" t="s">
        <v>1157</v>
      </c>
      <c r="O37" s="317" t="s">
        <v>2200</v>
      </c>
      <c r="P37" s="317" t="s">
        <v>1157</v>
      </c>
      <c r="Q37" s="318" t="s">
        <v>2201</v>
      </c>
      <c r="R37" s="293">
        <v>1</v>
      </c>
      <c r="S37" s="517">
        <v>8270</v>
      </c>
      <c r="T37" s="519" t="e">
        <f>+[1]!Tabla46[[#This Row],[Precio Unitario]]*[1]!Tabla46[[#This Row],[Cantidad de Insumos]]</f>
        <v>#REF!</v>
      </c>
      <c r="U37" s="327">
        <v>239301</v>
      </c>
      <c r="V37" s="328" t="s">
        <v>926</v>
      </c>
      <c r="W37" s="329"/>
    </row>
    <row r="38" spans="2:23" ht="18.75" hidden="1" customHeight="1" x14ac:dyDescent="0.2">
      <c r="B38" s="331" t="e">
        <f>IF(Tabla46[[#This Row],[Tipos de Acciones]]="","",CONCATENATE(Tabla46[[#This Row],[POA]],".",Tabla46[[#This Row],[SRS]],".",Tabla46[[#This Row],[AREA]],".",Tabla46[[#This Row],[TIPO]]))</f>
        <v>#REF!</v>
      </c>
      <c r="C38" s="331" t="e">
        <f>IF(Tabla46[[#This Row],[Tipos de Acciones]]="","",'Formulario PPGR1'!#REF!)</f>
        <v>#REF!</v>
      </c>
      <c r="D38" s="331" t="e">
        <f>IF(Tabla46[[#This Row],[Tipos de Acciones]]="","",'Formulario PPGR1'!#REF!)</f>
        <v>#REF!</v>
      </c>
      <c r="E38" s="331" t="e">
        <f>IF(Tabla46[[#This Row],[Tipos de Acciones]]="","",'Formulario PPGR1'!#REF!)</f>
        <v>#REF!</v>
      </c>
      <c r="F38" s="331" t="e">
        <f>IF(Tabla46[[#This Row],[Tipos de Acciones]]="","",'Formulario PPGR1'!#REF!)</f>
        <v>#REF!</v>
      </c>
      <c r="G38" s="292" t="s">
        <v>936</v>
      </c>
      <c r="H38" s="314" t="s">
        <v>2221</v>
      </c>
      <c r="I38" s="332" t="s">
        <v>2236</v>
      </c>
      <c r="J38" s="314" t="s">
        <v>2236</v>
      </c>
      <c r="K38" s="314" t="s">
        <v>2237</v>
      </c>
      <c r="L38" s="292" t="s">
        <v>469</v>
      </c>
      <c r="M38" s="316" t="s">
        <v>2214</v>
      </c>
      <c r="N38" s="316" t="s">
        <v>1157</v>
      </c>
      <c r="O38" s="317" t="s">
        <v>2200</v>
      </c>
      <c r="P38" s="317" t="s">
        <v>1157</v>
      </c>
      <c r="Q38" s="318" t="s">
        <v>2201</v>
      </c>
      <c r="R38" s="293">
        <v>2</v>
      </c>
      <c r="S38" s="517">
        <v>15733.33</v>
      </c>
      <c r="T38" s="519" t="e">
        <f>+[1]!Tabla46[[#This Row],[Precio Unitario]]*[1]!Tabla46[[#This Row],[Cantidad de Insumos]]</f>
        <v>#REF!</v>
      </c>
      <c r="U38" s="327">
        <v>239301</v>
      </c>
      <c r="V38" s="328" t="s">
        <v>926</v>
      </c>
      <c r="W38" s="329"/>
    </row>
    <row r="39" spans="2:23" ht="18.75" hidden="1" customHeight="1" x14ac:dyDescent="0.2">
      <c r="B39" s="331" t="e">
        <f>IF(Tabla46[[#This Row],[Tipos de Acciones]]="","",CONCATENATE(Tabla46[[#This Row],[POA]],".",Tabla46[[#This Row],[SRS]],".",Tabla46[[#This Row],[AREA]],".",Tabla46[[#This Row],[TIPO]]))</f>
        <v>#REF!</v>
      </c>
      <c r="C39" s="331" t="e">
        <f>IF(Tabla46[[#This Row],[Tipos de Acciones]]="","",'Formulario PPGR1'!#REF!)</f>
        <v>#REF!</v>
      </c>
      <c r="D39" s="331" t="e">
        <f>IF(Tabla46[[#This Row],[Tipos de Acciones]]="","",'Formulario PPGR1'!#REF!)</f>
        <v>#REF!</v>
      </c>
      <c r="E39" s="331" t="e">
        <f>IF(Tabla46[[#This Row],[Tipos de Acciones]]="","",'Formulario PPGR1'!#REF!)</f>
        <v>#REF!</v>
      </c>
      <c r="F39" s="331" t="e">
        <f>IF(Tabla46[[#This Row],[Tipos de Acciones]]="","",'Formulario PPGR1'!#REF!)</f>
        <v>#REF!</v>
      </c>
      <c r="G39" s="292" t="s">
        <v>936</v>
      </c>
      <c r="H39" s="314" t="s">
        <v>2221</v>
      </c>
      <c r="I39" s="332" t="s">
        <v>2236</v>
      </c>
      <c r="J39" s="314" t="s">
        <v>2236</v>
      </c>
      <c r="K39" s="314" t="s">
        <v>2238</v>
      </c>
      <c r="L39" s="292" t="s">
        <v>469</v>
      </c>
      <c r="M39" s="316" t="s">
        <v>2214</v>
      </c>
      <c r="N39" s="316" t="s">
        <v>1157</v>
      </c>
      <c r="O39" s="317" t="s">
        <v>2200</v>
      </c>
      <c r="P39" s="317" t="s">
        <v>1157</v>
      </c>
      <c r="Q39" s="318" t="s">
        <v>2201</v>
      </c>
      <c r="R39" s="293">
        <v>2</v>
      </c>
      <c r="S39" s="517">
        <v>4500</v>
      </c>
      <c r="T39" s="519" t="e">
        <f>+[1]!Tabla46[[#This Row],[Precio Unitario]]*[1]!Tabla46[[#This Row],[Cantidad de Insumos]]</f>
        <v>#REF!</v>
      </c>
      <c r="U39" s="327">
        <v>239301</v>
      </c>
      <c r="V39" s="328" t="s">
        <v>926</v>
      </c>
      <c r="W39" s="329"/>
    </row>
    <row r="40" spans="2:23" ht="18.75" hidden="1" customHeight="1" x14ac:dyDescent="0.2">
      <c r="B40" s="331" t="e">
        <f>IF(Tabla46[[#This Row],[Tipos de Acciones]]="","",CONCATENATE(Tabla46[[#This Row],[POA]],".",Tabla46[[#This Row],[SRS]],".",Tabla46[[#This Row],[AREA]],".",Tabla46[[#This Row],[TIPO]]))</f>
        <v>#REF!</v>
      </c>
      <c r="C40" s="331" t="e">
        <f>IF(Tabla46[[#This Row],[Tipos de Acciones]]="","",'Formulario PPGR1'!#REF!)</f>
        <v>#REF!</v>
      </c>
      <c r="D40" s="331" t="e">
        <f>IF(Tabla46[[#This Row],[Tipos de Acciones]]="","",'Formulario PPGR1'!#REF!)</f>
        <v>#REF!</v>
      </c>
      <c r="E40" s="331" t="e">
        <f>IF(Tabla46[[#This Row],[Tipos de Acciones]]="","",'Formulario PPGR1'!#REF!)</f>
        <v>#REF!</v>
      </c>
      <c r="F40" s="331" t="e">
        <f>IF(Tabla46[[#This Row],[Tipos de Acciones]]="","",'Formulario PPGR1'!#REF!)</f>
        <v>#REF!</v>
      </c>
      <c r="G40" s="292" t="s">
        <v>936</v>
      </c>
      <c r="H40" s="314" t="s">
        <v>2221</v>
      </c>
      <c r="I40" s="332" t="s">
        <v>2236</v>
      </c>
      <c r="J40" s="314" t="s">
        <v>2236</v>
      </c>
      <c r="K40" s="314" t="s">
        <v>2239</v>
      </c>
      <c r="L40" s="292" t="s">
        <v>469</v>
      </c>
      <c r="M40" s="316" t="s">
        <v>2214</v>
      </c>
      <c r="N40" s="316" t="s">
        <v>1157</v>
      </c>
      <c r="O40" s="317" t="s">
        <v>2200</v>
      </c>
      <c r="P40" s="317" t="s">
        <v>1157</v>
      </c>
      <c r="Q40" s="318" t="s">
        <v>2201</v>
      </c>
      <c r="R40" s="293">
        <v>2</v>
      </c>
      <c r="S40" s="517">
        <v>15733.33</v>
      </c>
      <c r="T40" s="519" t="e">
        <f>+[1]!Tabla46[[#This Row],[Precio Unitario]]*[1]!Tabla46[[#This Row],[Cantidad de Insumos]]</f>
        <v>#REF!</v>
      </c>
      <c r="U40" s="327">
        <v>239301</v>
      </c>
      <c r="V40" s="328" t="s">
        <v>926</v>
      </c>
      <c r="W40" s="329"/>
    </row>
    <row r="41" spans="2:23" ht="18.75" hidden="1" customHeight="1" x14ac:dyDescent="0.2">
      <c r="B41" s="331" t="e">
        <f>IF(Tabla46[[#This Row],[Tipos de Acciones]]="","",CONCATENATE(Tabla46[[#This Row],[POA]],".",Tabla46[[#This Row],[SRS]],".",Tabla46[[#This Row],[AREA]],".",Tabla46[[#This Row],[TIPO]]))</f>
        <v>#REF!</v>
      </c>
      <c r="C41" s="331" t="e">
        <f>IF(Tabla46[[#This Row],[Tipos de Acciones]]="","",'Formulario PPGR1'!#REF!)</f>
        <v>#REF!</v>
      </c>
      <c r="D41" s="331" t="e">
        <f>IF(Tabla46[[#This Row],[Tipos de Acciones]]="","",'Formulario PPGR1'!#REF!)</f>
        <v>#REF!</v>
      </c>
      <c r="E41" s="331" t="e">
        <f>IF(Tabla46[[#This Row],[Tipos de Acciones]]="","",'Formulario PPGR1'!#REF!)</f>
        <v>#REF!</v>
      </c>
      <c r="F41" s="331" t="e">
        <f>IF(Tabla46[[#This Row],[Tipos de Acciones]]="","",'Formulario PPGR1'!#REF!)</f>
        <v>#REF!</v>
      </c>
      <c r="G41" s="292" t="s">
        <v>936</v>
      </c>
      <c r="H41" s="314" t="s">
        <v>2221</v>
      </c>
      <c r="I41" s="332" t="s">
        <v>2236</v>
      </c>
      <c r="J41" s="314" t="s">
        <v>2236</v>
      </c>
      <c r="K41" s="314" t="s">
        <v>2240</v>
      </c>
      <c r="L41" s="292" t="s">
        <v>469</v>
      </c>
      <c r="M41" s="316" t="s">
        <v>2214</v>
      </c>
      <c r="N41" s="316" t="s">
        <v>1157</v>
      </c>
      <c r="O41" s="317" t="s">
        <v>2200</v>
      </c>
      <c r="P41" s="317" t="s">
        <v>1157</v>
      </c>
      <c r="Q41" s="318" t="s">
        <v>2201</v>
      </c>
      <c r="R41" s="293">
        <v>2</v>
      </c>
      <c r="S41" s="523">
        <v>4500</v>
      </c>
      <c r="T41" s="519" t="e">
        <f>+[1]!Tabla46[[#This Row],[Precio Unitario]]*[1]!Tabla46[[#This Row],[Cantidad de Insumos]]</f>
        <v>#REF!</v>
      </c>
      <c r="U41" s="327">
        <v>239301</v>
      </c>
      <c r="V41" s="328" t="s">
        <v>926</v>
      </c>
      <c r="W41" s="329"/>
    </row>
    <row r="42" spans="2:23" ht="18.75" hidden="1" customHeight="1" x14ac:dyDescent="0.2">
      <c r="B42" s="331" t="e">
        <f>IF(Tabla46[[#This Row],[Tipos de Acciones]]="","",CONCATENATE(Tabla46[[#This Row],[POA]],".",Tabla46[[#This Row],[SRS]],".",Tabla46[[#This Row],[AREA]],".",Tabla46[[#This Row],[TIPO]]))</f>
        <v>#REF!</v>
      </c>
      <c r="C42" s="331" t="e">
        <f>IF(Tabla46[[#This Row],[Tipos de Acciones]]="","",'Formulario PPGR1'!#REF!)</f>
        <v>#REF!</v>
      </c>
      <c r="D42" s="331" t="e">
        <f>IF(Tabla46[[#This Row],[Tipos de Acciones]]="","",'Formulario PPGR1'!#REF!)</f>
        <v>#REF!</v>
      </c>
      <c r="E42" s="331" t="e">
        <f>IF(Tabla46[[#This Row],[Tipos de Acciones]]="","",'Formulario PPGR1'!#REF!)</f>
        <v>#REF!</v>
      </c>
      <c r="F42" s="331" t="e">
        <f>IF(Tabla46[[#This Row],[Tipos de Acciones]]="","",'Formulario PPGR1'!#REF!)</f>
        <v>#REF!</v>
      </c>
      <c r="G42" s="292" t="s">
        <v>936</v>
      </c>
      <c r="H42" s="314" t="s">
        <v>2221</v>
      </c>
      <c r="I42" s="332" t="s">
        <v>2241</v>
      </c>
      <c r="J42" s="314" t="s">
        <v>2241</v>
      </c>
      <c r="K42" s="314" t="s">
        <v>2242</v>
      </c>
      <c r="L42" s="292" t="s">
        <v>469</v>
      </c>
      <c r="M42" s="316" t="s">
        <v>2214</v>
      </c>
      <c r="N42" s="316" t="s">
        <v>1157</v>
      </c>
      <c r="O42" s="317" t="s">
        <v>2200</v>
      </c>
      <c r="P42" s="317" t="s">
        <v>1157</v>
      </c>
      <c r="Q42" s="318" t="s">
        <v>2201</v>
      </c>
      <c r="R42" s="293">
        <v>2</v>
      </c>
      <c r="S42" s="523">
        <v>980</v>
      </c>
      <c r="T42" s="519" t="e">
        <f>+[1]!Tabla46[[#This Row],[Precio Unitario]]*[1]!Tabla46[[#This Row],[Cantidad de Insumos]]</f>
        <v>#REF!</v>
      </c>
      <c r="U42" s="327">
        <v>239301</v>
      </c>
      <c r="V42" s="328" t="s">
        <v>926</v>
      </c>
      <c r="W42" s="329"/>
    </row>
    <row r="43" spans="2:23" ht="18.75" hidden="1" customHeight="1" x14ac:dyDescent="0.2">
      <c r="B43" s="331" t="e">
        <f>IF(Tabla46[[#This Row],[Tipos de Acciones]]="","",CONCATENATE(Tabla46[[#This Row],[POA]],".",Tabla46[[#This Row],[SRS]],".",Tabla46[[#This Row],[AREA]],".",Tabla46[[#This Row],[TIPO]]))</f>
        <v>#REF!</v>
      </c>
      <c r="C43" s="331" t="e">
        <f>IF(Tabla46[[#This Row],[Tipos de Acciones]]="","",'Formulario PPGR1'!#REF!)</f>
        <v>#REF!</v>
      </c>
      <c r="D43" s="331" t="e">
        <f>IF(Tabla46[[#This Row],[Tipos de Acciones]]="","",'Formulario PPGR1'!#REF!)</f>
        <v>#REF!</v>
      </c>
      <c r="E43" s="331" t="e">
        <f>IF(Tabla46[[#This Row],[Tipos de Acciones]]="","",'Formulario PPGR1'!#REF!)</f>
        <v>#REF!</v>
      </c>
      <c r="F43" s="331" t="e">
        <f>IF(Tabla46[[#This Row],[Tipos de Acciones]]="","",'Formulario PPGR1'!#REF!)</f>
        <v>#REF!</v>
      </c>
      <c r="G43" s="292" t="s">
        <v>936</v>
      </c>
      <c r="H43" s="314" t="s">
        <v>2221</v>
      </c>
      <c r="I43" s="332" t="s">
        <v>2241</v>
      </c>
      <c r="J43" s="314" t="s">
        <v>2241</v>
      </c>
      <c r="K43" s="314" t="s">
        <v>2243</v>
      </c>
      <c r="L43" s="292" t="s">
        <v>469</v>
      </c>
      <c r="M43" s="316" t="s">
        <v>2214</v>
      </c>
      <c r="N43" s="316" t="s">
        <v>1157</v>
      </c>
      <c r="O43" s="317" t="s">
        <v>2200</v>
      </c>
      <c r="P43" s="317" t="s">
        <v>1157</v>
      </c>
      <c r="Q43" s="318" t="s">
        <v>2201</v>
      </c>
      <c r="R43" s="293">
        <v>2</v>
      </c>
      <c r="S43" s="523">
        <v>3520</v>
      </c>
      <c r="T43" s="519" t="e">
        <f>+[1]!Tabla46[[#This Row],[Precio Unitario]]*[1]!Tabla46[[#This Row],[Cantidad de Insumos]]</f>
        <v>#REF!</v>
      </c>
      <c r="U43" s="327">
        <v>239301</v>
      </c>
      <c r="V43" s="328" t="s">
        <v>926</v>
      </c>
      <c r="W43" s="329"/>
    </row>
    <row r="44" spans="2:23" ht="18.75" hidden="1" customHeight="1" x14ac:dyDescent="0.2">
      <c r="B44" s="331" t="e">
        <f>IF(Tabla46[[#This Row],[Tipos de Acciones]]="","",CONCATENATE(Tabla46[[#This Row],[POA]],".",Tabla46[[#This Row],[SRS]],".",Tabla46[[#This Row],[AREA]],".",Tabla46[[#This Row],[TIPO]]))</f>
        <v>#REF!</v>
      </c>
      <c r="C44" s="331" t="e">
        <f>IF(Tabla46[[#This Row],[Tipos de Acciones]]="","",'Formulario PPGR1'!#REF!)</f>
        <v>#REF!</v>
      </c>
      <c r="D44" s="331" t="e">
        <f>IF(Tabla46[[#This Row],[Tipos de Acciones]]="","",'Formulario PPGR1'!#REF!)</f>
        <v>#REF!</v>
      </c>
      <c r="E44" s="331" t="e">
        <f>IF(Tabla46[[#This Row],[Tipos de Acciones]]="","",'Formulario PPGR1'!#REF!)</f>
        <v>#REF!</v>
      </c>
      <c r="F44" s="331" t="e">
        <f>IF(Tabla46[[#This Row],[Tipos de Acciones]]="","",'Formulario PPGR1'!#REF!)</f>
        <v>#REF!</v>
      </c>
      <c r="G44" s="292" t="s">
        <v>936</v>
      </c>
      <c r="H44" s="314" t="s">
        <v>2221</v>
      </c>
      <c r="I44" s="332" t="s">
        <v>2244</v>
      </c>
      <c r="J44" s="314" t="s">
        <v>2244</v>
      </c>
      <c r="K44" s="314" t="s">
        <v>2245</v>
      </c>
      <c r="L44" s="292" t="s">
        <v>469</v>
      </c>
      <c r="M44" s="316" t="s">
        <v>2214</v>
      </c>
      <c r="N44" s="316" t="s">
        <v>1157</v>
      </c>
      <c r="O44" s="317" t="s">
        <v>2200</v>
      </c>
      <c r="P44" s="317" t="s">
        <v>1157</v>
      </c>
      <c r="Q44" s="318" t="s">
        <v>2201</v>
      </c>
      <c r="R44" s="293">
        <v>1</v>
      </c>
      <c r="S44" s="523">
        <v>14666.65</v>
      </c>
      <c r="T44" s="519" t="e">
        <f>+[1]!Tabla46[[#This Row],[Precio Unitario]]*[1]!Tabla46[[#This Row],[Cantidad de Insumos]]</f>
        <v>#REF!</v>
      </c>
      <c r="U44" s="327">
        <v>239301</v>
      </c>
      <c r="V44" s="328" t="s">
        <v>926</v>
      </c>
      <c r="W44" s="329"/>
    </row>
    <row r="45" spans="2:23" ht="18.75" hidden="1" customHeight="1" x14ac:dyDescent="0.2">
      <c r="B45" s="331" t="e">
        <f>IF(Tabla46[[#This Row],[Tipos de Acciones]]="","",CONCATENATE(Tabla46[[#This Row],[POA]],".",Tabla46[[#This Row],[SRS]],".",Tabla46[[#This Row],[AREA]],".",Tabla46[[#This Row],[TIPO]]))</f>
        <v>#REF!</v>
      </c>
      <c r="C45" s="331" t="e">
        <f>IF(Tabla46[[#This Row],[Tipos de Acciones]]="","",'Formulario PPGR1'!#REF!)</f>
        <v>#REF!</v>
      </c>
      <c r="D45" s="331" t="e">
        <f>IF(Tabla46[[#This Row],[Tipos de Acciones]]="","",'Formulario PPGR1'!#REF!)</f>
        <v>#REF!</v>
      </c>
      <c r="E45" s="331" t="e">
        <f>IF(Tabla46[[#This Row],[Tipos de Acciones]]="","",'Formulario PPGR1'!#REF!)</f>
        <v>#REF!</v>
      </c>
      <c r="F45" s="331" t="e">
        <f>IF(Tabla46[[#This Row],[Tipos de Acciones]]="","",'Formulario PPGR1'!#REF!)</f>
        <v>#REF!</v>
      </c>
      <c r="G45" s="292" t="s">
        <v>936</v>
      </c>
      <c r="H45" s="314" t="s">
        <v>2221</v>
      </c>
      <c r="I45" s="332" t="s">
        <v>2246</v>
      </c>
      <c r="J45" s="314" t="s">
        <v>2246</v>
      </c>
      <c r="K45" s="314" t="s">
        <v>2247</v>
      </c>
      <c r="L45" s="292" t="s">
        <v>469</v>
      </c>
      <c r="M45" s="316" t="s">
        <v>2214</v>
      </c>
      <c r="N45" s="316" t="s">
        <v>1157</v>
      </c>
      <c r="O45" s="317" t="s">
        <v>2200</v>
      </c>
      <c r="P45" s="317" t="s">
        <v>1157</v>
      </c>
      <c r="Q45" s="318" t="s">
        <v>2201</v>
      </c>
      <c r="R45" s="293">
        <v>1</v>
      </c>
      <c r="S45" s="517">
        <v>257712</v>
      </c>
      <c r="T45" s="519" t="e">
        <f>+[1]!Tabla46[[#This Row],[Precio Unitario]]*[1]!Tabla46[[#This Row],[Cantidad de Insumos]]</f>
        <v>#REF!</v>
      </c>
      <c r="U45" s="327">
        <v>261401</v>
      </c>
      <c r="V45" s="328" t="s">
        <v>926</v>
      </c>
      <c r="W45" s="329"/>
    </row>
    <row r="46" spans="2:23" ht="18.75" hidden="1" customHeight="1" x14ac:dyDescent="0.2">
      <c r="B46" s="331" t="e">
        <f>IF(Tabla46[[#This Row],[Tipos de Acciones]]="","",CONCATENATE(Tabla46[[#This Row],[POA]],".",Tabla46[[#This Row],[SRS]],".",Tabla46[[#This Row],[AREA]],".",Tabla46[[#This Row],[TIPO]]))</f>
        <v>#REF!</v>
      </c>
      <c r="C46" s="331" t="e">
        <f>IF(Tabla46[[#This Row],[Tipos de Acciones]]="","",'Formulario PPGR1'!#REF!)</f>
        <v>#REF!</v>
      </c>
      <c r="D46" s="331" t="e">
        <f>IF(Tabla46[[#This Row],[Tipos de Acciones]]="","",'Formulario PPGR1'!#REF!)</f>
        <v>#REF!</v>
      </c>
      <c r="E46" s="331" t="e">
        <f>IF(Tabla46[[#This Row],[Tipos de Acciones]]="","",'Formulario PPGR1'!#REF!)</f>
        <v>#REF!</v>
      </c>
      <c r="F46" s="331" t="e">
        <f>IF(Tabla46[[#This Row],[Tipos de Acciones]]="","",'Formulario PPGR1'!#REF!)</f>
        <v>#REF!</v>
      </c>
      <c r="G46" s="292" t="s">
        <v>936</v>
      </c>
      <c r="H46" s="314" t="s">
        <v>2209</v>
      </c>
      <c r="I46" s="332" t="s">
        <v>2200</v>
      </c>
      <c r="J46" s="314" t="s">
        <v>2248</v>
      </c>
      <c r="K46" s="314" t="s">
        <v>2248</v>
      </c>
      <c r="L46" s="292" t="s">
        <v>469</v>
      </c>
      <c r="M46" s="316" t="s">
        <v>2214</v>
      </c>
      <c r="N46" s="316" t="s">
        <v>1157</v>
      </c>
      <c r="O46" s="317" t="s">
        <v>2200</v>
      </c>
      <c r="P46" s="317" t="s">
        <v>1157</v>
      </c>
      <c r="Q46" s="318" t="s">
        <v>2201</v>
      </c>
      <c r="R46" s="293">
        <v>1</v>
      </c>
      <c r="S46" s="517">
        <v>30000</v>
      </c>
      <c r="T46" s="519" t="e">
        <f>+[1]!Tabla46[[#This Row],[Precio Unitario]]*[1]!Tabla46[[#This Row],[Cantidad de Insumos]]</f>
        <v>#REF!</v>
      </c>
      <c r="U46" s="327">
        <v>265801</v>
      </c>
      <c r="V46" s="328" t="s">
        <v>926</v>
      </c>
      <c r="W46" s="329"/>
    </row>
    <row r="47" spans="2:23" ht="18.75" hidden="1" customHeight="1" x14ac:dyDescent="0.2">
      <c r="B47" s="331" t="e">
        <f>IF(Tabla46[[#This Row],[Tipos de Acciones]]="","",CONCATENATE(Tabla46[[#This Row],[POA]],".",Tabla46[[#This Row],[SRS]],".",Tabla46[[#This Row],[AREA]],".",Tabla46[[#This Row],[TIPO]]))</f>
        <v>#REF!</v>
      </c>
      <c r="C47" s="331" t="e">
        <f>IF(Tabla46[[#This Row],[Tipos de Acciones]]="","",'Formulario PPGR1'!#REF!)</f>
        <v>#REF!</v>
      </c>
      <c r="D47" s="331" t="e">
        <f>IF(Tabla46[[#This Row],[Tipos de Acciones]]="","",'Formulario PPGR1'!#REF!)</f>
        <v>#REF!</v>
      </c>
      <c r="E47" s="331" t="e">
        <f>IF(Tabla46[[#This Row],[Tipos de Acciones]]="","",'Formulario PPGR1'!#REF!)</f>
        <v>#REF!</v>
      </c>
      <c r="F47" s="331" t="e">
        <f>IF(Tabla46[[#This Row],[Tipos de Acciones]]="","",'Formulario PPGR1'!#REF!)</f>
        <v>#REF!</v>
      </c>
      <c r="G47" s="292" t="s">
        <v>934</v>
      </c>
      <c r="H47" s="314" t="s">
        <v>2209</v>
      </c>
      <c r="I47" s="332" t="s">
        <v>2200</v>
      </c>
      <c r="J47" s="314" t="s">
        <v>2248</v>
      </c>
      <c r="K47" s="314" t="s">
        <v>2248</v>
      </c>
      <c r="L47" s="292" t="s">
        <v>469</v>
      </c>
      <c r="M47" s="316" t="s">
        <v>2214</v>
      </c>
      <c r="N47" s="316" t="s">
        <v>1157</v>
      </c>
      <c r="O47" s="317" t="s">
        <v>2200</v>
      </c>
      <c r="P47" s="317" t="s">
        <v>1157</v>
      </c>
      <c r="Q47" s="318" t="s">
        <v>2201</v>
      </c>
      <c r="R47" s="293">
        <v>3</v>
      </c>
      <c r="S47" s="517">
        <v>5000</v>
      </c>
      <c r="T47" s="519" t="e">
        <f>+[1]!Tabla46[[#This Row],[Precio Unitario]]*[1]!Tabla46[[#This Row],[Cantidad de Insumos]]</f>
        <v>#REF!</v>
      </c>
      <c r="U47" s="327">
        <v>265801</v>
      </c>
      <c r="V47" s="328" t="s">
        <v>926</v>
      </c>
      <c r="W47" s="329"/>
    </row>
    <row r="48" spans="2:23" ht="18.75" hidden="1" customHeight="1" x14ac:dyDescent="0.2">
      <c r="B48" s="331" t="e">
        <f>IF(Tabla46[[#This Row],[Tipos de Acciones]]="","",CONCATENATE(Tabla46[[#This Row],[POA]],".",Tabla46[[#This Row],[SRS]],".",Tabla46[[#This Row],[AREA]],".",Tabla46[[#This Row],[TIPO]]))</f>
        <v>#REF!</v>
      </c>
      <c r="C48" s="331" t="e">
        <f>IF(Tabla46[[#This Row],[Tipos de Acciones]]="","",'Formulario PPGR1'!#REF!)</f>
        <v>#REF!</v>
      </c>
      <c r="D48" s="331" t="e">
        <f>IF(Tabla46[[#This Row],[Tipos de Acciones]]="","",'Formulario PPGR1'!#REF!)</f>
        <v>#REF!</v>
      </c>
      <c r="E48" s="331" t="e">
        <f>IF(Tabla46[[#This Row],[Tipos de Acciones]]="","",'Formulario PPGR1'!#REF!)</f>
        <v>#REF!</v>
      </c>
      <c r="F48" s="331" t="e">
        <f>IF(Tabla46[[#This Row],[Tipos de Acciones]]="","",'Formulario PPGR1'!#REF!)</f>
        <v>#REF!</v>
      </c>
      <c r="G48" s="292" t="s">
        <v>936</v>
      </c>
      <c r="H48" s="314" t="s">
        <v>2206</v>
      </c>
      <c r="I48" s="332" t="s">
        <v>2212</v>
      </c>
      <c r="J48" s="314" t="s">
        <v>2212</v>
      </c>
      <c r="K48" s="314" t="s">
        <v>2213</v>
      </c>
      <c r="L48" s="292" t="s">
        <v>469</v>
      </c>
      <c r="M48" s="316" t="s">
        <v>2249</v>
      </c>
      <c r="N48" s="316" t="s">
        <v>1157</v>
      </c>
      <c r="O48" s="317" t="s">
        <v>2200</v>
      </c>
      <c r="P48" s="317" t="s">
        <v>1157</v>
      </c>
      <c r="Q48" s="318" t="s">
        <v>2201</v>
      </c>
      <c r="R48" s="293">
        <v>1</v>
      </c>
      <c r="S48" s="517">
        <v>56050</v>
      </c>
      <c r="T48" s="519" t="e">
        <f>+[1]!Tabla46[[#This Row],[Precio Unitario]]*[1]!Tabla46[[#This Row],[Cantidad de Insumos]]</f>
        <v>#REF!</v>
      </c>
      <c r="U48" s="327">
        <v>261301</v>
      </c>
      <c r="V48" s="328" t="s">
        <v>926</v>
      </c>
      <c r="W48" s="329"/>
    </row>
    <row r="49" spans="2:23" ht="18.75" hidden="1" customHeight="1" x14ac:dyDescent="0.2">
      <c r="B49" s="331" t="e">
        <f>IF(Tabla46[[#This Row],[Tipos de Acciones]]="","",CONCATENATE(Tabla46[[#This Row],[POA]],".",Tabla46[[#This Row],[SRS]],".",Tabla46[[#This Row],[AREA]],".",Tabla46[[#This Row],[TIPO]]))</f>
        <v>#REF!</v>
      </c>
      <c r="C49" s="331" t="e">
        <f>IF(Tabla46[[#This Row],[Tipos de Acciones]]="","",'Formulario PPGR1'!#REF!)</f>
        <v>#REF!</v>
      </c>
      <c r="D49" s="331" t="e">
        <f>IF(Tabla46[[#This Row],[Tipos de Acciones]]="","",'Formulario PPGR1'!#REF!)</f>
        <v>#REF!</v>
      </c>
      <c r="E49" s="331" t="e">
        <f>IF(Tabla46[[#This Row],[Tipos de Acciones]]="","",'Formulario PPGR1'!#REF!)</f>
        <v>#REF!</v>
      </c>
      <c r="F49" s="331" t="e">
        <f>IF(Tabla46[[#This Row],[Tipos de Acciones]]="","",'Formulario PPGR1'!#REF!)</f>
        <v>#REF!</v>
      </c>
      <c r="G49" s="292" t="s">
        <v>936</v>
      </c>
      <c r="H49" s="314" t="s">
        <v>2221</v>
      </c>
      <c r="I49" s="332" t="s">
        <v>2236</v>
      </c>
      <c r="J49" s="314" t="s">
        <v>2236</v>
      </c>
      <c r="K49" s="314" t="s">
        <v>2237</v>
      </c>
      <c r="L49" s="292" t="s">
        <v>469</v>
      </c>
      <c r="M49" s="316" t="s">
        <v>2249</v>
      </c>
      <c r="N49" s="316" t="s">
        <v>1157</v>
      </c>
      <c r="O49" s="317" t="s">
        <v>2200</v>
      </c>
      <c r="P49" s="317" t="s">
        <v>1157</v>
      </c>
      <c r="Q49" s="318" t="s">
        <v>2201</v>
      </c>
      <c r="R49" s="293">
        <v>2</v>
      </c>
      <c r="S49" s="517">
        <v>15733.33</v>
      </c>
      <c r="T49" s="519" t="e">
        <f>+[1]!Tabla46[[#This Row],[Precio Unitario]]*[1]!Tabla46[[#This Row],[Cantidad de Insumos]]</f>
        <v>#REF!</v>
      </c>
      <c r="U49" s="327">
        <v>261901</v>
      </c>
      <c r="V49" s="328" t="s">
        <v>926</v>
      </c>
      <c r="W49" s="329"/>
    </row>
    <row r="50" spans="2:23" ht="18.75" hidden="1" customHeight="1" x14ac:dyDescent="0.2">
      <c r="B50" s="331" t="e">
        <f>IF(Tabla46[[#This Row],[Tipos de Acciones]]="","",CONCATENATE(Tabla46[[#This Row],[POA]],".",Tabla46[[#This Row],[SRS]],".",Tabla46[[#This Row],[AREA]],".",Tabla46[[#This Row],[TIPO]]))</f>
        <v>#REF!</v>
      </c>
      <c r="C50" s="331" t="e">
        <f>IF(Tabla46[[#This Row],[Tipos de Acciones]]="","",'Formulario PPGR1'!#REF!)</f>
        <v>#REF!</v>
      </c>
      <c r="D50" s="331" t="e">
        <f>IF(Tabla46[[#This Row],[Tipos de Acciones]]="","",'Formulario PPGR1'!#REF!)</f>
        <v>#REF!</v>
      </c>
      <c r="E50" s="331" t="e">
        <f>IF(Tabla46[[#This Row],[Tipos de Acciones]]="","",'Formulario PPGR1'!#REF!)</f>
        <v>#REF!</v>
      </c>
      <c r="F50" s="331" t="e">
        <f>IF(Tabla46[[#This Row],[Tipos de Acciones]]="","",'Formulario PPGR1'!#REF!)</f>
        <v>#REF!</v>
      </c>
      <c r="G50" s="292" t="s">
        <v>936</v>
      </c>
      <c r="H50" s="314" t="s">
        <v>2221</v>
      </c>
      <c r="I50" s="332" t="s">
        <v>2222</v>
      </c>
      <c r="J50" s="314" t="s">
        <v>2222</v>
      </c>
      <c r="K50" s="314" t="s">
        <v>2226</v>
      </c>
      <c r="L50" s="292" t="s">
        <v>469</v>
      </c>
      <c r="M50" s="316" t="s">
        <v>2249</v>
      </c>
      <c r="N50" s="316" t="s">
        <v>1157</v>
      </c>
      <c r="O50" s="317" t="s">
        <v>2200</v>
      </c>
      <c r="P50" s="317" t="s">
        <v>1157</v>
      </c>
      <c r="Q50" s="318" t="s">
        <v>2201</v>
      </c>
      <c r="R50" s="293">
        <v>1</v>
      </c>
      <c r="S50" s="517">
        <v>104465.4</v>
      </c>
      <c r="T50" s="519" t="e">
        <f>+[1]!Tabla46[[#This Row],[Precio Unitario]]*[1]!Tabla46[[#This Row],[Cantidad de Insumos]]</f>
        <v>#REF!</v>
      </c>
      <c r="U50" s="327">
        <v>261901</v>
      </c>
      <c r="V50" s="328" t="s">
        <v>926</v>
      </c>
      <c r="W50" s="329"/>
    </row>
    <row r="51" spans="2:23" ht="18.75" hidden="1" customHeight="1" x14ac:dyDescent="0.2">
      <c r="B51" s="331" t="e">
        <f>IF(Tabla46[[#This Row],[Tipos de Acciones]]="","",CONCATENATE(Tabla46[[#This Row],[POA]],".",Tabla46[[#This Row],[SRS]],".",Tabla46[[#This Row],[AREA]],".",Tabla46[[#This Row],[TIPO]]))</f>
        <v>#REF!</v>
      </c>
      <c r="C51" s="331" t="e">
        <f>IF(Tabla46[[#This Row],[Tipos de Acciones]]="","",'Formulario PPGR1'!#REF!)</f>
        <v>#REF!</v>
      </c>
      <c r="D51" s="331" t="e">
        <f>IF(Tabla46[[#This Row],[Tipos de Acciones]]="","",'Formulario PPGR1'!#REF!)</f>
        <v>#REF!</v>
      </c>
      <c r="E51" s="331" t="e">
        <f>IF(Tabla46[[#This Row],[Tipos de Acciones]]="","",'Formulario PPGR1'!#REF!)</f>
        <v>#REF!</v>
      </c>
      <c r="F51" s="331" t="e">
        <f>IF(Tabla46[[#This Row],[Tipos de Acciones]]="","",'Formulario PPGR1'!#REF!)</f>
        <v>#REF!</v>
      </c>
      <c r="G51" s="292" t="s">
        <v>936</v>
      </c>
      <c r="H51" s="314" t="s">
        <v>2218</v>
      </c>
      <c r="I51" s="332" t="s">
        <v>2219</v>
      </c>
      <c r="J51" s="314" t="s">
        <v>2219</v>
      </c>
      <c r="K51" s="314" t="s">
        <v>2220</v>
      </c>
      <c r="L51" s="292" t="s">
        <v>469</v>
      </c>
      <c r="M51" s="316" t="s">
        <v>2249</v>
      </c>
      <c r="N51" s="316" t="s">
        <v>1157</v>
      </c>
      <c r="O51" s="317" t="s">
        <v>2200</v>
      </c>
      <c r="P51" s="317" t="s">
        <v>1157</v>
      </c>
      <c r="Q51" s="318" t="s">
        <v>2201</v>
      </c>
      <c r="R51" s="293">
        <v>2</v>
      </c>
      <c r="S51" s="517">
        <v>8600</v>
      </c>
      <c r="T51" s="519" t="e">
        <f>+[1]!Tabla46[[#This Row],[Precio Unitario]]*[1]!Tabla46[[#This Row],[Cantidad de Insumos]]</f>
        <v>#REF!</v>
      </c>
      <c r="U51" s="327">
        <v>239601</v>
      </c>
      <c r="V51" s="328" t="s">
        <v>926</v>
      </c>
      <c r="W51" s="329"/>
    </row>
    <row r="52" spans="2:23" ht="18.75" hidden="1" customHeight="1" x14ac:dyDescent="0.2">
      <c r="B52" s="331" t="e">
        <f>IF(Tabla46[[#This Row],[Tipos de Acciones]]="","",CONCATENATE(Tabla46[[#This Row],[POA]],".",Tabla46[[#This Row],[SRS]],".",Tabla46[[#This Row],[AREA]],".",Tabla46[[#This Row],[TIPO]]))</f>
        <v>#REF!</v>
      </c>
      <c r="C52" s="331" t="e">
        <f>IF(Tabla46[[#This Row],[Tipos de Acciones]]="","",'Formulario PPGR1'!#REF!)</f>
        <v>#REF!</v>
      </c>
      <c r="D52" s="331" t="e">
        <f>IF(Tabla46[[#This Row],[Tipos de Acciones]]="","",'Formulario PPGR1'!#REF!)</f>
        <v>#REF!</v>
      </c>
      <c r="E52" s="331" t="e">
        <f>IF(Tabla46[[#This Row],[Tipos de Acciones]]="","",'Formulario PPGR1'!#REF!)</f>
        <v>#REF!</v>
      </c>
      <c r="F52" s="331" t="e">
        <f>IF(Tabla46[[#This Row],[Tipos de Acciones]]="","",'Formulario PPGR1'!#REF!)</f>
        <v>#REF!</v>
      </c>
      <c r="G52" s="292" t="s">
        <v>936</v>
      </c>
      <c r="H52" s="314" t="s">
        <v>2221</v>
      </c>
      <c r="I52" s="332" t="s">
        <v>2222</v>
      </c>
      <c r="J52" s="314" t="s">
        <v>2222</v>
      </c>
      <c r="K52" s="314" t="s">
        <v>2223</v>
      </c>
      <c r="L52" s="292" t="s">
        <v>469</v>
      </c>
      <c r="M52" s="316" t="s">
        <v>2249</v>
      </c>
      <c r="N52" s="316" t="s">
        <v>1157</v>
      </c>
      <c r="O52" s="317" t="s">
        <v>2200</v>
      </c>
      <c r="P52" s="317" t="s">
        <v>1157</v>
      </c>
      <c r="Q52" s="318" t="s">
        <v>2201</v>
      </c>
      <c r="R52" s="293">
        <v>2</v>
      </c>
      <c r="S52" s="517">
        <v>43660</v>
      </c>
      <c r="T52" s="519" t="e">
        <f>+[1]!Tabla46[[#This Row],[Precio Unitario]]*[1]!Tabla46[[#This Row],[Cantidad de Insumos]]</f>
        <v>#REF!</v>
      </c>
      <c r="U52" s="327">
        <v>261901</v>
      </c>
      <c r="V52" s="328" t="s">
        <v>926</v>
      </c>
      <c r="W52" s="329"/>
    </row>
    <row r="53" spans="2:23" ht="18.75" hidden="1" customHeight="1" x14ac:dyDescent="0.2">
      <c r="B53" s="331" t="e">
        <f>IF(Tabla46[[#This Row],[Tipos de Acciones]]="","",CONCATENATE(Tabla46[[#This Row],[POA]],".",Tabla46[[#This Row],[SRS]],".",Tabla46[[#This Row],[AREA]],".",Tabla46[[#This Row],[TIPO]]))</f>
        <v>#REF!</v>
      </c>
      <c r="C53" s="331" t="e">
        <f>IF(Tabla46[[#This Row],[Tipos de Acciones]]="","",'Formulario PPGR1'!#REF!)</f>
        <v>#REF!</v>
      </c>
      <c r="D53" s="331" t="e">
        <f>IF(Tabla46[[#This Row],[Tipos de Acciones]]="","",'Formulario PPGR1'!#REF!)</f>
        <v>#REF!</v>
      </c>
      <c r="E53" s="331" t="e">
        <f>IF(Tabla46[[#This Row],[Tipos de Acciones]]="","",'Formulario PPGR1'!#REF!)</f>
        <v>#REF!</v>
      </c>
      <c r="F53" s="331" t="e">
        <f>IF(Tabla46[[#This Row],[Tipos de Acciones]]="","",'Formulario PPGR1'!#REF!)</f>
        <v>#REF!</v>
      </c>
      <c r="G53" s="292" t="s">
        <v>936</v>
      </c>
      <c r="H53" s="314" t="s">
        <v>2221</v>
      </c>
      <c r="I53" s="332" t="s">
        <v>2224</v>
      </c>
      <c r="J53" s="314" t="s">
        <v>2224</v>
      </c>
      <c r="K53" s="314" t="s">
        <v>2225</v>
      </c>
      <c r="L53" s="292" t="s">
        <v>469</v>
      </c>
      <c r="M53" s="316" t="s">
        <v>2249</v>
      </c>
      <c r="N53" s="316" t="s">
        <v>1157</v>
      </c>
      <c r="O53" s="317" t="s">
        <v>2200</v>
      </c>
      <c r="P53" s="317" t="s">
        <v>1157</v>
      </c>
      <c r="Q53" s="318" t="s">
        <v>2201</v>
      </c>
      <c r="R53" s="293">
        <v>1</v>
      </c>
      <c r="S53" s="517">
        <v>44333.33</v>
      </c>
      <c r="T53" s="519" t="e">
        <f>+[1]!Tabla46[[#This Row],[Precio Unitario]]*[1]!Tabla46[[#This Row],[Cantidad de Insumos]]</f>
        <v>#REF!</v>
      </c>
      <c r="U53" s="327">
        <v>239301</v>
      </c>
      <c r="V53" s="328" t="s">
        <v>926</v>
      </c>
      <c r="W53" s="329"/>
    </row>
    <row r="54" spans="2:23" ht="18.75" hidden="1" customHeight="1" x14ac:dyDescent="0.2">
      <c r="B54" s="331" t="e">
        <f>IF(Tabla46[[#This Row],[Tipos de Acciones]]="","",CONCATENATE(Tabla46[[#This Row],[POA]],".",Tabla46[[#This Row],[SRS]],".",Tabla46[[#This Row],[AREA]],".",Tabla46[[#This Row],[TIPO]]))</f>
        <v>#REF!</v>
      </c>
      <c r="C54" s="331" t="e">
        <f>IF(Tabla46[[#This Row],[Tipos de Acciones]]="","",'Formulario PPGR1'!#REF!)</f>
        <v>#REF!</v>
      </c>
      <c r="D54" s="331" t="e">
        <f>IF(Tabla46[[#This Row],[Tipos de Acciones]]="","",'Formulario PPGR1'!#REF!)</f>
        <v>#REF!</v>
      </c>
      <c r="E54" s="331" t="e">
        <f>IF(Tabla46[[#This Row],[Tipos de Acciones]]="","",'Formulario PPGR1'!#REF!)</f>
        <v>#REF!</v>
      </c>
      <c r="F54" s="331" t="e">
        <f>IF(Tabla46[[#This Row],[Tipos de Acciones]]="","",'Formulario PPGR1'!#REF!)</f>
        <v>#REF!</v>
      </c>
      <c r="G54" s="292" t="s">
        <v>936</v>
      </c>
      <c r="H54" s="314" t="s">
        <v>2221</v>
      </c>
      <c r="I54" s="332" t="s">
        <v>2231</v>
      </c>
      <c r="J54" s="314" t="s">
        <v>2231</v>
      </c>
      <c r="K54" s="314" t="s">
        <v>2232</v>
      </c>
      <c r="L54" s="292" t="s">
        <v>469</v>
      </c>
      <c r="M54" s="316" t="s">
        <v>2249</v>
      </c>
      <c r="N54" s="316" t="s">
        <v>1157</v>
      </c>
      <c r="O54" s="317" t="s">
        <v>2200</v>
      </c>
      <c r="P54" s="317" t="s">
        <v>1157</v>
      </c>
      <c r="Q54" s="318" t="s">
        <v>2201</v>
      </c>
      <c r="R54" s="293">
        <v>2</v>
      </c>
      <c r="S54" s="517">
        <v>32099.97</v>
      </c>
      <c r="T54" s="519" t="e">
        <f>+[1]!Tabla46[[#This Row],[Precio Unitario]]*[1]!Tabla46[[#This Row],[Cantidad de Insumos]]</f>
        <v>#REF!</v>
      </c>
      <c r="U54" s="327">
        <v>239301</v>
      </c>
      <c r="V54" s="328" t="s">
        <v>926</v>
      </c>
      <c r="W54" s="329"/>
    </row>
    <row r="55" spans="2:23" ht="18.75" hidden="1" customHeight="1" x14ac:dyDescent="0.2">
      <c r="B55" s="331" t="e">
        <f>IF(Tabla46[[#This Row],[Tipos de Acciones]]="","",CONCATENATE(Tabla46[[#This Row],[POA]],".",Tabla46[[#This Row],[SRS]],".",Tabla46[[#This Row],[AREA]],".",Tabla46[[#This Row],[TIPO]]))</f>
        <v>#REF!</v>
      </c>
      <c r="C55" s="331" t="e">
        <f>IF(Tabla46[[#This Row],[Tipos de Acciones]]="","",'Formulario PPGR1'!#REF!)</f>
        <v>#REF!</v>
      </c>
      <c r="D55" s="331" t="e">
        <f>IF(Tabla46[[#This Row],[Tipos de Acciones]]="","",'Formulario PPGR1'!#REF!)</f>
        <v>#REF!</v>
      </c>
      <c r="E55" s="331" t="e">
        <f>IF(Tabla46[[#This Row],[Tipos de Acciones]]="","",'Formulario PPGR1'!#REF!)</f>
        <v>#REF!</v>
      </c>
      <c r="F55" s="331" t="e">
        <f>IF(Tabla46[[#This Row],[Tipos de Acciones]]="","",'Formulario PPGR1'!#REF!)</f>
        <v>#REF!</v>
      </c>
      <c r="G55" s="292" t="s">
        <v>936</v>
      </c>
      <c r="H55" s="314" t="s">
        <v>2221</v>
      </c>
      <c r="I55" s="332" t="s">
        <v>2233</v>
      </c>
      <c r="J55" s="314" t="s">
        <v>2234</v>
      </c>
      <c r="K55" s="314" t="s">
        <v>2235</v>
      </c>
      <c r="L55" s="292" t="s">
        <v>469</v>
      </c>
      <c r="M55" s="316" t="s">
        <v>2249</v>
      </c>
      <c r="N55" s="316" t="s">
        <v>1157</v>
      </c>
      <c r="O55" s="317" t="s">
        <v>2200</v>
      </c>
      <c r="P55" s="317" t="s">
        <v>1157</v>
      </c>
      <c r="Q55" s="318" t="s">
        <v>2201</v>
      </c>
      <c r="R55" s="293">
        <v>1</v>
      </c>
      <c r="S55" s="517">
        <v>8270</v>
      </c>
      <c r="T55" s="519" t="e">
        <f>+[1]!Tabla46[[#This Row],[Precio Unitario]]*[1]!Tabla46[[#This Row],[Cantidad de Insumos]]</f>
        <v>#REF!</v>
      </c>
      <c r="U55" s="327">
        <v>239301</v>
      </c>
      <c r="V55" s="328" t="s">
        <v>926</v>
      </c>
      <c r="W55" s="329"/>
    </row>
    <row r="56" spans="2:23" ht="18.75" hidden="1" customHeight="1" x14ac:dyDescent="0.2">
      <c r="B56" s="331" t="e">
        <f>IF(Tabla46[[#This Row],[Tipos de Acciones]]="","",CONCATENATE(Tabla46[[#This Row],[POA]],".",Tabla46[[#This Row],[SRS]],".",Tabla46[[#This Row],[AREA]],".",Tabla46[[#This Row],[TIPO]]))</f>
        <v>#REF!</v>
      </c>
      <c r="C56" s="331" t="e">
        <f>IF(Tabla46[[#This Row],[Tipos de Acciones]]="","",'Formulario PPGR1'!#REF!)</f>
        <v>#REF!</v>
      </c>
      <c r="D56" s="331" t="e">
        <f>IF(Tabla46[[#This Row],[Tipos de Acciones]]="","",'Formulario PPGR1'!#REF!)</f>
        <v>#REF!</v>
      </c>
      <c r="E56" s="331" t="e">
        <f>IF(Tabla46[[#This Row],[Tipos de Acciones]]="","",'Formulario PPGR1'!#REF!)</f>
        <v>#REF!</v>
      </c>
      <c r="F56" s="331" t="e">
        <f>IF(Tabla46[[#This Row],[Tipos de Acciones]]="","",'Formulario PPGR1'!#REF!)</f>
        <v>#REF!</v>
      </c>
      <c r="G56" s="292" t="s">
        <v>936</v>
      </c>
      <c r="H56" s="314" t="s">
        <v>2221</v>
      </c>
      <c r="I56" s="332" t="s">
        <v>2241</v>
      </c>
      <c r="J56" s="314" t="s">
        <v>2241</v>
      </c>
      <c r="K56" s="314" t="s">
        <v>2242</v>
      </c>
      <c r="L56" s="292" t="s">
        <v>469</v>
      </c>
      <c r="M56" s="316" t="s">
        <v>2249</v>
      </c>
      <c r="N56" s="316" t="s">
        <v>1157</v>
      </c>
      <c r="O56" s="317" t="s">
        <v>2200</v>
      </c>
      <c r="P56" s="317" t="s">
        <v>1157</v>
      </c>
      <c r="Q56" s="318" t="s">
        <v>2201</v>
      </c>
      <c r="R56" s="293">
        <v>2</v>
      </c>
      <c r="S56" s="517">
        <v>980</v>
      </c>
      <c r="T56" s="519" t="e">
        <f>+[1]!Tabla46[[#This Row],[Precio Unitario]]*[1]!Tabla46[[#This Row],[Cantidad de Insumos]]</f>
        <v>#REF!</v>
      </c>
      <c r="U56" s="327">
        <v>239301</v>
      </c>
      <c r="V56" s="328" t="s">
        <v>926</v>
      </c>
      <c r="W56" s="329"/>
    </row>
    <row r="57" spans="2:23" ht="18.75" hidden="1" customHeight="1" x14ac:dyDescent="0.2">
      <c r="B57" s="331" t="e">
        <f>IF(Tabla46[[#This Row],[Tipos de Acciones]]="","",CONCATENATE(Tabla46[[#This Row],[POA]],".",Tabla46[[#This Row],[SRS]],".",Tabla46[[#This Row],[AREA]],".",Tabla46[[#This Row],[TIPO]]))</f>
        <v>#REF!</v>
      </c>
      <c r="C57" s="331" t="e">
        <f>IF(Tabla46[[#This Row],[Tipos de Acciones]]="","",'Formulario PPGR1'!#REF!)</f>
        <v>#REF!</v>
      </c>
      <c r="D57" s="331" t="e">
        <f>IF(Tabla46[[#This Row],[Tipos de Acciones]]="","",'Formulario PPGR1'!#REF!)</f>
        <v>#REF!</v>
      </c>
      <c r="E57" s="331" t="e">
        <f>IF(Tabla46[[#This Row],[Tipos de Acciones]]="","",'Formulario PPGR1'!#REF!)</f>
        <v>#REF!</v>
      </c>
      <c r="F57" s="331" t="e">
        <f>IF(Tabla46[[#This Row],[Tipos de Acciones]]="","",'Formulario PPGR1'!#REF!)</f>
        <v>#REF!</v>
      </c>
      <c r="G57" s="292" t="s">
        <v>936</v>
      </c>
      <c r="H57" s="314" t="s">
        <v>2221</v>
      </c>
      <c r="I57" s="332" t="s">
        <v>2241</v>
      </c>
      <c r="J57" s="314" t="s">
        <v>2241</v>
      </c>
      <c r="K57" s="314" t="s">
        <v>2243</v>
      </c>
      <c r="L57" s="292" t="s">
        <v>469</v>
      </c>
      <c r="M57" s="316" t="s">
        <v>2249</v>
      </c>
      <c r="N57" s="316" t="s">
        <v>1157</v>
      </c>
      <c r="O57" s="317" t="s">
        <v>2200</v>
      </c>
      <c r="P57" s="317" t="s">
        <v>1157</v>
      </c>
      <c r="Q57" s="318" t="s">
        <v>2201</v>
      </c>
      <c r="R57" s="293">
        <v>2</v>
      </c>
      <c r="S57" s="517">
        <v>3520</v>
      </c>
      <c r="T57" s="519" t="e">
        <f>+[1]!Tabla46[[#This Row],[Precio Unitario]]*[1]!Tabla46[[#This Row],[Cantidad de Insumos]]</f>
        <v>#REF!</v>
      </c>
      <c r="U57" s="327">
        <v>239301</v>
      </c>
      <c r="V57" s="328" t="s">
        <v>926</v>
      </c>
      <c r="W57" s="329"/>
    </row>
    <row r="58" spans="2:23" ht="18.75" hidden="1" customHeight="1" x14ac:dyDescent="0.2">
      <c r="B58" s="331" t="e">
        <f>IF(Tabla46[[#This Row],[Tipos de Acciones]]="","",CONCATENATE(Tabla46[[#This Row],[POA]],".",Tabla46[[#This Row],[SRS]],".",Tabla46[[#This Row],[AREA]],".",Tabla46[[#This Row],[TIPO]]))</f>
        <v>#REF!</v>
      </c>
      <c r="C58" s="331" t="e">
        <f>IF(Tabla46[[#This Row],[Tipos de Acciones]]="","",'Formulario PPGR1'!#REF!)</f>
        <v>#REF!</v>
      </c>
      <c r="D58" s="331" t="e">
        <f>IF(Tabla46[[#This Row],[Tipos de Acciones]]="","",'Formulario PPGR1'!#REF!)</f>
        <v>#REF!</v>
      </c>
      <c r="E58" s="331" t="e">
        <f>IF(Tabla46[[#This Row],[Tipos de Acciones]]="","",'Formulario PPGR1'!#REF!)</f>
        <v>#REF!</v>
      </c>
      <c r="F58" s="331" t="e">
        <f>IF(Tabla46[[#This Row],[Tipos de Acciones]]="","",'Formulario PPGR1'!#REF!)</f>
        <v>#REF!</v>
      </c>
      <c r="G58" s="292" t="s">
        <v>936</v>
      </c>
      <c r="H58" s="314" t="s">
        <v>2221</v>
      </c>
      <c r="I58" s="332" t="s">
        <v>2236</v>
      </c>
      <c r="J58" s="314" t="s">
        <v>2236</v>
      </c>
      <c r="K58" s="314" t="s">
        <v>2239</v>
      </c>
      <c r="L58" s="292" t="s">
        <v>469</v>
      </c>
      <c r="M58" s="316" t="s">
        <v>2249</v>
      </c>
      <c r="N58" s="316" t="s">
        <v>1157</v>
      </c>
      <c r="O58" s="415" t="s">
        <v>2200</v>
      </c>
      <c r="P58" s="317" t="s">
        <v>1157</v>
      </c>
      <c r="Q58" s="318" t="s">
        <v>2201</v>
      </c>
      <c r="R58" s="293">
        <v>2</v>
      </c>
      <c r="S58" s="517">
        <v>15733.33</v>
      </c>
      <c r="T58" s="519" t="e">
        <f>+[1]!Tabla46[[#This Row],[Precio Unitario]]*[1]!Tabla46[[#This Row],[Cantidad de Insumos]]</f>
        <v>#REF!</v>
      </c>
      <c r="U58" s="327">
        <v>239301</v>
      </c>
      <c r="V58" s="328" t="s">
        <v>926</v>
      </c>
      <c r="W58" s="329"/>
    </row>
    <row r="59" spans="2:23" ht="18.75" hidden="1" customHeight="1" x14ac:dyDescent="0.2">
      <c r="B59" s="331" t="e">
        <f>IF(Tabla46[[#This Row],[Tipos de Acciones]]="","",CONCATENATE(Tabla46[[#This Row],[POA]],".",Tabla46[[#This Row],[SRS]],".",Tabla46[[#This Row],[AREA]],".",Tabla46[[#This Row],[TIPO]]))</f>
        <v>#REF!</v>
      </c>
      <c r="C59" s="331" t="e">
        <f>IF(Tabla46[[#This Row],[Tipos de Acciones]]="","",'Formulario PPGR1'!#REF!)</f>
        <v>#REF!</v>
      </c>
      <c r="D59" s="331" t="e">
        <f>IF(Tabla46[[#This Row],[Tipos de Acciones]]="","",'Formulario PPGR1'!#REF!)</f>
        <v>#REF!</v>
      </c>
      <c r="E59" s="331" t="e">
        <f>IF(Tabla46[[#This Row],[Tipos de Acciones]]="","",'Formulario PPGR1'!#REF!)</f>
        <v>#REF!</v>
      </c>
      <c r="F59" s="331" t="e">
        <f>IF(Tabla46[[#This Row],[Tipos de Acciones]]="","",'Formulario PPGR1'!#REF!)</f>
        <v>#REF!</v>
      </c>
      <c r="G59" s="292" t="s">
        <v>936</v>
      </c>
      <c r="H59" s="314" t="s">
        <v>2221</v>
      </c>
      <c r="I59" s="332" t="s">
        <v>2236</v>
      </c>
      <c r="J59" s="314" t="s">
        <v>2236</v>
      </c>
      <c r="K59" s="314" t="s">
        <v>2240</v>
      </c>
      <c r="L59" s="292" t="s">
        <v>469</v>
      </c>
      <c r="M59" s="316" t="s">
        <v>2249</v>
      </c>
      <c r="N59" s="316" t="s">
        <v>1157</v>
      </c>
      <c r="O59" s="415" t="s">
        <v>2200</v>
      </c>
      <c r="P59" s="317" t="s">
        <v>1157</v>
      </c>
      <c r="Q59" s="318" t="s">
        <v>2201</v>
      </c>
      <c r="R59" s="293">
        <v>2</v>
      </c>
      <c r="S59" s="517">
        <v>4500</v>
      </c>
      <c r="T59" s="519" t="e">
        <f>+[1]!Tabla46[[#This Row],[Precio Unitario]]*[1]!Tabla46[[#This Row],[Cantidad de Insumos]]</f>
        <v>#REF!</v>
      </c>
      <c r="U59" s="327">
        <v>239301</v>
      </c>
      <c r="V59" s="328" t="s">
        <v>926</v>
      </c>
      <c r="W59" s="329"/>
    </row>
    <row r="60" spans="2:23" ht="18.75" hidden="1" customHeight="1" x14ac:dyDescent="0.2">
      <c r="B60" s="331" t="e">
        <f>IF(Tabla46[[#This Row],[Tipos de Acciones]]="","",CONCATENATE(Tabla46[[#This Row],[POA]],".",Tabla46[[#This Row],[SRS]],".",Tabla46[[#This Row],[AREA]],".",Tabla46[[#This Row],[TIPO]]))</f>
        <v>#REF!</v>
      </c>
      <c r="C60" s="331" t="e">
        <f>IF(Tabla46[[#This Row],[Tipos de Acciones]]="","",'Formulario PPGR1'!#REF!)</f>
        <v>#REF!</v>
      </c>
      <c r="D60" s="331" t="e">
        <f>IF(Tabla46[[#This Row],[Tipos de Acciones]]="","",'Formulario PPGR1'!#REF!)</f>
        <v>#REF!</v>
      </c>
      <c r="E60" s="331" t="e">
        <f>IF(Tabla46[[#This Row],[Tipos de Acciones]]="","",'Formulario PPGR1'!#REF!)</f>
        <v>#REF!</v>
      </c>
      <c r="F60" s="331" t="e">
        <f>IF(Tabla46[[#This Row],[Tipos de Acciones]]="","",'Formulario PPGR1'!#REF!)</f>
        <v>#REF!</v>
      </c>
      <c r="G60" s="292" t="s">
        <v>936</v>
      </c>
      <c r="H60" s="314" t="s">
        <v>2209</v>
      </c>
      <c r="I60" s="332" t="s">
        <v>2200</v>
      </c>
      <c r="J60" s="314" t="s">
        <v>2248</v>
      </c>
      <c r="K60" s="314" t="s">
        <v>2248</v>
      </c>
      <c r="L60" s="292" t="s">
        <v>469</v>
      </c>
      <c r="M60" s="316" t="s">
        <v>2249</v>
      </c>
      <c r="N60" s="316" t="s">
        <v>1157</v>
      </c>
      <c r="O60" s="415" t="s">
        <v>2200</v>
      </c>
      <c r="P60" s="317" t="s">
        <v>1157</v>
      </c>
      <c r="Q60" s="318" t="s">
        <v>2201</v>
      </c>
      <c r="R60" s="293">
        <v>1</v>
      </c>
      <c r="S60" s="517">
        <v>30000</v>
      </c>
      <c r="T60" s="519" t="e">
        <f>+[1]!Tabla46[[#This Row],[Precio Unitario]]*[1]!Tabla46[[#This Row],[Cantidad de Insumos]]</f>
        <v>#REF!</v>
      </c>
      <c r="U60" s="327">
        <v>239301</v>
      </c>
      <c r="V60" s="328" t="s">
        <v>926</v>
      </c>
      <c r="W60" s="329"/>
    </row>
    <row r="61" spans="2:23" ht="18.75" hidden="1" customHeight="1" x14ac:dyDescent="0.2">
      <c r="B61" s="331" t="e">
        <f>IF(Tabla46[[#This Row],[Tipos de Acciones]]="","",CONCATENATE(Tabla46[[#This Row],[POA]],".",Tabla46[[#This Row],[SRS]],".",Tabla46[[#This Row],[AREA]],".",Tabla46[[#This Row],[TIPO]]))</f>
        <v>#REF!</v>
      </c>
      <c r="C61" s="331" t="e">
        <f>IF(Tabla46[[#This Row],[Tipos de Acciones]]="","",'Formulario PPGR1'!#REF!)</f>
        <v>#REF!</v>
      </c>
      <c r="D61" s="331" t="e">
        <f>IF(Tabla46[[#This Row],[Tipos de Acciones]]="","",'Formulario PPGR1'!#REF!)</f>
        <v>#REF!</v>
      </c>
      <c r="E61" s="331" t="e">
        <f>IF(Tabla46[[#This Row],[Tipos de Acciones]]="","",'Formulario PPGR1'!#REF!)</f>
        <v>#REF!</v>
      </c>
      <c r="F61" s="331" t="e">
        <f>IF(Tabla46[[#This Row],[Tipos de Acciones]]="","",'Formulario PPGR1'!#REF!)</f>
        <v>#REF!</v>
      </c>
      <c r="G61" s="292" t="s">
        <v>934</v>
      </c>
      <c r="H61" s="314" t="s">
        <v>2209</v>
      </c>
      <c r="I61" s="332" t="s">
        <v>2200</v>
      </c>
      <c r="J61" s="314" t="s">
        <v>2248</v>
      </c>
      <c r="K61" s="314" t="s">
        <v>2248</v>
      </c>
      <c r="L61" s="292" t="s">
        <v>469</v>
      </c>
      <c r="M61" s="316" t="s">
        <v>2249</v>
      </c>
      <c r="N61" s="316" t="s">
        <v>1157</v>
      </c>
      <c r="O61" s="415" t="s">
        <v>2200</v>
      </c>
      <c r="P61" s="317" t="s">
        <v>1157</v>
      </c>
      <c r="Q61" s="318" t="s">
        <v>2201</v>
      </c>
      <c r="R61" s="293">
        <v>3</v>
      </c>
      <c r="S61" s="517">
        <v>5000</v>
      </c>
      <c r="T61" s="519" t="e">
        <f>+[1]!Tabla46[[#This Row],[Precio Unitario]]*[1]!Tabla46[[#This Row],[Cantidad de Insumos]]</f>
        <v>#REF!</v>
      </c>
      <c r="U61" s="327">
        <v>265801</v>
      </c>
      <c r="V61" s="328" t="s">
        <v>926</v>
      </c>
      <c r="W61" s="329"/>
    </row>
    <row r="62" spans="2:23" ht="18.75" hidden="1" customHeight="1" x14ac:dyDescent="0.2">
      <c r="B62" s="331" t="e">
        <f>IF(Tabla46[[#This Row],[Tipos de Acciones]]="","",CONCATENATE(Tabla46[[#This Row],[POA]],".",Tabla46[[#This Row],[SRS]],".",Tabla46[[#This Row],[AREA]],".",Tabla46[[#This Row],[TIPO]]))</f>
        <v>#REF!</v>
      </c>
      <c r="C62" s="331" t="e">
        <f>IF(Tabla46[[#This Row],[Tipos de Acciones]]="","",'Formulario PPGR1'!#REF!)</f>
        <v>#REF!</v>
      </c>
      <c r="D62" s="331" t="e">
        <f>IF(Tabla46[[#This Row],[Tipos de Acciones]]="","",'Formulario PPGR1'!#REF!)</f>
        <v>#REF!</v>
      </c>
      <c r="E62" s="331" t="e">
        <f>IF(Tabla46[[#This Row],[Tipos de Acciones]]="","",'Formulario PPGR1'!#REF!)</f>
        <v>#REF!</v>
      </c>
      <c r="F62" s="331" t="e">
        <f>IF(Tabla46[[#This Row],[Tipos de Acciones]]="","",'Formulario PPGR1'!#REF!)</f>
        <v>#REF!</v>
      </c>
      <c r="G62" s="292" t="s">
        <v>936</v>
      </c>
      <c r="H62" s="314" t="s">
        <v>2221</v>
      </c>
      <c r="I62" s="332" t="s">
        <v>2244</v>
      </c>
      <c r="J62" s="314" t="s">
        <v>2244</v>
      </c>
      <c r="K62" s="314" t="s">
        <v>2245</v>
      </c>
      <c r="L62" s="292" t="s">
        <v>469</v>
      </c>
      <c r="M62" s="316" t="s">
        <v>2249</v>
      </c>
      <c r="N62" s="316" t="s">
        <v>1157</v>
      </c>
      <c r="O62" s="415" t="s">
        <v>2200</v>
      </c>
      <c r="P62" s="317" t="s">
        <v>1157</v>
      </c>
      <c r="Q62" s="318" t="s">
        <v>2201</v>
      </c>
      <c r="R62" s="293">
        <v>1</v>
      </c>
      <c r="S62" s="517">
        <v>14666.65</v>
      </c>
      <c r="T62" s="519" t="e">
        <f>+[1]!Tabla46[[#This Row],[Precio Unitario]]*[1]!Tabla46[[#This Row],[Cantidad de Insumos]]</f>
        <v>#REF!</v>
      </c>
      <c r="U62" s="327">
        <v>239601</v>
      </c>
      <c r="V62" s="328" t="s">
        <v>926</v>
      </c>
      <c r="W62" s="329"/>
    </row>
    <row r="63" spans="2:23" ht="18.75" hidden="1" customHeight="1" x14ac:dyDescent="0.2">
      <c r="B63" s="331" t="e">
        <f>IF(Tabla46[[#This Row],[Tipos de Acciones]]="","",CONCATENATE(Tabla46[[#This Row],[POA]],".",Tabla46[[#This Row],[SRS]],".",Tabla46[[#This Row],[AREA]],".",Tabla46[[#This Row],[TIPO]]))</f>
        <v>#REF!</v>
      </c>
      <c r="C63" s="331" t="e">
        <f>IF(Tabla46[[#This Row],[Tipos de Acciones]]="","",'Formulario PPGR1'!#REF!)</f>
        <v>#REF!</v>
      </c>
      <c r="D63" s="331" t="e">
        <f>IF(Tabla46[[#This Row],[Tipos de Acciones]]="","",'Formulario PPGR1'!#REF!)</f>
        <v>#REF!</v>
      </c>
      <c r="E63" s="331" t="e">
        <f>IF(Tabla46[[#This Row],[Tipos de Acciones]]="","",'Formulario PPGR1'!#REF!)</f>
        <v>#REF!</v>
      </c>
      <c r="F63" s="331" t="e">
        <f>IF(Tabla46[[#This Row],[Tipos de Acciones]]="","",'Formulario PPGR1'!#REF!)</f>
        <v>#REF!</v>
      </c>
      <c r="G63" s="292" t="s">
        <v>936</v>
      </c>
      <c r="H63" s="314" t="s">
        <v>2221</v>
      </c>
      <c r="I63" s="332" t="s">
        <v>2246</v>
      </c>
      <c r="J63" s="314" t="s">
        <v>2246</v>
      </c>
      <c r="K63" s="314" t="s">
        <v>2247</v>
      </c>
      <c r="L63" s="292" t="s">
        <v>469</v>
      </c>
      <c r="M63" s="316" t="s">
        <v>2249</v>
      </c>
      <c r="N63" s="316" t="s">
        <v>1157</v>
      </c>
      <c r="O63" s="415" t="s">
        <v>2200</v>
      </c>
      <c r="P63" s="317" t="s">
        <v>1157</v>
      </c>
      <c r="Q63" s="318" t="s">
        <v>2201</v>
      </c>
      <c r="R63" s="293">
        <v>1</v>
      </c>
      <c r="S63" s="517">
        <v>257712</v>
      </c>
      <c r="T63" s="519" t="e">
        <f>+[1]!Tabla46[[#This Row],[Precio Unitario]]*[1]!Tabla46[[#This Row],[Cantidad de Insumos]]</f>
        <v>#REF!</v>
      </c>
      <c r="U63" s="327">
        <v>261401</v>
      </c>
      <c r="V63" s="328" t="s">
        <v>926</v>
      </c>
      <c r="W63" s="329"/>
    </row>
    <row r="64" spans="2:23" ht="18.75" hidden="1" customHeight="1" x14ac:dyDescent="0.2">
      <c r="B64" s="331" t="e">
        <f>IF(Tabla46[[#This Row],[Tipos de Acciones]]="","",CONCATENATE(Tabla46[[#This Row],[POA]],".",Tabla46[[#This Row],[SRS]],".",Tabla46[[#This Row],[AREA]],".",Tabla46[[#This Row],[TIPO]]))</f>
        <v>#REF!</v>
      </c>
      <c r="C64" s="331" t="e">
        <f>IF(Tabla46[[#This Row],[Tipos de Acciones]]="","",'Formulario PPGR1'!#REF!)</f>
        <v>#REF!</v>
      </c>
      <c r="D64" s="331" t="e">
        <f>IF(Tabla46[[#This Row],[Tipos de Acciones]]="","",'Formulario PPGR1'!#REF!)</f>
        <v>#REF!</v>
      </c>
      <c r="E64" s="331" t="e">
        <f>IF(Tabla46[[#This Row],[Tipos de Acciones]]="","",'Formulario PPGR1'!#REF!)</f>
        <v>#REF!</v>
      </c>
      <c r="F64" s="331" t="e">
        <f>IF(Tabla46[[#This Row],[Tipos de Acciones]]="","",'Formulario PPGR1'!#REF!)</f>
        <v>#REF!</v>
      </c>
      <c r="G64" s="292" t="s">
        <v>936</v>
      </c>
      <c r="H64" s="314" t="s">
        <v>2221</v>
      </c>
      <c r="I64" s="332" t="s">
        <v>2236</v>
      </c>
      <c r="J64" s="314" t="s">
        <v>2236</v>
      </c>
      <c r="K64" s="314" t="s">
        <v>2238</v>
      </c>
      <c r="L64" s="292" t="s">
        <v>469</v>
      </c>
      <c r="M64" s="316" t="s">
        <v>2249</v>
      </c>
      <c r="N64" s="316" t="s">
        <v>1157</v>
      </c>
      <c r="O64" s="415" t="s">
        <v>2200</v>
      </c>
      <c r="P64" s="317" t="s">
        <v>1157</v>
      </c>
      <c r="Q64" s="318" t="s">
        <v>2201</v>
      </c>
      <c r="R64" s="293">
        <v>2</v>
      </c>
      <c r="S64" s="517">
        <v>4500</v>
      </c>
      <c r="T64" s="519" t="e">
        <f>+[1]!Tabla46[[#This Row],[Precio Unitario]]*[1]!Tabla46[[#This Row],[Cantidad de Insumos]]</f>
        <v>#REF!</v>
      </c>
      <c r="U64" s="327">
        <v>239301</v>
      </c>
      <c r="V64" s="328" t="s">
        <v>926</v>
      </c>
      <c r="W64" s="329"/>
    </row>
    <row r="65" spans="2:23" ht="18.75" hidden="1" customHeight="1" x14ac:dyDescent="0.2">
      <c r="B65" s="331" t="e">
        <f>IF(Tabla46[[#This Row],[Tipos de Acciones]]="","",CONCATENATE(Tabla46[[#This Row],[POA]],".",Tabla46[[#This Row],[SRS]],".",Tabla46[[#This Row],[AREA]],".",Tabla46[[#This Row],[TIPO]]))</f>
        <v>#REF!</v>
      </c>
      <c r="C65" s="331" t="e">
        <f>IF(Tabla46[[#This Row],[Tipos de Acciones]]="","",'Formulario PPGR1'!#REF!)</f>
        <v>#REF!</v>
      </c>
      <c r="D65" s="331" t="e">
        <f>IF(Tabla46[[#This Row],[Tipos de Acciones]]="","",'Formulario PPGR1'!#REF!)</f>
        <v>#REF!</v>
      </c>
      <c r="E65" s="331" t="e">
        <f>IF(Tabla46[[#This Row],[Tipos de Acciones]]="","",'Formulario PPGR1'!#REF!)</f>
        <v>#REF!</v>
      </c>
      <c r="F65" s="331" t="e">
        <f>IF(Tabla46[[#This Row],[Tipos de Acciones]]="","",'Formulario PPGR1'!#REF!)</f>
        <v>#REF!</v>
      </c>
      <c r="G65" s="292" t="s">
        <v>936</v>
      </c>
      <c r="H65" s="314" t="s">
        <v>2221</v>
      </c>
      <c r="I65" s="332" t="s">
        <v>2227</v>
      </c>
      <c r="J65" s="314" t="s">
        <v>2227</v>
      </c>
      <c r="K65" s="314" t="s">
        <v>2228</v>
      </c>
      <c r="L65" s="292" t="s">
        <v>469</v>
      </c>
      <c r="M65" s="316" t="s">
        <v>2249</v>
      </c>
      <c r="N65" s="316" t="s">
        <v>1157</v>
      </c>
      <c r="O65" s="415" t="s">
        <v>2200</v>
      </c>
      <c r="P65" s="317" t="s">
        <v>1157</v>
      </c>
      <c r="Q65" s="318" t="s">
        <v>2201</v>
      </c>
      <c r="R65" s="293">
        <v>1</v>
      </c>
      <c r="S65" s="517">
        <v>12836.04</v>
      </c>
      <c r="T65" s="519" t="e">
        <f>+[1]!Tabla46[[#This Row],[Precio Unitario]]*[1]!Tabla46[[#This Row],[Cantidad de Insumos]]</f>
        <v>#REF!</v>
      </c>
      <c r="U65" s="327">
        <v>239301</v>
      </c>
      <c r="V65" s="328" t="s">
        <v>926</v>
      </c>
      <c r="W65" s="329"/>
    </row>
    <row r="66" spans="2:23" ht="18.75" customHeight="1" x14ac:dyDescent="0.2">
      <c r="B66" s="331" t="e">
        <f>IF(Tabla46[[#This Row],[Tipos de Acciones]]="","",CONCATENATE(Tabla46[[#This Row],[POA]],".",Tabla46[[#This Row],[SRS]],".",Tabla46[[#This Row],[AREA]],".",Tabla46[[#This Row],[TIPO]]))</f>
        <v>#REF!</v>
      </c>
      <c r="C66" s="331" t="e">
        <f>IF(Tabla46[[#This Row],[Tipos de Acciones]]="","",'Formulario PPGR1'!#REF!)</f>
        <v>#REF!</v>
      </c>
      <c r="D66" s="331" t="e">
        <f>IF(Tabla46[[#This Row],[Tipos de Acciones]]="","",'Formulario PPGR1'!#REF!)</f>
        <v>#REF!</v>
      </c>
      <c r="E66" s="331" t="e">
        <f>IF(Tabla46[[#This Row],[Tipos de Acciones]]="","",'Formulario PPGR1'!#REF!)</f>
        <v>#REF!</v>
      </c>
      <c r="F66" s="331" t="e">
        <f>IF(Tabla46[[#This Row],[Tipos de Acciones]]="","",'Formulario PPGR1'!#REF!)</f>
        <v>#REF!</v>
      </c>
      <c r="G66" s="292" t="s">
        <v>936</v>
      </c>
      <c r="H66" s="314" t="s">
        <v>2221</v>
      </c>
      <c r="I66" s="332" t="s">
        <v>2229</v>
      </c>
      <c r="J66" s="314" t="s">
        <v>2229</v>
      </c>
      <c r="K66" s="314" t="s">
        <v>2230</v>
      </c>
      <c r="L66" s="292" t="s">
        <v>469</v>
      </c>
      <c r="M66" s="316" t="s">
        <v>2249</v>
      </c>
      <c r="N66" s="316" t="s">
        <v>1157</v>
      </c>
      <c r="O66" s="415" t="s">
        <v>2200</v>
      </c>
      <c r="P66" s="317" t="s">
        <v>1157</v>
      </c>
      <c r="Q66" s="318" t="s">
        <v>2201</v>
      </c>
      <c r="R66" s="293">
        <v>1</v>
      </c>
      <c r="S66" s="517">
        <v>180000</v>
      </c>
      <c r="T66" s="519" t="e">
        <f>+[1]!Tabla46[[#This Row],[Precio Unitario]]*[1]!Tabla46[[#This Row],[Cantidad de Insumos]]</f>
        <v>#REF!</v>
      </c>
      <c r="U66" s="327">
        <v>263101</v>
      </c>
      <c r="V66" s="328" t="s">
        <v>926</v>
      </c>
      <c r="W66" s="329"/>
    </row>
    <row r="67" spans="2:23" ht="18.75" hidden="1" customHeight="1" x14ac:dyDescent="0.2">
      <c r="B67" s="419" t="e">
        <f>IF(Tabla46[[#This Row],[Tipos de Acciones]]="","",CONCATENATE(Tabla46[[#This Row],[POA]],".",Tabla46[[#This Row],[SRS]],".",Tabla46[[#This Row],[AREA]],".",Tabla46[[#This Row],[TIPO]]))</f>
        <v>#REF!</v>
      </c>
      <c r="C67" s="419" t="e">
        <f>IF(Tabla46[[#This Row],[Tipos de Acciones]]="","",'Formulario PPGR1'!#REF!)</f>
        <v>#REF!</v>
      </c>
      <c r="D67" s="419" t="e">
        <f>IF(Tabla46[[#This Row],[Tipos de Acciones]]="","",'Formulario PPGR1'!#REF!)</f>
        <v>#REF!</v>
      </c>
      <c r="E67" s="419" t="e">
        <f>IF(Tabla46[[#This Row],[Tipos de Acciones]]="","",'Formulario PPGR1'!#REF!)</f>
        <v>#REF!</v>
      </c>
      <c r="F67" s="419" t="e">
        <f>IF(Tabla46[[#This Row],[Tipos de Acciones]]="","",'Formulario PPGR1'!#REF!)</f>
        <v>#REF!</v>
      </c>
      <c r="G67" s="416" t="s">
        <v>934</v>
      </c>
      <c r="H67" s="416" t="s">
        <v>2206</v>
      </c>
      <c r="I67" s="417" t="s">
        <v>2212</v>
      </c>
      <c r="J67" s="416" t="s">
        <v>2212</v>
      </c>
      <c r="K67" s="418" t="s">
        <v>2213</v>
      </c>
      <c r="L67" s="416" t="s">
        <v>469</v>
      </c>
      <c r="M67" s="316" t="s">
        <v>2249</v>
      </c>
      <c r="N67" s="316" t="s">
        <v>1157</v>
      </c>
      <c r="O67" s="415" t="s">
        <v>2200</v>
      </c>
      <c r="P67" s="318" t="s">
        <v>1157</v>
      </c>
      <c r="Q67" s="293" t="s">
        <v>2201</v>
      </c>
      <c r="R67" s="293">
        <v>3</v>
      </c>
      <c r="S67" s="517">
        <v>5000</v>
      </c>
      <c r="T67" s="520" t="e">
        <f>+[1]!Tabla46[[#This Row],[Precio Unitario]]*[1]!Tabla46[[#This Row],[Cantidad de Insumos]]</f>
        <v>#REF!</v>
      </c>
      <c r="U67" s="414">
        <v>261301</v>
      </c>
      <c r="V67" s="328" t="s">
        <v>926</v>
      </c>
      <c r="W67" s="420"/>
    </row>
    <row r="68" spans="2:23" ht="18.75" hidden="1" customHeight="1" x14ac:dyDescent="0.2">
      <c r="B68" s="419" t="e">
        <f>IF(Tabla46[[#This Row],[Tipos de Acciones]]="","",CONCATENATE(Tabla46[[#This Row],[POA]],".",Tabla46[[#This Row],[SRS]],".",Tabla46[[#This Row],[AREA]],".",Tabla46[[#This Row],[TIPO]]))</f>
        <v>#REF!</v>
      </c>
      <c r="C68" s="419" t="e">
        <f>IF(Tabla46[[#This Row],[Tipos de Acciones]]="","",'Formulario PPGR1'!#REF!)</f>
        <v>#REF!</v>
      </c>
      <c r="D68" s="419" t="e">
        <f>IF(Tabla46[[#This Row],[Tipos de Acciones]]="","",'Formulario PPGR1'!#REF!)</f>
        <v>#REF!</v>
      </c>
      <c r="E68" s="419" t="e">
        <f>IF(Tabla46[[#This Row],[Tipos de Acciones]]="","",'Formulario PPGR1'!#REF!)</f>
        <v>#REF!</v>
      </c>
      <c r="F68" s="419" t="e">
        <f>IF(Tabla46[[#This Row],[Tipos de Acciones]]="","",'Formulario PPGR1'!#REF!)</f>
        <v>#REF!</v>
      </c>
      <c r="G68" s="416" t="s">
        <v>936</v>
      </c>
      <c r="H68" s="416" t="s">
        <v>2215</v>
      </c>
      <c r="I68" s="417" t="s">
        <v>2216</v>
      </c>
      <c r="J68" s="416" t="s">
        <v>2216</v>
      </c>
      <c r="K68" s="418" t="s">
        <v>2217</v>
      </c>
      <c r="L68" s="416" t="s">
        <v>469</v>
      </c>
      <c r="M68" s="316" t="s">
        <v>2249</v>
      </c>
      <c r="N68" s="316" t="s">
        <v>1157</v>
      </c>
      <c r="O68" s="415" t="s">
        <v>2200</v>
      </c>
      <c r="P68" s="318" t="s">
        <v>1157</v>
      </c>
      <c r="Q68" s="293" t="s">
        <v>2201</v>
      </c>
      <c r="R68" s="293">
        <v>1</v>
      </c>
      <c r="S68" s="517">
        <v>15000</v>
      </c>
      <c r="T68" s="520" t="e">
        <f>+[1]!Tabla46[[#This Row],[Precio Unitario]]*[1]!Tabla46[[#This Row],[Cantidad de Insumos]]</f>
        <v>#REF!</v>
      </c>
      <c r="U68" s="414">
        <v>239601</v>
      </c>
      <c r="V68" s="328" t="s">
        <v>926</v>
      </c>
      <c r="W68" s="420"/>
    </row>
    <row r="69" spans="2:23" ht="18.75" hidden="1" customHeight="1" x14ac:dyDescent="0.2">
      <c r="B69" s="419" t="e">
        <f>IF(Tabla46[[#This Row],[Tipos de Acciones]]="","",CONCATENATE(Tabla46[[#This Row],[POA]],".",Tabla46[[#This Row],[SRS]],".",Tabla46[[#This Row],[AREA]],".",Tabla46[[#This Row],[TIPO]]))</f>
        <v>#REF!</v>
      </c>
      <c r="C69" s="419" t="e">
        <f>IF(Tabla46[[#This Row],[Tipos de Acciones]]="","",'Formulario PPGR1'!#REF!)</f>
        <v>#REF!</v>
      </c>
      <c r="D69" s="419" t="e">
        <f>IF(Tabla46[[#This Row],[Tipos de Acciones]]="","",'Formulario PPGR1'!#REF!)</f>
        <v>#REF!</v>
      </c>
      <c r="E69" s="419" t="e">
        <f>IF(Tabla46[[#This Row],[Tipos de Acciones]]="","",'Formulario PPGR1'!#REF!)</f>
        <v>#REF!</v>
      </c>
      <c r="F69" s="419" t="e">
        <f>IF(Tabla46[[#This Row],[Tipos de Acciones]]="","",'Formulario PPGR1'!#REF!)</f>
        <v>#REF!</v>
      </c>
      <c r="G69" s="416" t="s">
        <v>936</v>
      </c>
      <c r="H69" s="416" t="s">
        <v>2221</v>
      </c>
      <c r="I69" s="417" t="s">
        <v>2236</v>
      </c>
      <c r="J69" s="416" t="s">
        <v>2236</v>
      </c>
      <c r="K69" s="418" t="s">
        <v>2240</v>
      </c>
      <c r="L69" s="416" t="s">
        <v>469</v>
      </c>
      <c r="M69" s="316" t="s">
        <v>2250</v>
      </c>
      <c r="N69" s="316" t="s">
        <v>1157</v>
      </c>
      <c r="O69" s="415" t="s">
        <v>2200</v>
      </c>
      <c r="P69" s="318" t="s">
        <v>1157</v>
      </c>
      <c r="Q69" s="293" t="s">
        <v>2201</v>
      </c>
      <c r="R69" s="293">
        <v>2</v>
      </c>
      <c r="S69" s="517">
        <v>4500</v>
      </c>
      <c r="T69" s="520" t="e">
        <f>+[1]!Tabla46[[#This Row],[Precio Unitario]]*[1]!Tabla46[[#This Row],[Cantidad de Insumos]]</f>
        <v>#REF!</v>
      </c>
      <c r="U69" s="414">
        <v>239301</v>
      </c>
      <c r="V69" s="328" t="s">
        <v>926</v>
      </c>
      <c r="W69" s="420"/>
    </row>
    <row r="70" spans="2:23" ht="18.75" hidden="1" customHeight="1" x14ac:dyDescent="0.2">
      <c r="B70" s="419" t="e">
        <f>IF(Tabla46[[#This Row],[Tipos de Acciones]]="","",CONCATENATE(Tabla46[[#This Row],[POA]],".",Tabla46[[#This Row],[SRS]],".",Tabla46[[#This Row],[AREA]],".",Tabla46[[#This Row],[TIPO]]))</f>
        <v>#REF!</v>
      </c>
      <c r="C70" s="419" t="e">
        <f>IF(Tabla46[[#This Row],[Tipos de Acciones]]="","",'Formulario PPGR1'!#REF!)</f>
        <v>#REF!</v>
      </c>
      <c r="D70" s="419" t="e">
        <f>IF(Tabla46[[#This Row],[Tipos de Acciones]]="","",'Formulario PPGR1'!#REF!)</f>
        <v>#REF!</v>
      </c>
      <c r="E70" s="419" t="e">
        <f>IF(Tabla46[[#This Row],[Tipos de Acciones]]="","",'Formulario PPGR1'!#REF!)</f>
        <v>#REF!</v>
      </c>
      <c r="F70" s="419" t="e">
        <f>IF(Tabla46[[#This Row],[Tipos de Acciones]]="","",'Formulario PPGR1'!#REF!)</f>
        <v>#REF!</v>
      </c>
      <c r="G70" s="416" t="s">
        <v>936</v>
      </c>
      <c r="H70" s="416" t="s">
        <v>2221</v>
      </c>
      <c r="I70" s="417" t="s">
        <v>2241</v>
      </c>
      <c r="J70" s="416" t="s">
        <v>2241</v>
      </c>
      <c r="K70" s="418" t="s">
        <v>2242</v>
      </c>
      <c r="L70" s="416" t="s">
        <v>469</v>
      </c>
      <c r="M70" s="316" t="s">
        <v>2250</v>
      </c>
      <c r="N70" s="316" t="s">
        <v>1157</v>
      </c>
      <c r="O70" s="415" t="s">
        <v>2200</v>
      </c>
      <c r="P70" s="318" t="s">
        <v>1157</v>
      </c>
      <c r="Q70" s="293" t="s">
        <v>2201</v>
      </c>
      <c r="R70" s="293">
        <v>2</v>
      </c>
      <c r="S70" s="517">
        <v>980</v>
      </c>
      <c r="T70" s="520" t="e">
        <f>+[1]!Tabla46[[#This Row],[Precio Unitario]]*[1]!Tabla46[[#This Row],[Cantidad de Insumos]]</f>
        <v>#REF!</v>
      </c>
      <c r="U70" s="414">
        <v>239301</v>
      </c>
      <c r="V70" s="328" t="s">
        <v>926</v>
      </c>
      <c r="W70" s="420"/>
    </row>
    <row r="71" spans="2:23" ht="18.75" hidden="1" customHeight="1" x14ac:dyDescent="0.2">
      <c r="B71" s="419" t="e">
        <f>IF(Tabla46[[#This Row],[Tipos de Acciones]]="","",CONCATENATE(Tabla46[[#This Row],[POA]],".",Tabla46[[#This Row],[SRS]],".",Tabla46[[#This Row],[AREA]],".",Tabla46[[#This Row],[TIPO]]))</f>
        <v>#REF!</v>
      </c>
      <c r="C71" s="419" t="e">
        <f>IF(Tabla46[[#This Row],[Tipos de Acciones]]="","",'Formulario PPGR1'!#REF!)</f>
        <v>#REF!</v>
      </c>
      <c r="D71" s="419" t="e">
        <f>IF(Tabla46[[#This Row],[Tipos de Acciones]]="","",'Formulario PPGR1'!#REF!)</f>
        <v>#REF!</v>
      </c>
      <c r="E71" s="419" t="e">
        <f>IF(Tabla46[[#This Row],[Tipos de Acciones]]="","",'Formulario PPGR1'!#REF!)</f>
        <v>#REF!</v>
      </c>
      <c r="F71" s="419" t="e">
        <f>IF(Tabla46[[#This Row],[Tipos de Acciones]]="","",'Formulario PPGR1'!#REF!)</f>
        <v>#REF!</v>
      </c>
      <c r="G71" s="416" t="s">
        <v>936</v>
      </c>
      <c r="H71" s="416" t="s">
        <v>2221</v>
      </c>
      <c r="I71" s="417" t="s">
        <v>2241</v>
      </c>
      <c r="J71" s="416" t="s">
        <v>2241</v>
      </c>
      <c r="K71" s="418" t="s">
        <v>2243</v>
      </c>
      <c r="L71" s="416" t="s">
        <v>469</v>
      </c>
      <c r="M71" s="316" t="s">
        <v>2250</v>
      </c>
      <c r="N71" s="316" t="s">
        <v>1157</v>
      </c>
      <c r="O71" s="415" t="s">
        <v>2200</v>
      </c>
      <c r="P71" s="318" t="s">
        <v>1157</v>
      </c>
      <c r="Q71" s="293" t="s">
        <v>2201</v>
      </c>
      <c r="R71" s="293">
        <v>2</v>
      </c>
      <c r="S71" s="517">
        <v>3520</v>
      </c>
      <c r="T71" s="520" t="e">
        <f>+[1]!Tabla46[[#This Row],[Precio Unitario]]*[1]!Tabla46[[#This Row],[Cantidad de Insumos]]</f>
        <v>#REF!</v>
      </c>
      <c r="U71" s="414">
        <v>239301</v>
      </c>
      <c r="V71" s="328" t="s">
        <v>926</v>
      </c>
      <c r="W71" s="420"/>
    </row>
    <row r="72" spans="2:23" ht="18.75" hidden="1" customHeight="1" x14ac:dyDescent="0.2">
      <c r="B72" s="419" t="e">
        <f>IF(Tabla46[[#This Row],[Tipos de Acciones]]="","",CONCATENATE(Tabla46[[#This Row],[POA]],".",Tabla46[[#This Row],[SRS]],".",Tabla46[[#This Row],[AREA]],".",Tabla46[[#This Row],[TIPO]]))</f>
        <v>#REF!</v>
      </c>
      <c r="C72" s="419" t="e">
        <f>IF(Tabla46[[#This Row],[Tipos de Acciones]]="","",'Formulario PPGR1'!#REF!)</f>
        <v>#REF!</v>
      </c>
      <c r="D72" s="419" t="e">
        <f>IF(Tabla46[[#This Row],[Tipos de Acciones]]="","",'Formulario PPGR1'!#REF!)</f>
        <v>#REF!</v>
      </c>
      <c r="E72" s="419" t="e">
        <f>IF(Tabla46[[#This Row],[Tipos de Acciones]]="","",'Formulario PPGR1'!#REF!)</f>
        <v>#REF!</v>
      </c>
      <c r="F72" s="419" t="e">
        <f>IF(Tabla46[[#This Row],[Tipos de Acciones]]="","",'Formulario PPGR1'!#REF!)</f>
        <v>#REF!</v>
      </c>
      <c r="G72" s="416" t="s">
        <v>936</v>
      </c>
      <c r="H72" s="416" t="s">
        <v>2221</v>
      </c>
      <c r="I72" s="417" t="s">
        <v>2244</v>
      </c>
      <c r="J72" s="416" t="s">
        <v>2244</v>
      </c>
      <c r="K72" s="418" t="s">
        <v>2245</v>
      </c>
      <c r="L72" s="416" t="s">
        <v>469</v>
      </c>
      <c r="M72" s="316" t="s">
        <v>2250</v>
      </c>
      <c r="N72" s="316" t="s">
        <v>1157</v>
      </c>
      <c r="O72" s="415" t="s">
        <v>2200</v>
      </c>
      <c r="P72" s="318" t="s">
        <v>1157</v>
      </c>
      <c r="Q72" s="293" t="s">
        <v>2201</v>
      </c>
      <c r="R72" s="293">
        <v>1</v>
      </c>
      <c r="S72" s="517">
        <v>14666.65</v>
      </c>
      <c r="T72" s="520" t="e">
        <f>+[1]!Tabla46[[#This Row],[Precio Unitario]]*[1]!Tabla46[[#This Row],[Cantidad de Insumos]]</f>
        <v>#REF!</v>
      </c>
      <c r="U72" s="414">
        <v>239601</v>
      </c>
      <c r="V72" s="328" t="s">
        <v>926</v>
      </c>
      <c r="W72" s="420"/>
    </row>
    <row r="73" spans="2:23" ht="18.75" hidden="1" customHeight="1" x14ac:dyDescent="0.2">
      <c r="B73" s="419" t="e">
        <f>IF(Tabla46[[#This Row],[Tipos de Acciones]]="","",CONCATENATE(Tabla46[[#This Row],[POA]],".",Tabla46[[#This Row],[SRS]],".",Tabla46[[#This Row],[AREA]],".",Tabla46[[#This Row],[TIPO]]))</f>
        <v>#REF!</v>
      </c>
      <c r="C73" s="419" t="e">
        <f>IF(Tabla46[[#This Row],[Tipos de Acciones]]="","",'Formulario PPGR1'!#REF!)</f>
        <v>#REF!</v>
      </c>
      <c r="D73" s="419" t="e">
        <f>IF(Tabla46[[#This Row],[Tipos de Acciones]]="","",'Formulario PPGR1'!#REF!)</f>
        <v>#REF!</v>
      </c>
      <c r="E73" s="419" t="e">
        <f>IF(Tabla46[[#This Row],[Tipos de Acciones]]="","",'Formulario PPGR1'!#REF!)</f>
        <v>#REF!</v>
      </c>
      <c r="F73" s="419" t="e">
        <f>IF(Tabla46[[#This Row],[Tipos de Acciones]]="","",'Formulario PPGR1'!#REF!)</f>
        <v>#REF!</v>
      </c>
      <c r="G73" s="416" t="s">
        <v>936</v>
      </c>
      <c r="H73" s="416" t="s">
        <v>2221</v>
      </c>
      <c r="I73" s="417" t="s">
        <v>2246</v>
      </c>
      <c r="J73" s="416" t="s">
        <v>2246</v>
      </c>
      <c r="K73" s="418" t="s">
        <v>2247</v>
      </c>
      <c r="L73" s="416" t="s">
        <v>469</v>
      </c>
      <c r="M73" s="316" t="s">
        <v>2250</v>
      </c>
      <c r="N73" s="316" t="s">
        <v>1157</v>
      </c>
      <c r="O73" s="415" t="s">
        <v>2200</v>
      </c>
      <c r="P73" s="318" t="s">
        <v>1157</v>
      </c>
      <c r="Q73" s="293" t="s">
        <v>2201</v>
      </c>
      <c r="R73" s="293">
        <v>1</v>
      </c>
      <c r="S73" s="517">
        <v>257712</v>
      </c>
      <c r="T73" s="520" t="e">
        <f>+[1]!Tabla46[[#This Row],[Precio Unitario]]*[1]!Tabla46[[#This Row],[Cantidad de Insumos]]</f>
        <v>#REF!</v>
      </c>
      <c r="U73" s="414">
        <v>261401</v>
      </c>
      <c r="V73" s="328" t="s">
        <v>926</v>
      </c>
      <c r="W73" s="420"/>
    </row>
    <row r="74" spans="2:23" ht="18.75" hidden="1" customHeight="1" x14ac:dyDescent="0.2">
      <c r="B74" s="419" t="e">
        <f>IF(Tabla46[[#This Row],[Tipos de Acciones]]="","",CONCATENATE(Tabla46[[#This Row],[POA]],".",Tabla46[[#This Row],[SRS]],".",Tabla46[[#This Row],[AREA]],".",Tabla46[[#This Row],[TIPO]]))</f>
        <v>#REF!</v>
      </c>
      <c r="C74" s="419" t="e">
        <f>IF(Tabla46[[#This Row],[Tipos de Acciones]]="","",'Formulario PPGR1'!#REF!)</f>
        <v>#REF!</v>
      </c>
      <c r="D74" s="419" t="e">
        <f>IF(Tabla46[[#This Row],[Tipos de Acciones]]="","",'Formulario PPGR1'!#REF!)</f>
        <v>#REF!</v>
      </c>
      <c r="E74" s="419" t="e">
        <f>IF(Tabla46[[#This Row],[Tipos de Acciones]]="","",'Formulario PPGR1'!#REF!)</f>
        <v>#REF!</v>
      </c>
      <c r="F74" s="419" t="e">
        <f>IF(Tabla46[[#This Row],[Tipos de Acciones]]="","",'Formulario PPGR1'!#REF!)</f>
        <v>#REF!</v>
      </c>
      <c r="G74" s="416" t="s">
        <v>936</v>
      </c>
      <c r="H74" s="416" t="s">
        <v>2209</v>
      </c>
      <c r="I74" s="417" t="s">
        <v>2200</v>
      </c>
      <c r="J74" s="416" t="s">
        <v>2248</v>
      </c>
      <c r="K74" s="418" t="s">
        <v>2248</v>
      </c>
      <c r="L74" s="416" t="s">
        <v>469</v>
      </c>
      <c r="M74" s="316" t="s">
        <v>2250</v>
      </c>
      <c r="N74" s="316" t="s">
        <v>1157</v>
      </c>
      <c r="O74" s="415" t="s">
        <v>2200</v>
      </c>
      <c r="P74" s="318" t="s">
        <v>1157</v>
      </c>
      <c r="Q74" s="293" t="s">
        <v>2201</v>
      </c>
      <c r="R74" s="293">
        <v>1</v>
      </c>
      <c r="S74" s="517">
        <v>30000</v>
      </c>
      <c r="T74" s="520" t="e">
        <f>+[1]!Tabla46[[#This Row],[Precio Unitario]]*[1]!Tabla46[[#This Row],[Cantidad de Insumos]]</f>
        <v>#REF!</v>
      </c>
      <c r="U74" s="414">
        <v>265801</v>
      </c>
      <c r="V74" s="328" t="s">
        <v>926</v>
      </c>
      <c r="W74" s="420"/>
    </row>
    <row r="75" spans="2:23" ht="18.75" hidden="1" customHeight="1" x14ac:dyDescent="0.2">
      <c r="B75" s="419" t="e">
        <f>IF(Tabla46[[#This Row],[Tipos de Acciones]]="","",CONCATENATE(Tabla46[[#This Row],[POA]],".",Tabla46[[#This Row],[SRS]],".",Tabla46[[#This Row],[AREA]],".",Tabla46[[#This Row],[TIPO]]))</f>
        <v>#REF!</v>
      </c>
      <c r="C75" s="419" t="e">
        <f>IF(Tabla46[[#This Row],[Tipos de Acciones]]="","",'Formulario PPGR1'!#REF!)</f>
        <v>#REF!</v>
      </c>
      <c r="D75" s="419" t="e">
        <f>IF(Tabla46[[#This Row],[Tipos de Acciones]]="","",'Formulario PPGR1'!#REF!)</f>
        <v>#REF!</v>
      </c>
      <c r="E75" s="419" t="e">
        <f>IF(Tabla46[[#This Row],[Tipos de Acciones]]="","",'Formulario PPGR1'!#REF!)</f>
        <v>#REF!</v>
      </c>
      <c r="F75" s="419" t="e">
        <f>IF(Tabla46[[#This Row],[Tipos de Acciones]]="","",'Formulario PPGR1'!#REF!)</f>
        <v>#REF!</v>
      </c>
      <c r="G75" s="416" t="s">
        <v>934</v>
      </c>
      <c r="H75" s="416" t="s">
        <v>2209</v>
      </c>
      <c r="I75" s="417" t="s">
        <v>2200</v>
      </c>
      <c r="J75" s="416" t="s">
        <v>2248</v>
      </c>
      <c r="K75" s="418" t="s">
        <v>2248</v>
      </c>
      <c r="L75" s="416" t="s">
        <v>469</v>
      </c>
      <c r="M75" s="316" t="s">
        <v>2250</v>
      </c>
      <c r="N75" s="316" t="s">
        <v>1157</v>
      </c>
      <c r="O75" s="415" t="s">
        <v>2200</v>
      </c>
      <c r="P75" s="318" t="s">
        <v>1157</v>
      </c>
      <c r="Q75" s="293" t="s">
        <v>2201</v>
      </c>
      <c r="R75" s="293">
        <v>3</v>
      </c>
      <c r="S75" s="517">
        <v>5000</v>
      </c>
      <c r="T75" s="520" t="e">
        <f>+[1]!Tabla46[[#This Row],[Precio Unitario]]*[1]!Tabla46[[#This Row],[Cantidad de Insumos]]</f>
        <v>#REF!</v>
      </c>
      <c r="U75" s="414">
        <v>265801</v>
      </c>
      <c r="V75" s="328" t="s">
        <v>926</v>
      </c>
      <c r="W75" s="420"/>
    </row>
    <row r="76" spans="2:23" ht="18.75" hidden="1" customHeight="1" x14ac:dyDescent="0.2">
      <c r="B76" s="419" t="e">
        <f>IF(Tabla46[[#This Row],[Tipos de Acciones]]="","",CONCATENATE(Tabla46[[#This Row],[POA]],".",Tabla46[[#This Row],[SRS]],".",Tabla46[[#This Row],[AREA]],".",Tabla46[[#This Row],[TIPO]]))</f>
        <v>#REF!</v>
      </c>
      <c r="C76" s="419" t="e">
        <f>IF(Tabla46[[#This Row],[Tipos de Acciones]]="","",'Formulario PPGR1'!#REF!)</f>
        <v>#REF!</v>
      </c>
      <c r="D76" s="419" t="e">
        <f>IF(Tabla46[[#This Row],[Tipos de Acciones]]="","",'Formulario PPGR1'!#REF!)</f>
        <v>#REF!</v>
      </c>
      <c r="E76" s="419" t="e">
        <f>IF(Tabla46[[#This Row],[Tipos de Acciones]]="","",'Formulario PPGR1'!#REF!)</f>
        <v>#REF!</v>
      </c>
      <c r="F76" s="419" t="e">
        <f>IF(Tabla46[[#This Row],[Tipos de Acciones]]="","",'Formulario PPGR1'!#REF!)</f>
        <v>#REF!</v>
      </c>
      <c r="G76" s="416" t="s">
        <v>936</v>
      </c>
      <c r="H76" s="416" t="s">
        <v>2221</v>
      </c>
      <c r="I76" s="417" t="s">
        <v>2233</v>
      </c>
      <c r="J76" s="416" t="s">
        <v>2234</v>
      </c>
      <c r="K76" s="418" t="s">
        <v>2235</v>
      </c>
      <c r="L76" s="416" t="s">
        <v>469</v>
      </c>
      <c r="M76" s="316" t="s">
        <v>2250</v>
      </c>
      <c r="N76" s="316" t="s">
        <v>1157</v>
      </c>
      <c r="O76" s="415" t="s">
        <v>2200</v>
      </c>
      <c r="P76" s="318" t="s">
        <v>1157</v>
      </c>
      <c r="Q76" s="293" t="s">
        <v>2201</v>
      </c>
      <c r="R76" s="293">
        <v>1</v>
      </c>
      <c r="S76" s="517">
        <v>8270</v>
      </c>
      <c r="T76" s="520" t="e">
        <f>+[1]!Tabla46[[#This Row],[Precio Unitario]]*[1]!Tabla46[[#This Row],[Cantidad de Insumos]]</f>
        <v>#REF!</v>
      </c>
      <c r="U76" s="414">
        <v>239301</v>
      </c>
      <c r="V76" s="328" t="s">
        <v>926</v>
      </c>
      <c r="W76" s="420"/>
    </row>
    <row r="77" spans="2:23" ht="18.75" hidden="1" customHeight="1" x14ac:dyDescent="0.2">
      <c r="B77" s="419" t="e">
        <f>IF(Tabla46[[#This Row],[Tipos de Acciones]]="","",CONCATENATE(Tabla46[[#This Row],[POA]],".",Tabla46[[#This Row],[SRS]],".",Tabla46[[#This Row],[AREA]],".",Tabla46[[#This Row],[TIPO]]))</f>
        <v>#REF!</v>
      </c>
      <c r="C77" s="419" t="e">
        <f>IF(Tabla46[[#This Row],[Tipos de Acciones]]="","",'Formulario PPGR1'!#REF!)</f>
        <v>#REF!</v>
      </c>
      <c r="D77" s="419" t="e">
        <f>IF(Tabla46[[#This Row],[Tipos de Acciones]]="","",'Formulario PPGR1'!#REF!)</f>
        <v>#REF!</v>
      </c>
      <c r="E77" s="419" t="e">
        <f>IF(Tabla46[[#This Row],[Tipos de Acciones]]="","",'Formulario PPGR1'!#REF!)</f>
        <v>#REF!</v>
      </c>
      <c r="F77" s="419" t="e">
        <f>IF(Tabla46[[#This Row],[Tipos de Acciones]]="","",'Formulario PPGR1'!#REF!)</f>
        <v>#REF!</v>
      </c>
      <c r="G77" s="416" t="s">
        <v>936</v>
      </c>
      <c r="H77" s="416" t="s">
        <v>2221</v>
      </c>
      <c r="I77" s="417" t="s">
        <v>2233</v>
      </c>
      <c r="J77" s="416" t="s">
        <v>2234</v>
      </c>
      <c r="K77" s="418" t="s">
        <v>2251</v>
      </c>
      <c r="L77" s="416" t="s">
        <v>469</v>
      </c>
      <c r="M77" s="316" t="s">
        <v>2250</v>
      </c>
      <c r="N77" s="316" t="s">
        <v>1157</v>
      </c>
      <c r="O77" s="415" t="s">
        <v>2200</v>
      </c>
      <c r="P77" s="318" t="s">
        <v>1157</v>
      </c>
      <c r="Q77" s="293" t="s">
        <v>2201</v>
      </c>
      <c r="R77" s="293">
        <v>1</v>
      </c>
      <c r="S77" s="517">
        <v>8270</v>
      </c>
      <c r="T77" s="520" t="e">
        <f>+[1]!Tabla46[[#This Row],[Precio Unitario]]*[1]!Tabla46[[#This Row],[Cantidad de Insumos]]</f>
        <v>#REF!</v>
      </c>
      <c r="U77" s="414">
        <v>239301</v>
      </c>
      <c r="V77" s="328" t="s">
        <v>926</v>
      </c>
      <c r="W77" s="420"/>
    </row>
    <row r="78" spans="2:23" ht="18.75" hidden="1" customHeight="1" x14ac:dyDescent="0.2">
      <c r="B78" s="419" t="e">
        <f>IF(Tabla46[[#This Row],[Tipos de Acciones]]="","",CONCATENATE(Tabla46[[#This Row],[POA]],".",Tabla46[[#This Row],[SRS]],".",Tabla46[[#This Row],[AREA]],".",Tabla46[[#This Row],[TIPO]]))</f>
        <v>#REF!</v>
      </c>
      <c r="C78" s="419" t="e">
        <f>IF(Tabla46[[#This Row],[Tipos de Acciones]]="","",'Formulario PPGR1'!#REF!)</f>
        <v>#REF!</v>
      </c>
      <c r="D78" s="419" t="e">
        <f>IF(Tabla46[[#This Row],[Tipos de Acciones]]="","",'Formulario PPGR1'!#REF!)</f>
        <v>#REF!</v>
      </c>
      <c r="E78" s="419" t="e">
        <f>IF(Tabla46[[#This Row],[Tipos de Acciones]]="","",'Formulario PPGR1'!#REF!)</f>
        <v>#REF!</v>
      </c>
      <c r="F78" s="419" t="e">
        <f>IF(Tabla46[[#This Row],[Tipos de Acciones]]="","",'Formulario PPGR1'!#REF!)</f>
        <v>#REF!</v>
      </c>
      <c r="G78" s="416" t="s">
        <v>936</v>
      </c>
      <c r="H78" s="416" t="s">
        <v>2206</v>
      </c>
      <c r="I78" s="417" t="s">
        <v>2212</v>
      </c>
      <c r="J78" s="416" t="s">
        <v>2212</v>
      </c>
      <c r="K78" s="418" t="s">
        <v>2213</v>
      </c>
      <c r="L78" s="416" t="s">
        <v>469</v>
      </c>
      <c r="M78" s="316" t="s">
        <v>2250</v>
      </c>
      <c r="N78" s="316" t="s">
        <v>1157</v>
      </c>
      <c r="O78" s="415" t="s">
        <v>2200</v>
      </c>
      <c r="P78" s="318" t="s">
        <v>1157</v>
      </c>
      <c r="Q78" s="293" t="s">
        <v>2201</v>
      </c>
      <c r="R78" s="293">
        <v>1</v>
      </c>
      <c r="S78" s="517">
        <v>56050</v>
      </c>
      <c r="T78" s="520" t="e">
        <f>+[1]!Tabla46[[#This Row],[Precio Unitario]]*[1]!Tabla46[[#This Row],[Cantidad de Insumos]]</f>
        <v>#REF!</v>
      </c>
      <c r="U78" s="414">
        <v>261301</v>
      </c>
      <c r="V78" s="328" t="s">
        <v>926</v>
      </c>
      <c r="W78" s="420"/>
    </row>
    <row r="79" spans="2:23" ht="18.75" hidden="1" customHeight="1" x14ac:dyDescent="0.2">
      <c r="B79" s="419" t="e">
        <f>IF(Tabla46[[#This Row],[Tipos de Acciones]]="","",CONCATENATE(Tabla46[[#This Row],[POA]],".",Tabla46[[#This Row],[SRS]],".",Tabla46[[#This Row],[AREA]],".",Tabla46[[#This Row],[TIPO]]))</f>
        <v>#REF!</v>
      </c>
      <c r="C79" s="419" t="e">
        <f>IF(Tabla46[[#This Row],[Tipos de Acciones]]="","",'Formulario PPGR1'!#REF!)</f>
        <v>#REF!</v>
      </c>
      <c r="D79" s="419" t="e">
        <f>IF(Tabla46[[#This Row],[Tipos de Acciones]]="","",'Formulario PPGR1'!#REF!)</f>
        <v>#REF!</v>
      </c>
      <c r="E79" s="419" t="e">
        <f>IF(Tabla46[[#This Row],[Tipos de Acciones]]="","",'Formulario PPGR1'!#REF!)</f>
        <v>#REF!</v>
      </c>
      <c r="F79" s="419" t="e">
        <f>IF(Tabla46[[#This Row],[Tipos de Acciones]]="","",'Formulario PPGR1'!#REF!)</f>
        <v>#REF!</v>
      </c>
      <c r="G79" s="416" t="s">
        <v>934</v>
      </c>
      <c r="H79" s="416" t="s">
        <v>2206</v>
      </c>
      <c r="I79" s="417" t="s">
        <v>2212</v>
      </c>
      <c r="J79" s="416" t="s">
        <v>2212</v>
      </c>
      <c r="K79" s="418" t="s">
        <v>2213</v>
      </c>
      <c r="L79" s="416" t="s">
        <v>469</v>
      </c>
      <c r="M79" s="316" t="s">
        <v>2250</v>
      </c>
      <c r="N79" s="316" t="s">
        <v>1157</v>
      </c>
      <c r="O79" s="415" t="s">
        <v>2200</v>
      </c>
      <c r="P79" s="318" t="s">
        <v>1157</v>
      </c>
      <c r="Q79" s="293" t="s">
        <v>2201</v>
      </c>
      <c r="R79" s="293">
        <v>3</v>
      </c>
      <c r="S79" s="517">
        <v>5000</v>
      </c>
      <c r="T79" s="520" t="e">
        <f>+[1]!Tabla46[[#This Row],[Precio Unitario]]*[1]!Tabla46[[#This Row],[Cantidad de Insumos]]</f>
        <v>#REF!</v>
      </c>
      <c r="U79" s="414">
        <v>261301</v>
      </c>
      <c r="V79" s="328" t="s">
        <v>926</v>
      </c>
      <c r="W79" s="420"/>
    </row>
    <row r="80" spans="2:23" ht="18.75" hidden="1" customHeight="1" x14ac:dyDescent="0.2">
      <c r="B80" s="419" t="e">
        <f>IF(Tabla46[[#This Row],[Tipos de Acciones]]="","",CONCATENATE(Tabla46[[#This Row],[POA]],".",Tabla46[[#This Row],[SRS]],".",Tabla46[[#This Row],[AREA]],".",Tabla46[[#This Row],[TIPO]]))</f>
        <v>#REF!</v>
      </c>
      <c r="C80" s="419" t="e">
        <f>IF(Tabla46[[#This Row],[Tipos de Acciones]]="","",'Formulario PPGR1'!#REF!)</f>
        <v>#REF!</v>
      </c>
      <c r="D80" s="419" t="e">
        <f>IF(Tabla46[[#This Row],[Tipos de Acciones]]="","",'Formulario PPGR1'!#REF!)</f>
        <v>#REF!</v>
      </c>
      <c r="E80" s="419" t="e">
        <f>IF(Tabla46[[#This Row],[Tipos de Acciones]]="","",'Formulario PPGR1'!#REF!)</f>
        <v>#REF!</v>
      </c>
      <c r="F80" s="419" t="e">
        <f>IF(Tabla46[[#This Row],[Tipos de Acciones]]="","",'Formulario PPGR1'!#REF!)</f>
        <v>#REF!</v>
      </c>
      <c r="G80" s="416" t="s">
        <v>936</v>
      </c>
      <c r="H80" s="416" t="s">
        <v>2215</v>
      </c>
      <c r="I80" s="417" t="s">
        <v>2216</v>
      </c>
      <c r="J80" s="416" t="s">
        <v>2216</v>
      </c>
      <c r="K80" s="418" t="s">
        <v>2217</v>
      </c>
      <c r="L80" s="416" t="s">
        <v>469</v>
      </c>
      <c r="M80" s="316" t="s">
        <v>2250</v>
      </c>
      <c r="N80" s="316" t="s">
        <v>1157</v>
      </c>
      <c r="O80" s="415" t="s">
        <v>2200</v>
      </c>
      <c r="P80" s="318" t="s">
        <v>1157</v>
      </c>
      <c r="Q80" s="293" t="s">
        <v>2201</v>
      </c>
      <c r="R80" s="293">
        <v>1</v>
      </c>
      <c r="S80" s="517">
        <v>15000</v>
      </c>
      <c r="T80" s="520" t="e">
        <f>+[1]!Tabla46[[#This Row],[Precio Unitario]]*[1]!Tabla46[[#This Row],[Cantidad de Insumos]]</f>
        <v>#REF!</v>
      </c>
      <c r="U80" s="414">
        <v>239601</v>
      </c>
      <c r="V80" s="328" t="s">
        <v>926</v>
      </c>
      <c r="W80" s="420"/>
    </row>
    <row r="81" spans="2:23" ht="18.75" hidden="1" customHeight="1" x14ac:dyDescent="0.2">
      <c r="B81" s="419" t="e">
        <f>IF(Tabla46[[#This Row],[Tipos de Acciones]]="","",CONCATENATE(Tabla46[[#This Row],[POA]],".",Tabla46[[#This Row],[SRS]],".",Tabla46[[#This Row],[AREA]],".",Tabla46[[#This Row],[TIPO]]))</f>
        <v>#REF!</v>
      </c>
      <c r="C81" s="419" t="e">
        <f>IF(Tabla46[[#This Row],[Tipos de Acciones]]="","",'Formulario PPGR1'!#REF!)</f>
        <v>#REF!</v>
      </c>
      <c r="D81" s="419" t="e">
        <f>IF(Tabla46[[#This Row],[Tipos de Acciones]]="","",'Formulario PPGR1'!#REF!)</f>
        <v>#REF!</v>
      </c>
      <c r="E81" s="419" t="e">
        <f>IF(Tabla46[[#This Row],[Tipos de Acciones]]="","",'Formulario PPGR1'!#REF!)</f>
        <v>#REF!</v>
      </c>
      <c r="F81" s="419" t="e">
        <f>IF(Tabla46[[#This Row],[Tipos de Acciones]]="","",'Formulario PPGR1'!#REF!)</f>
        <v>#REF!</v>
      </c>
      <c r="G81" s="416" t="s">
        <v>936</v>
      </c>
      <c r="H81" s="416" t="s">
        <v>2218</v>
      </c>
      <c r="I81" s="417" t="s">
        <v>2219</v>
      </c>
      <c r="J81" s="416" t="s">
        <v>2219</v>
      </c>
      <c r="K81" s="418" t="s">
        <v>2220</v>
      </c>
      <c r="L81" s="416" t="s">
        <v>469</v>
      </c>
      <c r="M81" s="316" t="s">
        <v>2250</v>
      </c>
      <c r="N81" s="316" t="s">
        <v>1157</v>
      </c>
      <c r="O81" s="415" t="s">
        <v>2200</v>
      </c>
      <c r="P81" s="318" t="s">
        <v>1157</v>
      </c>
      <c r="Q81" s="293" t="s">
        <v>2201</v>
      </c>
      <c r="R81" s="293">
        <v>2</v>
      </c>
      <c r="S81" s="517">
        <v>8600</v>
      </c>
      <c r="T81" s="520" t="e">
        <f>+[1]!Tabla46[[#This Row],[Precio Unitario]]*[1]!Tabla46[[#This Row],[Cantidad de Insumos]]</f>
        <v>#REF!</v>
      </c>
      <c r="U81" s="414">
        <v>239601</v>
      </c>
      <c r="V81" s="328" t="s">
        <v>926</v>
      </c>
      <c r="W81" s="420"/>
    </row>
    <row r="82" spans="2:23" ht="18.75" hidden="1" customHeight="1" x14ac:dyDescent="0.2">
      <c r="B82" s="419" t="e">
        <f>IF(Tabla46[[#This Row],[Tipos de Acciones]]="","",CONCATENATE(Tabla46[[#This Row],[POA]],".",Tabla46[[#This Row],[SRS]],".",Tabla46[[#This Row],[AREA]],".",Tabla46[[#This Row],[TIPO]]))</f>
        <v>#REF!</v>
      </c>
      <c r="C82" s="419" t="e">
        <f>IF(Tabla46[[#This Row],[Tipos de Acciones]]="","",'Formulario PPGR1'!#REF!)</f>
        <v>#REF!</v>
      </c>
      <c r="D82" s="419" t="e">
        <f>IF(Tabla46[[#This Row],[Tipos de Acciones]]="","",'Formulario PPGR1'!#REF!)</f>
        <v>#REF!</v>
      </c>
      <c r="E82" s="419" t="e">
        <f>IF(Tabla46[[#This Row],[Tipos de Acciones]]="","",'Formulario PPGR1'!#REF!)</f>
        <v>#REF!</v>
      </c>
      <c r="F82" s="419" t="e">
        <f>IF(Tabla46[[#This Row],[Tipos de Acciones]]="","",'Formulario PPGR1'!#REF!)</f>
        <v>#REF!</v>
      </c>
      <c r="G82" s="416" t="s">
        <v>936</v>
      </c>
      <c r="H82" s="416" t="s">
        <v>2221</v>
      </c>
      <c r="I82" s="417" t="s">
        <v>2222</v>
      </c>
      <c r="J82" s="416" t="s">
        <v>2222</v>
      </c>
      <c r="K82" s="418" t="s">
        <v>2223</v>
      </c>
      <c r="L82" s="416" t="s">
        <v>469</v>
      </c>
      <c r="M82" s="316" t="s">
        <v>2250</v>
      </c>
      <c r="N82" s="316" t="s">
        <v>1157</v>
      </c>
      <c r="O82" s="415" t="s">
        <v>2200</v>
      </c>
      <c r="P82" s="318" t="s">
        <v>1157</v>
      </c>
      <c r="Q82" s="293" t="s">
        <v>2201</v>
      </c>
      <c r="R82" s="293">
        <v>2</v>
      </c>
      <c r="S82" s="517">
        <v>43660</v>
      </c>
      <c r="T82" s="520" t="e">
        <f>+[1]!Tabla46[[#This Row],[Precio Unitario]]*[1]!Tabla46[[#This Row],[Cantidad de Insumos]]</f>
        <v>#REF!</v>
      </c>
      <c r="U82" s="414">
        <v>261901</v>
      </c>
      <c r="V82" s="328" t="s">
        <v>926</v>
      </c>
      <c r="W82" s="420"/>
    </row>
    <row r="83" spans="2:23" ht="18.75" hidden="1" customHeight="1" x14ac:dyDescent="0.2">
      <c r="B83" s="419" t="e">
        <f>IF(Tabla46[[#This Row],[Tipos de Acciones]]="","",CONCATENATE(Tabla46[[#This Row],[POA]],".",Tabla46[[#This Row],[SRS]],".",Tabla46[[#This Row],[AREA]],".",Tabla46[[#This Row],[TIPO]]))</f>
        <v>#REF!</v>
      </c>
      <c r="C83" s="419" t="e">
        <f>IF(Tabla46[[#This Row],[Tipos de Acciones]]="","",'Formulario PPGR1'!#REF!)</f>
        <v>#REF!</v>
      </c>
      <c r="D83" s="419" t="e">
        <f>IF(Tabla46[[#This Row],[Tipos de Acciones]]="","",'Formulario PPGR1'!#REF!)</f>
        <v>#REF!</v>
      </c>
      <c r="E83" s="419" t="e">
        <f>IF(Tabla46[[#This Row],[Tipos de Acciones]]="","",'Formulario PPGR1'!#REF!)</f>
        <v>#REF!</v>
      </c>
      <c r="F83" s="419" t="e">
        <f>IF(Tabla46[[#This Row],[Tipos de Acciones]]="","",'Formulario PPGR1'!#REF!)</f>
        <v>#REF!</v>
      </c>
      <c r="G83" s="416" t="s">
        <v>936</v>
      </c>
      <c r="H83" s="416" t="s">
        <v>2221</v>
      </c>
      <c r="I83" s="417" t="s">
        <v>2236</v>
      </c>
      <c r="J83" s="416" t="s">
        <v>2236</v>
      </c>
      <c r="K83" s="418" t="s">
        <v>2237</v>
      </c>
      <c r="L83" s="416" t="s">
        <v>469</v>
      </c>
      <c r="M83" s="316" t="s">
        <v>2250</v>
      </c>
      <c r="N83" s="316" t="s">
        <v>1157</v>
      </c>
      <c r="O83" s="415" t="s">
        <v>2200</v>
      </c>
      <c r="P83" s="318" t="s">
        <v>1157</v>
      </c>
      <c r="Q83" s="293" t="s">
        <v>2201</v>
      </c>
      <c r="R83" s="293">
        <v>2</v>
      </c>
      <c r="S83" s="517">
        <v>15733.33</v>
      </c>
      <c r="T83" s="520" t="e">
        <f>+[1]!Tabla46[[#This Row],[Precio Unitario]]*[1]!Tabla46[[#This Row],[Cantidad de Insumos]]</f>
        <v>#REF!</v>
      </c>
      <c r="U83" s="414">
        <v>239301</v>
      </c>
      <c r="V83" s="328" t="s">
        <v>926</v>
      </c>
      <c r="W83" s="420"/>
    </row>
    <row r="84" spans="2:23" ht="18.75" hidden="1" customHeight="1" x14ac:dyDescent="0.2">
      <c r="B84" s="419" t="e">
        <f>IF(Tabla46[[#This Row],[Tipos de Acciones]]="","",CONCATENATE(Tabla46[[#This Row],[POA]],".",Tabla46[[#This Row],[SRS]],".",Tabla46[[#This Row],[AREA]],".",Tabla46[[#This Row],[TIPO]]))</f>
        <v>#REF!</v>
      </c>
      <c r="C84" s="419" t="e">
        <f>IF(Tabla46[[#This Row],[Tipos de Acciones]]="","",'Formulario PPGR1'!#REF!)</f>
        <v>#REF!</v>
      </c>
      <c r="D84" s="419" t="e">
        <f>IF(Tabla46[[#This Row],[Tipos de Acciones]]="","",'Formulario PPGR1'!#REF!)</f>
        <v>#REF!</v>
      </c>
      <c r="E84" s="419" t="e">
        <f>IF(Tabla46[[#This Row],[Tipos de Acciones]]="","",'Formulario PPGR1'!#REF!)</f>
        <v>#REF!</v>
      </c>
      <c r="F84" s="419" t="e">
        <f>IF(Tabla46[[#This Row],[Tipos de Acciones]]="","",'Formulario PPGR1'!#REF!)</f>
        <v>#REF!</v>
      </c>
      <c r="G84" s="416" t="s">
        <v>936</v>
      </c>
      <c r="H84" s="416" t="s">
        <v>2221</v>
      </c>
      <c r="I84" s="417" t="s">
        <v>2236</v>
      </c>
      <c r="J84" s="416" t="s">
        <v>2236</v>
      </c>
      <c r="K84" s="418" t="s">
        <v>2238</v>
      </c>
      <c r="L84" s="416" t="s">
        <v>469</v>
      </c>
      <c r="M84" s="316" t="s">
        <v>2250</v>
      </c>
      <c r="N84" s="316" t="s">
        <v>1157</v>
      </c>
      <c r="O84" s="415" t="s">
        <v>2200</v>
      </c>
      <c r="P84" s="318" t="s">
        <v>1157</v>
      </c>
      <c r="Q84" s="293" t="s">
        <v>2201</v>
      </c>
      <c r="R84" s="293">
        <v>2</v>
      </c>
      <c r="S84" s="517">
        <v>4500</v>
      </c>
      <c r="T84" s="520" t="e">
        <f>+[1]!Tabla46[[#This Row],[Precio Unitario]]*[1]!Tabla46[[#This Row],[Cantidad de Insumos]]</f>
        <v>#REF!</v>
      </c>
      <c r="U84" s="414">
        <v>239301</v>
      </c>
      <c r="V84" s="328" t="s">
        <v>926</v>
      </c>
      <c r="W84" s="420"/>
    </row>
    <row r="85" spans="2:23" ht="18.75" hidden="1" customHeight="1" x14ac:dyDescent="0.2">
      <c r="B85" s="419" t="e">
        <f>IF(Tabla46[[#This Row],[Tipos de Acciones]]="","",CONCATENATE(Tabla46[[#This Row],[POA]],".",Tabla46[[#This Row],[SRS]],".",Tabla46[[#This Row],[AREA]],".",Tabla46[[#This Row],[TIPO]]))</f>
        <v>#REF!</v>
      </c>
      <c r="C85" s="419" t="e">
        <f>IF(Tabla46[[#This Row],[Tipos de Acciones]]="","",'Formulario PPGR1'!#REF!)</f>
        <v>#REF!</v>
      </c>
      <c r="D85" s="419" t="e">
        <f>IF(Tabla46[[#This Row],[Tipos de Acciones]]="","",'Formulario PPGR1'!#REF!)</f>
        <v>#REF!</v>
      </c>
      <c r="E85" s="419" t="e">
        <f>IF(Tabla46[[#This Row],[Tipos de Acciones]]="","",'Formulario PPGR1'!#REF!)</f>
        <v>#REF!</v>
      </c>
      <c r="F85" s="419" t="e">
        <f>IF(Tabla46[[#This Row],[Tipos de Acciones]]="","",'Formulario PPGR1'!#REF!)</f>
        <v>#REF!</v>
      </c>
      <c r="G85" s="416" t="s">
        <v>936</v>
      </c>
      <c r="H85" s="416" t="s">
        <v>2221</v>
      </c>
      <c r="I85" s="417" t="s">
        <v>2236</v>
      </c>
      <c r="J85" s="416" t="s">
        <v>2236</v>
      </c>
      <c r="K85" s="418" t="s">
        <v>2239</v>
      </c>
      <c r="L85" s="416" t="s">
        <v>469</v>
      </c>
      <c r="M85" s="316" t="s">
        <v>2250</v>
      </c>
      <c r="N85" s="316" t="s">
        <v>1157</v>
      </c>
      <c r="O85" s="415" t="s">
        <v>2200</v>
      </c>
      <c r="P85" s="318" t="s">
        <v>1157</v>
      </c>
      <c r="Q85" s="293" t="s">
        <v>2201</v>
      </c>
      <c r="R85" s="293">
        <v>2</v>
      </c>
      <c r="S85" s="517">
        <v>15733.33</v>
      </c>
      <c r="T85" s="520" t="e">
        <f>+[1]!Tabla46[[#This Row],[Precio Unitario]]*[1]!Tabla46[[#This Row],[Cantidad de Insumos]]</f>
        <v>#REF!</v>
      </c>
      <c r="U85" s="414">
        <v>239301</v>
      </c>
      <c r="V85" s="328" t="s">
        <v>926</v>
      </c>
      <c r="W85" s="420"/>
    </row>
    <row r="86" spans="2:23" ht="18.75" hidden="1" customHeight="1" x14ac:dyDescent="0.2">
      <c r="B86" s="419" t="e">
        <f>IF(Tabla46[[#This Row],[Tipos de Acciones]]="","",CONCATENATE(Tabla46[[#This Row],[POA]],".",Tabla46[[#This Row],[SRS]],".",Tabla46[[#This Row],[AREA]],".",Tabla46[[#This Row],[TIPO]]))</f>
        <v>#REF!</v>
      </c>
      <c r="C86" s="419" t="e">
        <f>IF(Tabla46[[#This Row],[Tipos de Acciones]]="","",'Formulario PPGR1'!#REF!)</f>
        <v>#REF!</v>
      </c>
      <c r="D86" s="419" t="e">
        <f>IF(Tabla46[[#This Row],[Tipos de Acciones]]="","",'Formulario PPGR1'!#REF!)</f>
        <v>#REF!</v>
      </c>
      <c r="E86" s="419" t="e">
        <f>IF(Tabla46[[#This Row],[Tipos de Acciones]]="","",'Formulario PPGR1'!#REF!)</f>
        <v>#REF!</v>
      </c>
      <c r="F86" s="419" t="e">
        <f>IF(Tabla46[[#This Row],[Tipos de Acciones]]="","",'Formulario PPGR1'!#REF!)</f>
        <v>#REF!</v>
      </c>
      <c r="G86" s="416" t="s">
        <v>936</v>
      </c>
      <c r="H86" s="416" t="s">
        <v>2221</v>
      </c>
      <c r="I86" s="417" t="s">
        <v>2224</v>
      </c>
      <c r="J86" s="416" t="s">
        <v>2224</v>
      </c>
      <c r="K86" s="418" t="s">
        <v>2225</v>
      </c>
      <c r="L86" s="416" t="s">
        <v>469</v>
      </c>
      <c r="M86" s="316" t="s">
        <v>2250</v>
      </c>
      <c r="N86" s="316" t="s">
        <v>1157</v>
      </c>
      <c r="O86" s="415" t="s">
        <v>2200</v>
      </c>
      <c r="P86" s="318" t="s">
        <v>1157</v>
      </c>
      <c r="Q86" s="293" t="s">
        <v>2201</v>
      </c>
      <c r="R86" s="293">
        <v>1</v>
      </c>
      <c r="S86" s="517">
        <v>44333.33</v>
      </c>
      <c r="T86" s="520" t="e">
        <f>+[1]!Tabla46[[#This Row],[Precio Unitario]]*[1]!Tabla46[[#This Row],[Cantidad de Insumos]]</f>
        <v>#REF!</v>
      </c>
      <c r="U86" s="414">
        <v>239301</v>
      </c>
      <c r="V86" s="328" t="s">
        <v>926</v>
      </c>
      <c r="W86" s="420"/>
    </row>
    <row r="87" spans="2:23" ht="18.75" hidden="1" customHeight="1" x14ac:dyDescent="0.2">
      <c r="B87" s="419" t="e">
        <f>IF(Tabla46[[#This Row],[Tipos de Acciones]]="","",CONCATENATE(Tabla46[[#This Row],[POA]],".",Tabla46[[#This Row],[SRS]],".",Tabla46[[#This Row],[AREA]],".",Tabla46[[#This Row],[TIPO]]))</f>
        <v>#REF!</v>
      </c>
      <c r="C87" s="419" t="e">
        <f>IF(Tabla46[[#This Row],[Tipos de Acciones]]="","",'Formulario PPGR1'!#REF!)</f>
        <v>#REF!</v>
      </c>
      <c r="D87" s="419" t="e">
        <f>IF(Tabla46[[#This Row],[Tipos de Acciones]]="","",'Formulario PPGR1'!#REF!)</f>
        <v>#REF!</v>
      </c>
      <c r="E87" s="419" t="e">
        <f>IF(Tabla46[[#This Row],[Tipos de Acciones]]="","",'Formulario PPGR1'!#REF!)</f>
        <v>#REF!</v>
      </c>
      <c r="F87" s="419" t="e">
        <f>IF(Tabla46[[#This Row],[Tipos de Acciones]]="","",'Formulario PPGR1'!#REF!)</f>
        <v>#REF!</v>
      </c>
      <c r="G87" s="416" t="s">
        <v>936</v>
      </c>
      <c r="H87" s="416" t="s">
        <v>2221</v>
      </c>
      <c r="I87" s="417" t="s">
        <v>2222</v>
      </c>
      <c r="J87" s="416" t="s">
        <v>2222</v>
      </c>
      <c r="K87" s="418" t="s">
        <v>2226</v>
      </c>
      <c r="L87" s="416" t="s">
        <v>469</v>
      </c>
      <c r="M87" s="316" t="s">
        <v>2250</v>
      </c>
      <c r="N87" s="316" t="s">
        <v>1157</v>
      </c>
      <c r="O87" s="415" t="s">
        <v>2200</v>
      </c>
      <c r="P87" s="318" t="s">
        <v>1157</v>
      </c>
      <c r="Q87" s="293" t="s">
        <v>2201</v>
      </c>
      <c r="R87" s="293">
        <v>1</v>
      </c>
      <c r="S87" s="517">
        <v>104465.4</v>
      </c>
      <c r="T87" s="520" t="e">
        <f>+[1]!Tabla46[[#This Row],[Precio Unitario]]*[1]!Tabla46[[#This Row],[Cantidad de Insumos]]</f>
        <v>#REF!</v>
      </c>
      <c r="U87" s="414">
        <v>261901</v>
      </c>
      <c r="V87" s="328" t="s">
        <v>926</v>
      </c>
      <c r="W87" s="420"/>
    </row>
    <row r="88" spans="2:23" ht="18.75" hidden="1" customHeight="1" x14ac:dyDescent="0.2">
      <c r="B88" s="419" t="e">
        <f>IF(Tabla46[[#This Row],[Tipos de Acciones]]="","",CONCATENATE(Tabla46[[#This Row],[POA]],".",Tabla46[[#This Row],[SRS]],".",Tabla46[[#This Row],[AREA]],".",Tabla46[[#This Row],[TIPO]]))</f>
        <v>#REF!</v>
      </c>
      <c r="C88" s="419" t="e">
        <f>IF(Tabla46[[#This Row],[Tipos de Acciones]]="","",'Formulario PPGR1'!#REF!)</f>
        <v>#REF!</v>
      </c>
      <c r="D88" s="419" t="e">
        <f>IF(Tabla46[[#This Row],[Tipos de Acciones]]="","",'Formulario PPGR1'!#REF!)</f>
        <v>#REF!</v>
      </c>
      <c r="E88" s="419" t="e">
        <f>IF(Tabla46[[#This Row],[Tipos de Acciones]]="","",'Formulario PPGR1'!#REF!)</f>
        <v>#REF!</v>
      </c>
      <c r="F88" s="419" t="e">
        <f>IF(Tabla46[[#This Row],[Tipos de Acciones]]="","",'Formulario PPGR1'!#REF!)</f>
        <v>#REF!</v>
      </c>
      <c r="G88" s="416" t="s">
        <v>936</v>
      </c>
      <c r="H88" s="416" t="s">
        <v>2221</v>
      </c>
      <c r="I88" s="417" t="s">
        <v>2227</v>
      </c>
      <c r="J88" s="416" t="s">
        <v>2227</v>
      </c>
      <c r="K88" s="418" t="s">
        <v>2228</v>
      </c>
      <c r="L88" s="416" t="s">
        <v>469</v>
      </c>
      <c r="M88" s="316" t="s">
        <v>2250</v>
      </c>
      <c r="N88" s="316" t="s">
        <v>1157</v>
      </c>
      <c r="O88" s="415" t="s">
        <v>2200</v>
      </c>
      <c r="P88" s="318" t="s">
        <v>1157</v>
      </c>
      <c r="Q88" s="293" t="s">
        <v>2201</v>
      </c>
      <c r="R88" s="293">
        <v>1</v>
      </c>
      <c r="S88" s="517">
        <v>12836.04</v>
      </c>
      <c r="T88" s="520" t="e">
        <f>+[1]!Tabla46[[#This Row],[Precio Unitario]]*[1]!Tabla46[[#This Row],[Cantidad de Insumos]]</f>
        <v>#REF!</v>
      </c>
      <c r="U88" s="414">
        <v>239301</v>
      </c>
      <c r="V88" s="328" t="s">
        <v>926</v>
      </c>
      <c r="W88" s="420"/>
    </row>
    <row r="89" spans="2:23" ht="18.75" hidden="1" customHeight="1" x14ac:dyDescent="0.2">
      <c r="B89" s="419" t="e">
        <f>IF(Tabla46[[#This Row],[Tipos de Acciones]]="","",CONCATENATE(Tabla46[[#This Row],[POA]],".",Tabla46[[#This Row],[SRS]],".",Tabla46[[#This Row],[AREA]],".",Tabla46[[#This Row],[TIPO]]))</f>
        <v>#REF!</v>
      </c>
      <c r="C89" s="419" t="e">
        <f>IF(Tabla46[[#This Row],[Tipos de Acciones]]="","",'Formulario PPGR1'!#REF!)</f>
        <v>#REF!</v>
      </c>
      <c r="D89" s="419" t="e">
        <f>IF(Tabla46[[#This Row],[Tipos de Acciones]]="","",'Formulario PPGR1'!#REF!)</f>
        <v>#REF!</v>
      </c>
      <c r="E89" s="419" t="e">
        <f>IF(Tabla46[[#This Row],[Tipos de Acciones]]="","",'Formulario PPGR1'!#REF!)</f>
        <v>#REF!</v>
      </c>
      <c r="F89" s="419" t="e">
        <f>IF(Tabla46[[#This Row],[Tipos de Acciones]]="","",'Formulario PPGR1'!#REF!)</f>
        <v>#REF!</v>
      </c>
      <c r="G89" s="416" t="s">
        <v>936</v>
      </c>
      <c r="H89" s="416" t="s">
        <v>2221</v>
      </c>
      <c r="I89" s="417" t="s">
        <v>2229</v>
      </c>
      <c r="J89" s="416" t="s">
        <v>2229</v>
      </c>
      <c r="K89" s="418" t="s">
        <v>2230</v>
      </c>
      <c r="L89" s="416" t="s">
        <v>469</v>
      </c>
      <c r="M89" s="316" t="s">
        <v>2250</v>
      </c>
      <c r="N89" s="316" t="s">
        <v>1157</v>
      </c>
      <c r="O89" s="415" t="s">
        <v>2200</v>
      </c>
      <c r="P89" s="318" t="s">
        <v>1157</v>
      </c>
      <c r="Q89" s="293" t="s">
        <v>2201</v>
      </c>
      <c r="R89" s="293">
        <v>1</v>
      </c>
      <c r="S89" s="517">
        <v>180000</v>
      </c>
      <c r="T89" s="520" t="e">
        <f>+[1]!Tabla46[[#This Row],[Precio Unitario]]*[1]!Tabla46[[#This Row],[Cantidad de Insumos]]</f>
        <v>#REF!</v>
      </c>
      <c r="U89" s="414">
        <v>239301</v>
      </c>
      <c r="V89" s="328" t="s">
        <v>926</v>
      </c>
      <c r="W89" s="420"/>
    </row>
    <row r="90" spans="2:23" ht="18.75" hidden="1" customHeight="1" x14ac:dyDescent="0.2">
      <c r="B90" s="419" t="e">
        <f>IF(Tabla46[[#This Row],[Tipos de Acciones]]="","",CONCATENATE(Tabla46[[#This Row],[POA]],".",Tabla46[[#This Row],[SRS]],".",Tabla46[[#This Row],[AREA]],".",Tabla46[[#This Row],[TIPO]]))</f>
        <v>#REF!</v>
      </c>
      <c r="C90" s="419" t="e">
        <f>IF(Tabla46[[#This Row],[Tipos de Acciones]]="","",'Formulario PPGR1'!#REF!)</f>
        <v>#REF!</v>
      </c>
      <c r="D90" s="419" t="e">
        <f>IF(Tabla46[[#This Row],[Tipos de Acciones]]="","",'Formulario PPGR1'!#REF!)</f>
        <v>#REF!</v>
      </c>
      <c r="E90" s="419" t="e">
        <f>IF(Tabla46[[#This Row],[Tipos de Acciones]]="","",'Formulario PPGR1'!#REF!)</f>
        <v>#REF!</v>
      </c>
      <c r="F90" s="419" t="e">
        <f>IF(Tabla46[[#This Row],[Tipos de Acciones]]="","",'Formulario PPGR1'!#REF!)</f>
        <v>#REF!</v>
      </c>
      <c r="G90" s="416" t="s">
        <v>936</v>
      </c>
      <c r="H90" s="416" t="s">
        <v>2221</v>
      </c>
      <c r="I90" s="417" t="s">
        <v>2231</v>
      </c>
      <c r="J90" s="416" t="s">
        <v>2231</v>
      </c>
      <c r="K90" s="418" t="s">
        <v>2232</v>
      </c>
      <c r="L90" s="416" t="s">
        <v>469</v>
      </c>
      <c r="M90" s="316" t="s">
        <v>2250</v>
      </c>
      <c r="N90" s="316" t="s">
        <v>1157</v>
      </c>
      <c r="O90" s="415" t="s">
        <v>2200</v>
      </c>
      <c r="P90" s="318" t="s">
        <v>1157</v>
      </c>
      <c r="Q90" s="293" t="s">
        <v>2201</v>
      </c>
      <c r="R90" s="293">
        <v>2</v>
      </c>
      <c r="S90" s="517">
        <v>32099.97</v>
      </c>
      <c r="T90" s="520" t="e">
        <f>+[1]!Tabla46[[#This Row],[Precio Unitario]]*[1]!Tabla46[[#This Row],[Cantidad de Insumos]]</f>
        <v>#REF!</v>
      </c>
      <c r="U90" s="414">
        <v>239301</v>
      </c>
      <c r="V90" s="328" t="s">
        <v>926</v>
      </c>
      <c r="W90" s="420"/>
    </row>
    <row r="91" spans="2:23" ht="18.75" hidden="1" customHeight="1" x14ac:dyDescent="0.2">
      <c r="B91" s="419" t="e">
        <f>IF(Tabla46[[#This Row],[Tipos de Acciones]]="","",CONCATENATE(Tabla46[[#This Row],[POA]],".",Tabla46[[#This Row],[SRS]],".",Tabla46[[#This Row],[AREA]],".",Tabla46[[#This Row],[TIPO]]))</f>
        <v>#REF!</v>
      </c>
      <c r="C91" s="419" t="e">
        <f>IF(Tabla46[[#This Row],[Tipos de Acciones]]="","",'Formulario PPGR1'!#REF!)</f>
        <v>#REF!</v>
      </c>
      <c r="D91" s="419" t="e">
        <f>IF(Tabla46[[#This Row],[Tipos de Acciones]]="","",'Formulario PPGR1'!#REF!)</f>
        <v>#REF!</v>
      </c>
      <c r="E91" s="419" t="e">
        <f>IF(Tabla46[[#This Row],[Tipos de Acciones]]="","",'Formulario PPGR1'!#REF!)</f>
        <v>#REF!</v>
      </c>
      <c r="F91" s="419" t="e">
        <f>IF(Tabla46[[#This Row],[Tipos de Acciones]]="","",'Formulario PPGR1'!#REF!)</f>
        <v>#REF!</v>
      </c>
      <c r="G91" s="416" t="s">
        <v>936</v>
      </c>
      <c r="H91" s="416" t="s">
        <v>2206</v>
      </c>
      <c r="I91" s="417" t="s">
        <v>2212</v>
      </c>
      <c r="J91" s="416" t="s">
        <v>2212</v>
      </c>
      <c r="K91" s="418" t="s">
        <v>2213</v>
      </c>
      <c r="L91" s="416" t="s">
        <v>469</v>
      </c>
      <c r="M91" s="316" t="s">
        <v>2252</v>
      </c>
      <c r="N91" s="316" t="s">
        <v>1157</v>
      </c>
      <c r="O91" s="415" t="s">
        <v>2200</v>
      </c>
      <c r="P91" s="318" t="s">
        <v>1157</v>
      </c>
      <c r="Q91" s="293" t="s">
        <v>2201</v>
      </c>
      <c r="R91" s="293">
        <v>1</v>
      </c>
      <c r="S91" s="517">
        <v>56050</v>
      </c>
      <c r="T91" s="520" t="e">
        <f>+[1]!Tabla46[[#This Row],[Precio Unitario]]*[1]!Tabla46[[#This Row],[Cantidad de Insumos]]</f>
        <v>#REF!</v>
      </c>
      <c r="U91" s="414">
        <v>261301</v>
      </c>
      <c r="V91" s="328" t="s">
        <v>926</v>
      </c>
      <c r="W91" s="420"/>
    </row>
    <row r="92" spans="2:23" ht="18.75" hidden="1" customHeight="1" x14ac:dyDescent="0.2">
      <c r="B92" s="419" t="e">
        <f>IF(Tabla46[[#This Row],[Tipos de Acciones]]="","",CONCATENATE(Tabla46[[#This Row],[POA]],".",Tabla46[[#This Row],[SRS]],".",Tabla46[[#This Row],[AREA]],".",Tabla46[[#This Row],[TIPO]]))</f>
        <v>#REF!</v>
      </c>
      <c r="C92" s="419" t="e">
        <f>IF(Tabla46[[#This Row],[Tipos de Acciones]]="","",'Formulario PPGR1'!#REF!)</f>
        <v>#REF!</v>
      </c>
      <c r="D92" s="419" t="e">
        <f>IF(Tabla46[[#This Row],[Tipos de Acciones]]="","",'Formulario PPGR1'!#REF!)</f>
        <v>#REF!</v>
      </c>
      <c r="E92" s="419" t="e">
        <f>IF(Tabla46[[#This Row],[Tipos de Acciones]]="","",'Formulario PPGR1'!#REF!)</f>
        <v>#REF!</v>
      </c>
      <c r="F92" s="419" t="e">
        <f>IF(Tabla46[[#This Row],[Tipos de Acciones]]="","",'Formulario PPGR1'!#REF!)</f>
        <v>#REF!</v>
      </c>
      <c r="G92" s="416" t="s">
        <v>936</v>
      </c>
      <c r="H92" s="416" t="s">
        <v>2221</v>
      </c>
      <c r="I92" s="417" t="s">
        <v>2236</v>
      </c>
      <c r="J92" s="416" t="s">
        <v>2236</v>
      </c>
      <c r="K92" s="418" t="s">
        <v>2237</v>
      </c>
      <c r="L92" s="416" t="s">
        <v>469</v>
      </c>
      <c r="M92" s="316" t="s">
        <v>2252</v>
      </c>
      <c r="N92" s="316" t="s">
        <v>1157</v>
      </c>
      <c r="O92" s="415" t="s">
        <v>2200</v>
      </c>
      <c r="P92" s="318" t="s">
        <v>1157</v>
      </c>
      <c r="Q92" s="293" t="s">
        <v>2201</v>
      </c>
      <c r="R92" s="293">
        <v>2</v>
      </c>
      <c r="S92" s="517">
        <v>15733.33</v>
      </c>
      <c r="T92" s="520" t="e">
        <f>+[1]!Tabla46[[#This Row],[Precio Unitario]]*[1]!Tabla46[[#This Row],[Cantidad de Insumos]]</f>
        <v>#REF!</v>
      </c>
      <c r="U92" s="414">
        <v>239301</v>
      </c>
      <c r="V92" s="328" t="s">
        <v>926</v>
      </c>
      <c r="W92" s="420"/>
    </row>
    <row r="93" spans="2:23" ht="18.75" hidden="1" customHeight="1" x14ac:dyDescent="0.2">
      <c r="B93" s="419" t="e">
        <f>IF(Tabla46[[#This Row],[Tipos de Acciones]]="","",CONCATENATE(Tabla46[[#This Row],[POA]],".",Tabla46[[#This Row],[SRS]],".",Tabla46[[#This Row],[AREA]],".",Tabla46[[#This Row],[TIPO]]))</f>
        <v>#REF!</v>
      </c>
      <c r="C93" s="419" t="e">
        <f>IF(Tabla46[[#This Row],[Tipos de Acciones]]="","",'Formulario PPGR1'!#REF!)</f>
        <v>#REF!</v>
      </c>
      <c r="D93" s="419" t="e">
        <f>IF(Tabla46[[#This Row],[Tipos de Acciones]]="","",'Formulario PPGR1'!#REF!)</f>
        <v>#REF!</v>
      </c>
      <c r="E93" s="419" t="e">
        <f>IF(Tabla46[[#This Row],[Tipos de Acciones]]="","",'Formulario PPGR1'!#REF!)</f>
        <v>#REF!</v>
      </c>
      <c r="F93" s="419" t="e">
        <f>IF(Tabla46[[#This Row],[Tipos de Acciones]]="","",'Formulario PPGR1'!#REF!)</f>
        <v>#REF!</v>
      </c>
      <c r="G93" s="416" t="s">
        <v>936</v>
      </c>
      <c r="H93" s="416" t="s">
        <v>2221</v>
      </c>
      <c r="I93" s="417" t="s">
        <v>2222</v>
      </c>
      <c r="J93" s="416" t="s">
        <v>2222</v>
      </c>
      <c r="K93" s="418" t="s">
        <v>2226</v>
      </c>
      <c r="L93" s="416" t="s">
        <v>469</v>
      </c>
      <c r="M93" s="316" t="s">
        <v>2252</v>
      </c>
      <c r="N93" s="316" t="s">
        <v>1157</v>
      </c>
      <c r="O93" s="415" t="s">
        <v>2200</v>
      </c>
      <c r="P93" s="318" t="s">
        <v>1157</v>
      </c>
      <c r="Q93" s="293" t="s">
        <v>2201</v>
      </c>
      <c r="R93" s="293">
        <v>1</v>
      </c>
      <c r="S93" s="517">
        <v>104465.4</v>
      </c>
      <c r="T93" s="520" t="e">
        <f>+[1]!Tabla46[[#This Row],[Precio Unitario]]*[1]!Tabla46[[#This Row],[Cantidad de Insumos]]</f>
        <v>#REF!</v>
      </c>
      <c r="U93" s="414">
        <v>239301</v>
      </c>
      <c r="V93" s="328" t="s">
        <v>926</v>
      </c>
      <c r="W93" s="420"/>
    </row>
    <row r="94" spans="2:23" ht="18.75" hidden="1" customHeight="1" x14ac:dyDescent="0.2">
      <c r="B94" s="419" t="e">
        <f>IF(Tabla46[[#This Row],[Tipos de Acciones]]="","",CONCATENATE(Tabla46[[#This Row],[POA]],".",Tabla46[[#This Row],[SRS]],".",Tabla46[[#This Row],[AREA]],".",Tabla46[[#This Row],[TIPO]]))</f>
        <v>#REF!</v>
      </c>
      <c r="C94" s="419" t="e">
        <f>IF(Tabla46[[#This Row],[Tipos de Acciones]]="","",'Formulario PPGR1'!#REF!)</f>
        <v>#REF!</v>
      </c>
      <c r="D94" s="419" t="e">
        <f>IF(Tabla46[[#This Row],[Tipos de Acciones]]="","",'Formulario PPGR1'!#REF!)</f>
        <v>#REF!</v>
      </c>
      <c r="E94" s="419" t="e">
        <f>IF(Tabla46[[#This Row],[Tipos de Acciones]]="","",'Formulario PPGR1'!#REF!)</f>
        <v>#REF!</v>
      </c>
      <c r="F94" s="419" t="e">
        <f>IF(Tabla46[[#This Row],[Tipos de Acciones]]="","",'Formulario PPGR1'!#REF!)</f>
        <v>#REF!</v>
      </c>
      <c r="G94" s="416" t="s">
        <v>936</v>
      </c>
      <c r="H94" s="416" t="s">
        <v>2218</v>
      </c>
      <c r="I94" s="417" t="s">
        <v>2219</v>
      </c>
      <c r="J94" s="416" t="s">
        <v>2219</v>
      </c>
      <c r="K94" s="418" t="s">
        <v>2220</v>
      </c>
      <c r="L94" s="416" t="s">
        <v>469</v>
      </c>
      <c r="M94" s="316" t="s">
        <v>2252</v>
      </c>
      <c r="N94" s="316" t="s">
        <v>1157</v>
      </c>
      <c r="O94" s="415" t="s">
        <v>2200</v>
      </c>
      <c r="P94" s="318" t="s">
        <v>1157</v>
      </c>
      <c r="Q94" s="293" t="s">
        <v>2201</v>
      </c>
      <c r="R94" s="293">
        <v>2</v>
      </c>
      <c r="S94" s="517">
        <v>8600</v>
      </c>
      <c r="T94" s="520" t="e">
        <f>+[1]!Tabla46[[#This Row],[Precio Unitario]]*[1]!Tabla46[[#This Row],[Cantidad de Insumos]]</f>
        <v>#REF!</v>
      </c>
      <c r="U94" s="414">
        <v>239601</v>
      </c>
      <c r="V94" s="328" t="s">
        <v>926</v>
      </c>
      <c r="W94" s="420"/>
    </row>
    <row r="95" spans="2:23" ht="18.75" hidden="1" customHeight="1" x14ac:dyDescent="0.2">
      <c r="B95" s="419" t="e">
        <f>IF(Tabla46[[#This Row],[Tipos de Acciones]]="","",CONCATENATE(Tabla46[[#This Row],[POA]],".",Tabla46[[#This Row],[SRS]],".",Tabla46[[#This Row],[AREA]],".",Tabla46[[#This Row],[TIPO]]))</f>
        <v>#REF!</v>
      </c>
      <c r="C95" s="419" t="e">
        <f>IF(Tabla46[[#This Row],[Tipos de Acciones]]="","",'Formulario PPGR1'!#REF!)</f>
        <v>#REF!</v>
      </c>
      <c r="D95" s="419" t="e">
        <f>IF(Tabla46[[#This Row],[Tipos de Acciones]]="","",'Formulario PPGR1'!#REF!)</f>
        <v>#REF!</v>
      </c>
      <c r="E95" s="419" t="e">
        <f>IF(Tabla46[[#This Row],[Tipos de Acciones]]="","",'Formulario PPGR1'!#REF!)</f>
        <v>#REF!</v>
      </c>
      <c r="F95" s="419" t="e">
        <f>IF(Tabla46[[#This Row],[Tipos de Acciones]]="","",'Formulario PPGR1'!#REF!)</f>
        <v>#REF!</v>
      </c>
      <c r="G95" s="416" t="s">
        <v>936</v>
      </c>
      <c r="H95" s="416" t="s">
        <v>2221</v>
      </c>
      <c r="I95" s="417" t="s">
        <v>2222</v>
      </c>
      <c r="J95" s="416" t="s">
        <v>2222</v>
      </c>
      <c r="K95" s="418" t="s">
        <v>2223</v>
      </c>
      <c r="L95" s="416" t="s">
        <v>469</v>
      </c>
      <c r="M95" s="316" t="s">
        <v>2252</v>
      </c>
      <c r="N95" s="316" t="s">
        <v>1157</v>
      </c>
      <c r="O95" s="415" t="s">
        <v>2200</v>
      </c>
      <c r="P95" s="318" t="s">
        <v>1157</v>
      </c>
      <c r="Q95" s="293" t="s">
        <v>2201</v>
      </c>
      <c r="R95" s="293">
        <v>2</v>
      </c>
      <c r="S95" s="517">
        <v>43660</v>
      </c>
      <c r="T95" s="520" t="e">
        <f>+[1]!Tabla46[[#This Row],[Precio Unitario]]*[1]!Tabla46[[#This Row],[Cantidad de Insumos]]</f>
        <v>#REF!</v>
      </c>
      <c r="U95" s="414">
        <v>261901</v>
      </c>
      <c r="V95" s="328" t="s">
        <v>926</v>
      </c>
      <c r="W95" s="420"/>
    </row>
    <row r="96" spans="2:23" ht="18.75" hidden="1" customHeight="1" x14ac:dyDescent="0.2">
      <c r="B96" s="419" t="e">
        <f>IF(Tabla46[[#This Row],[Tipos de Acciones]]="","",CONCATENATE(Tabla46[[#This Row],[POA]],".",Tabla46[[#This Row],[SRS]],".",Tabla46[[#This Row],[AREA]],".",Tabla46[[#This Row],[TIPO]]))</f>
        <v>#REF!</v>
      </c>
      <c r="C96" s="419" t="e">
        <f>IF(Tabla46[[#This Row],[Tipos de Acciones]]="","",'Formulario PPGR1'!#REF!)</f>
        <v>#REF!</v>
      </c>
      <c r="D96" s="419" t="e">
        <f>IF(Tabla46[[#This Row],[Tipos de Acciones]]="","",'Formulario PPGR1'!#REF!)</f>
        <v>#REF!</v>
      </c>
      <c r="E96" s="419" t="e">
        <f>IF(Tabla46[[#This Row],[Tipos de Acciones]]="","",'Formulario PPGR1'!#REF!)</f>
        <v>#REF!</v>
      </c>
      <c r="F96" s="419" t="e">
        <f>IF(Tabla46[[#This Row],[Tipos de Acciones]]="","",'Formulario PPGR1'!#REF!)</f>
        <v>#REF!</v>
      </c>
      <c r="G96" s="416" t="s">
        <v>936</v>
      </c>
      <c r="H96" s="416" t="s">
        <v>2221</v>
      </c>
      <c r="I96" s="417" t="s">
        <v>2224</v>
      </c>
      <c r="J96" s="416" t="s">
        <v>2224</v>
      </c>
      <c r="K96" s="418" t="s">
        <v>2225</v>
      </c>
      <c r="L96" s="416" t="s">
        <v>469</v>
      </c>
      <c r="M96" s="316" t="s">
        <v>2252</v>
      </c>
      <c r="N96" s="316" t="s">
        <v>1157</v>
      </c>
      <c r="O96" s="415" t="s">
        <v>2200</v>
      </c>
      <c r="P96" s="318" t="s">
        <v>1157</v>
      </c>
      <c r="Q96" s="293" t="s">
        <v>2201</v>
      </c>
      <c r="R96" s="293">
        <v>1</v>
      </c>
      <c r="S96" s="517">
        <v>44333.33</v>
      </c>
      <c r="T96" s="520" t="e">
        <f>+[1]!Tabla46[[#This Row],[Precio Unitario]]*[1]!Tabla46[[#This Row],[Cantidad de Insumos]]</f>
        <v>#REF!</v>
      </c>
      <c r="U96" s="414">
        <v>239301</v>
      </c>
      <c r="V96" s="328" t="s">
        <v>926</v>
      </c>
      <c r="W96" s="420"/>
    </row>
    <row r="97" spans="2:23" ht="18.75" hidden="1" customHeight="1" x14ac:dyDescent="0.2">
      <c r="B97" s="419" t="e">
        <f>IF(Tabla46[[#This Row],[Tipos de Acciones]]="","",CONCATENATE(Tabla46[[#This Row],[POA]],".",Tabla46[[#This Row],[SRS]],".",Tabla46[[#This Row],[AREA]],".",Tabla46[[#This Row],[TIPO]]))</f>
        <v>#REF!</v>
      </c>
      <c r="C97" s="419" t="e">
        <f>IF(Tabla46[[#This Row],[Tipos de Acciones]]="","",'Formulario PPGR1'!#REF!)</f>
        <v>#REF!</v>
      </c>
      <c r="D97" s="419" t="e">
        <f>IF(Tabla46[[#This Row],[Tipos de Acciones]]="","",'Formulario PPGR1'!#REF!)</f>
        <v>#REF!</v>
      </c>
      <c r="E97" s="419" t="e">
        <f>IF(Tabla46[[#This Row],[Tipos de Acciones]]="","",'Formulario PPGR1'!#REF!)</f>
        <v>#REF!</v>
      </c>
      <c r="F97" s="419" t="e">
        <f>IF(Tabla46[[#This Row],[Tipos de Acciones]]="","",'Formulario PPGR1'!#REF!)</f>
        <v>#REF!</v>
      </c>
      <c r="G97" s="416" t="s">
        <v>936</v>
      </c>
      <c r="H97" s="416" t="s">
        <v>2221</v>
      </c>
      <c r="I97" s="417" t="s">
        <v>2231</v>
      </c>
      <c r="J97" s="416" t="s">
        <v>2231</v>
      </c>
      <c r="K97" s="418" t="s">
        <v>2232</v>
      </c>
      <c r="L97" s="416" t="s">
        <v>469</v>
      </c>
      <c r="M97" s="316" t="s">
        <v>2252</v>
      </c>
      <c r="N97" s="316" t="s">
        <v>1157</v>
      </c>
      <c r="O97" s="415" t="s">
        <v>2200</v>
      </c>
      <c r="P97" s="318" t="s">
        <v>1157</v>
      </c>
      <c r="Q97" s="293" t="s">
        <v>2201</v>
      </c>
      <c r="R97" s="293">
        <v>2</v>
      </c>
      <c r="S97" s="517">
        <v>32099.97</v>
      </c>
      <c r="T97" s="520" t="e">
        <f>+[1]!Tabla46[[#This Row],[Precio Unitario]]*[1]!Tabla46[[#This Row],[Cantidad de Insumos]]</f>
        <v>#REF!</v>
      </c>
      <c r="U97" s="414">
        <v>239301</v>
      </c>
      <c r="V97" s="328" t="s">
        <v>926</v>
      </c>
      <c r="W97" s="420"/>
    </row>
    <row r="98" spans="2:23" ht="18.75" hidden="1" customHeight="1" x14ac:dyDescent="0.2">
      <c r="B98" s="419" t="e">
        <f>IF(Tabla46[[#This Row],[Tipos de Acciones]]="","",CONCATENATE(Tabla46[[#This Row],[POA]],".",Tabla46[[#This Row],[SRS]],".",Tabla46[[#This Row],[AREA]],".",Tabla46[[#This Row],[TIPO]]))</f>
        <v>#REF!</v>
      </c>
      <c r="C98" s="419" t="e">
        <f>IF(Tabla46[[#This Row],[Tipos de Acciones]]="","",'Formulario PPGR1'!#REF!)</f>
        <v>#REF!</v>
      </c>
      <c r="D98" s="419" t="e">
        <f>IF(Tabla46[[#This Row],[Tipos de Acciones]]="","",'Formulario PPGR1'!#REF!)</f>
        <v>#REF!</v>
      </c>
      <c r="E98" s="419" t="e">
        <f>IF(Tabla46[[#This Row],[Tipos de Acciones]]="","",'Formulario PPGR1'!#REF!)</f>
        <v>#REF!</v>
      </c>
      <c r="F98" s="419" t="e">
        <f>IF(Tabla46[[#This Row],[Tipos de Acciones]]="","",'Formulario PPGR1'!#REF!)</f>
        <v>#REF!</v>
      </c>
      <c r="G98" s="416" t="s">
        <v>936</v>
      </c>
      <c r="H98" s="416" t="s">
        <v>2221</v>
      </c>
      <c r="I98" s="417" t="s">
        <v>2233</v>
      </c>
      <c r="J98" s="416" t="s">
        <v>2234</v>
      </c>
      <c r="K98" s="418" t="s">
        <v>2235</v>
      </c>
      <c r="L98" s="416" t="s">
        <v>469</v>
      </c>
      <c r="M98" s="316" t="s">
        <v>2252</v>
      </c>
      <c r="N98" s="316" t="s">
        <v>1157</v>
      </c>
      <c r="O98" s="415" t="s">
        <v>2200</v>
      </c>
      <c r="P98" s="318" t="s">
        <v>1157</v>
      </c>
      <c r="Q98" s="293" t="s">
        <v>2201</v>
      </c>
      <c r="R98" s="293">
        <v>1</v>
      </c>
      <c r="S98" s="517">
        <v>8270</v>
      </c>
      <c r="T98" s="520" t="e">
        <f>+[1]!Tabla46[[#This Row],[Precio Unitario]]*[1]!Tabla46[[#This Row],[Cantidad de Insumos]]</f>
        <v>#REF!</v>
      </c>
      <c r="U98" s="414">
        <v>239301</v>
      </c>
      <c r="V98" s="328" t="s">
        <v>926</v>
      </c>
      <c r="W98" s="420"/>
    </row>
    <row r="99" spans="2:23" ht="18.75" hidden="1" customHeight="1" x14ac:dyDescent="0.2">
      <c r="B99" s="419" t="e">
        <f>IF(Tabla46[[#This Row],[Tipos de Acciones]]="","",CONCATENATE(Tabla46[[#This Row],[POA]],".",Tabla46[[#This Row],[SRS]],".",Tabla46[[#This Row],[AREA]],".",Tabla46[[#This Row],[TIPO]]))</f>
        <v>#REF!</v>
      </c>
      <c r="C99" s="419" t="e">
        <f>IF(Tabla46[[#This Row],[Tipos de Acciones]]="","",'Formulario PPGR1'!#REF!)</f>
        <v>#REF!</v>
      </c>
      <c r="D99" s="419" t="e">
        <f>IF(Tabla46[[#This Row],[Tipos de Acciones]]="","",'Formulario PPGR1'!#REF!)</f>
        <v>#REF!</v>
      </c>
      <c r="E99" s="419" t="e">
        <f>IF(Tabla46[[#This Row],[Tipos de Acciones]]="","",'Formulario PPGR1'!#REF!)</f>
        <v>#REF!</v>
      </c>
      <c r="F99" s="419" t="e">
        <f>IF(Tabla46[[#This Row],[Tipos de Acciones]]="","",'Formulario PPGR1'!#REF!)</f>
        <v>#REF!</v>
      </c>
      <c r="G99" s="416" t="s">
        <v>936</v>
      </c>
      <c r="H99" s="416" t="s">
        <v>2221</v>
      </c>
      <c r="I99" s="417" t="s">
        <v>2241</v>
      </c>
      <c r="J99" s="416" t="s">
        <v>2241</v>
      </c>
      <c r="K99" s="418" t="s">
        <v>2242</v>
      </c>
      <c r="L99" s="416" t="s">
        <v>469</v>
      </c>
      <c r="M99" s="316" t="s">
        <v>2252</v>
      </c>
      <c r="N99" s="316" t="s">
        <v>1157</v>
      </c>
      <c r="O99" s="415" t="s">
        <v>2200</v>
      </c>
      <c r="P99" s="318" t="s">
        <v>1157</v>
      </c>
      <c r="Q99" s="293" t="s">
        <v>2201</v>
      </c>
      <c r="R99" s="293">
        <v>2</v>
      </c>
      <c r="S99" s="517">
        <v>980</v>
      </c>
      <c r="T99" s="520" t="e">
        <f>+[1]!Tabla46[[#This Row],[Precio Unitario]]*[1]!Tabla46[[#This Row],[Cantidad de Insumos]]</f>
        <v>#REF!</v>
      </c>
      <c r="U99" s="414">
        <v>239301</v>
      </c>
      <c r="V99" s="328" t="s">
        <v>926</v>
      </c>
      <c r="W99" s="420"/>
    </row>
    <row r="100" spans="2:23" ht="18.75" hidden="1" customHeight="1" x14ac:dyDescent="0.2">
      <c r="B100" s="419" t="e">
        <f>IF(Tabla46[[#This Row],[Tipos de Acciones]]="","",CONCATENATE(Tabla46[[#This Row],[POA]],".",Tabla46[[#This Row],[SRS]],".",Tabla46[[#This Row],[AREA]],".",Tabla46[[#This Row],[TIPO]]))</f>
        <v>#REF!</v>
      </c>
      <c r="C100" s="419" t="e">
        <f>IF(Tabla46[[#This Row],[Tipos de Acciones]]="","",'Formulario PPGR1'!#REF!)</f>
        <v>#REF!</v>
      </c>
      <c r="D100" s="419" t="e">
        <f>IF(Tabla46[[#This Row],[Tipos de Acciones]]="","",'Formulario PPGR1'!#REF!)</f>
        <v>#REF!</v>
      </c>
      <c r="E100" s="419" t="e">
        <f>IF(Tabla46[[#This Row],[Tipos de Acciones]]="","",'Formulario PPGR1'!#REF!)</f>
        <v>#REF!</v>
      </c>
      <c r="F100" s="419" t="e">
        <f>IF(Tabla46[[#This Row],[Tipos de Acciones]]="","",'Formulario PPGR1'!#REF!)</f>
        <v>#REF!</v>
      </c>
      <c r="G100" s="416" t="s">
        <v>936</v>
      </c>
      <c r="H100" s="416" t="s">
        <v>2221</v>
      </c>
      <c r="I100" s="417" t="s">
        <v>2241</v>
      </c>
      <c r="J100" s="416" t="s">
        <v>2241</v>
      </c>
      <c r="K100" s="418" t="s">
        <v>2243</v>
      </c>
      <c r="L100" s="416" t="s">
        <v>469</v>
      </c>
      <c r="M100" s="316" t="s">
        <v>2252</v>
      </c>
      <c r="N100" s="316" t="s">
        <v>1157</v>
      </c>
      <c r="O100" s="415" t="s">
        <v>2200</v>
      </c>
      <c r="P100" s="318" t="s">
        <v>1157</v>
      </c>
      <c r="Q100" s="293" t="s">
        <v>2201</v>
      </c>
      <c r="R100" s="293">
        <v>2</v>
      </c>
      <c r="S100" s="517">
        <v>3520</v>
      </c>
      <c r="T100" s="520" t="e">
        <f>+[1]!Tabla46[[#This Row],[Precio Unitario]]*[1]!Tabla46[[#This Row],[Cantidad de Insumos]]</f>
        <v>#REF!</v>
      </c>
      <c r="U100" s="414">
        <v>239301</v>
      </c>
      <c r="V100" s="328" t="s">
        <v>926</v>
      </c>
      <c r="W100" s="420"/>
    </row>
    <row r="101" spans="2:23" ht="18.75" hidden="1" customHeight="1" x14ac:dyDescent="0.2">
      <c r="B101" s="419" t="e">
        <f>IF(Tabla46[[#This Row],[Tipos de Acciones]]="","",CONCATENATE(Tabla46[[#This Row],[POA]],".",Tabla46[[#This Row],[SRS]],".",Tabla46[[#This Row],[AREA]],".",Tabla46[[#This Row],[TIPO]]))</f>
        <v>#REF!</v>
      </c>
      <c r="C101" s="419" t="e">
        <f>IF(Tabla46[[#This Row],[Tipos de Acciones]]="","",'Formulario PPGR1'!#REF!)</f>
        <v>#REF!</v>
      </c>
      <c r="D101" s="419" t="e">
        <f>IF(Tabla46[[#This Row],[Tipos de Acciones]]="","",'Formulario PPGR1'!#REF!)</f>
        <v>#REF!</v>
      </c>
      <c r="E101" s="419" t="e">
        <f>IF(Tabla46[[#This Row],[Tipos de Acciones]]="","",'Formulario PPGR1'!#REF!)</f>
        <v>#REF!</v>
      </c>
      <c r="F101" s="419" t="e">
        <f>IF(Tabla46[[#This Row],[Tipos de Acciones]]="","",'Formulario PPGR1'!#REF!)</f>
        <v>#REF!</v>
      </c>
      <c r="G101" s="416" t="s">
        <v>936</v>
      </c>
      <c r="H101" s="416" t="s">
        <v>2221</v>
      </c>
      <c r="I101" s="417" t="s">
        <v>2236</v>
      </c>
      <c r="J101" s="416" t="s">
        <v>2236</v>
      </c>
      <c r="K101" s="418" t="s">
        <v>2239</v>
      </c>
      <c r="L101" s="416" t="s">
        <v>469</v>
      </c>
      <c r="M101" s="316" t="s">
        <v>2252</v>
      </c>
      <c r="N101" s="316" t="s">
        <v>1157</v>
      </c>
      <c r="O101" s="415" t="s">
        <v>2200</v>
      </c>
      <c r="P101" s="318" t="s">
        <v>1157</v>
      </c>
      <c r="Q101" s="293" t="s">
        <v>2201</v>
      </c>
      <c r="R101" s="293">
        <v>2</v>
      </c>
      <c r="S101" s="517">
        <v>15733.33</v>
      </c>
      <c r="T101" s="520" t="e">
        <f>+[1]!Tabla46[[#This Row],[Precio Unitario]]*[1]!Tabla46[[#This Row],[Cantidad de Insumos]]</f>
        <v>#REF!</v>
      </c>
      <c r="U101" s="414">
        <v>239301</v>
      </c>
      <c r="V101" s="328" t="s">
        <v>926</v>
      </c>
      <c r="W101" s="420"/>
    </row>
    <row r="102" spans="2:23" ht="18.75" hidden="1" customHeight="1" x14ac:dyDescent="0.2">
      <c r="B102" s="419" t="e">
        <f>IF(Tabla46[[#This Row],[Tipos de Acciones]]="","",CONCATENATE(Tabla46[[#This Row],[POA]],".",Tabla46[[#This Row],[SRS]],".",Tabla46[[#This Row],[AREA]],".",Tabla46[[#This Row],[TIPO]]))</f>
        <v>#REF!</v>
      </c>
      <c r="C102" s="419" t="e">
        <f>IF(Tabla46[[#This Row],[Tipos de Acciones]]="","",'Formulario PPGR1'!#REF!)</f>
        <v>#REF!</v>
      </c>
      <c r="D102" s="419" t="e">
        <f>IF(Tabla46[[#This Row],[Tipos de Acciones]]="","",'Formulario PPGR1'!#REF!)</f>
        <v>#REF!</v>
      </c>
      <c r="E102" s="419" t="e">
        <f>IF(Tabla46[[#This Row],[Tipos de Acciones]]="","",'Formulario PPGR1'!#REF!)</f>
        <v>#REF!</v>
      </c>
      <c r="F102" s="419" t="e">
        <f>IF(Tabla46[[#This Row],[Tipos de Acciones]]="","",'Formulario PPGR1'!#REF!)</f>
        <v>#REF!</v>
      </c>
      <c r="G102" s="416" t="s">
        <v>936</v>
      </c>
      <c r="H102" s="416" t="s">
        <v>2221</v>
      </c>
      <c r="I102" s="417" t="s">
        <v>2236</v>
      </c>
      <c r="J102" s="416" t="s">
        <v>2236</v>
      </c>
      <c r="K102" s="418" t="s">
        <v>2240</v>
      </c>
      <c r="L102" s="416" t="s">
        <v>469</v>
      </c>
      <c r="M102" s="316" t="s">
        <v>2252</v>
      </c>
      <c r="N102" s="316" t="s">
        <v>1157</v>
      </c>
      <c r="O102" s="415" t="s">
        <v>2200</v>
      </c>
      <c r="P102" s="318" t="s">
        <v>1157</v>
      </c>
      <c r="Q102" s="293" t="s">
        <v>2201</v>
      </c>
      <c r="R102" s="293">
        <v>2</v>
      </c>
      <c r="S102" s="517">
        <v>4500</v>
      </c>
      <c r="T102" s="520" t="e">
        <f>+[1]!Tabla46[[#This Row],[Precio Unitario]]*[1]!Tabla46[[#This Row],[Cantidad de Insumos]]</f>
        <v>#REF!</v>
      </c>
      <c r="U102" s="414">
        <v>239301</v>
      </c>
      <c r="V102" s="328" t="s">
        <v>926</v>
      </c>
      <c r="W102" s="420"/>
    </row>
    <row r="103" spans="2:23" ht="18.75" hidden="1" customHeight="1" x14ac:dyDescent="0.2">
      <c r="B103" s="419" t="e">
        <f>IF(Tabla46[[#This Row],[Tipos de Acciones]]="","",CONCATENATE(Tabla46[[#This Row],[POA]],".",Tabla46[[#This Row],[SRS]],".",Tabla46[[#This Row],[AREA]],".",Tabla46[[#This Row],[TIPO]]))</f>
        <v>#REF!</v>
      </c>
      <c r="C103" s="419" t="e">
        <f>IF(Tabla46[[#This Row],[Tipos de Acciones]]="","",'Formulario PPGR1'!#REF!)</f>
        <v>#REF!</v>
      </c>
      <c r="D103" s="419" t="e">
        <f>IF(Tabla46[[#This Row],[Tipos de Acciones]]="","",'Formulario PPGR1'!#REF!)</f>
        <v>#REF!</v>
      </c>
      <c r="E103" s="419" t="e">
        <f>IF(Tabla46[[#This Row],[Tipos de Acciones]]="","",'Formulario PPGR1'!#REF!)</f>
        <v>#REF!</v>
      </c>
      <c r="F103" s="419" t="e">
        <f>IF(Tabla46[[#This Row],[Tipos de Acciones]]="","",'Formulario PPGR1'!#REF!)</f>
        <v>#REF!</v>
      </c>
      <c r="G103" s="416" t="s">
        <v>936</v>
      </c>
      <c r="H103" s="416" t="s">
        <v>2209</v>
      </c>
      <c r="I103" s="417" t="s">
        <v>2200</v>
      </c>
      <c r="J103" s="416" t="s">
        <v>2248</v>
      </c>
      <c r="K103" s="418" t="s">
        <v>2248</v>
      </c>
      <c r="L103" s="416" t="s">
        <v>469</v>
      </c>
      <c r="M103" s="316" t="s">
        <v>2252</v>
      </c>
      <c r="N103" s="316" t="s">
        <v>1157</v>
      </c>
      <c r="O103" s="415" t="s">
        <v>2200</v>
      </c>
      <c r="P103" s="318" t="s">
        <v>1157</v>
      </c>
      <c r="Q103" s="293" t="s">
        <v>2201</v>
      </c>
      <c r="R103" s="293">
        <v>1</v>
      </c>
      <c r="S103" s="517">
        <v>30000</v>
      </c>
      <c r="T103" s="520" t="e">
        <f>+[1]!Tabla46[[#This Row],[Precio Unitario]]*[1]!Tabla46[[#This Row],[Cantidad de Insumos]]</f>
        <v>#REF!</v>
      </c>
      <c r="U103" s="414">
        <v>265801</v>
      </c>
      <c r="V103" s="328" t="s">
        <v>926</v>
      </c>
      <c r="W103" s="420"/>
    </row>
    <row r="104" spans="2:23" ht="18.75" hidden="1" customHeight="1" x14ac:dyDescent="0.2">
      <c r="B104" s="419" t="e">
        <f>IF(Tabla46[[#This Row],[Tipos de Acciones]]="","",CONCATENATE(Tabla46[[#This Row],[POA]],".",Tabla46[[#This Row],[SRS]],".",Tabla46[[#This Row],[AREA]],".",Tabla46[[#This Row],[TIPO]]))</f>
        <v>#REF!</v>
      </c>
      <c r="C104" s="419" t="e">
        <f>IF(Tabla46[[#This Row],[Tipos de Acciones]]="","",'Formulario PPGR1'!#REF!)</f>
        <v>#REF!</v>
      </c>
      <c r="D104" s="419" t="e">
        <f>IF(Tabla46[[#This Row],[Tipos de Acciones]]="","",'Formulario PPGR1'!#REF!)</f>
        <v>#REF!</v>
      </c>
      <c r="E104" s="419" t="e">
        <f>IF(Tabla46[[#This Row],[Tipos de Acciones]]="","",'Formulario PPGR1'!#REF!)</f>
        <v>#REF!</v>
      </c>
      <c r="F104" s="419" t="e">
        <f>IF(Tabla46[[#This Row],[Tipos de Acciones]]="","",'Formulario PPGR1'!#REF!)</f>
        <v>#REF!</v>
      </c>
      <c r="G104" s="416" t="s">
        <v>934</v>
      </c>
      <c r="H104" s="416" t="s">
        <v>2209</v>
      </c>
      <c r="I104" s="417" t="s">
        <v>2200</v>
      </c>
      <c r="J104" s="416" t="s">
        <v>2248</v>
      </c>
      <c r="K104" s="418" t="s">
        <v>2248</v>
      </c>
      <c r="L104" s="416" t="s">
        <v>469</v>
      </c>
      <c r="M104" s="316" t="s">
        <v>2252</v>
      </c>
      <c r="N104" s="316" t="s">
        <v>1157</v>
      </c>
      <c r="O104" s="415" t="s">
        <v>2200</v>
      </c>
      <c r="P104" s="318" t="s">
        <v>1157</v>
      </c>
      <c r="Q104" s="293" t="s">
        <v>2201</v>
      </c>
      <c r="R104" s="293">
        <v>3</v>
      </c>
      <c r="S104" s="517">
        <v>5000</v>
      </c>
      <c r="T104" s="520" t="e">
        <f>+[1]!Tabla46[[#This Row],[Precio Unitario]]*[1]!Tabla46[[#This Row],[Cantidad de Insumos]]</f>
        <v>#REF!</v>
      </c>
      <c r="U104" s="414">
        <v>265801</v>
      </c>
      <c r="V104" s="328" t="s">
        <v>926</v>
      </c>
      <c r="W104" s="420"/>
    </row>
    <row r="105" spans="2:23" ht="18.75" hidden="1" customHeight="1" x14ac:dyDescent="0.2">
      <c r="B105" s="419" t="e">
        <f>IF(Tabla46[[#This Row],[Tipos de Acciones]]="","",CONCATENATE(Tabla46[[#This Row],[POA]],".",Tabla46[[#This Row],[SRS]],".",Tabla46[[#This Row],[AREA]],".",Tabla46[[#This Row],[TIPO]]))</f>
        <v>#REF!</v>
      </c>
      <c r="C105" s="419" t="e">
        <f>IF(Tabla46[[#This Row],[Tipos de Acciones]]="","",'Formulario PPGR1'!#REF!)</f>
        <v>#REF!</v>
      </c>
      <c r="D105" s="419" t="e">
        <f>IF(Tabla46[[#This Row],[Tipos de Acciones]]="","",'Formulario PPGR1'!#REF!)</f>
        <v>#REF!</v>
      </c>
      <c r="E105" s="419" t="e">
        <f>IF(Tabla46[[#This Row],[Tipos de Acciones]]="","",'Formulario PPGR1'!#REF!)</f>
        <v>#REF!</v>
      </c>
      <c r="F105" s="419" t="e">
        <f>IF(Tabla46[[#This Row],[Tipos de Acciones]]="","",'Formulario PPGR1'!#REF!)</f>
        <v>#REF!</v>
      </c>
      <c r="G105" s="416" t="s">
        <v>936</v>
      </c>
      <c r="H105" s="416" t="s">
        <v>2221</v>
      </c>
      <c r="I105" s="417" t="s">
        <v>2244</v>
      </c>
      <c r="J105" s="416" t="s">
        <v>2244</v>
      </c>
      <c r="K105" s="418" t="s">
        <v>2245</v>
      </c>
      <c r="L105" s="416" t="s">
        <v>469</v>
      </c>
      <c r="M105" s="316" t="s">
        <v>2252</v>
      </c>
      <c r="N105" s="316" t="s">
        <v>1157</v>
      </c>
      <c r="O105" s="415" t="s">
        <v>2200</v>
      </c>
      <c r="P105" s="318" t="s">
        <v>1157</v>
      </c>
      <c r="Q105" s="293" t="s">
        <v>2201</v>
      </c>
      <c r="R105" s="293">
        <v>1</v>
      </c>
      <c r="S105" s="517">
        <v>14666.65</v>
      </c>
      <c r="T105" s="520" t="e">
        <f>+[1]!Tabla46[[#This Row],[Precio Unitario]]*[1]!Tabla46[[#This Row],[Cantidad de Insumos]]</f>
        <v>#REF!</v>
      </c>
      <c r="U105" s="414">
        <v>239601</v>
      </c>
      <c r="V105" s="328" t="s">
        <v>926</v>
      </c>
      <c r="W105" s="420"/>
    </row>
    <row r="106" spans="2:23" ht="18.75" hidden="1" customHeight="1" x14ac:dyDescent="0.2">
      <c r="B106" s="419" t="e">
        <f>IF(Tabla46[[#This Row],[Tipos de Acciones]]="","",CONCATENATE(Tabla46[[#This Row],[POA]],".",Tabla46[[#This Row],[SRS]],".",Tabla46[[#This Row],[AREA]],".",Tabla46[[#This Row],[TIPO]]))</f>
        <v>#REF!</v>
      </c>
      <c r="C106" s="419" t="e">
        <f>IF(Tabla46[[#This Row],[Tipos de Acciones]]="","",'Formulario PPGR1'!#REF!)</f>
        <v>#REF!</v>
      </c>
      <c r="D106" s="419" t="e">
        <f>IF(Tabla46[[#This Row],[Tipos de Acciones]]="","",'Formulario PPGR1'!#REF!)</f>
        <v>#REF!</v>
      </c>
      <c r="E106" s="419" t="e">
        <f>IF(Tabla46[[#This Row],[Tipos de Acciones]]="","",'Formulario PPGR1'!#REF!)</f>
        <v>#REF!</v>
      </c>
      <c r="F106" s="419" t="e">
        <f>IF(Tabla46[[#This Row],[Tipos de Acciones]]="","",'Formulario PPGR1'!#REF!)</f>
        <v>#REF!</v>
      </c>
      <c r="G106" s="416" t="s">
        <v>936</v>
      </c>
      <c r="H106" s="416" t="s">
        <v>2221</v>
      </c>
      <c r="I106" s="417" t="s">
        <v>2246</v>
      </c>
      <c r="J106" s="416" t="s">
        <v>2246</v>
      </c>
      <c r="K106" s="418" t="s">
        <v>2247</v>
      </c>
      <c r="L106" s="416" t="s">
        <v>469</v>
      </c>
      <c r="M106" s="316" t="s">
        <v>2252</v>
      </c>
      <c r="N106" s="316" t="s">
        <v>1157</v>
      </c>
      <c r="O106" s="415" t="s">
        <v>2200</v>
      </c>
      <c r="P106" s="318" t="s">
        <v>1157</v>
      </c>
      <c r="Q106" s="293" t="s">
        <v>2201</v>
      </c>
      <c r="R106" s="293">
        <v>1</v>
      </c>
      <c r="S106" s="517">
        <v>257712</v>
      </c>
      <c r="T106" s="520" t="e">
        <f>+[1]!Tabla46[[#This Row],[Precio Unitario]]*[1]!Tabla46[[#This Row],[Cantidad de Insumos]]</f>
        <v>#REF!</v>
      </c>
      <c r="U106" s="414">
        <v>261401</v>
      </c>
      <c r="V106" s="328" t="s">
        <v>926</v>
      </c>
      <c r="W106" s="420"/>
    </row>
    <row r="107" spans="2:23" ht="18.75" hidden="1" customHeight="1" x14ac:dyDescent="0.2">
      <c r="B107" s="419" t="e">
        <f>IF(Tabla46[[#This Row],[Tipos de Acciones]]="","",CONCATENATE(Tabla46[[#This Row],[POA]],".",Tabla46[[#This Row],[SRS]],".",Tabla46[[#This Row],[AREA]],".",Tabla46[[#This Row],[TIPO]]))</f>
        <v>#REF!</v>
      </c>
      <c r="C107" s="419" t="e">
        <f>IF(Tabla46[[#This Row],[Tipos de Acciones]]="","",'Formulario PPGR1'!#REF!)</f>
        <v>#REF!</v>
      </c>
      <c r="D107" s="419" t="e">
        <f>IF(Tabla46[[#This Row],[Tipos de Acciones]]="","",'Formulario PPGR1'!#REF!)</f>
        <v>#REF!</v>
      </c>
      <c r="E107" s="419" t="e">
        <f>IF(Tabla46[[#This Row],[Tipos de Acciones]]="","",'Formulario PPGR1'!#REF!)</f>
        <v>#REF!</v>
      </c>
      <c r="F107" s="419" t="e">
        <f>IF(Tabla46[[#This Row],[Tipos de Acciones]]="","",'Formulario PPGR1'!#REF!)</f>
        <v>#REF!</v>
      </c>
      <c r="G107" s="416" t="s">
        <v>936</v>
      </c>
      <c r="H107" s="416" t="s">
        <v>2221</v>
      </c>
      <c r="I107" s="417" t="s">
        <v>2236</v>
      </c>
      <c r="J107" s="416" t="s">
        <v>2236</v>
      </c>
      <c r="K107" s="418" t="s">
        <v>2238</v>
      </c>
      <c r="L107" s="416" t="s">
        <v>469</v>
      </c>
      <c r="M107" s="316" t="s">
        <v>2252</v>
      </c>
      <c r="N107" s="316" t="s">
        <v>1157</v>
      </c>
      <c r="O107" s="415" t="s">
        <v>2200</v>
      </c>
      <c r="P107" s="318" t="s">
        <v>1157</v>
      </c>
      <c r="Q107" s="293" t="s">
        <v>2201</v>
      </c>
      <c r="R107" s="293">
        <v>2</v>
      </c>
      <c r="S107" s="517">
        <v>4500</v>
      </c>
      <c r="T107" s="520" t="e">
        <f>+[1]!Tabla46[[#This Row],[Precio Unitario]]*[1]!Tabla46[[#This Row],[Cantidad de Insumos]]</f>
        <v>#REF!</v>
      </c>
      <c r="U107" s="414">
        <v>239301</v>
      </c>
      <c r="V107" s="328" t="s">
        <v>926</v>
      </c>
      <c r="W107" s="420"/>
    </row>
    <row r="108" spans="2:23" ht="18.75" hidden="1" customHeight="1" x14ac:dyDescent="0.2">
      <c r="B108" s="419" t="e">
        <f>IF(Tabla46[[#This Row],[Tipos de Acciones]]="","",CONCATENATE(Tabla46[[#This Row],[POA]],".",Tabla46[[#This Row],[SRS]],".",Tabla46[[#This Row],[AREA]],".",Tabla46[[#This Row],[TIPO]]))</f>
        <v>#REF!</v>
      </c>
      <c r="C108" s="419" t="e">
        <f>IF(Tabla46[[#This Row],[Tipos de Acciones]]="","",'Formulario PPGR1'!#REF!)</f>
        <v>#REF!</v>
      </c>
      <c r="D108" s="419" t="e">
        <f>IF(Tabla46[[#This Row],[Tipos de Acciones]]="","",'Formulario PPGR1'!#REF!)</f>
        <v>#REF!</v>
      </c>
      <c r="E108" s="419" t="e">
        <f>IF(Tabla46[[#This Row],[Tipos de Acciones]]="","",'Formulario PPGR1'!#REF!)</f>
        <v>#REF!</v>
      </c>
      <c r="F108" s="419" t="e">
        <f>IF(Tabla46[[#This Row],[Tipos de Acciones]]="","",'Formulario PPGR1'!#REF!)</f>
        <v>#REF!</v>
      </c>
      <c r="G108" s="416" t="s">
        <v>936</v>
      </c>
      <c r="H108" s="416" t="s">
        <v>2221</v>
      </c>
      <c r="I108" s="417" t="s">
        <v>2227</v>
      </c>
      <c r="J108" s="416" t="s">
        <v>2227</v>
      </c>
      <c r="K108" s="418" t="s">
        <v>2228</v>
      </c>
      <c r="L108" s="416" t="s">
        <v>469</v>
      </c>
      <c r="M108" s="316" t="s">
        <v>2252</v>
      </c>
      <c r="N108" s="316" t="s">
        <v>1157</v>
      </c>
      <c r="O108" s="415" t="s">
        <v>2200</v>
      </c>
      <c r="P108" s="318" t="s">
        <v>1157</v>
      </c>
      <c r="Q108" s="293" t="s">
        <v>2201</v>
      </c>
      <c r="R108" s="293">
        <v>1</v>
      </c>
      <c r="S108" s="517">
        <v>12836.04</v>
      </c>
      <c r="T108" s="520" t="e">
        <f>+[1]!Tabla46[[#This Row],[Precio Unitario]]*[1]!Tabla46[[#This Row],[Cantidad de Insumos]]</f>
        <v>#REF!</v>
      </c>
      <c r="U108" s="414">
        <v>239301</v>
      </c>
      <c r="V108" s="328" t="s">
        <v>926</v>
      </c>
      <c r="W108" s="420"/>
    </row>
    <row r="109" spans="2:23" ht="18.75" customHeight="1" x14ac:dyDescent="0.2">
      <c r="B109" s="419" t="e">
        <f>IF(Tabla46[[#This Row],[Tipos de Acciones]]="","",CONCATENATE(Tabla46[[#This Row],[POA]],".",Tabla46[[#This Row],[SRS]],".",Tabla46[[#This Row],[AREA]],".",Tabla46[[#This Row],[TIPO]]))</f>
        <v>#REF!</v>
      </c>
      <c r="C109" s="419" t="e">
        <f>IF(Tabla46[[#This Row],[Tipos de Acciones]]="","",'Formulario PPGR1'!#REF!)</f>
        <v>#REF!</v>
      </c>
      <c r="D109" s="419" t="e">
        <f>IF(Tabla46[[#This Row],[Tipos de Acciones]]="","",'Formulario PPGR1'!#REF!)</f>
        <v>#REF!</v>
      </c>
      <c r="E109" s="419" t="e">
        <f>IF(Tabla46[[#This Row],[Tipos de Acciones]]="","",'Formulario PPGR1'!#REF!)</f>
        <v>#REF!</v>
      </c>
      <c r="F109" s="419" t="e">
        <f>IF(Tabla46[[#This Row],[Tipos de Acciones]]="","",'Formulario PPGR1'!#REF!)</f>
        <v>#REF!</v>
      </c>
      <c r="G109" s="416" t="s">
        <v>936</v>
      </c>
      <c r="H109" s="416" t="s">
        <v>2221</v>
      </c>
      <c r="I109" s="417" t="s">
        <v>2229</v>
      </c>
      <c r="J109" s="416" t="s">
        <v>2229</v>
      </c>
      <c r="K109" s="418" t="s">
        <v>2230</v>
      </c>
      <c r="L109" s="416" t="s">
        <v>469</v>
      </c>
      <c r="M109" s="316" t="s">
        <v>2252</v>
      </c>
      <c r="N109" s="316" t="s">
        <v>1157</v>
      </c>
      <c r="O109" s="415" t="s">
        <v>2200</v>
      </c>
      <c r="P109" s="318" t="s">
        <v>1157</v>
      </c>
      <c r="Q109" s="293" t="s">
        <v>2201</v>
      </c>
      <c r="R109" s="293">
        <v>1</v>
      </c>
      <c r="S109" s="517">
        <v>180000</v>
      </c>
      <c r="T109" s="520" t="e">
        <f>+[1]!Tabla46[[#This Row],[Precio Unitario]]*[1]!Tabla46[[#This Row],[Cantidad de Insumos]]</f>
        <v>#REF!</v>
      </c>
      <c r="U109" s="414">
        <v>263101</v>
      </c>
      <c r="V109" s="328" t="s">
        <v>926</v>
      </c>
      <c r="W109" s="420"/>
    </row>
    <row r="110" spans="2:23" ht="18.75" hidden="1" customHeight="1" x14ac:dyDescent="0.2">
      <c r="B110" s="419" t="e">
        <f>IF(Tabla46[[#This Row],[Tipos de Acciones]]="","",CONCATENATE(Tabla46[[#This Row],[POA]],".",Tabla46[[#This Row],[SRS]],".",Tabla46[[#This Row],[AREA]],".",Tabla46[[#This Row],[TIPO]]))</f>
        <v>#REF!</v>
      </c>
      <c r="C110" s="419" t="e">
        <f>IF(Tabla46[[#This Row],[Tipos de Acciones]]="","",'Formulario PPGR1'!#REF!)</f>
        <v>#REF!</v>
      </c>
      <c r="D110" s="419" t="e">
        <f>IF(Tabla46[[#This Row],[Tipos de Acciones]]="","",'Formulario PPGR1'!#REF!)</f>
        <v>#REF!</v>
      </c>
      <c r="E110" s="419" t="e">
        <f>IF(Tabla46[[#This Row],[Tipos de Acciones]]="","",'Formulario PPGR1'!#REF!)</f>
        <v>#REF!</v>
      </c>
      <c r="F110" s="419" t="e">
        <f>IF(Tabla46[[#This Row],[Tipos de Acciones]]="","",'Formulario PPGR1'!#REF!)</f>
        <v>#REF!</v>
      </c>
      <c r="G110" s="416" t="s">
        <v>934</v>
      </c>
      <c r="H110" s="416" t="s">
        <v>2206</v>
      </c>
      <c r="I110" s="417" t="s">
        <v>2212</v>
      </c>
      <c r="J110" s="416" t="s">
        <v>2212</v>
      </c>
      <c r="K110" s="418" t="s">
        <v>2213</v>
      </c>
      <c r="L110" s="416" t="s">
        <v>469</v>
      </c>
      <c r="M110" s="316" t="s">
        <v>2252</v>
      </c>
      <c r="N110" s="316" t="s">
        <v>1157</v>
      </c>
      <c r="O110" s="415" t="s">
        <v>2200</v>
      </c>
      <c r="P110" s="318" t="s">
        <v>1157</v>
      </c>
      <c r="Q110" s="293" t="s">
        <v>2201</v>
      </c>
      <c r="R110" s="293">
        <v>3</v>
      </c>
      <c r="S110" s="517">
        <v>5000</v>
      </c>
      <c r="T110" s="520" t="e">
        <f>+[1]!Tabla46[[#This Row],[Precio Unitario]]*[1]!Tabla46[[#This Row],[Cantidad de Insumos]]</f>
        <v>#REF!</v>
      </c>
      <c r="U110" s="414">
        <v>261301</v>
      </c>
      <c r="V110" s="328" t="s">
        <v>926</v>
      </c>
      <c r="W110" s="420"/>
    </row>
    <row r="111" spans="2:23" ht="18.75" hidden="1" customHeight="1" x14ac:dyDescent="0.2">
      <c r="B111" s="419" t="e">
        <f>IF(Tabla46[[#This Row],[Tipos de Acciones]]="","",CONCATENATE(Tabla46[[#This Row],[POA]],".",Tabla46[[#This Row],[SRS]],".",Tabla46[[#This Row],[AREA]],".",Tabla46[[#This Row],[TIPO]]))</f>
        <v>#REF!</v>
      </c>
      <c r="C111" s="419" t="e">
        <f>IF(Tabla46[[#This Row],[Tipos de Acciones]]="","",'Formulario PPGR1'!#REF!)</f>
        <v>#REF!</v>
      </c>
      <c r="D111" s="419" t="e">
        <f>IF(Tabla46[[#This Row],[Tipos de Acciones]]="","",'Formulario PPGR1'!#REF!)</f>
        <v>#REF!</v>
      </c>
      <c r="E111" s="419" t="e">
        <f>IF(Tabla46[[#This Row],[Tipos de Acciones]]="","",'Formulario PPGR1'!#REF!)</f>
        <v>#REF!</v>
      </c>
      <c r="F111" s="419" t="e">
        <f>IF(Tabla46[[#This Row],[Tipos de Acciones]]="","",'Formulario PPGR1'!#REF!)</f>
        <v>#REF!</v>
      </c>
      <c r="G111" s="416" t="s">
        <v>936</v>
      </c>
      <c r="H111" s="416" t="s">
        <v>2215</v>
      </c>
      <c r="I111" s="417" t="s">
        <v>2216</v>
      </c>
      <c r="J111" s="416" t="s">
        <v>2216</v>
      </c>
      <c r="K111" s="418" t="s">
        <v>2217</v>
      </c>
      <c r="L111" s="416" t="s">
        <v>469</v>
      </c>
      <c r="M111" s="316" t="s">
        <v>2252</v>
      </c>
      <c r="N111" s="316" t="s">
        <v>1157</v>
      </c>
      <c r="O111" s="415" t="s">
        <v>2200</v>
      </c>
      <c r="P111" s="318" t="s">
        <v>1157</v>
      </c>
      <c r="Q111" s="293" t="s">
        <v>2201</v>
      </c>
      <c r="R111" s="293">
        <v>1</v>
      </c>
      <c r="S111" s="517">
        <v>15000</v>
      </c>
      <c r="T111" s="520" t="e">
        <f>+[1]!Tabla46[[#This Row],[Precio Unitario]]*[1]!Tabla46[[#This Row],[Cantidad de Insumos]]</f>
        <v>#REF!</v>
      </c>
      <c r="U111" s="414">
        <v>239601</v>
      </c>
      <c r="V111" s="328" t="s">
        <v>926</v>
      </c>
      <c r="W111" s="420"/>
    </row>
    <row r="112" spans="2:23" ht="18.75" hidden="1" customHeight="1" x14ac:dyDescent="0.2">
      <c r="B112" s="419" t="e">
        <f>IF(Tabla46[[#This Row],[Tipos de Acciones]]="","",CONCATENATE(Tabla46[[#This Row],[POA]],".",Tabla46[[#This Row],[SRS]],".",Tabla46[[#This Row],[AREA]],".",Tabla46[[#This Row],[TIPO]]))</f>
        <v>#REF!</v>
      </c>
      <c r="C112" s="419" t="e">
        <f>IF(Tabla46[[#This Row],[Tipos de Acciones]]="","",'Formulario PPGR1'!#REF!)</f>
        <v>#REF!</v>
      </c>
      <c r="D112" s="419" t="e">
        <f>IF(Tabla46[[#This Row],[Tipos de Acciones]]="","",'Formulario PPGR1'!#REF!)</f>
        <v>#REF!</v>
      </c>
      <c r="E112" s="419" t="e">
        <f>IF(Tabla46[[#This Row],[Tipos de Acciones]]="","",'Formulario PPGR1'!#REF!)</f>
        <v>#REF!</v>
      </c>
      <c r="F112" s="419" t="e">
        <f>IF(Tabla46[[#This Row],[Tipos de Acciones]]="","",'Formulario PPGR1'!#REF!)</f>
        <v>#REF!</v>
      </c>
      <c r="G112" s="416" t="s">
        <v>936</v>
      </c>
      <c r="H112" s="416" t="s">
        <v>2206</v>
      </c>
      <c r="I112" s="417" t="s">
        <v>2212</v>
      </c>
      <c r="J112" s="416" t="s">
        <v>2212</v>
      </c>
      <c r="K112" s="418" t="s">
        <v>2213</v>
      </c>
      <c r="L112" s="416" t="s">
        <v>469</v>
      </c>
      <c r="M112" s="316" t="s">
        <v>2253</v>
      </c>
      <c r="N112" s="316" t="s">
        <v>1157</v>
      </c>
      <c r="O112" s="415" t="s">
        <v>2200</v>
      </c>
      <c r="P112" s="318" t="s">
        <v>1157</v>
      </c>
      <c r="Q112" s="293" t="s">
        <v>2201</v>
      </c>
      <c r="R112" s="293">
        <v>1</v>
      </c>
      <c r="S112" s="517">
        <v>56050</v>
      </c>
      <c r="T112" s="520" t="e">
        <f>+[1]!Tabla46[[#This Row],[Precio Unitario]]*[1]!Tabla46[[#This Row],[Cantidad de Insumos]]</f>
        <v>#REF!</v>
      </c>
      <c r="U112" s="414">
        <v>239301</v>
      </c>
      <c r="V112" s="328" t="s">
        <v>926</v>
      </c>
      <c r="W112" s="420"/>
    </row>
    <row r="113" spans="2:23" ht="18.75" hidden="1" customHeight="1" x14ac:dyDescent="0.2">
      <c r="B113" s="419" t="e">
        <f>IF(Tabla46[[#This Row],[Tipos de Acciones]]="","",CONCATENATE(Tabla46[[#This Row],[POA]],".",Tabla46[[#This Row],[SRS]],".",Tabla46[[#This Row],[AREA]],".",Tabla46[[#This Row],[TIPO]]))</f>
        <v>#REF!</v>
      </c>
      <c r="C113" s="419" t="e">
        <f>IF(Tabla46[[#This Row],[Tipos de Acciones]]="","",'Formulario PPGR1'!#REF!)</f>
        <v>#REF!</v>
      </c>
      <c r="D113" s="419" t="e">
        <f>IF(Tabla46[[#This Row],[Tipos de Acciones]]="","",'Formulario PPGR1'!#REF!)</f>
        <v>#REF!</v>
      </c>
      <c r="E113" s="419" t="e">
        <f>IF(Tabla46[[#This Row],[Tipos de Acciones]]="","",'Formulario PPGR1'!#REF!)</f>
        <v>#REF!</v>
      </c>
      <c r="F113" s="419" t="e">
        <f>IF(Tabla46[[#This Row],[Tipos de Acciones]]="","",'Formulario PPGR1'!#REF!)</f>
        <v>#REF!</v>
      </c>
      <c r="G113" s="416" t="s">
        <v>936</v>
      </c>
      <c r="H113" s="416" t="s">
        <v>2221</v>
      </c>
      <c r="I113" s="417" t="s">
        <v>2236</v>
      </c>
      <c r="J113" s="416" t="s">
        <v>2236</v>
      </c>
      <c r="K113" s="418" t="s">
        <v>2237</v>
      </c>
      <c r="L113" s="416" t="s">
        <v>469</v>
      </c>
      <c r="M113" s="316" t="s">
        <v>2253</v>
      </c>
      <c r="N113" s="316" t="s">
        <v>1157</v>
      </c>
      <c r="O113" s="415" t="s">
        <v>2200</v>
      </c>
      <c r="P113" s="318" t="s">
        <v>1157</v>
      </c>
      <c r="Q113" s="293" t="s">
        <v>2201</v>
      </c>
      <c r="R113" s="293">
        <v>2</v>
      </c>
      <c r="S113" s="517">
        <v>15733.33</v>
      </c>
      <c r="T113" s="520" t="e">
        <f>+[1]!Tabla46[[#This Row],[Precio Unitario]]*[1]!Tabla46[[#This Row],[Cantidad de Insumos]]</f>
        <v>#REF!</v>
      </c>
      <c r="U113" s="414">
        <v>239301</v>
      </c>
      <c r="V113" s="328" t="s">
        <v>926</v>
      </c>
      <c r="W113" s="420"/>
    </row>
    <row r="114" spans="2:23" ht="18.75" hidden="1" customHeight="1" x14ac:dyDescent="0.2">
      <c r="B114" s="419" t="e">
        <f>IF(Tabla46[[#This Row],[Tipos de Acciones]]="","",CONCATENATE(Tabla46[[#This Row],[POA]],".",Tabla46[[#This Row],[SRS]],".",Tabla46[[#This Row],[AREA]],".",Tabla46[[#This Row],[TIPO]]))</f>
        <v>#REF!</v>
      </c>
      <c r="C114" s="419" t="e">
        <f>IF(Tabla46[[#This Row],[Tipos de Acciones]]="","",'Formulario PPGR1'!#REF!)</f>
        <v>#REF!</v>
      </c>
      <c r="D114" s="419" t="e">
        <f>IF(Tabla46[[#This Row],[Tipos de Acciones]]="","",'Formulario PPGR1'!#REF!)</f>
        <v>#REF!</v>
      </c>
      <c r="E114" s="419" t="e">
        <f>IF(Tabla46[[#This Row],[Tipos de Acciones]]="","",'Formulario PPGR1'!#REF!)</f>
        <v>#REF!</v>
      </c>
      <c r="F114" s="419" t="e">
        <f>IF(Tabla46[[#This Row],[Tipos de Acciones]]="","",'Formulario PPGR1'!#REF!)</f>
        <v>#REF!</v>
      </c>
      <c r="G114" s="416" t="s">
        <v>936</v>
      </c>
      <c r="H114" s="416" t="s">
        <v>2221</v>
      </c>
      <c r="I114" s="417" t="s">
        <v>2222</v>
      </c>
      <c r="J114" s="416" t="s">
        <v>2222</v>
      </c>
      <c r="K114" s="418" t="s">
        <v>2226</v>
      </c>
      <c r="L114" s="416" t="s">
        <v>469</v>
      </c>
      <c r="M114" s="316" t="s">
        <v>2253</v>
      </c>
      <c r="N114" s="316" t="s">
        <v>1157</v>
      </c>
      <c r="O114" s="415" t="s">
        <v>2200</v>
      </c>
      <c r="P114" s="318" t="s">
        <v>1157</v>
      </c>
      <c r="Q114" s="293" t="s">
        <v>2201</v>
      </c>
      <c r="R114" s="293">
        <v>1</v>
      </c>
      <c r="S114" s="517">
        <v>104465.4</v>
      </c>
      <c r="T114" s="520" t="e">
        <f>+[1]!Tabla46[[#This Row],[Precio Unitario]]*[1]!Tabla46[[#This Row],[Cantidad de Insumos]]</f>
        <v>#REF!</v>
      </c>
      <c r="U114" s="414">
        <v>239301</v>
      </c>
      <c r="V114" s="328" t="s">
        <v>926</v>
      </c>
      <c r="W114" s="420"/>
    </row>
    <row r="115" spans="2:23" ht="18.75" hidden="1" customHeight="1" x14ac:dyDescent="0.2">
      <c r="B115" s="419" t="e">
        <f>IF(Tabla46[[#This Row],[Tipos de Acciones]]="","",CONCATENATE(Tabla46[[#This Row],[POA]],".",Tabla46[[#This Row],[SRS]],".",Tabla46[[#This Row],[AREA]],".",Tabla46[[#This Row],[TIPO]]))</f>
        <v>#REF!</v>
      </c>
      <c r="C115" s="419" t="e">
        <f>IF(Tabla46[[#This Row],[Tipos de Acciones]]="","",'Formulario PPGR1'!#REF!)</f>
        <v>#REF!</v>
      </c>
      <c r="D115" s="419" t="e">
        <f>IF(Tabla46[[#This Row],[Tipos de Acciones]]="","",'Formulario PPGR1'!#REF!)</f>
        <v>#REF!</v>
      </c>
      <c r="E115" s="419" t="e">
        <f>IF(Tabla46[[#This Row],[Tipos de Acciones]]="","",'Formulario PPGR1'!#REF!)</f>
        <v>#REF!</v>
      </c>
      <c r="F115" s="419" t="e">
        <f>IF(Tabla46[[#This Row],[Tipos de Acciones]]="","",'Formulario PPGR1'!#REF!)</f>
        <v>#REF!</v>
      </c>
      <c r="G115" s="416" t="s">
        <v>936</v>
      </c>
      <c r="H115" s="416" t="s">
        <v>2218</v>
      </c>
      <c r="I115" s="417" t="s">
        <v>2219</v>
      </c>
      <c r="J115" s="416" t="s">
        <v>2219</v>
      </c>
      <c r="K115" s="418" t="s">
        <v>2220</v>
      </c>
      <c r="L115" s="416" t="s">
        <v>469</v>
      </c>
      <c r="M115" s="316" t="s">
        <v>2253</v>
      </c>
      <c r="N115" s="316" t="s">
        <v>1157</v>
      </c>
      <c r="O115" s="415" t="s">
        <v>2200</v>
      </c>
      <c r="P115" s="318" t="s">
        <v>1157</v>
      </c>
      <c r="Q115" s="293" t="s">
        <v>2201</v>
      </c>
      <c r="R115" s="293">
        <v>2</v>
      </c>
      <c r="S115" s="517">
        <v>8600</v>
      </c>
      <c r="T115" s="520" t="e">
        <f>+[1]!Tabla46[[#This Row],[Precio Unitario]]*[1]!Tabla46[[#This Row],[Cantidad de Insumos]]</f>
        <v>#REF!</v>
      </c>
      <c r="U115" s="414">
        <v>239601</v>
      </c>
      <c r="V115" s="328" t="s">
        <v>926</v>
      </c>
      <c r="W115" s="420"/>
    </row>
    <row r="116" spans="2:23" ht="18.75" hidden="1" customHeight="1" x14ac:dyDescent="0.2">
      <c r="B116" s="419" t="e">
        <f>IF(Tabla46[[#This Row],[Tipos de Acciones]]="","",CONCATENATE(Tabla46[[#This Row],[POA]],".",Tabla46[[#This Row],[SRS]],".",Tabla46[[#This Row],[AREA]],".",Tabla46[[#This Row],[TIPO]]))</f>
        <v>#REF!</v>
      </c>
      <c r="C116" s="419" t="e">
        <f>IF(Tabla46[[#This Row],[Tipos de Acciones]]="","",'Formulario PPGR1'!#REF!)</f>
        <v>#REF!</v>
      </c>
      <c r="D116" s="419" t="e">
        <f>IF(Tabla46[[#This Row],[Tipos de Acciones]]="","",'Formulario PPGR1'!#REF!)</f>
        <v>#REF!</v>
      </c>
      <c r="E116" s="419" t="e">
        <f>IF(Tabla46[[#This Row],[Tipos de Acciones]]="","",'Formulario PPGR1'!#REF!)</f>
        <v>#REF!</v>
      </c>
      <c r="F116" s="419" t="e">
        <f>IF(Tabla46[[#This Row],[Tipos de Acciones]]="","",'Formulario PPGR1'!#REF!)</f>
        <v>#REF!</v>
      </c>
      <c r="G116" s="416" t="s">
        <v>936</v>
      </c>
      <c r="H116" s="416" t="s">
        <v>2221</v>
      </c>
      <c r="I116" s="417" t="s">
        <v>2222</v>
      </c>
      <c r="J116" s="416" t="s">
        <v>2222</v>
      </c>
      <c r="K116" s="418" t="s">
        <v>2223</v>
      </c>
      <c r="L116" s="416" t="s">
        <v>469</v>
      </c>
      <c r="M116" s="316" t="s">
        <v>2253</v>
      </c>
      <c r="N116" s="316" t="s">
        <v>1157</v>
      </c>
      <c r="O116" s="415" t="s">
        <v>2200</v>
      </c>
      <c r="P116" s="318" t="s">
        <v>1157</v>
      </c>
      <c r="Q116" s="293" t="s">
        <v>2201</v>
      </c>
      <c r="R116" s="293">
        <v>2</v>
      </c>
      <c r="S116" s="517">
        <v>43660</v>
      </c>
      <c r="T116" s="520" t="e">
        <f>+[1]!Tabla46[[#This Row],[Precio Unitario]]*[1]!Tabla46[[#This Row],[Cantidad de Insumos]]</f>
        <v>#REF!</v>
      </c>
      <c r="U116" s="414">
        <v>261901</v>
      </c>
      <c r="V116" s="328" t="s">
        <v>926</v>
      </c>
      <c r="W116" s="420"/>
    </row>
    <row r="117" spans="2:23" ht="18.75" hidden="1" customHeight="1" x14ac:dyDescent="0.2">
      <c r="B117" s="419" t="e">
        <f>IF(Tabla46[[#This Row],[Tipos de Acciones]]="","",CONCATENATE(Tabla46[[#This Row],[POA]],".",Tabla46[[#This Row],[SRS]],".",Tabla46[[#This Row],[AREA]],".",Tabla46[[#This Row],[TIPO]]))</f>
        <v>#REF!</v>
      </c>
      <c r="C117" s="419" t="e">
        <f>IF(Tabla46[[#This Row],[Tipos de Acciones]]="","",'Formulario PPGR1'!#REF!)</f>
        <v>#REF!</v>
      </c>
      <c r="D117" s="419" t="e">
        <f>IF(Tabla46[[#This Row],[Tipos de Acciones]]="","",'Formulario PPGR1'!#REF!)</f>
        <v>#REF!</v>
      </c>
      <c r="E117" s="419" t="e">
        <f>IF(Tabla46[[#This Row],[Tipos de Acciones]]="","",'Formulario PPGR1'!#REF!)</f>
        <v>#REF!</v>
      </c>
      <c r="F117" s="419" t="e">
        <f>IF(Tabla46[[#This Row],[Tipos de Acciones]]="","",'Formulario PPGR1'!#REF!)</f>
        <v>#REF!</v>
      </c>
      <c r="G117" s="416" t="s">
        <v>936</v>
      </c>
      <c r="H117" s="416" t="s">
        <v>2221</v>
      </c>
      <c r="I117" s="417" t="s">
        <v>2224</v>
      </c>
      <c r="J117" s="416" t="s">
        <v>2224</v>
      </c>
      <c r="K117" s="418" t="s">
        <v>2225</v>
      </c>
      <c r="L117" s="416" t="s">
        <v>469</v>
      </c>
      <c r="M117" s="316" t="s">
        <v>2253</v>
      </c>
      <c r="N117" s="316" t="s">
        <v>1157</v>
      </c>
      <c r="O117" s="415" t="s">
        <v>2200</v>
      </c>
      <c r="P117" s="318" t="s">
        <v>1157</v>
      </c>
      <c r="Q117" s="293" t="s">
        <v>2201</v>
      </c>
      <c r="R117" s="293">
        <v>1</v>
      </c>
      <c r="S117" s="517">
        <v>44333.33</v>
      </c>
      <c r="T117" s="520" t="e">
        <f>+[1]!Tabla46[[#This Row],[Precio Unitario]]*[1]!Tabla46[[#This Row],[Cantidad de Insumos]]</f>
        <v>#REF!</v>
      </c>
      <c r="U117" s="414">
        <v>239301</v>
      </c>
      <c r="V117" s="328" t="s">
        <v>926</v>
      </c>
      <c r="W117" s="420"/>
    </row>
    <row r="118" spans="2:23" ht="18.75" hidden="1" customHeight="1" x14ac:dyDescent="0.2">
      <c r="B118" s="419" t="e">
        <f>IF(Tabla46[[#This Row],[Tipos de Acciones]]="","",CONCATENATE(Tabla46[[#This Row],[POA]],".",Tabla46[[#This Row],[SRS]],".",Tabla46[[#This Row],[AREA]],".",Tabla46[[#This Row],[TIPO]]))</f>
        <v>#REF!</v>
      </c>
      <c r="C118" s="419" t="e">
        <f>IF(Tabla46[[#This Row],[Tipos de Acciones]]="","",'Formulario PPGR1'!#REF!)</f>
        <v>#REF!</v>
      </c>
      <c r="D118" s="419" t="e">
        <f>IF(Tabla46[[#This Row],[Tipos de Acciones]]="","",'Formulario PPGR1'!#REF!)</f>
        <v>#REF!</v>
      </c>
      <c r="E118" s="419" t="e">
        <f>IF(Tabla46[[#This Row],[Tipos de Acciones]]="","",'Formulario PPGR1'!#REF!)</f>
        <v>#REF!</v>
      </c>
      <c r="F118" s="419" t="e">
        <f>IF(Tabla46[[#This Row],[Tipos de Acciones]]="","",'Formulario PPGR1'!#REF!)</f>
        <v>#REF!</v>
      </c>
      <c r="G118" s="416" t="s">
        <v>936</v>
      </c>
      <c r="H118" s="416" t="s">
        <v>2221</v>
      </c>
      <c r="I118" s="417" t="s">
        <v>2231</v>
      </c>
      <c r="J118" s="416" t="s">
        <v>2231</v>
      </c>
      <c r="K118" s="418" t="s">
        <v>2232</v>
      </c>
      <c r="L118" s="416" t="s">
        <v>469</v>
      </c>
      <c r="M118" s="316" t="s">
        <v>2253</v>
      </c>
      <c r="N118" s="316" t="s">
        <v>1157</v>
      </c>
      <c r="O118" s="415" t="s">
        <v>2200</v>
      </c>
      <c r="P118" s="318" t="s">
        <v>1157</v>
      </c>
      <c r="Q118" s="293" t="s">
        <v>2201</v>
      </c>
      <c r="R118" s="293">
        <v>2</v>
      </c>
      <c r="S118" s="517">
        <v>32099.97</v>
      </c>
      <c r="T118" s="520" t="e">
        <f>+[1]!Tabla46[[#This Row],[Precio Unitario]]*[1]!Tabla46[[#This Row],[Cantidad de Insumos]]</f>
        <v>#REF!</v>
      </c>
      <c r="U118" s="414">
        <v>239301</v>
      </c>
      <c r="V118" s="328" t="s">
        <v>926</v>
      </c>
      <c r="W118" s="420"/>
    </row>
    <row r="119" spans="2:23" ht="18.75" hidden="1" customHeight="1" x14ac:dyDescent="0.2">
      <c r="B119" s="419" t="e">
        <f>IF(Tabla46[[#This Row],[Tipos de Acciones]]="","",CONCATENATE(Tabla46[[#This Row],[POA]],".",Tabla46[[#This Row],[SRS]],".",Tabla46[[#This Row],[AREA]],".",Tabla46[[#This Row],[TIPO]]))</f>
        <v>#REF!</v>
      </c>
      <c r="C119" s="419" t="e">
        <f>IF(Tabla46[[#This Row],[Tipos de Acciones]]="","",'Formulario PPGR1'!#REF!)</f>
        <v>#REF!</v>
      </c>
      <c r="D119" s="419" t="e">
        <f>IF(Tabla46[[#This Row],[Tipos de Acciones]]="","",'Formulario PPGR1'!#REF!)</f>
        <v>#REF!</v>
      </c>
      <c r="E119" s="419" t="e">
        <f>IF(Tabla46[[#This Row],[Tipos de Acciones]]="","",'Formulario PPGR1'!#REF!)</f>
        <v>#REF!</v>
      </c>
      <c r="F119" s="419" t="e">
        <f>IF(Tabla46[[#This Row],[Tipos de Acciones]]="","",'Formulario PPGR1'!#REF!)</f>
        <v>#REF!</v>
      </c>
      <c r="G119" s="416" t="s">
        <v>936</v>
      </c>
      <c r="H119" s="416" t="s">
        <v>2221</v>
      </c>
      <c r="I119" s="417" t="s">
        <v>2233</v>
      </c>
      <c r="J119" s="416" t="s">
        <v>2234</v>
      </c>
      <c r="K119" s="418" t="s">
        <v>2235</v>
      </c>
      <c r="L119" s="416" t="s">
        <v>469</v>
      </c>
      <c r="M119" s="316" t="s">
        <v>2253</v>
      </c>
      <c r="N119" s="316" t="s">
        <v>1157</v>
      </c>
      <c r="O119" s="415" t="s">
        <v>2200</v>
      </c>
      <c r="P119" s="318" t="s">
        <v>1157</v>
      </c>
      <c r="Q119" s="293" t="s">
        <v>2201</v>
      </c>
      <c r="R119" s="293">
        <v>1</v>
      </c>
      <c r="S119" s="517">
        <v>8270</v>
      </c>
      <c r="T119" s="520" t="e">
        <f>+[1]!Tabla46[[#This Row],[Precio Unitario]]*[1]!Tabla46[[#This Row],[Cantidad de Insumos]]</f>
        <v>#REF!</v>
      </c>
      <c r="U119" s="414">
        <v>239301</v>
      </c>
      <c r="V119" s="328" t="s">
        <v>926</v>
      </c>
      <c r="W119" s="420"/>
    </row>
    <row r="120" spans="2:23" ht="18.75" hidden="1" customHeight="1" x14ac:dyDescent="0.2">
      <c r="B120" s="419" t="e">
        <f>IF(Tabla46[[#This Row],[Tipos de Acciones]]="","",CONCATENATE(Tabla46[[#This Row],[POA]],".",Tabla46[[#This Row],[SRS]],".",Tabla46[[#This Row],[AREA]],".",Tabla46[[#This Row],[TIPO]]))</f>
        <v>#REF!</v>
      </c>
      <c r="C120" s="419" t="e">
        <f>IF(Tabla46[[#This Row],[Tipos de Acciones]]="","",'Formulario PPGR1'!#REF!)</f>
        <v>#REF!</v>
      </c>
      <c r="D120" s="419" t="e">
        <f>IF(Tabla46[[#This Row],[Tipos de Acciones]]="","",'Formulario PPGR1'!#REF!)</f>
        <v>#REF!</v>
      </c>
      <c r="E120" s="419" t="e">
        <f>IF(Tabla46[[#This Row],[Tipos de Acciones]]="","",'Formulario PPGR1'!#REF!)</f>
        <v>#REF!</v>
      </c>
      <c r="F120" s="419" t="e">
        <f>IF(Tabla46[[#This Row],[Tipos de Acciones]]="","",'Formulario PPGR1'!#REF!)</f>
        <v>#REF!</v>
      </c>
      <c r="G120" s="416" t="s">
        <v>936</v>
      </c>
      <c r="H120" s="416" t="s">
        <v>2221</v>
      </c>
      <c r="I120" s="417" t="s">
        <v>2241</v>
      </c>
      <c r="J120" s="416" t="s">
        <v>2241</v>
      </c>
      <c r="K120" s="418" t="s">
        <v>2242</v>
      </c>
      <c r="L120" s="416" t="s">
        <v>469</v>
      </c>
      <c r="M120" s="316" t="s">
        <v>2253</v>
      </c>
      <c r="N120" s="316" t="s">
        <v>1157</v>
      </c>
      <c r="O120" s="415" t="s">
        <v>2200</v>
      </c>
      <c r="P120" s="318" t="s">
        <v>1157</v>
      </c>
      <c r="Q120" s="293" t="s">
        <v>2201</v>
      </c>
      <c r="R120" s="293">
        <v>2</v>
      </c>
      <c r="S120" s="517">
        <v>980</v>
      </c>
      <c r="T120" s="520" t="e">
        <f>+[1]!Tabla46[[#This Row],[Precio Unitario]]*[1]!Tabla46[[#This Row],[Cantidad de Insumos]]</f>
        <v>#REF!</v>
      </c>
      <c r="U120" s="414">
        <v>239301</v>
      </c>
      <c r="V120" s="328" t="s">
        <v>926</v>
      </c>
      <c r="W120" s="420"/>
    </row>
    <row r="121" spans="2:23" ht="18.75" hidden="1" customHeight="1" x14ac:dyDescent="0.2">
      <c r="B121" s="419" t="e">
        <f>IF(Tabla46[[#This Row],[Tipos de Acciones]]="","",CONCATENATE(Tabla46[[#This Row],[POA]],".",Tabla46[[#This Row],[SRS]],".",Tabla46[[#This Row],[AREA]],".",Tabla46[[#This Row],[TIPO]]))</f>
        <v>#REF!</v>
      </c>
      <c r="C121" s="419" t="e">
        <f>IF(Tabla46[[#This Row],[Tipos de Acciones]]="","",'Formulario PPGR1'!#REF!)</f>
        <v>#REF!</v>
      </c>
      <c r="D121" s="419" t="e">
        <f>IF(Tabla46[[#This Row],[Tipos de Acciones]]="","",'Formulario PPGR1'!#REF!)</f>
        <v>#REF!</v>
      </c>
      <c r="E121" s="419" t="e">
        <f>IF(Tabla46[[#This Row],[Tipos de Acciones]]="","",'Formulario PPGR1'!#REF!)</f>
        <v>#REF!</v>
      </c>
      <c r="F121" s="419" t="e">
        <f>IF(Tabla46[[#This Row],[Tipos de Acciones]]="","",'Formulario PPGR1'!#REF!)</f>
        <v>#REF!</v>
      </c>
      <c r="G121" s="416" t="s">
        <v>936</v>
      </c>
      <c r="H121" s="416" t="s">
        <v>2221</v>
      </c>
      <c r="I121" s="417" t="s">
        <v>2241</v>
      </c>
      <c r="J121" s="416" t="s">
        <v>2241</v>
      </c>
      <c r="K121" s="418" t="s">
        <v>2243</v>
      </c>
      <c r="L121" s="416" t="s">
        <v>469</v>
      </c>
      <c r="M121" s="316" t="s">
        <v>2253</v>
      </c>
      <c r="N121" s="316" t="s">
        <v>1157</v>
      </c>
      <c r="O121" s="415" t="s">
        <v>2200</v>
      </c>
      <c r="P121" s="318" t="s">
        <v>1157</v>
      </c>
      <c r="Q121" s="293" t="s">
        <v>2201</v>
      </c>
      <c r="R121" s="293">
        <v>2</v>
      </c>
      <c r="S121" s="517">
        <v>3520</v>
      </c>
      <c r="T121" s="520" t="e">
        <f>+[1]!Tabla46[[#This Row],[Precio Unitario]]*[1]!Tabla46[[#This Row],[Cantidad de Insumos]]</f>
        <v>#REF!</v>
      </c>
      <c r="U121" s="414">
        <v>239301</v>
      </c>
      <c r="V121" s="328" t="s">
        <v>926</v>
      </c>
      <c r="W121" s="420"/>
    </row>
    <row r="122" spans="2:23" ht="18.75" hidden="1" customHeight="1" x14ac:dyDescent="0.2">
      <c r="B122" s="419" t="e">
        <f>IF(Tabla46[[#This Row],[Tipos de Acciones]]="","",CONCATENATE(Tabla46[[#This Row],[POA]],".",Tabla46[[#This Row],[SRS]],".",Tabla46[[#This Row],[AREA]],".",Tabla46[[#This Row],[TIPO]]))</f>
        <v>#REF!</v>
      </c>
      <c r="C122" s="419" t="e">
        <f>IF(Tabla46[[#This Row],[Tipos de Acciones]]="","",'Formulario PPGR1'!#REF!)</f>
        <v>#REF!</v>
      </c>
      <c r="D122" s="419" t="e">
        <f>IF(Tabla46[[#This Row],[Tipos de Acciones]]="","",'Formulario PPGR1'!#REF!)</f>
        <v>#REF!</v>
      </c>
      <c r="E122" s="419" t="e">
        <f>IF(Tabla46[[#This Row],[Tipos de Acciones]]="","",'Formulario PPGR1'!#REF!)</f>
        <v>#REF!</v>
      </c>
      <c r="F122" s="419" t="e">
        <f>IF(Tabla46[[#This Row],[Tipos de Acciones]]="","",'Formulario PPGR1'!#REF!)</f>
        <v>#REF!</v>
      </c>
      <c r="G122" s="416" t="s">
        <v>936</v>
      </c>
      <c r="H122" s="416" t="s">
        <v>2221</v>
      </c>
      <c r="I122" s="417" t="s">
        <v>2236</v>
      </c>
      <c r="J122" s="416" t="s">
        <v>2236</v>
      </c>
      <c r="K122" s="418" t="s">
        <v>2239</v>
      </c>
      <c r="L122" s="416" t="s">
        <v>469</v>
      </c>
      <c r="M122" s="316" t="s">
        <v>2253</v>
      </c>
      <c r="N122" s="316" t="s">
        <v>1157</v>
      </c>
      <c r="O122" s="415" t="s">
        <v>2200</v>
      </c>
      <c r="P122" s="318" t="s">
        <v>1157</v>
      </c>
      <c r="Q122" s="293" t="s">
        <v>2201</v>
      </c>
      <c r="R122" s="293">
        <v>2</v>
      </c>
      <c r="S122" s="517">
        <v>15733.33</v>
      </c>
      <c r="T122" s="520" t="e">
        <f>+[1]!Tabla46[[#This Row],[Precio Unitario]]*[1]!Tabla46[[#This Row],[Cantidad de Insumos]]</f>
        <v>#REF!</v>
      </c>
      <c r="U122" s="414">
        <v>239301</v>
      </c>
      <c r="V122" s="328" t="s">
        <v>926</v>
      </c>
      <c r="W122" s="420"/>
    </row>
    <row r="123" spans="2:23" ht="18.75" hidden="1" customHeight="1" x14ac:dyDescent="0.2">
      <c r="B123" s="419" t="e">
        <f>IF(Tabla46[[#This Row],[Tipos de Acciones]]="","",CONCATENATE(Tabla46[[#This Row],[POA]],".",Tabla46[[#This Row],[SRS]],".",Tabla46[[#This Row],[AREA]],".",Tabla46[[#This Row],[TIPO]]))</f>
        <v>#REF!</v>
      </c>
      <c r="C123" s="419" t="e">
        <f>IF(Tabla46[[#This Row],[Tipos de Acciones]]="","",'Formulario PPGR1'!#REF!)</f>
        <v>#REF!</v>
      </c>
      <c r="D123" s="419" t="e">
        <f>IF(Tabla46[[#This Row],[Tipos de Acciones]]="","",'Formulario PPGR1'!#REF!)</f>
        <v>#REF!</v>
      </c>
      <c r="E123" s="419" t="e">
        <f>IF(Tabla46[[#This Row],[Tipos de Acciones]]="","",'Formulario PPGR1'!#REF!)</f>
        <v>#REF!</v>
      </c>
      <c r="F123" s="419" t="e">
        <f>IF(Tabla46[[#This Row],[Tipos de Acciones]]="","",'Formulario PPGR1'!#REF!)</f>
        <v>#REF!</v>
      </c>
      <c r="G123" s="416" t="s">
        <v>936</v>
      </c>
      <c r="H123" s="416" t="s">
        <v>2221</v>
      </c>
      <c r="I123" s="417" t="s">
        <v>2236</v>
      </c>
      <c r="J123" s="416" t="s">
        <v>2236</v>
      </c>
      <c r="K123" s="418" t="s">
        <v>2240</v>
      </c>
      <c r="L123" s="416" t="s">
        <v>469</v>
      </c>
      <c r="M123" s="316" t="s">
        <v>2253</v>
      </c>
      <c r="N123" s="316" t="s">
        <v>1157</v>
      </c>
      <c r="O123" s="415" t="s">
        <v>2200</v>
      </c>
      <c r="P123" s="318" t="s">
        <v>1157</v>
      </c>
      <c r="Q123" s="293" t="s">
        <v>2201</v>
      </c>
      <c r="R123" s="293">
        <v>2</v>
      </c>
      <c r="S123" s="517">
        <v>4500</v>
      </c>
      <c r="T123" s="520" t="e">
        <f>+[1]!Tabla46[[#This Row],[Precio Unitario]]*[1]!Tabla46[[#This Row],[Cantidad de Insumos]]</f>
        <v>#REF!</v>
      </c>
      <c r="U123" s="414">
        <v>239301</v>
      </c>
      <c r="V123" s="328" t="s">
        <v>926</v>
      </c>
      <c r="W123" s="420"/>
    </row>
    <row r="124" spans="2:23" ht="18.75" hidden="1" customHeight="1" x14ac:dyDescent="0.2">
      <c r="B124" s="419" t="e">
        <f>IF(Tabla46[[#This Row],[Tipos de Acciones]]="","",CONCATENATE(Tabla46[[#This Row],[POA]],".",Tabla46[[#This Row],[SRS]],".",Tabla46[[#This Row],[AREA]],".",Tabla46[[#This Row],[TIPO]]))</f>
        <v>#REF!</v>
      </c>
      <c r="C124" s="419" t="e">
        <f>IF(Tabla46[[#This Row],[Tipos de Acciones]]="","",'Formulario PPGR1'!#REF!)</f>
        <v>#REF!</v>
      </c>
      <c r="D124" s="419" t="e">
        <f>IF(Tabla46[[#This Row],[Tipos de Acciones]]="","",'Formulario PPGR1'!#REF!)</f>
        <v>#REF!</v>
      </c>
      <c r="E124" s="419" t="e">
        <f>IF(Tabla46[[#This Row],[Tipos de Acciones]]="","",'Formulario PPGR1'!#REF!)</f>
        <v>#REF!</v>
      </c>
      <c r="F124" s="419" t="e">
        <f>IF(Tabla46[[#This Row],[Tipos de Acciones]]="","",'Formulario PPGR1'!#REF!)</f>
        <v>#REF!</v>
      </c>
      <c r="G124" s="416" t="s">
        <v>936</v>
      </c>
      <c r="H124" s="416" t="s">
        <v>2209</v>
      </c>
      <c r="I124" s="417" t="s">
        <v>2200</v>
      </c>
      <c r="J124" s="416" t="s">
        <v>2248</v>
      </c>
      <c r="K124" s="418" t="s">
        <v>2248</v>
      </c>
      <c r="L124" s="416" t="s">
        <v>469</v>
      </c>
      <c r="M124" s="316" t="s">
        <v>2253</v>
      </c>
      <c r="N124" s="316" t="s">
        <v>1157</v>
      </c>
      <c r="O124" s="415" t="s">
        <v>2200</v>
      </c>
      <c r="P124" s="318" t="s">
        <v>1157</v>
      </c>
      <c r="Q124" s="293" t="s">
        <v>2201</v>
      </c>
      <c r="R124" s="293">
        <v>1</v>
      </c>
      <c r="S124" s="517">
        <v>30000</v>
      </c>
      <c r="T124" s="520" t="e">
        <f>+[1]!Tabla46[[#This Row],[Precio Unitario]]*[1]!Tabla46[[#This Row],[Cantidad de Insumos]]</f>
        <v>#REF!</v>
      </c>
      <c r="U124" s="414">
        <v>265801</v>
      </c>
      <c r="V124" s="328" t="s">
        <v>926</v>
      </c>
      <c r="W124" s="420"/>
    </row>
    <row r="125" spans="2:23" ht="18.75" hidden="1" customHeight="1" x14ac:dyDescent="0.2">
      <c r="B125" s="419" t="e">
        <f>IF(Tabla46[[#This Row],[Tipos de Acciones]]="","",CONCATENATE(Tabla46[[#This Row],[POA]],".",Tabla46[[#This Row],[SRS]],".",Tabla46[[#This Row],[AREA]],".",Tabla46[[#This Row],[TIPO]]))</f>
        <v>#REF!</v>
      </c>
      <c r="C125" s="419" t="e">
        <f>IF(Tabla46[[#This Row],[Tipos de Acciones]]="","",'Formulario PPGR1'!#REF!)</f>
        <v>#REF!</v>
      </c>
      <c r="D125" s="419" t="e">
        <f>IF(Tabla46[[#This Row],[Tipos de Acciones]]="","",'Formulario PPGR1'!#REF!)</f>
        <v>#REF!</v>
      </c>
      <c r="E125" s="419" t="e">
        <f>IF(Tabla46[[#This Row],[Tipos de Acciones]]="","",'Formulario PPGR1'!#REF!)</f>
        <v>#REF!</v>
      </c>
      <c r="F125" s="419" t="e">
        <f>IF(Tabla46[[#This Row],[Tipos de Acciones]]="","",'Formulario PPGR1'!#REF!)</f>
        <v>#REF!</v>
      </c>
      <c r="G125" s="416" t="s">
        <v>934</v>
      </c>
      <c r="H125" s="416" t="s">
        <v>2209</v>
      </c>
      <c r="I125" s="417" t="s">
        <v>2200</v>
      </c>
      <c r="J125" s="416" t="s">
        <v>2248</v>
      </c>
      <c r="K125" s="418" t="s">
        <v>2248</v>
      </c>
      <c r="L125" s="416" t="s">
        <v>469</v>
      </c>
      <c r="M125" s="316" t="s">
        <v>2253</v>
      </c>
      <c r="N125" s="316" t="s">
        <v>1157</v>
      </c>
      <c r="O125" s="415" t="s">
        <v>2200</v>
      </c>
      <c r="P125" s="318" t="s">
        <v>1157</v>
      </c>
      <c r="Q125" s="293" t="s">
        <v>2201</v>
      </c>
      <c r="R125" s="293">
        <v>3</v>
      </c>
      <c r="S125" s="517">
        <v>5000</v>
      </c>
      <c r="T125" s="520" t="e">
        <f>+[1]!Tabla46[[#This Row],[Precio Unitario]]*[1]!Tabla46[[#This Row],[Cantidad de Insumos]]</f>
        <v>#REF!</v>
      </c>
      <c r="U125" s="414">
        <v>265801</v>
      </c>
      <c r="V125" s="328" t="s">
        <v>926</v>
      </c>
      <c r="W125" s="420"/>
    </row>
    <row r="126" spans="2:23" ht="18.75" hidden="1" customHeight="1" x14ac:dyDescent="0.2">
      <c r="B126" s="419" t="e">
        <f>IF(Tabla46[[#This Row],[Tipos de Acciones]]="","",CONCATENATE(Tabla46[[#This Row],[POA]],".",Tabla46[[#This Row],[SRS]],".",Tabla46[[#This Row],[AREA]],".",Tabla46[[#This Row],[TIPO]]))</f>
        <v>#REF!</v>
      </c>
      <c r="C126" s="419" t="e">
        <f>IF(Tabla46[[#This Row],[Tipos de Acciones]]="","",'Formulario PPGR1'!#REF!)</f>
        <v>#REF!</v>
      </c>
      <c r="D126" s="419" t="e">
        <f>IF(Tabla46[[#This Row],[Tipos de Acciones]]="","",'Formulario PPGR1'!#REF!)</f>
        <v>#REF!</v>
      </c>
      <c r="E126" s="419" t="e">
        <f>IF(Tabla46[[#This Row],[Tipos de Acciones]]="","",'Formulario PPGR1'!#REF!)</f>
        <v>#REF!</v>
      </c>
      <c r="F126" s="419" t="e">
        <f>IF(Tabla46[[#This Row],[Tipos de Acciones]]="","",'Formulario PPGR1'!#REF!)</f>
        <v>#REF!</v>
      </c>
      <c r="G126" s="416" t="s">
        <v>936</v>
      </c>
      <c r="H126" s="416" t="s">
        <v>2221</v>
      </c>
      <c r="I126" s="417" t="s">
        <v>2244</v>
      </c>
      <c r="J126" s="416" t="s">
        <v>2244</v>
      </c>
      <c r="K126" s="418" t="s">
        <v>2245</v>
      </c>
      <c r="L126" s="416" t="s">
        <v>469</v>
      </c>
      <c r="M126" s="316" t="s">
        <v>2253</v>
      </c>
      <c r="N126" s="316" t="s">
        <v>1157</v>
      </c>
      <c r="O126" s="415" t="s">
        <v>2200</v>
      </c>
      <c r="P126" s="318" t="s">
        <v>1157</v>
      </c>
      <c r="Q126" s="293" t="s">
        <v>2201</v>
      </c>
      <c r="R126" s="293">
        <v>1</v>
      </c>
      <c r="S126" s="517">
        <v>14666.65</v>
      </c>
      <c r="T126" s="520" t="e">
        <f>+[1]!Tabla46[[#This Row],[Precio Unitario]]*[1]!Tabla46[[#This Row],[Cantidad de Insumos]]</f>
        <v>#REF!</v>
      </c>
      <c r="U126" s="414">
        <v>239601</v>
      </c>
      <c r="V126" s="328" t="s">
        <v>926</v>
      </c>
      <c r="W126" s="420"/>
    </row>
    <row r="127" spans="2:23" ht="18.75" hidden="1" customHeight="1" x14ac:dyDescent="0.2">
      <c r="B127" s="419" t="e">
        <f>IF(Tabla46[[#This Row],[Tipos de Acciones]]="","",CONCATENATE(Tabla46[[#This Row],[POA]],".",Tabla46[[#This Row],[SRS]],".",Tabla46[[#This Row],[AREA]],".",Tabla46[[#This Row],[TIPO]]))</f>
        <v>#REF!</v>
      </c>
      <c r="C127" s="419" t="e">
        <f>IF(Tabla46[[#This Row],[Tipos de Acciones]]="","",'Formulario PPGR1'!#REF!)</f>
        <v>#REF!</v>
      </c>
      <c r="D127" s="419" t="e">
        <f>IF(Tabla46[[#This Row],[Tipos de Acciones]]="","",'Formulario PPGR1'!#REF!)</f>
        <v>#REF!</v>
      </c>
      <c r="E127" s="419" t="e">
        <f>IF(Tabla46[[#This Row],[Tipos de Acciones]]="","",'Formulario PPGR1'!#REF!)</f>
        <v>#REF!</v>
      </c>
      <c r="F127" s="419" t="e">
        <f>IF(Tabla46[[#This Row],[Tipos de Acciones]]="","",'Formulario PPGR1'!#REF!)</f>
        <v>#REF!</v>
      </c>
      <c r="G127" s="416" t="s">
        <v>936</v>
      </c>
      <c r="H127" s="416" t="s">
        <v>2221</v>
      </c>
      <c r="I127" s="417" t="s">
        <v>2246</v>
      </c>
      <c r="J127" s="416" t="s">
        <v>2246</v>
      </c>
      <c r="K127" s="418" t="s">
        <v>2247</v>
      </c>
      <c r="L127" s="416" t="s">
        <v>469</v>
      </c>
      <c r="M127" s="316" t="s">
        <v>2253</v>
      </c>
      <c r="N127" s="316" t="s">
        <v>1157</v>
      </c>
      <c r="O127" s="415" t="s">
        <v>2200</v>
      </c>
      <c r="P127" s="318" t="s">
        <v>1157</v>
      </c>
      <c r="Q127" s="293" t="s">
        <v>2201</v>
      </c>
      <c r="R127" s="293">
        <v>1</v>
      </c>
      <c r="S127" s="517">
        <v>257712</v>
      </c>
      <c r="T127" s="520" t="e">
        <f>+[1]!Tabla46[[#This Row],[Precio Unitario]]*[1]!Tabla46[[#This Row],[Cantidad de Insumos]]</f>
        <v>#REF!</v>
      </c>
      <c r="U127" s="414">
        <v>261401</v>
      </c>
      <c r="V127" s="328" t="s">
        <v>926</v>
      </c>
      <c r="W127" s="420"/>
    </row>
    <row r="128" spans="2:23" ht="18.75" hidden="1" customHeight="1" x14ac:dyDescent="0.2">
      <c r="B128" s="419" t="e">
        <f>IF(Tabla46[[#This Row],[Tipos de Acciones]]="","",CONCATENATE(Tabla46[[#This Row],[POA]],".",Tabla46[[#This Row],[SRS]],".",Tabla46[[#This Row],[AREA]],".",Tabla46[[#This Row],[TIPO]]))</f>
        <v>#REF!</v>
      </c>
      <c r="C128" s="419" t="e">
        <f>IF(Tabla46[[#This Row],[Tipos de Acciones]]="","",'Formulario PPGR1'!#REF!)</f>
        <v>#REF!</v>
      </c>
      <c r="D128" s="419" t="e">
        <f>IF(Tabla46[[#This Row],[Tipos de Acciones]]="","",'Formulario PPGR1'!#REF!)</f>
        <v>#REF!</v>
      </c>
      <c r="E128" s="419" t="e">
        <f>IF(Tabla46[[#This Row],[Tipos de Acciones]]="","",'Formulario PPGR1'!#REF!)</f>
        <v>#REF!</v>
      </c>
      <c r="F128" s="419" t="e">
        <f>IF(Tabla46[[#This Row],[Tipos de Acciones]]="","",'Formulario PPGR1'!#REF!)</f>
        <v>#REF!</v>
      </c>
      <c r="G128" s="416" t="s">
        <v>936</v>
      </c>
      <c r="H128" s="416" t="s">
        <v>2221</v>
      </c>
      <c r="I128" s="417" t="s">
        <v>2236</v>
      </c>
      <c r="J128" s="416" t="s">
        <v>2236</v>
      </c>
      <c r="K128" s="418" t="s">
        <v>2238</v>
      </c>
      <c r="L128" s="416" t="s">
        <v>469</v>
      </c>
      <c r="M128" s="316" t="s">
        <v>2253</v>
      </c>
      <c r="N128" s="316" t="s">
        <v>1157</v>
      </c>
      <c r="O128" s="415" t="s">
        <v>2200</v>
      </c>
      <c r="P128" s="318" t="s">
        <v>1157</v>
      </c>
      <c r="Q128" s="293" t="s">
        <v>2201</v>
      </c>
      <c r="R128" s="293">
        <v>2</v>
      </c>
      <c r="S128" s="517">
        <v>4500</v>
      </c>
      <c r="T128" s="520" t="e">
        <f>+[1]!Tabla46[[#This Row],[Precio Unitario]]*[1]!Tabla46[[#This Row],[Cantidad de Insumos]]</f>
        <v>#REF!</v>
      </c>
      <c r="U128" s="414">
        <v>239301</v>
      </c>
      <c r="V128" s="328" t="s">
        <v>926</v>
      </c>
      <c r="W128" s="420"/>
    </row>
    <row r="129" spans="2:23" ht="18.75" hidden="1" customHeight="1" x14ac:dyDescent="0.2">
      <c r="B129" s="419" t="e">
        <f>IF(Tabla46[[#This Row],[Tipos de Acciones]]="","",CONCATENATE(Tabla46[[#This Row],[POA]],".",Tabla46[[#This Row],[SRS]],".",Tabla46[[#This Row],[AREA]],".",Tabla46[[#This Row],[TIPO]]))</f>
        <v>#REF!</v>
      </c>
      <c r="C129" s="419" t="e">
        <f>IF(Tabla46[[#This Row],[Tipos de Acciones]]="","",'Formulario PPGR1'!#REF!)</f>
        <v>#REF!</v>
      </c>
      <c r="D129" s="419" t="e">
        <f>IF(Tabla46[[#This Row],[Tipos de Acciones]]="","",'Formulario PPGR1'!#REF!)</f>
        <v>#REF!</v>
      </c>
      <c r="E129" s="419" t="e">
        <f>IF(Tabla46[[#This Row],[Tipos de Acciones]]="","",'Formulario PPGR1'!#REF!)</f>
        <v>#REF!</v>
      </c>
      <c r="F129" s="419" t="e">
        <f>IF(Tabla46[[#This Row],[Tipos de Acciones]]="","",'Formulario PPGR1'!#REF!)</f>
        <v>#REF!</v>
      </c>
      <c r="G129" s="416" t="s">
        <v>936</v>
      </c>
      <c r="H129" s="416" t="s">
        <v>2221</v>
      </c>
      <c r="I129" s="417" t="s">
        <v>2227</v>
      </c>
      <c r="J129" s="416" t="s">
        <v>2227</v>
      </c>
      <c r="K129" s="418" t="s">
        <v>2228</v>
      </c>
      <c r="L129" s="416" t="s">
        <v>469</v>
      </c>
      <c r="M129" s="316" t="s">
        <v>2253</v>
      </c>
      <c r="N129" s="316" t="s">
        <v>1157</v>
      </c>
      <c r="O129" s="415" t="s">
        <v>2200</v>
      </c>
      <c r="P129" s="318" t="s">
        <v>1157</v>
      </c>
      <c r="Q129" s="293" t="s">
        <v>2201</v>
      </c>
      <c r="R129" s="293">
        <v>1</v>
      </c>
      <c r="S129" s="517">
        <v>12836.04</v>
      </c>
      <c r="T129" s="520" t="e">
        <f>+[1]!Tabla46[[#This Row],[Precio Unitario]]*[1]!Tabla46[[#This Row],[Cantidad de Insumos]]</f>
        <v>#REF!</v>
      </c>
      <c r="U129" s="414">
        <v>239301</v>
      </c>
      <c r="V129" s="328" t="s">
        <v>926</v>
      </c>
      <c r="W129" s="420"/>
    </row>
    <row r="130" spans="2:23" ht="18.75" customHeight="1" x14ac:dyDescent="0.2">
      <c r="B130" s="419" t="e">
        <f>IF(Tabla46[[#This Row],[Tipos de Acciones]]="","",CONCATENATE(Tabla46[[#This Row],[POA]],".",Tabla46[[#This Row],[SRS]],".",Tabla46[[#This Row],[AREA]],".",Tabla46[[#This Row],[TIPO]]))</f>
        <v>#REF!</v>
      </c>
      <c r="C130" s="419" t="e">
        <f>IF(Tabla46[[#This Row],[Tipos de Acciones]]="","",'Formulario PPGR1'!#REF!)</f>
        <v>#REF!</v>
      </c>
      <c r="D130" s="419" t="e">
        <f>IF(Tabla46[[#This Row],[Tipos de Acciones]]="","",'Formulario PPGR1'!#REF!)</f>
        <v>#REF!</v>
      </c>
      <c r="E130" s="419" t="e">
        <f>IF(Tabla46[[#This Row],[Tipos de Acciones]]="","",'Formulario PPGR1'!#REF!)</f>
        <v>#REF!</v>
      </c>
      <c r="F130" s="419" t="e">
        <f>IF(Tabla46[[#This Row],[Tipos de Acciones]]="","",'Formulario PPGR1'!#REF!)</f>
        <v>#REF!</v>
      </c>
      <c r="G130" s="416" t="s">
        <v>936</v>
      </c>
      <c r="H130" s="416" t="s">
        <v>2221</v>
      </c>
      <c r="I130" s="417" t="s">
        <v>2229</v>
      </c>
      <c r="J130" s="416" t="s">
        <v>2229</v>
      </c>
      <c r="K130" s="418" t="s">
        <v>2230</v>
      </c>
      <c r="L130" s="416" t="s">
        <v>469</v>
      </c>
      <c r="M130" s="316" t="s">
        <v>2253</v>
      </c>
      <c r="N130" s="316" t="s">
        <v>1157</v>
      </c>
      <c r="O130" s="415" t="s">
        <v>2200</v>
      </c>
      <c r="P130" s="318" t="s">
        <v>1157</v>
      </c>
      <c r="Q130" s="293" t="s">
        <v>2201</v>
      </c>
      <c r="R130" s="293">
        <v>1</v>
      </c>
      <c r="S130" s="517">
        <v>180000</v>
      </c>
      <c r="T130" s="520" t="e">
        <f>+[1]!Tabla46[[#This Row],[Precio Unitario]]*[1]!Tabla46[[#This Row],[Cantidad de Insumos]]</f>
        <v>#REF!</v>
      </c>
      <c r="U130" s="414">
        <v>263101</v>
      </c>
      <c r="V130" s="328" t="s">
        <v>926</v>
      </c>
      <c r="W130" s="420"/>
    </row>
    <row r="131" spans="2:23" ht="18.75" hidden="1" customHeight="1" x14ac:dyDescent="0.2">
      <c r="B131" s="419" t="e">
        <f>IF(Tabla46[[#This Row],[Tipos de Acciones]]="","",CONCATENATE(Tabla46[[#This Row],[POA]],".",Tabla46[[#This Row],[SRS]],".",Tabla46[[#This Row],[AREA]],".",Tabla46[[#This Row],[TIPO]]))</f>
        <v>#REF!</v>
      </c>
      <c r="C131" s="419" t="e">
        <f>IF(Tabla46[[#This Row],[Tipos de Acciones]]="","",'Formulario PPGR1'!#REF!)</f>
        <v>#REF!</v>
      </c>
      <c r="D131" s="419" t="e">
        <f>IF(Tabla46[[#This Row],[Tipos de Acciones]]="","",'Formulario PPGR1'!#REF!)</f>
        <v>#REF!</v>
      </c>
      <c r="E131" s="419" t="e">
        <f>IF(Tabla46[[#This Row],[Tipos de Acciones]]="","",'Formulario PPGR1'!#REF!)</f>
        <v>#REF!</v>
      </c>
      <c r="F131" s="419" t="e">
        <f>IF(Tabla46[[#This Row],[Tipos de Acciones]]="","",'Formulario PPGR1'!#REF!)</f>
        <v>#REF!</v>
      </c>
      <c r="G131" s="416" t="s">
        <v>934</v>
      </c>
      <c r="H131" s="416" t="s">
        <v>2206</v>
      </c>
      <c r="I131" s="417" t="s">
        <v>2212</v>
      </c>
      <c r="J131" s="416" t="s">
        <v>2212</v>
      </c>
      <c r="K131" s="418" t="s">
        <v>2213</v>
      </c>
      <c r="L131" s="416" t="s">
        <v>469</v>
      </c>
      <c r="M131" s="316" t="s">
        <v>2253</v>
      </c>
      <c r="N131" s="316" t="s">
        <v>1157</v>
      </c>
      <c r="O131" s="415" t="s">
        <v>2200</v>
      </c>
      <c r="P131" s="318" t="s">
        <v>1157</v>
      </c>
      <c r="Q131" s="293" t="s">
        <v>2201</v>
      </c>
      <c r="R131" s="293">
        <v>3</v>
      </c>
      <c r="S131" s="517">
        <v>5000</v>
      </c>
      <c r="T131" s="520" t="e">
        <f>+[1]!Tabla46[[#This Row],[Precio Unitario]]*[1]!Tabla46[[#This Row],[Cantidad de Insumos]]</f>
        <v>#REF!</v>
      </c>
      <c r="U131" s="414">
        <v>261301</v>
      </c>
      <c r="V131" s="328" t="s">
        <v>926</v>
      </c>
      <c r="W131" s="420"/>
    </row>
    <row r="132" spans="2:23" ht="18.75" hidden="1" customHeight="1" x14ac:dyDescent="0.2">
      <c r="B132" s="419" t="e">
        <f>IF(Tabla46[[#This Row],[Tipos de Acciones]]="","",CONCATENATE(Tabla46[[#This Row],[POA]],".",Tabla46[[#This Row],[SRS]],".",Tabla46[[#This Row],[AREA]],".",Tabla46[[#This Row],[TIPO]]))</f>
        <v>#REF!</v>
      </c>
      <c r="C132" s="419" t="e">
        <f>IF(Tabla46[[#This Row],[Tipos de Acciones]]="","",'Formulario PPGR1'!#REF!)</f>
        <v>#REF!</v>
      </c>
      <c r="D132" s="419" t="e">
        <f>IF(Tabla46[[#This Row],[Tipos de Acciones]]="","",'Formulario PPGR1'!#REF!)</f>
        <v>#REF!</v>
      </c>
      <c r="E132" s="419" t="e">
        <f>IF(Tabla46[[#This Row],[Tipos de Acciones]]="","",'Formulario PPGR1'!#REF!)</f>
        <v>#REF!</v>
      </c>
      <c r="F132" s="419" t="e">
        <f>IF(Tabla46[[#This Row],[Tipos de Acciones]]="","",'Formulario PPGR1'!#REF!)</f>
        <v>#REF!</v>
      </c>
      <c r="G132" s="416" t="s">
        <v>936</v>
      </c>
      <c r="H132" s="416" t="s">
        <v>2215</v>
      </c>
      <c r="I132" s="417" t="s">
        <v>2216</v>
      </c>
      <c r="J132" s="416" t="s">
        <v>2216</v>
      </c>
      <c r="K132" s="418" t="s">
        <v>2217</v>
      </c>
      <c r="L132" s="416" t="s">
        <v>469</v>
      </c>
      <c r="M132" s="316" t="s">
        <v>2253</v>
      </c>
      <c r="N132" s="316" t="s">
        <v>1157</v>
      </c>
      <c r="O132" s="415" t="s">
        <v>2200</v>
      </c>
      <c r="P132" s="318" t="s">
        <v>1157</v>
      </c>
      <c r="Q132" s="293" t="s">
        <v>2201</v>
      </c>
      <c r="R132" s="293">
        <v>1</v>
      </c>
      <c r="S132" s="517">
        <v>15000</v>
      </c>
      <c r="T132" s="520" t="e">
        <f>+[1]!Tabla46[[#This Row],[Precio Unitario]]*[1]!Tabla46[[#This Row],[Cantidad de Insumos]]</f>
        <v>#REF!</v>
      </c>
      <c r="U132" s="414">
        <v>239601</v>
      </c>
      <c r="V132" s="328" t="s">
        <v>926</v>
      </c>
      <c r="W132" s="420"/>
    </row>
    <row r="133" spans="2:23" ht="18.75" hidden="1" customHeight="1" x14ac:dyDescent="0.2">
      <c r="B133" s="419" t="e">
        <f>IF(Tabla46[[#This Row],[Tipos de Acciones]]="","",CONCATENATE(Tabla46[[#This Row],[POA]],".",Tabla46[[#This Row],[SRS]],".",Tabla46[[#This Row],[AREA]],".",Tabla46[[#This Row],[TIPO]]))</f>
        <v>#REF!</v>
      </c>
      <c r="C133" s="419" t="e">
        <f>IF(Tabla46[[#This Row],[Tipos de Acciones]]="","",'Formulario PPGR1'!#REF!)</f>
        <v>#REF!</v>
      </c>
      <c r="D133" s="419" t="e">
        <f>IF(Tabla46[[#This Row],[Tipos de Acciones]]="","",'Formulario PPGR1'!#REF!)</f>
        <v>#REF!</v>
      </c>
      <c r="E133" s="419" t="e">
        <f>IF(Tabla46[[#This Row],[Tipos de Acciones]]="","",'Formulario PPGR1'!#REF!)</f>
        <v>#REF!</v>
      </c>
      <c r="F133" s="419" t="e">
        <f>IF(Tabla46[[#This Row],[Tipos de Acciones]]="","",'Formulario PPGR1'!#REF!)</f>
        <v>#REF!</v>
      </c>
      <c r="G133" s="416" t="s">
        <v>936</v>
      </c>
      <c r="H133" s="416" t="s">
        <v>2206</v>
      </c>
      <c r="I133" s="417" t="s">
        <v>2212</v>
      </c>
      <c r="J133" s="416" t="s">
        <v>2212</v>
      </c>
      <c r="K133" s="418" t="s">
        <v>2213</v>
      </c>
      <c r="L133" s="416" t="s">
        <v>469</v>
      </c>
      <c r="M133" s="316" t="s">
        <v>2254</v>
      </c>
      <c r="N133" s="316" t="s">
        <v>1157</v>
      </c>
      <c r="O133" s="415" t="s">
        <v>2200</v>
      </c>
      <c r="P133" s="318" t="s">
        <v>1157</v>
      </c>
      <c r="Q133" s="293" t="s">
        <v>2201</v>
      </c>
      <c r="R133" s="293">
        <v>1</v>
      </c>
      <c r="S133" s="517">
        <v>56050</v>
      </c>
      <c r="T133" s="520" t="e">
        <f>+[1]!Tabla46[[#This Row],[Precio Unitario]]*[1]!Tabla46[[#This Row],[Cantidad de Insumos]]</f>
        <v>#REF!</v>
      </c>
      <c r="U133" s="414">
        <v>261301</v>
      </c>
      <c r="V133" s="328" t="s">
        <v>926</v>
      </c>
      <c r="W133" s="420"/>
    </row>
    <row r="134" spans="2:23" ht="18.75" hidden="1" customHeight="1" x14ac:dyDescent="0.2">
      <c r="B134" s="419" t="e">
        <f>IF(Tabla46[[#This Row],[Tipos de Acciones]]="","",CONCATENATE(Tabla46[[#This Row],[POA]],".",Tabla46[[#This Row],[SRS]],".",Tabla46[[#This Row],[AREA]],".",Tabla46[[#This Row],[TIPO]]))</f>
        <v>#REF!</v>
      </c>
      <c r="C134" s="419" t="e">
        <f>IF(Tabla46[[#This Row],[Tipos de Acciones]]="","",'Formulario PPGR1'!#REF!)</f>
        <v>#REF!</v>
      </c>
      <c r="D134" s="419" t="e">
        <f>IF(Tabla46[[#This Row],[Tipos de Acciones]]="","",'Formulario PPGR1'!#REF!)</f>
        <v>#REF!</v>
      </c>
      <c r="E134" s="419" t="e">
        <f>IF(Tabla46[[#This Row],[Tipos de Acciones]]="","",'Formulario PPGR1'!#REF!)</f>
        <v>#REF!</v>
      </c>
      <c r="F134" s="419" t="e">
        <f>IF(Tabla46[[#This Row],[Tipos de Acciones]]="","",'Formulario PPGR1'!#REF!)</f>
        <v>#REF!</v>
      </c>
      <c r="G134" s="416" t="s">
        <v>934</v>
      </c>
      <c r="H134" s="416" t="s">
        <v>2206</v>
      </c>
      <c r="I134" s="417" t="s">
        <v>2212</v>
      </c>
      <c r="J134" s="416" t="s">
        <v>2212</v>
      </c>
      <c r="K134" s="418" t="s">
        <v>2213</v>
      </c>
      <c r="L134" s="416" t="s">
        <v>469</v>
      </c>
      <c r="M134" s="316" t="s">
        <v>2254</v>
      </c>
      <c r="N134" s="316" t="s">
        <v>1157</v>
      </c>
      <c r="O134" s="415" t="s">
        <v>2200</v>
      </c>
      <c r="P134" s="318" t="s">
        <v>1157</v>
      </c>
      <c r="Q134" s="293" t="s">
        <v>2201</v>
      </c>
      <c r="R134" s="293">
        <v>3</v>
      </c>
      <c r="S134" s="517">
        <v>5000</v>
      </c>
      <c r="T134" s="520" t="e">
        <f>+[1]!Tabla46[[#This Row],[Precio Unitario]]*[1]!Tabla46[[#This Row],[Cantidad de Insumos]]</f>
        <v>#REF!</v>
      </c>
      <c r="U134" s="414">
        <v>261301</v>
      </c>
      <c r="V134" s="328" t="s">
        <v>926</v>
      </c>
      <c r="W134" s="420"/>
    </row>
    <row r="135" spans="2:23" ht="18.75" hidden="1" customHeight="1" x14ac:dyDescent="0.2">
      <c r="B135" s="419" t="e">
        <f>IF(Tabla46[[#This Row],[Tipos de Acciones]]="","",CONCATENATE(Tabla46[[#This Row],[POA]],".",Tabla46[[#This Row],[SRS]],".",Tabla46[[#This Row],[AREA]],".",Tabla46[[#This Row],[TIPO]]))</f>
        <v>#REF!</v>
      </c>
      <c r="C135" s="419" t="e">
        <f>IF(Tabla46[[#This Row],[Tipos de Acciones]]="","",'Formulario PPGR1'!#REF!)</f>
        <v>#REF!</v>
      </c>
      <c r="D135" s="419" t="e">
        <f>IF(Tabla46[[#This Row],[Tipos de Acciones]]="","",'Formulario PPGR1'!#REF!)</f>
        <v>#REF!</v>
      </c>
      <c r="E135" s="419" t="e">
        <f>IF(Tabla46[[#This Row],[Tipos de Acciones]]="","",'Formulario PPGR1'!#REF!)</f>
        <v>#REF!</v>
      </c>
      <c r="F135" s="419" t="e">
        <f>IF(Tabla46[[#This Row],[Tipos de Acciones]]="","",'Formulario PPGR1'!#REF!)</f>
        <v>#REF!</v>
      </c>
      <c r="G135" s="416" t="s">
        <v>936</v>
      </c>
      <c r="H135" s="416" t="s">
        <v>2215</v>
      </c>
      <c r="I135" s="417" t="s">
        <v>2216</v>
      </c>
      <c r="J135" s="416" t="s">
        <v>2216</v>
      </c>
      <c r="K135" s="418" t="s">
        <v>2217</v>
      </c>
      <c r="L135" s="416" t="s">
        <v>469</v>
      </c>
      <c r="M135" s="316" t="s">
        <v>2254</v>
      </c>
      <c r="N135" s="316" t="s">
        <v>1157</v>
      </c>
      <c r="O135" s="415" t="s">
        <v>2200</v>
      </c>
      <c r="P135" s="318" t="s">
        <v>1157</v>
      </c>
      <c r="Q135" s="293" t="s">
        <v>2201</v>
      </c>
      <c r="R135" s="293">
        <v>1</v>
      </c>
      <c r="S135" s="517">
        <v>15000</v>
      </c>
      <c r="T135" s="520" t="e">
        <f>+[1]!Tabla46[[#This Row],[Precio Unitario]]*[1]!Tabla46[[#This Row],[Cantidad de Insumos]]</f>
        <v>#REF!</v>
      </c>
      <c r="U135" s="414">
        <v>239601</v>
      </c>
      <c r="V135" s="328" t="s">
        <v>926</v>
      </c>
      <c r="W135" s="420"/>
    </row>
    <row r="136" spans="2:23" ht="18.75" hidden="1" customHeight="1" x14ac:dyDescent="0.2">
      <c r="B136" s="419" t="e">
        <f>IF(Tabla46[[#This Row],[Tipos de Acciones]]="","",CONCATENATE(Tabla46[[#This Row],[POA]],".",Tabla46[[#This Row],[SRS]],".",Tabla46[[#This Row],[AREA]],".",Tabla46[[#This Row],[TIPO]]))</f>
        <v>#REF!</v>
      </c>
      <c r="C136" s="419" t="e">
        <f>IF(Tabla46[[#This Row],[Tipos de Acciones]]="","",'Formulario PPGR1'!#REF!)</f>
        <v>#REF!</v>
      </c>
      <c r="D136" s="419" t="e">
        <f>IF(Tabla46[[#This Row],[Tipos de Acciones]]="","",'Formulario PPGR1'!#REF!)</f>
        <v>#REF!</v>
      </c>
      <c r="E136" s="419" t="e">
        <f>IF(Tabla46[[#This Row],[Tipos de Acciones]]="","",'Formulario PPGR1'!#REF!)</f>
        <v>#REF!</v>
      </c>
      <c r="F136" s="419" t="e">
        <f>IF(Tabla46[[#This Row],[Tipos de Acciones]]="","",'Formulario PPGR1'!#REF!)</f>
        <v>#REF!</v>
      </c>
      <c r="G136" s="416" t="s">
        <v>936</v>
      </c>
      <c r="H136" s="416" t="s">
        <v>2218</v>
      </c>
      <c r="I136" s="417" t="s">
        <v>2219</v>
      </c>
      <c r="J136" s="416" t="s">
        <v>2219</v>
      </c>
      <c r="K136" s="418" t="s">
        <v>2220</v>
      </c>
      <c r="L136" s="416" t="s">
        <v>469</v>
      </c>
      <c r="M136" s="316" t="s">
        <v>2254</v>
      </c>
      <c r="N136" s="316" t="s">
        <v>1157</v>
      </c>
      <c r="O136" s="415" t="s">
        <v>2200</v>
      </c>
      <c r="P136" s="318" t="s">
        <v>1157</v>
      </c>
      <c r="Q136" s="293" t="s">
        <v>2201</v>
      </c>
      <c r="R136" s="293">
        <v>2</v>
      </c>
      <c r="S136" s="517">
        <v>8600</v>
      </c>
      <c r="T136" s="520" t="e">
        <f>+[1]!Tabla46[[#This Row],[Precio Unitario]]*[1]!Tabla46[[#This Row],[Cantidad de Insumos]]</f>
        <v>#REF!</v>
      </c>
      <c r="U136" s="414">
        <v>239601</v>
      </c>
      <c r="V136" s="328" t="s">
        <v>926</v>
      </c>
      <c r="W136" s="420"/>
    </row>
    <row r="137" spans="2:23" ht="18.75" hidden="1" customHeight="1" x14ac:dyDescent="0.2">
      <c r="B137" s="419" t="e">
        <f>IF(Tabla46[[#This Row],[Tipos de Acciones]]="","",CONCATENATE(Tabla46[[#This Row],[POA]],".",Tabla46[[#This Row],[SRS]],".",Tabla46[[#This Row],[AREA]],".",Tabla46[[#This Row],[TIPO]]))</f>
        <v>#REF!</v>
      </c>
      <c r="C137" s="419" t="e">
        <f>IF(Tabla46[[#This Row],[Tipos de Acciones]]="","",'Formulario PPGR1'!#REF!)</f>
        <v>#REF!</v>
      </c>
      <c r="D137" s="419" t="e">
        <f>IF(Tabla46[[#This Row],[Tipos de Acciones]]="","",'Formulario PPGR1'!#REF!)</f>
        <v>#REF!</v>
      </c>
      <c r="E137" s="419" t="e">
        <f>IF(Tabla46[[#This Row],[Tipos de Acciones]]="","",'Formulario PPGR1'!#REF!)</f>
        <v>#REF!</v>
      </c>
      <c r="F137" s="419" t="e">
        <f>IF(Tabla46[[#This Row],[Tipos de Acciones]]="","",'Formulario PPGR1'!#REF!)</f>
        <v>#REF!</v>
      </c>
      <c r="G137" s="416" t="s">
        <v>936</v>
      </c>
      <c r="H137" s="416" t="s">
        <v>2221</v>
      </c>
      <c r="I137" s="417" t="s">
        <v>2222</v>
      </c>
      <c r="J137" s="416" t="s">
        <v>2222</v>
      </c>
      <c r="K137" s="418" t="s">
        <v>2223</v>
      </c>
      <c r="L137" s="416" t="s">
        <v>469</v>
      </c>
      <c r="M137" s="316" t="s">
        <v>2254</v>
      </c>
      <c r="N137" s="316" t="s">
        <v>1157</v>
      </c>
      <c r="O137" s="415" t="s">
        <v>2200</v>
      </c>
      <c r="P137" s="318" t="s">
        <v>1157</v>
      </c>
      <c r="Q137" s="293" t="s">
        <v>2201</v>
      </c>
      <c r="R137" s="293">
        <v>2</v>
      </c>
      <c r="S137" s="517">
        <v>43660</v>
      </c>
      <c r="T137" s="520" t="e">
        <f>+[1]!Tabla46[[#This Row],[Precio Unitario]]*[1]!Tabla46[[#This Row],[Cantidad de Insumos]]</f>
        <v>#REF!</v>
      </c>
      <c r="U137" s="414">
        <v>261901</v>
      </c>
      <c r="V137" s="328" t="s">
        <v>926</v>
      </c>
      <c r="W137" s="420"/>
    </row>
    <row r="138" spans="2:23" ht="18.75" hidden="1" customHeight="1" x14ac:dyDescent="0.2">
      <c r="B138" s="419" t="e">
        <f>IF(Tabla46[[#This Row],[Tipos de Acciones]]="","",CONCATENATE(Tabla46[[#This Row],[POA]],".",Tabla46[[#This Row],[SRS]],".",Tabla46[[#This Row],[AREA]],".",Tabla46[[#This Row],[TIPO]]))</f>
        <v>#REF!</v>
      </c>
      <c r="C138" s="419" t="e">
        <f>IF(Tabla46[[#This Row],[Tipos de Acciones]]="","",'Formulario PPGR1'!#REF!)</f>
        <v>#REF!</v>
      </c>
      <c r="D138" s="419" t="e">
        <f>IF(Tabla46[[#This Row],[Tipos de Acciones]]="","",'Formulario PPGR1'!#REF!)</f>
        <v>#REF!</v>
      </c>
      <c r="E138" s="419" t="e">
        <f>IF(Tabla46[[#This Row],[Tipos de Acciones]]="","",'Formulario PPGR1'!#REF!)</f>
        <v>#REF!</v>
      </c>
      <c r="F138" s="419" t="e">
        <f>IF(Tabla46[[#This Row],[Tipos de Acciones]]="","",'Formulario PPGR1'!#REF!)</f>
        <v>#REF!</v>
      </c>
      <c r="G138" s="416" t="s">
        <v>936</v>
      </c>
      <c r="H138" s="416" t="s">
        <v>2221</v>
      </c>
      <c r="I138" s="417" t="s">
        <v>2224</v>
      </c>
      <c r="J138" s="416" t="s">
        <v>2224</v>
      </c>
      <c r="K138" s="418" t="s">
        <v>2225</v>
      </c>
      <c r="L138" s="416" t="s">
        <v>469</v>
      </c>
      <c r="M138" s="316" t="s">
        <v>2254</v>
      </c>
      <c r="N138" s="316" t="s">
        <v>1157</v>
      </c>
      <c r="O138" s="415" t="s">
        <v>2200</v>
      </c>
      <c r="P138" s="318" t="s">
        <v>1157</v>
      </c>
      <c r="Q138" s="293" t="s">
        <v>2201</v>
      </c>
      <c r="R138" s="293">
        <v>1</v>
      </c>
      <c r="S138" s="517">
        <v>44333.33</v>
      </c>
      <c r="T138" s="520" t="e">
        <f>+[1]!Tabla46[[#This Row],[Precio Unitario]]*[1]!Tabla46[[#This Row],[Cantidad de Insumos]]</f>
        <v>#REF!</v>
      </c>
      <c r="U138" s="414">
        <v>239301</v>
      </c>
      <c r="V138" s="328" t="s">
        <v>926</v>
      </c>
      <c r="W138" s="420"/>
    </row>
    <row r="139" spans="2:23" ht="18.75" hidden="1" customHeight="1" x14ac:dyDescent="0.2">
      <c r="B139" s="419" t="e">
        <f>IF(Tabla46[[#This Row],[Tipos de Acciones]]="","",CONCATENATE(Tabla46[[#This Row],[POA]],".",Tabla46[[#This Row],[SRS]],".",Tabla46[[#This Row],[AREA]],".",Tabla46[[#This Row],[TIPO]]))</f>
        <v>#REF!</v>
      </c>
      <c r="C139" s="419" t="e">
        <f>IF(Tabla46[[#This Row],[Tipos de Acciones]]="","",'Formulario PPGR1'!#REF!)</f>
        <v>#REF!</v>
      </c>
      <c r="D139" s="419" t="e">
        <f>IF(Tabla46[[#This Row],[Tipos de Acciones]]="","",'Formulario PPGR1'!#REF!)</f>
        <v>#REF!</v>
      </c>
      <c r="E139" s="419" t="e">
        <f>IF(Tabla46[[#This Row],[Tipos de Acciones]]="","",'Formulario PPGR1'!#REF!)</f>
        <v>#REF!</v>
      </c>
      <c r="F139" s="419" t="e">
        <f>IF(Tabla46[[#This Row],[Tipos de Acciones]]="","",'Formulario PPGR1'!#REF!)</f>
        <v>#REF!</v>
      </c>
      <c r="G139" s="416" t="s">
        <v>936</v>
      </c>
      <c r="H139" s="416" t="s">
        <v>2221</v>
      </c>
      <c r="I139" s="417" t="s">
        <v>2222</v>
      </c>
      <c r="J139" s="416" t="s">
        <v>2222</v>
      </c>
      <c r="K139" s="418" t="s">
        <v>2226</v>
      </c>
      <c r="L139" s="416" t="s">
        <v>469</v>
      </c>
      <c r="M139" s="316" t="s">
        <v>2254</v>
      </c>
      <c r="N139" s="316" t="s">
        <v>1157</v>
      </c>
      <c r="O139" s="415" t="s">
        <v>2200</v>
      </c>
      <c r="P139" s="318" t="s">
        <v>1157</v>
      </c>
      <c r="Q139" s="293" t="s">
        <v>2201</v>
      </c>
      <c r="R139" s="293">
        <v>1</v>
      </c>
      <c r="S139" s="517">
        <v>104465.4</v>
      </c>
      <c r="T139" s="520" t="e">
        <f>+[1]!Tabla46[[#This Row],[Precio Unitario]]*[1]!Tabla46[[#This Row],[Cantidad de Insumos]]</f>
        <v>#REF!</v>
      </c>
      <c r="U139" s="414">
        <v>261901</v>
      </c>
      <c r="V139" s="328" t="s">
        <v>926</v>
      </c>
      <c r="W139" s="420"/>
    </row>
    <row r="140" spans="2:23" ht="18.75" hidden="1" customHeight="1" x14ac:dyDescent="0.2">
      <c r="B140" s="419" t="e">
        <f>IF(Tabla46[[#This Row],[Tipos de Acciones]]="","",CONCATENATE(Tabla46[[#This Row],[POA]],".",Tabla46[[#This Row],[SRS]],".",Tabla46[[#This Row],[AREA]],".",Tabla46[[#This Row],[TIPO]]))</f>
        <v>#REF!</v>
      </c>
      <c r="C140" s="419" t="e">
        <f>IF(Tabla46[[#This Row],[Tipos de Acciones]]="","",'Formulario PPGR1'!#REF!)</f>
        <v>#REF!</v>
      </c>
      <c r="D140" s="419" t="e">
        <f>IF(Tabla46[[#This Row],[Tipos de Acciones]]="","",'Formulario PPGR1'!#REF!)</f>
        <v>#REF!</v>
      </c>
      <c r="E140" s="419" t="e">
        <f>IF(Tabla46[[#This Row],[Tipos de Acciones]]="","",'Formulario PPGR1'!#REF!)</f>
        <v>#REF!</v>
      </c>
      <c r="F140" s="419" t="e">
        <f>IF(Tabla46[[#This Row],[Tipos de Acciones]]="","",'Formulario PPGR1'!#REF!)</f>
        <v>#REF!</v>
      </c>
      <c r="G140" s="416" t="s">
        <v>936</v>
      </c>
      <c r="H140" s="416" t="s">
        <v>2221</v>
      </c>
      <c r="I140" s="417" t="s">
        <v>2227</v>
      </c>
      <c r="J140" s="416" t="s">
        <v>2227</v>
      </c>
      <c r="K140" s="418" t="s">
        <v>2228</v>
      </c>
      <c r="L140" s="416" t="s">
        <v>469</v>
      </c>
      <c r="M140" s="316" t="s">
        <v>2254</v>
      </c>
      <c r="N140" s="316" t="s">
        <v>1157</v>
      </c>
      <c r="O140" s="415" t="s">
        <v>2200</v>
      </c>
      <c r="P140" s="318" t="s">
        <v>1157</v>
      </c>
      <c r="Q140" s="293" t="s">
        <v>2201</v>
      </c>
      <c r="R140" s="293">
        <v>1</v>
      </c>
      <c r="S140" s="517">
        <v>12836.04</v>
      </c>
      <c r="T140" s="520" t="e">
        <f>+[1]!Tabla46[[#This Row],[Precio Unitario]]*[1]!Tabla46[[#This Row],[Cantidad de Insumos]]</f>
        <v>#REF!</v>
      </c>
      <c r="U140" s="414">
        <v>239301</v>
      </c>
      <c r="V140" s="328" t="s">
        <v>926</v>
      </c>
      <c r="W140" s="420"/>
    </row>
    <row r="141" spans="2:23" ht="18.75" customHeight="1" x14ac:dyDescent="0.2">
      <c r="B141" s="419" t="e">
        <f>IF(Tabla46[[#This Row],[Tipos de Acciones]]="","",CONCATENATE(Tabla46[[#This Row],[POA]],".",Tabla46[[#This Row],[SRS]],".",Tabla46[[#This Row],[AREA]],".",Tabla46[[#This Row],[TIPO]]))</f>
        <v>#REF!</v>
      </c>
      <c r="C141" s="419" t="e">
        <f>IF(Tabla46[[#This Row],[Tipos de Acciones]]="","",'Formulario PPGR1'!#REF!)</f>
        <v>#REF!</v>
      </c>
      <c r="D141" s="419" t="e">
        <f>IF(Tabla46[[#This Row],[Tipos de Acciones]]="","",'Formulario PPGR1'!#REF!)</f>
        <v>#REF!</v>
      </c>
      <c r="E141" s="419" t="e">
        <f>IF(Tabla46[[#This Row],[Tipos de Acciones]]="","",'Formulario PPGR1'!#REF!)</f>
        <v>#REF!</v>
      </c>
      <c r="F141" s="419" t="e">
        <f>IF(Tabla46[[#This Row],[Tipos de Acciones]]="","",'Formulario PPGR1'!#REF!)</f>
        <v>#REF!</v>
      </c>
      <c r="G141" s="416" t="s">
        <v>936</v>
      </c>
      <c r="H141" s="416" t="s">
        <v>2221</v>
      </c>
      <c r="I141" s="417" t="s">
        <v>2229</v>
      </c>
      <c r="J141" s="416" t="s">
        <v>2229</v>
      </c>
      <c r="K141" s="418" t="s">
        <v>2230</v>
      </c>
      <c r="L141" s="416" t="s">
        <v>469</v>
      </c>
      <c r="M141" s="316" t="s">
        <v>2254</v>
      </c>
      <c r="N141" s="316" t="s">
        <v>1157</v>
      </c>
      <c r="O141" s="415" t="s">
        <v>2200</v>
      </c>
      <c r="P141" s="318" t="s">
        <v>1157</v>
      </c>
      <c r="Q141" s="293" t="s">
        <v>2201</v>
      </c>
      <c r="R141" s="293">
        <v>1</v>
      </c>
      <c r="S141" s="517">
        <v>180000</v>
      </c>
      <c r="T141" s="520" t="e">
        <f>+[1]!Tabla46[[#This Row],[Precio Unitario]]*[1]!Tabla46[[#This Row],[Cantidad de Insumos]]</f>
        <v>#REF!</v>
      </c>
      <c r="U141" s="414">
        <v>263101</v>
      </c>
      <c r="V141" s="328" t="s">
        <v>926</v>
      </c>
      <c r="W141" s="420"/>
    </row>
    <row r="142" spans="2:23" ht="18.75" hidden="1" customHeight="1" x14ac:dyDescent="0.2">
      <c r="B142" s="419" t="e">
        <f>IF(Tabla46[[#This Row],[Tipos de Acciones]]="","",CONCATENATE(Tabla46[[#This Row],[POA]],".",Tabla46[[#This Row],[SRS]],".",Tabla46[[#This Row],[AREA]],".",Tabla46[[#This Row],[TIPO]]))</f>
        <v>#REF!</v>
      </c>
      <c r="C142" s="419" t="e">
        <f>IF(Tabla46[[#This Row],[Tipos de Acciones]]="","",'Formulario PPGR1'!#REF!)</f>
        <v>#REF!</v>
      </c>
      <c r="D142" s="419" t="e">
        <f>IF(Tabla46[[#This Row],[Tipos de Acciones]]="","",'Formulario PPGR1'!#REF!)</f>
        <v>#REF!</v>
      </c>
      <c r="E142" s="419" t="e">
        <f>IF(Tabla46[[#This Row],[Tipos de Acciones]]="","",'Formulario PPGR1'!#REF!)</f>
        <v>#REF!</v>
      </c>
      <c r="F142" s="419" t="e">
        <f>IF(Tabla46[[#This Row],[Tipos de Acciones]]="","",'Formulario PPGR1'!#REF!)</f>
        <v>#REF!</v>
      </c>
      <c r="G142" s="416" t="s">
        <v>936</v>
      </c>
      <c r="H142" s="416" t="s">
        <v>2221</v>
      </c>
      <c r="I142" s="417" t="s">
        <v>2231</v>
      </c>
      <c r="J142" s="416" t="s">
        <v>2231</v>
      </c>
      <c r="K142" s="418" t="s">
        <v>2232</v>
      </c>
      <c r="L142" s="416" t="s">
        <v>469</v>
      </c>
      <c r="M142" s="316" t="s">
        <v>2254</v>
      </c>
      <c r="N142" s="316" t="s">
        <v>1157</v>
      </c>
      <c r="O142" s="415" t="s">
        <v>2200</v>
      </c>
      <c r="P142" s="318" t="s">
        <v>1157</v>
      </c>
      <c r="Q142" s="293" t="s">
        <v>2201</v>
      </c>
      <c r="R142" s="293">
        <v>2</v>
      </c>
      <c r="S142" s="517">
        <v>32099.97</v>
      </c>
      <c r="T142" s="520" t="e">
        <f>+[1]!Tabla46[[#This Row],[Precio Unitario]]*[1]!Tabla46[[#This Row],[Cantidad de Insumos]]</f>
        <v>#REF!</v>
      </c>
      <c r="U142" s="414">
        <v>239301</v>
      </c>
      <c r="V142" s="328" t="s">
        <v>926</v>
      </c>
      <c r="W142" s="420"/>
    </row>
    <row r="143" spans="2:23" ht="18.75" hidden="1" customHeight="1" x14ac:dyDescent="0.2">
      <c r="B143" s="419" t="e">
        <f>IF(Tabla46[[#This Row],[Tipos de Acciones]]="","",CONCATENATE(Tabla46[[#This Row],[POA]],".",Tabla46[[#This Row],[SRS]],".",Tabla46[[#This Row],[AREA]],".",Tabla46[[#This Row],[TIPO]]))</f>
        <v>#REF!</v>
      </c>
      <c r="C143" s="419" t="e">
        <f>IF(Tabla46[[#This Row],[Tipos de Acciones]]="","",'Formulario PPGR1'!#REF!)</f>
        <v>#REF!</v>
      </c>
      <c r="D143" s="419" t="e">
        <f>IF(Tabla46[[#This Row],[Tipos de Acciones]]="","",'Formulario PPGR1'!#REF!)</f>
        <v>#REF!</v>
      </c>
      <c r="E143" s="419" t="e">
        <f>IF(Tabla46[[#This Row],[Tipos de Acciones]]="","",'Formulario PPGR1'!#REF!)</f>
        <v>#REF!</v>
      </c>
      <c r="F143" s="419" t="e">
        <f>IF(Tabla46[[#This Row],[Tipos de Acciones]]="","",'Formulario PPGR1'!#REF!)</f>
        <v>#REF!</v>
      </c>
      <c r="G143" s="416" t="s">
        <v>936</v>
      </c>
      <c r="H143" s="416" t="s">
        <v>2221</v>
      </c>
      <c r="I143" s="417" t="s">
        <v>2233</v>
      </c>
      <c r="J143" s="416" t="s">
        <v>2234</v>
      </c>
      <c r="K143" s="418" t="s">
        <v>2235</v>
      </c>
      <c r="L143" s="416" t="s">
        <v>469</v>
      </c>
      <c r="M143" s="316" t="s">
        <v>2254</v>
      </c>
      <c r="N143" s="316" t="s">
        <v>1157</v>
      </c>
      <c r="O143" s="415" t="s">
        <v>2200</v>
      </c>
      <c r="P143" s="318" t="s">
        <v>1157</v>
      </c>
      <c r="Q143" s="293" t="s">
        <v>2201</v>
      </c>
      <c r="R143" s="293">
        <v>1</v>
      </c>
      <c r="S143" s="517">
        <v>8270</v>
      </c>
      <c r="T143" s="520" t="e">
        <f>+[1]!Tabla46[[#This Row],[Precio Unitario]]*[1]!Tabla46[[#This Row],[Cantidad de Insumos]]</f>
        <v>#REF!</v>
      </c>
      <c r="U143" s="414">
        <v>239301</v>
      </c>
      <c r="V143" s="328" t="s">
        <v>926</v>
      </c>
      <c r="W143" s="420"/>
    </row>
    <row r="144" spans="2:23" ht="18.75" hidden="1" customHeight="1" x14ac:dyDescent="0.2">
      <c r="B144" s="419" t="e">
        <f>IF(Tabla46[[#This Row],[Tipos de Acciones]]="","",CONCATENATE(Tabla46[[#This Row],[POA]],".",Tabla46[[#This Row],[SRS]],".",Tabla46[[#This Row],[AREA]],".",Tabla46[[#This Row],[TIPO]]))</f>
        <v>#REF!</v>
      </c>
      <c r="C144" s="419" t="e">
        <f>IF(Tabla46[[#This Row],[Tipos de Acciones]]="","",'Formulario PPGR1'!#REF!)</f>
        <v>#REF!</v>
      </c>
      <c r="D144" s="419" t="e">
        <f>IF(Tabla46[[#This Row],[Tipos de Acciones]]="","",'Formulario PPGR1'!#REF!)</f>
        <v>#REF!</v>
      </c>
      <c r="E144" s="419" t="e">
        <f>IF(Tabla46[[#This Row],[Tipos de Acciones]]="","",'Formulario PPGR1'!#REF!)</f>
        <v>#REF!</v>
      </c>
      <c r="F144" s="419" t="e">
        <f>IF(Tabla46[[#This Row],[Tipos de Acciones]]="","",'Formulario PPGR1'!#REF!)</f>
        <v>#REF!</v>
      </c>
      <c r="G144" s="416" t="s">
        <v>936</v>
      </c>
      <c r="H144" s="416" t="s">
        <v>2221</v>
      </c>
      <c r="I144" s="417" t="s">
        <v>2236</v>
      </c>
      <c r="J144" s="416" t="s">
        <v>2236</v>
      </c>
      <c r="K144" s="418" t="s">
        <v>2237</v>
      </c>
      <c r="L144" s="416" t="s">
        <v>469</v>
      </c>
      <c r="M144" s="316" t="s">
        <v>2254</v>
      </c>
      <c r="N144" s="316" t="s">
        <v>1157</v>
      </c>
      <c r="O144" s="415" t="s">
        <v>2200</v>
      </c>
      <c r="P144" s="318" t="s">
        <v>1157</v>
      </c>
      <c r="Q144" s="293" t="s">
        <v>2201</v>
      </c>
      <c r="R144" s="293">
        <v>2</v>
      </c>
      <c r="S144" s="517">
        <v>15733.33</v>
      </c>
      <c r="T144" s="520" t="e">
        <f>+[1]!Tabla46[[#This Row],[Precio Unitario]]*[1]!Tabla46[[#This Row],[Cantidad de Insumos]]</f>
        <v>#REF!</v>
      </c>
      <c r="U144" s="414">
        <v>239301</v>
      </c>
      <c r="V144" s="328" t="s">
        <v>926</v>
      </c>
      <c r="W144" s="420"/>
    </row>
    <row r="145" spans="2:23" ht="18.75" hidden="1" customHeight="1" x14ac:dyDescent="0.2">
      <c r="B145" s="419" t="e">
        <f>IF(Tabla46[[#This Row],[Tipos de Acciones]]="","",CONCATENATE(Tabla46[[#This Row],[POA]],".",Tabla46[[#This Row],[SRS]],".",Tabla46[[#This Row],[AREA]],".",Tabla46[[#This Row],[TIPO]]))</f>
        <v>#REF!</v>
      </c>
      <c r="C145" s="419" t="e">
        <f>IF(Tabla46[[#This Row],[Tipos de Acciones]]="","",'Formulario PPGR1'!#REF!)</f>
        <v>#REF!</v>
      </c>
      <c r="D145" s="419" t="e">
        <f>IF(Tabla46[[#This Row],[Tipos de Acciones]]="","",'Formulario PPGR1'!#REF!)</f>
        <v>#REF!</v>
      </c>
      <c r="E145" s="419" t="e">
        <f>IF(Tabla46[[#This Row],[Tipos de Acciones]]="","",'Formulario PPGR1'!#REF!)</f>
        <v>#REF!</v>
      </c>
      <c r="F145" s="419" t="e">
        <f>IF(Tabla46[[#This Row],[Tipos de Acciones]]="","",'Formulario PPGR1'!#REF!)</f>
        <v>#REF!</v>
      </c>
      <c r="G145" s="416" t="s">
        <v>936</v>
      </c>
      <c r="H145" s="416" t="s">
        <v>2221</v>
      </c>
      <c r="I145" s="417" t="s">
        <v>2236</v>
      </c>
      <c r="J145" s="416" t="s">
        <v>2236</v>
      </c>
      <c r="K145" s="418" t="s">
        <v>2238</v>
      </c>
      <c r="L145" s="416" t="s">
        <v>469</v>
      </c>
      <c r="M145" s="316" t="s">
        <v>2254</v>
      </c>
      <c r="N145" s="316" t="s">
        <v>1157</v>
      </c>
      <c r="O145" s="415" t="s">
        <v>2200</v>
      </c>
      <c r="P145" s="318" t="s">
        <v>1157</v>
      </c>
      <c r="Q145" s="293" t="s">
        <v>2201</v>
      </c>
      <c r="R145" s="293">
        <v>2</v>
      </c>
      <c r="S145" s="517">
        <v>4500</v>
      </c>
      <c r="T145" s="520" t="e">
        <f>+[1]!Tabla46[[#This Row],[Precio Unitario]]*[1]!Tabla46[[#This Row],[Cantidad de Insumos]]</f>
        <v>#REF!</v>
      </c>
      <c r="U145" s="414">
        <v>239301</v>
      </c>
      <c r="V145" s="328" t="s">
        <v>926</v>
      </c>
      <c r="W145" s="420"/>
    </row>
    <row r="146" spans="2:23" ht="18.75" hidden="1" customHeight="1" x14ac:dyDescent="0.2">
      <c r="B146" s="419" t="e">
        <f>IF(Tabla46[[#This Row],[Tipos de Acciones]]="","",CONCATENATE(Tabla46[[#This Row],[POA]],".",Tabla46[[#This Row],[SRS]],".",Tabla46[[#This Row],[AREA]],".",Tabla46[[#This Row],[TIPO]]))</f>
        <v>#REF!</v>
      </c>
      <c r="C146" s="419" t="e">
        <f>IF(Tabla46[[#This Row],[Tipos de Acciones]]="","",'Formulario PPGR1'!#REF!)</f>
        <v>#REF!</v>
      </c>
      <c r="D146" s="419" t="e">
        <f>IF(Tabla46[[#This Row],[Tipos de Acciones]]="","",'Formulario PPGR1'!#REF!)</f>
        <v>#REF!</v>
      </c>
      <c r="E146" s="419" t="e">
        <f>IF(Tabla46[[#This Row],[Tipos de Acciones]]="","",'Formulario PPGR1'!#REF!)</f>
        <v>#REF!</v>
      </c>
      <c r="F146" s="419" t="e">
        <f>IF(Tabla46[[#This Row],[Tipos de Acciones]]="","",'Formulario PPGR1'!#REF!)</f>
        <v>#REF!</v>
      </c>
      <c r="G146" s="416" t="s">
        <v>936</v>
      </c>
      <c r="H146" s="416" t="s">
        <v>2221</v>
      </c>
      <c r="I146" s="417" t="s">
        <v>2236</v>
      </c>
      <c r="J146" s="416" t="s">
        <v>2236</v>
      </c>
      <c r="K146" s="418" t="s">
        <v>2239</v>
      </c>
      <c r="L146" s="416" t="s">
        <v>469</v>
      </c>
      <c r="M146" s="316" t="s">
        <v>2254</v>
      </c>
      <c r="N146" s="316" t="s">
        <v>1157</v>
      </c>
      <c r="O146" s="415" t="s">
        <v>2200</v>
      </c>
      <c r="P146" s="318" t="s">
        <v>1157</v>
      </c>
      <c r="Q146" s="293" t="s">
        <v>2201</v>
      </c>
      <c r="R146" s="293">
        <v>2</v>
      </c>
      <c r="S146" s="517">
        <v>15733.33</v>
      </c>
      <c r="T146" s="520" t="e">
        <f>+[1]!Tabla46[[#This Row],[Precio Unitario]]*[1]!Tabla46[[#This Row],[Cantidad de Insumos]]</f>
        <v>#REF!</v>
      </c>
      <c r="U146" s="414">
        <v>239301</v>
      </c>
      <c r="V146" s="328" t="s">
        <v>926</v>
      </c>
      <c r="W146" s="420"/>
    </row>
    <row r="147" spans="2:23" ht="18.75" hidden="1" customHeight="1" x14ac:dyDescent="0.2">
      <c r="B147" s="419" t="e">
        <f>IF(Tabla46[[#This Row],[Tipos de Acciones]]="","",CONCATENATE(Tabla46[[#This Row],[POA]],".",Tabla46[[#This Row],[SRS]],".",Tabla46[[#This Row],[AREA]],".",Tabla46[[#This Row],[TIPO]]))</f>
        <v>#REF!</v>
      </c>
      <c r="C147" s="419" t="e">
        <f>IF(Tabla46[[#This Row],[Tipos de Acciones]]="","",'Formulario PPGR1'!#REF!)</f>
        <v>#REF!</v>
      </c>
      <c r="D147" s="419" t="e">
        <f>IF(Tabla46[[#This Row],[Tipos de Acciones]]="","",'Formulario PPGR1'!#REF!)</f>
        <v>#REF!</v>
      </c>
      <c r="E147" s="419" t="e">
        <f>IF(Tabla46[[#This Row],[Tipos de Acciones]]="","",'Formulario PPGR1'!#REF!)</f>
        <v>#REF!</v>
      </c>
      <c r="F147" s="419" t="e">
        <f>IF(Tabla46[[#This Row],[Tipos de Acciones]]="","",'Formulario PPGR1'!#REF!)</f>
        <v>#REF!</v>
      </c>
      <c r="G147" s="416" t="s">
        <v>936</v>
      </c>
      <c r="H147" s="416" t="s">
        <v>2221</v>
      </c>
      <c r="I147" s="417" t="s">
        <v>2236</v>
      </c>
      <c r="J147" s="416" t="s">
        <v>2236</v>
      </c>
      <c r="K147" s="418" t="s">
        <v>2240</v>
      </c>
      <c r="L147" s="416" t="s">
        <v>469</v>
      </c>
      <c r="M147" s="316" t="s">
        <v>2254</v>
      </c>
      <c r="N147" s="316" t="s">
        <v>1157</v>
      </c>
      <c r="O147" s="415" t="s">
        <v>2200</v>
      </c>
      <c r="P147" s="318" t="s">
        <v>1157</v>
      </c>
      <c r="Q147" s="293" t="s">
        <v>2201</v>
      </c>
      <c r="R147" s="293">
        <v>2</v>
      </c>
      <c r="S147" s="517">
        <v>4500</v>
      </c>
      <c r="T147" s="520" t="e">
        <f>+[1]!Tabla46[[#This Row],[Precio Unitario]]*[1]!Tabla46[[#This Row],[Cantidad de Insumos]]</f>
        <v>#REF!</v>
      </c>
      <c r="U147" s="414">
        <v>239301</v>
      </c>
      <c r="V147" s="328" t="s">
        <v>926</v>
      </c>
      <c r="W147" s="420"/>
    </row>
    <row r="148" spans="2:23" ht="18.75" hidden="1" customHeight="1" x14ac:dyDescent="0.2">
      <c r="B148" s="419" t="e">
        <f>IF(Tabla46[[#This Row],[Tipos de Acciones]]="","",CONCATENATE(Tabla46[[#This Row],[POA]],".",Tabla46[[#This Row],[SRS]],".",Tabla46[[#This Row],[AREA]],".",Tabla46[[#This Row],[TIPO]]))</f>
        <v>#REF!</v>
      </c>
      <c r="C148" s="419" t="e">
        <f>IF(Tabla46[[#This Row],[Tipos de Acciones]]="","",'Formulario PPGR1'!#REF!)</f>
        <v>#REF!</v>
      </c>
      <c r="D148" s="419" t="e">
        <f>IF(Tabla46[[#This Row],[Tipos de Acciones]]="","",'Formulario PPGR1'!#REF!)</f>
        <v>#REF!</v>
      </c>
      <c r="E148" s="419" t="e">
        <f>IF(Tabla46[[#This Row],[Tipos de Acciones]]="","",'Formulario PPGR1'!#REF!)</f>
        <v>#REF!</v>
      </c>
      <c r="F148" s="419" t="e">
        <f>IF(Tabla46[[#This Row],[Tipos de Acciones]]="","",'Formulario PPGR1'!#REF!)</f>
        <v>#REF!</v>
      </c>
      <c r="G148" s="416" t="s">
        <v>936</v>
      </c>
      <c r="H148" s="416" t="s">
        <v>2221</v>
      </c>
      <c r="I148" s="417" t="s">
        <v>2241</v>
      </c>
      <c r="J148" s="416" t="s">
        <v>2241</v>
      </c>
      <c r="K148" s="418" t="s">
        <v>2242</v>
      </c>
      <c r="L148" s="416" t="s">
        <v>469</v>
      </c>
      <c r="M148" s="316" t="s">
        <v>2254</v>
      </c>
      <c r="N148" s="316" t="s">
        <v>1157</v>
      </c>
      <c r="O148" s="415" t="s">
        <v>2200</v>
      </c>
      <c r="P148" s="318" t="s">
        <v>1157</v>
      </c>
      <c r="Q148" s="293" t="s">
        <v>2201</v>
      </c>
      <c r="R148" s="293">
        <v>2</v>
      </c>
      <c r="S148" s="517">
        <v>980</v>
      </c>
      <c r="T148" s="520" t="e">
        <f>+[1]!Tabla46[[#This Row],[Precio Unitario]]*[1]!Tabla46[[#This Row],[Cantidad de Insumos]]</f>
        <v>#REF!</v>
      </c>
      <c r="U148" s="414">
        <v>239301</v>
      </c>
      <c r="V148" s="328" t="s">
        <v>926</v>
      </c>
      <c r="W148" s="420"/>
    </row>
    <row r="149" spans="2:23" ht="18.75" hidden="1" customHeight="1" x14ac:dyDescent="0.2">
      <c r="B149" s="419" t="e">
        <f>IF(Tabla46[[#This Row],[Tipos de Acciones]]="","",CONCATENATE(Tabla46[[#This Row],[POA]],".",Tabla46[[#This Row],[SRS]],".",Tabla46[[#This Row],[AREA]],".",Tabla46[[#This Row],[TIPO]]))</f>
        <v>#REF!</v>
      </c>
      <c r="C149" s="419" t="e">
        <f>IF(Tabla46[[#This Row],[Tipos de Acciones]]="","",'Formulario PPGR1'!#REF!)</f>
        <v>#REF!</v>
      </c>
      <c r="D149" s="419" t="e">
        <f>IF(Tabla46[[#This Row],[Tipos de Acciones]]="","",'Formulario PPGR1'!#REF!)</f>
        <v>#REF!</v>
      </c>
      <c r="E149" s="419" t="e">
        <f>IF(Tabla46[[#This Row],[Tipos de Acciones]]="","",'Formulario PPGR1'!#REF!)</f>
        <v>#REF!</v>
      </c>
      <c r="F149" s="419" t="e">
        <f>IF(Tabla46[[#This Row],[Tipos de Acciones]]="","",'Formulario PPGR1'!#REF!)</f>
        <v>#REF!</v>
      </c>
      <c r="G149" s="416" t="s">
        <v>936</v>
      </c>
      <c r="H149" s="416" t="s">
        <v>2221</v>
      </c>
      <c r="I149" s="417" t="s">
        <v>2241</v>
      </c>
      <c r="J149" s="416" t="s">
        <v>2241</v>
      </c>
      <c r="K149" s="418" t="s">
        <v>2243</v>
      </c>
      <c r="L149" s="416" t="s">
        <v>469</v>
      </c>
      <c r="M149" s="316" t="s">
        <v>2254</v>
      </c>
      <c r="N149" s="316" t="s">
        <v>1157</v>
      </c>
      <c r="O149" s="415" t="s">
        <v>2200</v>
      </c>
      <c r="P149" s="318" t="s">
        <v>1157</v>
      </c>
      <c r="Q149" s="293" t="s">
        <v>2201</v>
      </c>
      <c r="R149" s="293">
        <v>2</v>
      </c>
      <c r="S149" s="517">
        <v>3520</v>
      </c>
      <c r="T149" s="520" t="e">
        <f>+[1]!Tabla46[[#This Row],[Precio Unitario]]*[1]!Tabla46[[#This Row],[Cantidad de Insumos]]</f>
        <v>#REF!</v>
      </c>
      <c r="U149" s="414">
        <v>239601</v>
      </c>
      <c r="V149" s="328" t="s">
        <v>926</v>
      </c>
      <c r="W149" s="420"/>
    </row>
    <row r="150" spans="2:23" ht="18.75" hidden="1" customHeight="1" x14ac:dyDescent="0.2">
      <c r="B150" s="419" t="e">
        <f>IF(Tabla46[[#This Row],[Tipos de Acciones]]="","",CONCATENATE(Tabla46[[#This Row],[POA]],".",Tabla46[[#This Row],[SRS]],".",Tabla46[[#This Row],[AREA]],".",Tabla46[[#This Row],[TIPO]]))</f>
        <v>#REF!</v>
      </c>
      <c r="C150" s="419" t="e">
        <f>IF(Tabla46[[#This Row],[Tipos de Acciones]]="","",'Formulario PPGR1'!#REF!)</f>
        <v>#REF!</v>
      </c>
      <c r="D150" s="419" t="e">
        <f>IF(Tabla46[[#This Row],[Tipos de Acciones]]="","",'Formulario PPGR1'!#REF!)</f>
        <v>#REF!</v>
      </c>
      <c r="E150" s="419" t="e">
        <f>IF(Tabla46[[#This Row],[Tipos de Acciones]]="","",'Formulario PPGR1'!#REF!)</f>
        <v>#REF!</v>
      </c>
      <c r="F150" s="419" t="e">
        <f>IF(Tabla46[[#This Row],[Tipos de Acciones]]="","",'Formulario PPGR1'!#REF!)</f>
        <v>#REF!</v>
      </c>
      <c r="G150" s="416" t="s">
        <v>936</v>
      </c>
      <c r="H150" s="416" t="s">
        <v>2221</v>
      </c>
      <c r="I150" s="417" t="s">
        <v>2244</v>
      </c>
      <c r="J150" s="416" t="s">
        <v>2244</v>
      </c>
      <c r="K150" s="418" t="s">
        <v>2245</v>
      </c>
      <c r="L150" s="416" t="s">
        <v>469</v>
      </c>
      <c r="M150" s="316" t="s">
        <v>2254</v>
      </c>
      <c r="N150" s="316" t="s">
        <v>1157</v>
      </c>
      <c r="O150" s="415" t="s">
        <v>2200</v>
      </c>
      <c r="P150" s="318" t="s">
        <v>1157</v>
      </c>
      <c r="Q150" s="293" t="s">
        <v>2201</v>
      </c>
      <c r="R150" s="293">
        <v>1</v>
      </c>
      <c r="S150" s="517">
        <v>14666.65</v>
      </c>
      <c r="T150" s="520" t="e">
        <f>+[1]!Tabla46[[#This Row],[Precio Unitario]]*[1]!Tabla46[[#This Row],[Cantidad de Insumos]]</f>
        <v>#REF!</v>
      </c>
      <c r="U150" s="414">
        <v>239601</v>
      </c>
      <c r="V150" s="328" t="s">
        <v>926</v>
      </c>
      <c r="W150" s="420"/>
    </row>
    <row r="151" spans="2:23" ht="18.75" hidden="1" customHeight="1" x14ac:dyDescent="0.2">
      <c r="B151" s="419" t="e">
        <f>IF(Tabla46[[#This Row],[Tipos de Acciones]]="","",CONCATENATE(Tabla46[[#This Row],[POA]],".",Tabla46[[#This Row],[SRS]],".",Tabla46[[#This Row],[AREA]],".",Tabla46[[#This Row],[TIPO]]))</f>
        <v>#REF!</v>
      </c>
      <c r="C151" s="419" t="e">
        <f>IF(Tabla46[[#This Row],[Tipos de Acciones]]="","",'Formulario PPGR1'!#REF!)</f>
        <v>#REF!</v>
      </c>
      <c r="D151" s="419" t="e">
        <f>IF(Tabla46[[#This Row],[Tipos de Acciones]]="","",'Formulario PPGR1'!#REF!)</f>
        <v>#REF!</v>
      </c>
      <c r="E151" s="419" t="e">
        <f>IF(Tabla46[[#This Row],[Tipos de Acciones]]="","",'Formulario PPGR1'!#REF!)</f>
        <v>#REF!</v>
      </c>
      <c r="F151" s="419" t="e">
        <f>IF(Tabla46[[#This Row],[Tipos de Acciones]]="","",'Formulario PPGR1'!#REF!)</f>
        <v>#REF!</v>
      </c>
      <c r="G151" s="416" t="s">
        <v>936</v>
      </c>
      <c r="H151" s="416" t="s">
        <v>2221</v>
      </c>
      <c r="I151" s="417" t="s">
        <v>2246</v>
      </c>
      <c r="J151" s="416" t="s">
        <v>2246</v>
      </c>
      <c r="K151" s="418" t="s">
        <v>2247</v>
      </c>
      <c r="L151" s="416" t="s">
        <v>469</v>
      </c>
      <c r="M151" s="316" t="s">
        <v>2254</v>
      </c>
      <c r="N151" s="316" t="s">
        <v>1157</v>
      </c>
      <c r="O151" s="415" t="s">
        <v>2200</v>
      </c>
      <c r="P151" s="318" t="s">
        <v>1157</v>
      </c>
      <c r="Q151" s="293" t="s">
        <v>2201</v>
      </c>
      <c r="R151" s="293">
        <v>1</v>
      </c>
      <c r="S151" s="517">
        <v>257712</v>
      </c>
      <c r="T151" s="520" t="e">
        <f>+[1]!Tabla46[[#This Row],[Precio Unitario]]*[1]!Tabla46[[#This Row],[Cantidad de Insumos]]</f>
        <v>#REF!</v>
      </c>
      <c r="U151" s="414">
        <v>261401</v>
      </c>
      <c r="V151" s="328" t="s">
        <v>926</v>
      </c>
      <c r="W151" s="420"/>
    </row>
    <row r="152" spans="2:23" ht="18.75" hidden="1" customHeight="1" x14ac:dyDescent="0.2">
      <c r="B152" s="419" t="e">
        <f>IF(Tabla46[[#This Row],[Tipos de Acciones]]="","",CONCATENATE(Tabla46[[#This Row],[POA]],".",Tabla46[[#This Row],[SRS]],".",Tabla46[[#This Row],[AREA]],".",Tabla46[[#This Row],[TIPO]]))</f>
        <v>#REF!</v>
      </c>
      <c r="C152" s="419" t="e">
        <f>IF(Tabla46[[#This Row],[Tipos de Acciones]]="","",'Formulario PPGR1'!#REF!)</f>
        <v>#REF!</v>
      </c>
      <c r="D152" s="419" t="e">
        <f>IF(Tabla46[[#This Row],[Tipos de Acciones]]="","",'Formulario PPGR1'!#REF!)</f>
        <v>#REF!</v>
      </c>
      <c r="E152" s="419" t="e">
        <f>IF(Tabla46[[#This Row],[Tipos de Acciones]]="","",'Formulario PPGR1'!#REF!)</f>
        <v>#REF!</v>
      </c>
      <c r="F152" s="419" t="e">
        <f>IF(Tabla46[[#This Row],[Tipos de Acciones]]="","",'Formulario PPGR1'!#REF!)</f>
        <v>#REF!</v>
      </c>
      <c r="G152" s="416" t="s">
        <v>936</v>
      </c>
      <c r="H152" s="416" t="s">
        <v>2209</v>
      </c>
      <c r="I152" s="417" t="s">
        <v>2200</v>
      </c>
      <c r="J152" s="416" t="s">
        <v>2248</v>
      </c>
      <c r="K152" s="418" t="s">
        <v>2248</v>
      </c>
      <c r="L152" s="416" t="s">
        <v>469</v>
      </c>
      <c r="M152" s="316" t="s">
        <v>2254</v>
      </c>
      <c r="N152" s="316" t="s">
        <v>1157</v>
      </c>
      <c r="O152" s="415" t="s">
        <v>2200</v>
      </c>
      <c r="P152" s="318" t="s">
        <v>1157</v>
      </c>
      <c r="Q152" s="293" t="s">
        <v>2201</v>
      </c>
      <c r="R152" s="293">
        <v>1</v>
      </c>
      <c r="S152" s="517">
        <v>30000</v>
      </c>
      <c r="T152" s="520" t="e">
        <f>+[1]!Tabla46[[#This Row],[Precio Unitario]]*[1]!Tabla46[[#This Row],[Cantidad de Insumos]]</f>
        <v>#REF!</v>
      </c>
      <c r="U152" s="414">
        <v>265801</v>
      </c>
      <c r="V152" s="328" t="s">
        <v>926</v>
      </c>
      <c r="W152" s="420"/>
    </row>
    <row r="153" spans="2:23" ht="18.75" hidden="1" customHeight="1" x14ac:dyDescent="0.2">
      <c r="B153" s="419" t="e">
        <f>IF(Tabla46[[#This Row],[Tipos de Acciones]]="","",CONCATENATE(Tabla46[[#This Row],[POA]],".",Tabla46[[#This Row],[SRS]],".",Tabla46[[#This Row],[AREA]],".",Tabla46[[#This Row],[TIPO]]))</f>
        <v>#REF!</v>
      </c>
      <c r="C153" s="419" t="e">
        <f>IF(Tabla46[[#This Row],[Tipos de Acciones]]="","",'Formulario PPGR1'!#REF!)</f>
        <v>#REF!</v>
      </c>
      <c r="D153" s="419" t="e">
        <f>IF(Tabla46[[#This Row],[Tipos de Acciones]]="","",'Formulario PPGR1'!#REF!)</f>
        <v>#REF!</v>
      </c>
      <c r="E153" s="419" t="e">
        <f>IF(Tabla46[[#This Row],[Tipos de Acciones]]="","",'Formulario PPGR1'!#REF!)</f>
        <v>#REF!</v>
      </c>
      <c r="F153" s="419" t="e">
        <f>IF(Tabla46[[#This Row],[Tipos de Acciones]]="","",'Formulario PPGR1'!#REF!)</f>
        <v>#REF!</v>
      </c>
      <c r="G153" s="416" t="s">
        <v>934</v>
      </c>
      <c r="H153" s="416" t="s">
        <v>2209</v>
      </c>
      <c r="I153" s="417" t="s">
        <v>2200</v>
      </c>
      <c r="J153" s="416" t="s">
        <v>2248</v>
      </c>
      <c r="K153" s="418" t="s">
        <v>2248</v>
      </c>
      <c r="L153" s="416" t="s">
        <v>469</v>
      </c>
      <c r="M153" s="316" t="s">
        <v>2254</v>
      </c>
      <c r="N153" s="316" t="s">
        <v>1157</v>
      </c>
      <c r="O153" s="415" t="s">
        <v>2200</v>
      </c>
      <c r="P153" s="318" t="s">
        <v>1157</v>
      </c>
      <c r="Q153" s="293" t="s">
        <v>2201</v>
      </c>
      <c r="R153" s="293">
        <v>3</v>
      </c>
      <c r="S153" s="517">
        <v>5000</v>
      </c>
      <c r="T153" s="520" t="e">
        <f>+[1]!Tabla46[[#This Row],[Precio Unitario]]*[1]!Tabla46[[#This Row],[Cantidad de Insumos]]</f>
        <v>#REF!</v>
      </c>
      <c r="U153" s="414">
        <v>265801</v>
      </c>
      <c r="V153" s="328" t="s">
        <v>926</v>
      </c>
      <c r="W153" s="420"/>
    </row>
    <row r="154" spans="2:23" ht="18.75" hidden="1" customHeight="1" x14ac:dyDescent="0.2">
      <c r="B154" s="419" t="e">
        <f>IF(Tabla46[[#This Row],[Tipos de Acciones]]="","",CONCATENATE(Tabla46[[#This Row],[POA]],".",Tabla46[[#This Row],[SRS]],".",Tabla46[[#This Row],[AREA]],".",Tabla46[[#This Row],[TIPO]]))</f>
        <v>#REF!</v>
      </c>
      <c r="C154" s="419" t="e">
        <f>IF(Tabla46[[#This Row],[Tipos de Acciones]]="","",'Formulario PPGR1'!#REF!)</f>
        <v>#REF!</v>
      </c>
      <c r="D154" s="419" t="e">
        <f>IF(Tabla46[[#This Row],[Tipos de Acciones]]="","",'Formulario PPGR1'!#REF!)</f>
        <v>#REF!</v>
      </c>
      <c r="E154" s="419" t="e">
        <f>IF(Tabla46[[#This Row],[Tipos de Acciones]]="","",'Formulario PPGR1'!#REF!)</f>
        <v>#REF!</v>
      </c>
      <c r="F154" s="419" t="e">
        <f>IF(Tabla46[[#This Row],[Tipos de Acciones]]="","",'Formulario PPGR1'!#REF!)</f>
        <v>#REF!</v>
      </c>
      <c r="G154" s="416" t="s">
        <v>936</v>
      </c>
      <c r="H154" s="416" t="s">
        <v>2206</v>
      </c>
      <c r="I154" s="417" t="s">
        <v>2212</v>
      </c>
      <c r="J154" s="416" t="s">
        <v>2212</v>
      </c>
      <c r="K154" s="418" t="s">
        <v>2213</v>
      </c>
      <c r="L154" s="416" t="s">
        <v>469</v>
      </c>
      <c r="M154" s="316" t="s">
        <v>2255</v>
      </c>
      <c r="N154" s="316" t="s">
        <v>1157</v>
      </c>
      <c r="O154" s="415" t="s">
        <v>2200</v>
      </c>
      <c r="P154" s="318" t="s">
        <v>1157</v>
      </c>
      <c r="Q154" s="293" t="s">
        <v>2201</v>
      </c>
      <c r="R154" s="293">
        <v>1</v>
      </c>
      <c r="S154" s="517">
        <v>56050</v>
      </c>
      <c r="T154" s="520" t="e">
        <f>+[1]!Tabla46[[#This Row],[Precio Unitario]]*[1]!Tabla46[[#This Row],[Cantidad de Insumos]]</f>
        <v>#REF!</v>
      </c>
      <c r="U154" s="414">
        <v>261301</v>
      </c>
      <c r="V154" s="328" t="s">
        <v>926</v>
      </c>
      <c r="W154" s="420"/>
    </row>
    <row r="155" spans="2:23" ht="18.75" hidden="1" customHeight="1" x14ac:dyDescent="0.2">
      <c r="B155" s="419" t="e">
        <f>IF(Tabla46[[#This Row],[Tipos de Acciones]]="","",CONCATENATE(Tabla46[[#This Row],[POA]],".",Tabla46[[#This Row],[SRS]],".",Tabla46[[#This Row],[AREA]],".",Tabla46[[#This Row],[TIPO]]))</f>
        <v>#REF!</v>
      </c>
      <c r="C155" s="419" t="e">
        <f>IF(Tabla46[[#This Row],[Tipos de Acciones]]="","",'Formulario PPGR1'!#REF!)</f>
        <v>#REF!</v>
      </c>
      <c r="D155" s="419" t="e">
        <f>IF(Tabla46[[#This Row],[Tipos de Acciones]]="","",'Formulario PPGR1'!#REF!)</f>
        <v>#REF!</v>
      </c>
      <c r="E155" s="419" t="e">
        <f>IF(Tabla46[[#This Row],[Tipos de Acciones]]="","",'Formulario PPGR1'!#REF!)</f>
        <v>#REF!</v>
      </c>
      <c r="F155" s="419" t="e">
        <f>IF(Tabla46[[#This Row],[Tipos de Acciones]]="","",'Formulario PPGR1'!#REF!)</f>
        <v>#REF!</v>
      </c>
      <c r="G155" s="416" t="s">
        <v>936</v>
      </c>
      <c r="H155" s="416" t="s">
        <v>2221</v>
      </c>
      <c r="I155" s="417" t="s">
        <v>2236</v>
      </c>
      <c r="J155" s="416" t="s">
        <v>2236</v>
      </c>
      <c r="K155" s="418" t="s">
        <v>2237</v>
      </c>
      <c r="L155" s="416" t="s">
        <v>469</v>
      </c>
      <c r="M155" s="316" t="s">
        <v>2255</v>
      </c>
      <c r="N155" s="316" t="s">
        <v>1157</v>
      </c>
      <c r="O155" s="415" t="s">
        <v>2200</v>
      </c>
      <c r="P155" s="318" t="s">
        <v>1157</v>
      </c>
      <c r="Q155" s="293" t="s">
        <v>2201</v>
      </c>
      <c r="R155" s="293">
        <v>2</v>
      </c>
      <c r="S155" s="517">
        <v>15733.33</v>
      </c>
      <c r="T155" s="520" t="e">
        <f>+[1]!Tabla46[[#This Row],[Precio Unitario]]*[1]!Tabla46[[#This Row],[Cantidad de Insumos]]</f>
        <v>#REF!</v>
      </c>
      <c r="U155" s="414">
        <v>239301</v>
      </c>
      <c r="V155" s="328" t="s">
        <v>926</v>
      </c>
      <c r="W155" s="420"/>
    </row>
    <row r="156" spans="2:23" ht="18.75" hidden="1" customHeight="1" x14ac:dyDescent="0.2">
      <c r="B156" s="419" t="e">
        <f>IF(Tabla46[[#This Row],[Tipos de Acciones]]="","",CONCATENATE(Tabla46[[#This Row],[POA]],".",Tabla46[[#This Row],[SRS]],".",Tabla46[[#This Row],[AREA]],".",Tabla46[[#This Row],[TIPO]]))</f>
        <v>#REF!</v>
      </c>
      <c r="C156" s="419" t="e">
        <f>IF(Tabla46[[#This Row],[Tipos de Acciones]]="","",'Formulario PPGR1'!#REF!)</f>
        <v>#REF!</v>
      </c>
      <c r="D156" s="419" t="e">
        <f>IF(Tabla46[[#This Row],[Tipos de Acciones]]="","",'Formulario PPGR1'!#REF!)</f>
        <v>#REF!</v>
      </c>
      <c r="E156" s="419" t="e">
        <f>IF(Tabla46[[#This Row],[Tipos de Acciones]]="","",'Formulario PPGR1'!#REF!)</f>
        <v>#REF!</v>
      </c>
      <c r="F156" s="419" t="e">
        <f>IF(Tabla46[[#This Row],[Tipos de Acciones]]="","",'Formulario PPGR1'!#REF!)</f>
        <v>#REF!</v>
      </c>
      <c r="G156" s="416" t="s">
        <v>936</v>
      </c>
      <c r="H156" s="416" t="s">
        <v>2221</v>
      </c>
      <c r="I156" s="417" t="s">
        <v>2222</v>
      </c>
      <c r="J156" s="416" t="s">
        <v>2222</v>
      </c>
      <c r="K156" s="418" t="s">
        <v>2226</v>
      </c>
      <c r="L156" s="416" t="s">
        <v>469</v>
      </c>
      <c r="M156" s="316" t="s">
        <v>2255</v>
      </c>
      <c r="N156" s="316" t="s">
        <v>1157</v>
      </c>
      <c r="O156" s="415" t="s">
        <v>2200</v>
      </c>
      <c r="P156" s="318" t="s">
        <v>1157</v>
      </c>
      <c r="Q156" s="293" t="s">
        <v>2201</v>
      </c>
      <c r="R156" s="293">
        <v>1</v>
      </c>
      <c r="S156" s="517">
        <v>104465.4</v>
      </c>
      <c r="T156" s="520" t="e">
        <f>+[1]!Tabla46[[#This Row],[Precio Unitario]]*[1]!Tabla46[[#This Row],[Cantidad de Insumos]]</f>
        <v>#REF!</v>
      </c>
      <c r="U156" s="414">
        <v>261901</v>
      </c>
      <c r="V156" s="328" t="s">
        <v>926</v>
      </c>
      <c r="W156" s="420"/>
    </row>
    <row r="157" spans="2:23" ht="18.75" hidden="1" customHeight="1" x14ac:dyDescent="0.2">
      <c r="B157" s="419" t="e">
        <f>IF(Tabla46[[#This Row],[Tipos de Acciones]]="","",CONCATENATE(Tabla46[[#This Row],[POA]],".",Tabla46[[#This Row],[SRS]],".",Tabla46[[#This Row],[AREA]],".",Tabla46[[#This Row],[TIPO]]))</f>
        <v>#REF!</v>
      </c>
      <c r="C157" s="419" t="e">
        <f>IF(Tabla46[[#This Row],[Tipos de Acciones]]="","",'Formulario PPGR1'!#REF!)</f>
        <v>#REF!</v>
      </c>
      <c r="D157" s="419" t="e">
        <f>IF(Tabla46[[#This Row],[Tipos de Acciones]]="","",'Formulario PPGR1'!#REF!)</f>
        <v>#REF!</v>
      </c>
      <c r="E157" s="419" t="e">
        <f>IF(Tabla46[[#This Row],[Tipos de Acciones]]="","",'Formulario PPGR1'!#REF!)</f>
        <v>#REF!</v>
      </c>
      <c r="F157" s="419" t="e">
        <f>IF(Tabla46[[#This Row],[Tipos de Acciones]]="","",'Formulario PPGR1'!#REF!)</f>
        <v>#REF!</v>
      </c>
      <c r="G157" s="416" t="s">
        <v>936</v>
      </c>
      <c r="H157" s="416" t="s">
        <v>2218</v>
      </c>
      <c r="I157" s="417" t="s">
        <v>2219</v>
      </c>
      <c r="J157" s="416" t="s">
        <v>2219</v>
      </c>
      <c r="K157" s="418" t="s">
        <v>2220</v>
      </c>
      <c r="L157" s="416" t="s">
        <v>469</v>
      </c>
      <c r="M157" s="316" t="s">
        <v>2255</v>
      </c>
      <c r="N157" s="316" t="s">
        <v>1157</v>
      </c>
      <c r="O157" s="415" t="s">
        <v>2200</v>
      </c>
      <c r="P157" s="318" t="s">
        <v>1157</v>
      </c>
      <c r="Q157" s="293" t="s">
        <v>2201</v>
      </c>
      <c r="R157" s="293">
        <v>2</v>
      </c>
      <c r="S157" s="517">
        <v>8600</v>
      </c>
      <c r="T157" s="520" t="e">
        <f>+[1]!Tabla46[[#This Row],[Precio Unitario]]*[1]!Tabla46[[#This Row],[Cantidad de Insumos]]</f>
        <v>#REF!</v>
      </c>
      <c r="U157" s="414">
        <v>239601</v>
      </c>
      <c r="V157" s="328" t="s">
        <v>926</v>
      </c>
      <c r="W157" s="420"/>
    </row>
    <row r="158" spans="2:23" ht="18.75" hidden="1" customHeight="1" x14ac:dyDescent="0.2">
      <c r="B158" s="419" t="e">
        <f>IF(Tabla46[[#This Row],[Tipos de Acciones]]="","",CONCATENATE(Tabla46[[#This Row],[POA]],".",Tabla46[[#This Row],[SRS]],".",Tabla46[[#This Row],[AREA]],".",Tabla46[[#This Row],[TIPO]]))</f>
        <v>#REF!</v>
      </c>
      <c r="C158" s="419" t="e">
        <f>IF(Tabla46[[#This Row],[Tipos de Acciones]]="","",'Formulario PPGR1'!#REF!)</f>
        <v>#REF!</v>
      </c>
      <c r="D158" s="419" t="e">
        <f>IF(Tabla46[[#This Row],[Tipos de Acciones]]="","",'Formulario PPGR1'!#REF!)</f>
        <v>#REF!</v>
      </c>
      <c r="E158" s="419" t="e">
        <f>IF(Tabla46[[#This Row],[Tipos de Acciones]]="","",'Formulario PPGR1'!#REF!)</f>
        <v>#REF!</v>
      </c>
      <c r="F158" s="419" t="e">
        <f>IF(Tabla46[[#This Row],[Tipos de Acciones]]="","",'Formulario PPGR1'!#REF!)</f>
        <v>#REF!</v>
      </c>
      <c r="G158" s="416" t="s">
        <v>936</v>
      </c>
      <c r="H158" s="416" t="s">
        <v>2221</v>
      </c>
      <c r="I158" s="417" t="s">
        <v>2222</v>
      </c>
      <c r="J158" s="416" t="s">
        <v>2222</v>
      </c>
      <c r="K158" s="418" t="s">
        <v>2223</v>
      </c>
      <c r="L158" s="416" t="s">
        <v>469</v>
      </c>
      <c r="M158" s="316" t="s">
        <v>2255</v>
      </c>
      <c r="N158" s="316" t="s">
        <v>1157</v>
      </c>
      <c r="O158" s="415" t="s">
        <v>2200</v>
      </c>
      <c r="P158" s="318" t="s">
        <v>1157</v>
      </c>
      <c r="Q158" s="293" t="s">
        <v>2201</v>
      </c>
      <c r="R158" s="293">
        <v>2</v>
      </c>
      <c r="S158" s="517">
        <v>43660</v>
      </c>
      <c r="T158" s="520" t="e">
        <f>+[1]!Tabla46[[#This Row],[Precio Unitario]]*[1]!Tabla46[[#This Row],[Cantidad de Insumos]]</f>
        <v>#REF!</v>
      </c>
      <c r="U158" s="414">
        <v>261901</v>
      </c>
      <c r="V158" s="328" t="s">
        <v>926</v>
      </c>
      <c r="W158" s="420"/>
    </row>
    <row r="159" spans="2:23" ht="18.75" hidden="1" customHeight="1" x14ac:dyDescent="0.2">
      <c r="B159" s="419" t="e">
        <f>IF(Tabla46[[#This Row],[Tipos de Acciones]]="","",CONCATENATE(Tabla46[[#This Row],[POA]],".",Tabla46[[#This Row],[SRS]],".",Tabla46[[#This Row],[AREA]],".",Tabla46[[#This Row],[TIPO]]))</f>
        <v>#REF!</v>
      </c>
      <c r="C159" s="419" t="e">
        <f>IF(Tabla46[[#This Row],[Tipos de Acciones]]="","",'Formulario PPGR1'!#REF!)</f>
        <v>#REF!</v>
      </c>
      <c r="D159" s="419" t="e">
        <f>IF(Tabla46[[#This Row],[Tipos de Acciones]]="","",'Formulario PPGR1'!#REF!)</f>
        <v>#REF!</v>
      </c>
      <c r="E159" s="419" t="e">
        <f>IF(Tabla46[[#This Row],[Tipos de Acciones]]="","",'Formulario PPGR1'!#REF!)</f>
        <v>#REF!</v>
      </c>
      <c r="F159" s="419" t="e">
        <f>IF(Tabla46[[#This Row],[Tipos de Acciones]]="","",'Formulario PPGR1'!#REF!)</f>
        <v>#REF!</v>
      </c>
      <c r="G159" s="416" t="s">
        <v>936</v>
      </c>
      <c r="H159" s="416" t="s">
        <v>2221</v>
      </c>
      <c r="I159" s="417" t="s">
        <v>2224</v>
      </c>
      <c r="J159" s="416" t="s">
        <v>2224</v>
      </c>
      <c r="K159" s="418" t="s">
        <v>2225</v>
      </c>
      <c r="L159" s="416" t="s">
        <v>469</v>
      </c>
      <c r="M159" s="316" t="s">
        <v>2255</v>
      </c>
      <c r="N159" s="316" t="s">
        <v>1157</v>
      </c>
      <c r="O159" s="415" t="s">
        <v>2200</v>
      </c>
      <c r="P159" s="318" t="s">
        <v>1157</v>
      </c>
      <c r="Q159" s="293" t="s">
        <v>2201</v>
      </c>
      <c r="R159" s="293">
        <v>1</v>
      </c>
      <c r="S159" s="517">
        <v>44333.33</v>
      </c>
      <c r="T159" s="520" t="e">
        <f>+[1]!Tabla46[[#This Row],[Precio Unitario]]*[1]!Tabla46[[#This Row],[Cantidad de Insumos]]</f>
        <v>#REF!</v>
      </c>
      <c r="U159" s="414">
        <v>239301</v>
      </c>
      <c r="V159" s="328" t="s">
        <v>926</v>
      </c>
      <c r="W159" s="420"/>
    </row>
    <row r="160" spans="2:23" ht="18.75" hidden="1" customHeight="1" x14ac:dyDescent="0.2">
      <c r="B160" s="419" t="e">
        <f>IF(Tabla46[[#This Row],[Tipos de Acciones]]="","",CONCATENATE(Tabla46[[#This Row],[POA]],".",Tabla46[[#This Row],[SRS]],".",Tabla46[[#This Row],[AREA]],".",Tabla46[[#This Row],[TIPO]]))</f>
        <v>#REF!</v>
      </c>
      <c r="C160" s="419" t="e">
        <f>IF(Tabla46[[#This Row],[Tipos de Acciones]]="","",'Formulario PPGR1'!#REF!)</f>
        <v>#REF!</v>
      </c>
      <c r="D160" s="419" t="e">
        <f>IF(Tabla46[[#This Row],[Tipos de Acciones]]="","",'Formulario PPGR1'!#REF!)</f>
        <v>#REF!</v>
      </c>
      <c r="E160" s="419" t="e">
        <f>IF(Tabla46[[#This Row],[Tipos de Acciones]]="","",'Formulario PPGR1'!#REF!)</f>
        <v>#REF!</v>
      </c>
      <c r="F160" s="419" t="e">
        <f>IF(Tabla46[[#This Row],[Tipos de Acciones]]="","",'Formulario PPGR1'!#REF!)</f>
        <v>#REF!</v>
      </c>
      <c r="G160" s="416" t="s">
        <v>936</v>
      </c>
      <c r="H160" s="416" t="s">
        <v>2221</v>
      </c>
      <c r="I160" s="417" t="s">
        <v>2231</v>
      </c>
      <c r="J160" s="416" t="s">
        <v>2231</v>
      </c>
      <c r="K160" s="418" t="s">
        <v>2232</v>
      </c>
      <c r="L160" s="416" t="s">
        <v>469</v>
      </c>
      <c r="M160" s="316" t="s">
        <v>2255</v>
      </c>
      <c r="N160" s="316" t="s">
        <v>1157</v>
      </c>
      <c r="O160" s="415" t="s">
        <v>2200</v>
      </c>
      <c r="P160" s="318" t="s">
        <v>1157</v>
      </c>
      <c r="Q160" s="293" t="s">
        <v>2201</v>
      </c>
      <c r="R160" s="293">
        <v>2</v>
      </c>
      <c r="S160" s="517">
        <v>32099.97</v>
      </c>
      <c r="T160" s="520" t="e">
        <f>+[1]!Tabla46[[#This Row],[Precio Unitario]]*[1]!Tabla46[[#This Row],[Cantidad de Insumos]]</f>
        <v>#REF!</v>
      </c>
      <c r="U160" s="414">
        <v>239301</v>
      </c>
      <c r="V160" s="328" t="s">
        <v>926</v>
      </c>
      <c r="W160" s="420"/>
    </row>
    <row r="161" spans="2:23" ht="18.75" hidden="1" customHeight="1" x14ac:dyDescent="0.2">
      <c r="B161" s="419" t="e">
        <f>IF(Tabla46[[#This Row],[Tipos de Acciones]]="","",CONCATENATE(Tabla46[[#This Row],[POA]],".",Tabla46[[#This Row],[SRS]],".",Tabla46[[#This Row],[AREA]],".",Tabla46[[#This Row],[TIPO]]))</f>
        <v>#REF!</v>
      </c>
      <c r="C161" s="419" t="e">
        <f>IF(Tabla46[[#This Row],[Tipos de Acciones]]="","",'Formulario PPGR1'!#REF!)</f>
        <v>#REF!</v>
      </c>
      <c r="D161" s="419" t="e">
        <f>IF(Tabla46[[#This Row],[Tipos de Acciones]]="","",'Formulario PPGR1'!#REF!)</f>
        <v>#REF!</v>
      </c>
      <c r="E161" s="419" t="e">
        <f>IF(Tabla46[[#This Row],[Tipos de Acciones]]="","",'Formulario PPGR1'!#REF!)</f>
        <v>#REF!</v>
      </c>
      <c r="F161" s="419" t="e">
        <f>IF(Tabla46[[#This Row],[Tipos de Acciones]]="","",'Formulario PPGR1'!#REF!)</f>
        <v>#REF!</v>
      </c>
      <c r="G161" s="416" t="s">
        <v>936</v>
      </c>
      <c r="H161" s="416" t="s">
        <v>2221</v>
      </c>
      <c r="I161" s="417" t="s">
        <v>2233</v>
      </c>
      <c r="J161" s="416" t="s">
        <v>2234</v>
      </c>
      <c r="K161" s="418" t="s">
        <v>2235</v>
      </c>
      <c r="L161" s="416" t="s">
        <v>469</v>
      </c>
      <c r="M161" s="316" t="s">
        <v>2255</v>
      </c>
      <c r="N161" s="316" t="s">
        <v>1157</v>
      </c>
      <c r="O161" s="415" t="s">
        <v>2200</v>
      </c>
      <c r="P161" s="318" t="s">
        <v>1157</v>
      </c>
      <c r="Q161" s="293" t="s">
        <v>2201</v>
      </c>
      <c r="R161" s="293">
        <v>1</v>
      </c>
      <c r="S161" s="517">
        <v>8270</v>
      </c>
      <c r="T161" s="520" t="e">
        <f>+[1]!Tabla46[[#This Row],[Precio Unitario]]*[1]!Tabla46[[#This Row],[Cantidad de Insumos]]</f>
        <v>#REF!</v>
      </c>
      <c r="U161" s="414">
        <v>239301</v>
      </c>
      <c r="V161" s="328" t="s">
        <v>926</v>
      </c>
      <c r="W161" s="420"/>
    </row>
    <row r="162" spans="2:23" ht="18.75" hidden="1" customHeight="1" x14ac:dyDescent="0.2">
      <c r="B162" s="419" t="e">
        <f>IF(Tabla46[[#This Row],[Tipos de Acciones]]="","",CONCATENATE(Tabla46[[#This Row],[POA]],".",Tabla46[[#This Row],[SRS]],".",Tabla46[[#This Row],[AREA]],".",Tabla46[[#This Row],[TIPO]]))</f>
        <v>#REF!</v>
      </c>
      <c r="C162" s="419" t="e">
        <f>IF(Tabla46[[#This Row],[Tipos de Acciones]]="","",'Formulario PPGR1'!#REF!)</f>
        <v>#REF!</v>
      </c>
      <c r="D162" s="419" t="e">
        <f>IF(Tabla46[[#This Row],[Tipos de Acciones]]="","",'Formulario PPGR1'!#REF!)</f>
        <v>#REF!</v>
      </c>
      <c r="E162" s="419" t="e">
        <f>IF(Tabla46[[#This Row],[Tipos de Acciones]]="","",'Formulario PPGR1'!#REF!)</f>
        <v>#REF!</v>
      </c>
      <c r="F162" s="419" t="e">
        <f>IF(Tabla46[[#This Row],[Tipos de Acciones]]="","",'Formulario PPGR1'!#REF!)</f>
        <v>#REF!</v>
      </c>
      <c r="G162" s="416" t="s">
        <v>936</v>
      </c>
      <c r="H162" s="416" t="s">
        <v>2221</v>
      </c>
      <c r="I162" s="417" t="s">
        <v>2241</v>
      </c>
      <c r="J162" s="416" t="s">
        <v>2241</v>
      </c>
      <c r="K162" s="418" t="s">
        <v>2242</v>
      </c>
      <c r="L162" s="416" t="s">
        <v>469</v>
      </c>
      <c r="M162" s="316" t="s">
        <v>2255</v>
      </c>
      <c r="N162" s="316" t="s">
        <v>1157</v>
      </c>
      <c r="O162" s="415" t="s">
        <v>2200</v>
      </c>
      <c r="P162" s="318" t="s">
        <v>1157</v>
      </c>
      <c r="Q162" s="293" t="s">
        <v>2201</v>
      </c>
      <c r="R162" s="293">
        <v>2</v>
      </c>
      <c r="S162" s="517">
        <v>980</v>
      </c>
      <c r="T162" s="520" t="e">
        <f>+[1]!Tabla46[[#This Row],[Precio Unitario]]*[1]!Tabla46[[#This Row],[Cantidad de Insumos]]</f>
        <v>#REF!</v>
      </c>
      <c r="U162" s="414">
        <v>239301</v>
      </c>
      <c r="V162" s="328" t="s">
        <v>926</v>
      </c>
      <c r="W162" s="420"/>
    </row>
    <row r="163" spans="2:23" ht="18.75" hidden="1" customHeight="1" x14ac:dyDescent="0.2">
      <c r="B163" s="419" t="e">
        <f>IF(Tabla46[[#This Row],[Tipos de Acciones]]="","",CONCATENATE(Tabla46[[#This Row],[POA]],".",Tabla46[[#This Row],[SRS]],".",Tabla46[[#This Row],[AREA]],".",Tabla46[[#This Row],[TIPO]]))</f>
        <v>#REF!</v>
      </c>
      <c r="C163" s="419" t="e">
        <f>IF(Tabla46[[#This Row],[Tipos de Acciones]]="","",'Formulario PPGR1'!#REF!)</f>
        <v>#REF!</v>
      </c>
      <c r="D163" s="419" t="e">
        <f>IF(Tabla46[[#This Row],[Tipos de Acciones]]="","",'Formulario PPGR1'!#REF!)</f>
        <v>#REF!</v>
      </c>
      <c r="E163" s="419" t="e">
        <f>IF(Tabla46[[#This Row],[Tipos de Acciones]]="","",'Formulario PPGR1'!#REF!)</f>
        <v>#REF!</v>
      </c>
      <c r="F163" s="419" t="e">
        <f>IF(Tabla46[[#This Row],[Tipos de Acciones]]="","",'Formulario PPGR1'!#REF!)</f>
        <v>#REF!</v>
      </c>
      <c r="G163" s="416" t="s">
        <v>936</v>
      </c>
      <c r="H163" s="416" t="s">
        <v>2221</v>
      </c>
      <c r="I163" s="417" t="s">
        <v>2241</v>
      </c>
      <c r="J163" s="416" t="s">
        <v>2241</v>
      </c>
      <c r="K163" s="418" t="s">
        <v>2243</v>
      </c>
      <c r="L163" s="416" t="s">
        <v>469</v>
      </c>
      <c r="M163" s="316" t="s">
        <v>2255</v>
      </c>
      <c r="N163" s="316" t="s">
        <v>1157</v>
      </c>
      <c r="O163" s="415" t="s">
        <v>2200</v>
      </c>
      <c r="P163" s="318" t="s">
        <v>1157</v>
      </c>
      <c r="Q163" s="293" t="s">
        <v>2201</v>
      </c>
      <c r="R163" s="293">
        <v>2</v>
      </c>
      <c r="S163" s="517">
        <v>3520</v>
      </c>
      <c r="T163" s="520" t="e">
        <f>+[1]!Tabla46[[#This Row],[Precio Unitario]]*[1]!Tabla46[[#This Row],[Cantidad de Insumos]]</f>
        <v>#REF!</v>
      </c>
      <c r="U163" s="414">
        <v>239301</v>
      </c>
      <c r="V163" s="328" t="s">
        <v>926</v>
      </c>
      <c r="W163" s="420"/>
    </row>
    <row r="164" spans="2:23" ht="18.75" hidden="1" customHeight="1" x14ac:dyDescent="0.2">
      <c r="B164" s="419" t="e">
        <f>IF(Tabla46[[#This Row],[Tipos de Acciones]]="","",CONCATENATE(Tabla46[[#This Row],[POA]],".",Tabla46[[#This Row],[SRS]],".",Tabla46[[#This Row],[AREA]],".",Tabla46[[#This Row],[TIPO]]))</f>
        <v>#REF!</v>
      </c>
      <c r="C164" s="419" t="e">
        <f>IF(Tabla46[[#This Row],[Tipos de Acciones]]="","",'Formulario PPGR1'!#REF!)</f>
        <v>#REF!</v>
      </c>
      <c r="D164" s="419" t="e">
        <f>IF(Tabla46[[#This Row],[Tipos de Acciones]]="","",'Formulario PPGR1'!#REF!)</f>
        <v>#REF!</v>
      </c>
      <c r="E164" s="419" t="e">
        <f>IF(Tabla46[[#This Row],[Tipos de Acciones]]="","",'Formulario PPGR1'!#REF!)</f>
        <v>#REF!</v>
      </c>
      <c r="F164" s="419" t="e">
        <f>IF(Tabla46[[#This Row],[Tipos de Acciones]]="","",'Formulario PPGR1'!#REF!)</f>
        <v>#REF!</v>
      </c>
      <c r="G164" s="416" t="s">
        <v>936</v>
      </c>
      <c r="H164" s="416" t="s">
        <v>2221</v>
      </c>
      <c r="I164" s="417" t="s">
        <v>2236</v>
      </c>
      <c r="J164" s="416" t="s">
        <v>2236</v>
      </c>
      <c r="K164" s="418" t="s">
        <v>2239</v>
      </c>
      <c r="L164" s="416" t="s">
        <v>469</v>
      </c>
      <c r="M164" s="316" t="s">
        <v>2255</v>
      </c>
      <c r="N164" s="316" t="s">
        <v>1157</v>
      </c>
      <c r="O164" s="415" t="s">
        <v>2200</v>
      </c>
      <c r="P164" s="318" t="s">
        <v>1157</v>
      </c>
      <c r="Q164" s="293" t="s">
        <v>2201</v>
      </c>
      <c r="R164" s="293">
        <v>2</v>
      </c>
      <c r="S164" s="517">
        <v>15733.33</v>
      </c>
      <c r="T164" s="520" t="e">
        <f>+[1]!Tabla46[[#This Row],[Precio Unitario]]*[1]!Tabla46[[#This Row],[Cantidad de Insumos]]</f>
        <v>#REF!</v>
      </c>
      <c r="U164" s="414">
        <v>239301</v>
      </c>
      <c r="V164" s="328" t="s">
        <v>926</v>
      </c>
      <c r="W164" s="420"/>
    </row>
    <row r="165" spans="2:23" ht="18.75" hidden="1" customHeight="1" x14ac:dyDescent="0.2">
      <c r="B165" s="419" t="e">
        <f>IF(Tabla46[[#This Row],[Tipos de Acciones]]="","",CONCATENATE(Tabla46[[#This Row],[POA]],".",Tabla46[[#This Row],[SRS]],".",Tabla46[[#This Row],[AREA]],".",Tabla46[[#This Row],[TIPO]]))</f>
        <v>#REF!</v>
      </c>
      <c r="C165" s="419" t="e">
        <f>IF(Tabla46[[#This Row],[Tipos de Acciones]]="","",'Formulario PPGR1'!#REF!)</f>
        <v>#REF!</v>
      </c>
      <c r="D165" s="419" t="e">
        <f>IF(Tabla46[[#This Row],[Tipos de Acciones]]="","",'Formulario PPGR1'!#REF!)</f>
        <v>#REF!</v>
      </c>
      <c r="E165" s="419" t="e">
        <f>IF(Tabla46[[#This Row],[Tipos de Acciones]]="","",'Formulario PPGR1'!#REF!)</f>
        <v>#REF!</v>
      </c>
      <c r="F165" s="419" t="e">
        <f>IF(Tabla46[[#This Row],[Tipos de Acciones]]="","",'Formulario PPGR1'!#REF!)</f>
        <v>#REF!</v>
      </c>
      <c r="G165" s="416" t="s">
        <v>936</v>
      </c>
      <c r="H165" s="416" t="s">
        <v>2221</v>
      </c>
      <c r="I165" s="417" t="s">
        <v>2236</v>
      </c>
      <c r="J165" s="416" t="s">
        <v>2236</v>
      </c>
      <c r="K165" s="418" t="s">
        <v>2240</v>
      </c>
      <c r="L165" s="416" t="s">
        <v>469</v>
      </c>
      <c r="M165" s="316" t="s">
        <v>2255</v>
      </c>
      <c r="N165" s="316" t="s">
        <v>1157</v>
      </c>
      <c r="O165" s="415" t="s">
        <v>2200</v>
      </c>
      <c r="P165" s="318" t="s">
        <v>1157</v>
      </c>
      <c r="Q165" s="293" t="s">
        <v>2201</v>
      </c>
      <c r="R165" s="293">
        <v>2</v>
      </c>
      <c r="S165" s="517">
        <v>4500</v>
      </c>
      <c r="T165" s="520" t="e">
        <f>+[1]!Tabla46[[#This Row],[Precio Unitario]]*[1]!Tabla46[[#This Row],[Cantidad de Insumos]]</f>
        <v>#REF!</v>
      </c>
      <c r="U165" s="414">
        <v>239301</v>
      </c>
      <c r="V165" s="328" t="s">
        <v>926</v>
      </c>
      <c r="W165" s="420"/>
    </row>
    <row r="166" spans="2:23" ht="18.75" hidden="1" customHeight="1" x14ac:dyDescent="0.2">
      <c r="B166" s="419" t="e">
        <f>IF(Tabla46[[#This Row],[Tipos de Acciones]]="","",CONCATENATE(Tabla46[[#This Row],[POA]],".",Tabla46[[#This Row],[SRS]],".",Tabla46[[#This Row],[AREA]],".",Tabla46[[#This Row],[TIPO]]))</f>
        <v>#REF!</v>
      </c>
      <c r="C166" s="419" t="e">
        <f>IF(Tabla46[[#This Row],[Tipos de Acciones]]="","",'Formulario PPGR1'!#REF!)</f>
        <v>#REF!</v>
      </c>
      <c r="D166" s="419" t="e">
        <f>IF(Tabla46[[#This Row],[Tipos de Acciones]]="","",'Formulario PPGR1'!#REF!)</f>
        <v>#REF!</v>
      </c>
      <c r="E166" s="419" t="e">
        <f>IF(Tabla46[[#This Row],[Tipos de Acciones]]="","",'Formulario PPGR1'!#REF!)</f>
        <v>#REF!</v>
      </c>
      <c r="F166" s="419" t="e">
        <f>IF(Tabla46[[#This Row],[Tipos de Acciones]]="","",'Formulario PPGR1'!#REF!)</f>
        <v>#REF!</v>
      </c>
      <c r="G166" s="416" t="s">
        <v>936</v>
      </c>
      <c r="H166" s="416" t="s">
        <v>2209</v>
      </c>
      <c r="I166" s="417" t="s">
        <v>2200</v>
      </c>
      <c r="J166" s="416" t="s">
        <v>2248</v>
      </c>
      <c r="K166" s="418" t="s">
        <v>2248</v>
      </c>
      <c r="L166" s="416" t="s">
        <v>469</v>
      </c>
      <c r="M166" s="316" t="s">
        <v>2255</v>
      </c>
      <c r="N166" s="316" t="s">
        <v>1157</v>
      </c>
      <c r="O166" s="415" t="s">
        <v>2200</v>
      </c>
      <c r="P166" s="318" t="s">
        <v>1157</v>
      </c>
      <c r="Q166" s="293" t="s">
        <v>2201</v>
      </c>
      <c r="R166" s="293">
        <v>1</v>
      </c>
      <c r="S166" s="517">
        <v>30000</v>
      </c>
      <c r="T166" s="520" t="e">
        <f>+[1]!Tabla46[[#This Row],[Precio Unitario]]*[1]!Tabla46[[#This Row],[Cantidad de Insumos]]</f>
        <v>#REF!</v>
      </c>
      <c r="U166" s="414">
        <v>265801</v>
      </c>
      <c r="V166" s="328" t="s">
        <v>926</v>
      </c>
      <c r="W166" s="420"/>
    </row>
    <row r="167" spans="2:23" ht="18.75" hidden="1" customHeight="1" x14ac:dyDescent="0.2">
      <c r="B167" s="419" t="e">
        <f>IF(Tabla46[[#This Row],[Tipos de Acciones]]="","",CONCATENATE(Tabla46[[#This Row],[POA]],".",Tabla46[[#This Row],[SRS]],".",Tabla46[[#This Row],[AREA]],".",Tabla46[[#This Row],[TIPO]]))</f>
        <v>#REF!</v>
      </c>
      <c r="C167" s="419" t="e">
        <f>IF(Tabla46[[#This Row],[Tipos de Acciones]]="","",'Formulario PPGR1'!#REF!)</f>
        <v>#REF!</v>
      </c>
      <c r="D167" s="419" t="e">
        <f>IF(Tabla46[[#This Row],[Tipos de Acciones]]="","",'Formulario PPGR1'!#REF!)</f>
        <v>#REF!</v>
      </c>
      <c r="E167" s="419" t="e">
        <f>IF(Tabla46[[#This Row],[Tipos de Acciones]]="","",'Formulario PPGR1'!#REF!)</f>
        <v>#REF!</v>
      </c>
      <c r="F167" s="419" t="e">
        <f>IF(Tabla46[[#This Row],[Tipos de Acciones]]="","",'Formulario PPGR1'!#REF!)</f>
        <v>#REF!</v>
      </c>
      <c r="G167" s="416" t="s">
        <v>934</v>
      </c>
      <c r="H167" s="416" t="s">
        <v>2209</v>
      </c>
      <c r="I167" s="417" t="s">
        <v>2200</v>
      </c>
      <c r="J167" s="416" t="s">
        <v>2248</v>
      </c>
      <c r="K167" s="418" t="s">
        <v>2248</v>
      </c>
      <c r="L167" s="416" t="s">
        <v>469</v>
      </c>
      <c r="M167" s="316" t="s">
        <v>2255</v>
      </c>
      <c r="N167" s="316" t="s">
        <v>1157</v>
      </c>
      <c r="O167" s="415" t="s">
        <v>2200</v>
      </c>
      <c r="P167" s="318" t="s">
        <v>1157</v>
      </c>
      <c r="Q167" s="293" t="s">
        <v>2201</v>
      </c>
      <c r="R167" s="293">
        <v>3</v>
      </c>
      <c r="S167" s="517">
        <v>5000</v>
      </c>
      <c r="T167" s="520" t="e">
        <f>+[1]!Tabla46[[#This Row],[Precio Unitario]]*[1]!Tabla46[[#This Row],[Cantidad de Insumos]]</f>
        <v>#REF!</v>
      </c>
      <c r="U167" s="414">
        <v>265801</v>
      </c>
      <c r="V167" s="328" t="s">
        <v>926</v>
      </c>
      <c r="W167" s="420"/>
    </row>
    <row r="168" spans="2:23" ht="18.75" hidden="1" customHeight="1" x14ac:dyDescent="0.2">
      <c r="B168" s="419" t="e">
        <f>IF(Tabla46[[#This Row],[Tipos de Acciones]]="","",CONCATENATE(Tabla46[[#This Row],[POA]],".",Tabla46[[#This Row],[SRS]],".",Tabla46[[#This Row],[AREA]],".",Tabla46[[#This Row],[TIPO]]))</f>
        <v>#REF!</v>
      </c>
      <c r="C168" s="419" t="e">
        <f>IF(Tabla46[[#This Row],[Tipos de Acciones]]="","",'Formulario PPGR1'!#REF!)</f>
        <v>#REF!</v>
      </c>
      <c r="D168" s="419" t="e">
        <f>IF(Tabla46[[#This Row],[Tipos de Acciones]]="","",'Formulario PPGR1'!#REF!)</f>
        <v>#REF!</v>
      </c>
      <c r="E168" s="419" t="e">
        <f>IF(Tabla46[[#This Row],[Tipos de Acciones]]="","",'Formulario PPGR1'!#REF!)</f>
        <v>#REF!</v>
      </c>
      <c r="F168" s="419" t="e">
        <f>IF(Tabla46[[#This Row],[Tipos de Acciones]]="","",'Formulario PPGR1'!#REF!)</f>
        <v>#REF!</v>
      </c>
      <c r="G168" s="416" t="s">
        <v>936</v>
      </c>
      <c r="H168" s="416" t="s">
        <v>2221</v>
      </c>
      <c r="I168" s="417" t="s">
        <v>2244</v>
      </c>
      <c r="J168" s="416" t="s">
        <v>2244</v>
      </c>
      <c r="K168" s="418" t="s">
        <v>2245</v>
      </c>
      <c r="L168" s="416" t="s">
        <v>469</v>
      </c>
      <c r="M168" s="316" t="s">
        <v>2255</v>
      </c>
      <c r="N168" s="316" t="s">
        <v>1157</v>
      </c>
      <c r="O168" s="415" t="s">
        <v>2200</v>
      </c>
      <c r="P168" s="318" t="s">
        <v>1157</v>
      </c>
      <c r="Q168" s="293" t="s">
        <v>2201</v>
      </c>
      <c r="R168" s="293">
        <v>1</v>
      </c>
      <c r="S168" s="517">
        <v>14666.65</v>
      </c>
      <c r="T168" s="520" t="e">
        <f>+[1]!Tabla46[[#This Row],[Precio Unitario]]*[1]!Tabla46[[#This Row],[Cantidad de Insumos]]</f>
        <v>#REF!</v>
      </c>
      <c r="U168" s="414">
        <v>239601</v>
      </c>
      <c r="V168" s="328" t="s">
        <v>926</v>
      </c>
      <c r="W168" s="420"/>
    </row>
    <row r="169" spans="2:23" ht="18.75" hidden="1" customHeight="1" x14ac:dyDescent="0.2">
      <c r="B169" s="419" t="e">
        <f>IF(Tabla46[[#This Row],[Tipos de Acciones]]="","",CONCATENATE(Tabla46[[#This Row],[POA]],".",Tabla46[[#This Row],[SRS]],".",Tabla46[[#This Row],[AREA]],".",Tabla46[[#This Row],[TIPO]]))</f>
        <v>#REF!</v>
      </c>
      <c r="C169" s="419" t="e">
        <f>IF(Tabla46[[#This Row],[Tipos de Acciones]]="","",'Formulario PPGR1'!#REF!)</f>
        <v>#REF!</v>
      </c>
      <c r="D169" s="419" t="e">
        <f>IF(Tabla46[[#This Row],[Tipos de Acciones]]="","",'Formulario PPGR1'!#REF!)</f>
        <v>#REF!</v>
      </c>
      <c r="E169" s="419" t="e">
        <f>IF(Tabla46[[#This Row],[Tipos de Acciones]]="","",'Formulario PPGR1'!#REF!)</f>
        <v>#REF!</v>
      </c>
      <c r="F169" s="419" t="e">
        <f>IF(Tabla46[[#This Row],[Tipos de Acciones]]="","",'Formulario PPGR1'!#REF!)</f>
        <v>#REF!</v>
      </c>
      <c r="G169" s="416" t="s">
        <v>936</v>
      </c>
      <c r="H169" s="416" t="s">
        <v>2221</v>
      </c>
      <c r="I169" s="417" t="s">
        <v>2246</v>
      </c>
      <c r="J169" s="416" t="s">
        <v>2246</v>
      </c>
      <c r="K169" s="418" t="s">
        <v>2247</v>
      </c>
      <c r="L169" s="416" t="s">
        <v>469</v>
      </c>
      <c r="M169" s="316" t="s">
        <v>2255</v>
      </c>
      <c r="N169" s="316" t="s">
        <v>1157</v>
      </c>
      <c r="O169" s="415" t="s">
        <v>2200</v>
      </c>
      <c r="P169" s="318" t="s">
        <v>1157</v>
      </c>
      <c r="Q169" s="293" t="s">
        <v>2201</v>
      </c>
      <c r="R169" s="293">
        <v>1</v>
      </c>
      <c r="S169" s="517">
        <v>257712</v>
      </c>
      <c r="T169" s="520" t="e">
        <f>+[1]!Tabla46[[#This Row],[Precio Unitario]]*[1]!Tabla46[[#This Row],[Cantidad de Insumos]]</f>
        <v>#REF!</v>
      </c>
      <c r="U169" s="414">
        <v>261401</v>
      </c>
      <c r="V169" s="328" t="s">
        <v>926</v>
      </c>
      <c r="W169" s="420"/>
    </row>
    <row r="170" spans="2:23" ht="18.75" hidden="1" customHeight="1" x14ac:dyDescent="0.2">
      <c r="B170" s="419" t="e">
        <f>IF(Tabla46[[#This Row],[Tipos de Acciones]]="","",CONCATENATE(Tabla46[[#This Row],[POA]],".",Tabla46[[#This Row],[SRS]],".",Tabla46[[#This Row],[AREA]],".",Tabla46[[#This Row],[TIPO]]))</f>
        <v>#REF!</v>
      </c>
      <c r="C170" s="419" t="e">
        <f>IF(Tabla46[[#This Row],[Tipos de Acciones]]="","",'Formulario PPGR1'!#REF!)</f>
        <v>#REF!</v>
      </c>
      <c r="D170" s="419" t="e">
        <f>IF(Tabla46[[#This Row],[Tipos de Acciones]]="","",'Formulario PPGR1'!#REF!)</f>
        <v>#REF!</v>
      </c>
      <c r="E170" s="419" t="e">
        <f>IF(Tabla46[[#This Row],[Tipos de Acciones]]="","",'Formulario PPGR1'!#REF!)</f>
        <v>#REF!</v>
      </c>
      <c r="F170" s="419" t="e">
        <f>IF(Tabla46[[#This Row],[Tipos de Acciones]]="","",'Formulario PPGR1'!#REF!)</f>
        <v>#REF!</v>
      </c>
      <c r="G170" s="416" t="s">
        <v>936</v>
      </c>
      <c r="H170" s="416" t="s">
        <v>2221</v>
      </c>
      <c r="I170" s="417" t="s">
        <v>2236</v>
      </c>
      <c r="J170" s="416" t="s">
        <v>2236</v>
      </c>
      <c r="K170" s="418" t="s">
        <v>2238</v>
      </c>
      <c r="L170" s="416" t="s">
        <v>469</v>
      </c>
      <c r="M170" s="316" t="s">
        <v>2255</v>
      </c>
      <c r="N170" s="316" t="s">
        <v>1157</v>
      </c>
      <c r="O170" s="415" t="s">
        <v>2200</v>
      </c>
      <c r="P170" s="318" t="s">
        <v>1157</v>
      </c>
      <c r="Q170" s="293" t="s">
        <v>2201</v>
      </c>
      <c r="R170" s="293">
        <v>2</v>
      </c>
      <c r="S170" s="517">
        <v>4500</v>
      </c>
      <c r="T170" s="520" t="e">
        <f>+[1]!Tabla46[[#This Row],[Precio Unitario]]*[1]!Tabla46[[#This Row],[Cantidad de Insumos]]</f>
        <v>#REF!</v>
      </c>
      <c r="U170" s="414">
        <v>239301</v>
      </c>
      <c r="V170" s="328" t="s">
        <v>926</v>
      </c>
      <c r="W170" s="420"/>
    </row>
    <row r="171" spans="2:23" ht="18.75" hidden="1" customHeight="1" x14ac:dyDescent="0.2">
      <c r="B171" s="419" t="e">
        <f>IF(Tabla46[[#This Row],[Tipos de Acciones]]="","",CONCATENATE(Tabla46[[#This Row],[POA]],".",Tabla46[[#This Row],[SRS]],".",Tabla46[[#This Row],[AREA]],".",Tabla46[[#This Row],[TIPO]]))</f>
        <v>#REF!</v>
      </c>
      <c r="C171" s="419" t="e">
        <f>IF(Tabla46[[#This Row],[Tipos de Acciones]]="","",'Formulario PPGR1'!#REF!)</f>
        <v>#REF!</v>
      </c>
      <c r="D171" s="419" t="e">
        <f>IF(Tabla46[[#This Row],[Tipos de Acciones]]="","",'Formulario PPGR1'!#REF!)</f>
        <v>#REF!</v>
      </c>
      <c r="E171" s="419" t="e">
        <f>IF(Tabla46[[#This Row],[Tipos de Acciones]]="","",'Formulario PPGR1'!#REF!)</f>
        <v>#REF!</v>
      </c>
      <c r="F171" s="419" t="e">
        <f>IF(Tabla46[[#This Row],[Tipos de Acciones]]="","",'Formulario PPGR1'!#REF!)</f>
        <v>#REF!</v>
      </c>
      <c r="G171" s="416" t="s">
        <v>936</v>
      </c>
      <c r="H171" s="416" t="s">
        <v>2221</v>
      </c>
      <c r="I171" s="417" t="s">
        <v>2227</v>
      </c>
      <c r="J171" s="416" t="s">
        <v>2227</v>
      </c>
      <c r="K171" s="418" t="s">
        <v>2228</v>
      </c>
      <c r="L171" s="416" t="s">
        <v>469</v>
      </c>
      <c r="M171" s="316" t="s">
        <v>2255</v>
      </c>
      <c r="N171" s="316" t="s">
        <v>1157</v>
      </c>
      <c r="O171" s="415" t="s">
        <v>2200</v>
      </c>
      <c r="P171" s="318" t="s">
        <v>1157</v>
      </c>
      <c r="Q171" s="293" t="s">
        <v>2201</v>
      </c>
      <c r="R171" s="293">
        <v>1</v>
      </c>
      <c r="S171" s="517">
        <v>12836.04</v>
      </c>
      <c r="T171" s="520" t="e">
        <f>+[1]!Tabla46[[#This Row],[Precio Unitario]]*[1]!Tabla46[[#This Row],[Cantidad de Insumos]]</f>
        <v>#REF!</v>
      </c>
      <c r="U171" s="414">
        <v>239301</v>
      </c>
      <c r="V171" s="328" t="s">
        <v>926</v>
      </c>
      <c r="W171" s="420"/>
    </row>
    <row r="172" spans="2:23" ht="18.75" customHeight="1" x14ac:dyDescent="0.2">
      <c r="B172" s="419" t="e">
        <f>IF(Tabla46[[#This Row],[Tipos de Acciones]]="","",CONCATENATE(Tabla46[[#This Row],[POA]],".",Tabla46[[#This Row],[SRS]],".",Tabla46[[#This Row],[AREA]],".",Tabla46[[#This Row],[TIPO]]))</f>
        <v>#REF!</v>
      </c>
      <c r="C172" s="419" t="e">
        <f>IF(Tabla46[[#This Row],[Tipos de Acciones]]="","",'Formulario PPGR1'!#REF!)</f>
        <v>#REF!</v>
      </c>
      <c r="D172" s="419" t="e">
        <f>IF(Tabla46[[#This Row],[Tipos de Acciones]]="","",'Formulario PPGR1'!#REF!)</f>
        <v>#REF!</v>
      </c>
      <c r="E172" s="419" t="e">
        <f>IF(Tabla46[[#This Row],[Tipos de Acciones]]="","",'Formulario PPGR1'!#REF!)</f>
        <v>#REF!</v>
      </c>
      <c r="F172" s="419" t="e">
        <f>IF(Tabla46[[#This Row],[Tipos de Acciones]]="","",'Formulario PPGR1'!#REF!)</f>
        <v>#REF!</v>
      </c>
      <c r="G172" s="416" t="s">
        <v>936</v>
      </c>
      <c r="H172" s="416" t="s">
        <v>2221</v>
      </c>
      <c r="I172" s="417" t="s">
        <v>2229</v>
      </c>
      <c r="J172" s="416" t="s">
        <v>2229</v>
      </c>
      <c r="K172" s="418" t="s">
        <v>2230</v>
      </c>
      <c r="L172" s="416" t="s">
        <v>469</v>
      </c>
      <c r="M172" s="316" t="s">
        <v>2255</v>
      </c>
      <c r="N172" s="316" t="s">
        <v>1157</v>
      </c>
      <c r="O172" s="415" t="s">
        <v>2200</v>
      </c>
      <c r="P172" s="318" t="s">
        <v>1157</v>
      </c>
      <c r="Q172" s="293" t="s">
        <v>2201</v>
      </c>
      <c r="R172" s="293">
        <v>1</v>
      </c>
      <c r="S172" s="517">
        <v>180000</v>
      </c>
      <c r="T172" s="520" t="e">
        <f>+[1]!Tabla46[[#This Row],[Precio Unitario]]*[1]!Tabla46[[#This Row],[Cantidad de Insumos]]</f>
        <v>#REF!</v>
      </c>
      <c r="U172" s="414">
        <v>263101</v>
      </c>
      <c r="V172" s="328" t="s">
        <v>926</v>
      </c>
      <c r="W172" s="420"/>
    </row>
    <row r="173" spans="2:23" ht="18.75" hidden="1" customHeight="1" x14ac:dyDescent="0.2">
      <c r="B173" s="419" t="e">
        <f>IF(Tabla46[[#This Row],[Tipos de Acciones]]="","",CONCATENATE(Tabla46[[#This Row],[POA]],".",Tabla46[[#This Row],[SRS]],".",Tabla46[[#This Row],[AREA]],".",Tabla46[[#This Row],[TIPO]]))</f>
        <v>#REF!</v>
      </c>
      <c r="C173" s="419" t="e">
        <f>IF(Tabla46[[#This Row],[Tipos de Acciones]]="","",'Formulario PPGR1'!#REF!)</f>
        <v>#REF!</v>
      </c>
      <c r="D173" s="419" t="e">
        <f>IF(Tabla46[[#This Row],[Tipos de Acciones]]="","",'Formulario PPGR1'!#REF!)</f>
        <v>#REF!</v>
      </c>
      <c r="E173" s="419" t="e">
        <f>IF(Tabla46[[#This Row],[Tipos de Acciones]]="","",'Formulario PPGR1'!#REF!)</f>
        <v>#REF!</v>
      </c>
      <c r="F173" s="419" t="e">
        <f>IF(Tabla46[[#This Row],[Tipos de Acciones]]="","",'Formulario PPGR1'!#REF!)</f>
        <v>#REF!</v>
      </c>
      <c r="G173" s="416" t="s">
        <v>934</v>
      </c>
      <c r="H173" s="416" t="s">
        <v>2206</v>
      </c>
      <c r="I173" s="417" t="s">
        <v>2212</v>
      </c>
      <c r="J173" s="416" t="s">
        <v>2212</v>
      </c>
      <c r="K173" s="418" t="s">
        <v>2213</v>
      </c>
      <c r="L173" s="416" t="s">
        <v>469</v>
      </c>
      <c r="M173" s="316" t="s">
        <v>2255</v>
      </c>
      <c r="N173" s="316" t="s">
        <v>1157</v>
      </c>
      <c r="O173" s="415" t="s">
        <v>2200</v>
      </c>
      <c r="P173" s="318" t="s">
        <v>1157</v>
      </c>
      <c r="Q173" s="293" t="s">
        <v>2201</v>
      </c>
      <c r="R173" s="293">
        <v>3</v>
      </c>
      <c r="S173" s="517">
        <v>5000</v>
      </c>
      <c r="T173" s="520" t="e">
        <f>+[1]!Tabla46[[#This Row],[Precio Unitario]]*[1]!Tabla46[[#This Row],[Cantidad de Insumos]]</f>
        <v>#REF!</v>
      </c>
      <c r="U173" s="414">
        <v>261301</v>
      </c>
      <c r="V173" s="328" t="s">
        <v>926</v>
      </c>
      <c r="W173" s="420"/>
    </row>
    <row r="174" spans="2:23" ht="18.75" hidden="1" customHeight="1" x14ac:dyDescent="0.2">
      <c r="B174" s="419" t="e">
        <f>IF(Tabla46[[#This Row],[Tipos de Acciones]]="","",CONCATENATE(Tabla46[[#This Row],[POA]],".",Tabla46[[#This Row],[SRS]],".",Tabla46[[#This Row],[AREA]],".",Tabla46[[#This Row],[TIPO]]))</f>
        <v>#REF!</v>
      </c>
      <c r="C174" s="419" t="e">
        <f>IF(Tabla46[[#This Row],[Tipos de Acciones]]="","",'Formulario PPGR1'!#REF!)</f>
        <v>#REF!</v>
      </c>
      <c r="D174" s="419" t="e">
        <f>IF(Tabla46[[#This Row],[Tipos de Acciones]]="","",'Formulario PPGR1'!#REF!)</f>
        <v>#REF!</v>
      </c>
      <c r="E174" s="419" t="e">
        <f>IF(Tabla46[[#This Row],[Tipos de Acciones]]="","",'Formulario PPGR1'!#REF!)</f>
        <v>#REF!</v>
      </c>
      <c r="F174" s="419" t="e">
        <f>IF(Tabla46[[#This Row],[Tipos de Acciones]]="","",'Formulario PPGR1'!#REF!)</f>
        <v>#REF!</v>
      </c>
      <c r="G174" s="416" t="s">
        <v>936</v>
      </c>
      <c r="H174" s="416" t="s">
        <v>2215</v>
      </c>
      <c r="I174" s="417" t="s">
        <v>2216</v>
      </c>
      <c r="J174" s="416" t="s">
        <v>2216</v>
      </c>
      <c r="K174" s="418" t="s">
        <v>2217</v>
      </c>
      <c r="L174" s="416" t="s">
        <v>469</v>
      </c>
      <c r="M174" s="316" t="s">
        <v>2255</v>
      </c>
      <c r="N174" s="316" t="s">
        <v>1157</v>
      </c>
      <c r="O174" s="415" t="s">
        <v>2200</v>
      </c>
      <c r="P174" s="318" t="s">
        <v>1157</v>
      </c>
      <c r="Q174" s="293" t="s">
        <v>2201</v>
      </c>
      <c r="R174" s="293">
        <v>1</v>
      </c>
      <c r="S174" s="517">
        <v>15000</v>
      </c>
      <c r="T174" s="520" t="e">
        <f>+[1]!Tabla46[[#This Row],[Precio Unitario]]*[1]!Tabla46[[#This Row],[Cantidad de Insumos]]</f>
        <v>#REF!</v>
      </c>
      <c r="U174" s="414">
        <v>239601</v>
      </c>
      <c r="V174" s="328" t="s">
        <v>926</v>
      </c>
      <c r="W174" s="420"/>
    </row>
    <row r="175" spans="2:23" ht="18.75" hidden="1" customHeight="1" x14ac:dyDescent="0.2">
      <c r="B175" s="419" t="e">
        <f>IF(Tabla46[[#This Row],[Tipos de Acciones]]="","",CONCATENATE(Tabla46[[#This Row],[POA]],".",Tabla46[[#This Row],[SRS]],".",Tabla46[[#This Row],[AREA]],".",Tabla46[[#This Row],[TIPO]]))</f>
        <v>#REF!</v>
      </c>
      <c r="C175" s="419" t="e">
        <f>IF(Tabla46[[#This Row],[Tipos de Acciones]]="","",'Formulario PPGR1'!#REF!)</f>
        <v>#REF!</v>
      </c>
      <c r="D175" s="419" t="e">
        <f>IF(Tabla46[[#This Row],[Tipos de Acciones]]="","",'Formulario PPGR1'!#REF!)</f>
        <v>#REF!</v>
      </c>
      <c r="E175" s="419" t="e">
        <f>IF(Tabla46[[#This Row],[Tipos de Acciones]]="","",'Formulario PPGR1'!#REF!)</f>
        <v>#REF!</v>
      </c>
      <c r="F175" s="419" t="e">
        <f>IF(Tabla46[[#This Row],[Tipos de Acciones]]="","",'Formulario PPGR1'!#REF!)</f>
        <v>#REF!</v>
      </c>
      <c r="G175" s="416" t="s">
        <v>936</v>
      </c>
      <c r="H175" s="416" t="s">
        <v>2221</v>
      </c>
      <c r="I175" s="417" t="s">
        <v>2236</v>
      </c>
      <c r="J175" s="416" t="s">
        <v>2236</v>
      </c>
      <c r="K175" s="418" t="s">
        <v>2240</v>
      </c>
      <c r="L175" s="416" t="s">
        <v>469</v>
      </c>
      <c r="M175" s="316" t="s">
        <v>2256</v>
      </c>
      <c r="N175" s="316" t="s">
        <v>1157</v>
      </c>
      <c r="O175" s="415" t="s">
        <v>2200</v>
      </c>
      <c r="P175" s="318" t="s">
        <v>1157</v>
      </c>
      <c r="Q175" s="293" t="s">
        <v>2201</v>
      </c>
      <c r="R175" s="293">
        <v>2</v>
      </c>
      <c r="S175" s="517">
        <v>4500</v>
      </c>
      <c r="T175" s="520" t="e">
        <f>+[1]!Tabla46[[#This Row],[Precio Unitario]]*[1]!Tabla46[[#This Row],[Cantidad de Insumos]]</f>
        <v>#REF!</v>
      </c>
      <c r="U175" s="414">
        <v>239301</v>
      </c>
      <c r="V175" s="328" t="s">
        <v>926</v>
      </c>
      <c r="W175" s="420"/>
    </row>
    <row r="176" spans="2:23" ht="18.75" hidden="1" customHeight="1" x14ac:dyDescent="0.2">
      <c r="B176" s="419" t="e">
        <f>IF(Tabla46[[#This Row],[Tipos de Acciones]]="","",CONCATENATE(Tabla46[[#This Row],[POA]],".",Tabla46[[#This Row],[SRS]],".",Tabla46[[#This Row],[AREA]],".",Tabla46[[#This Row],[TIPO]]))</f>
        <v>#REF!</v>
      </c>
      <c r="C176" s="419" t="e">
        <f>IF(Tabla46[[#This Row],[Tipos de Acciones]]="","",'Formulario PPGR1'!#REF!)</f>
        <v>#REF!</v>
      </c>
      <c r="D176" s="419" t="e">
        <f>IF(Tabla46[[#This Row],[Tipos de Acciones]]="","",'Formulario PPGR1'!#REF!)</f>
        <v>#REF!</v>
      </c>
      <c r="E176" s="419" t="e">
        <f>IF(Tabla46[[#This Row],[Tipos de Acciones]]="","",'Formulario PPGR1'!#REF!)</f>
        <v>#REF!</v>
      </c>
      <c r="F176" s="419" t="e">
        <f>IF(Tabla46[[#This Row],[Tipos de Acciones]]="","",'Formulario PPGR1'!#REF!)</f>
        <v>#REF!</v>
      </c>
      <c r="G176" s="416" t="s">
        <v>936</v>
      </c>
      <c r="H176" s="416" t="s">
        <v>2221</v>
      </c>
      <c r="I176" s="417" t="s">
        <v>2241</v>
      </c>
      <c r="J176" s="416" t="s">
        <v>2241</v>
      </c>
      <c r="K176" s="418" t="s">
        <v>2242</v>
      </c>
      <c r="L176" s="416" t="s">
        <v>469</v>
      </c>
      <c r="M176" s="316" t="s">
        <v>2256</v>
      </c>
      <c r="N176" s="316" t="s">
        <v>1157</v>
      </c>
      <c r="O176" s="415" t="s">
        <v>2200</v>
      </c>
      <c r="P176" s="318" t="s">
        <v>1157</v>
      </c>
      <c r="Q176" s="293" t="s">
        <v>2201</v>
      </c>
      <c r="R176" s="293">
        <v>2</v>
      </c>
      <c r="S176" s="517">
        <v>980</v>
      </c>
      <c r="T176" s="520" t="e">
        <f>+[1]!Tabla46[[#This Row],[Precio Unitario]]*[1]!Tabla46[[#This Row],[Cantidad de Insumos]]</f>
        <v>#REF!</v>
      </c>
      <c r="U176" s="414">
        <v>239301</v>
      </c>
      <c r="V176" s="328" t="s">
        <v>926</v>
      </c>
      <c r="W176" s="420"/>
    </row>
    <row r="177" spans="2:23" ht="18.75" hidden="1" customHeight="1" x14ac:dyDescent="0.2">
      <c r="B177" s="419" t="e">
        <f>IF(Tabla46[[#This Row],[Tipos de Acciones]]="","",CONCATENATE(Tabla46[[#This Row],[POA]],".",Tabla46[[#This Row],[SRS]],".",Tabla46[[#This Row],[AREA]],".",Tabla46[[#This Row],[TIPO]]))</f>
        <v>#REF!</v>
      </c>
      <c r="C177" s="419" t="e">
        <f>IF(Tabla46[[#This Row],[Tipos de Acciones]]="","",'Formulario PPGR1'!#REF!)</f>
        <v>#REF!</v>
      </c>
      <c r="D177" s="419" t="e">
        <f>IF(Tabla46[[#This Row],[Tipos de Acciones]]="","",'Formulario PPGR1'!#REF!)</f>
        <v>#REF!</v>
      </c>
      <c r="E177" s="419" t="e">
        <f>IF(Tabla46[[#This Row],[Tipos de Acciones]]="","",'Formulario PPGR1'!#REF!)</f>
        <v>#REF!</v>
      </c>
      <c r="F177" s="419" t="e">
        <f>IF(Tabla46[[#This Row],[Tipos de Acciones]]="","",'Formulario PPGR1'!#REF!)</f>
        <v>#REF!</v>
      </c>
      <c r="G177" s="416" t="s">
        <v>936</v>
      </c>
      <c r="H177" s="416" t="s">
        <v>2221</v>
      </c>
      <c r="I177" s="417" t="s">
        <v>2241</v>
      </c>
      <c r="J177" s="416" t="s">
        <v>2241</v>
      </c>
      <c r="K177" s="418" t="s">
        <v>2243</v>
      </c>
      <c r="L177" s="416" t="s">
        <v>469</v>
      </c>
      <c r="M177" s="316" t="s">
        <v>2256</v>
      </c>
      <c r="N177" s="316" t="s">
        <v>1157</v>
      </c>
      <c r="O177" s="415" t="s">
        <v>2200</v>
      </c>
      <c r="P177" s="318" t="s">
        <v>1157</v>
      </c>
      <c r="Q177" s="293" t="s">
        <v>2201</v>
      </c>
      <c r="R177" s="293">
        <v>2</v>
      </c>
      <c r="S177" s="517">
        <v>3520</v>
      </c>
      <c r="T177" s="520" t="e">
        <f>+[1]!Tabla46[[#This Row],[Precio Unitario]]*[1]!Tabla46[[#This Row],[Cantidad de Insumos]]</f>
        <v>#REF!</v>
      </c>
      <c r="U177" s="414">
        <v>239301</v>
      </c>
      <c r="V177" s="328" t="s">
        <v>926</v>
      </c>
      <c r="W177" s="420"/>
    </row>
    <row r="178" spans="2:23" ht="18.75" hidden="1" customHeight="1" x14ac:dyDescent="0.2">
      <c r="B178" s="419" t="e">
        <f>IF(Tabla46[[#This Row],[Tipos de Acciones]]="","",CONCATENATE(Tabla46[[#This Row],[POA]],".",Tabla46[[#This Row],[SRS]],".",Tabla46[[#This Row],[AREA]],".",Tabla46[[#This Row],[TIPO]]))</f>
        <v>#REF!</v>
      </c>
      <c r="C178" s="419" t="e">
        <f>IF(Tabla46[[#This Row],[Tipos de Acciones]]="","",'Formulario PPGR1'!#REF!)</f>
        <v>#REF!</v>
      </c>
      <c r="D178" s="419" t="e">
        <f>IF(Tabla46[[#This Row],[Tipos de Acciones]]="","",'Formulario PPGR1'!#REF!)</f>
        <v>#REF!</v>
      </c>
      <c r="E178" s="419" t="e">
        <f>IF(Tabla46[[#This Row],[Tipos de Acciones]]="","",'Formulario PPGR1'!#REF!)</f>
        <v>#REF!</v>
      </c>
      <c r="F178" s="419" t="e">
        <f>IF(Tabla46[[#This Row],[Tipos de Acciones]]="","",'Formulario PPGR1'!#REF!)</f>
        <v>#REF!</v>
      </c>
      <c r="G178" s="416" t="s">
        <v>936</v>
      </c>
      <c r="H178" s="416" t="s">
        <v>2221</v>
      </c>
      <c r="I178" s="417" t="s">
        <v>2244</v>
      </c>
      <c r="J178" s="416" t="s">
        <v>2244</v>
      </c>
      <c r="K178" s="418" t="s">
        <v>2245</v>
      </c>
      <c r="L178" s="416" t="s">
        <v>469</v>
      </c>
      <c r="M178" s="316" t="s">
        <v>2256</v>
      </c>
      <c r="N178" s="316" t="s">
        <v>1157</v>
      </c>
      <c r="O178" s="415" t="s">
        <v>2200</v>
      </c>
      <c r="P178" s="318" t="s">
        <v>1157</v>
      </c>
      <c r="Q178" s="293" t="s">
        <v>2201</v>
      </c>
      <c r="R178" s="293">
        <v>1</v>
      </c>
      <c r="S178" s="517">
        <v>14666.65</v>
      </c>
      <c r="T178" s="520" t="e">
        <f>+[1]!Tabla46[[#This Row],[Precio Unitario]]*[1]!Tabla46[[#This Row],[Cantidad de Insumos]]</f>
        <v>#REF!</v>
      </c>
      <c r="U178" s="414">
        <v>239601</v>
      </c>
      <c r="V178" s="328" t="s">
        <v>926</v>
      </c>
      <c r="W178" s="420"/>
    </row>
    <row r="179" spans="2:23" ht="18.75" hidden="1" customHeight="1" x14ac:dyDescent="0.2">
      <c r="B179" s="419" t="e">
        <f>IF(Tabla46[[#This Row],[Tipos de Acciones]]="","",CONCATENATE(Tabla46[[#This Row],[POA]],".",Tabla46[[#This Row],[SRS]],".",Tabla46[[#This Row],[AREA]],".",Tabla46[[#This Row],[TIPO]]))</f>
        <v>#REF!</v>
      </c>
      <c r="C179" s="419" t="e">
        <f>IF(Tabla46[[#This Row],[Tipos de Acciones]]="","",'Formulario PPGR1'!#REF!)</f>
        <v>#REF!</v>
      </c>
      <c r="D179" s="419" t="e">
        <f>IF(Tabla46[[#This Row],[Tipos de Acciones]]="","",'Formulario PPGR1'!#REF!)</f>
        <v>#REF!</v>
      </c>
      <c r="E179" s="419" t="e">
        <f>IF(Tabla46[[#This Row],[Tipos de Acciones]]="","",'Formulario PPGR1'!#REF!)</f>
        <v>#REF!</v>
      </c>
      <c r="F179" s="419" t="e">
        <f>IF(Tabla46[[#This Row],[Tipos de Acciones]]="","",'Formulario PPGR1'!#REF!)</f>
        <v>#REF!</v>
      </c>
      <c r="G179" s="416" t="s">
        <v>936</v>
      </c>
      <c r="H179" s="416" t="s">
        <v>2221</v>
      </c>
      <c r="I179" s="417" t="s">
        <v>2246</v>
      </c>
      <c r="J179" s="416" t="s">
        <v>2246</v>
      </c>
      <c r="K179" s="418" t="s">
        <v>2247</v>
      </c>
      <c r="L179" s="416" t="s">
        <v>469</v>
      </c>
      <c r="M179" s="316" t="s">
        <v>2256</v>
      </c>
      <c r="N179" s="316" t="s">
        <v>1157</v>
      </c>
      <c r="O179" s="415" t="s">
        <v>2200</v>
      </c>
      <c r="P179" s="318" t="s">
        <v>1157</v>
      </c>
      <c r="Q179" s="293" t="s">
        <v>2201</v>
      </c>
      <c r="R179" s="293">
        <v>1</v>
      </c>
      <c r="S179" s="517">
        <v>257712</v>
      </c>
      <c r="T179" s="520" t="e">
        <f>+[1]!Tabla46[[#This Row],[Precio Unitario]]*[1]!Tabla46[[#This Row],[Cantidad de Insumos]]</f>
        <v>#REF!</v>
      </c>
      <c r="U179" s="414">
        <v>261401</v>
      </c>
      <c r="V179" s="328" t="s">
        <v>926</v>
      </c>
      <c r="W179" s="420"/>
    </row>
    <row r="180" spans="2:23" ht="18.75" hidden="1" customHeight="1" x14ac:dyDescent="0.2">
      <c r="B180" s="419" t="e">
        <f>IF(Tabla46[[#This Row],[Tipos de Acciones]]="","",CONCATENATE(Tabla46[[#This Row],[POA]],".",Tabla46[[#This Row],[SRS]],".",Tabla46[[#This Row],[AREA]],".",Tabla46[[#This Row],[TIPO]]))</f>
        <v>#REF!</v>
      </c>
      <c r="C180" s="419" t="e">
        <f>IF(Tabla46[[#This Row],[Tipos de Acciones]]="","",'Formulario PPGR1'!#REF!)</f>
        <v>#REF!</v>
      </c>
      <c r="D180" s="419" t="e">
        <f>IF(Tabla46[[#This Row],[Tipos de Acciones]]="","",'Formulario PPGR1'!#REF!)</f>
        <v>#REF!</v>
      </c>
      <c r="E180" s="419" t="e">
        <f>IF(Tabla46[[#This Row],[Tipos de Acciones]]="","",'Formulario PPGR1'!#REF!)</f>
        <v>#REF!</v>
      </c>
      <c r="F180" s="419" t="e">
        <f>IF(Tabla46[[#This Row],[Tipos de Acciones]]="","",'Formulario PPGR1'!#REF!)</f>
        <v>#REF!</v>
      </c>
      <c r="G180" s="416" t="s">
        <v>936</v>
      </c>
      <c r="H180" s="416" t="s">
        <v>2209</v>
      </c>
      <c r="I180" s="417" t="s">
        <v>2200</v>
      </c>
      <c r="J180" s="416" t="s">
        <v>2248</v>
      </c>
      <c r="K180" s="418" t="s">
        <v>2248</v>
      </c>
      <c r="L180" s="416" t="s">
        <v>469</v>
      </c>
      <c r="M180" s="316" t="s">
        <v>2256</v>
      </c>
      <c r="N180" s="316" t="s">
        <v>1157</v>
      </c>
      <c r="O180" s="415" t="s">
        <v>2200</v>
      </c>
      <c r="P180" s="318" t="s">
        <v>1157</v>
      </c>
      <c r="Q180" s="293" t="s">
        <v>2201</v>
      </c>
      <c r="R180" s="293">
        <v>1</v>
      </c>
      <c r="S180" s="517">
        <v>30000</v>
      </c>
      <c r="T180" s="520" t="e">
        <f>+[1]!Tabla46[[#This Row],[Precio Unitario]]*[1]!Tabla46[[#This Row],[Cantidad de Insumos]]</f>
        <v>#REF!</v>
      </c>
      <c r="U180" s="414">
        <v>265801</v>
      </c>
      <c r="V180" s="328" t="s">
        <v>926</v>
      </c>
      <c r="W180" s="420"/>
    </row>
    <row r="181" spans="2:23" ht="18.75" hidden="1" customHeight="1" x14ac:dyDescent="0.2">
      <c r="B181" s="419" t="e">
        <f>IF(Tabla46[[#This Row],[Tipos de Acciones]]="","",CONCATENATE(Tabla46[[#This Row],[POA]],".",Tabla46[[#This Row],[SRS]],".",Tabla46[[#This Row],[AREA]],".",Tabla46[[#This Row],[TIPO]]))</f>
        <v>#REF!</v>
      </c>
      <c r="C181" s="419" t="e">
        <f>IF(Tabla46[[#This Row],[Tipos de Acciones]]="","",'Formulario PPGR1'!#REF!)</f>
        <v>#REF!</v>
      </c>
      <c r="D181" s="419" t="e">
        <f>IF(Tabla46[[#This Row],[Tipos de Acciones]]="","",'Formulario PPGR1'!#REF!)</f>
        <v>#REF!</v>
      </c>
      <c r="E181" s="419" t="e">
        <f>IF(Tabla46[[#This Row],[Tipos de Acciones]]="","",'Formulario PPGR1'!#REF!)</f>
        <v>#REF!</v>
      </c>
      <c r="F181" s="419" t="e">
        <f>IF(Tabla46[[#This Row],[Tipos de Acciones]]="","",'Formulario PPGR1'!#REF!)</f>
        <v>#REF!</v>
      </c>
      <c r="G181" s="416" t="s">
        <v>934</v>
      </c>
      <c r="H181" s="416" t="s">
        <v>2209</v>
      </c>
      <c r="I181" s="417" t="s">
        <v>2200</v>
      </c>
      <c r="J181" s="416" t="s">
        <v>2248</v>
      </c>
      <c r="K181" s="418" t="s">
        <v>2248</v>
      </c>
      <c r="L181" s="416" t="s">
        <v>469</v>
      </c>
      <c r="M181" s="316" t="s">
        <v>2256</v>
      </c>
      <c r="N181" s="316" t="s">
        <v>1157</v>
      </c>
      <c r="O181" s="415" t="s">
        <v>2200</v>
      </c>
      <c r="P181" s="318" t="s">
        <v>1157</v>
      </c>
      <c r="Q181" s="293" t="s">
        <v>2201</v>
      </c>
      <c r="R181" s="293">
        <v>3</v>
      </c>
      <c r="S181" s="517">
        <v>5000</v>
      </c>
      <c r="T181" s="520" t="e">
        <f>+[1]!Tabla46[[#This Row],[Precio Unitario]]*[1]!Tabla46[[#This Row],[Cantidad de Insumos]]</f>
        <v>#REF!</v>
      </c>
      <c r="U181" s="414">
        <v>265801</v>
      </c>
      <c r="V181" s="328" t="s">
        <v>926</v>
      </c>
      <c r="W181" s="420"/>
    </row>
    <row r="182" spans="2:23" ht="18.75" hidden="1" customHeight="1" x14ac:dyDescent="0.2">
      <c r="B182" s="419" t="e">
        <f>IF(Tabla46[[#This Row],[Tipos de Acciones]]="","",CONCATENATE(Tabla46[[#This Row],[POA]],".",Tabla46[[#This Row],[SRS]],".",Tabla46[[#This Row],[AREA]],".",Tabla46[[#This Row],[TIPO]]))</f>
        <v>#REF!</v>
      </c>
      <c r="C182" s="419" t="e">
        <f>IF(Tabla46[[#This Row],[Tipos de Acciones]]="","",'Formulario PPGR1'!#REF!)</f>
        <v>#REF!</v>
      </c>
      <c r="D182" s="419" t="e">
        <f>IF(Tabla46[[#This Row],[Tipos de Acciones]]="","",'Formulario PPGR1'!#REF!)</f>
        <v>#REF!</v>
      </c>
      <c r="E182" s="419" t="e">
        <f>IF(Tabla46[[#This Row],[Tipos de Acciones]]="","",'Formulario PPGR1'!#REF!)</f>
        <v>#REF!</v>
      </c>
      <c r="F182" s="419" t="e">
        <f>IF(Tabla46[[#This Row],[Tipos de Acciones]]="","",'Formulario PPGR1'!#REF!)</f>
        <v>#REF!</v>
      </c>
      <c r="G182" s="416" t="s">
        <v>936</v>
      </c>
      <c r="H182" s="416" t="s">
        <v>2221</v>
      </c>
      <c r="I182" s="417" t="s">
        <v>2233</v>
      </c>
      <c r="J182" s="416" t="s">
        <v>2234</v>
      </c>
      <c r="K182" s="418" t="s">
        <v>2235</v>
      </c>
      <c r="L182" s="416" t="s">
        <v>469</v>
      </c>
      <c r="M182" s="316" t="s">
        <v>2256</v>
      </c>
      <c r="N182" s="316" t="s">
        <v>1157</v>
      </c>
      <c r="O182" s="415" t="s">
        <v>2200</v>
      </c>
      <c r="P182" s="318" t="s">
        <v>1157</v>
      </c>
      <c r="Q182" s="293" t="s">
        <v>2201</v>
      </c>
      <c r="R182" s="293">
        <v>1</v>
      </c>
      <c r="S182" s="517">
        <v>8270</v>
      </c>
      <c r="T182" s="520" t="e">
        <f>+[1]!Tabla46[[#This Row],[Precio Unitario]]*[1]!Tabla46[[#This Row],[Cantidad de Insumos]]</f>
        <v>#REF!</v>
      </c>
      <c r="U182" s="414">
        <v>239301</v>
      </c>
      <c r="V182" s="328" t="s">
        <v>926</v>
      </c>
      <c r="W182" s="420"/>
    </row>
    <row r="183" spans="2:23" ht="18.75" hidden="1" customHeight="1" x14ac:dyDescent="0.2">
      <c r="B183" s="419" t="e">
        <f>IF(Tabla46[[#This Row],[Tipos de Acciones]]="","",CONCATENATE(Tabla46[[#This Row],[POA]],".",Tabla46[[#This Row],[SRS]],".",Tabla46[[#This Row],[AREA]],".",Tabla46[[#This Row],[TIPO]]))</f>
        <v>#REF!</v>
      </c>
      <c r="C183" s="419" t="e">
        <f>IF(Tabla46[[#This Row],[Tipos de Acciones]]="","",'Formulario PPGR1'!#REF!)</f>
        <v>#REF!</v>
      </c>
      <c r="D183" s="419" t="e">
        <f>IF(Tabla46[[#This Row],[Tipos de Acciones]]="","",'Formulario PPGR1'!#REF!)</f>
        <v>#REF!</v>
      </c>
      <c r="E183" s="419" t="e">
        <f>IF(Tabla46[[#This Row],[Tipos de Acciones]]="","",'Formulario PPGR1'!#REF!)</f>
        <v>#REF!</v>
      </c>
      <c r="F183" s="419" t="e">
        <f>IF(Tabla46[[#This Row],[Tipos de Acciones]]="","",'Formulario PPGR1'!#REF!)</f>
        <v>#REF!</v>
      </c>
      <c r="G183" s="416" t="s">
        <v>936</v>
      </c>
      <c r="H183" s="416" t="s">
        <v>2221</v>
      </c>
      <c r="I183" s="417" t="s">
        <v>2233</v>
      </c>
      <c r="J183" s="416" t="s">
        <v>2234</v>
      </c>
      <c r="K183" s="418" t="s">
        <v>2251</v>
      </c>
      <c r="L183" s="416" t="s">
        <v>469</v>
      </c>
      <c r="M183" s="316" t="s">
        <v>2256</v>
      </c>
      <c r="N183" s="316" t="s">
        <v>1157</v>
      </c>
      <c r="O183" s="415" t="s">
        <v>2200</v>
      </c>
      <c r="P183" s="318" t="s">
        <v>1157</v>
      </c>
      <c r="Q183" s="293" t="s">
        <v>2201</v>
      </c>
      <c r="R183" s="293">
        <v>1</v>
      </c>
      <c r="S183" s="517">
        <v>8270</v>
      </c>
      <c r="T183" s="520" t="e">
        <f>+[1]!Tabla46[[#This Row],[Precio Unitario]]*[1]!Tabla46[[#This Row],[Cantidad de Insumos]]</f>
        <v>#REF!</v>
      </c>
      <c r="U183" s="414">
        <v>239301</v>
      </c>
      <c r="V183" s="328" t="s">
        <v>926</v>
      </c>
      <c r="W183" s="420"/>
    </row>
    <row r="184" spans="2:23" ht="18.75" hidden="1" customHeight="1" x14ac:dyDescent="0.2">
      <c r="B184" s="419" t="e">
        <f>IF(Tabla46[[#This Row],[Tipos de Acciones]]="","",CONCATENATE(Tabla46[[#This Row],[POA]],".",Tabla46[[#This Row],[SRS]],".",Tabla46[[#This Row],[AREA]],".",Tabla46[[#This Row],[TIPO]]))</f>
        <v>#REF!</v>
      </c>
      <c r="C184" s="419" t="e">
        <f>IF(Tabla46[[#This Row],[Tipos de Acciones]]="","",'Formulario PPGR1'!#REF!)</f>
        <v>#REF!</v>
      </c>
      <c r="D184" s="419" t="e">
        <f>IF(Tabla46[[#This Row],[Tipos de Acciones]]="","",'Formulario PPGR1'!#REF!)</f>
        <v>#REF!</v>
      </c>
      <c r="E184" s="419" t="e">
        <f>IF(Tabla46[[#This Row],[Tipos de Acciones]]="","",'Formulario PPGR1'!#REF!)</f>
        <v>#REF!</v>
      </c>
      <c r="F184" s="419" t="e">
        <f>IF(Tabla46[[#This Row],[Tipos de Acciones]]="","",'Formulario PPGR1'!#REF!)</f>
        <v>#REF!</v>
      </c>
      <c r="G184" s="416" t="s">
        <v>936</v>
      </c>
      <c r="H184" s="416" t="s">
        <v>2206</v>
      </c>
      <c r="I184" s="417" t="s">
        <v>2212</v>
      </c>
      <c r="J184" s="416" t="s">
        <v>2212</v>
      </c>
      <c r="K184" s="418" t="s">
        <v>2213</v>
      </c>
      <c r="L184" s="416" t="s">
        <v>469</v>
      </c>
      <c r="M184" s="316" t="s">
        <v>2256</v>
      </c>
      <c r="N184" s="316" t="s">
        <v>1157</v>
      </c>
      <c r="O184" s="415" t="s">
        <v>2200</v>
      </c>
      <c r="P184" s="318" t="s">
        <v>1157</v>
      </c>
      <c r="Q184" s="293" t="s">
        <v>2201</v>
      </c>
      <c r="R184" s="293">
        <v>1</v>
      </c>
      <c r="S184" s="517">
        <v>56050</v>
      </c>
      <c r="T184" s="520" t="e">
        <f>+[1]!Tabla46[[#This Row],[Precio Unitario]]*[1]!Tabla46[[#This Row],[Cantidad de Insumos]]</f>
        <v>#REF!</v>
      </c>
      <c r="U184" s="414">
        <v>261301</v>
      </c>
      <c r="V184" s="328" t="s">
        <v>926</v>
      </c>
      <c r="W184" s="420"/>
    </row>
    <row r="185" spans="2:23" ht="18.75" hidden="1" customHeight="1" x14ac:dyDescent="0.2">
      <c r="B185" s="419" t="e">
        <f>IF(Tabla46[[#This Row],[Tipos de Acciones]]="","",CONCATENATE(Tabla46[[#This Row],[POA]],".",Tabla46[[#This Row],[SRS]],".",Tabla46[[#This Row],[AREA]],".",Tabla46[[#This Row],[TIPO]]))</f>
        <v>#REF!</v>
      </c>
      <c r="C185" s="419" t="e">
        <f>IF(Tabla46[[#This Row],[Tipos de Acciones]]="","",'Formulario PPGR1'!#REF!)</f>
        <v>#REF!</v>
      </c>
      <c r="D185" s="419" t="e">
        <f>IF(Tabla46[[#This Row],[Tipos de Acciones]]="","",'Formulario PPGR1'!#REF!)</f>
        <v>#REF!</v>
      </c>
      <c r="E185" s="419" t="e">
        <f>IF(Tabla46[[#This Row],[Tipos de Acciones]]="","",'Formulario PPGR1'!#REF!)</f>
        <v>#REF!</v>
      </c>
      <c r="F185" s="419" t="e">
        <f>IF(Tabla46[[#This Row],[Tipos de Acciones]]="","",'Formulario PPGR1'!#REF!)</f>
        <v>#REF!</v>
      </c>
      <c r="G185" s="416" t="s">
        <v>934</v>
      </c>
      <c r="H185" s="416" t="s">
        <v>2206</v>
      </c>
      <c r="I185" s="417" t="s">
        <v>2212</v>
      </c>
      <c r="J185" s="416" t="s">
        <v>2212</v>
      </c>
      <c r="K185" s="418" t="s">
        <v>2213</v>
      </c>
      <c r="L185" s="416" t="s">
        <v>469</v>
      </c>
      <c r="M185" s="316" t="s">
        <v>2256</v>
      </c>
      <c r="N185" s="316" t="s">
        <v>1157</v>
      </c>
      <c r="O185" s="415" t="s">
        <v>2200</v>
      </c>
      <c r="P185" s="318" t="s">
        <v>1157</v>
      </c>
      <c r="Q185" s="293" t="s">
        <v>2201</v>
      </c>
      <c r="R185" s="293">
        <v>3</v>
      </c>
      <c r="S185" s="517">
        <v>5000</v>
      </c>
      <c r="T185" s="520" t="e">
        <f>+[1]!Tabla46[[#This Row],[Precio Unitario]]*[1]!Tabla46[[#This Row],[Cantidad de Insumos]]</f>
        <v>#REF!</v>
      </c>
      <c r="U185" s="414">
        <v>261301</v>
      </c>
      <c r="V185" s="328" t="s">
        <v>926</v>
      </c>
      <c r="W185" s="420"/>
    </row>
    <row r="186" spans="2:23" ht="18.75" hidden="1" customHeight="1" x14ac:dyDescent="0.2">
      <c r="B186" s="419" t="e">
        <f>IF(Tabla46[[#This Row],[Tipos de Acciones]]="","",CONCATENATE(Tabla46[[#This Row],[POA]],".",Tabla46[[#This Row],[SRS]],".",Tabla46[[#This Row],[AREA]],".",Tabla46[[#This Row],[TIPO]]))</f>
        <v>#REF!</v>
      </c>
      <c r="C186" s="419" t="e">
        <f>IF(Tabla46[[#This Row],[Tipos de Acciones]]="","",'Formulario PPGR1'!#REF!)</f>
        <v>#REF!</v>
      </c>
      <c r="D186" s="419" t="e">
        <f>IF(Tabla46[[#This Row],[Tipos de Acciones]]="","",'Formulario PPGR1'!#REF!)</f>
        <v>#REF!</v>
      </c>
      <c r="E186" s="419" t="e">
        <f>IF(Tabla46[[#This Row],[Tipos de Acciones]]="","",'Formulario PPGR1'!#REF!)</f>
        <v>#REF!</v>
      </c>
      <c r="F186" s="419" t="e">
        <f>IF(Tabla46[[#This Row],[Tipos de Acciones]]="","",'Formulario PPGR1'!#REF!)</f>
        <v>#REF!</v>
      </c>
      <c r="G186" s="416" t="s">
        <v>936</v>
      </c>
      <c r="H186" s="416" t="s">
        <v>2215</v>
      </c>
      <c r="I186" s="417" t="s">
        <v>2216</v>
      </c>
      <c r="J186" s="416" t="s">
        <v>2216</v>
      </c>
      <c r="K186" s="418" t="s">
        <v>2217</v>
      </c>
      <c r="L186" s="416" t="s">
        <v>469</v>
      </c>
      <c r="M186" s="316" t="s">
        <v>2256</v>
      </c>
      <c r="N186" s="316" t="s">
        <v>1157</v>
      </c>
      <c r="O186" s="415" t="s">
        <v>2200</v>
      </c>
      <c r="P186" s="318" t="s">
        <v>1157</v>
      </c>
      <c r="Q186" s="293" t="s">
        <v>2201</v>
      </c>
      <c r="R186" s="293">
        <v>1</v>
      </c>
      <c r="S186" s="517">
        <v>15000</v>
      </c>
      <c r="T186" s="520" t="e">
        <f>+[1]!Tabla46[[#This Row],[Precio Unitario]]*[1]!Tabla46[[#This Row],[Cantidad de Insumos]]</f>
        <v>#REF!</v>
      </c>
      <c r="U186" s="414">
        <v>239601</v>
      </c>
      <c r="V186" s="328" t="s">
        <v>926</v>
      </c>
      <c r="W186" s="420"/>
    </row>
    <row r="187" spans="2:23" ht="18.75" hidden="1" customHeight="1" x14ac:dyDescent="0.2">
      <c r="B187" s="419" t="e">
        <f>IF(Tabla46[[#This Row],[Tipos de Acciones]]="","",CONCATENATE(Tabla46[[#This Row],[POA]],".",Tabla46[[#This Row],[SRS]],".",Tabla46[[#This Row],[AREA]],".",Tabla46[[#This Row],[TIPO]]))</f>
        <v>#REF!</v>
      </c>
      <c r="C187" s="419" t="e">
        <f>IF(Tabla46[[#This Row],[Tipos de Acciones]]="","",'Formulario PPGR1'!#REF!)</f>
        <v>#REF!</v>
      </c>
      <c r="D187" s="419" t="e">
        <f>IF(Tabla46[[#This Row],[Tipos de Acciones]]="","",'Formulario PPGR1'!#REF!)</f>
        <v>#REF!</v>
      </c>
      <c r="E187" s="419" t="e">
        <f>IF(Tabla46[[#This Row],[Tipos de Acciones]]="","",'Formulario PPGR1'!#REF!)</f>
        <v>#REF!</v>
      </c>
      <c r="F187" s="419" t="e">
        <f>IF(Tabla46[[#This Row],[Tipos de Acciones]]="","",'Formulario PPGR1'!#REF!)</f>
        <v>#REF!</v>
      </c>
      <c r="G187" s="416" t="s">
        <v>936</v>
      </c>
      <c r="H187" s="416" t="s">
        <v>2218</v>
      </c>
      <c r="I187" s="417" t="s">
        <v>2219</v>
      </c>
      <c r="J187" s="416" t="s">
        <v>2219</v>
      </c>
      <c r="K187" s="418" t="s">
        <v>2220</v>
      </c>
      <c r="L187" s="416" t="s">
        <v>469</v>
      </c>
      <c r="M187" s="316" t="s">
        <v>2256</v>
      </c>
      <c r="N187" s="316" t="s">
        <v>1157</v>
      </c>
      <c r="O187" s="415" t="s">
        <v>2200</v>
      </c>
      <c r="P187" s="318" t="s">
        <v>1157</v>
      </c>
      <c r="Q187" s="293" t="s">
        <v>2201</v>
      </c>
      <c r="R187" s="293">
        <v>2</v>
      </c>
      <c r="S187" s="517">
        <v>8600</v>
      </c>
      <c r="T187" s="520" t="e">
        <f>+[1]!Tabla46[[#This Row],[Precio Unitario]]*[1]!Tabla46[[#This Row],[Cantidad de Insumos]]</f>
        <v>#REF!</v>
      </c>
      <c r="U187" s="414">
        <v>239601</v>
      </c>
      <c r="V187" s="328" t="s">
        <v>926</v>
      </c>
      <c r="W187" s="420"/>
    </row>
    <row r="188" spans="2:23" ht="18.75" hidden="1" customHeight="1" x14ac:dyDescent="0.2">
      <c r="B188" s="419" t="e">
        <f>IF(Tabla46[[#This Row],[Tipos de Acciones]]="","",CONCATENATE(Tabla46[[#This Row],[POA]],".",Tabla46[[#This Row],[SRS]],".",Tabla46[[#This Row],[AREA]],".",Tabla46[[#This Row],[TIPO]]))</f>
        <v>#REF!</v>
      </c>
      <c r="C188" s="419" t="e">
        <f>IF(Tabla46[[#This Row],[Tipos de Acciones]]="","",'Formulario PPGR1'!#REF!)</f>
        <v>#REF!</v>
      </c>
      <c r="D188" s="419" t="e">
        <f>IF(Tabla46[[#This Row],[Tipos de Acciones]]="","",'Formulario PPGR1'!#REF!)</f>
        <v>#REF!</v>
      </c>
      <c r="E188" s="419" t="e">
        <f>IF(Tabla46[[#This Row],[Tipos de Acciones]]="","",'Formulario PPGR1'!#REF!)</f>
        <v>#REF!</v>
      </c>
      <c r="F188" s="419" t="e">
        <f>IF(Tabla46[[#This Row],[Tipos de Acciones]]="","",'Formulario PPGR1'!#REF!)</f>
        <v>#REF!</v>
      </c>
      <c r="G188" s="416" t="s">
        <v>936</v>
      </c>
      <c r="H188" s="416" t="s">
        <v>2221</v>
      </c>
      <c r="I188" s="417" t="s">
        <v>2222</v>
      </c>
      <c r="J188" s="416" t="s">
        <v>2222</v>
      </c>
      <c r="K188" s="418" t="s">
        <v>2223</v>
      </c>
      <c r="L188" s="416" t="s">
        <v>469</v>
      </c>
      <c r="M188" s="316" t="s">
        <v>2256</v>
      </c>
      <c r="N188" s="316" t="s">
        <v>1157</v>
      </c>
      <c r="O188" s="415" t="s">
        <v>2200</v>
      </c>
      <c r="P188" s="318" t="s">
        <v>1157</v>
      </c>
      <c r="Q188" s="293" t="s">
        <v>2201</v>
      </c>
      <c r="R188" s="293">
        <v>2</v>
      </c>
      <c r="S188" s="517">
        <v>43660</v>
      </c>
      <c r="T188" s="520" t="e">
        <f>+[1]!Tabla46[[#This Row],[Precio Unitario]]*[1]!Tabla46[[#This Row],[Cantidad de Insumos]]</f>
        <v>#REF!</v>
      </c>
      <c r="U188" s="414">
        <v>261901</v>
      </c>
      <c r="V188" s="328" t="s">
        <v>926</v>
      </c>
      <c r="W188" s="420"/>
    </row>
    <row r="189" spans="2:23" ht="18.75" hidden="1" customHeight="1" x14ac:dyDescent="0.2">
      <c r="B189" s="419" t="e">
        <f>IF(Tabla46[[#This Row],[Tipos de Acciones]]="","",CONCATENATE(Tabla46[[#This Row],[POA]],".",Tabla46[[#This Row],[SRS]],".",Tabla46[[#This Row],[AREA]],".",Tabla46[[#This Row],[TIPO]]))</f>
        <v>#REF!</v>
      </c>
      <c r="C189" s="419" t="e">
        <f>IF(Tabla46[[#This Row],[Tipos de Acciones]]="","",'Formulario PPGR1'!#REF!)</f>
        <v>#REF!</v>
      </c>
      <c r="D189" s="419" t="e">
        <f>IF(Tabla46[[#This Row],[Tipos de Acciones]]="","",'Formulario PPGR1'!#REF!)</f>
        <v>#REF!</v>
      </c>
      <c r="E189" s="419" t="e">
        <f>IF(Tabla46[[#This Row],[Tipos de Acciones]]="","",'Formulario PPGR1'!#REF!)</f>
        <v>#REF!</v>
      </c>
      <c r="F189" s="419" t="e">
        <f>IF(Tabla46[[#This Row],[Tipos de Acciones]]="","",'Formulario PPGR1'!#REF!)</f>
        <v>#REF!</v>
      </c>
      <c r="G189" s="416" t="s">
        <v>936</v>
      </c>
      <c r="H189" s="416" t="s">
        <v>2221</v>
      </c>
      <c r="I189" s="417" t="s">
        <v>2236</v>
      </c>
      <c r="J189" s="416" t="s">
        <v>2236</v>
      </c>
      <c r="K189" s="418" t="s">
        <v>2237</v>
      </c>
      <c r="L189" s="416" t="s">
        <v>469</v>
      </c>
      <c r="M189" s="316" t="s">
        <v>2256</v>
      </c>
      <c r="N189" s="316" t="s">
        <v>1157</v>
      </c>
      <c r="O189" s="415" t="s">
        <v>2200</v>
      </c>
      <c r="P189" s="318" t="s">
        <v>1157</v>
      </c>
      <c r="Q189" s="293" t="s">
        <v>2201</v>
      </c>
      <c r="R189" s="293">
        <v>2</v>
      </c>
      <c r="S189" s="517">
        <v>15733.33</v>
      </c>
      <c r="T189" s="520" t="e">
        <f>+[1]!Tabla46[[#This Row],[Precio Unitario]]*[1]!Tabla46[[#This Row],[Cantidad de Insumos]]</f>
        <v>#REF!</v>
      </c>
      <c r="U189" s="414">
        <v>239301</v>
      </c>
      <c r="V189" s="328" t="s">
        <v>926</v>
      </c>
      <c r="W189" s="420"/>
    </row>
    <row r="190" spans="2:23" ht="18.75" hidden="1" customHeight="1" x14ac:dyDescent="0.2">
      <c r="B190" s="419" t="e">
        <f>IF(Tabla46[[#This Row],[Tipos de Acciones]]="","",CONCATENATE(Tabla46[[#This Row],[POA]],".",Tabla46[[#This Row],[SRS]],".",Tabla46[[#This Row],[AREA]],".",Tabla46[[#This Row],[TIPO]]))</f>
        <v>#REF!</v>
      </c>
      <c r="C190" s="419" t="e">
        <f>IF(Tabla46[[#This Row],[Tipos de Acciones]]="","",'Formulario PPGR1'!#REF!)</f>
        <v>#REF!</v>
      </c>
      <c r="D190" s="419" t="e">
        <f>IF(Tabla46[[#This Row],[Tipos de Acciones]]="","",'Formulario PPGR1'!#REF!)</f>
        <v>#REF!</v>
      </c>
      <c r="E190" s="419" t="e">
        <f>IF(Tabla46[[#This Row],[Tipos de Acciones]]="","",'Formulario PPGR1'!#REF!)</f>
        <v>#REF!</v>
      </c>
      <c r="F190" s="419" t="e">
        <f>IF(Tabla46[[#This Row],[Tipos de Acciones]]="","",'Formulario PPGR1'!#REF!)</f>
        <v>#REF!</v>
      </c>
      <c r="G190" s="416" t="s">
        <v>936</v>
      </c>
      <c r="H190" s="416" t="s">
        <v>2221</v>
      </c>
      <c r="I190" s="417" t="s">
        <v>2236</v>
      </c>
      <c r="J190" s="416" t="s">
        <v>2236</v>
      </c>
      <c r="K190" s="418" t="s">
        <v>2238</v>
      </c>
      <c r="L190" s="416" t="s">
        <v>469</v>
      </c>
      <c r="M190" s="316" t="s">
        <v>2256</v>
      </c>
      <c r="N190" s="316" t="s">
        <v>1157</v>
      </c>
      <c r="O190" s="415" t="s">
        <v>2200</v>
      </c>
      <c r="P190" s="318" t="s">
        <v>1157</v>
      </c>
      <c r="Q190" s="293" t="s">
        <v>2201</v>
      </c>
      <c r="R190" s="293">
        <v>2</v>
      </c>
      <c r="S190" s="517">
        <v>4500</v>
      </c>
      <c r="T190" s="520" t="e">
        <f>+[1]!Tabla46[[#This Row],[Precio Unitario]]*[1]!Tabla46[[#This Row],[Cantidad de Insumos]]</f>
        <v>#REF!</v>
      </c>
      <c r="U190" s="414">
        <v>239301</v>
      </c>
      <c r="V190" s="328" t="s">
        <v>926</v>
      </c>
      <c r="W190" s="420"/>
    </row>
    <row r="191" spans="2:23" ht="18.75" hidden="1" customHeight="1" x14ac:dyDescent="0.2">
      <c r="B191" s="419" t="e">
        <f>IF(Tabla46[[#This Row],[Tipos de Acciones]]="","",CONCATENATE(Tabla46[[#This Row],[POA]],".",Tabla46[[#This Row],[SRS]],".",Tabla46[[#This Row],[AREA]],".",Tabla46[[#This Row],[TIPO]]))</f>
        <v>#REF!</v>
      </c>
      <c r="C191" s="419" t="e">
        <f>IF(Tabla46[[#This Row],[Tipos de Acciones]]="","",'Formulario PPGR1'!#REF!)</f>
        <v>#REF!</v>
      </c>
      <c r="D191" s="419" t="e">
        <f>IF(Tabla46[[#This Row],[Tipos de Acciones]]="","",'Formulario PPGR1'!#REF!)</f>
        <v>#REF!</v>
      </c>
      <c r="E191" s="419" t="e">
        <f>IF(Tabla46[[#This Row],[Tipos de Acciones]]="","",'Formulario PPGR1'!#REF!)</f>
        <v>#REF!</v>
      </c>
      <c r="F191" s="419" t="e">
        <f>IF(Tabla46[[#This Row],[Tipos de Acciones]]="","",'Formulario PPGR1'!#REF!)</f>
        <v>#REF!</v>
      </c>
      <c r="G191" s="416" t="s">
        <v>936</v>
      </c>
      <c r="H191" s="416" t="s">
        <v>2221</v>
      </c>
      <c r="I191" s="417" t="s">
        <v>2236</v>
      </c>
      <c r="J191" s="416" t="s">
        <v>2236</v>
      </c>
      <c r="K191" s="418" t="s">
        <v>2239</v>
      </c>
      <c r="L191" s="416" t="s">
        <v>469</v>
      </c>
      <c r="M191" s="316" t="s">
        <v>2256</v>
      </c>
      <c r="N191" s="316" t="s">
        <v>1157</v>
      </c>
      <c r="O191" s="415" t="s">
        <v>2200</v>
      </c>
      <c r="P191" s="318" t="s">
        <v>1157</v>
      </c>
      <c r="Q191" s="293" t="s">
        <v>2201</v>
      </c>
      <c r="R191" s="293">
        <v>2</v>
      </c>
      <c r="S191" s="517">
        <v>15733.33</v>
      </c>
      <c r="T191" s="520" t="e">
        <f>+[1]!Tabla46[[#This Row],[Precio Unitario]]*[1]!Tabla46[[#This Row],[Cantidad de Insumos]]</f>
        <v>#REF!</v>
      </c>
      <c r="U191" s="414">
        <v>239301</v>
      </c>
      <c r="V191" s="328" t="s">
        <v>926</v>
      </c>
      <c r="W191" s="420"/>
    </row>
    <row r="192" spans="2:23" ht="18.75" hidden="1" customHeight="1" x14ac:dyDescent="0.2">
      <c r="B192" s="419" t="e">
        <f>IF(Tabla46[[#This Row],[Tipos de Acciones]]="","",CONCATENATE(Tabla46[[#This Row],[POA]],".",Tabla46[[#This Row],[SRS]],".",Tabla46[[#This Row],[AREA]],".",Tabla46[[#This Row],[TIPO]]))</f>
        <v>#REF!</v>
      </c>
      <c r="C192" s="419" t="e">
        <f>IF(Tabla46[[#This Row],[Tipos de Acciones]]="","",'Formulario PPGR1'!#REF!)</f>
        <v>#REF!</v>
      </c>
      <c r="D192" s="419" t="e">
        <f>IF(Tabla46[[#This Row],[Tipos de Acciones]]="","",'Formulario PPGR1'!#REF!)</f>
        <v>#REF!</v>
      </c>
      <c r="E192" s="419" t="e">
        <f>IF(Tabla46[[#This Row],[Tipos de Acciones]]="","",'Formulario PPGR1'!#REF!)</f>
        <v>#REF!</v>
      </c>
      <c r="F192" s="419" t="e">
        <f>IF(Tabla46[[#This Row],[Tipos de Acciones]]="","",'Formulario PPGR1'!#REF!)</f>
        <v>#REF!</v>
      </c>
      <c r="G192" s="416" t="s">
        <v>936</v>
      </c>
      <c r="H192" s="416" t="s">
        <v>2221</v>
      </c>
      <c r="I192" s="417" t="s">
        <v>2224</v>
      </c>
      <c r="J192" s="416" t="s">
        <v>2224</v>
      </c>
      <c r="K192" s="418" t="s">
        <v>2225</v>
      </c>
      <c r="L192" s="416" t="s">
        <v>469</v>
      </c>
      <c r="M192" s="316" t="s">
        <v>2256</v>
      </c>
      <c r="N192" s="316" t="s">
        <v>1157</v>
      </c>
      <c r="O192" s="415" t="s">
        <v>2200</v>
      </c>
      <c r="P192" s="318" t="s">
        <v>1157</v>
      </c>
      <c r="Q192" s="293" t="s">
        <v>2201</v>
      </c>
      <c r="R192" s="293">
        <v>1</v>
      </c>
      <c r="S192" s="517">
        <v>44333.33</v>
      </c>
      <c r="T192" s="520" t="e">
        <f>+[1]!Tabla46[[#This Row],[Precio Unitario]]*[1]!Tabla46[[#This Row],[Cantidad de Insumos]]</f>
        <v>#REF!</v>
      </c>
      <c r="U192" s="414">
        <v>239301</v>
      </c>
      <c r="V192" s="328" t="s">
        <v>926</v>
      </c>
      <c r="W192" s="420"/>
    </row>
    <row r="193" spans="2:23" ht="18.75" hidden="1" customHeight="1" x14ac:dyDescent="0.2">
      <c r="B193" s="419" t="e">
        <f>IF(Tabla46[[#This Row],[Tipos de Acciones]]="","",CONCATENATE(Tabla46[[#This Row],[POA]],".",Tabla46[[#This Row],[SRS]],".",Tabla46[[#This Row],[AREA]],".",Tabla46[[#This Row],[TIPO]]))</f>
        <v>#REF!</v>
      </c>
      <c r="C193" s="419" t="e">
        <f>IF(Tabla46[[#This Row],[Tipos de Acciones]]="","",'Formulario PPGR1'!#REF!)</f>
        <v>#REF!</v>
      </c>
      <c r="D193" s="419" t="e">
        <f>IF(Tabla46[[#This Row],[Tipos de Acciones]]="","",'Formulario PPGR1'!#REF!)</f>
        <v>#REF!</v>
      </c>
      <c r="E193" s="419" t="e">
        <f>IF(Tabla46[[#This Row],[Tipos de Acciones]]="","",'Formulario PPGR1'!#REF!)</f>
        <v>#REF!</v>
      </c>
      <c r="F193" s="419" t="e">
        <f>IF(Tabla46[[#This Row],[Tipos de Acciones]]="","",'Formulario PPGR1'!#REF!)</f>
        <v>#REF!</v>
      </c>
      <c r="G193" s="416" t="s">
        <v>936</v>
      </c>
      <c r="H193" s="416" t="s">
        <v>2221</v>
      </c>
      <c r="I193" s="417" t="s">
        <v>2222</v>
      </c>
      <c r="J193" s="416" t="s">
        <v>2222</v>
      </c>
      <c r="K193" s="418" t="s">
        <v>2226</v>
      </c>
      <c r="L193" s="416" t="s">
        <v>469</v>
      </c>
      <c r="M193" s="316" t="s">
        <v>2256</v>
      </c>
      <c r="N193" s="316" t="s">
        <v>1157</v>
      </c>
      <c r="O193" s="415" t="s">
        <v>2200</v>
      </c>
      <c r="P193" s="318" t="s">
        <v>1157</v>
      </c>
      <c r="Q193" s="293" t="s">
        <v>2201</v>
      </c>
      <c r="R193" s="293">
        <v>1</v>
      </c>
      <c r="S193" s="517">
        <v>104465.4</v>
      </c>
      <c r="T193" s="520" t="e">
        <f>+[1]!Tabla46[[#This Row],[Precio Unitario]]*[1]!Tabla46[[#This Row],[Cantidad de Insumos]]</f>
        <v>#REF!</v>
      </c>
      <c r="U193" s="414">
        <v>261901</v>
      </c>
      <c r="V193" s="328" t="s">
        <v>926</v>
      </c>
      <c r="W193" s="420"/>
    </row>
    <row r="194" spans="2:23" ht="18.75" hidden="1" customHeight="1" x14ac:dyDescent="0.2">
      <c r="B194" s="419" t="e">
        <f>IF(Tabla46[[#This Row],[Tipos de Acciones]]="","",CONCATENATE(Tabla46[[#This Row],[POA]],".",Tabla46[[#This Row],[SRS]],".",Tabla46[[#This Row],[AREA]],".",Tabla46[[#This Row],[TIPO]]))</f>
        <v>#REF!</v>
      </c>
      <c r="C194" s="419" t="e">
        <f>IF(Tabla46[[#This Row],[Tipos de Acciones]]="","",'Formulario PPGR1'!#REF!)</f>
        <v>#REF!</v>
      </c>
      <c r="D194" s="419" t="e">
        <f>IF(Tabla46[[#This Row],[Tipos de Acciones]]="","",'Formulario PPGR1'!#REF!)</f>
        <v>#REF!</v>
      </c>
      <c r="E194" s="419" t="e">
        <f>IF(Tabla46[[#This Row],[Tipos de Acciones]]="","",'Formulario PPGR1'!#REF!)</f>
        <v>#REF!</v>
      </c>
      <c r="F194" s="419" t="e">
        <f>IF(Tabla46[[#This Row],[Tipos de Acciones]]="","",'Formulario PPGR1'!#REF!)</f>
        <v>#REF!</v>
      </c>
      <c r="G194" s="416" t="s">
        <v>936</v>
      </c>
      <c r="H194" s="416" t="s">
        <v>2221</v>
      </c>
      <c r="I194" s="417" t="s">
        <v>2227</v>
      </c>
      <c r="J194" s="416" t="s">
        <v>2227</v>
      </c>
      <c r="K194" s="418" t="s">
        <v>2228</v>
      </c>
      <c r="L194" s="416" t="s">
        <v>469</v>
      </c>
      <c r="M194" s="316" t="s">
        <v>2256</v>
      </c>
      <c r="N194" s="316" t="s">
        <v>1157</v>
      </c>
      <c r="O194" s="415" t="s">
        <v>2200</v>
      </c>
      <c r="P194" s="318" t="s">
        <v>1157</v>
      </c>
      <c r="Q194" s="293" t="s">
        <v>2201</v>
      </c>
      <c r="R194" s="293">
        <v>1</v>
      </c>
      <c r="S194" s="517">
        <v>12836.04</v>
      </c>
      <c r="T194" s="520" t="e">
        <f>+[1]!Tabla46[[#This Row],[Precio Unitario]]*[1]!Tabla46[[#This Row],[Cantidad de Insumos]]</f>
        <v>#REF!</v>
      </c>
      <c r="U194" s="414">
        <v>239301</v>
      </c>
      <c r="V194" s="328" t="s">
        <v>926</v>
      </c>
      <c r="W194" s="420"/>
    </row>
    <row r="195" spans="2:23" ht="18.75" customHeight="1" x14ac:dyDescent="0.2">
      <c r="B195" s="419" t="e">
        <f>IF(Tabla46[[#This Row],[Tipos de Acciones]]="","",CONCATENATE(Tabla46[[#This Row],[POA]],".",Tabla46[[#This Row],[SRS]],".",Tabla46[[#This Row],[AREA]],".",Tabla46[[#This Row],[TIPO]]))</f>
        <v>#REF!</v>
      </c>
      <c r="C195" s="419" t="e">
        <f>IF(Tabla46[[#This Row],[Tipos de Acciones]]="","",'Formulario PPGR1'!#REF!)</f>
        <v>#REF!</v>
      </c>
      <c r="D195" s="419" t="e">
        <f>IF(Tabla46[[#This Row],[Tipos de Acciones]]="","",'Formulario PPGR1'!#REF!)</f>
        <v>#REF!</v>
      </c>
      <c r="E195" s="419" t="e">
        <f>IF(Tabla46[[#This Row],[Tipos de Acciones]]="","",'Formulario PPGR1'!#REF!)</f>
        <v>#REF!</v>
      </c>
      <c r="F195" s="419" t="e">
        <f>IF(Tabla46[[#This Row],[Tipos de Acciones]]="","",'Formulario PPGR1'!#REF!)</f>
        <v>#REF!</v>
      </c>
      <c r="G195" s="416" t="s">
        <v>936</v>
      </c>
      <c r="H195" s="416" t="s">
        <v>2221</v>
      </c>
      <c r="I195" s="417" t="s">
        <v>2229</v>
      </c>
      <c r="J195" s="416" t="s">
        <v>2229</v>
      </c>
      <c r="K195" s="418" t="s">
        <v>2230</v>
      </c>
      <c r="L195" s="416" t="s">
        <v>469</v>
      </c>
      <c r="M195" s="316" t="s">
        <v>2256</v>
      </c>
      <c r="N195" s="316" t="s">
        <v>1157</v>
      </c>
      <c r="O195" s="415" t="s">
        <v>2200</v>
      </c>
      <c r="P195" s="318" t="s">
        <v>1157</v>
      </c>
      <c r="Q195" s="293" t="s">
        <v>2201</v>
      </c>
      <c r="R195" s="293">
        <v>1</v>
      </c>
      <c r="S195" s="517">
        <v>180000</v>
      </c>
      <c r="T195" s="520" t="e">
        <f>+[1]!Tabla46[[#This Row],[Precio Unitario]]*[1]!Tabla46[[#This Row],[Cantidad de Insumos]]</f>
        <v>#REF!</v>
      </c>
      <c r="U195" s="414">
        <v>263101</v>
      </c>
      <c r="V195" s="328" t="s">
        <v>926</v>
      </c>
      <c r="W195" s="420"/>
    </row>
    <row r="196" spans="2:23" ht="18.75" hidden="1" customHeight="1" x14ac:dyDescent="0.2">
      <c r="B196" s="419" t="e">
        <f>IF(Tabla46[[#This Row],[Tipos de Acciones]]="","",CONCATENATE(Tabla46[[#This Row],[POA]],".",Tabla46[[#This Row],[SRS]],".",Tabla46[[#This Row],[AREA]],".",Tabla46[[#This Row],[TIPO]]))</f>
        <v>#REF!</v>
      </c>
      <c r="C196" s="419" t="e">
        <f>IF(Tabla46[[#This Row],[Tipos de Acciones]]="","",'Formulario PPGR1'!#REF!)</f>
        <v>#REF!</v>
      </c>
      <c r="D196" s="419" t="e">
        <f>IF(Tabla46[[#This Row],[Tipos de Acciones]]="","",'Formulario PPGR1'!#REF!)</f>
        <v>#REF!</v>
      </c>
      <c r="E196" s="419" t="e">
        <f>IF(Tabla46[[#This Row],[Tipos de Acciones]]="","",'Formulario PPGR1'!#REF!)</f>
        <v>#REF!</v>
      </c>
      <c r="F196" s="419" t="e">
        <f>IF(Tabla46[[#This Row],[Tipos de Acciones]]="","",'Formulario PPGR1'!#REF!)</f>
        <v>#REF!</v>
      </c>
      <c r="G196" s="416" t="s">
        <v>936</v>
      </c>
      <c r="H196" s="416" t="s">
        <v>2221</v>
      </c>
      <c r="I196" s="417" t="s">
        <v>2231</v>
      </c>
      <c r="J196" s="416" t="s">
        <v>2231</v>
      </c>
      <c r="K196" s="418" t="s">
        <v>2232</v>
      </c>
      <c r="L196" s="416" t="s">
        <v>469</v>
      </c>
      <c r="M196" s="316" t="s">
        <v>2256</v>
      </c>
      <c r="N196" s="316" t="s">
        <v>1157</v>
      </c>
      <c r="O196" s="415" t="s">
        <v>2200</v>
      </c>
      <c r="P196" s="318" t="s">
        <v>1157</v>
      </c>
      <c r="Q196" s="293" t="s">
        <v>2201</v>
      </c>
      <c r="R196" s="293">
        <v>2</v>
      </c>
      <c r="S196" s="517">
        <v>32099.97</v>
      </c>
      <c r="T196" s="520" t="e">
        <f>+[1]!Tabla46[[#This Row],[Precio Unitario]]*[1]!Tabla46[[#This Row],[Cantidad de Insumos]]</f>
        <v>#REF!</v>
      </c>
      <c r="U196" s="414">
        <v>239301</v>
      </c>
      <c r="V196" s="328" t="s">
        <v>926</v>
      </c>
      <c r="W196" s="420"/>
    </row>
    <row r="197" spans="2:23" ht="18.75" hidden="1" customHeight="1" x14ac:dyDescent="0.2">
      <c r="B197" s="419" t="e">
        <f>IF(Tabla46[[#This Row],[Tipos de Acciones]]="","",CONCATENATE(Tabla46[[#This Row],[POA]],".",Tabla46[[#This Row],[SRS]],".",Tabla46[[#This Row],[AREA]],".",Tabla46[[#This Row],[TIPO]]))</f>
        <v>#REF!</v>
      </c>
      <c r="C197" s="419" t="e">
        <f>IF(Tabla46[[#This Row],[Tipos de Acciones]]="","",'Formulario PPGR1'!#REF!)</f>
        <v>#REF!</v>
      </c>
      <c r="D197" s="419" t="e">
        <f>IF(Tabla46[[#This Row],[Tipos de Acciones]]="","",'Formulario PPGR1'!#REF!)</f>
        <v>#REF!</v>
      </c>
      <c r="E197" s="419" t="e">
        <f>IF(Tabla46[[#This Row],[Tipos de Acciones]]="","",'Formulario PPGR1'!#REF!)</f>
        <v>#REF!</v>
      </c>
      <c r="F197" s="419" t="e">
        <f>IF(Tabla46[[#This Row],[Tipos de Acciones]]="","",'Formulario PPGR1'!#REF!)</f>
        <v>#REF!</v>
      </c>
      <c r="G197" s="416" t="s">
        <v>936</v>
      </c>
      <c r="H197" s="416" t="s">
        <v>2206</v>
      </c>
      <c r="I197" s="417" t="s">
        <v>2212</v>
      </c>
      <c r="J197" s="416" t="s">
        <v>2212</v>
      </c>
      <c r="K197" s="418" t="s">
        <v>2213</v>
      </c>
      <c r="L197" s="416" t="s">
        <v>469</v>
      </c>
      <c r="M197" s="316" t="s">
        <v>2257</v>
      </c>
      <c r="N197" s="316" t="s">
        <v>1157</v>
      </c>
      <c r="O197" s="415" t="s">
        <v>2200</v>
      </c>
      <c r="P197" s="318" t="s">
        <v>1157</v>
      </c>
      <c r="Q197" s="293" t="s">
        <v>2201</v>
      </c>
      <c r="R197" s="293">
        <v>1</v>
      </c>
      <c r="S197" s="517">
        <v>56050</v>
      </c>
      <c r="T197" s="520" t="e">
        <f>+[1]!Tabla46[[#This Row],[Precio Unitario]]*[1]!Tabla46[[#This Row],[Cantidad de Insumos]]</f>
        <v>#REF!</v>
      </c>
      <c r="U197" s="414">
        <v>261301</v>
      </c>
      <c r="V197" s="328" t="s">
        <v>926</v>
      </c>
      <c r="W197" s="420"/>
    </row>
    <row r="198" spans="2:23" ht="18.75" hidden="1" customHeight="1" x14ac:dyDescent="0.2">
      <c r="B198" s="419" t="e">
        <f>IF(Tabla46[[#This Row],[Tipos de Acciones]]="","",CONCATENATE(Tabla46[[#This Row],[POA]],".",Tabla46[[#This Row],[SRS]],".",Tabla46[[#This Row],[AREA]],".",Tabla46[[#This Row],[TIPO]]))</f>
        <v>#REF!</v>
      </c>
      <c r="C198" s="419" t="e">
        <f>IF(Tabla46[[#This Row],[Tipos de Acciones]]="","",'Formulario PPGR1'!#REF!)</f>
        <v>#REF!</v>
      </c>
      <c r="D198" s="419" t="e">
        <f>IF(Tabla46[[#This Row],[Tipos de Acciones]]="","",'Formulario PPGR1'!#REF!)</f>
        <v>#REF!</v>
      </c>
      <c r="E198" s="419" t="e">
        <f>IF(Tabla46[[#This Row],[Tipos de Acciones]]="","",'Formulario PPGR1'!#REF!)</f>
        <v>#REF!</v>
      </c>
      <c r="F198" s="419" t="e">
        <f>IF(Tabla46[[#This Row],[Tipos de Acciones]]="","",'Formulario PPGR1'!#REF!)</f>
        <v>#REF!</v>
      </c>
      <c r="G198" s="416" t="s">
        <v>934</v>
      </c>
      <c r="H198" s="416" t="s">
        <v>2206</v>
      </c>
      <c r="I198" s="417" t="s">
        <v>2212</v>
      </c>
      <c r="J198" s="416" t="s">
        <v>2212</v>
      </c>
      <c r="K198" s="418" t="s">
        <v>2213</v>
      </c>
      <c r="L198" s="416" t="s">
        <v>469</v>
      </c>
      <c r="M198" s="316" t="s">
        <v>2257</v>
      </c>
      <c r="N198" s="316" t="s">
        <v>1157</v>
      </c>
      <c r="O198" s="415" t="s">
        <v>2200</v>
      </c>
      <c r="P198" s="318" t="s">
        <v>1157</v>
      </c>
      <c r="Q198" s="293" t="s">
        <v>2201</v>
      </c>
      <c r="R198" s="293">
        <v>3</v>
      </c>
      <c r="S198" s="517">
        <v>5000</v>
      </c>
      <c r="T198" s="520" t="e">
        <f>+[1]!Tabla46[[#This Row],[Precio Unitario]]*[1]!Tabla46[[#This Row],[Cantidad de Insumos]]</f>
        <v>#REF!</v>
      </c>
      <c r="U198" s="414">
        <v>261301</v>
      </c>
      <c r="V198" s="328" t="s">
        <v>926</v>
      </c>
      <c r="W198" s="420"/>
    </row>
    <row r="199" spans="2:23" ht="18.75" hidden="1" customHeight="1" x14ac:dyDescent="0.2">
      <c r="B199" s="419" t="e">
        <f>IF(Tabla46[[#This Row],[Tipos de Acciones]]="","",CONCATENATE(Tabla46[[#This Row],[POA]],".",Tabla46[[#This Row],[SRS]],".",Tabla46[[#This Row],[AREA]],".",Tabla46[[#This Row],[TIPO]]))</f>
        <v>#REF!</v>
      </c>
      <c r="C199" s="419" t="e">
        <f>IF(Tabla46[[#This Row],[Tipos de Acciones]]="","",'Formulario PPGR1'!#REF!)</f>
        <v>#REF!</v>
      </c>
      <c r="D199" s="419" t="e">
        <f>IF(Tabla46[[#This Row],[Tipos de Acciones]]="","",'Formulario PPGR1'!#REF!)</f>
        <v>#REF!</v>
      </c>
      <c r="E199" s="419" t="e">
        <f>IF(Tabla46[[#This Row],[Tipos de Acciones]]="","",'Formulario PPGR1'!#REF!)</f>
        <v>#REF!</v>
      </c>
      <c r="F199" s="419" t="e">
        <f>IF(Tabla46[[#This Row],[Tipos de Acciones]]="","",'Formulario PPGR1'!#REF!)</f>
        <v>#REF!</v>
      </c>
      <c r="G199" s="416" t="s">
        <v>936</v>
      </c>
      <c r="H199" s="416" t="s">
        <v>2215</v>
      </c>
      <c r="I199" s="417" t="s">
        <v>2216</v>
      </c>
      <c r="J199" s="416" t="s">
        <v>2216</v>
      </c>
      <c r="K199" s="418" t="s">
        <v>2217</v>
      </c>
      <c r="L199" s="416" t="s">
        <v>469</v>
      </c>
      <c r="M199" s="316" t="s">
        <v>2257</v>
      </c>
      <c r="N199" s="316" t="s">
        <v>1157</v>
      </c>
      <c r="O199" s="415" t="s">
        <v>2200</v>
      </c>
      <c r="P199" s="318" t="s">
        <v>1157</v>
      </c>
      <c r="Q199" s="293" t="s">
        <v>2201</v>
      </c>
      <c r="R199" s="293">
        <v>1</v>
      </c>
      <c r="S199" s="517">
        <v>15000</v>
      </c>
      <c r="T199" s="520" t="e">
        <f>+[1]!Tabla46[[#This Row],[Precio Unitario]]*[1]!Tabla46[[#This Row],[Cantidad de Insumos]]</f>
        <v>#REF!</v>
      </c>
      <c r="U199" s="414">
        <v>239601</v>
      </c>
      <c r="V199" s="328" t="s">
        <v>926</v>
      </c>
      <c r="W199" s="420"/>
    </row>
    <row r="200" spans="2:23" ht="18.75" hidden="1" customHeight="1" x14ac:dyDescent="0.2">
      <c r="B200" s="419" t="e">
        <f>IF(Tabla46[[#This Row],[Tipos de Acciones]]="","",CONCATENATE(Tabla46[[#This Row],[POA]],".",Tabla46[[#This Row],[SRS]],".",Tabla46[[#This Row],[AREA]],".",Tabla46[[#This Row],[TIPO]]))</f>
        <v>#REF!</v>
      </c>
      <c r="C200" s="419" t="e">
        <f>IF(Tabla46[[#This Row],[Tipos de Acciones]]="","",'Formulario PPGR1'!#REF!)</f>
        <v>#REF!</v>
      </c>
      <c r="D200" s="419" t="e">
        <f>IF(Tabla46[[#This Row],[Tipos de Acciones]]="","",'Formulario PPGR1'!#REF!)</f>
        <v>#REF!</v>
      </c>
      <c r="E200" s="419" t="e">
        <f>IF(Tabla46[[#This Row],[Tipos de Acciones]]="","",'Formulario PPGR1'!#REF!)</f>
        <v>#REF!</v>
      </c>
      <c r="F200" s="419" t="e">
        <f>IF(Tabla46[[#This Row],[Tipos de Acciones]]="","",'Formulario PPGR1'!#REF!)</f>
        <v>#REF!</v>
      </c>
      <c r="G200" s="416" t="s">
        <v>936</v>
      </c>
      <c r="H200" s="416" t="s">
        <v>2218</v>
      </c>
      <c r="I200" s="417" t="s">
        <v>2219</v>
      </c>
      <c r="J200" s="416" t="s">
        <v>2219</v>
      </c>
      <c r="K200" s="418" t="s">
        <v>2220</v>
      </c>
      <c r="L200" s="416" t="s">
        <v>469</v>
      </c>
      <c r="M200" s="316" t="s">
        <v>2257</v>
      </c>
      <c r="N200" s="316" t="s">
        <v>1157</v>
      </c>
      <c r="O200" s="415" t="s">
        <v>2200</v>
      </c>
      <c r="P200" s="318" t="s">
        <v>1157</v>
      </c>
      <c r="Q200" s="293" t="s">
        <v>2201</v>
      </c>
      <c r="R200" s="293">
        <v>2</v>
      </c>
      <c r="S200" s="517">
        <v>8600</v>
      </c>
      <c r="T200" s="520" t="e">
        <f>+[1]!Tabla46[[#This Row],[Precio Unitario]]*[1]!Tabla46[[#This Row],[Cantidad de Insumos]]</f>
        <v>#REF!</v>
      </c>
      <c r="U200" s="414">
        <v>239601</v>
      </c>
      <c r="V200" s="328" t="s">
        <v>926</v>
      </c>
      <c r="W200" s="420"/>
    </row>
    <row r="201" spans="2:23" ht="18.75" hidden="1" customHeight="1" x14ac:dyDescent="0.2">
      <c r="B201" s="419" t="e">
        <f>IF(Tabla46[[#This Row],[Tipos de Acciones]]="","",CONCATENATE(Tabla46[[#This Row],[POA]],".",Tabla46[[#This Row],[SRS]],".",Tabla46[[#This Row],[AREA]],".",Tabla46[[#This Row],[TIPO]]))</f>
        <v>#REF!</v>
      </c>
      <c r="C201" s="419" t="e">
        <f>IF(Tabla46[[#This Row],[Tipos de Acciones]]="","",'Formulario PPGR1'!#REF!)</f>
        <v>#REF!</v>
      </c>
      <c r="D201" s="419" t="e">
        <f>IF(Tabla46[[#This Row],[Tipos de Acciones]]="","",'Formulario PPGR1'!#REF!)</f>
        <v>#REF!</v>
      </c>
      <c r="E201" s="419" t="e">
        <f>IF(Tabla46[[#This Row],[Tipos de Acciones]]="","",'Formulario PPGR1'!#REF!)</f>
        <v>#REF!</v>
      </c>
      <c r="F201" s="419" t="e">
        <f>IF(Tabla46[[#This Row],[Tipos de Acciones]]="","",'Formulario PPGR1'!#REF!)</f>
        <v>#REF!</v>
      </c>
      <c r="G201" s="416" t="s">
        <v>936</v>
      </c>
      <c r="H201" s="416" t="s">
        <v>2221</v>
      </c>
      <c r="I201" s="417" t="s">
        <v>2222</v>
      </c>
      <c r="J201" s="416" t="s">
        <v>2222</v>
      </c>
      <c r="K201" s="418" t="s">
        <v>2223</v>
      </c>
      <c r="L201" s="416" t="s">
        <v>469</v>
      </c>
      <c r="M201" s="316" t="s">
        <v>2257</v>
      </c>
      <c r="N201" s="316" t="s">
        <v>1157</v>
      </c>
      <c r="O201" s="415" t="s">
        <v>2200</v>
      </c>
      <c r="P201" s="318" t="s">
        <v>1157</v>
      </c>
      <c r="Q201" s="293" t="s">
        <v>2201</v>
      </c>
      <c r="R201" s="293">
        <v>2</v>
      </c>
      <c r="S201" s="517">
        <v>43660</v>
      </c>
      <c r="T201" s="520" t="e">
        <f>+[1]!Tabla46[[#This Row],[Precio Unitario]]*[1]!Tabla46[[#This Row],[Cantidad de Insumos]]</f>
        <v>#REF!</v>
      </c>
      <c r="U201" s="414">
        <v>261901</v>
      </c>
      <c r="V201" s="328" t="s">
        <v>926</v>
      </c>
      <c r="W201" s="420"/>
    </row>
    <row r="202" spans="2:23" ht="18.75" hidden="1" customHeight="1" x14ac:dyDescent="0.2">
      <c r="B202" s="419" t="e">
        <f>IF(Tabla46[[#This Row],[Tipos de Acciones]]="","",CONCATENATE(Tabla46[[#This Row],[POA]],".",Tabla46[[#This Row],[SRS]],".",Tabla46[[#This Row],[AREA]],".",Tabla46[[#This Row],[TIPO]]))</f>
        <v>#REF!</v>
      </c>
      <c r="C202" s="419" t="e">
        <f>IF(Tabla46[[#This Row],[Tipos de Acciones]]="","",'Formulario PPGR1'!#REF!)</f>
        <v>#REF!</v>
      </c>
      <c r="D202" s="419" t="e">
        <f>IF(Tabla46[[#This Row],[Tipos de Acciones]]="","",'Formulario PPGR1'!#REF!)</f>
        <v>#REF!</v>
      </c>
      <c r="E202" s="419" t="e">
        <f>IF(Tabla46[[#This Row],[Tipos de Acciones]]="","",'Formulario PPGR1'!#REF!)</f>
        <v>#REF!</v>
      </c>
      <c r="F202" s="419" t="e">
        <f>IF(Tabla46[[#This Row],[Tipos de Acciones]]="","",'Formulario PPGR1'!#REF!)</f>
        <v>#REF!</v>
      </c>
      <c r="G202" s="416" t="s">
        <v>936</v>
      </c>
      <c r="H202" s="416" t="s">
        <v>2221</v>
      </c>
      <c r="I202" s="417" t="s">
        <v>2224</v>
      </c>
      <c r="J202" s="416" t="s">
        <v>2224</v>
      </c>
      <c r="K202" s="418" t="s">
        <v>2225</v>
      </c>
      <c r="L202" s="416" t="s">
        <v>469</v>
      </c>
      <c r="M202" s="316" t="s">
        <v>2257</v>
      </c>
      <c r="N202" s="316" t="s">
        <v>1157</v>
      </c>
      <c r="O202" s="415" t="s">
        <v>2200</v>
      </c>
      <c r="P202" s="318" t="s">
        <v>1157</v>
      </c>
      <c r="Q202" s="293" t="s">
        <v>2201</v>
      </c>
      <c r="R202" s="293">
        <v>1</v>
      </c>
      <c r="S202" s="517">
        <v>44333.33</v>
      </c>
      <c r="T202" s="520" t="e">
        <f>+[1]!Tabla46[[#This Row],[Precio Unitario]]*[1]!Tabla46[[#This Row],[Cantidad de Insumos]]</f>
        <v>#REF!</v>
      </c>
      <c r="U202" s="414">
        <v>239301</v>
      </c>
      <c r="V202" s="328" t="s">
        <v>926</v>
      </c>
      <c r="W202" s="420"/>
    </row>
    <row r="203" spans="2:23" ht="18.75" hidden="1" customHeight="1" x14ac:dyDescent="0.2">
      <c r="B203" s="419" t="e">
        <f>IF(Tabla46[[#This Row],[Tipos de Acciones]]="","",CONCATENATE(Tabla46[[#This Row],[POA]],".",Tabla46[[#This Row],[SRS]],".",Tabla46[[#This Row],[AREA]],".",Tabla46[[#This Row],[TIPO]]))</f>
        <v>#REF!</v>
      </c>
      <c r="C203" s="419" t="e">
        <f>IF(Tabla46[[#This Row],[Tipos de Acciones]]="","",'Formulario PPGR1'!#REF!)</f>
        <v>#REF!</v>
      </c>
      <c r="D203" s="419" t="e">
        <f>IF(Tabla46[[#This Row],[Tipos de Acciones]]="","",'Formulario PPGR1'!#REF!)</f>
        <v>#REF!</v>
      </c>
      <c r="E203" s="419" t="e">
        <f>IF(Tabla46[[#This Row],[Tipos de Acciones]]="","",'Formulario PPGR1'!#REF!)</f>
        <v>#REF!</v>
      </c>
      <c r="F203" s="419" t="e">
        <f>IF(Tabla46[[#This Row],[Tipos de Acciones]]="","",'Formulario PPGR1'!#REF!)</f>
        <v>#REF!</v>
      </c>
      <c r="G203" s="416" t="s">
        <v>936</v>
      </c>
      <c r="H203" s="416" t="s">
        <v>2221</v>
      </c>
      <c r="I203" s="417" t="s">
        <v>2222</v>
      </c>
      <c r="J203" s="416" t="s">
        <v>2222</v>
      </c>
      <c r="K203" s="418" t="s">
        <v>2226</v>
      </c>
      <c r="L203" s="416" t="s">
        <v>469</v>
      </c>
      <c r="M203" s="316" t="s">
        <v>2257</v>
      </c>
      <c r="N203" s="316" t="s">
        <v>1157</v>
      </c>
      <c r="O203" s="415" t="s">
        <v>2200</v>
      </c>
      <c r="P203" s="318" t="s">
        <v>1157</v>
      </c>
      <c r="Q203" s="293" t="s">
        <v>2201</v>
      </c>
      <c r="R203" s="293">
        <v>1</v>
      </c>
      <c r="S203" s="517">
        <v>104465.4</v>
      </c>
      <c r="T203" s="520" t="e">
        <f>+[1]!Tabla46[[#This Row],[Precio Unitario]]*[1]!Tabla46[[#This Row],[Cantidad de Insumos]]</f>
        <v>#REF!</v>
      </c>
      <c r="U203" s="414">
        <v>261901</v>
      </c>
      <c r="V203" s="328" t="s">
        <v>926</v>
      </c>
      <c r="W203" s="420"/>
    </row>
    <row r="204" spans="2:23" ht="18.75" hidden="1" customHeight="1" x14ac:dyDescent="0.2">
      <c r="B204" s="419" t="e">
        <f>IF(Tabla46[[#This Row],[Tipos de Acciones]]="","",CONCATENATE(Tabla46[[#This Row],[POA]],".",Tabla46[[#This Row],[SRS]],".",Tabla46[[#This Row],[AREA]],".",Tabla46[[#This Row],[TIPO]]))</f>
        <v>#REF!</v>
      </c>
      <c r="C204" s="419" t="e">
        <f>IF(Tabla46[[#This Row],[Tipos de Acciones]]="","",'Formulario PPGR1'!#REF!)</f>
        <v>#REF!</v>
      </c>
      <c r="D204" s="419" t="e">
        <f>IF(Tabla46[[#This Row],[Tipos de Acciones]]="","",'Formulario PPGR1'!#REF!)</f>
        <v>#REF!</v>
      </c>
      <c r="E204" s="419" t="e">
        <f>IF(Tabla46[[#This Row],[Tipos de Acciones]]="","",'Formulario PPGR1'!#REF!)</f>
        <v>#REF!</v>
      </c>
      <c r="F204" s="419" t="e">
        <f>IF(Tabla46[[#This Row],[Tipos de Acciones]]="","",'Formulario PPGR1'!#REF!)</f>
        <v>#REF!</v>
      </c>
      <c r="G204" s="416" t="s">
        <v>936</v>
      </c>
      <c r="H204" s="416" t="s">
        <v>2221</v>
      </c>
      <c r="I204" s="417" t="s">
        <v>2227</v>
      </c>
      <c r="J204" s="416" t="s">
        <v>2227</v>
      </c>
      <c r="K204" s="418" t="s">
        <v>2228</v>
      </c>
      <c r="L204" s="416" t="s">
        <v>469</v>
      </c>
      <c r="M204" s="316" t="s">
        <v>2257</v>
      </c>
      <c r="N204" s="316" t="s">
        <v>1157</v>
      </c>
      <c r="O204" s="415" t="s">
        <v>2200</v>
      </c>
      <c r="P204" s="318" t="s">
        <v>1157</v>
      </c>
      <c r="Q204" s="293" t="s">
        <v>2201</v>
      </c>
      <c r="R204" s="293">
        <v>1</v>
      </c>
      <c r="S204" s="517">
        <v>12836.04</v>
      </c>
      <c r="T204" s="520" t="e">
        <f>+[1]!Tabla46[[#This Row],[Precio Unitario]]*[1]!Tabla46[[#This Row],[Cantidad de Insumos]]</f>
        <v>#REF!</v>
      </c>
      <c r="U204" s="414">
        <v>239301</v>
      </c>
      <c r="V204" s="328" t="s">
        <v>926</v>
      </c>
      <c r="W204" s="420"/>
    </row>
    <row r="205" spans="2:23" ht="18.75" customHeight="1" x14ac:dyDescent="0.2">
      <c r="B205" s="419" t="e">
        <f>IF(Tabla46[[#This Row],[Tipos de Acciones]]="","",CONCATENATE(Tabla46[[#This Row],[POA]],".",Tabla46[[#This Row],[SRS]],".",Tabla46[[#This Row],[AREA]],".",Tabla46[[#This Row],[TIPO]]))</f>
        <v>#REF!</v>
      </c>
      <c r="C205" s="419" t="e">
        <f>IF(Tabla46[[#This Row],[Tipos de Acciones]]="","",'Formulario PPGR1'!#REF!)</f>
        <v>#REF!</v>
      </c>
      <c r="D205" s="419" t="e">
        <f>IF(Tabla46[[#This Row],[Tipos de Acciones]]="","",'Formulario PPGR1'!#REF!)</f>
        <v>#REF!</v>
      </c>
      <c r="E205" s="419" t="e">
        <f>IF(Tabla46[[#This Row],[Tipos de Acciones]]="","",'Formulario PPGR1'!#REF!)</f>
        <v>#REF!</v>
      </c>
      <c r="F205" s="419" t="e">
        <f>IF(Tabla46[[#This Row],[Tipos de Acciones]]="","",'Formulario PPGR1'!#REF!)</f>
        <v>#REF!</v>
      </c>
      <c r="G205" s="416" t="s">
        <v>936</v>
      </c>
      <c r="H205" s="416" t="s">
        <v>2221</v>
      </c>
      <c r="I205" s="417" t="s">
        <v>2229</v>
      </c>
      <c r="J205" s="416" t="s">
        <v>2229</v>
      </c>
      <c r="K205" s="418" t="s">
        <v>2230</v>
      </c>
      <c r="L205" s="416" t="s">
        <v>469</v>
      </c>
      <c r="M205" s="316" t="s">
        <v>2257</v>
      </c>
      <c r="N205" s="316" t="s">
        <v>1157</v>
      </c>
      <c r="O205" s="415" t="s">
        <v>2200</v>
      </c>
      <c r="P205" s="318" t="s">
        <v>1157</v>
      </c>
      <c r="Q205" s="293" t="s">
        <v>2201</v>
      </c>
      <c r="R205" s="293">
        <v>1</v>
      </c>
      <c r="S205" s="517">
        <v>180000</v>
      </c>
      <c r="T205" s="520" t="e">
        <f>+[1]!Tabla46[[#This Row],[Precio Unitario]]*[1]!Tabla46[[#This Row],[Cantidad de Insumos]]</f>
        <v>#REF!</v>
      </c>
      <c r="U205" s="414">
        <v>263101</v>
      </c>
      <c r="V205" s="328" t="s">
        <v>926</v>
      </c>
      <c r="W205" s="420"/>
    </row>
    <row r="206" spans="2:23" ht="18.75" hidden="1" customHeight="1" x14ac:dyDescent="0.2">
      <c r="B206" s="419" t="e">
        <f>IF(Tabla46[[#This Row],[Tipos de Acciones]]="","",CONCATENATE(Tabla46[[#This Row],[POA]],".",Tabla46[[#This Row],[SRS]],".",Tabla46[[#This Row],[AREA]],".",Tabla46[[#This Row],[TIPO]]))</f>
        <v>#REF!</v>
      </c>
      <c r="C206" s="419" t="e">
        <f>IF(Tabla46[[#This Row],[Tipos de Acciones]]="","",'Formulario PPGR1'!#REF!)</f>
        <v>#REF!</v>
      </c>
      <c r="D206" s="419" t="e">
        <f>IF(Tabla46[[#This Row],[Tipos de Acciones]]="","",'Formulario PPGR1'!#REF!)</f>
        <v>#REF!</v>
      </c>
      <c r="E206" s="419" t="e">
        <f>IF(Tabla46[[#This Row],[Tipos de Acciones]]="","",'Formulario PPGR1'!#REF!)</f>
        <v>#REF!</v>
      </c>
      <c r="F206" s="419" t="e">
        <f>IF(Tabla46[[#This Row],[Tipos de Acciones]]="","",'Formulario PPGR1'!#REF!)</f>
        <v>#REF!</v>
      </c>
      <c r="G206" s="416" t="s">
        <v>936</v>
      </c>
      <c r="H206" s="416" t="s">
        <v>2221</v>
      </c>
      <c r="I206" s="417" t="s">
        <v>2231</v>
      </c>
      <c r="J206" s="416" t="s">
        <v>2231</v>
      </c>
      <c r="K206" s="418" t="s">
        <v>2232</v>
      </c>
      <c r="L206" s="416" t="s">
        <v>469</v>
      </c>
      <c r="M206" s="316" t="s">
        <v>2257</v>
      </c>
      <c r="N206" s="316" t="s">
        <v>1157</v>
      </c>
      <c r="O206" s="415" t="s">
        <v>2200</v>
      </c>
      <c r="P206" s="318" t="s">
        <v>1157</v>
      </c>
      <c r="Q206" s="293" t="s">
        <v>2201</v>
      </c>
      <c r="R206" s="293">
        <v>2</v>
      </c>
      <c r="S206" s="517">
        <v>32099.97</v>
      </c>
      <c r="T206" s="520" t="e">
        <f>+[1]!Tabla46[[#This Row],[Precio Unitario]]*[1]!Tabla46[[#This Row],[Cantidad de Insumos]]</f>
        <v>#REF!</v>
      </c>
      <c r="U206" s="414">
        <v>239301</v>
      </c>
      <c r="V206" s="328" t="s">
        <v>926</v>
      </c>
      <c r="W206" s="420"/>
    </row>
    <row r="207" spans="2:23" ht="18.75" hidden="1" customHeight="1" x14ac:dyDescent="0.2">
      <c r="B207" s="419" t="e">
        <f>IF(Tabla46[[#This Row],[Tipos de Acciones]]="","",CONCATENATE(Tabla46[[#This Row],[POA]],".",Tabla46[[#This Row],[SRS]],".",Tabla46[[#This Row],[AREA]],".",Tabla46[[#This Row],[TIPO]]))</f>
        <v>#REF!</v>
      </c>
      <c r="C207" s="419" t="e">
        <f>IF(Tabla46[[#This Row],[Tipos de Acciones]]="","",'Formulario PPGR1'!#REF!)</f>
        <v>#REF!</v>
      </c>
      <c r="D207" s="419" t="e">
        <f>IF(Tabla46[[#This Row],[Tipos de Acciones]]="","",'Formulario PPGR1'!#REF!)</f>
        <v>#REF!</v>
      </c>
      <c r="E207" s="419" t="e">
        <f>IF(Tabla46[[#This Row],[Tipos de Acciones]]="","",'Formulario PPGR1'!#REF!)</f>
        <v>#REF!</v>
      </c>
      <c r="F207" s="419" t="e">
        <f>IF(Tabla46[[#This Row],[Tipos de Acciones]]="","",'Formulario PPGR1'!#REF!)</f>
        <v>#REF!</v>
      </c>
      <c r="G207" s="416" t="s">
        <v>936</v>
      </c>
      <c r="H207" s="416" t="s">
        <v>2221</v>
      </c>
      <c r="I207" s="417" t="s">
        <v>2233</v>
      </c>
      <c r="J207" s="416" t="s">
        <v>2234</v>
      </c>
      <c r="K207" s="418" t="s">
        <v>2235</v>
      </c>
      <c r="L207" s="416" t="s">
        <v>469</v>
      </c>
      <c r="M207" s="316" t="s">
        <v>2257</v>
      </c>
      <c r="N207" s="316" t="s">
        <v>1157</v>
      </c>
      <c r="O207" s="415" t="s">
        <v>2200</v>
      </c>
      <c r="P207" s="318" t="s">
        <v>1157</v>
      </c>
      <c r="Q207" s="293" t="s">
        <v>2201</v>
      </c>
      <c r="R207" s="293">
        <v>1</v>
      </c>
      <c r="S207" s="517">
        <v>8270</v>
      </c>
      <c r="T207" s="520" t="e">
        <f>+[1]!Tabla46[[#This Row],[Precio Unitario]]*[1]!Tabla46[[#This Row],[Cantidad de Insumos]]</f>
        <v>#REF!</v>
      </c>
      <c r="U207" s="414">
        <v>239301</v>
      </c>
      <c r="V207" s="328" t="s">
        <v>926</v>
      </c>
      <c r="W207" s="420"/>
    </row>
    <row r="208" spans="2:23" ht="18.75" hidden="1" customHeight="1" x14ac:dyDescent="0.2">
      <c r="B208" s="419" t="e">
        <f>IF(Tabla46[[#This Row],[Tipos de Acciones]]="","",CONCATENATE(Tabla46[[#This Row],[POA]],".",Tabla46[[#This Row],[SRS]],".",Tabla46[[#This Row],[AREA]],".",Tabla46[[#This Row],[TIPO]]))</f>
        <v>#REF!</v>
      </c>
      <c r="C208" s="419" t="e">
        <f>IF(Tabla46[[#This Row],[Tipos de Acciones]]="","",'Formulario PPGR1'!#REF!)</f>
        <v>#REF!</v>
      </c>
      <c r="D208" s="419" t="e">
        <f>IF(Tabla46[[#This Row],[Tipos de Acciones]]="","",'Formulario PPGR1'!#REF!)</f>
        <v>#REF!</v>
      </c>
      <c r="E208" s="419" t="e">
        <f>IF(Tabla46[[#This Row],[Tipos de Acciones]]="","",'Formulario PPGR1'!#REF!)</f>
        <v>#REF!</v>
      </c>
      <c r="F208" s="419" t="e">
        <f>IF(Tabla46[[#This Row],[Tipos de Acciones]]="","",'Formulario PPGR1'!#REF!)</f>
        <v>#REF!</v>
      </c>
      <c r="G208" s="416" t="s">
        <v>936</v>
      </c>
      <c r="H208" s="416" t="s">
        <v>2221</v>
      </c>
      <c r="I208" s="417" t="s">
        <v>2236</v>
      </c>
      <c r="J208" s="416" t="s">
        <v>2236</v>
      </c>
      <c r="K208" s="418" t="s">
        <v>2237</v>
      </c>
      <c r="L208" s="416" t="s">
        <v>469</v>
      </c>
      <c r="M208" s="316" t="s">
        <v>2257</v>
      </c>
      <c r="N208" s="316" t="s">
        <v>1157</v>
      </c>
      <c r="O208" s="415" t="s">
        <v>2200</v>
      </c>
      <c r="P208" s="318" t="s">
        <v>1157</v>
      </c>
      <c r="Q208" s="293" t="s">
        <v>2201</v>
      </c>
      <c r="R208" s="293">
        <v>2</v>
      </c>
      <c r="S208" s="517">
        <v>15733.33</v>
      </c>
      <c r="T208" s="520" t="e">
        <f>+[1]!Tabla46[[#This Row],[Precio Unitario]]*[1]!Tabla46[[#This Row],[Cantidad de Insumos]]</f>
        <v>#REF!</v>
      </c>
      <c r="U208" s="414">
        <v>239301</v>
      </c>
      <c r="V208" s="328" t="s">
        <v>926</v>
      </c>
      <c r="W208" s="420"/>
    </row>
    <row r="209" spans="2:23" ht="18.75" hidden="1" customHeight="1" x14ac:dyDescent="0.2">
      <c r="B209" s="419" t="e">
        <f>IF(Tabla46[[#This Row],[Tipos de Acciones]]="","",CONCATENATE(Tabla46[[#This Row],[POA]],".",Tabla46[[#This Row],[SRS]],".",Tabla46[[#This Row],[AREA]],".",Tabla46[[#This Row],[TIPO]]))</f>
        <v>#REF!</v>
      </c>
      <c r="C209" s="419" t="e">
        <f>IF(Tabla46[[#This Row],[Tipos de Acciones]]="","",'Formulario PPGR1'!#REF!)</f>
        <v>#REF!</v>
      </c>
      <c r="D209" s="419" t="e">
        <f>IF(Tabla46[[#This Row],[Tipos de Acciones]]="","",'Formulario PPGR1'!#REF!)</f>
        <v>#REF!</v>
      </c>
      <c r="E209" s="419" t="e">
        <f>IF(Tabla46[[#This Row],[Tipos de Acciones]]="","",'Formulario PPGR1'!#REF!)</f>
        <v>#REF!</v>
      </c>
      <c r="F209" s="419" t="e">
        <f>IF(Tabla46[[#This Row],[Tipos de Acciones]]="","",'Formulario PPGR1'!#REF!)</f>
        <v>#REF!</v>
      </c>
      <c r="G209" s="416" t="s">
        <v>936</v>
      </c>
      <c r="H209" s="416" t="s">
        <v>2221</v>
      </c>
      <c r="I209" s="417" t="s">
        <v>2236</v>
      </c>
      <c r="J209" s="416" t="s">
        <v>2236</v>
      </c>
      <c r="K209" s="418" t="s">
        <v>2238</v>
      </c>
      <c r="L209" s="416" t="s">
        <v>469</v>
      </c>
      <c r="M209" s="316" t="s">
        <v>2257</v>
      </c>
      <c r="N209" s="316" t="s">
        <v>1157</v>
      </c>
      <c r="O209" s="415" t="s">
        <v>2200</v>
      </c>
      <c r="P209" s="318" t="s">
        <v>1157</v>
      </c>
      <c r="Q209" s="293" t="s">
        <v>2201</v>
      </c>
      <c r="R209" s="293">
        <v>2</v>
      </c>
      <c r="S209" s="517">
        <v>4500</v>
      </c>
      <c r="T209" s="520" t="e">
        <f>+[1]!Tabla46[[#This Row],[Precio Unitario]]*[1]!Tabla46[[#This Row],[Cantidad de Insumos]]</f>
        <v>#REF!</v>
      </c>
      <c r="U209" s="414">
        <v>239301</v>
      </c>
      <c r="V209" s="328" t="s">
        <v>926</v>
      </c>
      <c r="W209" s="420"/>
    </row>
    <row r="210" spans="2:23" ht="18.75" hidden="1" customHeight="1" x14ac:dyDescent="0.2">
      <c r="B210" s="419" t="e">
        <f>IF(Tabla46[[#This Row],[Tipos de Acciones]]="","",CONCATENATE(Tabla46[[#This Row],[POA]],".",Tabla46[[#This Row],[SRS]],".",Tabla46[[#This Row],[AREA]],".",Tabla46[[#This Row],[TIPO]]))</f>
        <v>#REF!</v>
      </c>
      <c r="C210" s="419" t="e">
        <f>IF(Tabla46[[#This Row],[Tipos de Acciones]]="","",'Formulario PPGR1'!#REF!)</f>
        <v>#REF!</v>
      </c>
      <c r="D210" s="419" t="e">
        <f>IF(Tabla46[[#This Row],[Tipos de Acciones]]="","",'Formulario PPGR1'!#REF!)</f>
        <v>#REF!</v>
      </c>
      <c r="E210" s="419" t="e">
        <f>IF(Tabla46[[#This Row],[Tipos de Acciones]]="","",'Formulario PPGR1'!#REF!)</f>
        <v>#REF!</v>
      </c>
      <c r="F210" s="419" t="e">
        <f>IF(Tabla46[[#This Row],[Tipos de Acciones]]="","",'Formulario PPGR1'!#REF!)</f>
        <v>#REF!</v>
      </c>
      <c r="G210" s="416" t="s">
        <v>936</v>
      </c>
      <c r="H210" s="416" t="s">
        <v>2221</v>
      </c>
      <c r="I210" s="417" t="s">
        <v>2236</v>
      </c>
      <c r="J210" s="416" t="s">
        <v>2236</v>
      </c>
      <c r="K210" s="418" t="s">
        <v>2239</v>
      </c>
      <c r="L210" s="416" t="s">
        <v>469</v>
      </c>
      <c r="M210" s="316" t="s">
        <v>2257</v>
      </c>
      <c r="N210" s="316" t="s">
        <v>1157</v>
      </c>
      <c r="O210" s="415" t="s">
        <v>2200</v>
      </c>
      <c r="P210" s="318" t="s">
        <v>1157</v>
      </c>
      <c r="Q210" s="293" t="s">
        <v>2201</v>
      </c>
      <c r="R210" s="293">
        <v>2</v>
      </c>
      <c r="S210" s="517">
        <v>15733.33</v>
      </c>
      <c r="T210" s="520" t="e">
        <f>+[1]!Tabla46[[#This Row],[Precio Unitario]]*[1]!Tabla46[[#This Row],[Cantidad de Insumos]]</f>
        <v>#REF!</v>
      </c>
      <c r="U210" s="414">
        <v>239301</v>
      </c>
      <c r="V210" s="328" t="s">
        <v>926</v>
      </c>
      <c r="W210" s="420"/>
    </row>
    <row r="211" spans="2:23" ht="18.75" hidden="1" customHeight="1" x14ac:dyDescent="0.2">
      <c r="B211" s="419" t="e">
        <f>IF(Tabla46[[#This Row],[Tipos de Acciones]]="","",CONCATENATE(Tabla46[[#This Row],[POA]],".",Tabla46[[#This Row],[SRS]],".",Tabla46[[#This Row],[AREA]],".",Tabla46[[#This Row],[TIPO]]))</f>
        <v>#REF!</v>
      </c>
      <c r="C211" s="419" t="e">
        <f>IF(Tabla46[[#This Row],[Tipos de Acciones]]="","",'Formulario PPGR1'!#REF!)</f>
        <v>#REF!</v>
      </c>
      <c r="D211" s="419" t="e">
        <f>IF(Tabla46[[#This Row],[Tipos de Acciones]]="","",'Formulario PPGR1'!#REF!)</f>
        <v>#REF!</v>
      </c>
      <c r="E211" s="419" t="e">
        <f>IF(Tabla46[[#This Row],[Tipos de Acciones]]="","",'Formulario PPGR1'!#REF!)</f>
        <v>#REF!</v>
      </c>
      <c r="F211" s="419" t="e">
        <f>IF(Tabla46[[#This Row],[Tipos de Acciones]]="","",'Formulario PPGR1'!#REF!)</f>
        <v>#REF!</v>
      </c>
      <c r="G211" s="416" t="s">
        <v>936</v>
      </c>
      <c r="H211" s="416" t="s">
        <v>2221</v>
      </c>
      <c r="I211" s="417" t="s">
        <v>2236</v>
      </c>
      <c r="J211" s="416" t="s">
        <v>2236</v>
      </c>
      <c r="K211" s="418" t="s">
        <v>2240</v>
      </c>
      <c r="L211" s="416" t="s">
        <v>469</v>
      </c>
      <c r="M211" s="316" t="s">
        <v>2257</v>
      </c>
      <c r="N211" s="316" t="s">
        <v>1157</v>
      </c>
      <c r="O211" s="415" t="s">
        <v>2200</v>
      </c>
      <c r="P211" s="318" t="s">
        <v>1157</v>
      </c>
      <c r="Q211" s="293" t="s">
        <v>2201</v>
      </c>
      <c r="R211" s="293">
        <v>2</v>
      </c>
      <c r="S211" s="517">
        <v>4500</v>
      </c>
      <c r="T211" s="520" t="e">
        <f>+[1]!Tabla46[[#This Row],[Precio Unitario]]*[1]!Tabla46[[#This Row],[Cantidad de Insumos]]</f>
        <v>#REF!</v>
      </c>
      <c r="U211" s="414">
        <v>239301</v>
      </c>
      <c r="V211" s="328" t="s">
        <v>926</v>
      </c>
      <c r="W211" s="420"/>
    </row>
    <row r="212" spans="2:23" ht="18.75" hidden="1" customHeight="1" x14ac:dyDescent="0.2">
      <c r="B212" s="419" t="e">
        <f>IF(Tabla46[[#This Row],[Tipos de Acciones]]="","",CONCATENATE(Tabla46[[#This Row],[POA]],".",Tabla46[[#This Row],[SRS]],".",Tabla46[[#This Row],[AREA]],".",Tabla46[[#This Row],[TIPO]]))</f>
        <v>#REF!</v>
      </c>
      <c r="C212" s="419" t="e">
        <f>IF(Tabla46[[#This Row],[Tipos de Acciones]]="","",'Formulario PPGR1'!#REF!)</f>
        <v>#REF!</v>
      </c>
      <c r="D212" s="419" t="e">
        <f>IF(Tabla46[[#This Row],[Tipos de Acciones]]="","",'Formulario PPGR1'!#REF!)</f>
        <v>#REF!</v>
      </c>
      <c r="E212" s="419" t="e">
        <f>IF(Tabla46[[#This Row],[Tipos de Acciones]]="","",'Formulario PPGR1'!#REF!)</f>
        <v>#REF!</v>
      </c>
      <c r="F212" s="419" t="e">
        <f>IF(Tabla46[[#This Row],[Tipos de Acciones]]="","",'Formulario PPGR1'!#REF!)</f>
        <v>#REF!</v>
      </c>
      <c r="G212" s="416" t="s">
        <v>936</v>
      </c>
      <c r="H212" s="416" t="s">
        <v>2221</v>
      </c>
      <c r="I212" s="417" t="s">
        <v>2241</v>
      </c>
      <c r="J212" s="416" t="s">
        <v>2241</v>
      </c>
      <c r="K212" s="418" t="s">
        <v>2242</v>
      </c>
      <c r="L212" s="416" t="s">
        <v>469</v>
      </c>
      <c r="M212" s="316" t="s">
        <v>2257</v>
      </c>
      <c r="N212" s="316" t="s">
        <v>1157</v>
      </c>
      <c r="O212" s="415" t="s">
        <v>2200</v>
      </c>
      <c r="P212" s="318" t="s">
        <v>1157</v>
      </c>
      <c r="Q212" s="293" t="s">
        <v>2201</v>
      </c>
      <c r="R212" s="293">
        <v>2</v>
      </c>
      <c r="S212" s="517">
        <v>980</v>
      </c>
      <c r="T212" s="520" t="e">
        <f>+[1]!Tabla46[[#This Row],[Precio Unitario]]*[1]!Tabla46[[#This Row],[Cantidad de Insumos]]</f>
        <v>#REF!</v>
      </c>
      <c r="U212" s="414">
        <v>239301</v>
      </c>
      <c r="V212" s="328" t="s">
        <v>926</v>
      </c>
      <c r="W212" s="420"/>
    </row>
    <row r="213" spans="2:23" ht="18.75" hidden="1" customHeight="1" x14ac:dyDescent="0.2">
      <c r="B213" s="419" t="e">
        <f>IF(Tabla46[[#This Row],[Tipos de Acciones]]="","",CONCATENATE(Tabla46[[#This Row],[POA]],".",Tabla46[[#This Row],[SRS]],".",Tabla46[[#This Row],[AREA]],".",Tabla46[[#This Row],[TIPO]]))</f>
        <v>#REF!</v>
      </c>
      <c r="C213" s="419" t="e">
        <f>IF(Tabla46[[#This Row],[Tipos de Acciones]]="","",'Formulario PPGR1'!#REF!)</f>
        <v>#REF!</v>
      </c>
      <c r="D213" s="419" t="e">
        <f>IF(Tabla46[[#This Row],[Tipos de Acciones]]="","",'Formulario PPGR1'!#REF!)</f>
        <v>#REF!</v>
      </c>
      <c r="E213" s="419" t="e">
        <f>IF(Tabla46[[#This Row],[Tipos de Acciones]]="","",'Formulario PPGR1'!#REF!)</f>
        <v>#REF!</v>
      </c>
      <c r="F213" s="419" t="e">
        <f>IF(Tabla46[[#This Row],[Tipos de Acciones]]="","",'Formulario PPGR1'!#REF!)</f>
        <v>#REF!</v>
      </c>
      <c r="G213" s="416" t="s">
        <v>936</v>
      </c>
      <c r="H213" s="416" t="s">
        <v>2221</v>
      </c>
      <c r="I213" s="417" t="s">
        <v>2241</v>
      </c>
      <c r="J213" s="416" t="s">
        <v>2241</v>
      </c>
      <c r="K213" s="418" t="s">
        <v>2243</v>
      </c>
      <c r="L213" s="416" t="s">
        <v>469</v>
      </c>
      <c r="M213" s="316" t="s">
        <v>2257</v>
      </c>
      <c r="N213" s="316" t="s">
        <v>1157</v>
      </c>
      <c r="O213" s="415" t="s">
        <v>2200</v>
      </c>
      <c r="P213" s="318" t="s">
        <v>1157</v>
      </c>
      <c r="Q213" s="293" t="s">
        <v>2201</v>
      </c>
      <c r="R213" s="293">
        <v>2</v>
      </c>
      <c r="S213" s="517">
        <v>3520</v>
      </c>
      <c r="T213" s="520" t="e">
        <f>+[1]!Tabla46[[#This Row],[Precio Unitario]]*[1]!Tabla46[[#This Row],[Cantidad de Insumos]]</f>
        <v>#REF!</v>
      </c>
      <c r="U213" s="414">
        <v>239301</v>
      </c>
      <c r="V213" s="328" t="s">
        <v>926</v>
      </c>
      <c r="W213" s="420"/>
    </row>
    <row r="214" spans="2:23" ht="18.75" hidden="1" customHeight="1" x14ac:dyDescent="0.2">
      <c r="B214" s="419" t="e">
        <f>IF(Tabla46[[#This Row],[Tipos de Acciones]]="","",CONCATENATE(Tabla46[[#This Row],[POA]],".",Tabla46[[#This Row],[SRS]],".",Tabla46[[#This Row],[AREA]],".",Tabla46[[#This Row],[TIPO]]))</f>
        <v>#REF!</v>
      </c>
      <c r="C214" s="419" t="e">
        <f>IF(Tabla46[[#This Row],[Tipos de Acciones]]="","",'Formulario PPGR1'!#REF!)</f>
        <v>#REF!</v>
      </c>
      <c r="D214" s="419" t="e">
        <f>IF(Tabla46[[#This Row],[Tipos de Acciones]]="","",'Formulario PPGR1'!#REF!)</f>
        <v>#REF!</v>
      </c>
      <c r="E214" s="419" t="e">
        <f>IF(Tabla46[[#This Row],[Tipos de Acciones]]="","",'Formulario PPGR1'!#REF!)</f>
        <v>#REF!</v>
      </c>
      <c r="F214" s="419" t="e">
        <f>IF(Tabla46[[#This Row],[Tipos de Acciones]]="","",'Formulario PPGR1'!#REF!)</f>
        <v>#REF!</v>
      </c>
      <c r="G214" s="416" t="s">
        <v>936</v>
      </c>
      <c r="H214" s="416" t="s">
        <v>2221</v>
      </c>
      <c r="I214" s="417" t="s">
        <v>2244</v>
      </c>
      <c r="J214" s="416" t="s">
        <v>2244</v>
      </c>
      <c r="K214" s="418" t="s">
        <v>2245</v>
      </c>
      <c r="L214" s="416" t="s">
        <v>469</v>
      </c>
      <c r="M214" s="316" t="s">
        <v>2257</v>
      </c>
      <c r="N214" s="316" t="s">
        <v>1157</v>
      </c>
      <c r="O214" s="415" t="s">
        <v>2200</v>
      </c>
      <c r="P214" s="318" t="s">
        <v>1157</v>
      </c>
      <c r="Q214" s="293" t="s">
        <v>2201</v>
      </c>
      <c r="R214" s="293">
        <v>1</v>
      </c>
      <c r="S214" s="517">
        <v>14666.65</v>
      </c>
      <c r="T214" s="520" t="e">
        <f>+[1]!Tabla46[[#This Row],[Precio Unitario]]*[1]!Tabla46[[#This Row],[Cantidad de Insumos]]</f>
        <v>#REF!</v>
      </c>
      <c r="U214" s="414">
        <v>239601</v>
      </c>
      <c r="V214" s="328" t="s">
        <v>926</v>
      </c>
      <c r="W214" s="420"/>
    </row>
    <row r="215" spans="2:23" ht="18.75" hidden="1" customHeight="1" x14ac:dyDescent="0.2">
      <c r="B215" s="419" t="e">
        <f>IF(Tabla46[[#This Row],[Tipos de Acciones]]="","",CONCATENATE(Tabla46[[#This Row],[POA]],".",Tabla46[[#This Row],[SRS]],".",Tabla46[[#This Row],[AREA]],".",Tabla46[[#This Row],[TIPO]]))</f>
        <v>#REF!</v>
      </c>
      <c r="C215" s="419" t="e">
        <f>IF(Tabla46[[#This Row],[Tipos de Acciones]]="","",'Formulario PPGR1'!#REF!)</f>
        <v>#REF!</v>
      </c>
      <c r="D215" s="419" t="e">
        <f>IF(Tabla46[[#This Row],[Tipos de Acciones]]="","",'Formulario PPGR1'!#REF!)</f>
        <v>#REF!</v>
      </c>
      <c r="E215" s="419" t="e">
        <f>IF(Tabla46[[#This Row],[Tipos de Acciones]]="","",'Formulario PPGR1'!#REF!)</f>
        <v>#REF!</v>
      </c>
      <c r="F215" s="419" t="e">
        <f>IF(Tabla46[[#This Row],[Tipos de Acciones]]="","",'Formulario PPGR1'!#REF!)</f>
        <v>#REF!</v>
      </c>
      <c r="G215" s="416" t="s">
        <v>936</v>
      </c>
      <c r="H215" s="416" t="s">
        <v>2221</v>
      </c>
      <c r="I215" s="417" t="s">
        <v>2246</v>
      </c>
      <c r="J215" s="416" t="s">
        <v>2246</v>
      </c>
      <c r="K215" s="418" t="s">
        <v>2247</v>
      </c>
      <c r="L215" s="416" t="s">
        <v>469</v>
      </c>
      <c r="M215" s="316" t="s">
        <v>2257</v>
      </c>
      <c r="N215" s="316" t="s">
        <v>1157</v>
      </c>
      <c r="O215" s="415" t="s">
        <v>2200</v>
      </c>
      <c r="P215" s="318" t="s">
        <v>1157</v>
      </c>
      <c r="Q215" s="293" t="s">
        <v>2201</v>
      </c>
      <c r="R215" s="293">
        <v>1</v>
      </c>
      <c r="S215" s="517">
        <v>257712</v>
      </c>
      <c r="T215" s="520" t="e">
        <f>+[1]!Tabla46[[#This Row],[Precio Unitario]]*[1]!Tabla46[[#This Row],[Cantidad de Insumos]]</f>
        <v>#REF!</v>
      </c>
      <c r="U215" s="414">
        <v>261401</v>
      </c>
      <c r="V215" s="328" t="s">
        <v>926</v>
      </c>
      <c r="W215" s="420"/>
    </row>
    <row r="216" spans="2:23" ht="18.75" hidden="1" customHeight="1" x14ac:dyDescent="0.2">
      <c r="B216" s="419" t="e">
        <f>IF(Tabla46[[#This Row],[Tipos de Acciones]]="","",CONCATENATE(Tabla46[[#This Row],[POA]],".",Tabla46[[#This Row],[SRS]],".",Tabla46[[#This Row],[AREA]],".",Tabla46[[#This Row],[TIPO]]))</f>
        <v>#REF!</v>
      </c>
      <c r="C216" s="419" t="e">
        <f>IF(Tabla46[[#This Row],[Tipos de Acciones]]="","",'Formulario PPGR1'!#REF!)</f>
        <v>#REF!</v>
      </c>
      <c r="D216" s="419" t="e">
        <f>IF(Tabla46[[#This Row],[Tipos de Acciones]]="","",'Formulario PPGR1'!#REF!)</f>
        <v>#REF!</v>
      </c>
      <c r="E216" s="419" t="e">
        <f>IF(Tabla46[[#This Row],[Tipos de Acciones]]="","",'Formulario PPGR1'!#REF!)</f>
        <v>#REF!</v>
      </c>
      <c r="F216" s="419" t="e">
        <f>IF(Tabla46[[#This Row],[Tipos de Acciones]]="","",'Formulario PPGR1'!#REF!)</f>
        <v>#REF!</v>
      </c>
      <c r="G216" s="416" t="s">
        <v>936</v>
      </c>
      <c r="H216" s="416" t="s">
        <v>2209</v>
      </c>
      <c r="I216" s="417" t="s">
        <v>2200</v>
      </c>
      <c r="J216" s="416" t="s">
        <v>2248</v>
      </c>
      <c r="K216" s="418" t="s">
        <v>2248</v>
      </c>
      <c r="L216" s="416" t="s">
        <v>469</v>
      </c>
      <c r="M216" s="316" t="s">
        <v>2257</v>
      </c>
      <c r="N216" s="316" t="s">
        <v>1157</v>
      </c>
      <c r="O216" s="415" t="s">
        <v>2200</v>
      </c>
      <c r="P216" s="318" t="s">
        <v>1157</v>
      </c>
      <c r="Q216" s="293" t="s">
        <v>2201</v>
      </c>
      <c r="R216" s="293">
        <v>1</v>
      </c>
      <c r="S216" s="517">
        <v>30000</v>
      </c>
      <c r="T216" s="520" t="e">
        <f>+[1]!Tabla46[[#This Row],[Precio Unitario]]*[1]!Tabla46[[#This Row],[Cantidad de Insumos]]</f>
        <v>#REF!</v>
      </c>
      <c r="U216" s="414">
        <v>265801</v>
      </c>
      <c r="V216" s="328" t="s">
        <v>926</v>
      </c>
      <c r="W216" s="420"/>
    </row>
    <row r="217" spans="2:23" ht="18.75" hidden="1" customHeight="1" x14ac:dyDescent="0.2">
      <c r="B217" s="419" t="e">
        <f>IF(Tabla46[[#This Row],[Tipos de Acciones]]="","",CONCATENATE(Tabla46[[#This Row],[POA]],".",Tabla46[[#This Row],[SRS]],".",Tabla46[[#This Row],[AREA]],".",Tabla46[[#This Row],[TIPO]]))</f>
        <v>#REF!</v>
      </c>
      <c r="C217" s="419" t="e">
        <f>IF(Tabla46[[#This Row],[Tipos de Acciones]]="","",'Formulario PPGR1'!#REF!)</f>
        <v>#REF!</v>
      </c>
      <c r="D217" s="419" t="e">
        <f>IF(Tabla46[[#This Row],[Tipos de Acciones]]="","",'Formulario PPGR1'!#REF!)</f>
        <v>#REF!</v>
      </c>
      <c r="E217" s="419" t="e">
        <f>IF(Tabla46[[#This Row],[Tipos de Acciones]]="","",'Formulario PPGR1'!#REF!)</f>
        <v>#REF!</v>
      </c>
      <c r="F217" s="419" t="e">
        <f>IF(Tabla46[[#This Row],[Tipos de Acciones]]="","",'Formulario PPGR1'!#REF!)</f>
        <v>#REF!</v>
      </c>
      <c r="G217" s="416" t="s">
        <v>934</v>
      </c>
      <c r="H217" s="416" t="s">
        <v>2209</v>
      </c>
      <c r="I217" s="417" t="s">
        <v>2200</v>
      </c>
      <c r="J217" s="416" t="s">
        <v>2248</v>
      </c>
      <c r="K217" s="418" t="s">
        <v>2248</v>
      </c>
      <c r="L217" s="416" t="s">
        <v>469</v>
      </c>
      <c r="M217" s="316" t="s">
        <v>2257</v>
      </c>
      <c r="N217" s="316" t="s">
        <v>1157</v>
      </c>
      <c r="O217" s="415" t="s">
        <v>2200</v>
      </c>
      <c r="P217" s="318" t="s">
        <v>1157</v>
      </c>
      <c r="Q217" s="293" t="s">
        <v>2201</v>
      </c>
      <c r="R217" s="293">
        <v>3</v>
      </c>
      <c r="S217" s="517">
        <v>5000</v>
      </c>
      <c r="T217" s="520" t="e">
        <f>+[1]!Tabla46[[#This Row],[Precio Unitario]]*[1]!Tabla46[[#This Row],[Cantidad de Insumos]]</f>
        <v>#REF!</v>
      </c>
      <c r="U217" s="414">
        <v>265801</v>
      </c>
      <c r="V217" s="328" t="s">
        <v>926</v>
      </c>
      <c r="W217" s="420"/>
    </row>
    <row r="218" spans="2:23" ht="18.75" hidden="1" customHeight="1" x14ac:dyDescent="0.2">
      <c r="B218" s="419" t="e">
        <f>IF(Tabla46[[#This Row],[Tipos de Acciones]]="","",CONCATENATE(Tabla46[[#This Row],[POA]],".",Tabla46[[#This Row],[SRS]],".",Tabla46[[#This Row],[AREA]],".",Tabla46[[#This Row],[TIPO]]))</f>
        <v>#REF!</v>
      </c>
      <c r="C218" s="419" t="e">
        <f>IF(Tabla46[[#This Row],[Tipos de Acciones]]="","",'Formulario PPGR1'!#REF!)</f>
        <v>#REF!</v>
      </c>
      <c r="D218" s="419" t="e">
        <f>IF(Tabla46[[#This Row],[Tipos de Acciones]]="","",'Formulario PPGR1'!#REF!)</f>
        <v>#REF!</v>
      </c>
      <c r="E218" s="419" t="e">
        <f>IF(Tabla46[[#This Row],[Tipos de Acciones]]="","",'Formulario PPGR1'!#REF!)</f>
        <v>#REF!</v>
      </c>
      <c r="F218" s="419" t="e">
        <f>IF(Tabla46[[#This Row],[Tipos de Acciones]]="","",'Formulario PPGR1'!#REF!)</f>
        <v>#REF!</v>
      </c>
      <c r="G218" s="416" t="s">
        <v>936</v>
      </c>
      <c r="H218" s="416" t="s">
        <v>2206</v>
      </c>
      <c r="I218" s="417" t="s">
        <v>2212</v>
      </c>
      <c r="J218" s="416" t="s">
        <v>2212</v>
      </c>
      <c r="K218" s="418" t="s">
        <v>2213</v>
      </c>
      <c r="L218" s="416" t="s">
        <v>469</v>
      </c>
      <c r="M218" s="316" t="s">
        <v>2258</v>
      </c>
      <c r="N218" s="316" t="s">
        <v>1157</v>
      </c>
      <c r="O218" s="415" t="s">
        <v>2200</v>
      </c>
      <c r="P218" s="318" t="s">
        <v>1157</v>
      </c>
      <c r="Q218" s="293" t="s">
        <v>2201</v>
      </c>
      <c r="R218" s="293">
        <v>1</v>
      </c>
      <c r="S218" s="517">
        <v>56050</v>
      </c>
      <c r="T218" s="520" t="e">
        <f>+[1]!Tabla46[[#This Row],[Precio Unitario]]*[1]!Tabla46[[#This Row],[Cantidad de Insumos]]</f>
        <v>#REF!</v>
      </c>
      <c r="U218" s="414">
        <v>261301</v>
      </c>
      <c r="V218" s="328" t="s">
        <v>926</v>
      </c>
      <c r="W218" s="420"/>
    </row>
    <row r="219" spans="2:23" ht="18.75" hidden="1" customHeight="1" x14ac:dyDescent="0.2">
      <c r="B219" s="419" t="e">
        <f>IF(Tabla46[[#This Row],[Tipos de Acciones]]="","",CONCATENATE(Tabla46[[#This Row],[POA]],".",Tabla46[[#This Row],[SRS]],".",Tabla46[[#This Row],[AREA]],".",Tabla46[[#This Row],[TIPO]]))</f>
        <v>#REF!</v>
      </c>
      <c r="C219" s="419" t="e">
        <f>IF(Tabla46[[#This Row],[Tipos de Acciones]]="","",'Formulario PPGR1'!#REF!)</f>
        <v>#REF!</v>
      </c>
      <c r="D219" s="419" t="e">
        <f>IF(Tabla46[[#This Row],[Tipos de Acciones]]="","",'Formulario PPGR1'!#REF!)</f>
        <v>#REF!</v>
      </c>
      <c r="E219" s="419" t="e">
        <f>IF(Tabla46[[#This Row],[Tipos de Acciones]]="","",'Formulario PPGR1'!#REF!)</f>
        <v>#REF!</v>
      </c>
      <c r="F219" s="419" t="e">
        <f>IF(Tabla46[[#This Row],[Tipos de Acciones]]="","",'Formulario PPGR1'!#REF!)</f>
        <v>#REF!</v>
      </c>
      <c r="G219" s="416" t="s">
        <v>934</v>
      </c>
      <c r="H219" s="416" t="s">
        <v>2206</v>
      </c>
      <c r="I219" s="417" t="s">
        <v>2212</v>
      </c>
      <c r="J219" s="416" t="s">
        <v>2212</v>
      </c>
      <c r="K219" s="418" t="s">
        <v>2213</v>
      </c>
      <c r="L219" s="416" t="s">
        <v>469</v>
      </c>
      <c r="M219" s="316" t="s">
        <v>2258</v>
      </c>
      <c r="N219" s="316" t="s">
        <v>1157</v>
      </c>
      <c r="O219" s="415" t="s">
        <v>2200</v>
      </c>
      <c r="P219" s="318" t="s">
        <v>1157</v>
      </c>
      <c r="Q219" s="293" t="s">
        <v>2201</v>
      </c>
      <c r="R219" s="293">
        <v>3</v>
      </c>
      <c r="S219" s="517">
        <v>5000</v>
      </c>
      <c r="T219" s="520" t="e">
        <f>+[1]!Tabla46[[#This Row],[Precio Unitario]]*[1]!Tabla46[[#This Row],[Cantidad de Insumos]]</f>
        <v>#REF!</v>
      </c>
      <c r="U219" s="414">
        <v>261301</v>
      </c>
      <c r="V219" s="328" t="s">
        <v>926</v>
      </c>
      <c r="W219" s="420"/>
    </row>
    <row r="220" spans="2:23" ht="18.75" hidden="1" customHeight="1" x14ac:dyDescent="0.2">
      <c r="B220" s="419" t="e">
        <f>IF(Tabla46[[#This Row],[Tipos de Acciones]]="","",CONCATENATE(Tabla46[[#This Row],[POA]],".",Tabla46[[#This Row],[SRS]],".",Tabla46[[#This Row],[AREA]],".",Tabla46[[#This Row],[TIPO]]))</f>
        <v>#REF!</v>
      </c>
      <c r="C220" s="419" t="e">
        <f>IF(Tabla46[[#This Row],[Tipos de Acciones]]="","",'Formulario PPGR1'!#REF!)</f>
        <v>#REF!</v>
      </c>
      <c r="D220" s="419" t="e">
        <f>IF(Tabla46[[#This Row],[Tipos de Acciones]]="","",'Formulario PPGR1'!#REF!)</f>
        <v>#REF!</v>
      </c>
      <c r="E220" s="419" t="e">
        <f>IF(Tabla46[[#This Row],[Tipos de Acciones]]="","",'Formulario PPGR1'!#REF!)</f>
        <v>#REF!</v>
      </c>
      <c r="F220" s="419" t="e">
        <f>IF(Tabla46[[#This Row],[Tipos de Acciones]]="","",'Formulario PPGR1'!#REF!)</f>
        <v>#REF!</v>
      </c>
      <c r="G220" s="416" t="s">
        <v>936</v>
      </c>
      <c r="H220" s="416" t="s">
        <v>2215</v>
      </c>
      <c r="I220" s="417" t="s">
        <v>2216</v>
      </c>
      <c r="J220" s="416" t="s">
        <v>2216</v>
      </c>
      <c r="K220" s="418" t="s">
        <v>2217</v>
      </c>
      <c r="L220" s="416" t="s">
        <v>469</v>
      </c>
      <c r="M220" s="316" t="s">
        <v>2258</v>
      </c>
      <c r="N220" s="316" t="s">
        <v>1157</v>
      </c>
      <c r="O220" s="415" t="s">
        <v>2200</v>
      </c>
      <c r="P220" s="318" t="s">
        <v>1157</v>
      </c>
      <c r="Q220" s="293" t="s">
        <v>2201</v>
      </c>
      <c r="R220" s="293">
        <v>1</v>
      </c>
      <c r="S220" s="517">
        <v>15000</v>
      </c>
      <c r="T220" s="520" t="e">
        <f>+[1]!Tabla46[[#This Row],[Precio Unitario]]*[1]!Tabla46[[#This Row],[Cantidad de Insumos]]</f>
        <v>#REF!</v>
      </c>
      <c r="U220" s="414">
        <v>239601</v>
      </c>
      <c r="V220" s="328" t="s">
        <v>926</v>
      </c>
      <c r="W220" s="420"/>
    </row>
    <row r="221" spans="2:23" ht="18.75" hidden="1" customHeight="1" x14ac:dyDescent="0.2">
      <c r="B221" s="419" t="e">
        <f>IF(Tabla46[[#This Row],[Tipos de Acciones]]="","",CONCATENATE(Tabla46[[#This Row],[POA]],".",Tabla46[[#This Row],[SRS]],".",Tabla46[[#This Row],[AREA]],".",Tabla46[[#This Row],[TIPO]]))</f>
        <v>#REF!</v>
      </c>
      <c r="C221" s="419" t="e">
        <f>IF(Tabla46[[#This Row],[Tipos de Acciones]]="","",'Formulario PPGR1'!#REF!)</f>
        <v>#REF!</v>
      </c>
      <c r="D221" s="419" t="e">
        <f>IF(Tabla46[[#This Row],[Tipos de Acciones]]="","",'Formulario PPGR1'!#REF!)</f>
        <v>#REF!</v>
      </c>
      <c r="E221" s="419" t="e">
        <f>IF(Tabla46[[#This Row],[Tipos de Acciones]]="","",'Formulario PPGR1'!#REF!)</f>
        <v>#REF!</v>
      </c>
      <c r="F221" s="419" t="e">
        <f>IF(Tabla46[[#This Row],[Tipos de Acciones]]="","",'Formulario PPGR1'!#REF!)</f>
        <v>#REF!</v>
      </c>
      <c r="G221" s="416" t="s">
        <v>936</v>
      </c>
      <c r="H221" s="416" t="s">
        <v>2218</v>
      </c>
      <c r="I221" s="417" t="s">
        <v>2219</v>
      </c>
      <c r="J221" s="416" t="s">
        <v>2219</v>
      </c>
      <c r="K221" s="418" t="s">
        <v>2220</v>
      </c>
      <c r="L221" s="416" t="s">
        <v>469</v>
      </c>
      <c r="M221" s="316" t="s">
        <v>2258</v>
      </c>
      <c r="N221" s="316" t="s">
        <v>1157</v>
      </c>
      <c r="O221" s="415" t="s">
        <v>2200</v>
      </c>
      <c r="P221" s="318" t="s">
        <v>1157</v>
      </c>
      <c r="Q221" s="293" t="s">
        <v>2201</v>
      </c>
      <c r="R221" s="293">
        <v>2</v>
      </c>
      <c r="S221" s="517">
        <v>8600</v>
      </c>
      <c r="T221" s="520" t="e">
        <f>+[1]!Tabla46[[#This Row],[Precio Unitario]]*[1]!Tabla46[[#This Row],[Cantidad de Insumos]]</f>
        <v>#REF!</v>
      </c>
      <c r="U221" s="414">
        <v>239601</v>
      </c>
      <c r="V221" s="328" t="s">
        <v>926</v>
      </c>
      <c r="W221" s="420"/>
    </row>
    <row r="222" spans="2:23" ht="18.75" hidden="1" customHeight="1" x14ac:dyDescent="0.2">
      <c r="B222" s="419" t="e">
        <f>IF(Tabla46[[#This Row],[Tipos de Acciones]]="","",CONCATENATE(Tabla46[[#This Row],[POA]],".",Tabla46[[#This Row],[SRS]],".",Tabla46[[#This Row],[AREA]],".",Tabla46[[#This Row],[TIPO]]))</f>
        <v>#REF!</v>
      </c>
      <c r="C222" s="419" t="e">
        <f>IF(Tabla46[[#This Row],[Tipos de Acciones]]="","",'Formulario PPGR1'!#REF!)</f>
        <v>#REF!</v>
      </c>
      <c r="D222" s="419" t="e">
        <f>IF(Tabla46[[#This Row],[Tipos de Acciones]]="","",'Formulario PPGR1'!#REF!)</f>
        <v>#REF!</v>
      </c>
      <c r="E222" s="419" t="e">
        <f>IF(Tabla46[[#This Row],[Tipos de Acciones]]="","",'Formulario PPGR1'!#REF!)</f>
        <v>#REF!</v>
      </c>
      <c r="F222" s="419" t="e">
        <f>IF(Tabla46[[#This Row],[Tipos de Acciones]]="","",'Formulario PPGR1'!#REF!)</f>
        <v>#REF!</v>
      </c>
      <c r="G222" s="416" t="s">
        <v>936</v>
      </c>
      <c r="H222" s="416" t="s">
        <v>2221</v>
      </c>
      <c r="I222" s="417" t="s">
        <v>2222</v>
      </c>
      <c r="J222" s="416" t="s">
        <v>2222</v>
      </c>
      <c r="K222" s="418" t="s">
        <v>2223</v>
      </c>
      <c r="L222" s="416" t="s">
        <v>469</v>
      </c>
      <c r="M222" s="316" t="s">
        <v>2258</v>
      </c>
      <c r="N222" s="316" t="s">
        <v>1157</v>
      </c>
      <c r="O222" s="415" t="s">
        <v>2200</v>
      </c>
      <c r="P222" s="318" t="s">
        <v>1157</v>
      </c>
      <c r="Q222" s="293" t="s">
        <v>2201</v>
      </c>
      <c r="R222" s="293">
        <v>2</v>
      </c>
      <c r="S222" s="517">
        <v>43660</v>
      </c>
      <c r="T222" s="520" t="e">
        <f>+[1]!Tabla46[[#This Row],[Precio Unitario]]*[1]!Tabla46[[#This Row],[Cantidad de Insumos]]</f>
        <v>#REF!</v>
      </c>
      <c r="U222" s="414">
        <v>261901</v>
      </c>
      <c r="V222" s="328" t="s">
        <v>926</v>
      </c>
      <c r="W222" s="420"/>
    </row>
    <row r="223" spans="2:23" ht="18.75" hidden="1" customHeight="1" x14ac:dyDescent="0.2">
      <c r="B223" s="419" t="e">
        <f>IF(Tabla46[[#This Row],[Tipos de Acciones]]="","",CONCATENATE(Tabla46[[#This Row],[POA]],".",Tabla46[[#This Row],[SRS]],".",Tabla46[[#This Row],[AREA]],".",Tabla46[[#This Row],[TIPO]]))</f>
        <v>#REF!</v>
      </c>
      <c r="C223" s="419" t="e">
        <f>IF(Tabla46[[#This Row],[Tipos de Acciones]]="","",'Formulario PPGR1'!#REF!)</f>
        <v>#REF!</v>
      </c>
      <c r="D223" s="419" t="e">
        <f>IF(Tabla46[[#This Row],[Tipos de Acciones]]="","",'Formulario PPGR1'!#REF!)</f>
        <v>#REF!</v>
      </c>
      <c r="E223" s="419" t="e">
        <f>IF(Tabla46[[#This Row],[Tipos de Acciones]]="","",'Formulario PPGR1'!#REF!)</f>
        <v>#REF!</v>
      </c>
      <c r="F223" s="419" t="e">
        <f>IF(Tabla46[[#This Row],[Tipos de Acciones]]="","",'Formulario PPGR1'!#REF!)</f>
        <v>#REF!</v>
      </c>
      <c r="G223" s="416" t="s">
        <v>936</v>
      </c>
      <c r="H223" s="416" t="s">
        <v>2221</v>
      </c>
      <c r="I223" s="417" t="s">
        <v>2224</v>
      </c>
      <c r="J223" s="416" t="s">
        <v>2224</v>
      </c>
      <c r="K223" s="418" t="s">
        <v>2225</v>
      </c>
      <c r="L223" s="416" t="s">
        <v>469</v>
      </c>
      <c r="M223" s="316" t="s">
        <v>2258</v>
      </c>
      <c r="N223" s="316" t="s">
        <v>1157</v>
      </c>
      <c r="O223" s="415" t="s">
        <v>2200</v>
      </c>
      <c r="P223" s="318" t="s">
        <v>1157</v>
      </c>
      <c r="Q223" s="293" t="s">
        <v>2201</v>
      </c>
      <c r="R223" s="293">
        <v>1</v>
      </c>
      <c r="S223" s="517">
        <v>44333.33</v>
      </c>
      <c r="T223" s="520" t="e">
        <f>+[1]!Tabla46[[#This Row],[Precio Unitario]]*[1]!Tabla46[[#This Row],[Cantidad de Insumos]]</f>
        <v>#REF!</v>
      </c>
      <c r="U223" s="414">
        <v>239301</v>
      </c>
      <c r="V223" s="328" t="s">
        <v>926</v>
      </c>
      <c r="W223" s="420"/>
    </row>
    <row r="224" spans="2:23" ht="18.75" hidden="1" customHeight="1" x14ac:dyDescent="0.2">
      <c r="B224" s="419" t="e">
        <f>IF(Tabla46[[#This Row],[Tipos de Acciones]]="","",CONCATENATE(Tabla46[[#This Row],[POA]],".",Tabla46[[#This Row],[SRS]],".",Tabla46[[#This Row],[AREA]],".",Tabla46[[#This Row],[TIPO]]))</f>
        <v>#REF!</v>
      </c>
      <c r="C224" s="419" t="e">
        <f>IF(Tabla46[[#This Row],[Tipos de Acciones]]="","",'Formulario PPGR1'!#REF!)</f>
        <v>#REF!</v>
      </c>
      <c r="D224" s="419" t="e">
        <f>IF(Tabla46[[#This Row],[Tipos de Acciones]]="","",'Formulario PPGR1'!#REF!)</f>
        <v>#REF!</v>
      </c>
      <c r="E224" s="419" t="e">
        <f>IF(Tabla46[[#This Row],[Tipos de Acciones]]="","",'Formulario PPGR1'!#REF!)</f>
        <v>#REF!</v>
      </c>
      <c r="F224" s="419" t="e">
        <f>IF(Tabla46[[#This Row],[Tipos de Acciones]]="","",'Formulario PPGR1'!#REF!)</f>
        <v>#REF!</v>
      </c>
      <c r="G224" s="416" t="s">
        <v>936</v>
      </c>
      <c r="H224" s="416" t="s">
        <v>2221</v>
      </c>
      <c r="I224" s="417" t="s">
        <v>2222</v>
      </c>
      <c r="J224" s="416" t="s">
        <v>2222</v>
      </c>
      <c r="K224" s="418" t="s">
        <v>2226</v>
      </c>
      <c r="L224" s="416" t="s">
        <v>469</v>
      </c>
      <c r="M224" s="316" t="s">
        <v>2258</v>
      </c>
      <c r="N224" s="316" t="s">
        <v>1157</v>
      </c>
      <c r="O224" s="415" t="s">
        <v>2200</v>
      </c>
      <c r="P224" s="318" t="s">
        <v>1157</v>
      </c>
      <c r="Q224" s="293" t="s">
        <v>2201</v>
      </c>
      <c r="R224" s="293">
        <v>1</v>
      </c>
      <c r="S224" s="517">
        <v>104465.4</v>
      </c>
      <c r="T224" s="520" t="e">
        <f>+[1]!Tabla46[[#This Row],[Precio Unitario]]*[1]!Tabla46[[#This Row],[Cantidad de Insumos]]</f>
        <v>#REF!</v>
      </c>
      <c r="U224" s="414">
        <v>261901</v>
      </c>
      <c r="V224" s="328" t="s">
        <v>926</v>
      </c>
      <c r="W224" s="420"/>
    </row>
    <row r="225" spans="2:23" ht="18.75" hidden="1" customHeight="1" x14ac:dyDescent="0.2">
      <c r="B225" s="419" t="e">
        <f>IF(Tabla46[[#This Row],[Tipos de Acciones]]="","",CONCATENATE(Tabla46[[#This Row],[POA]],".",Tabla46[[#This Row],[SRS]],".",Tabla46[[#This Row],[AREA]],".",Tabla46[[#This Row],[TIPO]]))</f>
        <v>#REF!</v>
      </c>
      <c r="C225" s="419" t="e">
        <f>IF(Tabla46[[#This Row],[Tipos de Acciones]]="","",'Formulario PPGR1'!#REF!)</f>
        <v>#REF!</v>
      </c>
      <c r="D225" s="419" t="e">
        <f>IF(Tabla46[[#This Row],[Tipos de Acciones]]="","",'Formulario PPGR1'!#REF!)</f>
        <v>#REF!</v>
      </c>
      <c r="E225" s="419" t="e">
        <f>IF(Tabla46[[#This Row],[Tipos de Acciones]]="","",'Formulario PPGR1'!#REF!)</f>
        <v>#REF!</v>
      </c>
      <c r="F225" s="419" t="e">
        <f>IF(Tabla46[[#This Row],[Tipos de Acciones]]="","",'Formulario PPGR1'!#REF!)</f>
        <v>#REF!</v>
      </c>
      <c r="G225" s="416" t="s">
        <v>936</v>
      </c>
      <c r="H225" s="416" t="s">
        <v>2221</v>
      </c>
      <c r="I225" s="417" t="s">
        <v>2227</v>
      </c>
      <c r="J225" s="416" t="s">
        <v>2227</v>
      </c>
      <c r="K225" s="418" t="s">
        <v>2228</v>
      </c>
      <c r="L225" s="416" t="s">
        <v>469</v>
      </c>
      <c r="M225" s="316" t="s">
        <v>2258</v>
      </c>
      <c r="N225" s="316" t="s">
        <v>1157</v>
      </c>
      <c r="O225" s="415" t="s">
        <v>2200</v>
      </c>
      <c r="P225" s="318" t="s">
        <v>1157</v>
      </c>
      <c r="Q225" s="293" t="s">
        <v>2201</v>
      </c>
      <c r="R225" s="293">
        <v>1</v>
      </c>
      <c r="S225" s="517">
        <v>12836.04</v>
      </c>
      <c r="T225" s="520" t="e">
        <f>+[1]!Tabla46[[#This Row],[Precio Unitario]]*[1]!Tabla46[[#This Row],[Cantidad de Insumos]]</f>
        <v>#REF!</v>
      </c>
      <c r="U225" s="414">
        <v>239301</v>
      </c>
      <c r="V225" s="328" t="s">
        <v>926</v>
      </c>
      <c r="W225" s="420"/>
    </row>
    <row r="226" spans="2:23" ht="18.75" customHeight="1" x14ac:dyDescent="0.2">
      <c r="B226" s="419" t="e">
        <f>IF(Tabla46[[#This Row],[Tipos de Acciones]]="","",CONCATENATE(Tabla46[[#This Row],[POA]],".",Tabla46[[#This Row],[SRS]],".",Tabla46[[#This Row],[AREA]],".",Tabla46[[#This Row],[TIPO]]))</f>
        <v>#REF!</v>
      </c>
      <c r="C226" s="419" t="e">
        <f>IF(Tabla46[[#This Row],[Tipos de Acciones]]="","",'Formulario PPGR1'!#REF!)</f>
        <v>#REF!</v>
      </c>
      <c r="D226" s="419" t="e">
        <f>IF(Tabla46[[#This Row],[Tipos de Acciones]]="","",'Formulario PPGR1'!#REF!)</f>
        <v>#REF!</v>
      </c>
      <c r="E226" s="419" t="e">
        <f>IF(Tabla46[[#This Row],[Tipos de Acciones]]="","",'Formulario PPGR1'!#REF!)</f>
        <v>#REF!</v>
      </c>
      <c r="F226" s="419" t="e">
        <f>IF(Tabla46[[#This Row],[Tipos de Acciones]]="","",'Formulario PPGR1'!#REF!)</f>
        <v>#REF!</v>
      </c>
      <c r="G226" s="416" t="s">
        <v>936</v>
      </c>
      <c r="H226" s="416" t="s">
        <v>2221</v>
      </c>
      <c r="I226" s="417" t="s">
        <v>2229</v>
      </c>
      <c r="J226" s="416" t="s">
        <v>2229</v>
      </c>
      <c r="K226" s="418" t="s">
        <v>2230</v>
      </c>
      <c r="L226" s="416" t="s">
        <v>469</v>
      </c>
      <c r="M226" s="316" t="s">
        <v>2258</v>
      </c>
      <c r="N226" s="316" t="s">
        <v>1157</v>
      </c>
      <c r="O226" s="415" t="s">
        <v>2200</v>
      </c>
      <c r="P226" s="318" t="s">
        <v>1157</v>
      </c>
      <c r="Q226" s="293" t="s">
        <v>2201</v>
      </c>
      <c r="R226" s="293">
        <v>1</v>
      </c>
      <c r="S226" s="517">
        <v>180000</v>
      </c>
      <c r="T226" s="520" t="e">
        <f>+[1]!Tabla46[[#This Row],[Precio Unitario]]*[1]!Tabla46[[#This Row],[Cantidad de Insumos]]</f>
        <v>#REF!</v>
      </c>
      <c r="U226" s="414">
        <v>263101</v>
      </c>
      <c r="V226" s="328" t="s">
        <v>926</v>
      </c>
      <c r="W226" s="420"/>
    </row>
    <row r="227" spans="2:23" ht="18.75" hidden="1" customHeight="1" x14ac:dyDescent="0.2">
      <c r="B227" s="419" t="e">
        <f>IF(Tabla46[[#This Row],[Tipos de Acciones]]="","",CONCATENATE(Tabla46[[#This Row],[POA]],".",Tabla46[[#This Row],[SRS]],".",Tabla46[[#This Row],[AREA]],".",Tabla46[[#This Row],[TIPO]]))</f>
        <v>#REF!</v>
      </c>
      <c r="C227" s="419" t="e">
        <f>IF(Tabla46[[#This Row],[Tipos de Acciones]]="","",'Formulario PPGR1'!#REF!)</f>
        <v>#REF!</v>
      </c>
      <c r="D227" s="419" t="e">
        <f>IF(Tabla46[[#This Row],[Tipos de Acciones]]="","",'Formulario PPGR1'!#REF!)</f>
        <v>#REF!</v>
      </c>
      <c r="E227" s="419" t="e">
        <f>IF(Tabla46[[#This Row],[Tipos de Acciones]]="","",'Formulario PPGR1'!#REF!)</f>
        <v>#REF!</v>
      </c>
      <c r="F227" s="419" t="e">
        <f>IF(Tabla46[[#This Row],[Tipos de Acciones]]="","",'Formulario PPGR1'!#REF!)</f>
        <v>#REF!</v>
      </c>
      <c r="G227" s="416" t="s">
        <v>936</v>
      </c>
      <c r="H227" s="416" t="s">
        <v>2221</v>
      </c>
      <c r="I227" s="417" t="s">
        <v>2231</v>
      </c>
      <c r="J227" s="416" t="s">
        <v>2231</v>
      </c>
      <c r="K227" s="418" t="s">
        <v>2232</v>
      </c>
      <c r="L227" s="416" t="s">
        <v>469</v>
      </c>
      <c r="M227" s="316" t="s">
        <v>2258</v>
      </c>
      <c r="N227" s="316" t="s">
        <v>1157</v>
      </c>
      <c r="O227" s="415" t="s">
        <v>2200</v>
      </c>
      <c r="P227" s="318" t="s">
        <v>1157</v>
      </c>
      <c r="Q227" s="293" t="s">
        <v>2201</v>
      </c>
      <c r="R227" s="293">
        <v>2</v>
      </c>
      <c r="S227" s="517">
        <v>32099.97</v>
      </c>
      <c r="T227" s="520" t="e">
        <f>+[1]!Tabla46[[#This Row],[Precio Unitario]]*[1]!Tabla46[[#This Row],[Cantidad de Insumos]]</f>
        <v>#REF!</v>
      </c>
      <c r="U227" s="414">
        <v>239301</v>
      </c>
      <c r="V227" s="328" t="s">
        <v>926</v>
      </c>
      <c r="W227" s="420"/>
    </row>
    <row r="228" spans="2:23" ht="18.75" hidden="1" customHeight="1" x14ac:dyDescent="0.2">
      <c r="B228" s="419" t="e">
        <f>IF(Tabla46[[#This Row],[Tipos de Acciones]]="","",CONCATENATE(Tabla46[[#This Row],[POA]],".",Tabla46[[#This Row],[SRS]],".",Tabla46[[#This Row],[AREA]],".",Tabla46[[#This Row],[TIPO]]))</f>
        <v>#REF!</v>
      </c>
      <c r="C228" s="419" t="e">
        <f>IF(Tabla46[[#This Row],[Tipos de Acciones]]="","",'Formulario PPGR1'!#REF!)</f>
        <v>#REF!</v>
      </c>
      <c r="D228" s="419" t="e">
        <f>IF(Tabla46[[#This Row],[Tipos de Acciones]]="","",'Formulario PPGR1'!#REF!)</f>
        <v>#REF!</v>
      </c>
      <c r="E228" s="419" t="e">
        <f>IF(Tabla46[[#This Row],[Tipos de Acciones]]="","",'Formulario PPGR1'!#REF!)</f>
        <v>#REF!</v>
      </c>
      <c r="F228" s="419" t="e">
        <f>IF(Tabla46[[#This Row],[Tipos de Acciones]]="","",'Formulario PPGR1'!#REF!)</f>
        <v>#REF!</v>
      </c>
      <c r="G228" s="416" t="s">
        <v>936</v>
      </c>
      <c r="H228" s="416" t="s">
        <v>2221</v>
      </c>
      <c r="I228" s="417" t="s">
        <v>2233</v>
      </c>
      <c r="J228" s="416" t="s">
        <v>2234</v>
      </c>
      <c r="K228" s="418" t="s">
        <v>2235</v>
      </c>
      <c r="L228" s="416" t="s">
        <v>469</v>
      </c>
      <c r="M228" s="316" t="s">
        <v>2258</v>
      </c>
      <c r="N228" s="316" t="s">
        <v>1157</v>
      </c>
      <c r="O228" s="415" t="s">
        <v>2200</v>
      </c>
      <c r="P228" s="318" t="s">
        <v>1157</v>
      </c>
      <c r="Q228" s="293" t="s">
        <v>2201</v>
      </c>
      <c r="R228" s="293">
        <v>1</v>
      </c>
      <c r="S228" s="517">
        <v>8270</v>
      </c>
      <c r="T228" s="520" t="e">
        <f>+[1]!Tabla46[[#This Row],[Precio Unitario]]*[1]!Tabla46[[#This Row],[Cantidad de Insumos]]</f>
        <v>#REF!</v>
      </c>
      <c r="U228" s="414">
        <v>239301</v>
      </c>
      <c r="V228" s="328" t="s">
        <v>926</v>
      </c>
      <c r="W228" s="420"/>
    </row>
    <row r="229" spans="2:23" ht="18.75" hidden="1" customHeight="1" x14ac:dyDescent="0.2">
      <c r="B229" s="419" t="e">
        <f>IF(Tabla46[[#This Row],[Tipos de Acciones]]="","",CONCATENATE(Tabla46[[#This Row],[POA]],".",Tabla46[[#This Row],[SRS]],".",Tabla46[[#This Row],[AREA]],".",Tabla46[[#This Row],[TIPO]]))</f>
        <v>#REF!</v>
      </c>
      <c r="C229" s="419" t="e">
        <f>IF(Tabla46[[#This Row],[Tipos de Acciones]]="","",'Formulario PPGR1'!#REF!)</f>
        <v>#REF!</v>
      </c>
      <c r="D229" s="419" t="e">
        <f>IF(Tabla46[[#This Row],[Tipos de Acciones]]="","",'Formulario PPGR1'!#REF!)</f>
        <v>#REF!</v>
      </c>
      <c r="E229" s="419" t="e">
        <f>IF(Tabla46[[#This Row],[Tipos de Acciones]]="","",'Formulario PPGR1'!#REF!)</f>
        <v>#REF!</v>
      </c>
      <c r="F229" s="419" t="e">
        <f>IF(Tabla46[[#This Row],[Tipos de Acciones]]="","",'Formulario PPGR1'!#REF!)</f>
        <v>#REF!</v>
      </c>
      <c r="G229" s="416" t="s">
        <v>936</v>
      </c>
      <c r="H229" s="416" t="s">
        <v>2221</v>
      </c>
      <c r="I229" s="417" t="s">
        <v>2236</v>
      </c>
      <c r="J229" s="416" t="s">
        <v>2236</v>
      </c>
      <c r="K229" s="418" t="s">
        <v>2237</v>
      </c>
      <c r="L229" s="416" t="s">
        <v>469</v>
      </c>
      <c r="M229" s="316" t="s">
        <v>2258</v>
      </c>
      <c r="N229" s="316" t="s">
        <v>1157</v>
      </c>
      <c r="O229" s="415" t="s">
        <v>2200</v>
      </c>
      <c r="P229" s="318" t="s">
        <v>1157</v>
      </c>
      <c r="Q229" s="293" t="s">
        <v>2201</v>
      </c>
      <c r="R229" s="293">
        <v>2</v>
      </c>
      <c r="S229" s="517">
        <v>15733.33</v>
      </c>
      <c r="T229" s="520" t="e">
        <f>+[1]!Tabla46[[#This Row],[Precio Unitario]]*[1]!Tabla46[[#This Row],[Cantidad de Insumos]]</f>
        <v>#REF!</v>
      </c>
      <c r="U229" s="414">
        <v>239301</v>
      </c>
      <c r="V229" s="328" t="s">
        <v>926</v>
      </c>
      <c r="W229" s="420"/>
    </row>
    <row r="230" spans="2:23" ht="18.75" hidden="1" customHeight="1" x14ac:dyDescent="0.2">
      <c r="B230" s="419" t="e">
        <f>IF(Tabla46[[#This Row],[Tipos de Acciones]]="","",CONCATENATE(Tabla46[[#This Row],[POA]],".",Tabla46[[#This Row],[SRS]],".",Tabla46[[#This Row],[AREA]],".",Tabla46[[#This Row],[TIPO]]))</f>
        <v>#REF!</v>
      </c>
      <c r="C230" s="419" t="e">
        <f>IF(Tabla46[[#This Row],[Tipos de Acciones]]="","",'Formulario PPGR1'!#REF!)</f>
        <v>#REF!</v>
      </c>
      <c r="D230" s="419" t="e">
        <f>IF(Tabla46[[#This Row],[Tipos de Acciones]]="","",'Formulario PPGR1'!#REF!)</f>
        <v>#REF!</v>
      </c>
      <c r="E230" s="419" t="e">
        <f>IF(Tabla46[[#This Row],[Tipos de Acciones]]="","",'Formulario PPGR1'!#REF!)</f>
        <v>#REF!</v>
      </c>
      <c r="F230" s="419" t="e">
        <f>IF(Tabla46[[#This Row],[Tipos de Acciones]]="","",'Formulario PPGR1'!#REF!)</f>
        <v>#REF!</v>
      </c>
      <c r="G230" s="416" t="s">
        <v>936</v>
      </c>
      <c r="H230" s="416" t="s">
        <v>2221</v>
      </c>
      <c r="I230" s="417" t="s">
        <v>2236</v>
      </c>
      <c r="J230" s="416" t="s">
        <v>2236</v>
      </c>
      <c r="K230" s="418" t="s">
        <v>2238</v>
      </c>
      <c r="L230" s="416" t="s">
        <v>469</v>
      </c>
      <c r="M230" s="316" t="s">
        <v>2258</v>
      </c>
      <c r="N230" s="316" t="s">
        <v>1157</v>
      </c>
      <c r="O230" s="415" t="s">
        <v>2200</v>
      </c>
      <c r="P230" s="318" t="s">
        <v>1157</v>
      </c>
      <c r="Q230" s="293" t="s">
        <v>2201</v>
      </c>
      <c r="R230" s="293">
        <v>2</v>
      </c>
      <c r="S230" s="517">
        <v>4500</v>
      </c>
      <c r="T230" s="520" t="e">
        <f>+[1]!Tabla46[[#This Row],[Precio Unitario]]*[1]!Tabla46[[#This Row],[Cantidad de Insumos]]</f>
        <v>#REF!</v>
      </c>
      <c r="U230" s="414">
        <v>239301</v>
      </c>
      <c r="V230" s="328" t="s">
        <v>926</v>
      </c>
      <c r="W230" s="420"/>
    </row>
    <row r="231" spans="2:23" ht="18.75" hidden="1" customHeight="1" x14ac:dyDescent="0.2">
      <c r="B231" s="419" t="e">
        <f>IF(Tabla46[[#This Row],[Tipos de Acciones]]="","",CONCATENATE(Tabla46[[#This Row],[POA]],".",Tabla46[[#This Row],[SRS]],".",Tabla46[[#This Row],[AREA]],".",Tabla46[[#This Row],[TIPO]]))</f>
        <v>#REF!</v>
      </c>
      <c r="C231" s="419" t="e">
        <f>IF(Tabla46[[#This Row],[Tipos de Acciones]]="","",'Formulario PPGR1'!#REF!)</f>
        <v>#REF!</v>
      </c>
      <c r="D231" s="419" t="e">
        <f>IF(Tabla46[[#This Row],[Tipos de Acciones]]="","",'Formulario PPGR1'!#REF!)</f>
        <v>#REF!</v>
      </c>
      <c r="E231" s="419" t="e">
        <f>IF(Tabla46[[#This Row],[Tipos de Acciones]]="","",'Formulario PPGR1'!#REF!)</f>
        <v>#REF!</v>
      </c>
      <c r="F231" s="419" t="e">
        <f>IF(Tabla46[[#This Row],[Tipos de Acciones]]="","",'Formulario PPGR1'!#REF!)</f>
        <v>#REF!</v>
      </c>
      <c r="G231" s="416" t="s">
        <v>936</v>
      </c>
      <c r="H231" s="416" t="s">
        <v>2221</v>
      </c>
      <c r="I231" s="417" t="s">
        <v>2236</v>
      </c>
      <c r="J231" s="416" t="s">
        <v>2236</v>
      </c>
      <c r="K231" s="418" t="s">
        <v>2239</v>
      </c>
      <c r="L231" s="416" t="s">
        <v>469</v>
      </c>
      <c r="M231" s="316" t="s">
        <v>2258</v>
      </c>
      <c r="N231" s="316" t="s">
        <v>1157</v>
      </c>
      <c r="O231" s="415" t="s">
        <v>2200</v>
      </c>
      <c r="P231" s="318" t="s">
        <v>1157</v>
      </c>
      <c r="Q231" s="293" t="s">
        <v>2201</v>
      </c>
      <c r="R231" s="293">
        <v>2</v>
      </c>
      <c r="S231" s="517">
        <v>15733.33</v>
      </c>
      <c r="T231" s="520" t="e">
        <f>+[1]!Tabla46[[#This Row],[Precio Unitario]]*[1]!Tabla46[[#This Row],[Cantidad de Insumos]]</f>
        <v>#REF!</v>
      </c>
      <c r="U231" s="414">
        <v>239301</v>
      </c>
      <c r="V231" s="328" t="s">
        <v>926</v>
      </c>
      <c r="W231" s="420"/>
    </row>
    <row r="232" spans="2:23" ht="18.75" hidden="1" customHeight="1" x14ac:dyDescent="0.2">
      <c r="B232" s="419" t="e">
        <f>IF(Tabla46[[#This Row],[Tipos de Acciones]]="","",CONCATENATE(Tabla46[[#This Row],[POA]],".",Tabla46[[#This Row],[SRS]],".",Tabla46[[#This Row],[AREA]],".",Tabla46[[#This Row],[TIPO]]))</f>
        <v>#REF!</v>
      </c>
      <c r="C232" s="419" t="e">
        <f>IF(Tabla46[[#This Row],[Tipos de Acciones]]="","",'Formulario PPGR1'!#REF!)</f>
        <v>#REF!</v>
      </c>
      <c r="D232" s="419" t="e">
        <f>IF(Tabla46[[#This Row],[Tipos de Acciones]]="","",'Formulario PPGR1'!#REF!)</f>
        <v>#REF!</v>
      </c>
      <c r="E232" s="419" t="e">
        <f>IF(Tabla46[[#This Row],[Tipos de Acciones]]="","",'Formulario PPGR1'!#REF!)</f>
        <v>#REF!</v>
      </c>
      <c r="F232" s="419" t="e">
        <f>IF(Tabla46[[#This Row],[Tipos de Acciones]]="","",'Formulario PPGR1'!#REF!)</f>
        <v>#REF!</v>
      </c>
      <c r="G232" s="416" t="s">
        <v>936</v>
      </c>
      <c r="H232" s="416" t="s">
        <v>2221</v>
      </c>
      <c r="I232" s="417" t="s">
        <v>2236</v>
      </c>
      <c r="J232" s="416" t="s">
        <v>2236</v>
      </c>
      <c r="K232" s="418" t="s">
        <v>2240</v>
      </c>
      <c r="L232" s="416" t="s">
        <v>469</v>
      </c>
      <c r="M232" s="316" t="s">
        <v>2258</v>
      </c>
      <c r="N232" s="316" t="s">
        <v>1157</v>
      </c>
      <c r="O232" s="415" t="s">
        <v>2200</v>
      </c>
      <c r="P232" s="318" t="s">
        <v>1157</v>
      </c>
      <c r="Q232" s="293" t="s">
        <v>2201</v>
      </c>
      <c r="R232" s="293">
        <v>2</v>
      </c>
      <c r="S232" s="517">
        <v>4500</v>
      </c>
      <c r="T232" s="520" t="e">
        <f>+[1]!Tabla46[[#This Row],[Precio Unitario]]*[1]!Tabla46[[#This Row],[Cantidad de Insumos]]</f>
        <v>#REF!</v>
      </c>
      <c r="U232" s="414">
        <v>239301</v>
      </c>
      <c r="V232" s="328" t="s">
        <v>926</v>
      </c>
      <c r="W232" s="420"/>
    </row>
    <row r="233" spans="2:23" ht="18.75" hidden="1" customHeight="1" x14ac:dyDescent="0.2">
      <c r="B233" s="419" t="e">
        <f>IF(Tabla46[[#This Row],[Tipos de Acciones]]="","",CONCATENATE(Tabla46[[#This Row],[POA]],".",Tabla46[[#This Row],[SRS]],".",Tabla46[[#This Row],[AREA]],".",Tabla46[[#This Row],[TIPO]]))</f>
        <v>#REF!</v>
      </c>
      <c r="C233" s="419" t="e">
        <f>IF(Tabla46[[#This Row],[Tipos de Acciones]]="","",'Formulario PPGR1'!#REF!)</f>
        <v>#REF!</v>
      </c>
      <c r="D233" s="419" t="e">
        <f>IF(Tabla46[[#This Row],[Tipos de Acciones]]="","",'Formulario PPGR1'!#REF!)</f>
        <v>#REF!</v>
      </c>
      <c r="E233" s="419" t="e">
        <f>IF(Tabla46[[#This Row],[Tipos de Acciones]]="","",'Formulario PPGR1'!#REF!)</f>
        <v>#REF!</v>
      </c>
      <c r="F233" s="419" t="e">
        <f>IF(Tabla46[[#This Row],[Tipos de Acciones]]="","",'Formulario PPGR1'!#REF!)</f>
        <v>#REF!</v>
      </c>
      <c r="G233" s="416" t="s">
        <v>936</v>
      </c>
      <c r="H233" s="416" t="s">
        <v>2221</v>
      </c>
      <c r="I233" s="417" t="s">
        <v>2241</v>
      </c>
      <c r="J233" s="416" t="s">
        <v>2241</v>
      </c>
      <c r="K233" s="418" t="s">
        <v>2242</v>
      </c>
      <c r="L233" s="416" t="s">
        <v>469</v>
      </c>
      <c r="M233" s="316" t="s">
        <v>2258</v>
      </c>
      <c r="N233" s="316" t="s">
        <v>1157</v>
      </c>
      <c r="O233" s="415" t="s">
        <v>2200</v>
      </c>
      <c r="P233" s="318" t="s">
        <v>1157</v>
      </c>
      <c r="Q233" s="293" t="s">
        <v>2201</v>
      </c>
      <c r="R233" s="293">
        <v>2</v>
      </c>
      <c r="S233" s="517">
        <v>980</v>
      </c>
      <c r="T233" s="520" t="e">
        <f>+[1]!Tabla46[[#This Row],[Precio Unitario]]*[1]!Tabla46[[#This Row],[Cantidad de Insumos]]</f>
        <v>#REF!</v>
      </c>
      <c r="U233" s="414">
        <v>239301</v>
      </c>
      <c r="V233" s="328" t="s">
        <v>926</v>
      </c>
      <c r="W233" s="420"/>
    </row>
    <row r="234" spans="2:23" ht="18.75" hidden="1" customHeight="1" x14ac:dyDescent="0.2">
      <c r="B234" s="419" t="e">
        <f>IF(Tabla46[[#This Row],[Tipos de Acciones]]="","",CONCATENATE(Tabla46[[#This Row],[POA]],".",Tabla46[[#This Row],[SRS]],".",Tabla46[[#This Row],[AREA]],".",Tabla46[[#This Row],[TIPO]]))</f>
        <v>#REF!</v>
      </c>
      <c r="C234" s="419" t="e">
        <f>IF(Tabla46[[#This Row],[Tipos de Acciones]]="","",'Formulario PPGR1'!#REF!)</f>
        <v>#REF!</v>
      </c>
      <c r="D234" s="419" t="e">
        <f>IF(Tabla46[[#This Row],[Tipos de Acciones]]="","",'Formulario PPGR1'!#REF!)</f>
        <v>#REF!</v>
      </c>
      <c r="E234" s="419" t="e">
        <f>IF(Tabla46[[#This Row],[Tipos de Acciones]]="","",'Formulario PPGR1'!#REF!)</f>
        <v>#REF!</v>
      </c>
      <c r="F234" s="419" t="e">
        <f>IF(Tabla46[[#This Row],[Tipos de Acciones]]="","",'Formulario PPGR1'!#REF!)</f>
        <v>#REF!</v>
      </c>
      <c r="G234" s="416" t="s">
        <v>936</v>
      </c>
      <c r="H234" s="416" t="s">
        <v>2221</v>
      </c>
      <c r="I234" s="417" t="s">
        <v>2241</v>
      </c>
      <c r="J234" s="416" t="s">
        <v>2241</v>
      </c>
      <c r="K234" s="418" t="s">
        <v>2243</v>
      </c>
      <c r="L234" s="416" t="s">
        <v>469</v>
      </c>
      <c r="M234" s="316" t="s">
        <v>2258</v>
      </c>
      <c r="N234" s="316" t="s">
        <v>1157</v>
      </c>
      <c r="O234" s="415" t="s">
        <v>2200</v>
      </c>
      <c r="P234" s="318" t="s">
        <v>1157</v>
      </c>
      <c r="Q234" s="293" t="s">
        <v>2201</v>
      </c>
      <c r="R234" s="293">
        <v>2</v>
      </c>
      <c r="S234" s="517">
        <v>3520</v>
      </c>
      <c r="T234" s="520" t="e">
        <f>+[1]!Tabla46[[#This Row],[Precio Unitario]]*[1]!Tabla46[[#This Row],[Cantidad de Insumos]]</f>
        <v>#REF!</v>
      </c>
      <c r="U234" s="414">
        <v>239301</v>
      </c>
      <c r="V234" s="328" t="s">
        <v>926</v>
      </c>
      <c r="W234" s="420"/>
    </row>
    <row r="235" spans="2:23" ht="18.75" hidden="1" customHeight="1" x14ac:dyDescent="0.2">
      <c r="B235" s="419" t="e">
        <f>IF(Tabla46[[#This Row],[Tipos de Acciones]]="","",CONCATENATE(Tabla46[[#This Row],[POA]],".",Tabla46[[#This Row],[SRS]],".",Tabla46[[#This Row],[AREA]],".",Tabla46[[#This Row],[TIPO]]))</f>
        <v>#REF!</v>
      </c>
      <c r="C235" s="419" t="e">
        <f>IF(Tabla46[[#This Row],[Tipos de Acciones]]="","",'Formulario PPGR1'!#REF!)</f>
        <v>#REF!</v>
      </c>
      <c r="D235" s="419" t="e">
        <f>IF(Tabla46[[#This Row],[Tipos de Acciones]]="","",'Formulario PPGR1'!#REF!)</f>
        <v>#REF!</v>
      </c>
      <c r="E235" s="419" t="e">
        <f>IF(Tabla46[[#This Row],[Tipos de Acciones]]="","",'Formulario PPGR1'!#REF!)</f>
        <v>#REF!</v>
      </c>
      <c r="F235" s="419" t="e">
        <f>IF(Tabla46[[#This Row],[Tipos de Acciones]]="","",'Formulario PPGR1'!#REF!)</f>
        <v>#REF!</v>
      </c>
      <c r="G235" s="416" t="s">
        <v>936</v>
      </c>
      <c r="H235" s="416" t="s">
        <v>2221</v>
      </c>
      <c r="I235" s="417" t="s">
        <v>2244</v>
      </c>
      <c r="J235" s="416" t="s">
        <v>2244</v>
      </c>
      <c r="K235" s="418" t="s">
        <v>2245</v>
      </c>
      <c r="L235" s="416" t="s">
        <v>469</v>
      </c>
      <c r="M235" s="316" t="s">
        <v>2258</v>
      </c>
      <c r="N235" s="316" t="s">
        <v>1157</v>
      </c>
      <c r="O235" s="415" t="s">
        <v>2200</v>
      </c>
      <c r="P235" s="318" t="s">
        <v>1157</v>
      </c>
      <c r="Q235" s="293" t="s">
        <v>2201</v>
      </c>
      <c r="R235" s="293">
        <v>1</v>
      </c>
      <c r="S235" s="517">
        <v>14666.65</v>
      </c>
      <c r="T235" s="520" t="e">
        <f>+[1]!Tabla46[[#This Row],[Precio Unitario]]*[1]!Tabla46[[#This Row],[Cantidad de Insumos]]</f>
        <v>#REF!</v>
      </c>
      <c r="U235" s="414">
        <v>239601</v>
      </c>
      <c r="V235" s="328" t="s">
        <v>926</v>
      </c>
      <c r="W235" s="420"/>
    </row>
    <row r="236" spans="2:23" ht="18.75" hidden="1" customHeight="1" x14ac:dyDescent="0.2">
      <c r="B236" s="419" t="e">
        <f>IF(Tabla46[[#This Row],[Tipos de Acciones]]="","",CONCATENATE(Tabla46[[#This Row],[POA]],".",Tabla46[[#This Row],[SRS]],".",Tabla46[[#This Row],[AREA]],".",Tabla46[[#This Row],[TIPO]]))</f>
        <v>#REF!</v>
      </c>
      <c r="C236" s="419" t="e">
        <f>IF(Tabla46[[#This Row],[Tipos de Acciones]]="","",'Formulario PPGR1'!#REF!)</f>
        <v>#REF!</v>
      </c>
      <c r="D236" s="419" t="e">
        <f>IF(Tabla46[[#This Row],[Tipos de Acciones]]="","",'Formulario PPGR1'!#REF!)</f>
        <v>#REF!</v>
      </c>
      <c r="E236" s="419" t="e">
        <f>IF(Tabla46[[#This Row],[Tipos de Acciones]]="","",'Formulario PPGR1'!#REF!)</f>
        <v>#REF!</v>
      </c>
      <c r="F236" s="419" t="e">
        <f>IF(Tabla46[[#This Row],[Tipos de Acciones]]="","",'Formulario PPGR1'!#REF!)</f>
        <v>#REF!</v>
      </c>
      <c r="G236" s="416" t="s">
        <v>936</v>
      </c>
      <c r="H236" s="416" t="s">
        <v>2221</v>
      </c>
      <c r="I236" s="417" t="s">
        <v>2246</v>
      </c>
      <c r="J236" s="416" t="s">
        <v>2246</v>
      </c>
      <c r="K236" s="418" t="s">
        <v>2247</v>
      </c>
      <c r="L236" s="416" t="s">
        <v>469</v>
      </c>
      <c r="M236" s="316" t="s">
        <v>2258</v>
      </c>
      <c r="N236" s="316" t="s">
        <v>1157</v>
      </c>
      <c r="O236" s="415" t="s">
        <v>2200</v>
      </c>
      <c r="P236" s="318" t="s">
        <v>1157</v>
      </c>
      <c r="Q236" s="293" t="s">
        <v>2201</v>
      </c>
      <c r="R236" s="293">
        <v>1</v>
      </c>
      <c r="S236" s="517">
        <v>257712</v>
      </c>
      <c r="T236" s="520" t="e">
        <f>+[1]!Tabla46[[#This Row],[Precio Unitario]]*[1]!Tabla46[[#This Row],[Cantidad de Insumos]]</f>
        <v>#REF!</v>
      </c>
      <c r="U236" s="414">
        <v>261401</v>
      </c>
      <c r="V236" s="328" t="s">
        <v>926</v>
      </c>
      <c r="W236" s="420"/>
    </row>
    <row r="237" spans="2:23" ht="18.75" hidden="1" customHeight="1" x14ac:dyDescent="0.2">
      <c r="B237" s="419" t="e">
        <f>IF(Tabla46[[#This Row],[Tipos de Acciones]]="","",CONCATENATE(Tabla46[[#This Row],[POA]],".",Tabla46[[#This Row],[SRS]],".",Tabla46[[#This Row],[AREA]],".",Tabla46[[#This Row],[TIPO]]))</f>
        <v>#REF!</v>
      </c>
      <c r="C237" s="419" t="e">
        <f>IF(Tabla46[[#This Row],[Tipos de Acciones]]="","",'Formulario PPGR1'!#REF!)</f>
        <v>#REF!</v>
      </c>
      <c r="D237" s="419" t="e">
        <f>IF(Tabla46[[#This Row],[Tipos de Acciones]]="","",'Formulario PPGR1'!#REF!)</f>
        <v>#REF!</v>
      </c>
      <c r="E237" s="419" t="e">
        <f>IF(Tabla46[[#This Row],[Tipos de Acciones]]="","",'Formulario PPGR1'!#REF!)</f>
        <v>#REF!</v>
      </c>
      <c r="F237" s="419" t="e">
        <f>IF(Tabla46[[#This Row],[Tipos de Acciones]]="","",'Formulario PPGR1'!#REF!)</f>
        <v>#REF!</v>
      </c>
      <c r="G237" s="416" t="s">
        <v>936</v>
      </c>
      <c r="H237" s="416" t="s">
        <v>2209</v>
      </c>
      <c r="I237" s="417" t="s">
        <v>2200</v>
      </c>
      <c r="J237" s="416" t="s">
        <v>2248</v>
      </c>
      <c r="K237" s="418" t="s">
        <v>2248</v>
      </c>
      <c r="L237" s="416" t="s">
        <v>469</v>
      </c>
      <c r="M237" s="316" t="s">
        <v>2258</v>
      </c>
      <c r="N237" s="316" t="s">
        <v>1157</v>
      </c>
      <c r="O237" s="415" t="s">
        <v>2200</v>
      </c>
      <c r="P237" s="318" t="s">
        <v>1157</v>
      </c>
      <c r="Q237" s="293" t="s">
        <v>2201</v>
      </c>
      <c r="R237" s="293">
        <v>1</v>
      </c>
      <c r="S237" s="517">
        <v>30000</v>
      </c>
      <c r="T237" s="520" t="e">
        <f>+[1]!Tabla46[[#This Row],[Precio Unitario]]*[1]!Tabla46[[#This Row],[Cantidad de Insumos]]</f>
        <v>#REF!</v>
      </c>
      <c r="U237" s="414">
        <v>265801</v>
      </c>
      <c r="V237" s="328" t="s">
        <v>926</v>
      </c>
      <c r="W237" s="420"/>
    </row>
    <row r="238" spans="2:23" ht="18.75" hidden="1" customHeight="1" x14ac:dyDescent="0.2">
      <c r="B238" s="419" t="e">
        <f>IF(Tabla46[[#This Row],[Tipos de Acciones]]="","",CONCATENATE(Tabla46[[#This Row],[POA]],".",Tabla46[[#This Row],[SRS]],".",Tabla46[[#This Row],[AREA]],".",Tabla46[[#This Row],[TIPO]]))</f>
        <v>#REF!</v>
      </c>
      <c r="C238" s="419" t="e">
        <f>IF(Tabla46[[#This Row],[Tipos de Acciones]]="","",'Formulario PPGR1'!#REF!)</f>
        <v>#REF!</v>
      </c>
      <c r="D238" s="419" t="e">
        <f>IF(Tabla46[[#This Row],[Tipos de Acciones]]="","",'Formulario PPGR1'!#REF!)</f>
        <v>#REF!</v>
      </c>
      <c r="E238" s="419" t="e">
        <f>IF(Tabla46[[#This Row],[Tipos de Acciones]]="","",'Formulario PPGR1'!#REF!)</f>
        <v>#REF!</v>
      </c>
      <c r="F238" s="419" t="e">
        <f>IF(Tabla46[[#This Row],[Tipos de Acciones]]="","",'Formulario PPGR1'!#REF!)</f>
        <v>#REF!</v>
      </c>
      <c r="G238" s="416" t="s">
        <v>934</v>
      </c>
      <c r="H238" s="416" t="s">
        <v>2209</v>
      </c>
      <c r="I238" s="417" t="s">
        <v>2200</v>
      </c>
      <c r="J238" s="416" t="s">
        <v>2248</v>
      </c>
      <c r="K238" s="418" t="s">
        <v>2248</v>
      </c>
      <c r="L238" s="416" t="s">
        <v>469</v>
      </c>
      <c r="M238" s="316" t="s">
        <v>2258</v>
      </c>
      <c r="N238" s="316" t="s">
        <v>1157</v>
      </c>
      <c r="O238" s="415" t="s">
        <v>2200</v>
      </c>
      <c r="P238" s="318" t="s">
        <v>1157</v>
      </c>
      <c r="Q238" s="293" t="s">
        <v>2201</v>
      </c>
      <c r="R238" s="293">
        <v>3</v>
      </c>
      <c r="S238" s="517">
        <v>5000</v>
      </c>
      <c r="T238" s="520" t="e">
        <f>+[1]!Tabla46[[#This Row],[Precio Unitario]]*[1]!Tabla46[[#This Row],[Cantidad de Insumos]]</f>
        <v>#REF!</v>
      </c>
      <c r="U238" s="414">
        <v>265801</v>
      </c>
      <c r="V238" s="328" t="s">
        <v>926</v>
      </c>
      <c r="W238" s="420"/>
    </row>
    <row r="239" spans="2:23" ht="18.75" hidden="1" customHeight="1" x14ac:dyDescent="0.2">
      <c r="B239" s="419" t="e">
        <f>IF(Tabla46[[#This Row],[Tipos de Acciones]]="","",CONCATENATE(Tabla46[[#This Row],[POA]],".",Tabla46[[#This Row],[SRS]],".",Tabla46[[#This Row],[AREA]],".",Tabla46[[#This Row],[TIPO]]))</f>
        <v>#REF!</v>
      </c>
      <c r="C239" s="419" t="e">
        <f>IF(Tabla46[[#This Row],[Tipos de Acciones]]="","",'Formulario PPGR1'!#REF!)</f>
        <v>#REF!</v>
      </c>
      <c r="D239" s="419" t="e">
        <f>IF(Tabla46[[#This Row],[Tipos de Acciones]]="","",'Formulario PPGR1'!#REF!)</f>
        <v>#REF!</v>
      </c>
      <c r="E239" s="419" t="e">
        <f>IF(Tabla46[[#This Row],[Tipos de Acciones]]="","",'Formulario PPGR1'!#REF!)</f>
        <v>#REF!</v>
      </c>
      <c r="F239" s="419" t="e">
        <f>IF(Tabla46[[#This Row],[Tipos de Acciones]]="","",'Formulario PPGR1'!#REF!)</f>
        <v>#REF!</v>
      </c>
      <c r="G239" s="416" t="s">
        <v>936</v>
      </c>
      <c r="H239" s="416" t="s">
        <v>2221</v>
      </c>
      <c r="I239" s="417" t="s">
        <v>2236</v>
      </c>
      <c r="J239" s="416" t="s">
        <v>2236</v>
      </c>
      <c r="K239" s="418" t="s">
        <v>2240</v>
      </c>
      <c r="L239" s="416" t="s">
        <v>469</v>
      </c>
      <c r="M239" s="316" t="s">
        <v>2259</v>
      </c>
      <c r="N239" s="316" t="s">
        <v>1157</v>
      </c>
      <c r="O239" s="415" t="s">
        <v>2200</v>
      </c>
      <c r="P239" s="318" t="s">
        <v>1157</v>
      </c>
      <c r="Q239" s="293" t="s">
        <v>2201</v>
      </c>
      <c r="R239" s="293">
        <v>2</v>
      </c>
      <c r="S239" s="517">
        <v>4500</v>
      </c>
      <c r="T239" s="520" t="e">
        <f>+[1]!Tabla46[[#This Row],[Precio Unitario]]*[1]!Tabla46[[#This Row],[Cantidad de Insumos]]</f>
        <v>#REF!</v>
      </c>
      <c r="U239" s="414">
        <v>239301</v>
      </c>
      <c r="V239" s="328" t="s">
        <v>926</v>
      </c>
      <c r="W239" s="420"/>
    </row>
    <row r="240" spans="2:23" ht="18.75" hidden="1" customHeight="1" x14ac:dyDescent="0.2">
      <c r="B240" s="419" t="e">
        <f>IF(Tabla46[[#This Row],[Tipos de Acciones]]="","",CONCATENATE(Tabla46[[#This Row],[POA]],".",Tabla46[[#This Row],[SRS]],".",Tabla46[[#This Row],[AREA]],".",Tabla46[[#This Row],[TIPO]]))</f>
        <v>#REF!</v>
      </c>
      <c r="C240" s="419" t="e">
        <f>IF(Tabla46[[#This Row],[Tipos de Acciones]]="","",'Formulario PPGR1'!#REF!)</f>
        <v>#REF!</v>
      </c>
      <c r="D240" s="419" t="e">
        <f>IF(Tabla46[[#This Row],[Tipos de Acciones]]="","",'Formulario PPGR1'!#REF!)</f>
        <v>#REF!</v>
      </c>
      <c r="E240" s="419" t="e">
        <f>IF(Tabla46[[#This Row],[Tipos de Acciones]]="","",'Formulario PPGR1'!#REF!)</f>
        <v>#REF!</v>
      </c>
      <c r="F240" s="419" t="e">
        <f>IF(Tabla46[[#This Row],[Tipos de Acciones]]="","",'Formulario PPGR1'!#REF!)</f>
        <v>#REF!</v>
      </c>
      <c r="G240" s="416" t="s">
        <v>936</v>
      </c>
      <c r="H240" s="416" t="s">
        <v>2221</v>
      </c>
      <c r="I240" s="417" t="s">
        <v>2241</v>
      </c>
      <c r="J240" s="416" t="s">
        <v>2241</v>
      </c>
      <c r="K240" s="418" t="s">
        <v>2242</v>
      </c>
      <c r="L240" s="416" t="s">
        <v>469</v>
      </c>
      <c r="M240" s="316" t="s">
        <v>2259</v>
      </c>
      <c r="N240" s="316" t="s">
        <v>1157</v>
      </c>
      <c r="O240" s="415" t="s">
        <v>2200</v>
      </c>
      <c r="P240" s="318" t="s">
        <v>1157</v>
      </c>
      <c r="Q240" s="293" t="s">
        <v>2201</v>
      </c>
      <c r="R240" s="293">
        <v>2</v>
      </c>
      <c r="S240" s="517">
        <v>980</v>
      </c>
      <c r="T240" s="520" t="e">
        <f>+[1]!Tabla46[[#This Row],[Precio Unitario]]*[1]!Tabla46[[#This Row],[Cantidad de Insumos]]</f>
        <v>#REF!</v>
      </c>
      <c r="U240" s="414">
        <v>239301</v>
      </c>
      <c r="V240" s="328" t="s">
        <v>926</v>
      </c>
      <c r="W240" s="420"/>
    </row>
    <row r="241" spans="2:23" ht="18.75" hidden="1" customHeight="1" x14ac:dyDescent="0.2">
      <c r="B241" s="419" t="e">
        <f>IF(Tabla46[[#This Row],[Tipos de Acciones]]="","",CONCATENATE(Tabla46[[#This Row],[POA]],".",Tabla46[[#This Row],[SRS]],".",Tabla46[[#This Row],[AREA]],".",Tabla46[[#This Row],[TIPO]]))</f>
        <v>#REF!</v>
      </c>
      <c r="C241" s="419" t="e">
        <f>IF(Tabla46[[#This Row],[Tipos de Acciones]]="","",'Formulario PPGR1'!#REF!)</f>
        <v>#REF!</v>
      </c>
      <c r="D241" s="419" t="e">
        <f>IF(Tabla46[[#This Row],[Tipos de Acciones]]="","",'Formulario PPGR1'!#REF!)</f>
        <v>#REF!</v>
      </c>
      <c r="E241" s="419" t="e">
        <f>IF(Tabla46[[#This Row],[Tipos de Acciones]]="","",'Formulario PPGR1'!#REF!)</f>
        <v>#REF!</v>
      </c>
      <c r="F241" s="419" t="e">
        <f>IF(Tabla46[[#This Row],[Tipos de Acciones]]="","",'Formulario PPGR1'!#REF!)</f>
        <v>#REF!</v>
      </c>
      <c r="G241" s="416" t="s">
        <v>936</v>
      </c>
      <c r="H241" s="416" t="s">
        <v>2221</v>
      </c>
      <c r="I241" s="417" t="s">
        <v>2241</v>
      </c>
      <c r="J241" s="416" t="s">
        <v>2241</v>
      </c>
      <c r="K241" s="418" t="s">
        <v>2243</v>
      </c>
      <c r="L241" s="416" t="s">
        <v>469</v>
      </c>
      <c r="M241" s="316" t="s">
        <v>2259</v>
      </c>
      <c r="N241" s="316" t="s">
        <v>1157</v>
      </c>
      <c r="O241" s="415" t="s">
        <v>2200</v>
      </c>
      <c r="P241" s="318" t="s">
        <v>1157</v>
      </c>
      <c r="Q241" s="293" t="s">
        <v>2201</v>
      </c>
      <c r="R241" s="293">
        <v>2</v>
      </c>
      <c r="S241" s="517">
        <v>3520</v>
      </c>
      <c r="T241" s="520" t="e">
        <f>+[1]!Tabla46[[#This Row],[Precio Unitario]]*[1]!Tabla46[[#This Row],[Cantidad de Insumos]]</f>
        <v>#REF!</v>
      </c>
      <c r="U241" s="414">
        <v>239301</v>
      </c>
      <c r="V241" s="328" t="s">
        <v>926</v>
      </c>
      <c r="W241" s="420"/>
    </row>
    <row r="242" spans="2:23" ht="18.75" hidden="1" customHeight="1" x14ac:dyDescent="0.2">
      <c r="B242" s="419" t="e">
        <f>IF(Tabla46[[#This Row],[Tipos de Acciones]]="","",CONCATENATE(Tabla46[[#This Row],[POA]],".",Tabla46[[#This Row],[SRS]],".",Tabla46[[#This Row],[AREA]],".",Tabla46[[#This Row],[TIPO]]))</f>
        <v>#REF!</v>
      </c>
      <c r="C242" s="419" t="e">
        <f>IF(Tabla46[[#This Row],[Tipos de Acciones]]="","",'Formulario PPGR1'!#REF!)</f>
        <v>#REF!</v>
      </c>
      <c r="D242" s="419" t="e">
        <f>IF(Tabla46[[#This Row],[Tipos de Acciones]]="","",'Formulario PPGR1'!#REF!)</f>
        <v>#REF!</v>
      </c>
      <c r="E242" s="419" t="e">
        <f>IF(Tabla46[[#This Row],[Tipos de Acciones]]="","",'Formulario PPGR1'!#REF!)</f>
        <v>#REF!</v>
      </c>
      <c r="F242" s="419" t="e">
        <f>IF(Tabla46[[#This Row],[Tipos de Acciones]]="","",'Formulario PPGR1'!#REF!)</f>
        <v>#REF!</v>
      </c>
      <c r="G242" s="416" t="s">
        <v>936</v>
      </c>
      <c r="H242" s="416" t="s">
        <v>2221</v>
      </c>
      <c r="I242" s="417" t="s">
        <v>2244</v>
      </c>
      <c r="J242" s="416" t="s">
        <v>2244</v>
      </c>
      <c r="K242" s="418" t="s">
        <v>2245</v>
      </c>
      <c r="L242" s="416" t="s">
        <v>469</v>
      </c>
      <c r="M242" s="316" t="s">
        <v>2259</v>
      </c>
      <c r="N242" s="316" t="s">
        <v>1157</v>
      </c>
      <c r="O242" s="415" t="s">
        <v>2200</v>
      </c>
      <c r="P242" s="318" t="s">
        <v>1157</v>
      </c>
      <c r="Q242" s="293" t="s">
        <v>2201</v>
      </c>
      <c r="R242" s="293">
        <v>1</v>
      </c>
      <c r="S242" s="517">
        <v>14666.65</v>
      </c>
      <c r="T242" s="520" t="e">
        <f>+[1]!Tabla46[[#This Row],[Precio Unitario]]*[1]!Tabla46[[#This Row],[Cantidad de Insumos]]</f>
        <v>#REF!</v>
      </c>
      <c r="U242" s="414">
        <v>239301</v>
      </c>
      <c r="V242" s="328" t="s">
        <v>926</v>
      </c>
      <c r="W242" s="420"/>
    </row>
    <row r="243" spans="2:23" ht="18.75" hidden="1" customHeight="1" x14ac:dyDescent="0.2">
      <c r="B243" s="419" t="e">
        <f>IF(Tabla46[[#This Row],[Tipos de Acciones]]="","",CONCATENATE(Tabla46[[#This Row],[POA]],".",Tabla46[[#This Row],[SRS]],".",Tabla46[[#This Row],[AREA]],".",Tabla46[[#This Row],[TIPO]]))</f>
        <v>#REF!</v>
      </c>
      <c r="C243" s="419" t="e">
        <f>IF(Tabla46[[#This Row],[Tipos de Acciones]]="","",'Formulario PPGR1'!#REF!)</f>
        <v>#REF!</v>
      </c>
      <c r="D243" s="419" t="e">
        <f>IF(Tabla46[[#This Row],[Tipos de Acciones]]="","",'Formulario PPGR1'!#REF!)</f>
        <v>#REF!</v>
      </c>
      <c r="E243" s="419" t="e">
        <f>IF(Tabla46[[#This Row],[Tipos de Acciones]]="","",'Formulario PPGR1'!#REF!)</f>
        <v>#REF!</v>
      </c>
      <c r="F243" s="419" t="e">
        <f>IF(Tabla46[[#This Row],[Tipos de Acciones]]="","",'Formulario PPGR1'!#REF!)</f>
        <v>#REF!</v>
      </c>
      <c r="G243" s="416" t="s">
        <v>936</v>
      </c>
      <c r="H243" s="416" t="s">
        <v>2221</v>
      </c>
      <c r="I243" s="417" t="s">
        <v>2246</v>
      </c>
      <c r="J243" s="416" t="s">
        <v>2246</v>
      </c>
      <c r="K243" s="418" t="s">
        <v>2247</v>
      </c>
      <c r="L243" s="416" t="s">
        <v>469</v>
      </c>
      <c r="M243" s="316" t="s">
        <v>2259</v>
      </c>
      <c r="N243" s="316" t="s">
        <v>1157</v>
      </c>
      <c r="O243" s="415" t="s">
        <v>2200</v>
      </c>
      <c r="P243" s="318" t="s">
        <v>1157</v>
      </c>
      <c r="Q243" s="293" t="s">
        <v>2201</v>
      </c>
      <c r="R243" s="293">
        <v>1</v>
      </c>
      <c r="S243" s="517">
        <v>257712</v>
      </c>
      <c r="T243" s="520" t="e">
        <f>+[1]!Tabla46[[#This Row],[Precio Unitario]]*[1]!Tabla46[[#This Row],[Cantidad de Insumos]]</f>
        <v>#REF!</v>
      </c>
      <c r="U243" s="414">
        <v>261401</v>
      </c>
      <c r="V243" s="328" t="s">
        <v>926</v>
      </c>
      <c r="W243" s="420"/>
    </row>
    <row r="244" spans="2:23" ht="18.75" hidden="1" customHeight="1" x14ac:dyDescent="0.2">
      <c r="B244" s="419" t="e">
        <f>IF(Tabla46[[#This Row],[Tipos de Acciones]]="","",CONCATENATE(Tabla46[[#This Row],[POA]],".",Tabla46[[#This Row],[SRS]],".",Tabla46[[#This Row],[AREA]],".",Tabla46[[#This Row],[TIPO]]))</f>
        <v>#REF!</v>
      </c>
      <c r="C244" s="419" t="e">
        <f>IF(Tabla46[[#This Row],[Tipos de Acciones]]="","",'Formulario PPGR1'!#REF!)</f>
        <v>#REF!</v>
      </c>
      <c r="D244" s="419" t="e">
        <f>IF(Tabla46[[#This Row],[Tipos de Acciones]]="","",'Formulario PPGR1'!#REF!)</f>
        <v>#REF!</v>
      </c>
      <c r="E244" s="419" t="e">
        <f>IF(Tabla46[[#This Row],[Tipos de Acciones]]="","",'Formulario PPGR1'!#REF!)</f>
        <v>#REF!</v>
      </c>
      <c r="F244" s="419" t="e">
        <f>IF(Tabla46[[#This Row],[Tipos de Acciones]]="","",'Formulario PPGR1'!#REF!)</f>
        <v>#REF!</v>
      </c>
      <c r="G244" s="416" t="s">
        <v>936</v>
      </c>
      <c r="H244" s="416" t="s">
        <v>2209</v>
      </c>
      <c r="I244" s="417" t="s">
        <v>2200</v>
      </c>
      <c r="J244" s="416" t="s">
        <v>2248</v>
      </c>
      <c r="K244" s="418" t="s">
        <v>2248</v>
      </c>
      <c r="L244" s="416" t="s">
        <v>469</v>
      </c>
      <c r="M244" s="316" t="s">
        <v>2259</v>
      </c>
      <c r="N244" s="316" t="s">
        <v>1157</v>
      </c>
      <c r="O244" s="415" t="s">
        <v>2200</v>
      </c>
      <c r="P244" s="318" t="s">
        <v>1157</v>
      </c>
      <c r="Q244" s="293" t="s">
        <v>2201</v>
      </c>
      <c r="R244" s="293">
        <v>1</v>
      </c>
      <c r="S244" s="517">
        <v>30000</v>
      </c>
      <c r="T244" s="520" t="e">
        <f>+[1]!Tabla46[[#This Row],[Precio Unitario]]*[1]!Tabla46[[#This Row],[Cantidad de Insumos]]</f>
        <v>#REF!</v>
      </c>
      <c r="U244" s="414">
        <v>265801</v>
      </c>
      <c r="V244" s="328" t="s">
        <v>926</v>
      </c>
      <c r="W244" s="420"/>
    </row>
    <row r="245" spans="2:23" ht="18.75" hidden="1" customHeight="1" x14ac:dyDescent="0.2">
      <c r="B245" s="419" t="e">
        <f>IF(Tabla46[[#This Row],[Tipos de Acciones]]="","",CONCATENATE(Tabla46[[#This Row],[POA]],".",Tabla46[[#This Row],[SRS]],".",Tabla46[[#This Row],[AREA]],".",Tabla46[[#This Row],[TIPO]]))</f>
        <v>#REF!</v>
      </c>
      <c r="C245" s="419" t="e">
        <f>IF(Tabla46[[#This Row],[Tipos de Acciones]]="","",'Formulario PPGR1'!#REF!)</f>
        <v>#REF!</v>
      </c>
      <c r="D245" s="419" t="e">
        <f>IF(Tabla46[[#This Row],[Tipos de Acciones]]="","",'Formulario PPGR1'!#REF!)</f>
        <v>#REF!</v>
      </c>
      <c r="E245" s="419" t="e">
        <f>IF(Tabla46[[#This Row],[Tipos de Acciones]]="","",'Formulario PPGR1'!#REF!)</f>
        <v>#REF!</v>
      </c>
      <c r="F245" s="419" t="e">
        <f>IF(Tabla46[[#This Row],[Tipos de Acciones]]="","",'Formulario PPGR1'!#REF!)</f>
        <v>#REF!</v>
      </c>
      <c r="G245" s="416" t="s">
        <v>934</v>
      </c>
      <c r="H245" s="416" t="s">
        <v>2209</v>
      </c>
      <c r="I245" s="417" t="s">
        <v>2200</v>
      </c>
      <c r="J245" s="416" t="s">
        <v>2248</v>
      </c>
      <c r="K245" s="418" t="s">
        <v>2248</v>
      </c>
      <c r="L245" s="416" t="s">
        <v>469</v>
      </c>
      <c r="M245" s="316" t="s">
        <v>2259</v>
      </c>
      <c r="N245" s="316" t="s">
        <v>1157</v>
      </c>
      <c r="O245" s="415" t="s">
        <v>2200</v>
      </c>
      <c r="P245" s="318" t="s">
        <v>1157</v>
      </c>
      <c r="Q245" s="293" t="s">
        <v>2201</v>
      </c>
      <c r="R245" s="293">
        <v>3</v>
      </c>
      <c r="S245" s="517">
        <v>5000</v>
      </c>
      <c r="T245" s="520" t="e">
        <f>+[1]!Tabla46[[#This Row],[Precio Unitario]]*[1]!Tabla46[[#This Row],[Cantidad de Insumos]]</f>
        <v>#REF!</v>
      </c>
      <c r="U245" s="414">
        <v>265801</v>
      </c>
      <c r="V245" s="328" t="s">
        <v>926</v>
      </c>
      <c r="W245" s="420"/>
    </row>
    <row r="246" spans="2:23" ht="18.75" hidden="1" customHeight="1" x14ac:dyDescent="0.2">
      <c r="B246" s="419" t="e">
        <f>IF(Tabla46[[#This Row],[Tipos de Acciones]]="","",CONCATENATE(Tabla46[[#This Row],[POA]],".",Tabla46[[#This Row],[SRS]],".",Tabla46[[#This Row],[AREA]],".",Tabla46[[#This Row],[TIPO]]))</f>
        <v>#REF!</v>
      </c>
      <c r="C246" s="419" t="e">
        <f>IF(Tabla46[[#This Row],[Tipos de Acciones]]="","",'Formulario PPGR1'!#REF!)</f>
        <v>#REF!</v>
      </c>
      <c r="D246" s="419" t="e">
        <f>IF(Tabla46[[#This Row],[Tipos de Acciones]]="","",'Formulario PPGR1'!#REF!)</f>
        <v>#REF!</v>
      </c>
      <c r="E246" s="419" t="e">
        <f>IF(Tabla46[[#This Row],[Tipos de Acciones]]="","",'Formulario PPGR1'!#REF!)</f>
        <v>#REF!</v>
      </c>
      <c r="F246" s="419" t="e">
        <f>IF(Tabla46[[#This Row],[Tipos de Acciones]]="","",'Formulario PPGR1'!#REF!)</f>
        <v>#REF!</v>
      </c>
      <c r="G246" s="416" t="s">
        <v>936</v>
      </c>
      <c r="H246" s="416" t="s">
        <v>2221</v>
      </c>
      <c r="I246" s="417" t="s">
        <v>2233</v>
      </c>
      <c r="J246" s="416" t="s">
        <v>2234</v>
      </c>
      <c r="K246" s="418" t="s">
        <v>2235</v>
      </c>
      <c r="L246" s="416" t="s">
        <v>469</v>
      </c>
      <c r="M246" s="316" t="s">
        <v>2259</v>
      </c>
      <c r="N246" s="316" t="s">
        <v>1157</v>
      </c>
      <c r="O246" s="415" t="s">
        <v>2200</v>
      </c>
      <c r="P246" s="318" t="s">
        <v>1157</v>
      </c>
      <c r="Q246" s="293" t="s">
        <v>2201</v>
      </c>
      <c r="R246" s="293">
        <v>1</v>
      </c>
      <c r="S246" s="517">
        <v>8270</v>
      </c>
      <c r="T246" s="520" t="e">
        <f>+[1]!Tabla46[[#This Row],[Precio Unitario]]*[1]!Tabla46[[#This Row],[Cantidad de Insumos]]</f>
        <v>#REF!</v>
      </c>
      <c r="U246" s="414">
        <v>239301</v>
      </c>
      <c r="V246" s="328" t="s">
        <v>926</v>
      </c>
      <c r="W246" s="420"/>
    </row>
    <row r="247" spans="2:23" ht="18.75" hidden="1" customHeight="1" x14ac:dyDescent="0.2">
      <c r="B247" s="419" t="e">
        <f>IF(Tabla46[[#This Row],[Tipos de Acciones]]="","",CONCATENATE(Tabla46[[#This Row],[POA]],".",Tabla46[[#This Row],[SRS]],".",Tabla46[[#This Row],[AREA]],".",Tabla46[[#This Row],[TIPO]]))</f>
        <v>#REF!</v>
      </c>
      <c r="C247" s="419" t="e">
        <f>IF(Tabla46[[#This Row],[Tipos de Acciones]]="","",'Formulario PPGR1'!#REF!)</f>
        <v>#REF!</v>
      </c>
      <c r="D247" s="419" t="e">
        <f>IF(Tabla46[[#This Row],[Tipos de Acciones]]="","",'Formulario PPGR1'!#REF!)</f>
        <v>#REF!</v>
      </c>
      <c r="E247" s="419" t="e">
        <f>IF(Tabla46[[#This Row],[Tipos de Acciones]]="","",'Formulario PPGR1'!#REF!)</f>
        <v>#REF!</v>
      </c>
      <c r="F247" s="419" t="e">
        <f>IF(Tabla46[[#This Row],[Tipos de Acciones]]="","",'Formulario PPGR1'!#REF!)</f>
        <v>#REF!</v>
      </c>
      <c r="G247" s="416" t="s">
        <v>936</v>
      </c>
      <c r="H247" s="416" t="s">
        <v>2221</v>
      </c>
      <c r="I247" s="417" t="s">
        <v>2233</v>
      </c>
      <c r="J247" s="416" t="s">
        <v>2234</v>
      </c>
      <c r="K247" s="418" t="s">
        <v>2251</v>
      </c>
      <c r="L247" s="416" t="s">
        <v>469</v>
      </c>
      <c r="M247" s="316" t="s">
        <v>2259</v>
      </c>
      <c r="N247" s="316" t="s">
        <v>1157</v>
      </c>
      <c r="O247" s="415" t="s">
        <v>2200</v>
      </c>
      <c r="P247" s="318" t="s">
        <v>1157</v>
      </c>
      <c r="Q247" s="293" t="s">
        <v>2201</v>
      </c>
      <c r="R247" s="293">
        <v>1</v>
      </c>
      <c r="S247" s="517">
        <v>8270</v>
      </c>
      <c r="T247" s="520" t="e">
        <f>+[1]!Tabla46[[#This Row],[Precio Unitario]]*[1]!Tabla46[[#This Row],[Cantidad de Insumos]]</f>
        <v>#REF!</v>
      </c>
      <c r="U247" s="414">
        <v>239301</v>
      </c>
      <c r="V247" s="328" t="s">
        <v>926</v>
      </c>
      <c r="W247" s="420"/>
    </row>
    <row r="248" spans="2:23" ht="18.75" hidden="1" customHeight="1" x14ac:dyDescent="0.2">
      <c r="B248" s="419" t="e">
        <f>IF(Tabla46[[#This Row],[Tipos de Acciones]]="","",CONCATENATE(Tabla46[[#This Row],[POA]],".",Tabla46[[#This Row],[SRS]],".",Tabla46[[#This Row],[AREA]],".",Tabla46[[#This Row],[TIPO]]))</f>
        <v>#REF!</v>
      </c>
      <c r="C248" s="419" t="e">
        <f>IF(Tabla46[[#This Row],[Tipos de Acciones]]="","",'Formulario PPGR1'!#REF!)</f>
        <v>#REF!</v>
      </c>
      <c r="D248" s="419" t="e">
        <f>IF(Tabla46[[#This Row],[Tipos de Acciones]]="","",'Formulario PPGR1'!#REF!)</f>
        <v>#REF!</v>
      </c>
      <c r="E248" s="419" t="e">
        <f>IF(Tabla46[[#This Row],[Tipos de Acciones]]="","",'Formulario PPGR1'!#REF!)</f>
        <v>#REF!</v>
      </c>
      <c r="F248" s="419" t="e">
        <f>IF(Tabla46[[#This Row],[Tipos de Acciones]]="","",'Formulario PPGR1'!#REF!)</f>
        <v>#REF!</v>
      </c>
      <c r="G248" s="416" t="s">
        <v>936</v>
      </c>
      <c r="H248" s="416" t="s">
        <v>2206</v>
      </c>
      <c r="I248" s="417" t="s">
        <v>2212</v>
      </c>
      <c r="J248" s="416" t="s">
        <v>2212</v>
      </c>
      <c r="K248" s="418" t="s">
        <v>2213</v>
      </c>
      <c r="L248" s="416" t="s">
        <v>469</v>
      </c>
      <c r="M248" s="316" t="s">
        <v>2259</v>
      </c>
      <c r="N248" s="316" t="s">
        <v>1157</v>
      </c>
      <c r="O248" s="415" t="s">
        <v>2200</v>
      </c>
      <c r="P248" s="318" t="s">
        <v>1157</v>
      </c>
      <c r="Q248" s="293" t="s">
        <v>2201</v>
      </c>
      <c r="R248" s="293">
        <v>1</v>
      </c>
      <c r="S248" s="517">
        <v>56050</v>
      </c>
      <c r="T248" s="520" t="e">
        <f>+[1]!Tabla46[[#This Row],[Precio Unitario]]*[1]!Tabla46[[#This Row],[Cantidad de Insumos]]</f>
        <v>#REF!</v>
      </c>
      <c r="U248" s="414">
        <v>261301</v>
      </c>
      <c r="V248" s="328" t="s">
        <v>926</v>
      </c>
      <c r="W248" s="420"/>
    </row>
    <row r="249" spans="2:23" ht="18.75" hidden="1" customHeight="1" x14ac:dyDescent="0.2">
      <c r="B249" s="419" t="e">
        <f>IF(Tabla46[[#This Row],[Tipos de Acciones]]="","",CONCATENATE(Tabla46[[#This Row],[POA]],".",Tabla46[[#This Row],[SRS]],".",Tabla46[[#This Row],[AREA]],".",Tabla46[[#This Row],[TIPO]]))</f>
        <v>#REF!</v>
      </c>
      <c r="C249" s="419" t="e">
        <f>IF(Tabla46[[#This Row],[Tipos de Acciones]]="","",'Formulario PPGR1'!#REF!)</f>
        <v>#REF!</v>
      </c>
      <c r="D249" s="419" t="e">
        <f>IF(Tabla46[[#This Row],[Tipos de Acciones]]="","",'Formulario PPGR1'!#REF!)</f>
        <v>#REF!</v>
      </c>
      <c r="E249" s="419" t="e">
        <f>IF(Tabla46[[#This Row],[Tipos de Acciones]]="","",'Formulario PPGR1'!#REF!)</f>
        <v>#REF!</v>
      </c>
      <c r="F249" s="419" t="e">
        <f>IF(Tabla46[[#This Row],[Tipos de Acciones]]="","",'Formulario PPGR1'!#REF!)</f>
        <v>#REF!</v>
      </c>
      <c r="G249" s="416" t="s">
        <v>934</v>
      </c>
      <c r="H249" s="416" t="s">
        <v>2206</v>
      </c>
      <c r="I249" s="417" t="s">
        <v>2212</v>
      </c>
      <c r="J249" s="416" t="s">
        <v>2212</v>
      </c>
      <c r="K249" s="418" t="s">
        <v>2213</v>
      </c>
      <c r="L249" s="416" t="s">
        <v>469</v>
      </c>
      <c r="M249" s="316" t="s">
        <v>2259</v>
      </c>
      <c r="N249" s="316" t="s">
        <v>1157</v>
      </c>
      <c r="O249" s="415" t="s">
        <v>2200</v>
      </c>
      <c r="P249" s="318" t="s">
        <v>1157</v>
      </c>
      <c r="Q249" s="293" t="s">
        <v>2201</v>
      </c>
      <c r="R249" s="293">
        <v>3</v>
      </c>
      <c r="S249" s="517">
        <v>5000</v>
      </c>
      <c r="T249" s="520" t="e">
        <f>+[1]!Tabla46[[#This Row],[Precio Unitario]]*[1]!Tabla46[[#This Row],[Cantidad de Insumos]]</f>
        <v>#REF!</v>
      </c>
      <c r="U249" s="414">
        <v>261301</v>
      </c>
      <c r="V249" s="328" t="s">
        <v>926</v>
      </c>
      <c r="W249" s="420"/>
    </row>
    <row r="250" spans="2:23" ht="18.75" hidden="1" customHeight="1" x14ac:dyDescent="0.2">
      <c r="B250" s="419" t="e">
        <f>IF(Tabla46[[#This Row],[Tipos de Acciones]]="","",CONCATENATE(Tabla46[[#This Row],[POA]],".",Tabla46[[#This Row],[SRS]],".",Tabla46[[#This Row],[AREA]],".",Tabla46[[#This Row],[TIPO]]))</f>
        <v>#REF!</v>
      </c>
      <c r="C250" s="419" t="e">
        <f>IF(Tabla46[[#This Row],[Tipos de Acciones]]="","",'Formulario PPGR1'!#REF!)</f>
        <v>#REF!</v>
      </c>
      <c r="D250" s="419" t="e">
        <f>IF(Tabla46[[#This Row],[Tipos de Acciones]]="","",'Formulario PPGR1'!#REF!)</f>
        <v>#REF!</v>
      </c>
      <c r="E250" s="419" t="e">
        <f>IF(Tabla46[[#This Row],[Tipos de Acciones]]="","",'Formulario PPGR1'!#REF!)</f>
        <v>#REF!</v>
      </c>
      <c r="F250" s="419" t="e">
        <f>IF(Tabla46[[#This Row],[Tipos de Acciones]]="","",'Formulario PPGR1'!#REF!)</f>
        <v>#REF!</v>
      </c>
      <c r="G250" s="416" t="s">
        <v>936</v>
      </c>
      <c r="H250" s="416" t="s">
        <v>2215</v>
      </c>
      <c r="I250" s="417" t="s">
        <v>2216</v>
      </c>
      <c r="J250" s="416" t="s">
        <v>2216</v>
      </c>
      <c r="K250" s="418" t="s">
        <v>2217</v>
      </c>
      <c r="L250" s="416" t="s">
        <v>469</v>
      </c>
      <c r="M250" s="316" t="s">
        <v>2259</v>
      </c>
      <c r="N250" s="316" t="s">
        <v>1157</v>
      </c>
      <c r="O250" s="415" t="s">
        <v>2200</v>
      </c>
      <c r="P250" s="318" t="s">
        <v>1157</v>
      </c>
      <c r="Q250" s="293" t="s">
        <v>2201</v>
      </c>
      <c r="R250" s="293">
        <v>1</v>
      </c>
      <c r="S250" s="517">
        <v>15000</v>
      </c>
      <c r="T250" s="520" t="e">
        <f>+[1]!Tabla46[[#This Row],[Precio Unitario]]*[1]!Tabla46[[#This Row],[Cantidad de Insumos]]</f>
        <v>#REF!</v>
      </c>
      <c r="U250" s="414">
        <v>239601</v>
      </c>
      <c r="V250" s="328" t="s">
        <v>926</v>
      </c>
      <c r="W250" s="420"/>
    </row>
    <row r="251" spans="2:23" ht="18.75" hidden="1" customHeight="1" x14ac:dyDescent="0.2">
      <c r="B251" s="419" t="e">
        <f>IF(Tabla46[[#This Row],[Tipos de Acciones]]="","",CONCATENATE(Tabla46[[#This Row],[POA]],".",Tabla46[[#This Row],[SRS]],".",Tabla46[[#This Row],[AREA]],".",Tabla46[[#This Row],[TIPO]]))</f>
        <v>#REF!</v>
      </c>
      <c r="C251" s="419" t="e">
        <f>IF(Tabla46[[#This Row],[Tipos de Acciones]]="","",'Formulario PPGR1'!#REF!)</f>
        <v>#REF!</v>
      </c>
      <c r="D251" s="419" t="e">
        <f>IF(Tabla46[[#This Row],[Tipos de Acciones]]="","",'Formulario PPGR1'!#REF!)</f>
        <v>#REF!</v>
      </c>
      <c r="E251" s="419" t="e">
        <f>IF(Tabla46[[#This Row],[Tipos de Acciones]]="","",'Formulario PPGR1'!#REF!)</f>
        <v>#REF!</v>
      </c>
      <c r="F251" s="419" t="e">
        <f>IF(Tabla46[[#This Row],[Tipos de Acciones]]="","",'Formulario PPGR1'!#REF!)</f>
        <v>#REF!</v>
      </c>
      <c r="G251" s="416" t="s">
        <v>936</v>
      </c>
      <c r="H251" s="416" t="s">
        <v>2218</v>
      </c>
      <c r="I251" s="417" t="s">
        <v>2219</v>
      </c>
      <c r="J251" s="416" t="s">
        <v>2219</v>
      </c>
      <c r="K251" s="418" t="s">
        <v>2220</v>
      </c>
      <c r="L251" s="416" t="s">
        <v>469</v>
      </c>
      <c r="M251" s="316" t="s">
        <v>2259</v>
      </c>
      <c r="N251" s="316" t="s">
        <v>1157</v>
      </c>
      <c r="O251" s="415" t="s">
        <v>2200</v>
      </c>
      <c r="P251" s="318" t="s">
        <v>1157</v>
      </c>
      <c r="Q251" s="293" t="s">
        <v>2201</v>
      </c>
      <c r="R251" s="293">
        <v>2</v>
      </c>
      <c r="S251" s="517">
        <v>8600</v>
      </c>
      <c r="T251" s="520" t="e">
        <f>+[1]!Tabla46[[#This Row],[Precio Unitario]]*[1]!Tabla46[[#This Row],[Cantidad de Insumos]]</f>
        <v>#REF!</v>
      </c>
      <c r="U251" s="414">
        <v>239601</v>
      </c>
      <c r="V251" s="328" t="s">
        <v>926</v>
      </c>
      <c r="W251" s="420"/>
    </row>
    <row r="252" spans="2:23" ht="18.75" hidden="1" customHeight="1" x14ac:dyDescent="0.2">
      <c r="B252" s="419" t="e">
        <f>IF(Tabla46[[#This Row],[Tipos de Acciones]]="","",CONCATENATE(Tabla46[[#This Row],[POA]],".",Tabla46[[#This Row],[SRS]],".",Tabla46[[#This Row],[AREA]],".",Tabla46[[#This Row],[TIPO]]))</f>
        <v>#REF!</v>
      </c>
      <c r="C252" s="419" t="e">
        <f>IF(Tabla46[[#This Row],[Tipos de Acciones]]="","",'Formulario PPGR1'!#REF!)</f>
        <v>#REF!</v>
      </c>
      <c r="D252" s="419" t="e">
        <f>IF(Tabla46[[#This Row],[Tipos de Acciones]]="","",'Formulario PPGR1'!#REF!)</f>
        <v>#REF!</v>
      </c>
      <c r="E252" s="419" t="e">
        <f>IF(Tabla46[[#This Row],[Tipos de Acciones]]="","",'Formulario PPGR1'!#REF!)</f>
        <v>#REF!</v>
      </c>
      <c r="F252" s="419" t="e">
        <f>IF(Tabla46[[#This Row],[Tipos de Acciones]]="","",'Formulario PPGR1'!#REF!)</f>
        <v>#REF!</v>
      </c>
      <c r="G252" s="416" t="s">
        <v>936</v>
      </c>
      <c r="H252" s="416" t="s">
        <v>2221</v>
      </c>
      <c r="I252" s="417" t="s">
        <v>2222</v>
      </c>
      <c r="J252" s="416" t="s">
        <v>2222</v>
      </c>
      <c r="K252" s="418" t="s">
        <v>2223</v>
      </c>
      <c r="L252" s="416" t="s">
        <v>469</v>
      </c>
      <c r="M252" s="316" t="s">
        <v>2259</v>
      </c>
      <c r="N252" s="316" t="s">
        <v>1157</v>
      </c>
      <c r="O252" s="415" t="s">
        <v>2200</v>
      </c>
      <c r="P252" s="318" t="s">
        <v>1157</v>
      </c>
      <c r="Q252" s="293" t="s">
        <v>2201</v>
      </c>
      <c r="R252" s="293">
        <v>2</v>
      </c>
      <c r="S252" s="517">
        <v>43660</v>
      </c>
      <c r="T252" s="520" t="e">
        <f>+[1]!Tabla46[[#This Row],[Precio Unitario]]*[1]!Tabla46[[#This Row],[Cantidad de Insumos]]</f>
        <v>#REF!</v>
      </c>
      <c r="U252" s="414">
        <v>261901</v>
      </c>
      <c r="V252" s="328" t="s">
        <v>926</v>
      </c>
      <c r="W252" s="420"/>
    </row>
    <row r="253" spans="2:23" ht="18.75" hidden="1" customHeight="1" x14ac:dyDescent="0.2">
      <c r="B253" s="419" t="e">
        <f>IF(Tabla46[[#This Row],[Tipos de Acciones]]="","",CONCATENATE(Tabla46[[#This Row],[POA]],".",Tabla46[[#This Row],[SRS]],".",Tabla46[[#This Row],[AREA]],".",Tabla46[[#This Row],[TIPO]]))</f>
        <v>#REF!</v>
      </c>
      <c r="C253" s="419" t="e">
        <f>IF(Tabla46[[#This Row],[Tipos de Acciones]]="","",'Formulario PPGR1'!#REF!)</f>
        <v>#REF!</v>
      </c>
      <c r="D253" s="419" t="e">
        <f>IF(Tabla46[[#This Row],[Tipos de Acciones]]="","",'Formulario PPGR1'!#REF!)</f>
        <v>#REF!</v>
      </c>
      <c r="E253" s="419" t="e">
        <f>IF(Tabla46[[#This Row],[Tipos de Acciones]]="","",'Formulario PPGR1'!#REF!)</f>
        <v>#REF!</v>
      </c>
      <c r="F253" s="419" t="e">
        <f>IF(Tabla46[[#This Row],[Tipos de Acciones]]="","",'Formulario PPGR1'!#REF!)</f>
        <v>#REF!</v>
      </c>
      <c r="G253" s="416" t="s">
        <v>936</v>
      </c>
      <c r="H253" s="416" t="s">
        <v>2221</v>
      </c>
      <c r="I253" s="417" t="s">
        <v>2236</v>
      </c>
      <c r="J253" s="416" t="s">
        <v>2236</v>
      </c>
      <c r="K253" s="418" t="s">
        <v>2237</v>
      </c>
      <c r="L253" s="416" t="s">
        <v>469</v>
      </c>
      <c r="M253" s="316" t="s">
        <v>2259</v>
      </c>
      <c r="N253" s="316" t="s">
        <v>1157</v>
      </c>
      <c r="O253" s="415" t="s">
        <v>2200</v>
      </c>
      <c r="P253" s="318" t="s">
        <v>1157</v>
      </c>
      <c r="Q253" s="293" t="s">
        <v>2201</v>
      </c>
      <c r="R253" s="293">
        <v>2</v>
      </c>
      <c r="S253" s="517">
        <v>15733.33</v>
      </c>
      <c r="T253" s="520" t="e">
        <f>+[1]!Tabla46[[#This Row],[Precio Unitario]]*[1]!Tabla46[[#This Row],[Cantidad de Insumos]]</f>
        <v>#REF!</v>
      </c>
      <c r="U253" s="414">
        <v>239301</v>
      </c>
      <c r="V253" s="328" t="s">
        <v>926</v>
      </c>
      <c r="W253" s="420"/>
    </row>
    <row r="254" spans="2:23" ht="18.75" hidden="1" customHeight="1" x14ac:dyDescent="0.2">
      <c r="B254" s="419" t="e">
        <f>IF(Tabla46[[#This Row],[Tipos de Acciones]]="","",CONCATENATE(Tabla46[[#This Row],[POA]],".",Tabla46[[#This Row],[SRS]],".",Tabla46[[#This Row],[AREA]],".",Tabla46[[#This Row],[TIPO]]))</f>
        <v>#REF!</v>
      </c>
      <c r="C254" s="419" t="e">
        <f>IF(Tabla46[[#This Row],[Tipos de Acciones]]="","",'Formulario PPGR1'!#REF!)</f>
        <v>#REF!</v>
      </c>
      <c r="D254" s="419" t="e">
        <f>IF(Tabla46[[#This Row],[Tipos de Acciones]]="","",'Formulario PPGR1'!#REF!)</f>
        <v>#REF!</v>
      </c>
      <c r="E254" s="419" t="e">
        <f>IF(Tabla46[[#This Row],[Tipos de Acciones]]="","",'Formulario PPGR1'!#REF!)</f>
        <v>#REF!</v>
      </c>
      <c r="F254" s="419" t="e">
        <f>IF(Tabla46[[#This Row],[Tipos de Acciones]]="","",'Formulario PPGR1'!#REF!)</f>
        <v>#REF!</v>
      </c>
      <c r="G254" s="416" t="s">
        <v>936</v>
      </c>
      <c r="H254" s="416" t="s">
        <v>2221</v>
      </c>
      <c r="I254" s="417" t="s">
        <v>2236</v>
      </c>
      <c r="J254" s="416" t="s">
        <v>2236</v>
      </c>
      <c r="K254" s="418" t="s">
        <v>2238</v>
      </c>
      <c r="L254" s="416" t="s">
        <v>469</v>
      </c>
      <c r="M254" s="316" t="s">
        <v>2259</v>
      </c>
      <c r="N254" s="316" t="s">
        <v>1157</v>
      </c>
      <c r="O254" s="415" t="s">
        <v>2200</v>
      </c>
      <c r="P254" s="318" t="s">
        <v>1157</v>
      </c>
      <c r="Q254" s="293" t="s">
        <v>2201</v>
      </c>
      <c r="R254" s="293">
        <v>2</v>
      </c>
      <c r="S254" s="517">
        <v>4500</v>
      </c>
      <c r="T254" s="520" t="e">
        <f>+[1]!Tabla46[[#This Row],[Precio Unitario]]*[1]!Tabla46[[#This Row],[Cantidad de Insumos]]</f>
        <v>#REF!</v>
      </c>
      <c r="U254" s="414">
        <v>239301</v>
      </c>
      <c r="V254" s="328" t="s">
        <v>926</v>
      </c>
      <c r="W254" s="420"/>
    </row>
    <row r="255" spans="2:23" ht="18.75" hidden="1" customHeight="1" x14ac:dyDescent="0.2">
      <c r="B255" s="419" t="e">
        <f>IF(Tabla46[[#This Row],[Tipos de Acciones]]="","",CONCATENATE(Tabla46[[#This Row],[POA]],".",Tabla46[[#This Row],[SRS]],".",Tabla46[[#This Row],[AREA]],".",Tabla46[[#This Row],[TIPO]]))</f>
        <v>#REF!</v>
      </c>
      <c r="C255" s="419" t="e">
        <f>IF(Tabla46[[#This Row],[Tipos de Acciones]]="","",'Formulario PPGR1'!#REF!)</f>
        <v>#REF!</v>
      </c>
      <c r="D255" s="419" t="e">
        <f>IF(Tabla46[[#This Row],[Tipos de Acciones]]="","",'Formulario PPGR1'!#REF!)</f>
        <v>#REF!</v>
      </c>
      <c r="E255" s="419" t="e">
        <f>IF(Tabla46[[#This Row],[Tipos de Acciones]]="","",'Formulario PPGR1'!#REF!)</f>
        <v>#REF!</v>
      </c>
      <c r="F255" s="419" t="e">
        <f>IF(Tabla46[[#This Row],[Tipos de Acciones]]="","",'Formulario PPGR1'!#REF!)</f>
        <v>#REF!</v>
      </c>
      <c r="G255" s="416" t="s">
        <v>936</v>
      </c>
      <c r="H255" s="416" t="s">
        <v>2221</v>
      </c>
      <c r="I255" s="417" t="s">
        <v>2236</v>
      </c>
      <c r="J255" s="416" t="s">
        <v>2236</v>
      </c>
      <c r="K255" s="418" t="s">
        <v>2239</v>
      </c>
      <c r="L255" s="416" t="s">
        <v>469</v>
      </c>
      <c r="M255" s="316" t="s">
        <v>2259</v>
      </c>
      <c r="N255" s="316" t="s">
        <v>1157</v>
      </c>
      <c r="O255" s="415" t="s">
        <v>2200</v>
      </c>
      <c r="P255" s="318" t="s">
        <v>1157</v>
      </c>
      <c r="Q255" s="293" t="s">
        <v>2201</v>
      </c>
      <c r="R255" s="293">
        <v>2</v>
      </c>
      <c r="S255" s="517">
        <v>15733.33</v>
      </c>
      <c r="T255" s="520" t="e">
        <f>+[1]!Tabla46[[#This Row],[Precio Unitario]]*[1]!Tabla46[[#This Row],[Cantidad de Insumos]]</f>
        <v>#REF!</v>
      </c>
      <c r="U255" s="414">
        <v>239301</v>
      </c>
      <c r="V255" s="328" t="s">
        <v>926</v>
      </c>
      <c r="W255" s="420"/>
    </row>
    <row r="256" spans="2:23" ht="18.75" hidden="1" customHeight="1" x14ac:dyDescent="0.2">
      <c r="B256" s="419" t="e">
        <f>IF(Tabla46[[#This Row],[Tipos de Acciones]]="","",CONCATENATE(Tabla46[[#This Row],[POA]],".",Tabla46[[#This Row],[SRS]],".",Tabla46[[#This Row],[AREA]],".",Tabla46[[#This Row],[TIPO]]))</f>
        <v>#REF!</v>
      </c>
      <c r="C256" s="419" t="e">
        <f>IF(Tabla46[[#This Row],[Tipos de Acciones]]="","",'Formulario PPGR1'!#REF!)</f>
        <v>#REF!</v>
      </c>
      <c r="D256" s="419" t="e">
        <f>IF(Tabla46[[#This Row],[Tipos de Acciones]]="","",'Formulario PPGR1'!#REF!)</f>
        <v>#REF!</v>
      </c>
      <c r="E256" s="419" t="e">
        <f>IF(Tabla46[[#This Row],[Tipos de Acciones]]="","",'Formulario PPGR1'!#REF!)</f>
        <v>#REF!</v>
      </c>
      <c r="F256" s="419" t="e">
        <f>IF(Tabla46[[#This Row],[Tipos de Acciones]]="","",'Formulario PPGR1'!#REF!)</f>
        <v>#REF!</v>
      </c>
      <c r="G256" s="416" t="s">
        <v>936</v>
      </c>
      <c r="H256" s="416" t="s">
        <v>2221</v>
      </c>
      <c r="I256" s="417" t="s">
        <v>2224</v>
      </c>
      <c r="J256" s="416" t="s">
        <v>2224</v>
      </c>
      <c r="K256" s="418" t="s">
        <v>2225</v>
      </c>
      <c r="L256" s="416" t="s">
        <v>469</v>
      </c>
      <c r="M256" s="316" t="s">
        <v>2259</v>
      </c>
      <c r="N256" s="316" t="s">
        <v>1157</v>
      </c>
      <c r="O256" s="415" t="s">
        <v>2200</v>
      </c>
      <c r="P256" s="318" t="s">
        <v>1157</v>
      </c>
      <c r="Q256" s="293" t="s">
        <v>2201</v>
      </c>
      <c r="R256" s="293">
        <v>1</v>
      </c>
      <c r="S256" s="517">
        <v>44333.33</v>
      </c>
      <c r="T256" s="520" t="e">
        <f>+[1]!Tabla46[[#This Row],[Precio Unitario]]*[1]!Tabla46[[#This Row],[Cantidad de Insumos]]</f>
        <v>#REF!</v>
      </c>
      <c r="U256" s="414">
        <v>239301</v>
      </c>
      <c r="V256" s="328" t="s">
        <v>926</v>
      </c>
      <c r="W256" s="420"/>
    </row>
    <row r="257" spans="2:23" ht="18.75" hidden="1" customHeight="1" x14ac:dyDescent="0.2">
      <c r="B257" s="419" t="e">
        <f>IF(Tabla46[[#This Row],[Tipos de Acciones]]="","",CONCATENATE(Tabla46[[#This Row],[POA]],".",Tabla46[[#This Row],[SRS]],".",Tabla46[[#This Row],[AREA]],".",Tabla46[[#This Row],[TIPO]]))</f>
        <v>#REF!</v>
      </c>
      <c r="C257" s="419" t="e">
        <f>IF(Tabla46[[#This Row],[Tipos de Acciones]]="","",'Formulario PPGR1'!#REF!)</f>
        <v>#REF!</v>
      </c>
      <c r="D257" s="419" t="e">
        <f>IF(Tabla46[[#This Row],[Tipos de Acciones]]="","",'Formulario PPGR1'!#REF!)</f>
        <v>#REF!</v>
      </c>
      <c r="E257" s="419" t="e">
        <f>IF(Tabla46[[#This Row],[Tipos de Acciones]]="","",'Formulario PPGR1'!#REF!)</f>
        <v>#REF!</v>
      </c>
      <c r="F257" s="419" t="e">
        <f>IF(Tabla46[[#This Row],[Tipos de Acciones]]="","",'Formulario PPGR1'!#REF!)</f>
        <v>#REF!</v>
      </c>
      <c r="G257" s="416" t="s">
        <v>936</v>
      </c>
      <c r="H257" s="416" t="s">
        <v>2221</v>
      </c>
      <c r="I257" s="417" t="s">
        <v>2222</v>
      </c>
      <c r="J257" s="416" t="s">
        <v>2222</v>
      </c>
      <c r="K257" s="418" t="s">
        <v>2226</v>
      </c>
      <c r="L257" s="416" t="s">
        <v>469</v>
      </c>
      <c r="M257" s="316" t="s">
        <v>2259</v>
      </c>
      <c r="N257" s="316" t="s">
        <v>1157</v>
      </c>
      <c r="O257" s="415" t="s">
        <v>2200</v>
      </c>
      <c r="P257" s="318" t="s">
        <v>1157</v>
      </c>
      <c r="Q257" s="293" t="s">
        <v>2201</v>
      </c>
      <c r="R257" s="293">
        <v>1</v>
      </c>
      <c r="S257" s="517">
        <v>104465.4</v>
      </c>
      <c r="T257" s="520" t="e">
        <f>+[1]!Tabla46[[#This Row],[Precio Unitario]]*[1]!Tabla46[[#This Row],[Cantidad de Insumos]]</f>
        <v>#REF!</v>
      </c>
      <c r="U257" s="414">
        <v>261901</v>
      </c>
      <c r="V257" s="328" t="s">
        <v>926</v>
      </c>
      <c r="W257" s="420"/>
    </row>
    <row r="258" spans="2:23" ht="18.75" hidden="1" customHeight="1" x14ac:dyDescent="0.2">
      <c r="B258" s="419" t="e">
        <f>IF(Tabla46[[#This Row],[Tipos de Acciones]]="","",CONCATENATE(Tabla46[[#This Row],[POA]],".",Tabla46[[#This Row],[SRS]],".",Tabla46[[#This Row],[AREA]],".",Tabla46[[#This Row],[TIPO]]))</f>
        <v>#REF!</v>
      </c>
      <c r="C258" s="419" t="e">
        <f>IF(Tabla46[[#This Row],[Tipos de Acciones]]="","",'Formulario PPGR1'!#REF!)</f>
        <v>#REF!</v>
      </c>
      <c r="D258" s="419" t="e">
        <f>IF(Tabla46[[#This Row],[Tipos de Acciones]]="","",'Formulario PPGR1'!#REF!)</f>
        <v>#REF!</v>
      </c>
      <c r="E258" s="419" t="e">
        <f>IF(Tabla46[[#This Row],[Tipos de Acciones]]="","",'Formulario PPGR1'!#REF!)</f>
        <v>#REF!</v>
      </c>
      <c r="F258" s="419" t="e">
        <f>IF(Tabla46[[#This Row],[Tipos de Acciones]]="","",'Formulario PPGR1'!#REF!)</f>
        <v>#REF!</v>
      </c>
      <c r="G258" s="416" t="s">
        <v>936</v>
      </c>
      <c r="H258" s="416" t="s">
        <v>2221</v>
      </c>
      <c r="I258" s="417" t="s">
        <v>2227</v>
      </c>
      <c r="J258" s="416" t="s">
        <v>2227</v>
      </c>
      <c r="K258" s="418" t="s">
        <v>2228</v>
      </c>
      <c r="L258" s="416" t="s">
        <v>469</v>
      </c>
      <c r="M258" s="316" t="s">
        <v>2259</v>
      </c>
      <c r="N258" s="316" t="s">
        <v>1157</v>
      </c>
      <c r="O258" s="415" t="s">
        <v>2200</v>
      </c>
      <c r="P258" s="318" t="s">
        <v>1157</v>
      </c>
      <c r="Q258" s="293" t="s">
        <v>2201</v>
      </c>
      <c r="R258" s="293">
        <v>1</v>
      </c>
      <c r="S258" s="517">
        <v>12836.04</v>
      </c>
      <c r="T258" s="520" t="e">
        <f>+[1]!Tabla46[[#This Row],[Precio Unitario]]*[1]!Tabla46[[#This Row],[Cantidad de Insumos]]</f>
        <v>#REF!</v>
      </c>
      <c r="U258" s="414">
        <v>239301</v>
      </c>
      <c r="V258" s="328" t="s">
        <v>926</v>
      </c>
      <c r="W258" s="420"/>
    </row>
    <row r="259" spans="2:23" ht="18.75" hidden="1" customHeight="1" x14ac:dyDescent="0.2">
      <c r="B259" s="419" t="e">
        <f>IF(Tabla46[[#This Row],[Tipos de Acciones]]="","",CONCATENATE(Tabla46[[#This Row],[POA]],".",Tabla46[[#This Row],[SRS]],".",Tabla46[[#This Row],[AREA]],".",Tabla46[[#This Row],[TIPO]]))</f>
        <v>#REF!</v>
      </c>
      <c r="C259" s="419" t="e">
        <f>IF(Tabla46[[#This Row],[Tipos de Acciones]]="","",'Formulario PPGR1'!#REF!)</f>
        <v>#REF!</v>
      </c>
      <c r="D259" s="419" t="e">
        <f>IF(Tabla46[[#This Row],[Tipos de Acciones]]="","",'Formulario PPGR1'!#REF!)</f>
        <v>#REF!</v>
      </c>
      <c r="E259" s="419" t="e">
        <f>IF(Tabla46[[#This Row],[Tipos de Acciones]]="","",'Formulario PPGR1'!#REF!)</f>
        <v>#REF!</v>
      </c>
      <c r="F259" s="419" t="e">
        <f>IF(Tabla46[[#This Row],[Tipos de Acciones]]="","",'Formulario PPGR1'!#REF!)</f>
        <v>#REF!</v>
      </c>
      <c r="G259" s="416" t="s">
        <v>936</v>
      </c>
      <c r="H259" s="416" t="s">
        <v>2221</v>
      </c>
      <c r="I259" s="417" t="s">
        <v>2229</v>
      </c>
      <c r="J259" s="416" t="s">
        <v>2229</v>
      </c>
      <c r="K259" s="418" t="s">
        <v>2230</v>
      </c>
      <c r="L259" s="416" t="s">
        <v>469</v>
      </c>
      <c r="M259" s="316" t="s">
        <v>2259</v>
      </c>
      <c r="N259" s="316" t="s">
        <v>1157</v>
      </c>
      <c r="O259" s="415" t="s">
        <v>2200</v>
      </c>
      <c r="P259" s="318" t="s">
        <v>1157</v>
      </c>
      <c r="Q259" s="293" t="s">
        <v>2201</v>
      </c>
      <c r="R259" s="293">
        <v>1</v>
      </c>
      <c r="S259" s="517">
        <v>180000</v>
      </c>
      <c r="T259" s="520" t="e">
        <f>+[1]!Tabla46[[#This Row],[Precio Unitario]]*[1]!Tabla46[[#This Row],[Cantidad de Insumos]]</f>
        <v>#REF!</v>
      </c>
      <c r="U259" s="414">
        <v>239301</v>
      </c>
      <c r="V259" s="328" t="s">
        <v>926</v>
      </c>
      <c r="W259" s="420"/>
    </row>
    <row r="260" spans="2:23" ht="18.75" customHeight="1" x14ac:dyDescent="0.2">
      <c r="B260" s="419" t="e">
        <f>IF(Tabla46[[#This Row],[Tipos de Acciones]]="","",CONCATENATE(Tabla46[[#This Row],[POA]],".",Tabla46[[#This Row],[SRS]],".",Tabla46[[#This Row],[AREA]],".",Tabla46[[#This Row],[TIPO]]))</f>
        <v>#REF!</v>
      </c>
      <c r="C260" s="419" t="e">
        <f>IF(Tabla46[[#This Row],[Tipos de Acciones]]="","",'Formulario PPGR1'!#REF!)</f>
        <v>#REF!</v>
      </c>
      <c r="D260" s="419" t="e">
        <f>IF(Tabla46[[#This Row],[Tipos de Acciones]]="","",'Formulario PPGR1'!#REF!)</f>
        <v>#REF!</v>
      </c>
      <c r="E260" s="419" t="e">
        <f>IF(Tabla46[[#This Row],[Tipos de Acciones]]="","",'Formulario PPGR1'!#REF!)</f>
        <v>#REF!</v>
      </c>
      <c r="F260" s="419" t="e">
        <f>IF(Tabla46[[#This Row],[Tipos de Acciones]]="","",'Formulario PPGR1'!#REF!)</f>
        <v>#REF!</v>
      </c>
      <c r="G260" s="416" t="s">
        <v>936</v>
      </c>
      <c r="H260" s="416" t="s">
        <v>2221</v>
      </c>
      <c r="I260" s="417" t="s">
        <v>2231</v>
      </c>
      <c r="J260" s="416" t="s">
        <v>2231</v>
      </c>
      <c r="K260" s="418" t="s">
        <v>2232</v>
      </c>
      <c r="L260" s="416" t="s">
        <v>469</v>
      </c>
      <c r="M260" s="316" t="s">
        <v>2259</v>
      </c>
      <c r="N260" s="316" t="s">
        <v>1157</v>
      </c>
      <c r="O260" s="415" t="s">
        <v>2200</v>
      </c>
      <c r="P260" s="318" t="s">
        <v>1157</v>
      </c>
      <c r="Q260" s="293" t="s">
        <v>2201</v>
      </c>
      <c r="R260" s="293">
        <v>2</v>
      </c>
      <c r="S260" s="517">
        <v>32099.97</v>
      </c>
      <c r="T260" s="520" t="e">
        <f>+[1]!Tabla46[[#This Row],[Precio Unitario]]*[1]!Tabla46[[#This Row],[Cantidad de Insumos]]</f>
        <v>#REF!</v>
      </c>
      <c r="U260" s="414">
        <v>263101</v>
      </c>
      <c r="V260" s="328" t="s">
        <v>926</v>
      </c>
      <c r="W260" s="420"/>
    </row>
    <row r="261" spans="2:23" ht="18.75" hidden="1" customHeight="1" x14ac:dyDescent="0.2">
      <c r="B261" s="419" t="e">
        <f>IF(Tabla46[[#This Row],[Tipos de Acciones]]="","",CONCATENATE(Tabla46[[#This Row],[POA]],".",Tabla46[[#This Row],[SRS]],".",Tabla46[[#This Row],[AREA]],".",Tabla46[[#This Row],[TIPO]]))</f>
        <v>#REF!</v>
      </c>
      <c r="C261" s="419" t="e">
        <f>IF(Tabla46[[#This Row],[Tipos de Acciones]]="","",'Formulario PPGR1'!#REF!)</f>
        <v>#REF!</v>
      </c>
      <c r="D261" s="419" t="e">
        <f>IF(Tabla46[[#This Row],[Tipos de Acciones]]="","",'Formulario PPGR1'!#REF!)</f>
        <v>#REF!</v>
      </c>
      <c r="E261" s="419" t="e">
        <f>IF(Tabla46[[#This Row],[Tipos de Acciones]]="","",'Formulario PPGR1'!#REF!)</f>
        <v>#REF!</v>
      </c>
      <c r="F261" s="419" t="e">
        <f>IF(Tabla46[[#This Row],[Tipos de Acciones]]="","",'Formulario PPGR1'!#REF!)</f>
        <v>#REF!</v>
      </c>
      <c r="G261" s="416" t="s">
        <v>936</v>
      </c>
      <c r="H261" s="416" t="s">
        <v>2206</v>
      </c>
      <c r="I261" s="417" t="s">
        <v>2212</v>
      </c>
      <c r="J261" s="416" t="s">
        <v>2212</v>
      </c>
      <c r="K261" s="418" t="s">
        <v>2213</v>
      </c>
      <c r="L261" s="416" t="s">
        <v>469</v>
      </c>
      <c r="M261" s="316" t="s">
        <v>2260</v>
      </c>
      <c r="N261" s="316" t="s">
        <v>1157</v>
      </c>
      <c r="O261" s="415" t="s">
        <v>2200</v>
      </c>
      <c r="P261" s="318" t="s">
        <v>1157</v>
      </c>
      <c r="Q261" s="293" t="s">
        <v>2201</v>
      </c>
      <c r="R261" s="293">
        <v>1</v>
      </c>
      <c r="S261" s="517">
        <v>56050</v>
      </c>
      <c r="T261" s="520" t="e">
        <f>+[1]!Tabla46[[#This Row],[Precio Unitario]]*[1]!Tabla46[[#This Row],[Cantidad de Insumos]]</f>
        <v>#REF!</v>
      </c>
      <c r="U261" s="414">
        <v>261301</v>
      </c>
      <c r="V261" s="328" t="s">
        <v>926</v>
      </c>
      <c r="W261" s="420"/>
    </row>
    <row r="262" spans="2:23" ht="18.75" hidden="1" customHeight="1" x14ac:dyDescent="0.2">
      <c r="B262" s="419" t="e">
        <f>IF(Tabla46[[#This Row],[Tipos de Acciones]]="","",CONCATENATE(Tabla46[[#This Row],[POA]],".",Tabla46[[#This Row],[SRS]],".",Tabla46[[#This Row],[AREA]],".",Tabla46[[#This Row],[TIPO]]))</f>
        <v>#REF!</v>
      </c>
      <c r="C262" s="419" t="e">
        <f>IF(Tabla46[[#This Row],[Tipos de Acciones]]="","",'Formulario PPGR1'!#REF!)</f>
        <v>#REF!</v>
      </c>
      <c r="D262" s="419" t="e">
        <f>IF(Tabla46[[#This Row],[Tipos de Acciones]]="","",'Formulario PPGR1'!#REF!)</f>
        <v>#REF!</v>
      </c>
      <c r="E262" s="419" t="e">
        <f>IF(Tabla46[[#This Row],[Tipos de Acciones]]="","",'Formulario PPGR1'!#REF!)</f>
        <v>#REF!</v>
      </c>
      <c r="F262" s="419" t="e">
        <f>IF(Tabla46[[#This Row],[Tipos de Acciones]]="","",'Formulario PPGR1'!#REF!)</f>
        <v>#REF!</v>
      </c>
      <c r="G262" s="416" t="s">
        <v>934</v>
      </c>
      <c r="H262" s="416" t="s">
        <v>2206</v>
      </c>
      <c r="I262" s="417" t="s">
        <v>2212</v>
      </c>
      <c r="J262" s="416" t="s">
        <v>2212</v>
      </c>
      <c r="K262" s="418" t="s">
        <v>2213</v>
      </c>
      <c r="L262" s="416" t="s">
        <v>469</v>
      </c>
      <c r="M262" s="316" t="s">
        <v>2260</v>
      </c>
      <c r="N262" s="316" t="s">
        <v>1157</v>
      </c>
      <c r="O262" s="415" t="s">
        <v>2200</v>
      </c>
      <c r="P262" s="318" t="s">
        <v>1157</v>
      </c>
      <c r="Q262" s="293" t="s">
        <v>2201</v>
      </c>
      <c r="R262" s="293">
        <v>3</v>
      </c>
      <c r="S262" s="517">
        <v>5000</v>
      </c>
      <c r="T262" s="520" t="e">
        <f>+[1]!Tabla46[[#This Row],[Precio Unitario]]*[1]!Tabla46[[#This Row],[Cantidad de Insumos]]</f>
        <v>#REF!</v>
      </c>
      <c r="U262" s="414">
        <v>261301</v>
      </c>
      <c r="V262" s="328" t="s">
        <v>926</v>
      </c>
      <c r="W262" s="420"/>
    </row>
    <row r="263" spans="2:23" ht="18.75" hidden="1" customHeight="1" x14ac:dyDescent="0.2">
      <c r="B263" s="419" t="e">
        <f>IF(Tabla46[[#This Row],[Tipos de Acciones]]="","",CONCATENATE(Tabla46[[#This Row],[POA]],".",Tabla46[[#This Row],[SRS]],".",Tabla46[[#This Row],[AREA]],".",Tabla46[[#This Row],[TIPO]]))</f>
        <v>#REF!</v>
      </c>
      <c r="C263" s="419" t="e">
        <f>IF(Tabla46[[#This Row],[Tipos de Acciones]]="","",'Formulario PPGR1'!#REF!)</f>
        <v>#REF!</v>
      </c>
      <c r="D263" s="419" t="e">
        <f>IF(Tabla46[[#This Row],[Tipos de Acciones]]="","",'Formulario PPGR1'!#REF!)</f>
        <v>#REF!</v>
      </c>
      <c r="E263" s="419" t="e">
        <f>IF(Tabla46[[#This Row],[Tipos de Acciones]]="","",'Formulario PPGR1'!#REF!)</f>
        <v>#REF!</v>
      </c>
      <c r="F263" s="419" t="e">
        <f>IF(Tabla46[[#This Row],[Tipos de Acciones]]="","",'Formulario PPGR1'!#REF!)</f>
        <v>#REF!</v>
      </c>
      <c r="G263" s="416" t="s">
        <v>936</v>
      </c>
      <c r="H263" s="416" t="s">
        <v>2215</v>
      </c>
      <c r="I263" s="417" t="s">
        <v>2216</v>
      </c>
      <c r="J263" s="416" t="s">
        <v>2216</v>
      </c>
      <c r="K263" s="418" t="s">
        <v>2217</v>
      </c>
      <c r="L263" s="416" t="s">
        <v>469</v>
      </c>
      <c r="M263" s="316" t="s">
        <v>2260</v>
      </c>
      <c r="N263" s="316" t="s">
        <v>1157</v>
      </c>
      <c r="O263" s="415" t="s">
        <v>2200</v>
      </c>
      <c r="P263" s="318" t="s">
        <v>1157</v>
      </c>
      <c r="Q263" s="293" t="s">
        <v>2201</v>
      </c>
      <c r="R263" s="293">
        <v>1</v>
      </c>
      <c r="S263" s="517">
        <v>15000</v>
      </c>
      <c r="T263" s="520" t="e">
        <f>+[1]!Tabla46[[#This Row],[Precio Unitario]]*[1]!Tabla46[[#This Row],[Cantidad de Insumos]]</f>
        <v>#REF!</v>
      </c>
      <c r="U263" s="414">
        <v>239601</v>
      </c>
      <c r="V263" s="328" t="s">
        <v>926</v>
      </c>
      <c r="W263" s="420"/>
    </row>
    <row r="264" spans="2:23" ht="18.75" hidden="1" customHeight="1" x14ac:dyDescent="0.2">
      <c r="B264" s="419" t="e">
        <f>IF(Tabla46[[#This Row],[Tipos de Acciones]]="","",CONCATENATE(Tabla46[[#This Row],[POA]],".",Tabla46[[#This Row],[SRS]],".",Tabla46[[#This Row],[AREA]],".",Tabla46[[#This Row],[TIPO]]))</f>
        <v>#REF!</v>
      </c>
      <c r="C264" s="419" t="e">
        <f>IF(Tabla46[[#This Row],[Tipos de Acciones]]="","",'Formulario PPGR1'!#REF!)</f>
        <v>#REF!</v>
      </c>
      <c r="D264" s="419" t="e">
        <f>IF(Tabla46[[#This Row],[Tipos de Acciones]]="","",'Formulario PPGR1'!#REF!)</f>
        <v>#REF!</v>
      </c>
      <c r="E264" s="419" t="e">
        <f>IF(Tabla46[[#This Row],[Tipos de Acciones]]="","",'Formulario PPGR1'!#REF!)</f>
        <v>#REF!</v>
      </c>
      <c r="F264" s="419" t="e">
        <f>IF(Tabla46[[#This Row],[Tipos de Acciones]]="","",'Formulario PPGR1'!#REF!)</f>
        <v>#REF!</v>
      </c>
      <c r="G264" s="416" t="s">
        <v>936</v>
      </c>
      <c r="H264" s="416" t="s">
        <v>2218</v>
      </c>
      <c r="I264" s="417" t="s">
        <v>2219</v>
      </c>
      <c r="J264" s="416" t="s">
        <v>2219</v>
      </c>
      <c r="K264" s="418" t="s">
        <v>2220</v>
      </c>
      <c r="L264" s="416" t="s">
        <v>469</v>
      </c>
      <c r="M264" s="316" t="s">
        <v>2260</v>
      </c>
      <c r="N264" s="316" t="s">
        <v>1157</v>
      </c>
      <c r="O264" s="415" t="s">
        <v>2200</v>
      </c>
      <c r="P264" s="318" t="s">
        <v>1157</v>
      </c>
      <c r="Q264" s="293" t="s">
        <v>2201</v>
      </c>
      <c r="R264" s="293">
        <v>2</v>
      </c>
      <c r="S264" s="517">
        <v>8600</v>
      </c>
      <c r="T264" s="520" t="e">
        <f>+[1]!Tabla46[[#This Row],[Precio Unitario]]*[1]!Tabla46[[#This Row],[Cantidad de Insumos]]</f>
        <v>#REF!</v>
      </c>
      <c r="U264" s="414">
        <v>239601</v>
      </c>
      <c r="V264" s="328" t="s">
        <v>926</v>
      </c>
      <c r="W264" s="420"/>
    </row>
    <row r="265" spans="2:23" ht="18.75" hidden="1" customHeight="1" x14ac:dyDescent="0.2">
      <c r="B265" s="419" t="e">
        <f>IF(Tabla46[[#This Row],[Tipos de Acciones]]="","",CONCATENATE(Tabla46[[#This Row],[POA]],".",Tabla46[[#This Row],[SRS]],".",Tabla46[[#This Row],[AREA]],".",Tabla46[[#This Row],[TIPO]]))</f>
        <v>#REF!</v>
      </c>
      <c r="C265" s="419" t="e">
        <f>IF(Tabla46[[#This Row],[Tipos de Acciones]]="","",'Formulario PPGR1'!#REF!)</f>
        <v>#REF!</v>
      </c>
      <c r="D265" s="419" t="e">
        <f>IF(Tabla46[[#This Row],[Tipos de Acciones]]="","",'Formulario PPGR1'!#REF!)</f>
        <v>#REF!</v>
      </c>
      <c r="E265" s="419" t="e">
        <f>IF(Tabla46[[#This Row],[Tipos de Acciones]]="","",'Formulario PPGR1'!#REF!)</f>
        <v>#REF!</v>
      </c>
      <c r="F265" s="419" t="e">
        <f>IF(Tabla46[[#This Row],[Tipos de Acciones]]="","",'Formulario PPGR1'!#REF!)</f>
        <v>#REF!</v>
      </c>
      <c r="G265" s="416" t="s">
        <v>936</v>
      </c>
      <c r="H265" s="416" t="s">
        <v>2221</v>
      </c>
      <c r="I265" s="417" t="s">
        <v>2222</v>
      </c>
      <c r="J265" s="416" t="s">
        <v>2222</v>
      </c>
      <c r="K265" s="418" t="s">
        <v>2223</v>
      </c>
      <c r="L265" s="416" t="s">
        <v>469</v>
      </c>
      <c r="M265" s="316" t="s">
        <v>2260</v>
      </c>
      <c r="N265" s="316" t="s">
        <v>1157</v>
      </c>
      <c r="O265" s="415" t="s">
        <v>2200</v>
      </c>
      <c r="P265" s="318" t="s">
        <v>1157</v>
      </c>
      <c r="Q265" s="293" t="s">
        <v>2201</v>
      </c>
      <c r="R265" s="293">
        <v>2</v>
      </c>
      <c r="S265" s="517">
        <v>43660</v>
      </c>
      <c r="T265" s="520" t="e">
        <f>+[1]!Tabla46[[#This Row],[Precio Unitario]]*[1]!Tabla46[[#This Row],[Cantidad de Insumos]]</f>
        <v>#REF!</v>
      </c>
      <c r="U265" s="414">
        <v>261901</v>
      </c>
      <c r="V265" s="328" t="s">
        <v>926</v>
      </c>
      <c r="W265" s="420"/>
    </row>
    <row r="266" spans="2:23" ht="18.75" hidden="1" customHeight="1" x14ac:dyDescent="0.2">
      <c r="B266" s="419" t="e">
        <f>IF(Tabla46[[#This Row],[Tipos de Acciones]]="","",CONCATENATE(Tabla46[[#This Row],[POA]],".",Tabla46[[#This Row],[SRS]],".",Tabla46[[#This Row],[AREA]],".",Tabla46[[#This Row],[TIPO]]))</f>
        <v>#REF!</v>
      </c>
      <c r="C266" s="419" t="e">
        <f>IF(Tabla46[[#This Row],[Tipos de Acciones]]="","",'Formulario PPGR1'!#REF!)</f>
        <v>#REF!</v>
      </c>
      <c r="D266" s="419" t="e">
        <f>IF(Tabla46[[#This Row],[Tipos de Acciones]]="","",'Formulario PPGR1'!#REF!)</f>
        <v>#REF!</v>
      </c>
      <c r="E266" s="419" t="e">
        <f>IF(Tabla46[[#This Row],[Tipos de Acciones]]="","",'Formulario PPGR1'!#REF!)</f>
        <v>#REF!</v>
      </c>
      <c r="F266" s="419" t="e">
        <f>IF(Tabla46[[#This Row],[Tipos de Acciones]]="","",'Formulario PPGR1'!#REF!)</f>
        <v>#REF!</v>
      </c>
      <c r="G266" s="416" t="s">
        <v>936</v>
      </c>
      <c r="H266" s="416" t="s">
        <v>2221</v>
      </c>
      <c r="I266" s="417" t="s">
        <v>2224</v>
      </c>
      <c r="J266" s="416" t="s">
        <v>2224</v>
      </c>
      <c r="K266" s="418" t="s">
        <v>2225</v>
      </c>
      <c r="L266" s="416" t="s">
        <v>469</v>
      </c>
      <c r="M266" s="316" t="s">
        <v>2260</v>
      </c>
      <c r="N266" s="316" t="s">
        <v>1157</v>
      </c>
      <c r="O266" s="415" t="s">
        <v>2200</v>
      </c>
      <c r="P266" s="318" t="s">
        <v>1157</v>
      </c>
      <c r="Q266" s="293" t="s">
        <v>2201</v>
      </c>
      <c r="R266" s="293">
        <v>1</v>
      </c>
      <c r="S266" s="517">
        <v>44333.33</v>
      </c>
      <c r="T266" s="520" t="e">
        <f>+[1]!Tabla46[[#This Row],[Precio Unitario]]*[1]!Tabla46[[#This Row],[Cantidad de Insumos]]</f>
        <v>#REF!</v>
      </c>
      <c r="U266" s="414">
        <v>239301</v>
      </c>
      <c r="V266" s="328" t="s">
        <v>926</v>
      </c>
      <c r="W266" s="420"/>
    </row>
    <row r="267" spans="2:23" ht="18.75" hidden="1" customHeight="1" x14ac:dyDescent="0.2">
      <c r="B267" s="419" t="e">
        <f>IF(Tabla46[[#This Row],[Tipos de Acciones]]="","",CONCATENATE(Tabla46[[#This Row],[POA]],".",Tabla46[[#This Row],[SRS]],".",Tabla46[[#This Row],[AREA]],".",Tabla46[[#This Row],[TIPO]]))</f>
        <v>#REF!</v>
      </c>
      <c r="C267" s="419" t="e">
        <f>IF(Tabla46[[#This Row],[Tipos de Acciones]]="","",'Formulario PPGR1'!#REF!)</f>
        <v>#REF!</v>
      </c>
      <c r="D267" s="419" t="e">
        <f>IF(Tabla46[[#This Row],[Tipos de Acciones]]="","",'Formulario PPGR1'!#REF!)</f>
        <v>#REF!</v>
      </c>
      <c r="E267" s="419" t="e">
        <f>IF(Tabla46[[#This Row],[Tipos de Acciones]]="","",'Formulario PPGR1'!#REF!)</f>
        <v>#REF!</v>
      </c>
      <c r="F267" s="419" t="e">
        <f>IF(Tabla46[[#This Row],[Tipos de Acciones]]="","",'Formulario PPGR1'!#REF!)</f>
        <v>#REF!</v>
      </c>
      <c r="G267" s="416" t="s">
        <v>936</v>
      </c>
      <c r="H267" s="416" t="s">
        <v>2221</v>
      </c>
      <c r="I267" s="417" t="s">
        <v>2222</v>
      </c>
      <c r="J267" s="416" t="s">
        <v>2222</v>
      </c>
      <c r="K267" s="418" t="s">
        <v>2226</v>
      </c>
      <c r="L267" s="416" t="s">
        <v>469</v>
      </c>
      <c r="M267" s="316" t="s">
        <v>2260</v>
      </c>
      <c r="N267" s="316" t="s">
        <v>1157</v>
      </c>
      <c r="O267" s="415" t="s">
        <v>2200</v>
      </c>
      <c r="P267" s="318" t="s">
        <v>1157</v>
      </c>
      <c r="Q267" s="293" t="s">
        <v>2201</v>
      </c>
      <c r="R267" s="293">
        <v>1</v>
      </c>
      <c r="S267" s="517">
        <v>104465.4</v>
      </c>
      <c r="T267" s="520" t="e">
        <f>+[1]!Tabla46[[#This Row],[Precio Unitario]]*[1]!Tabla46[[#This Row],[Cantidad de Insumos]]</f>
        <v>#REF!</v>
      </c>
      <c r="U267" s="414">
        <v>261901</v>
      </c>
      <c r="V267" s="328" t="s">
        <v>926</v>
      </c>
      <c r="W267" s="420"/>
    </row>
    <row r="268" spans="2:23" ht="18.75" hidden="1" customHeight="1" x14ac:dyDescent="0.2">
      <c r="B268" s="419" t="e">
        <f>IF(Tabla46[[#This Row],[Tipos de Acciones]]="","",CONCATENATE(Tabla46[[#This Row],[POA]],".",Tabla46[[#This Row],[SRS]],".",Tabla46[[#This Row],[AREA]],".",Tabla46[[#This Row],[TIPO]]))</f>
        <v>#REF!</v>
      </c>
      <c r="C268" s="419" t="e">
        <f>IF(Tabla46[[#This Row],[Tipos de Acciones]]="","",'Formulario PPGR1'!#REF!)</f>
        <v>#REF!</v>
      </c>
      <c r="D268" s="419" t="e">
        <f>IF(Tabla46[[#This Row],[Tipos de Acciones]]="","",'Formulario PPGR1'!#REF!)</f>
        <v>#REF!</v>
      </c>
      <c r="E268" s="419" t="e">
        <f>IF(Tabla46[[#This Row],[Tipos de Acciones]]="","",'Formulario PPGR1'!#REF!)</f>
        <v>#REF!</v>
      </c>
      <c r="F268" s="419" t="e">
        <f>IF(Tabla46[[#This Row],[Tipos de Acciones]]="","",'Formulario PPGR1'!#REF!)</f>
        <v>#REF!</v>
      </c>
      <c r="G268" s="416" t="s">
        <v>936</v>
      </c>
      <c r="H268" s="416" t="s">
        <v>2221</v>
      </c>
      <c r="I268" s="417" t="s">
        <v>2227</v>
      </c>
      <c r="J268" s="416" t="s">
        <v>2227</v>
      </c>
      <c r="K268" s="418" t="s">
        <v>2228</v>
      </c>
      <c r="L268" s="416" t="s">
        <v>469</v>
      </c>
      <c r="M268" s="316" t="s">
        <v>2260</v>
      </c>
      <c r="N268" s="316" t="s">
        <v>1157</v>
      </c>
      <c r="O268" s="415" t="s">
        <v>2200</v>
      </c>
      <c r="P268" s="318" t="s">
        <v>1157</v>
      </c>
      <c r="Q268" s="293" t="s">
        <v>2201</v>
      </c>
      <c r="R268" s="293">
        <v>1</v>
      </c>
      <c r="S268" s="517">
        <v>12836.04</v>
      </c>
      <c r="T268" s="520" t="e">
        <f>+[1]!Tabla46[[#This Row],[Precio Unitario]]*[1]!Tabla46[[#This Row],[Cantidad de Insumos]]</f>
        <v>#REF!</v>
      </c>
      <c r="U268" s="414">
        <v>239301</v>
      </c>
      <c r="V268" s="328" t="s">
        <v>926</v>
      </c>
      <c r="W268" s="420"/>
    </row>
    <row r="269" spans="2:23" ht="18.75" customHeight="1" x14ac:dyDescent="0.2">
      <c r="B269" s="419" t="e">
        <f>IF(Tabla46[[#This Row],[Tipos de Acciones]]="","",CONCATENATE(Tabla46[[#This Row],[POA]],".",Tabla46[[#This Row],[SRS]],".",Tabla46[[#This Row],[AREA]],".",Tabla46[[#This Row],[TIPO]]))</f>
        <v>#REF!</v>
      </c>
      <c r="C269" s="419" t="e">
        <f>IF(Tabla46[[#This Row],[Tipos de Acciones]]="","",'Formulario PPGR1'!#REF!)</f>
        <v>#REF!</v>
      </c>
      <c r="D269" s="419" t="e">
        <f>IF(Tabla46[[#This Row],[Tipos de Acciones]]="","",'Formulario PPGR1'!#REF!)</f>
        <v>#REF!</v>
      </c>
      <c r="E269" s="419" t="e">
        <f>IF(Tabla46[[#This Row],[Tipos de Acciones]]="","",'Formulario PPGR1'!#REF!)</f>
        <v>#REF!</v>
      </c>
      <c r="F269" s="419" t="e">
        <f>IF(Tabla46[[#This Row],[Tipos de Acciones]]="","",'Formulario PPGR1'!#REF!)</f>
        <v>#REF!</v>
      </c>
      <c r="G269" s="416" t="s">
        <v>936</v>
      </c>
      <c r="H269" s="416" t="s">
        <v>2221</v>
      </c>
      <c r="I269" s="417" t="s">
        <v>2229</v>
      </c>
      <c r="J269" s="416" t="s">
        <v>2229</v>
      </c>
      <c r="K269" s="418" t="s">
        <v>2230</v>
      </c>
      <c r="L269" s="416" t="s">
        <v>469</v>
      </c>
      <c r="M269" s="316" t="s">
        <v>2260</v>
      </c>
      <c r="N269" s="316" t="s">
        <v>1157</v>
      </c>
      <c r="O269" s="415" t="s">
        <v>2200</v>
      </c>
      <c r="P269" s="318" t="s">
        <v>1157</v>
      </c>
      <c r="Q269" s="293" t="s">
        <v>2201</v>
      </c>
      <c r="R269" s="293">
        <v>1</v>
      </c>
      <c r="S269" s="517">
        <v>180000</v>
      </c>
      <c r="T269" s="520" t="e">
        <f>+[1]!Tabla46[[#This Row],[Precio Unitario]]*[1]!Tabla46[[#This Row],[Cantidad de Insumos]]</f>
        <v>#REF!</v>
      </c>
      <c r="U269" s="414">
        <v>263101</v>
      </c>
      <c r="V269" s="328" t="s">
        <v>926</v>
      </c>
      <c r="W269" s="420"/>
    </row>
    <row r="270" spans="2:23" ht="18.75" hidden="1" customHeight="1" x14ac:dyDescent="0.2">
      <c r="B270" s="419" t="e">
        <f>IF(Tabla46[[#This Row],[Tipos de Acciones]]="","",CONCATENATE(Tabla46[[#This Row],[POA]],".",Tabla46[[#This Row],[SRS]],".",Tabla46[[#This Row],[AREA]],".",Tabla46[[#This Row],[TIPO]]))</f>
        <v>#REF!</v>
      </c>
      <c r="C270" s="419" t="e">
        <f>IF(Tabla46[[#This Row],[Tipos de Acciones]]="","",'Formulario PPGR1'!#REF!)</f>
        <v>#REF!</v>
      </c>
      <c r="D270" s="419" t="e">
        <f>IF(Tabla46[[#This Row],[Tipos de Acciones]]="","",'Formulario PPGR1'!#REF!)</f>
        <v>#REF!</v>
      </c>
      <c r="E270" s="419" t="e">
        <f>IF(Tabla46[[#This Row],[Tipos de Acciones]]="","",'Formulario PPGR1'!#REF!)</f>
        <v>#REF!</v>
      </c>
      <c r="F270" s="419" t="e">
        <f>IF(Tabla46[[#This Row],[Tipos de Acciones]]="","",'Formulario PPGR1'!#REF!)</f>
        <v>#REF!</v>
      </c>
      <c r="G270" s="416" t="s">
        <v>936</v>
      </c>
      <c r="H270" s="416" t="s">
        <v>2221</v>
      </c>
      <c r="I270" s="417" t="s">
        <v>2231</v>
      </c>
      <c r="J270" s="416" t="s">
        <v>2231</v>
      </c>
      <c r="K270" s="418" t="s">
        <v>2232</v>
      </c>
      <c r="L270" s="416" t="s">
        <v>469</v>
      </c>
      <c r="M270" s="316" t="s">
        <v>2260</v>
      </c>
      <c r="N270" s="316" t="s">
        <v>1157</v>
      </c>
      <c r="O270" s="415" t="s">
        <v>2200</v>
      </c>
      <c r="P270" s="318" t="s">
        <v>1157</v>
      </c>
      <c r="Q270" s="293" t="s">
        <v>2201</v>
      </c>
      <c r="R270" s="293">
        <v>2</v>
      </c>
      <c r="S270" s="517">
        <v>32099.97</v>
      </c>
      <c r="T270" s="520" t="e">
        <f>+[1]!Tabla46[[#This Row],[Precio Unitario]]*[1]!Tabla46[[#This Row],[Cantidad de Insumos]]</f>
        <v>#REF!</v>
      </c>
      <c r="U270" s="414">
        <v>239301</v>
      </c>
      <c r="V270" s="328" t="s">
        <v>926</v>
      </c>
      <c r="W270" s="420"/>
    </row>
    <row r="271" spans="2:23" ht="18.75" hidden="1" customHeight="1" x14ac:dyDescent="0.2">
      <c r="B271" s="419" t="e">
        <f>IF(Tabla46[[#This Row],[Tipos de Acciones]]="","",CONCATENATE(Tabla46[[#This Row],[POA]],".",Tabla46[[#This Row],[SRS]],".",Tabla46[[#This Row],[AREA]],".",Tabla46[[#This Row],[TIPO]]))</f>
        <v>#REF!</v>
      </c>
      <c r="C271" s="419" t="e">
        <f>IF(Tabla46[[#This Row],[Tipos de Acciones]]="","",'Formulario PPGR1'!#REF!)</f>
        <v>#REF!</v>
      </c>
      <c r="D271" s="419" t="e">
        <f>IF(Tabla46[[#This Row],[Tipos de Acciones]]="","",'Formulario PPGR1'!#REF!)</f>
        <v>#REF!</v>
      </c>
      <c r="E271" s="419" t="e">
        <f>IF(Tabla46[[#This Row],[Tipos de Acciones]]="","",'Formulario PPGR1'!#REF!)</f>
        <v>#REF!</v>
      </c>
      <c r="F271" s="419" t="e">
        <f>IF(Tabla46[[#This Row],[Tipos de Acciones]]="","",'Formulario PPGR1'!#REF!)</f>
        <v>#REF!</v>
      </c>
      <c r="G271" s="416" t="s">
        <v>936</v>
      </c>
      <c r="H271" s="416" t="s">
        <v>2221</v>
      </c>
      <c r="I271" s="417" t="s">
        <v>2233</v>
      </c>
      <c r="J271" s="416" t="s">
        <v>2234</v>
      </c>
      <c r="K271" s="418" t="s">
        <v>2235</v>
      </c>
      <c r="L271" s="416" t="s">
        <v>469</v>
      </c>
      <c r="M271" s="316" t="s">
        <v>2260</v>
      </c>
      <c r="N271" s="316" t="s">
        <v>1157</v>
      </c>
      <c r="O271" s="415" t="s">
        <v>2200</v>
      </c>
      <c r="P271" s="318" t="s">
        <v>1157</v>
      </c>
      <c r="Q271" s="293" t="s">
        <v>2201</v>
      </c>
      <c r="R271" s="293">
        <v>1</v>
      </c>
      <c r="S271" s="517">
        <v>8270</v>
      </c>
      <c r="T271" s="520" t="e">
        <f>+[1]!Tabla46[[#This Row],[Precio Unitario]]*[1]!Tabla46[[#This Row],[Cantidad de Insumos]]</f>
        <v>#REF!</v>
      </c>
      <c r="U271" s="414">
        <v>239301</v>
      </c>
      <c r="V271" s="328" t="s">
        <v>926</v>
      </c>
      <c r="W271" s="420"/>
    </row>
    <row r="272" spans="2:23" ht="18.75" hidden="1" customHeight="1" x14ac:dyDescent="0.2">
      <c r="B272" s="419" t="e">
        <f>IF(Tabla46[[#This Row],[Tipos de Acciones]]="","",CONCATENATE(Tabla46[[#This Row],[POA]],".",Tabla46[[#This Row],[SRS]],".",Tabla46[[#This Row],[AREA]],".",Tabla46[[#This Row],[TIPO]]))</f>
        <v>#REF!</v>
      </c>
      <c r="C272" s="419" t="e">
        <f>IF(Tabla46[[#This Row],[Tipos de Acciones]]="","",'Formulario PPGR1'!#REF!)</f>
        <v>#REF!</v>
      </c>
      <c r="D272" s="419" t="e">
        <f>IF(Tabla46[[#This Row],[Tipos de Acciones]]="","",'Formulario PPGR1'!#REF!)</f>
        <v>#REF!</v>
      </c>
      <c r="E272" s="419" t="e">
        <f>IF(Tabla46[[#This Row],[Tipos de Acciones]]="","",'Formulario PPGR1'!#REF!)</f>
        <v>#REF!</v>
      </c>
      <c r="F272" s="419" t="e">
        <f>IF(Tabla46[[#This Row],[Tipos de Acciones]]="","",'Formulario PPGR1'!#REF!)</f>
        <v>#REF!</v>
      </c>
      <c r="G272" s="416" t="s">
        <v>936</v>
      </c>
      <c r="H272" s="416" t="s">
        <v>2221</v>
      </c>
      <c r="I272" s="417" t="s">
        <v>2236</v>
      </c>
      <c r="J272" s="416" t="s">
        <v>2236</v>
      </c>
      <c r="K272" s="418" t="s">
        <v>2237</v>
      </c>
      <c r="L272" s="416" t="s">
        <v>469</v>
      </c>
      <c r="M272" s="316" t="s">
        <v>2260</v>
      </c>
      <c r="N272" s="316" t="s">
        <v>1157</v>
      </c>
      <c r="O272" s="415" t="s">
        <v>2200</v>
      </c>
      <c r="P272" s="318" t="s">
        <v>1157</v>
      </c>
      <c r="Q272" s="293" t="s">
        <v>2201</v>
      </c>
      <c r="R272" s="293">
        <v>2</v>
      </c>
      <c r="S272" s="517">
        <v>15733.33</v>
      </c>
      <c r="T272" s="520" t="e">
        <f>+[1]!Tabla46[[#This Row],[Precio Unitario]]*[1]!Tabla46[[#This Row],[Cantidad de Insumos]]</f>
        <v>#REF!</v>
      </c>
      <c r="U272" s="414">
        <v>239301</v>
      </c>
      <c r="V272" s="328" t="s">
        <v>926</v>
      </c>
      <c r="W272" s="420"/>
    </row>
    <row r="273" spans="2:23" ht="18.75" hidden="1" customHeight="1" x14ac:dyDescent="0.2">
      <c r="B273" s="419" t="e">
        <f>IF(Tabla46[[#This Row],[Tipos de Acciones]]="","",CONCATENATE(Tabla46[[#This Row],[POA]],".",Tabla46[[#This Row],[SRS]],".",Tabla46[[#This Row],[AREA]],".",Tabla46[[#This Row],[TIPO]]))</f>
        <v>#REF!</v>
      </c>
      <c r="C273" s="419" t="e">
        <f>IF(Tabla46[[#This Row],[Tipos de Acciones]]="","",'Formulario PPGR1'!#REF!)</f>
        <v>#REF!</v>
      </c>
      <c r="D273" s="419" t="e">
        <f>IF(Tabla46[[#This Row],[Tipos de Acciones]]="","",'Formulario PPGR1'!#REF!)</f>
        <v>#REF!</v>
      </c>
      <c r="E273" s="419" t="e">
        <f>IF(Tabla46[[#This Row],[Tipos de Acciones]]="","",'Formulario PPGR1'!#REF!)</f>
        <v>#REF!</v>
      </c>
      <c r="F273" s="419" t="e">
        <f>IF(Tabla46[[#This Row],[Tipos de Acciones]]="","",'Formulario PPGR1'!#REF!)</f>
        <v>#REF!</v>
      </c>
      <c r="G273" s="416" t="s">
        <v>936</v>
      </c>
      <c r="H273" s="416" t="s">
        <v>2221</v>
      </c>
      <c r="I273" s="417" t="s">
        <v>2236</v>
      </c>
      <c r="J273" s="416" t="s">
        <v>2236</v>
      </c>
      <c r="K273" s="418" t="s">
        <v>2238</v>
      </c>
      <c r="L273" s="416" t="s">
        <v>469</v>
      </c>
      <c r="M273" s="316" t="s">
        <v>2260</v>
      </c>
      <c r="N273" s="316" t="s">
        <v>1157</v>
      </c>
      <c r="O273" s="415" t="s">
        <v>2200</v>
      </c>
      <c r="P273" s="318" t="s">
        <v>1157</v>
      </c>
      <c r="Q273" s="293" t="s">
        <v>2201</v>
      </c>
      <c r="R273" s="293">
        <v>2</v>
      </c>
      <c r="S273" s="517">
        <v>4500</v>
      </c>
      <c r="T273" s="520" t="e">
        <f>+[1]!Tabla46[[#This Row],[Precio Unitario]]*[1]!Tabla46[[#This Row],[Cantidad de Insumos]]</f>
        <v>#REF!</v>
      </c>
      <c r="U273" s="414">
        <v>239301</v>
      </c>
      <c r="V273" s="328" t="s">
        <v>926</v>
      </c>
      <c r="W273" s="420"/>
    </row>
    <row r="274" spans="2:23" ht="18.75" hidden="1" customHeight="1" x14ac:dyDescent="0.2">
      <c r="B274" s="419" t="e">
        <f>IF(Tabla46[[#This Row],[Tipos de Acciones]]="","",CONCATENATE(Tabla46[[#This Row],[POA]],".",Tabla46[[#This Row],[SRS]],".",Tabla46[[#This Row],[AREA]],".",Tabla46[[#This Row],[TIPO]]))</f>
        <v>#REF!</v>
      </c>
      <c r="C274" s="419" t="e">
        <f>IF(Tabla46[[#This Row],[Tipos de Acciones]]="","",'Formulario PPGR1'!#REF!)</f>
        <v>#REF!</v>
      </c>
      <c r="D274" s="419" t="e">
        <f>IF(Tabla46[[#This Row],[Tipos de Acciones]]="","",'Formulario PPGR1'!#REF!)</f>
        <v>#REF!</v>
      </c>
      <c r="E274" s="419" t="e">
        <f>IF(Tabla46[[#This Row],[Tipos de Acciones]]="","",'Formulario PPGR1'!#REF!)</f>
        <v>#REF!</v>
      </c>
      <c r="F274" s="419" t="e">
        <f>IF(Tabla46[[#This Row],[Tipos de Acciones]]="","",'Formulario PPGR1'!#REF!)</f>
        <v>#REF!</v>
      </c>
      <c r="G274" s="416" t="s">
        <v>936</v>
      </c>
      <c r="H274" s="416" t="s">
        <v>2221</v>
      </c>
      <c r="I274" s="417" t="s">
        <v>2236</v>
      </c>
      <c r="J274" s="416" t="s">
        <v>2236</v>
      </c>
      <c r="K274" s="418" t="s">
        <v>2239</v>
      </c>
      <c r="L274" s="416" t="s">
        <v>469</v>
      </c>
      <c r="M274" s="316" t="s">
        <v>2260</v>
      </c>
      <c r="N274" s="316" t="s">
        <v>1157</v>
      </c>
      <c r="O274" s="415" t="s">
        <v>2200</v>
      </c>
      <c r="P274" s="318" t="s">
        <v>1157</v>
      </c>
      <c r="Q274" s="293" t="s">
        <v>2201</v>
      </c>
      <c r="R274" s="293">
        <v>2</v>
      </c>
      <c r="S274" s="517">
        <v>15733.33</v>
      </c>
      <c r="T274" s="520" t="e">
        <f>+[1]!Tabla46[[#This Row],[Precio Unitario]]*[1]!Tabla46[[#This Row],[Cantidad de Insumos]]</f>
        <v>#REF!</v>
      </c>
      <c r="U274" s="414">
        <v>239301</v>
      </c>
      <c r="V274" s="328" t="s">
        <v>926</v>
      </c>
      <c r="W274" s="420"/>
    </row>
    <row r="275" spans="2:23" ht="18.75" hidden="1" customHeight="1" x14ac:dyDescent="0.2">
      <c r="B275" s="419" t="e">
        <f>IF(Tabla46[[#This Row],[Tipos de Acciones]]="","",CONCATENATE(Tabla46[[#This Row],[POA]],".",Tabla46[[#This Row],[SRS]],".",Tabla46[[#This Row],[AREA]],".",Tabla46[[#This Row],[TIPO]]))</f>
        <v>#REF!</v>
      </c>
      <c r="C275" s="419" t="e">
        <f>IF(Tabla46[[#This Row],[Tipos de Acciones]]="","",'Formulario PPGR1'!#REF!)</f>
        <v>#REF!</v>
      </c>
      <c r="D275" s="419" t="e">
        <f>IF(Tabla46[[#This Row],[Tipos de Acciones]]="","",'Formulario PPGR1'!#REF!)</f>
        <v>#REF!</v>
      </c>
      <c r="E275" s="419" t="e">
        <f>IF(Tabla46[[#This Row],[Tipos de Acciones]]="","",'Formulario PPGR1'!#REF!)</f>
        <v>#REF!</v>
      </c>
      <c r="F275" s="419" t="e">
        <f>IF(Tabla46[[#This Row],[Tipos de Acciones]]="","",'Formulario PPGR1'!#REF!)</f>
        <v>#REF!</v>
      </c>
      <c r="G275" s="416" t="s">
        <v>936</v>
      </c>
      <c r="H275" s="416" t="s">
        <v>2221</v>
      </c>
      <c r="I275" s="417" t="s">
        <v>2236</v>
      </c>
      <c r="J275" s="416" t="s">
        <v>2236</v>
      </c>
      <c r="K275" s="418" t="s">
        <v>2240</v>
      </c>
      <c r="L275" s="416" t="s">
        <v>469</v>
      </c>
      <c r="M275" s="316" t="s">
        <v>2260</v>
      </c>
      <c r="N275" s="316" t="s">
        <v>1157</v>
      </c>
      <c r="O275" s="415" t="s">
        <v>2200</v>
      </c>
      <c r="P275" s="318" t="s">
        <v>1157</v>
      </c>
      <c r="Q275" s="293" t="s">
        <v>2201</v>
      </c>
      <c r="R275" s="293">
        <v>2</v>
      </c>
      <c r="S275" s="517">
        <v>4500</v>
      </c>
      <c r="T275" s="520" t="e">
        <f>+[1]!Tabla46[[#This Row],[Precio Unitario]]*[1]!Tabla46[[#This Row],[Cantidad de Insumos]]</f>
        <v>#REF!</v>
      </c>
      <c r="U275" s="414">
        <v>239301</v>
      </c>
      <c r="V275" s="328" t="s">
        <v>926</v>
      </c>
      <c r="W275" s="420"/>
    </row>
    <row r="276" spans="2:23" ht="18.75" hidden="1" customHeight="1" x14ac:dyDescent="0.2">
      <c r="B276" s="419" t="e">
        <f>IF(Tabla46[[#This Row],[Tipos de Acciones]]="","",CONCATENATE(Tabla46[[#This Row],[POA]],".",Tabla46[[#This Row],[SRS]],".",Tabla46[[#This Row],[AREA]],".",Tabla46[[#This Row],[TIPO]]))</f>
        <v>#REF!</v>
      </c>
      <c r="C276" s="419" t="e">
        <f>IF(Tabla46[[#This Row],[Tipos de Acciones]]="","",'Formulario PPGR1'!#REF!)</f>
        <v>#REF!</v>
      </c>
      <c r="D276" s="419" t="e">
        <f>IF(Tabla46[[#This Row],[Tipos de Acciones]]="","",'Formulario PPGR1'!#REF!)</f>
        <v>#REF!</v>
      </c>
      <c r="E276" s="419" t="e">
        <f>IF(Tabla46[[#This Row],[Tipos de Acciones]]="","",'Formulario PPGR1'!#REF!)</f>
        <v>#REF!</v>
      </c>
      <c r="F276" s="419" t="e">
        <f>IF(Tabla46[[#This Row],[Tipos de Acciones]]="","",'Formulario PPGR1'!#REF!)</f>
        <v>#REF!</v>
      </c>
      <c r="G276" s="416" t="s">
        <v>936</v>
      </c>
      <c r="H276" s="416" t="s">
        <v>2221</v>
      </c>
      <c r="I276" s="417" t="s">
        <v>2241</v>
      </c>
      <c r="J276" s="416" t="s">
        <v>2241</v>
      </c>
      <c r="K276" s="418" t="s">
        <v>2242</v>
      </c>
      <c r="L276" s="416" t="s">
        <v>469</v>
      </c>
      <c r="M276" s="316" t="s">
        <v>2260</v>
      </c>
      <c r="N276" s="316" t="s">
        <v>1157</v>
      </c>
      <c r="O276" s="415" t="s">
        <v>2200</v>
      </c>
      <c r="P276" s="318" t="s">
        <v>1157</v>
      </c>
      <c r="Q276" s="293" t="s">
        <v>2201</v>
      </c>
      <c r="R276" s="293">
        <v>2</v>
      </c>
      <c r="S276" s="517">
        <v>980</v>
      </c>
      <c r="T276" s="520" t="e">
        <f>+[1]!Tabla46[[#This Row],[Precio Unitario]]*[1]!Tabla46[[#This Row],[Cantidad de Insumos]]</f>
        <v>#REF!</v>
      </c>
      <c r="U276" s="414">
        <v>239301</v>
      </c>
      <c r="V276" s="328" t="s">
        <v>926</v>
      </c>
      <c r="W276" s="420"/>
    </row>
    <row r="277" spans="2:23" ht="18.75" hidden="1" customHeight="1" x14ac:dyDescent="0.2">
      <c r="B277" s="419" t="e">
        <f>IF(Tabla46[[#This Row],[Tipos de Acciones]]="","",CONCATENATE(Tabla46[[#This Row],[POA]],".",Tabla46[[#This Row],[SRS]],".",Tabla46[[#This Row],[AREA]],".",Tabla46[[#This Row],[TIPO]]))</f>
        <v>#REF!</v>
      </c>
      <c r="C277" s="419" t="e">
        <f>IF(Tabla46[[#This Row],[Tipos de Acciones]]="","",'Formulario PPGR1'!#REF!)</f>
        <v>#REF!</v>
      </c>
      <c r="D277" s="419" t="e">
        <f>IF(Tabla46[[#This Row],[Tipos de Acciones]]="","",'Formulario PPGR1'!#REF!)</f>
        <v>#REF!</v>
      </c>
      <c r="E277" s="419" t="e">
        <f>IF(Tabla46[[#This Row],[Tipos de Acciones]]="","",'Formulario PPGR1'!#REF!)</f>
        <v>#REF!</v>
      </c>
      <c r="F277" s="419" t="e">
        <f>IF(Tabla46[[#This Row],[Tipos de Acciones]]="","",'Formulario PPGR1'!#REF!)</f>
        <v>#REF!</v>
      </c>
      <c r="G277" s="416" t="s">
        <v>936</v>
      </c>
      <c r="H277" s="416" t="s">
        <v>2221</v>
      </c>
      <c r="I277" s="417" t="s">
        <v>2241</v>
      </c>
      <c r="J277" s="416" t="s">
        <v>2241</v>
      </c>
      <c r="K277" s="418" t="s">
        <v>2243</v>
      </c>
      <c r="L277" s="416" t="s">
        <v>469</v>
      </c>
      <c r="M277" s="316" t="s">
        <v>2260</v>
      </c>
      <c r="N277" s="316" t="s">
        <v>1157</v>
      </c>
      <c r="O277" s="415" t="s">
        <v>2200</v>
      </c>
      <c r="P277" s="318" t="s">
        <v>1157</v>
      </c>
      <c r="Q277" s="293" t="s">
        <v>2201</v>
      </c>
      <c r="R277" s="293">
        <v>2</v>
      </c>
      <c r="S277" s="517">
        <v>3520</v>
      </c>
      <c r="T277" s="520" t="e">
        <f>+[1]!Tabla46[[#This Row],[Precio Unitario]]*[1]!Tabla46[[#This Row],[Cantidad de Insumos]]</f>
        <v>#REF!</v>
      </c>
      <c r="U277" s="414">
        <v>239301</v>
      </c>
      <c r="V277" s="328" t="s">
        <v>926</v>
      </c>
      <c r="W277" s="420"/>
    </row>
    <row r="278" spans="2:23" ht="18.75" hidden="1" customHeight="1" x14ac:dyDescent="0.2">
      <c r="B278" s="419" t="e">
        <f>IF(Tabla46[[#This Row],[Tipos de Acciones]]="","",CONCATENATE(Tabla46[[#This Row],[POA]],".",Tabla46[[#This Row],[SRS]],".",Tabla46[[#This Row],[AREA]],".",Tabla46[[#This Row],[TIPO]]))</f>
        <v>#REF!</v>
      </c>
      <c r="C278" s="419" t="e">
        <f>IF(Tabla46[[#This Row],[Tipos de Acciones]]="","",'Formulario PPGR1'!#REF!)</f>
        <v>#REF!</v>
      </c>
      <c r="D278" s="419" t="e">
        <f>IF(Tabla46[[#This Row],[Tipos de Acciones]]="","",'Formulario PPGR1'!#REF!)</f>
        <v>#REF!</v>
      </c>
      <c r="E278" s="419" t="e">
        <f>IF(Tabla46[[#This Row],[Tipos de Acciones]]="","",'Formulario PPGR1'!#REF!)</f>
        <v>#REF!</v>
      </c>
      <c r="F278" s="419" t="e">
        <f>IF(Tabla46[[#This Row],[Tipos de Acciones]]="","",'Formulario PPGR1'!#REF!)</f>
        <v>#REF!</v>
      </c>
      <c r="G278" s="416" t="s">
        <v>936</v>
      </c>
      <c r="H278" s="416" t="s">
        <v>2221</v>
      </c>
      <c r="I278" s="417" t="s">
        <v>2244</v>
      </c>
      <c r="J278" s="416" t="s">
        <v>2244</v>
      </c>
      <c r="K278" s="418" t="s">
        <v>2245</v>
      </c>
      <c r="L278" s="416" t="s">
        <v>469</v>
      </c>
      <c r="M278" s="316" t="s">
        <v>2260</v>
      </c>
      <c r="N278" s="316" t="s">
        <v>1157</v>
      </c>
      <c r="O278" s="415" t="s">
        <v>2200</v>
      </c>
      <c r="P278" s="318" t="s">
        <v>1157</v>
      </c>
      <c r="Q278" s="293" t="s">
        <v>2201</v>
      </c>
      <c r="R278" s="293">
        <v>1</v>
      </c>
      <c r="S278" s="517">
        <v>14666.65</v>
      </c>
      <c r="T278" s="520" t="e">
        <f>+[1]!Tabla46[[#This Row],[Precio Unitario]]*[1]!Tabla46[[#This Row],[Cantidad de Insumos]]</f>
        <v>#REF!</v>
      </c>
      <c r="U278" s="414">
        <v>239601</v>
      </c>
      <c r="V278" s="328" t="s">
        <v>926</v>
      </c>
      <c r="W278" s="420"/>
    </row>
    <row r="279" spans="2:23" ht="18.75" hidden="1" customHeight="1" x14ac:dyDescent="0.2">
      <c r="B279" s="419" t="e">
        <f>IF(Tabla46[[#This Row],[Tipos de Acciones]]="","",CONCATENATE(Tabla46[[#This Row],[POA]],".",Tabla46[[#This Row],[SRS]],".",Tabla46[[#This Row],[AREA]],".",Tabla46[[#This Row],[TIPO]]))</f>
        <v>#REF!</v>
      </c>
      <c r="C279" s="419" t="e">
        <f>IF(Tabla46[[#This Row],[Tipos de Acciones]]="","",'Formulario PPGR1'!#REF!)</f>
        <v>#REF!</v>
      </c>
      <c r="D279" s="419" t="e">
        <f>IF(Tabla46[[#This Row],[Tipos de Acciones]]="","",'Formulario PPGR1'!#REF!)</f>
        <v>#REF!</v>
      </c>
      <c r="E279" s="419" t="e">
        <f>IF(Tabla46[[#This Row],[Tipos de Acciones]]="","",'Formulario PPGR1'!#REF!)</f>
        <v>#REF!</v>
      </c>
      <c r="F279" s="419" t="e">
        <f>IF(Tabla46[[#This Row],[Tipos de Acciones]]="","",'Formulario PPGR1'!#REF!)</f>
        <v>#REF!</v>
      </c>
      <c r="G279" s="416" t="s">
        <v>936</v>
      </c>
      <c r="H279" s="416" t="s">
        <v>2221</v>
      </c>
      <c r="I279" s="417" t="s">
        <v>2246</v>
      </c>
      <c r="J279" s="416" t="s">
        <v>2246</v>
      </c>
      <c r="K279" s="418" t="s">
        <v>2247</v>
      </c>
      <c r="L279" s="416" t="s">
        <v>469</v>
      </c>
      <c r="M279" s="316" t="s">
        <v>2260</v>
      </c>
      <c r="N279" s="316" t="s">
        <v>1157</v>
      </c>
      <c r="O279" s="415" t="s">
        <v>2200</v>
      </c>
      <c r="P279" s="318" t="s">
        <v>1157</v>
      </c>
      <c r="Q279" s="293" t="s">
        <v>2201</v>
      </c>
      <c r="R279" s="293">
        <v>1</v>
      </c>
      <c r="S279" s="517">
        <v>257712</v>
      </c>
      <c r="T279" s="520" t="e">
        <f>+[1]!Tabla46[[#This Row],[Precio Unitario]]*[1]!Tabla46[[#This Row],[Cantidad de Insumos]]</f>
        <v>#REF!</v>
      </c>
      <c r="U279" s="414">
        <v>261401</v>
      </c>
      <c r="V279" s="328" t="s">
        <v>926</v>
      </c>
      <c r="W279" s="420"/>
    </row>
    <row r="280" spans="2:23" ht="18.75" hidden="1" customHeight="1" x14ac:dyDescent="0.2">
      <c r="B280" s="419" t="e">
        <f>IF(Tabla46[[#This Row],[Tipos de Acciones]]="","",CONCATENATE(Tabla46[[#This Row],[POA]],".",Tabla46[[#This Row],[SRS]],".",Tabla46[[#This Row],[AREA]],".",Tabla46[[#This Row],[TIPO]]))</f>
        <v>#REF!</v>
      </c>
      <c r="C280" s="419" t="e">
        <f>IF(Tabla46[[#This Row],[Tipos de Acciones]]="","",'Formulario PPGR1'!#REF!)</f>
        <v>#REF!</v>
      </c>
      <c r="D280" s="419" t="e">
        <f>IF(Tabla46[[#This Row],[Tipos de Acciones]]="","",'Formulario PPGR1'!#REF!)</f>
        <v>#REF!</v>
      </c>
      <c r="E280" s="419" t="e">
        <f>IF(Tabla46[[#This Row],[Tipos de Acciones]]="","",'Formulario PPGR1'!#REF!)</f>
        <v>#REF!</v>
      </c>
      <c r="F280" s="419" t="e">
        <f>IF(Tabla46[[#This Row],[Tipos de Acciones]]="","",'Formulario PPGR1'!#REF!)</f>
        <v>#REF!</v>
      </c>
      <c r="G280" s="416" t="s">
        <v>936</v>
      </c>
      <c r="H280" s="416" t="s">
        <v>2209</v>
      </c>
      <c r="I280" s="417" t="s">
        <v>2200</v>
      </c>
      <c r="J280" s="416" t="s">
        <v>2248</v>
      </c>
      <c r="K280" s="418" t="s">
        <v>2248</v>
      </c>
      <c r="L280" s="416" t="s">
        <v>469</v>
      </c>
      <c r="M280" s="316" t="s">
        <v>2260</v>
      </c>
      <c r="N280" s="316" t="s">
        <v>1157</v>
      </c>
      <c r="O280" s="415" t="s">
        <v>2200</v>
      </c>
      <c r="P280" s="318" t="s">
        <v>1157</v>
      </c>
      <c r="Q280" s="293" t="s">
        <v>2201</v>
      </c>
      <c r="R280" s="293">
        <v>1</v>
      </c>
      <c r="S280" s="517">
        <v>30000</v>
      </c>
      <c r="T280" s="520" t="e">
        <f>+[1]!Tabla46[[#This Row],[Precio Unitario]]*[1]!Tabla46[[#This Row],[Cantidad de Insumos]]</f>
        <v>#REF!</v>
      </c>
      <c r="U280" s="414">
        <v>265801</v>
      </c>
      <c r="V280" s="328" t="s">
        <v>926</v>
      </c>
      <c r="W280" s="420"/>
    </row>
    <row r="281" spans="2:23" ht="18.75" hidden="1" customHeight="1" x14ac:dyDescent="0.2">
      <c r="B281" s="419" t="e">
        <f>IF(Tabla46[[#This Row],[Tipos de Acciones]]="","",CONCATENATE(Tabla46[[#This Row],[POA]],".",Tabla46[[#This Row],[SRS]],".",Tabla46[[#This Row],[AREA]],".",Tabla46[[#This Row],[TIPO]]))</f>
        <v>#REF!</v>
      </c>
      <c r="C281" s="419" t="e">
        <f>IF(Tabla46[[#This Row],[Tipos de Acciones]]="","",'Formulario PPGR1'!#REF!)</f>
        <v>#REF!</v>
      </c>
      <c r="D281" s="419" t="e">
        <f>IF(Tabla46[[#This Row],[Tipos de Acciones]]="","",'Formulario PPGR1'!#REF!)</f>
        <v>#REF!</v>
      </c>
      <c r="E281" s="419" t="e">
        <f>IF(Tabla46[[#This Row],[Tipos de Acciones]]="","",'Formulario PPGR1'!#REF!)</f>
        <v>#REF!</v>
      </c>
      <c r="F281" s="419" t="e">
        <f>IF(Tabla46[[#This Row],[Tipos de Acciones]]="","",'Formulario PPGR1'!#REF!)</f>
        <v>#REF!</v>
      </c>
      <c r="G281" s="416" t="s">
        <v>934</v>
      </c>
      <c r="H281" s="416" t="s">
        <v>2209</v>
      </c>
      <c r="I281" s="417" t="s">
        <v>2200</v>
      </c>
      <c r="J281" s="416" t="s">
        <v>2248</v>
      </c>
      <c r="K281" s="418" t="s">
        <v>2248</v>
      </c>
      <c r="L281" s="416" t="s">
        <v>469</v>
      </c>
      <c r="M281" s="316" t="s">
        <v>2260</v>
      </c>
      <c r="N281" s="316" t="s">
        <v>1157</v>
      </c>
      <c r="O281" s="415" t="s">
        <v>2200</v>
      </c>
      <c r="P281" s="318" t="s">
        <v>1157</v>
      </c>
      <c r="Q281" s="293" t="s">
        <v>2201</v>
      </c>
      <c r="R281" s="293">
        <v>3</v>
      </c>
      <c r="S281" s="517">
        <v>5000</v>
      </c>
      <c r="T281" s="520" t="e">
        <f>+[1]!Tabla46[[#This Row],[Precio Unitario]]*[1]!Tabla46[[#This Row],[Cantidad de Insumos]]</f>
        <v>#REF!</v>
      </c>
      <c r="U281" s="414">
        <v>265801</v>
      </c>
      <c r="V281" s="328" t="s">
        <v>926</v>
      </c>
      <c r="W281" s="420"/>
    </row>
    <row r="282" spans="2:23" ht="18.75" hidden="1" customHeight="1" x14ac:dyDescent="0.2">
      <c r="B282" s="419" t="e">
        <f>IF(Tabla46[[#This Row],[Tipos de Acciones]]="","",CONCATENATE(Tabla46[[#This Row],[POA]],".",Tabla46[[#This Row],[SRS]],".",Tabla46[[#This Row],[AREA]],".",Tabla46[[#This Row],[TIPO]]))</f>
        <v>#REF!</v>
      </c>
      <c r="C282" s="419" t="e">
        <f>IF(Tabla46[[#This Row],[Tipos de Acciones]]="","",'Formulario PPGR1'!#REF!)</f>
        <v>#REF!</v>
      </c>
      <c r="D282" s="419" t="e">
        <f>IF(Tabla46[[#This Row],[Tipos de Acciones]]="","",'Formulario PPGR1'!#REF!)</f>
        <v>#REF!</v>
      </c>
      <c r="E282" s="419" t="e">
        <f>IF(Tabla46[[#This Row],[Tipos de Acciones]]="","",'Formulario PPGR1'!#REF!)</f>
        <v>#REF!</v>
      </c>
      <c r="F282" s="419" t="e">
        <f>IF(Tabla46[[#This Row],[Tipos de Acciones]]="","",'Formulario PPGR1'!#REF!)</f>
        <v>#REF!</v>
      </c>
      <c r="G282" s="416" t="s">
        <v>936</v>
      </c>
      <c r="H282" s="416" t="s">
        <v>2206</v>
      </c>
      <c r="I282" s="417" t="s">
        <v>2212</v>
      </c>
      <c r="J282" s="416" t="s">
        <v>2212</v>
      </c>
      <c r="K282" s="418" t="s">
        <v>2213</v>
      </c>
      <c r="L282" s="416" t="s">
        <v>469</v>
      </c>
      <c r="M282" s="316" t="s">
        <v>2261</v>
      </c>
      <c r="N282" s="316" t="s">
        <v>1157</v>
      </c>
      <c r="O282" s="415" t="s">
        <v>2200</v>
      </c>
      <c r="P282" s="318" t="s">
        <v>1157</v>
      </c>
      <c r="Q282" s="293" t="s">
        <v>2201</v>
      </c>
      <c r="R282" s="293">
        <v>1</v>
      </c>
      <c r="S282" s="517">
        <v>56050</v>
      </c>
      <c r="T282" s="520" t="e">
        <f>+[1]!Tabla46[[#This Row],[Precio Unitario]]*[1]!Tabla46[[#This Row],[Cantidad de Insumos]]</f>
        <v>#REF!</v>
      </c>
      <c r="U282" s="414">
        <v>261301</v>
      </c>
      <c r="V282" s="328" t="s">
        <v>926</v>
      </c>
      <c r="W282" s="420"/>
    </row>
    <row r="283" spans="2:23" ht="18.75" hidden="1" customHeight="1" x14ac:dyDescent="0.2">
      <c r="B283" s="419" t="e">
        <f>IF(Tabla46[[#This Row],[Tipos de Acciones]]="","",CONCATENATE(Tabla46[[#This Row],[POA]],".",Tabla46[[#This Row],[SRS]],".",Tabla46[[#This Row],[AREA]],".",Tabla46[[#This Row],[TIPO]]))</f>
        <v>#REF!</v>
      </c>
      <c r="C283" s="419" t="e">
        <f>IF(Tabla46[[#This Row],[Tipos de Acciones]]="","",'Formulario PPGR1'!#REF!)</f>
        <v>#REF!</v>
      </c>
      <c r="D283" s="419" t="e">
        <f>IF(Tabla46[[#This Row],[Tipos de Acciones]]="","",'Formulario PPGR1'!#REF!)</f>
        <v>#REF!</v>
      </c>
      <c r="E283" s="419" t="e">
        <f>IF(Tabla46[[#This Row],[Tipos de Acciones]]="","",'Formulario PPGR1'!#REF!)</f>
        <v>#REF!</v>
      </c>
      <c r="F283" s="419" t="e">
        <f>IF(Tabla46[[#This Row],[Tipos de Acciones]]="","",'Formulario PPGR1'!#REF!)</f>
        <v>#REF!</v>
      </c>
      <c r="G283" s="416" t="s">
        <v>934</v>
      </c>
      <c r="H283" s="416" t="s">
        <v>2206</v>
      </c>
      <c r="I283" s="417" t="s">
        <v>2212</v>
      </c>
      <c r="J283" s="416" t="s">
        <v>2212</v>
      </c>
      <c r="K283" s="418" t="s">
        <v>2213</v>
      </c>
      <c r="L283" s="416" t="s">
        <v>469</v>
      </c>
      <c r="M283" s="316" t="s">
        <v>2261</v>
      </c>
      <c r="N283" s="316" t="s">
        <v>1157</v>
      </c>
      <c r="O283" s="415" t="s">
        <v>2200</v>
      </c>
      <c r="P283" s="318" t="s">
        <v>1157</v>
      </c>
      <c r="Q283" s="293" t="s">
        <v>2201</v>
      </c>
      <c r="R283" s="293">
        <v>3</v>
      </c>
      <c r="S283" s="517">
        <v>5000</v>
      </c>
      <c r="T283" s="520" t="e">
        <f>+[1]!Tabla46[[#This Row],[Precio Unitario]]*[1]!Tabla46[[#This Row],[Cantidad de Insumos]]</f>
        <v>#REF!</v>
      </c>
      <c r="U283" s="414">
        <v>261301</v>
      </c>
      <c r="V283" s="328" t="s">
        <v>926</v>
      </c>
      <c r="W283" s="420"/>
    </row>
    <row r="284" spans="2:23" ht="18.75" hidden="1" customHeight="1" x14ac:dyDescent="0.2">
      <c r="B284" s="419" t="e">
        <f>IF(Tabla46[[#This Row],[Tipos de Acciones]]="","",CONCATENATE(Tabla46[[#This Row],[POA]],".",Tabla46[[#This Row],[SRS]],".",Tabla46[[#This Row],[AREA]],".",Tabla46[[#This Row],[TIPO]]))</f>
        <v>#REF!</v>
      </c>
      <c r="C284" s="419" t="e">
        <f>IF(Tabla46[[#This Row],[Tipos de Acciones]]="","",'Formulario PPGR1'!#REF!)</f>
        <v>#REF!</v>
      </c>
      <c r="D284" s="419" t="e">
        <f>IF(Tabla46[[#This Row],[Tipos de Acciones]]="","",'Formulario PPGR1'!#REF!)</f>
        <v>#REF!</v>
      </c>
      <c r="E284" s="419" t="e">
        <f>IF(Tabla46[[#This Row],[Tipos de Acciones]]="","",'Formulario PPGR1'!#REF!)</f>
        <v>#REF!</v>
      </c>
      <c r="F284" s="419" t="e">
        <f>IF(Tabla46[[#This Row],[Tipos de Acciones]]="","",'Formulario PPGR1'!#REF!)</f>
        <v>#REF!</v>
      </c>
      <c r="G284" s="416" t="s">
        <v>936</v>
      </c>
      <c r="H284" s="416" t="s">
        <v>2215</v>
      </c>
      <c r="I284" s="417" t="s">
        <v>2216</v>
      </c>
      <c r="J284" s="416" t="s">
        <v>2216</v>
      </c>
      <c r="K284" s="418" t="s">
        <v>2217</v>
      </c>
      <c r="L284" s="416" t="s">
        <v>469</v>
      </c>
      <c r="M284" s="316" t="s">
        <v>2261</v>
      </c>
      <c r="N284" s="316" t="s">
        <v>1157</v>
      </c>
      <c r="O284" s="415" t="s">
        <v>2200</v>
      </c>
      <c r="P284" s="318" t="s">
        <v>1157</v>
      </c>
      <c r="Q284" s="293" t="s">
        <v>2201</v>
      </c>
      <c r="R284" s="293">
        <v>1</v>
      </c>
      <c r="S284" s="517">
        <v>15000</v>
      </c>
      <c r="T284" s="520" t="e">
        <f>+[1]!Tabla46[[#This Row],[Precio Unitario]]*[1]!Tabla46[[#This Row],[Cantidad de Insumos]]</f>
        <v>#REF!</v>
      </c>
      <c r="U284" s="414">
        <v>239601</v>
      </c>
      <c r="V284" s="328" t="s">
        <v>926</v>
      </c>
      <c r="W284" s="420"/>
    </row>
    <row r="285" spans="2:23" ht="18.75" hidden="1" customHeight="1" x14ac:dyDescent="0.2">
      <c r="B285" s="419" t="e">
        <f>IF(Tabla46[[#This Row],[Tipos de Acciones]]="","",CONCATENATE(Tabla46[[#This Row],[POA]],".",Tabla46[[#This Row],[SRS]],".",Tabla46[[#This Row],[AREA]],".",Tabla46[[#This Row],[TIPO]]))</f>
        <v>#REF!</v>
      </c>
      <c r="C285" s="419" t="e">
        <f>IF(Tabla46[[#This Row],[Tipos de Acciones]]="","",'Formulario PPGR1'!#REF!)</f>
        <v>#REF!</v>
      </c>
      <c r="D285" s="419" t="e">
        <f>IF(Tabla46[[#This Row],[Tipos de Acciones]]="","",'Formulario PPGR1'!#REF!)</f>
        <v>#REF!</v>
      </c>
      <c r="E285" s="419" t="e">
        <f>IF(Tabla46[[#This Row],[Tipos de Acciones]]="","",'Formulario PPGR1'!#REF!)</f>
        <v>#REF!</v>
      </c>
      <c r="F285" s="419" t="e">
        <f>IF(Tabla46[[#This Row],[Tipos de Acciones]]="","",'Formulario PPGR1'!#REF!)</f>
        <v>#REF!</v>
      </c>
      <c r="G285" s="416" t="s">
        <v>936</v>
      </c>
      <c r="H285" s="416" t="s">
        <v>2218</v>
      </c>
      <c r="I285" s="417" t="s">
        <v>2219</v>
      </c>
      <c r="J285" s="416" t="s">
        <v>2219</v>
      </c>
      <c r="K285" s="418" t="s">
        <v>2220</v>
      </c>
      <c r="L285" s="416" t="s">
        <v>469</v>
      </c>
      <c r="M285" s="316" t="s">
        <v>2261</v>
      </c>
      <c r="N285" s="316" t="s">
        <v>1157</v>
      </c>
      <c r="O285" s="415" t="s">
        <v>2200</v>
      </c>
      <c r="P285" s="318" t="s">
        <v>1157</v>
      </c>
      <c r="Q285" s="293" t="s">
        <v>2201</v>
      </c>
      <c r="R285" s="293">
        <v>2</v>
      </c>
      <c r="S285" s="517">
        <v>8600</v>
      </c>
      <c r="T285" s="520" t="e">
        <f>+[1]!Tabla46[[#This Row],[Precio Unitario]]*[1]!Tabla46[[#This Row],[Cantidad de Insumos]]</f>
        <v>#REF!</v>
      </c>
      <c r="U285" s="414">
        <v>239601</v>
      </c>
      <c r="V285" s="328" t="s">
        <v>926</v>
      </c>
      <c r="W285" s="420"/>
    </row>
    <row r="286" spans="2:23" ht="18.75" hidden="1" customHeight="1" x14ac:dyDescent="0.2">
      <c r="B286" s="419" t="e">
        <f>IF(Tabla46[[#This Row],[Tipos de Acciones]]="","",CONCATENATE(Tabla46[[#This Row],[POA]],".",Tabla46[[#This Row],[SRS]],".",Tabla46[[#This Row],[AREA]],".",Tabla46[[#This Row],[TIPO]]))</f>
        <v>#REF!</v>
      </c>
      <c r="C286" s="419" t="e">
        <f>IF(Tabla46[[#This Row],[Tipos de Acciones]]="","",'Formulario PPGR1'!#REF!)</f>
        <v>#REF!</v>
      </c>
      <c r="D286" s="419" t="e">
        <f>IF(Tabla46[[#This Row],[Tipos de Acciones]]="","",'Formulario PPGR1'!#REF!)</f>
        <v>#REF!</v>
      </c>
      <c r="E286" s="419" t="e">
        <f>IF(Tabla46[[#This Row],[Tipos de Acciones]]="","",'Formulario PPGR1'!#REF!)</f>
        <v>#REF!</v>
      </c>
      <c r="F286" s="419" t="e">
        <f>IF(Tabla46[[#This Row],[Tipos de Acciones]]="","",'Formulario PPGR1'!#REF!)</f>
        <v>#REF!</v>
      </c>
      <c r="G286" s="416" t="s">
        <v>936</v>
      </c>
      <c r="H286" s="416" t="s">
        <v>2221</v>
      </c>
      <c r="I286" s="417" t="s">
        <v>2222</v>
      </c>
      <c r="J286" s="416" t="s">
        <v>2222</v>
      </c>
      <c r="K286" s="418" t="s">
        <v>2223</v>
      </c>
      <c r="L286" s="416" t="s">
        <v>469</v>
      </c>
      <c r="M286" s="316" t="s">
        <v>2261</v>
      </c>
      <c r="N286" s="316" t="s">
        <v>1157</v>
      </c>
      <c r="O286" s="415" t="s">
        <v>2200</v>
      </c>
      <c r="P286" s="318" t="s">
        <v>1157</v>
      </c>
      <c r="Q286" s="293" t="s">
        <v>2201</v>
      </c>
      <c r="R286" s="293">
        <v>2</v>
      </c>
      <c r="S286" s="517">
        <v>43660</v>
      </c>
      <c r="T286" s="520" t="e">
        <f>+[1]!Tabla46[[#This Row],[Precio Unitario]]*[1]!Tabla46[[#This Row],[Cantidad de Insumos]]</f>
        <v>#REF!</v>
      </c>
      <c r="U286" s="414">
        <v>261901</v>
      </c>
      <c r="V286" s="328" t="s">
        <v>926</v>
      </c>
      <c r="W286" s="420"/>
    </row>
    <row r="287" spans="2:23" ht="18.75" hidden="1" customHeight="1" x14ac:dyDescent="0.2">
      <c r="B287" s="419" t="e">
        <f>IF(Tabla46[[#This Row],[Tipos de Acciones]]="","",CONCATENATE(Tabla46[[#This Row],[POA]],".",Tabla46[[#This Row],[SRS]],".",Tabla46[[#This Row],[AREA]],".",Tabla46[[#This Row],[TIPO]]))</f>
        <v>#REF!</v>
      </c>
      <c r="C287" s="419" t="e">
        <f>IF(Tabla46[[#This Row],[Tipos de Acciones]]="","",'Formulario PPGR1'!#REF!)</f>
        <v>#REF!</v>
      </c>
      <c r="D287" s="419" t="e">
        <f>IF(Tabla46[[#This Row],[Tipos de Acciones]]="","",'Formulario PPGR1'!#REF!)</f>
        <v>#REF!</v>
      </c>
      <c r="E287" s="419" t="e">
        <f>IF(Tabla46[[#This Row],[Tipos de Acciones]]="","",'Formulario PPGR1'!#REF!)</f>
        <v>#REF!</v>
      </c>
      <c r="F287" s="419" t="e">
        <f>IF(Tabla46[[#This Row],[Tipos de Acciones]]="","",'Formulario PPGR1'!#REF!)</f>
        <v>#REF!</v>
      </c>
      <c r="G287" s="416" t="s">
        <v>936</v>
      </c>
      <c r="H287" s="416" t="s">
        <v>2221</v>
      </c>
      <c r="I287" s="417" t="s">
        <v>2224</v>
      </c>
      <c r="J287" s="416" t="s">
        <v>2224</v>
      </c>
      <c r="K287" s="418" t="s">
        <v>2225</v>
      </c>
      <c r="L287" s="416" t="s">
        <v>469</v>
      </c>
      <c r="M287" s="316" t="s">
        <v>2261</v>
      </c>
      <c r="N287" s="316" t="s">
        <v>1157</v>
      </c>
      <c r="O287" s="415" t="s">
        <v>2200</v>
      </c>
      <c r="P287" s="318" t="s">
        <v>1157</v>
      </c>
      <c r="Q287" s="293" t="s">
        <v>2201</v>
      </c>
      <c r="R287" s="293">
        <v>1</v>
      </c>
      <c r="S287" s="517">
        <v>44333.33</v>
      </c>
      <c r="T287" s="520" t="e">
        <f>+[1]!Tabla46[[#This Row],[Precio Unitario]]*[1]!Tabla46[[#This Row],[Cantidad de Insumos]]</f>
        <v>#REF!</v>
      </c>
      <c r="U287" s="414">
        <v>239301</v>
      </c>
      <c r="V287" s="328" t="s">
        <v>926</v>
      </c>
      <c r="W287" s="420"/>
    </row>
    <row r="288" spans="2:23" ht="18.75" hidden="1" customHeight="1" x14ac:dyDescent="0.2">
      <c r="B288" s="419" t="e">
        <f>IF(Tabla46[[#This Row],[Tipos de Acciones]]="","",CONCATENATE(Tabla46[[#This Row],[POA]],".",Tabla46[[#This Row],[SRS]],".",Tabla46[[#This Row],[AREA]],".",Tabla46[[#This Row],[TIPO]]))</f>
        <v>#REF!</v>
      </c>
      <c r="C288" s="419" t="e">
        <f>IF(Tabla46[[#This Row],[Tipos de Acciones]]="","",'Formulario PPGR1'!#REF!)</f>
        <v>#REF!</v>
      </c>
      <c r="D288" s="419" t="e">
        <f>IF(Tabla46[[#This Row],[Tipos de Acciones]]="","",'Formulario PPGR1'!#REF!)</f>
        <v>#REF!</v>
      </c>
      <c r="E288" s="419" t="e">
        <f>IF(Tabla46[[#This Row],[Tipos de Acciones]]="","",'Formulario PPGR1'!#REF!)</f>
        <v>#REF!</v>
      </c>
      <c r="F288" s="419" t="e">
        <f>IF(Tabla46[[#This Row],[Tipos de Acciones]]="","",'Formulario PPGR1'!#REF!)</f>
        <v>#REF!</v>
      </c>
      <c r="G288" s="416" t="s">
        <v>936</v>
      </c>
      <c r="H288" s="416" t="s">
        <v>2221</v>
      </c>
      <c r="I288" s="417" t="s">
        <v>2222</v>
      </c>
      <c r="J288" s="416" t="s">
        <v>2222</v>
      </c>
      <c r="K288" s="418" t="s">
        <v>2226</v>
      </c>
      <c r="L288" s="416" t="s">
        <v>469</v>
      </c>
      <c r="M288" s="316" t="s">
        <v>2261</v>
      </c>
      <c r="N288" s="316" t="s">
        <v>1157</v>
      </c>
      <c r="O288" s="415" t="s">
        <v>2200</v>
      </c>
      <c r="P288" s="318" t="s">
        <v>1157</v>
      </c>
      <c r="Q288" s="293" t="s">
        <v>2201</v>
      </c>
      <c r="R288" s="293">
        <v>1</v>
      </c>
      <c r="S288" s="517">
        <v>104465.4</v>
      </c>
      <c r="T288" s="520" t="e">
        <f>+[1]!Tabla46[[#This Row],[Precio Unitario]]*[1]!Tabla46[[#This Row],[Cantidad de Insumos]]</f>
        <v>#REF!</v>
      </c>
      <c r="U288" s="414">
        <v>261901</v>
      </c>
      <c r="V288" s="328" t="s">
        <v>926</v>
      </c>
      <c r="W288" s="420"/>
    </row>
    <row r="289" spans="2:23" ht="18.75" hidden="1" customHeight="1" x14ac:dyDescent="0.2">
      <c r="B289" s="419" t="e">
        <f>IF(Tabla46[[#This Row],[Tipos de Acciones]]="","",CONCATENATE(Tabla46[[#This Row],[POA]],".",Tabla46[[#This Row],[SRS]],".",Tabla46[[#This Row],[AREA]],".",Tabla46[[#This Row],[TIPO]]))</f>
        <v>#REF!</v>
      </c>
      <c r="C289" s="419" t="e">
        <f>IF(Tabla46[[#This Row],[Tipos de Acciones]]="","",'Formulario PPGR1'!#REF!)</f>
        <v>#REF!</v>
      </c>
      <c r="D289" s="419" t="e">
        <f>IF(Tabla46[[#This Row],[Tipos de Acciones]]="","",'Formulario PPGR1'!#REF!)</f>
        <v>#REF!</v>
      </c>
      <c r="E289" s="419" t="e">
        <f>IF(Tabla46[[#This Row],[Tipos de Acciones]]="","",'Formulario PPGR1'!#REF!)</f>
        <v>#REF!</v>
      </c>
      <c r="F289" s="419" t="e">
        <f>IF(Tabla46[[#This Row],[Tipos de Acciones]]="","",'Formulario PPGR1'!#REF!)</f>
        <v>#REF!</v>
      </c>
      <c r="G289" s="416" t="s">
        <v>936</v>
      </c>
      <c r="H289" s="416" t="s">
        <v>2221</v>
      </c>
      <c r="I289" s="417" t="s">
        <v>2227</v>
      </c>
      <c r="J289" s="416" t="s">
        <v>2227</v>
      </c>
      <c r="K289" s="418" t="s">
        <v>2228</v>
      </c>
      <c r="L289" s="416" t="s">
        <v>469</v>
      </c>
      <c r="M289" s="316" t="s">
        <v>2261</v>
      </c>
      <c r="N289" s="316" t="s">
        <v>1157</v>
      </c>
      <c r="O289" s="415" t="s">
        <v>2200</v>
      </c>
      <c r="P289" s="318" t="s">
        <v>1157</v>
      </c>
      <c r="Q289" s="293" t="s">
        <v>2201</v>
      </c>
      <c r="R289" s="293">
        <v>1</v>
      </c>
      <c r="S289" s="517">
        <v>12836.04</v>
      </c>
      <c r="T289" s="520" t="e">
        <f>+[1]!Tabla46[[#This Row],[Precio Unitario]]*[1]!Tabla46[[#This Row],[Cantidad de Insumos]]</f>
        <v>#REF!</v>
      </c>
      <c r="U289" s="414">
        <v>239301</v>
      </c>
      <c r="V289" s="328" t="s">
        <v>926</v>
      </c>
      <c r="W289" s="420"/>
    </row>
    <row r="290" spans="2:23" ht="18.75" customHeight="1" x14ac:dyDescent="0.2">
      <c r="B290" s="419" t="e">
        <f>IF(Tabla46[[#This Row],[Tipos de Acciones]]="","",CONCATENATE(Tabla46[[#This Row],[POA]],".",Tabla46[[#This Row],[SRS]],".",Tabla46[[#This Row],[AREA]],".",Tabla46[[#This Row],[TIPO]]))</f>
        <v>#REF!</v>
      </c>
      <c r="C290" s="419" t="e">
        <f>IF(Tabla46[[#This Row],[Tipos de Acciones]]="","",'Formulario PPGR1'!#REF!)</f>
        <v>#REF!</v>
      </c>
      <c r="D290" s="419" t="e">
        <f>IF(Tabla46[[#This Row],[Tipos de Acciones]]="","",'Formulario PPGR1'!#REF!)</f>
        <v>#REF!</v>
      </c>
      <c r="E290" s="419" t="e">
        <f>IF(Tabla46[[#This Row],[Tipos de Acciones]]="","",'Formulario PPGR1'!#REF!)</f>
        <v>#REF!</v>
      </c>
      <c r="F290" s="419" t="e">
        <f>IF(Tabla46[[#This Row],[Tipos de Acciones]]="","",'Formulario PPGR1'!#REF!)</f>
        <v>#REF!</v>
      </c>
      <c r="G290" s="416" t="s">
        <v>936</v>
      </c>
      <c r="H290" s="416" t="s">
        <v>2221</v>
      </c>
      <c r="I290" s="417" t="s">
        <v>2229</v>
      </c>
      <c r="J290" s="416" t="s">
        <v>2229</v>
      </c>
      <c r="K290" s="418" t="s">
        <v>2230</v>
      </c>
      <c r="L290" s="416" t="s">
        <v>469</v>
      </c>
      <c r="M290" s="316" t="s">
        <v>2261</v>
      </c>
      <c r="N290" s="316" t="s">
        <v>1157</v>
      </c>
      <c r="O290" s="415" t="s">
        <v>2200</v>
      </c>
      <c r="P290" s="318" t="s">
        <v>1157</v>
      </c>
      <c r="Q290" s="293" t="s">
        <v>2201</v>
      </c>
      <c r="R290" s="293">
        <v>1</v>
      </c>
      <c r="S290" s="517">
        <v>180000</v>
      </c>
      <c r="T290" s="520" t="e">
        <f>+[1]!Tabla46[[#This Row],[Precio Unitario]]*[1]!Tabla46[[#This Row],[Cantidad de Insumos]]</f>
        <v>#REF!</v>
      </c>
      <c r="U290" s="414">
        <v>263101</v>
      </c>
      <c r="V290" s="328" t="s">
        <v>926</v>
      </c>
      <c r="W290" s="420"/>
    </row>
    <row r="291" spans="2:23" ht="18.75" hidden="1" customHeight="1" x14ac:dyDescent="0.2">
      <c r="B291" s="419" t="e">
        <f>IF(Tabla46[[#This Row],[Tipos de Acciones]]="","",CONCATENATE(Tabla46[[#This Row],[POA]],".",Tabla46[[#This Row],[SRS]],".",Tabla46[[#This Row],[AREA]],".",Tabla46[[#This Row],[TIPO]]))</f>
        <v>#REF!</v>
      </c>
      <c r="C291" s="419" t="e">
        <f>IF(Tabla46[[#This Row],[Tipos de Acciones]]="","",'Formulario PPGR1'!#REF!)</f>
        <v>#REF!</v>
      </c>
      <c r="D291" s="419" t="e">
        <f>IF(Tabla46[[#This Row],[Tipos de Acciones]]="","",'Formulario PPGR1'!#REF!)</f>
        <v>#REF!</v>
      </c>
      <c r="E291" s="419" t="e">
        <f>IF(Tabla46[[#This Row],[Tipos de Acciones]]="","",'Formulario PPGR1'!#REF!)</f>
        <v>#REF!</v>
      </c>
      <c r="F291" s="419" t="e">
        <f>IF(Tabla46[[#This Row],[Tipos de Acciones]]="","",'Formulario PPGR1'!#REF!)</f>
        <v>#REF!</v>
      </c>
      <c r="G291" s="416" t="s">
        <v>936</v>
      </c>
      <c r="H291" s="416" t="s">
        <v>2221</v>
      </c>
      <c r="I291" s="417" t="s">
        <v>2231</v>
      </c>
      <c r="J291" s="416" t="s">
        <v>2231</v>
      </c>
      <c r="K291" s="418" t="s">
        <v>2232</v>
      </c>
      <c r="L291" s="416" t="s">
        <v>469</v>
      </c>
      <c r="M291" s="316" t="s">
        <v>2261</v>
      </c>
      <c r="N291" s="316" t="s">
        <v>1157</v>
      </c>
      <c r="O291" s="415" t="s">
        <v>2200</v>
      </c>
      <c r="P291" s="318" t="s">
        <v>1157</v>
      </c>
      <c r="Q291" s="293" t="s">
        <v>2201</v>
      </c>
      <c r="R291" s="293">
        <v>2</v>
      </c>
      <c r="S291" s="517">
        <v>32099.97</v>
      </c>
      <c r="T291" s="520" t="e">
        <f>+[1]!Tabla46[[#This Row],[Precio Unitario]]*[1]!Tabla46[[#This Row],[Cantidad de Insumos]]</f>
        <v>#REF!</v>
      </c>
      <c r="U291" s="414">
        <v>239301</v>
      </c>
      <c r="V291" s="328" t="s">
        <v>926</v>
      </c>
      <c r="W291" s="420"/>
    </row>
    <row r="292" spans="2:23" ht="18.75" hidden="1" customHeight="1" x14ac:dyDescent="0.2">
      <c r="B292" s="419" t="e">
        <f>IF(Tabla46[[#This Row],[Tipos de Acciones]]="","",CONCATENATE(Tabla46[[#This Row],[POA]],".",Tabla46[[#This Row],[SRS]],".",Tabla46[[#This Row],[AREA]],".",Tabla46[[#This Row],[TIPO]]))</f>
        <v>#REF!</v>
      </c>
      <c r="C292" s="419" t="e">
        <f>IF(Tabla46[[#This Row],[Tipos de Acciones]]="","",'Formulario PPGR1'!#REF!)</f>
        <v>#REF!</v>
      </c>
      <c r="D292" s="419" t="e">
        <f>IF(Tabla46[[#This Row],[Tipos de Acciones]]="","",'Formulario PPGR1'!#REF!)</f>
        <v>#REF!</v>
      </c>
      <c r="E292" s="419" t="e">
        <f>IF(Tabla46[[#This Row],[Tipos de Acciones]]="","",'Formulario PPGR1'!#REF!)</f>
        <v>#REF!</v>
      </c>
      <c r="F292" s="419" t="e">
        <f>IF(Tabla46[[#This Row],[Tipos de Acciones]]="","",'Formulario PPGR1'!#REF!)</f>
        <v>#REF!</v>
      </c>
      <c r="G292" s="416" t="s">
        <v>936</v>
      </c>
      <c r="H292" s="416" t="s">
        <v>2221</v>
      </c>
      <c r="I292" s="417" t="s">
        <v>2233</v>
      </c>
      <c r="J292" s="416" t="s">
        <v>2234</v>
      </c>
      <c r="K292" s="418" t="s">
        <v>2235</v>
      </c>
      <c r="L292" s="416" t="s">
        <v>469</v>
      </c>
      <c r="M292" s="316" t="s">
        <v>2261</v>
      </c>
      <c r="N292" s="316" t="s">
        <v>1157</v>
      </c>
      <c r="O292" s="415" t="s">
        <v>2200</v>
      </c>
      <c r="P292" s="318" t="s">
        <v>1157</v>
      </c>
      <c r="Q292" s="293" t="s">
        <v>2201</v>
      </c>
      <c r="R292" s="293">
        <v>1</v>
      </c>
      <c r="S292" s="517">
        <v>8270</v>
      </c>
      <c r="T292" s="520" t="e">
        <f>+[1]!Tabla46[[#This Row],[Precio Unitario]]*[1]!Tabla46[[#This Row],[Cantidad de Insumos]]</f>
        <v>#REF!</v>
      </c>
      <c r="U292" s="414">
        <v>239301</v>
      </c>
      <c r="V292" s="328" t="s">
        <v>926</v>
      </c>
      <c r="W292" s="420"/>
    </row>
    <row r="293" spans="2:23" ht="18.75" hidden="1" customHeight="1" x14ac:dyDescent="0.2">
      <c r="B293" s="419" t="e">
        <f>IF(Tabla46[[#This Row],[Tipos de Acciones]]="","",CONCATENATE(Tabla46[[#This Row],[POA]],".",Tabla46[[#This Row],[SRS]],".",Tabla46[[#This Row],[AREA]],".",Tabla46[[#This Row],[TIPO]]))</f>
        <v>#REF!</v>
      </c>
      <c r="C293" s="419" t="e">
        <f>IF(Tabla46[[#This Row],[Tipos de Acciones]]="","",'Formulario PPGR1'!#REF!)</f>
        <v>#REF!</v>
      </c>
      <c r="D293" s="419" t="e">
        <f>IF(Tabla46[[#This Row],[Tipos de Acciones]]="","",'Formulario PPGR1'!#REF!)</f>
        <v>#REF!</v>
      </c>
      <c r="E293" s="419" t="e">
        <f>IF(Tabla46[[#This Row],[Tipos de Acciones]]="","",'Formulario PPGR1'!#REF!)</f>
        <v>#REF!</v>
      </c>
      <c r="F293" s="419" t="e">
        <f>IF(Tabla46[[#This Row],[Tipos de Acciones]]="","",'Formulario PPGR1'!#REF!)</f>
        <v>#REF!</v>
      </c>
      <c r="G293" s="416" t="s">
        <v>936</v>
      </c>
      <c r="H293" s="416" t="s">
        <v>2221</v>
      </c>
      <c r="I293" s="417" t="s">
        <v>2236</v>
      </c>
      <c r="J293" s="416" t="s">
        <v>2236</v>
      </c>
      <c r="K293" s="418" t="s">
        <v>2237</v>
      </c>
      <c r="L293" s="416" t="s">
        <v>469</v>
      </c>
      <c r="M293" s="316" t="s">
        <v>2261</v>
      </c>
      <c r="N293" s="316" t="s">
        <v>1157</v>
      </c>
      <c r="O293" s="415" t="s">
        <v>2200</v>
      </c>
      <c r="P293" s="318" t="s">
        <v>1157</v>
      </c>
      <c r="Q293" s="293" t="s">
        <v>2201</v>
      </c>
      <c r="R293" s="293">
        <v>2</v>
      </c>
      <c r="S293" s="517">
        <v>15733.33</v>
      </c>
      <c r="T293" s="520" t="e">
        <f>+[1]!Tabla46[[#This Row],[Precio Unitario]]*[1]!Tabla46[[#This Row],[Cantidad de Insumos]]</f>
        <v>#REF!</v>
      </c>
      <c r="U293" s="414">
        <v>239301</v>
      </c>
      <c r="V293" s="328" t="s">
        <v>926</v>
      </c>
      <c r="W293" s="420"/>
    </row>
    <row r="294" spans="2:23" ht="18.75" hidden="1" customHeight="1" x14ac:dyDescent="0.2">
      <c r="B294" s="419" t="e">
        <f>IF(Tabla46[[#This Row],[Tipos de Acciones]]="","",CONCATENATE(Tabla46[[#This Row],[POA]],".",Tabla46[[#This Row],[SRS]],".",Tabla46[[#This Row],[AREA]],".",Tabla46[[#This Row],[TIPO]]))</f>
        <v>#REF!</v>
      </c>
      <c r="C294" s="419" t="e">
        <f>IF(Tabla46[[#This Row],[Tipos de Acciones]]="","",'Formulario PPGR1'!#REF!)</f>
        <v>#REF!</v>
      </c>
      <c r="D294" s="419" t="e">
        <f>IF(Tabla46[[#This Row],[Tipos de Acciones]]="","",'Formulario PPGR1'!#REF!)</f>
        <v>#REF!</v>
      </c>
      <c r="E294" s="419" t="e">
        <f>IF(Tabla46[[#This Row],[Tipos de Acciones]]="","",'Formulario PPGR1'!#REF!)</f>
        <v>#REF!</v>
      </c>
      <c r="F294" s="419" t="e">
        <f>IF(Tabla46[[#This Row],[Tipos de Acciones]]="","",'Formulario PPGR1'!#REF!)</f>
        <v>#REF!</v>
      </c>
      <c r="G294" s="416" t="s">
        <v>936</v>
      </c>
      <c r="H294" s="416" t="s">
        <v>2221</v>
      </c>
      <c r="I294" s="417" t="s">
        <v>2236</v>
      </c>
      <c r="J294" s="416" t="s">
        <v>2236</v>
      </c>
      <c r="K294" s="418" t="s">
        <v>2238</v>
      </c>
      <c r="L294" s="416" t="s">
        <v>469</v>
      </c>
      <c r="M294" s="316" t="s">
        <v>2261</v>
      </c>
      <c r="N294" s="316" t="s">
        <v>1157</v>
      </c>
      <c r="O294" s="415" t="s">
        <v>2200</v>
      </c>
      <c r="P294" s="318" t="s">
        <v>1157</v>
      </c>
      <c r="Q294" s="293" t="s">
        <v>2201</v>
      </c>
      <c r="R294" s="293">
        <v>2</v>
      </c>
      <c r="S294" s="517">
        <v>4500</v>
      </c>
      <c r="T294" s="520" t="e">
        <f>+[1]!Tabla46[[#This Row],[Precio Unitario]]*[1]!Tabla46[[#This Row],[Cantidad de Insumos]]</f>
        <v>#REF!</v>
      </c>
      <c r="U294" s="414">
        <v>239301</v>
      </c>
      <c r="V294" s="328" t="s">
        <v>926</v>
      </c>
      <c r="W294" s="420"/>
    </row>
    <row r="295" spans="2:23" ht="18.75" hidden="1" customHeight="1" x14ac:dyDescent="0.2">
      <c r="B295" s="419" t="e">
        <f>IF(Tabla46[[#This Row],[Tipos de Acciones]]="","",CONCATENATE(Tabla46[[#This Row],[POA]],".",Tabla46[[#This Row],[SRS]],".",Tabla46[[#This Row],[AREA]],".",Tabla46[[#This Row],[TIPO]]))</f>
        <v>#REF!</v>
      </c>
      <c r="C295" s="419" t="e">
        <f>IF(Tabla46[[#This Row],[Tipos de Acciones]]="","",'Formulario PPGR1'!#REF!)</f>
        <v>#REF!</v>
      </c>
      <c r="D295" s="419" t="e">
        <f>IF(Tabla46[[#This Row],[Tipos de Acciones]]="","",'Formulario PPGR1'!#REF!)</f>
        <v>#REF!</v>
      </c>
      <c r="E295" s="419" t="e">
        <f>IF(Tabla46[[#This Row],[Tipos de Acciones]]="","",'Formulario PPGR1'!#REF!)</f>
        <v>#REF!</v>
      </c>
      <c r="F295" s="419" t="e">
        <f>IF(Tabla46[[#This Row],[Tipos de Acciones]]="","",'Formulario PPGR1'!#REF!)</f>
        <v>#REF!</v>
      </c>
      <c r="G295" s="416" t="s">
        <v>936</v>
      </c>
      <c r="H295" s="416" t="s">
        <v>2221</v>
      </c>
      <c r="I295" s="417" t="s">
        <v>2236</v>
      </c>
      <c r="J295" s="416" t="s">
        <v>2236</v>
      </c>
      <c r="K295" s="418" t="s">
        <v>2239</v>
      </c>
      <c r="L295" s="416" t="s">
        <v>469</v>
      </c>
      <c r="M295" s="316" t="s">
        <v>2261</v>
      </c>
      <c r="N295" s="316" t="s">
        <v>1157</v>
      </c>
      <c r="O295" s="415" t="s">
        <v>2200</v>
      </c>
      <c r="P295" s="318" t="s">
        <v>1157</v>
      </c>
      <c r="Q295" s="293" t="s">
        <v>2201</v>
      </c>
      <c r="R295" s="293">
        <v>2</v>
      </c>
      <c r="S295" s="517">
        <v>15733.33</v>
      </c>
      <c r="T295" s="520" t="e">
        <f>+[1]!Tabla46[[#This Row],[Precio Unitario]]*[1]!Tabla46[[#This Row],[Cantidad de Insumos]]</f>
        <v>#REF!</v>
      </c>
      <c r="U295" s="414">
        <v>239301</v>
      </c>
      <c r="V295" s="328" t="s">
        <v>926</v>
      </c>
      <c r="W295" s="420"/>
    </row>
    <row r="296" spans="2:23" ht="18.75" hidden="1" customHeight="1" x14ac:dyDescent="0.2">
      <c r="B296" s="419" t="e">
        <f>IF(Tabla46[[#This Row],[Tipos de Acciones]]="","",CONCATENATE(Tabla46[[#This Row],[POA]],".",Tabla46[[#This Row],[SRS]],".",Tabla46[[#This Row],[AREA]],".",Tabla46[[#This Row],[TIPO]]))</f>
        <v>#REF!</v>
      </c>
      <c r="C296" s="419" t="e">
        <f>IF(Tabla46[[#This Row],[Tipos de Acciones]]="","",'Formulario PPGR1'!#REF!)</f>
        <v>#REF!</v>
      </c>
      <c r="D296" s="419" t="e">
        <f>IF(Tabla46[[#This Row],[Tipos de Acciones]]="","",'Formulario PPGR1'!#REF!)</f>
        <v>#REF!</v>
      </c>
      <c r="E296" s="419" t="e">
        <f>IF(Tabla46[[#This Row],[Tipos de Acciones]]="","",'Formulario PPGR1'!#REF!)</f>
        <v>#REF!</v>
      </c>
      <c r="F296" s="419" t="e">
        <f>IF(Tabla46[[#This Row],[Tipos de Acciones]]="","",'Formulario PPGR1'!#REF!)</f>
        <v>#REF!</v>
      </c>
      <c r="G296" s="416" t="s">
        <v>936</v>
      </c>
      <c r="H296" s="416" t="s">
        <v>2221</v>
      </c>
      <c r="I296" s="417" t="s">
        <v>2236</v>
      </c>
      <c r="J296" s="416" t="s">
        <v>2236</v>
      </c>
      <c r="K296" s="418" t="s">
        <v>2240</v>
      </c>
      <c r="L296" s="416" t="s">
        <v>469</v>
      </c>
      <c r="M296" s="316" t="s">
        <v>2261</v>
      </c>
      <c r="N296" s="316" t="s">
        <v>1157</v>
      </c>
      <c r="O296" s="415" t="s">
        <v>2200</v>
      </c>
      <c r="P296" s="318" t="s">
        <v>1157</v>
      </c>
      <c r="Q296" s="293" t="s">
        <v>2201</v>
      </c>
      <c r="R296" s="293">
        <v>2</v>
      </c>
      <c r="S296" s="517">
        <v>4500</v>
      </c>
      <c r="T296" s="520" t="e">
        <f>+[1]!Tabla46[[#This Row],[Precio Unitario]]*[1]!Tabla46[[#This Row],[Cantidad de Insumos]]</f>
        <v>#REF!</v>
      </c>
      <c r="U296" s="414">
        <v>239301</v>
      </c>
      <c r="V296" s="328" t="s">
        <v>926</v>
      </c>
      <c r="W296" s="420"/>
    </row>
    <row r="297" spans="2:23" ht="18.75" hidden="1" customHeight="1" x14ac:dyDescent="0.2">
      <c r="B297" s="419" t="e">
        <f>IF(Tabla46[[#This Row],[Tipos de Acciones]]="","",CONCATENATE(Tabla46[[#This Row],[POA]],".",Tabla46[[#This Row],[SRS]],".",Tabla46[[#This Row],[AREA]],".",Tabla46[[#This Row],[TIPO]]))</f>
        <v>#REF!</v>
      </c>
      <c r="C297" s="419" t="e">
        <f>IF(Tabla46[[#This Row],[Tipos de Acciones]]="","",'Formulario PPGR1'!#REF!)</f>
        <v>#REF!</v>
      </c>
      <c r="D297" s="419" t="e">
        <f>IF(Tabla46[[#This Row],[Tipos de Acciones]]="","",'Formulario PPGR1'!#REF!)</f>
        <v>#REF!</v>
      </c>
      <c r="E297" s="419" t="e">
        <f>IF(Tabla46[[#This Row],[Tipos de Acciones]]="","",'Formulario PPGR1'!#REF!)</f>
        <v>#REF!</v>
      </c>
      <c r="F297" s="419" t="e">
        <f>IF(Tabla46[[#This Row],[Tipos de Acciones]]="","",'Formulario PPGR1'!#REF!)</f>
        <v>#REF!</v>
      </c>
      <c r="G297" s="416" t="s">
        <v>936</v>
      </c>
      <c r="H297" s="416" t="s">
        <v>2221</v>
      </c>
      <c r="I297" s="417" t="s">
        <v>2241</v>
      </c>
      <c r="J297" s="416" t="s">
        <v>2241</v>
      </c>
      <c r="K297" s="418" t="s">
        <v>2242</v>
      </c>
      <c r="L297" s="416" t="s">
        <v>469</v>
      </c>
      <c r="M297" s="316" t="s">
        <v>2261</v>
      </c>
      <c r="N297" s="316" t="s">
        <v>1157</v>
      </c>
      <c r="O297" s="415" t="s">
        <v>2200</v>
      </c>
      <c r="P297" s="318" t="s">
        <v>1157</v>
      </c>
      <c r="Q297" s="293" t="s">
        <v>2201</v>
      </c>
      <c r="R297" s="293">
        <v>2</v>
      </c>
      <c r="S297" s="517">
        <v>980</v>
      </c>
      <c r="T297" s="520" t="e">
        <f>+[1]!Tabla46[[#This Row],[Precio Unitario]]*[1]!Tabla46[[#This Row],[Cantidad de Insumos]]</f>
        <v>#REF!</v>
      </c>
      <c r="U297" s="414">
        <v>239301</v>
      </c>
      <c r="V297" s="328" t="s">
        <v>926</v>
      </c>
      <c r="W297" s="420"/>
    </row>
    <row r="298" spans="2:23" ht="18.75" hidden="1" customHeight="1" x14ac:dyDescent="0.2">
      <c r="B298" s="419" t="e">
        <f>IF(Tabla46[[#This Row],[Tipos de Acciones]]="","",CONCATENATE(Tabla46[[#This Row],[POA]],".",Tabla46[[#This Row],[SRS]],".",Tabla46[[#This Row],[AREA]],".",Tabla46[[#This Row],[TIPO]]))</f>
        <v>#REF!</v>
      </c>
      <c r="C298" s="419" t="e">
        <f>IF(Tabla46[[#This Row],[Tipos de Acciones]]="","",'Formulario PPGR1'!#REF!)</f>
        <v>#REF!</v>
      </c>
      <c r="D298" s="419" t="e">
        <f>IF(Tabla46[[#This Row],[Tipos de Acciones]]="","",'Formulario PPGR1'!#REF!)</f>
        <v>#REF!</v>
      </c>
      <c r="E298" s="419" t="e">
        <f>IF(Tabla46[[#This Row],[Tipos de Acciones]]="","",'Formulario PPGR1'!#REF!)</f>
        <v>#REF!</v>
      </c>
      <c r="F298" s="419" t="e">
        <f>IF(Tabla46[[#This Row],[Tipos de Acciones]]="","",'Formulario PPGR1'!#REF!)</f>
        <v>#REF!</v>
      </c>
      <c r="G298" s="416" t="s">
        <v>936</v>
      </c>
      <c r="H298" s="416" t="s">
        <v>2221</v>
      </c>
      <c r="I298" s="417" t="s">
        <v>2241</v>
      </c>
      <c r="J298" s="416" t="s">
        <v>2241</v>
      </c>
      <c r="K298" s="418" t="s">
        <v>2243</v>
      </c>
      <c r="L298" s="416" t="s">
        <v>469</v>
      </c>
      <c r="M298" s="316" t="s">
        <v>2261</v>
      </c>
      <c r="N298" s="316" t="s">
        <v>1157</v>
      </c>
      <c r="O298" s="415" t="s">
        <v>2200</v>
      </c>
      <c r="P298" s="318" t="s">
        <v>1157</v>
      </c>
      <c r="Q298" s="293" t="s">
        <v>2201</v>
      </c>
      <c r="R298" s="293">
        <v>2</v>
      </c>
      <c r="S298" s="517">
        <v>3520</v>
      </c>
      <c r="T298" s="520" t="e">
        <f>+[1]!Tabla46[[#This Row],[Precio Unitario]]*[1]!Tabla46[[#This Row],[Cantidad de Insumos]]</f>
        <v>#REF!</v>
      </c>
      <c r="U298" s="414">
        <v>239301</v>
      </c>
      <c r="V298" s="328" t="s">
        <v>926</v>
      </c>
      <c r="W298" s="420"/>
    </row>
    <row r="299" spans="2:23" ht="18.75" hidden="1" customHeight="1" x14ac:dyDescent="0.2">
      <c r="B299" s="419" t="e">
        <f>IF(Tabla46[[#This Row],[Tipos de Acciones]]="","",CONCATENATE(Tabla46[[#This Row],[POA]],".",Tabla46[[#This Row],[SRS]],".",Tabla46[[#This Row],[AREA]],".",Tabla46[[#This Row],[TIPO]]))</f>
        <v>#REF!</v>
      </c>
      <c r="C299" s="419" t="e">
        <f>IF(Tabla46[[#This Row],[Tipos de Acciones]]="","",'Formulario PPGR1'!#REF!)</f>
        <v>#REF!</v>
      </c>
      <c r="D299" s="419" t="e">
        <f>IF(Tabla46[[#This Row],[Tipos de Acciones]]="","",'Formulario PPGR1'!#REF!)</f>
        <v>#REF!</v>
      </c>
      <c r="E299" s="419" t="e">
        <f>IF(Tabla46[[#This Row],[Tipos de Acciones]]="","",'Formulario PPGR1'!#REF!)</f>
        <v>#REF!</v>
      </c>
      <c r="F299" s="419" t="e">
        <f>IF(Tabla46[[#This Row],[Tipos de Acciones]]="","",'Formulario PPGR1'!#REF!)</f>
        <v>#REF!</v>
      </c>
      <c r="G299" s="416" t="s">
        <v>936</v>
      </c>
      <c r="H299" s="416" t="s">
        <v>2221</v>
      </c>
      <c r="I299" s="417" t="s">
        <v>2244</v>
      </c>
      <c r="J299" s="416" t="s">
        <v>2244</v>
      </c>
      <c r="K299" s="418" t="s">
        <v>2245</v>
      </c>
      <c r="L299" s="416" t="s">
        <v>469</v>
      </c>
      <c r="M299" s="316" t="s">
        <v>2261</v>
      </c>
      <c r="N299" s="316" t="s">
        <v>1157</v>
      </c>
      <c r="O299" s="415" t="s">
        <v>2200</v>
      </c>
      <c r="P299" s="318" t="s">
        <v>1157</v>
      </c>
      <c r="Q299" s="293" t="s">
        <v>2201</v>
      </c>
      <c r="R299" s="293">
        <v>1</v>
      </c>
      <c r="S299" s="517">
        <v>14666.65</v>
      </c>
      <c r="T299" s="520" t="e">
        <f>+[1]!Tabla46[[#This Row],[Precio Unitario]]*[1]!Tabla46[[#This Row],[Cantidad de Insumos]]</f>
        <v>#REF!</v>
      </c>
      <c r="U299" s="414">
        <v>239601</v>
      </c>
      <c r="V299" s="328" t="s">
        <v>926</v>
      </c>
      <c r="W299" s="420"/>
    </row>
    <row r="300" spans="2:23" ht="18.75" hidden="1" customHeight="1" x14ac:dyDescent="0.2">
      <c r="B300" s="419" t="e">
        <f>IF(Tabla46[[#This Row],[Tipos de Acciones]]="","",CONCATENATE(Tabla46[[#This Row],[POA]],".",Tabla46[[#This Row],[SRS]],".",Tabla46[[#This Row],[AREA]],".",Tabla46[[#This Row],[TIPO]]))</f>
        <v>#REF!</v>
      </c>
      <c r="C300" s="419" t="e">
        <f>IF(Tabla46[[#This Row],[Tipos de Acciones]]="","",'Formulario PPGR1'!#REF!)</f>
        <v>#REF!</v>
      </c>
      <c r="D300" s="419" t="e">
        <f>IF(Tabla46[[#This Row],[Tipos de Acciones]]="","",'Formulario PPGR1'!#REF!)</f>
        <v>#REF!</v>
      </c>
      <c r="E300" s="419" t="e">
        <f>IF(Tabla46[[#This Row],[Tipos de Acciones]]="","",'Formulario PPGR1'!#REF!)</f>
        <v>#REF!</v>
      </c>
      <c r="F300" s="419" t="e">
        <f>IF(Tabla46[[#This Row],[Tipos de Acciones]]="","",'Formulario PPGR1'!#REF!)</f>
        <v>#REF!</v>
      </c>
      <c r="G300" s="416" t="s">
        <v>936</v>
      </c>
      <c r="H300" s="416" t="s">
        <v>2221</v>
      </c>
      <c r="I300" s="417" t="s">
        <v>2246</v>
      </c>
      <c r="J300" s="416" t="s">
        <v>2246</v>
      </c>
      <c r="K300" s="418" t="s">
        <v>2247</v>
      </c>
      <c r="L300" s="416" t="s">
        <v>469</v>
      </c>
      <c r="M300" s="316" t="s">
        <v>2261</v>
      </c>
      <c r="N300" s="316" t="s">
        <v>1157</v>
      </c>
      <c r="O300" s="415" t="s">
        <v>2200</v>
      </c>
      <c r="P300" s="318" t="s">
        <v>1157</v>
      </c>
      <c r="Q300" s="293" t="s">
        <v>2201</v>
      </c>
      <c r="R300" s="293">
        <v>1</v>
      </c>
      <c r="S300" s="517">
        <v>257712</v>
      </c>
      <c r="T300" s="520" t="e">
        <f>+[1]!Tabla46[[#This Row],[Precio Unitario]]*[1]!Tabla46[[#This Row],[Cantidad de Insumos]]</f>
        <v>#REF!</v>
      </c>
      <c r="U300" s="414">
        <v>261401</v>
      </c>
      <c r="V300" s="328" t="s">
        <v>926</v>
      </c>
      <c r="W300" s="420"/>
    </row>
    <row r="301" spans="2:23" ht="18.75" hidden="1" customHeight="1" x14ac:dyDescent="0.2">
      <c r="B301" s="419" t="e">
        <f>IF(Tabla46[[#This Row],[Tipos de Acciones]]="","",CONCATENATE(Tabla46[[#This Row],[POA]],".",Tabla46[[#This Row],[SRS]],".",Tabla46[[#This Row],[AREA]],".",Tabla46[[#This Row],[TIPO]]))</f>
        <v>#REF!</v>
      </c>
      <c r="C301" s="419" t="e">
        <f>IF(Tabla46[[#This Row],[Tipos de Acciones]]="","",'Formulario PPGR1'!#REF!)</f>
        <v>#REF!</v>
      </c>
      <c r="D301" s="419" t="e">
        <f>IF(Tabla46[[#This Row],[Tipos de Acciones]]="","",'Formulario PPGR1'!#REF!)</f>
        <v>#REF!</v>
      </c>
      <c r="E301" s="419" t="e">
        <f>IF(Tabla46[[#This Row],[Tipos de Acciones]]="","",'Formulario PPGR1'!#REF!)</f>
        <v>#REF!</v>
      </c>
      <c r="F301" s="419" t="e">
        <f>IF(Tabla46[[#This Row],[Tipos de Acciones]]="","",'Formulario PPGR1'!#REF!)</f>
        <v>#REF!</v>
      </c>
      <c r="G301" s="416" t="s">
        <v>936</v>
      </c>
      <c r="H301" s="416" t="s">
        <v>2209</v>
      </c>
      <c r="I301" s="417" t="s">
        <v>2200</v>
      </c>
      <c r="J301" s="416" t="s">
        <v>2248</v>
      </c>
      <c r="K301" s="418" t="s">
        <v>2248</v>
      </c>
      <c r="L301" s="416" t="s">
        <v>469</v>
      </c>
      <c r="M301" s="316" t="s">
        <v>2261</v>
      </c>
      <c r="N301" s="316" t="s">
        <v>1157</v>
      </c>
      <c r="O301" s="415" t="s">
        <v>2200</v>
      </c>
      <c r="P301" s="318" t="s">
        <v>1157</v>
      </c>
      <c r="Q301" s="293" t="s">
        <v>2201</v>
      </c>
      <c r="R301" s="293">
        <v>1</v>
      </c>
      <c r="S301" s="517">
        <v>30000</v>
      </c>
      <c r="T301" s="520" t="e">
        <f>+[1]!Tabla46[[#This Row],[Precio Unitario]]*[1]!Tabla46[[#This Row],[Cantidad de Insumos]]</f>
        <v>#REF!</v>
      </c>
      <c r="U301" s="414">
        <v>265801</v>
      </c>
      <c r="V301" s="328" t="s">
        <v>926</v>
      </c>
      <c r="W301" s="420"/>
    </row>
    <row r="302" spans="2:23" ht="18.75" hidden="1" customHeight="1" x14ac:dyDescent="0.2">
      <c r="B302" s="419" t="e">
        <f>IF(Tabla46[[#This Row],[Tipos de Acciones]]="","",CONCATENATE(Tabla46[[#This Row],[POA]],".",Tabla46[[#This Row],[SRS]],".",Tabla46[[#This Row],[AREA]],".",Tabla46[[#This Row],[TIPO]]))</f>
        <v>#REF!</v>
      </c>
      <c r="C302" s="419" t="e">
        <f>IF(Tabla46[[#This Row],[Tipos de Acciones]]="","",'Formulario PPGR1'!#REF!)</f>
        <v>#REF!</v>
      </c>
      <c r="D302" s="419" t="e">
        <f>IF(Tabla46[[#This Row],[Tipos de Acciones]]="","",'Formulario PPGR1'!#REF!)</f>
        <v>#REF!</v>
      </c>
      <c r="E302" s="419" t="e">
        <f>IF(Tabla46[[#This Row],[Tipos de Acciones]]="","",'Formulario PPGR1'!#REF!)</f>
        <v>#REF!</v>
      </c>
      <c r="F302" s="419" t="e">
        <f>IF(Tabla46[[#This Row],[Tipos de Acciones]]="","",'Formulario PPGR1'!#REF!)</f>
        <v>#REF!</v>
      </c>
      <c r="G302" s="416" t="s">
        <v>934</v>
      </c>
      <c r="H302" s="416" t="s">
        <v>2209</v>
      </c>
      <c r="I302" s="417" t="s">
        <v>2200</v>
      </c>
      <c r="J302" s="416" t="s">
        <v>2248</v>
      </c>
      <c r="K302" s="418" t="s">
        <v>2248</v>
      </c>
      <c r="L302" s="416" t="s">
        <v>469</v>
      </c>
      <c r="M302" s="316" t="s">
        <v>2261</v>
      </c>
      <c r="N302" s="316" t="s">
        <v>1157</v>
      </c>
      <c r="O302" s="415" t="s">
        <v>2200</v>
      </c>
      <c r="P302" s="318" t="s">
        <v>1157</v>
      </c>
      <c r="Q302" s="293" t="s">
        <v>2201</v>
      </c>
      <c r="R302" s="293">
        <v>3</v>
      </c>
      <c r="S302" s="517">
        <v>5000</v>
      </c>
      <c r="T302" s="520" t="e">
        <f>+[1]!Tabla46[[#This Row],[Precio Unitario]]*[1]!Tabla46[[#This Row],[Cantidad de Insumos]]</f>
        <v>#REF!</v>
      </c>
      <c r="U302" s="414">
        <v>265801</v>
      </c>
      <c r="V302" s="328" t="s">
        <v>926</v>
      </c>
      <c r="W302" s="420"/>
    </row>
    <row r="303" spans="2:23" ht="18.75" hidden="1" customHeight="1" x14ac:dyDescent="0.2">
      <c r="B303" s="419" t="e">
        <f>IF(Tabla46[[#This Row],[Tipos de Acciones]]="","",CONCATENATE(Tabla46[[#This Row],[POA]],".",Tabla46[[#This Row],[SRS]],".",Tabla46[[#This Row],[AREA]],".",Tabla46[[#This Row],[TIPO]]))</f>
        <v>#REF!</v>
      </c>
      <c r="C303" s="419" t="e">
        <f>IF(Tabla46[[#This Row],[Tipos de Acciones]]="","",'Formulario PPGR1'!#REF!)</f>
        <v>#REF!</v>
      </c>
      <c r="D303" s="419" t="e">
        <f>IF(Tabla46[[#This Row],[Tipos de Acciones]]="","",'Formulario PPGR1'!#REF!)</f>
        <v>#REF!</v>
      </c>
      <c r="E303" s="419" t="e">
        <f>IF(Tabla46[[#This Row],[Tipos de Acciones]]="","",'Formulario PPGR1'!#REF!)</f>
        <v>#REF!</v>
      </c>
      <c r="F303" s="419" t="e">
        <f>IF(Tabla46[[#This Row],[Tipos de Acciones]]="","",'Formulario PPGR1'!#REF!)</f>
        <v>#REF!</v>
      </c>
      <c r="G303" s="416" t="s">
        <v>936</v>
      </c>
      <c r="H303" s="416" t="s">
        <v>2206</v>
      </c>
      <c r="I303" s="417" t="s">
        <v>2212</v>
      </c>
      <c r="J303" s="416" t="s">
        <v>2212</v>
      </c>
      <c r="K303" s="418" t="s">
        <v>2213</v>
      </c>
      <c r="L303" s="416" t="s">
        <v>469</v>
      </c>
      <c r="M303" s="316" t="s">
        <v>2262</v>
      </c>
      <c r="N303" s="316" t="s">
        <v>1157</v>
      </c>
      <c r="O303" s="415" t="s">
        <v>2200</v>
      </c>
      <c r="P303" s="318" t="s">
        <v>1157</v>
      </c>
      <c r="Q303" s="293" t="s">
        <v>2201</v>
      </c>
      <c r="R303" s="293">
        <v>1</v>
      </c>
      <c r="S303" s="517">
        <v>56050</v>
      </c>
      <c r="T303" s="520" t="e">
        <f>+[1]!Tabla46[[#This Row],[Precio Unitario]]*[1]!Tabla46[[#This Row],[Cantidad de Insumos]]</f>
        <v>#REF!</v>
      </c>
      <c r="U303" s="414">
        <v>261301</v>
      </c>
      <c r="V303" s="328" t="s">
        <v>926</v>
      </c>
      <c r="W303" s="420"/>
    </row>
    <row r="304" spans="2:23" ht="18.75" hidden="1" customHeight="1" x14ac:dyDescent="0.2">
      <c r="B304" s="419" t="e">
        <f>IF(Tabla46[[#This Row],[Tipos de Acciones]]="","",CONCATENATE(Tabla46[[#This Row],[POA]],".",Tabla46[[#This Row],[SRS]],".",Tabla46[[#This Row],[AREA]],".",Tabla46[[#This Row],[TIPO]]))</f>
        <v>#REF!</v>
      </c>
      <c r="C304" s="419" t="e">
        <f>IF(Tabla46[[#This Row],[Tipos de Acciones]]="","",'Formulario PPGR1'!#REF!)</f>
        <v>#REF!</v>
      </c>
      <c r="D304" s="419" t="e">
        <f>IF(Tabla46[[#This Row],[Tipos de Acciones]]="","",'Formulario PPGR1'!#REF!)</f>
        <v>#REF!</v>
      </c>
      <c r="E304" s="419" t="e">
        <f>IF(Tabla46[[#This Row],[Tipos de Acciones]]="","",'Formulario PPGR1'!#REF!)</f>
        <v>#REF!</v>
      </c>
      <c r="F304" s="419" t="e">
        <f>IF(Tabla46[[#This Row],[Tipos de Acciones]]="","",'Formulario PPGR1'!#REF!)</f>
        <v>#REF!</v>
      </c>
      <c r="G304" s="416" t="s">
        <v>936</v>
      </c>
      <c r="H304" s="416" t="s">
        <v>2221</v>
      </c>
      <c r="I304" s="417" t="s">
        <v>2236</v>
      </c>
      <c r="J304" s="416" t="s">
        <v>2236</v>
      </c>
      <c r="K304" s="418" t="s">
        <v>2237</v>
      </c>
      <c r="L304" s="416" t="s">
        <v>469</v>
      </c>
      <c r="M304" s="316" t="s">
        <v>2262</v>
      </c>
      <c r="N304" s="316" t="s">
        <v>1157</v>
      </c>
      <c r="O304" s="415" t="s">
        <v>2200</v>
      </c>
      <c r="P304" s="318" t="s">
        <v>1157</v>
      </c>
      <c r="Q304" s="293" t="s">
        <v>2201</v>
      </c>
      <c r="R304" s="293">
        <v>2</v>
      </c>
      <c r="S304" s="517">
        <v>15733.33</v>
      </c>
      <c r="T304" s="520" t="e">
        <f>+[1]!Tabla46[[#This Row],[Precio Unitario]]*[1]!Tabla46[[#This Row],[Cantidad de Insumos]]</f>
        <v>#REF!</v>
      </c>
      <c r="U304" s="414">
        <v>239301</v>
      </c>
      <c r="V304" s="328" t="s">
        <v>926</v>
      </c>
      <c r="W304" s="420"/>
    </row>
    <row r="305" spans="2:23" ht="18.75" hidden="1" customHeight="1" x14ac:dyDescent="0.2">
      <c r="B305" s="419" t="e">
        <f>IF(Tabla46[[#This Row],[Tipos de Acciones]]="","",CONCATENATE(Tabla46[[#This Row],[POA]],".",Tabla46[[#This Row],[SRS]],".",Tabla46[[#This Row],[AREA]],".",Tabla46[[#This Row],[TIPO]]))</f>
        <v>#REF!</v>
      </c>
      <c r="C305" s="419" t="e">
        <f>IF(Tabla46[[#This Row],[Tipos de Acciones]]="","",'Formulario PPGR1'!#REF!)</f>
        <v>#REF!</v>
      </c>
      <c r="D305" s="419" t="e">
        <f>IF(Tabla46[[#This Row],[Tipos de Acciones]]="","",'Formulario PPGR1'!#REF!)</f>
        <v>#REF!</v>
      </c>
      <c r="E305" s="419" t="e">
        <f>IF(Tabla46[[#This Row],[Tipos de Acciones]]="","",'Formulario PPGR1'!#REF!)</f>
        <v>#REF!</v>
      </c>
      <c r="F305" s="419" t="e">
        <f>IF(Tabla46[[#This Row],[Tipos de Acciones]]="","",'Formulario PPGR1'!#REF!)</f>
        <v>#REF!</v>
      </c>
      <c r="G305" s="416" t="s">
        <v>936</v>
      </c>
      <c r="H305" s="416" t="s">
        <v>2221</v>
      </c>
      <c r="I305" s="417" t="s">
        <v>2222</v>
      </c>
      <c r="J305" s="416" t="s">
        <v>2222</v>
      </c>
      <c r="K305" s="418" t="s">
        <v>2226</v>
      </c>
      <c r="L305" s="416" t="s">
        <v>469</v>
      </c>
      <c r="M305" s="316" t="s">
        <v>2262</v>
      </c>
      <c r="N305" s="316" t="s">
        <v>1157</v>
      </c>
      <c r="O305" s="415" t="s">
        <v>2200</v>
      </c>
      <c r="P305" s="318" t="s">
        <v>1157</v>
      </c>
      <c r="Q305" s="293" t="s">
        <v>2201</v>
      </c>
      <c r="R305" s="293">
        <v>1</v>
      </c>
      <c r="S305" s="517">
        <v>104465.4</v>
      </c>
      <c r="T305" s="520" t="e">
        <f>+[1]!Tabla46[[#This Row],[Precio Unitario]]*[1]!Tabla46[[#This Row],[Cantidad de Insumos]]</f>
        <v>#REF!</v>
      </c>
      <c r="U305" s="414">
        <v>261901</v>
      </c>
      <c r="V305" s="328" t="s">
        <v>926</v>
      </c>
      <c r="W305" s="420"/>
    </row>
    <row r="306" spans="2:23" ht="18.75" hidden="1" customHeight="1" x14ac:dyDescent="0.2">
      <c r="B306" s="419" t="e">
        <f>IF(Tabla46[[#This Row],[Tipos de Acciones]]="","",CONCATENATE(Tabla46[[#This Row],[POA]],".",Tabla46[[#This Row],[SRS]],".",Tabla46[[#This Row],[AREA]],".",Tabla46[[#This Row],[TIPO]]))</f>
        <v>#REF!</v>
      </c>
      <c r="C306" s="419" t="e">
        <f>IF(Tabla46[[#This Row],[Tipos de Acciones]]="","",'Formulario PPGR1'!#REF!)</f>
        <v>#REF!</v>
      </c>
      <c r="D306" s="419" t="e">
        <f>IF(Tabla46[[#This Row],[Tipos de Acciones]]="","",'Formulario PPGR1'!#REF!)</f>
        <v>#REF!</v>
      </c>
      <c r="E306" s="419" t="e">
        <f>IF(Tabla46[[#This Row],[Tipos de Acciones]]="","",'Formulario PPGR1'!#REF!)</f>
        <v>#REF!</v>
      </c>
      <c r="F306" s="419" t="e">
        <f>IF(Tabla46[[#This Row],[Tipos de Acciones]]="","",'Formulario PPGR1'!#REF!)</f>
        <v>#REF!</v>
      </c>
      <c r="G306" s="416" t="s">
        <v>936</v>
      </c>
      <c r="H306" s="416" t="s">
        <v>2218</v>
      </c>
      <c r="I306" s="417" t="s">
        <v>2219</v>
      </c>
      <c r="J306" s="416" t="s">
        <v>2219</v>
      </c>
      <c r="K306" s="418" t="s">
        <v>2220</v>
      </c>
      <c r="L306" s="416" t="s">
        <v>469</v>
      </c>
      <c r="M306" s="316" t="s">
        <v>2262</v>
      </c>
      <c r="N306" s="316" t="s">
        <v>1157</v>
      </c>
      <c r="O306" s="415" t="s">
        <v>2200</v>
      </c>
      <c r="P306" s="318" t="s">
        <v>1157</v>
      </c>
      <c r="Q306" s="293" t="s">
        <v>2201</v>
      </c>
      <c r="R306" s="293">
        <v>2</v>
      </c>
      <c r="S306" s="517">
        <v>8600</v>
      </c>
      <c r="T306" s="520" t="e">
        <f>+[1]!Tabla46[[#This Row],[Precio Unitario]]*[1]!Tabla46[[#This Row],[Cantidad de Insumos]]</f>
        <v>#REF!</v>
      </c>
      <c r="U306" s="414">
        <v>239601</v>
      </c>
      <c r="V306" s="328" t="s">
        <v>926</v>
      </c>
      <c r="W306" s="420"/>
    </row>
    <row r="307" spans="2:23" ht="18.75" hidden="1" customHeight="1" x14ac:dyDescent="0.2">
      <c r="B307" s="419" t="e">
        <f>IF(Tabla46[[#This Row],[Tipos de Acciones]]="","",CONCATENATE(Tabla46[[#This Row],[POA]],".",Tabla46[[#This Row],[SRS]],".",Tabla46[[#This Row],[AREA]],".",Tabla46[[#This Row],[TIPO]]))</f>
        <v>#REF!</v>
      </c>
      <c r="C307" s="419" t="e">
        <f>IF(Tabla46[[#This Row],[Tipos de Acciones]]="","",'Formulario PPGR1'!#REF!)</f>
        <v>#REF!</v>
      </c>
      <c r="D307" s="419" t="e">
        <f>IF(Tabla46[[#This Row],[Tipos de Acciones]]="","",'Formulario PPGR1'!#REF!)</f>
        <v>#REF!</v>
      </c>
      <c r="E307" s="419" t="e">
        <f>IF(Tabla46[[#This Row],[Tipos de Acciones]]="","",'Formulario PPGR1'!#REF!)</f>
        <v>#REF!</v>
      </c>
      <c r="F307" s="419" t="e">
        <f>IF(Tabla46[[#This Row],[Tipos de Acciones]]="","",'Formulario PPGR1'!#REF!)</f>
        <v>#REF!</v>
      </c>
      <c r="G307" s="416" t="s">
        <v>936</v>
      </c>
      <c r="H307" s="416" t="s">
        <v>2221</v>
      </c>
      <c r="I307" s="417" t="s">
        <v>2222</v>
      </c>
      <c r="J307" s="416" t="s">
        <v>2222</v>
      </c>
      <c r="K307" s="418" t="s">
        <v>2223</v>
      </c>
      <c r="L307" s="416" t="s">
        <v>469</v>
      </c>
      <c r="M307" s="316" t="s">
        <v>2262</v>
      </c>
      <c r="N307" s="316" t="s">
        <v>1157</v>
      </c>
      <c r="O307" s="415" t="s">
        <v>2200</v>
      </c>
      <c r="P307" s="318" t="s">
        <v>1157</v>
      </c>
      <c r="Q307" s="293" t="s">
        <v>2201</v>
      </c>
      <c r="R307" s="293">
        <v>2</v>
      </c>
      <c r="S307" s="517">
        <v>43660</v>
      </c>
      <c r="T307" s="520" t="e">
        <f>+[1]!Tabla46[[#This Row],[Precio Unitario]]*[1]!Tabla46[[#This Row],[Cantidad de Insumos]]</f>
        <v>#REF!</v>
      </c>
      <c r="U307" s="414">
        <v>261901</v>
      </c>
      <c r="V307" s="328" t="s">
        <v>926</v>
      </c>
      <c r="W307" s="420"/>
    </row>
    <row r="308" spans="2:23" ht="18.75" hidden="1" customHeight="1" x14ac:dyDescent="0.2">
      <c r="B308" s="419" t="e">
        <f>IF(Tabla46[[#This Row],[Tipos de Acciones]]="","",CONCATENATE(Tabla46[[#This Row],[POA]],".",Tabla46[[#This Row],[SRS]],".",Tabla46[[#This Row],[AREA]],".",Tabla46[[#This Row],[TIPO]]))</f>
        <v>#REF!</v>
      </c>
      <c r="C308" s="419" t="e">
        <f>IF(Tabla46[[#This Row],[Tipos de Acciones]]="","",'Formulario PPGR1'!#REF!)</f>
        <v>#REF!</v>
      </c>
      <c r="D308" s="419" t="e">
        <f>IF(Tabla46[[#This Row],[Tipos de Acciones]]="","",'Formulario PPGR1'!#REF!)</f>
        <v>#REF!</v>
      </c>
      <c r="E308" s="419" t="e">
        <f>IF(Tabla46[[#This Row],[Tipos de Acciones]]="","",'Formulario PPGR1'!#REF!)</f>
        <v>#REF!</v>
      </c>
      <c r="F308" s="419" t="e">
        <f>IF(Tabla46[[#This Row],[Tipos de Acciones]]="","",'Formulario PPGR1'!#REF!)</f>
        <v>#REF!</v>
      </c>
      <c r="G308" s="416" t="s">
        <v>936</v>
      </c>
      <c r="H308" s="416" t="s">
        <v>2221</v>
      </c>
      <c r="I308" s="417" t="s">
        <v>2224</v>
      </c>
      <c r="J308" s="416" t="s">
        <v>2224</v>
      </c>
      <c r="K308" s="418" t="s">
        <v>2225</v>
      </c>
      <c r="L308" s="416" t="s">
        <v>469</v>
      </c>
      <c r="M308" s="316" t="s">
        <v>2262</v>
      </c>
      <c r="N308" s="316" t="s">
        <v>1157</v>
      </c>
      <c r="O308" s="415" t="s">
        <v>2200</v>
      </c>
      <c r="P308" s="318" t="s">
        <v>1157</v>
      </c>
      <c r="Q308" s="293" t="s">
        <v>2201</v>
      </c>
      <c r="R308" s="293">
        <v>1</v>
      </c>
      <c r="S308" s="517">
        <v>44333.33</v>
      </c>
      <c r="T308" s="520" t="e">
        <f>+[1]!Tabla46[[#This Row],[Precio Unitario]]*[1]!Tabla46[[#This Row],[Cantidad de Insumos]]</f>
        <v>#REF!</v>
      </c>
      <c r="U308" s="414">
        <v>239301</v>
      </c>
      <c r="V308" s="328" t="s">
        <v>926</v>
      </c>
      <c r="W308" s="420"/>
    </row>
    <row r="309" spans="2:23" ht="18.75" hidden="1" customHeight="1" x14ac:dyDescent="0.2">
      <c r="B309" s="419" t="e">
        <f>IF(Tabla46[[#This Row],[Tipos de Acciones]]="","",CONCATENATE(Tabla46[[#This Row],[POA]],".",Tabla46[[#This Row],[SRS]],".",Tabla46[[#This Row],[AREA]],".",Tabla46[[#This Row],[TIPO]]))</f>
        <v>#REF!</v>
      </c>
      <c r="C309" s="419" t="e">
        <f>IF(Tabla46[[#This Row],[Tipos de Acciones]]="","",'Formulario PPGR1'!#REF!)</f>
        <v>#REF!</v>
      </c>
      <c r="D309" s="419" t="e">
        <f>IF(Tabla46[[#This Row],[Tipos de Acciones]]="","",'Formulario PPGR1'!#REF!)</f>
        <v>#REF!</v>
      </c>
      <c r="E309" s="419" t="e">
        <f>IF(Tabla46[[#This Row],[Tipos de Acciones]]="","",'Formulario PPGR1'!#REF!)</f>
        <v>#REF!</v>
      </c>
      <c r="F309" s="419" t="e">
        <f>IF(Tabla46[[#This Row],[Tipos de Acciones]]="","",'Formulario PPGR1'!#REF!)</f>
        <v>#REF!</v>
      </c>
      <c r="G309" s="416" t="s">
        <v>936</v>
      </c>
      <c r="H309" s="416" t="s">
        <v>2221</v>
      </c>
      <c r="I309" s="417" t="s">
        <v>2231</v>
      </c>
      <c r="J309" s="416" t="s">
        <v>2231</v>
      </c>
      <c r="K309" s="418" t="s">
        <v>2232</v>
      </c>
      <c r="L309" s="416" t="s">
        <v>469</v>
      </c>
      <c r="M309" s="316" t="s">
        <v>2262</v>
      </c>
      <c r="N309" s="316" t="s">
        <v>1157</v>
      </c>
      <c r="O309" s="415" t="s">
        <v>2200</v>
      </c>
      <c r="P309" s="318" t="s">
        <v>1157</v>
      </c>
      <c r="Q309" s="293" t="s">
        <v>2201</v>
      </c>
      <c r="R309" s="293">
        <v>2</v>
      </c>
      <c r="S309" s="517">
        <v>32099.97</v>
      </c>
      <c r="T309" s="520" t="e">
        <f>+[1]!Tabla46[[#This Row],[Precio Unitario]]*[1]!Tabla46[[#This Row],[Cantidad de Insumos]]</f>
        <v>#REF!</v>
      </c>
      <c r="U309" s="414">
        <v>239301</v>
      </c>
      <c r="V309" s="328" t="s">
        <v>926</v>
      </c>
      <c r="W309" s="420"/>
    </row>
    <row r="310" spans="2:23" ht="18.75" hidden="1" customHeight="1" x14ac:dyDescent="0.2">
      <c r="B310" s="419" t="e">
        <f>IF(Tabla46[[#This Row],[Tipos de Acciones]]="","",CONCATENATE(Tabla46[[#This Row],[POA]],".",Tabla46[[#This Row],[SRS]],".",Tabla46[[#This Row],[AREA]],".",Tabla46[[#This Row],[TIPO]]))</f>
        <v>#REF!</v>
      </c>
      <c r="C310" s="419" t="e">
        <f>IF(Tabla46[[#This Row],[Tipos de Acciones]]="","",'Formulario PPGR1'!#REF!)</f>
        <v>#REF!</v>
      </c>
      <c r="D310" s="419" t="e">
        <f>IF(Tabla46[[#This Row],[Tipos de Acciones]]="","",'Formulario PPGR1'!#REF!)</f>
        <v>#REF!</v>
      </c>
      <c r="E310" s="419" t="e">
        <f>IF(Tabla46[[#This Row],[Tipos de Acciones]]="","",'Formulario PPGR1'!#REF!)</f>
        <v>#REF!</v>
      </c>
      <c r="F310" s="419" t="e">
        <f>IF(Tabla46[[#This Row],[Tipos de Acciones]]="","",'Formulario PPGR1'!#REF!)</f>
        <v>#REF!</v>
      </c>
      <c r="G310" s="416" t="s">
        <v>936</v>
      </c>
      <c r="H310" s="416" t="s">
        <v>2221</v>
      </c>
      <c r="I310" s="417" t="s">
        <v>2233</v>
      </c>
      <c r="J310" s="416" t="s">
        <v>2234</v>
      </c>
      <c r="K310" s="418" t="s">
        <v>2235</v>
      </c>
      <c r="L310" s="416" t="s">
        <v>469</v>
      </c>
      <c r="M310" s="316" t="s">
        <v>2262</v>
      </c>
      <c r="N310" s="316" t="s">
        <v>1157</v>
      </c>
      <c r="O310" s="415" t="s">
        <v>2200</v>
      </c>
      <c r="P310" s="318" t="s">
        <v>1157</v>
      </c>
      <c r="Q310" s="293" t="s">
        <v>2201</v>
      </c>
      <c r="R310" s="293">
        <v>1</v>
      </c>
      <c r="S310" s="517">
        <v>8270</v>
      </c>
      <c r="T310" s="520" t="e">
        <f>+[1]!Tabla46[[#This Row],[Precio Unitario]]*[1]!Tabla46[[#This Row],[Cantidad de Insumos]]</f>
        <v>#REF!</v>
      </c>
      <c r="U310" s="414">
        <v>239301</v>
      </c>
      <c r="V310" s="328" t="s">
        <v>926</v>
      </c>
      <c r="W310" s="420"/>
    </row>
    <row r="311" spans="2:23" ht="18.75" hidden="1" customHeight="1" x14ac:dyDescent="0.2">
      <c r="B311" s="419" t="e">
        <f>IF(Tabla46[[#This Row],[Tipos de Acciones]]="","",CONCATENATE(Tabla46[[#This Row],[POA]],".",Tabla46[[#This Row],[SRS]],".",Tabla46[[#This Row],[AREA]],".",Tabla46[[#This Row],[TIPO]]))</f>
        <v>#REF!</v>
      </c>
      <c r="C311" s="419" t="e">
        <f>IF(Tabla46[[#This Row],[Tipos de Acciones]]="","",'Formulario PPGR1'!#REF!)</f>
        <v>#REF!</v>
      </c>
      <c r="D311" s="419" t="e">
        <f>IF(Tabla46[[#This Row],[Tipos de Acciones]]="","",'Formulario PPGR1'!#REF!)</f>
        <v>#REF!</v>
      </c>
      <c r="E311" s="419" t="e">
        <f>IF(Tabla46[[#This Row],[Tipos de Acciones]]="","",'Formulario PPGR1'!#REF!)</f>
        <v>#REF!</v>
      </c>
      <c r="F311" s="419" t="e">
        <f>IF(Tabla46[[#This Row],[Tipos de Acciones]]="","",'Formulario PPGR1'!#REF!)</f>
        <v>#REF!</v>
      </c>
      <c r="G311" s="416" t="s">
        <v>936</v>
      </c>
      <c r="H311" s="416" t="s">
        <v>2221</v>
      </c>
      <c r="I311" s="417" t="s">
        <v>2241</v>
      </c>
      <c r="J311" s="416" t="s">
        <v>2241</v>
      </c>
      <c r="K311" s="418" t="s">
        <v>2242</v>
      </c>
      <c r="L311" s="416" t="s">
        <v>469</v>
      </c>
      <c r="M311" s="316" t="s">
        <v>2262</v>
      </c>
      <c r="N311" s="316" t="s">
        <v>1157</v>
      </c>
      <c r="O311" s="415" t="s">
        <v>2200</v>
      </c>
      <c r="P311" s="318" t="s">
        <v>1157</v>
      </c>
      <c r="Q311" s="293" t="s">
        <v>2201</v>
      </c>
      <c r="R311" s="293">
        <v>2</v>
      </c>
      <c r="S311" s="517">
        <v>980</v>
      </c>
      <c r="T311" s="520" t="e">
        <f>+[1]!Tabla46[[#This Row],[Precio Unitario]]*[1]!Tabla46[[#This Row],[Cantidad de Insumos]]</f>
        <v>#REF!</v>
      </c>
      <c r="U311" s="414">
        <v>239301</v>
      </c>
      <c r="V311" s="328" t="s">
        <v>926</v>
      </c>
      <c r="W311" s="420"/>
    </row>
    <row r="312" spans="2:23" ht="18.75" hidden="1" customHeight="1" x14ac:dyDescent="0.2">
      <c r="B312" s="419" t="e">
        <f>IF(Tabla46[[#This Row],[Tipos de Acciones]]="","",CONCATENATE(Tabla46[[#This Row],[POA]],".",Tabla46[[#This Row],[SRS]],".",Tabla46[[#This Row],[AREA]],".",Tabla46[[#This Row],[TIPO]]))</f>
        <v>#REF!</v>
      </c>
      <c r="C312" s="419" t="e">
        <f>IF(Tabla46[[#This Row],[Tipos de Acciones]]="","",'Formulario PPGR1'!#REF!)</f>
        <v>#REF!</v>
      </c>
      <c r="D312" s="419" t="e">
        <f>IF(Tabla46[[#This Row],[Tipos de Acciones]]="","",'Formulario PPGR1'!#REF!)</f>
        <v>#REF!</v>
      </c>
      <c r="E312" s="419" t="e">
        <f>IF(Tabla46[[#This Row],[Tipos de Acciones]]="","",'Formulario PPGR1'!#REF!)</f>
        <v>#REF!</v>
      </c>
      <c r="F312" s="419" t="e">
        <f>IF(Tabla46[[#This Row],[Tipos de Acciones]]="","",'Formulario PPGR1'!#REF!)</f>
        <v>#REF!</v>
      </c>
      <c r="G312" s="416" t="s">
        <v>936</v>
      </c>
      <c r="H312" s="416" t="s">
        <v>2221</v>
      </c>
      <c r="I312" s="417" t="s">
        <v>2241</v>
      </c>
      <c r="J312" s="416" t="s">
        <v>2241</v>
      </c>
      <c r="K312" s="418" t="s">
        <v>2243</v>
      </c>
      <c r="L312" s="416" t="s">
        <v>469</v>
      </c>
      <c r="M312" s="316" t="s">
        <v>2262</v>
      </c>
      <c r="N312" s="316" t="s">
        <v>1157</v>
      </c>
      <c r="O312" s="415" t="s">
        <v>2200</v>
      </c>
      <c r="P312" s="318" t="s">
        <v>1157</v>
      </c>
      <c r="Q312" s="293" t="s">
        <v>2201</v>
      </c>
      <c r="R312" s="293">
        <v>2</v>
      </c>
      <c r="S312" s="517">
        <v>3520</v>
      </c>
      <c r="T312" s="520" t="e">
        <f>+[1]!Tabla46[[#This Row],[Precio Unitario]]*[1]!Tabla46[[#This Row],[Cantidad de Insumos]]</f>
        <v>#REF!</v>
      </c>
      <c r="U312" s="414">
        <v>239301</v>
      </c>
      <c r="V312" s="328" t="s">
        <v>926</v>
      </c>
      <c r="W312" s="420"/>
    </row>
    <row r="313" spans="2:23" ht="18.75" hidden="1" customHeight="1" x14ac:dyDescent="0.2">
      <c r="B313" s="419" t="e">
        <f>IF(Tabla46[[#This Row],[Tipos de Acciones]]="","",CONCATENATE(Tabla46[[#This Row],[POA]],".",Tabla46[[#This Row],[SRS]],".",Tabla46[[#This Row],[AREA]],".",Tabla46[[#This Row],[TIPO]]))</f>
        <v>#REF!</v>
      </c>
      <c r="C313" s="419" t="e">
        <f>IF(Tabla46[[#This Row],[Tipos de Acciones]]="","",'Formulario PPGR1'!#REF!)</f>
        <v>#REF!</v>
      </c>
      <c r="D313" s="419" t="e">
        <f>IF(Tabla46[[#This Row],[Tipos de Acciones]]="","",'Formulario PPGR1'!#REF!)</f>
        <v>#REF!</v>
      </c>
      <c r="E313" s="419" t="e">
        <f>IF(Tabla46[[#This Row],[Tipos de Acciones]]="","",'Formulario PPGR1'!#REF!)</f>
        <v>#REF!</v>
      </c>
      <c r="F313" s="419" t="e">
        <f>IF(Tabla46[[#This Row],[Tipos de Acciones]]="","",'Formulario PPGR1'!#REF!)</f>
        <v>#REF!</v>
      </c>
      <c r="G313" s="416" t="s">
        <v>936</v>
      </c>
      <c r="H313" s="416" t="s">
        <v>2221</v>
      </c>
      <c r="I313" s="417" t="s">
        <v>2236</v>
      </c>
      <c r="J313" s="416" t="s">
        <v>2236</v>
      </c>
      <c r="K313" s="418" t="s">
        <v>2239</v>
      </c>
      <c r="L313" s="416" t="s">
        <v>469</v>
      </c>
      <c r="M313" s="316" t="s">
        <v>2262</v>
      </c>
      <c r="N313" s="316" t="s">
        <v>1157</v>
      </c>
      <c r="O313" s="415" t="s">
        <v>2200</v>
      </c>
      <c r="P313" s="318" t="s">
        <v>1157</v>
      </c>
      <c r="Q313" s="293" t="s">
        <v>2201</v>
      </c>
      <c r="R313" s="293">
        <v>2</v>
      </c>
      <c r="S313" s="517">
        <v>15733.33</v>
      </c>
      <c r="T313" s="520" t="e">
        <f>+[1]!Tabla46[[#This Row],[Precio Unitario]]*[1]!Tabla46[[#This Row],[Cantidad de Insumos]]</f>
        <v>#REF!</v>
      </c>
      <c r="U313" s="414">
        <v>239301</v>
      </c>
      <c r="V313" s="328" t="s">
        <v>926</v>
      </c>
      <c r="W313" s="420"/>
    </row>
    <row r="314" spans="2:23" ht="18.75" hidden="1" customHeight="1" x14ac:dyDescent="0.2">
      <c r="B314" s="419" t="e">
        <f>IF(Tabla46[[#This Row],[Tipos de Acciones]]="","",CONCATENATE(Tabla46[[#This Row],[POA]],".",Tabla46[[#This Row],[SRS]],".",Tabla46[[#This Row],[AREA]],".",Tabla46[[#This Row],[TIPO]]))</f>
        <v>#REF!</v>
      </c>
      <c r="C314" s="419" t="e">
        <f>IF(Tabla46[[#This Row],[Tipos de Acciones]]="","",'Formulario PPGR1'!#REF!)</f>
        <v>#REF!</v>
      </c>
      <c r="D314" s="419" t="e">
        <f>IF(Tabla46[[#This Row],[Tipos de Acciones]]="","",'Formulario PPGR1'!#REF!)</f>
        <v>#REF!</v>
      </c>
      <c r="E314" s="419" t="e">
        <f>IF(Tabla46[[#This Row],[Tipos de Acciones]]="","",'Formulario PPGR1'!#REF!)</f>
        <v>#REF!</v>
      </c>
      <c r="F314" s="419" t="e">
        <f>IF(Tabla46[[#This Row],[Tipos de Acciones]]="","",'Formulario PPGR1'!#REF!)</f>
        <v>#REF!</v>
      </c>
      <c r="G314" s="416" t="s">
        <v>936</v>
      </c>
      <c r="H314" s="416" t="s">
        <v>2221</v>
      </c>
      <c r="I314" s="417" t="s">
        <v>2236</v>
      </c>
      <c r="J314" s="416" t="s">
        <v>2236</v>
      </c>
      <c r="K314" s="418" t="s">
        <v>2240</v>
      </c>
      <c r="L314" s="416" t="s">
        <v>469</v>
      </c>
      <c r="M314" s="316" t="s">
        <v>2262</v>
      </c>
      <c r="N314" s="316" t="s">
        <v>1157</v>
      </c>
      <c r="O314" s="415" t="s">
        <v>2200</v>
      </c>
      <c r="P314" s="318" t="s">
        <v>1157</v>
      </c>
      <c r="Q314" s="293" t="s">
        <v>2201</v>
      </c>
      <c r="R314" s="293">
        <v>2</v>
      </c>
      <c r="S314" s="517">
        <v>4500</v>
      </c>
      <c r="T314" s="520" t="e">
        <f>+[1]!Tabla46[[#This Row],[Precio Unitario]]*[1]!Tabla46[[#This Row],[Cantidad de Insumos]]</f>
        <v>#REF!</v>
      </c>
      <c r="U314" s="414">
        <v>239301</v>
      </c>
      <c r="V314" s="328" t="s">
        <v>926</v>
      </c>
      <c r="W314" s="420"/>
    </row>
    <row r="315" spans="2:23" ht="18.75" hidden="1" customHeight="1" x14ac:dyDescent="0.2">
      <c r="B315" s="419" t="e">
        <f>IF(Tabla46[[#This Row],[Tipos de Acciones]]="","",CONCATENATE(Tabla46[[#This Row],[POA]],".",Tabla46[[#This Row],[SRS]],".",Tabla46[[#This Row],[AREA]],".",Tabla46[[#This Row],[TIPO]]))</f>
        <v>#REF!</v>
      </c>
      <c r="C315" s="419" t="e">
        <f>IF(Tabla46[[#This Row],[Tipos de Acciones]]="","",'Formulario PPGR1'!#REF!)</f>
        <v>#REF!</v>
      </c>
      <c r="D315" s="419" t="e">
        <f>IF(Tabla46[[#This Row],[Tipos de Acciones]]="","",'Formulario PPGR1'!#REF!)</f>
        <v>#REF!</v>
      </c>
      <c r="E315" s="419" t="e">
        <f>IF(Tabla46[[#This Row],[Tipos de Acciones]]="","",'Formulario PPGR1'!#REF!)</f>
        <v>#REF!</v>
      </c>
      <c r="F315" s="419" t="e">
        <f>IF(Tabla46[[#This Row],[Tipos de Acciones]]="","",'Formulario PPGR1'!#REF!)</f>
        <v>#REF!</v>
      </c>
      <c r="G315" s="416" t="s">
        <v>936</v>
      </c>
      <c r="H315" s="416" t="s">
        <v>2209</v>
      </c>
      <c r="I315" s="417" t="s">
        <v>2200</v>
      </c>
      <c r="J315" s="416" t="s">
        <v>2248</v>
      </c>
      <c r="K315" s="418" t="s">
        <v>2248</v>
      </c>
      <c r="L315" s="416" t="s">
        <v>469</v>
      </c>
      <c r="M315" s="316" t="s">
        <v>2262</v>
      </c>
      <c r="N315" s="316" t="s">
        <v>1157</v>
      </c>
      <c r="O315" s="415" t="s">
        <v>2200</v>
      </c>
      <c r="P315" s="318" t="s">
        <v>1157</v>
      </c>
      <c r="Q315" s="293" t="s">
        <v>2201</v>
      </c>
      <c r="R315" s="293">
        <v>1</v>
      </c>
      <c r="S315" s="517">
        <v>30000</v>
      </c>
      <c r="T315" s="520" t="e">
        <f>+[1]!Tabla46[[#This Row],[Precio Unitario]]*[1]!Tabla46[[#This Row],[Cantidad de Insumos]]</f>
        <v>#REF!</v>
      </c>
      <c r="U315" s="414">
        <v>265801</v>
      </c>
      <c r="V315" s="328" t="s">
        <v>926</v>
      </c>
      <c r="W315" s="420"/>
    </row>
    <row r="316" spans="2:23" ht="18.75" hidden="1" customHeight="1" x14ac:dyDescent="0.2">
      <c r="B316" s="419" t="e">
        <f>IF(Tabla46[[#This Row],[Tipos de Acciones]]="","",CONCATENATE(Tabla46[[#This Row],[POA]],".",Tabla46[[#This Row],[SRS]],".",Tabla46[[#This Row],[AREA]],".",Tabla46[[#This Row],[TIPO]]))</f>
        <v>#REF!</v>
      </c>
      <c r="C316" s="419" t="e">
        <f>IF(Tabla46[[#This Row],[Tipos de Acciones]]="","",'Formulario PPGR1'!#REF!)</f>
        <v>#REF!</v>
      </c>
      <c r="D316" s="419" t="e">
        <f>IF(Tabla46[[#This Row],[Tipos de Acciones]]="","",'Formulario PPGR1'!#REF!)</f>
        <v>#REF!</v>
      </c>
      <c r="E316" s="419" t="e">
        <f>IF(Tabla46[[#This Row],[Tipos de Acciones]]="","",'Formulario PPGR1'!#REF!)</f>
        <v>#REF!</v>
      </c>
      <c r="F316" s="419" t="e">
        <f>IF(Tabla46[[#This Row],[Tipos de Acciones]]="","",'Formulario PPGR1'!#REF!)</f>
        <v>#REF!</v>
      </c>
      <c r="G316" s="416" t="s">
        <v>934</v>
      </c>
      <c r="H316" s="416" t="s">
        <v>2209</v>
      </c>
      <c r="I316" s="417" t="s">
        <v>2200</v>
      </c>
      <c r="J316" s="416" t="s">
        <v>2248</v>
      </c>
      <c r="K316" s="418" t="s">
        <v>2248</v>
      </c>
      <c r="L316" s="416" t="s">
        <v>469</v>
      </c>
      <c r="M316" s="316" t="s">
        <v>2262</v>
      </c>
      <c r="N316" s="316" t="s">
        <v>1157</v>
      </c>
      <c r="O316" s="415" t="s">
        <v>2200</v>
      </c>
      <c r="P316" s="318" t="s">
        <v>1157</v>
      </c>
      <c r="Q316" s="293" t="s">
        <v>2201</v>
      </c>
      <c r="R316" s="293">
        <v>3</v>
      </c>
      <c r="S316" s="517">
        <v>5000</v>
      </c>
      <c r="T316" s="520" t="e">
        <f>+[1]!Tabla46[[#This Row],[Precio Unitario]]*[1]!Tabla46[[#This Row],[Cantidad de Insumos]]</f>
        <v>#REF!</v>
      </c>
      <c r="U316" s="414">
        <v>265801</v>
      </c>
      <c r="V316" s="328" t="s">
        <v>926</v>
      </c>
      <c r="W316" s="420"/>
    </row>
    <row r="317" spans="2:23" ht="18.75" hidden="1" customHeight="1" x14ac:dyDescent="0.2">
      <c r="B317" s="419" t="e">
        <f>IF(Tabla46[[#This Row],[Tipos de Acciones]]="","",CONCATENATE(Tabla46[[#This Row],[POA]],".",Tabla46[[#This Row],[SRS]],".",Tabla46[[#This Row],[AREA]],".",Tabla46[[#This Row],[TIPO]]))</f>
        <v>#REF!</v>
      </c>
      <c r="C317" s="419" t="e">
        <f>IF(Tabla46[[#This Row],[Tipos de Acciones]]="","",'Formulario PPGR1'!#REF!)</f>
        <v>#REF!</v>
      </c>
      <c r="D317" s="419" t="e">
        <f>IF(Tabla46[[#This Row],[Tipos de Acciones]]="","",'Formulario PPGR1'!#REF!)</f>
        <v>#REF!</v>
      </c>
      <c r="E317" s="419" t="e">
        <f>IF(Tabla46[[#This Row],[Tipos de Acciones]]="","",'Formulario PPGR1'!#REF!)</f>
        <v>#REF!</v>
      </c>
      <c r="F317" s="419" t="e">
        <f>IF(Tabla46[[#This Row],[Tipos de Acciones]]="","",'Formulario PPGR1'!#REF!)</f>
        <v>#REF!</v>
      </c>
      <c r="G317" s="416" t="s">
        <v>936</v>
      </c>
      <c r="H317" s="416" t="s">
        <v>2221</v>
      </c>
      <c r="I317" s="417" t="s">
        <v>2244</v>
      </c>
      <c r="J317" s="416" t="s">
        <v>2244</v>
      </c>
      <c r="K317" s="418" t="s">
        <v>2245</v>
      </c>
      <c r="L317" s="416" t="s">
        <v>469</v>
      </c>
      <c r="M317" s="316" t="s">
        <v>2262</v>
      </c>
      <c r="N317" s="316" t="s">
        <v>1157</v>
      </c>
      <c r="O317" s="415" t="s">
        <v>2200</v>
      </c>
      <c r="P317" s="318" t="s">
        <v>1157</v>
      </c>
      <c r="Q317" s="293" t="s">
        <v>2201</v>
      </c>
      <c r="R317" s="293">
        <v>1</v>
      </c>
      <c r="S317" s="517">
        <v>14666.65</v>
      </c>
      <c r="T317" s="520" t="e">
        <f>+[1]!Tabla46[[#This Row],[Precio Unitario]]*[1]!Tabla46[[#This Row],[Cantidad de Insumos]]</f>
        <v>#REF!</v>
      </c>
      <c r="U317" s="414">
        <v>239601</v>
      </c>
      <c r="V317" s="328" t="s">
        <v>926</v>
      </c>
      <c r="W317" s="420"/>
    </row>
    <row r="318" spans="2:23" ht="18.75" hidden="1" customHeight="1" x14ac:dyDescent="0.2">
      <c r="B318" s="419" t="e">
        <f>IF(Tabla46[[#This Row],[Tipos de Acciones]]="","",CONCATENATE(Tabla46[[#This Row],[POA]],".",Tabla46[[#This Row],[SRS]],".",Tabla46[[#This Row],[AREA]],".",Tabla46[[#This Row],[TIPO]]))</f>
        <v>#REF!</v>
      </c>
      <c r="C318" s="419" t="e">
        <f>IF(Tabla46[[#This Row],[Tipos de Acciones]]="","",'Formulario PPGR1'!#REF!)</f>
        <v>#REF!</v>
      </c>
      <c r="D318" s="419" t="e">
        <f>IF(Tabla46[[#This Row],[Tipos de Acciones]]="","",'Formulario PPGR1'!#REF!)</f>
        <v>#REF!</v>
      </c>
      <c r="E318" s="419" t="e">
        <f>IF(Tabla46[[#This Row],[Tipos de Acciones]]="","",'Formulario PPGR1'!#REF!)</f>
        <v>#REF!</v>
      </c>
      <c r="F318" s="419" t="e">
        <f>IF(Tabla46[[#This Row],[Tipos de Acciones]]="","",'Formulario PPGR1'!#REF!)</f>
        <v>#REF!</v>
      </c>
      <c r="G318" s="416" t="s">
        <v>936</v>
      </c>
      <c r="H318" s="416" t="s">
        <v>2221</v>
      </c>
      <c r="I318" s="417" t="s">
        <v>2246</v>
      </c>
      <c r="J318" s="416" t="s">
        <v>2246</v>
      </c>
      <c r="K318" s="418" t="s">
        <v>2247</v>
      </c>
      <c r="L318" s="416" t="s">
        <v>469</v>
      </c>
      <c r="M318" s="316" t="s">
        <v>2262</v>
      </c>
      <c r="N318" s="316" t="s">
        <v>1157</v>
      </c>
      <c r="O318" s="415" t="s">
        <v>2200</v>
      </c>
      <c r="P318" s="318" t="s">
        <v>1157</v>
      </c>
      <c r="Q318" s="293" t="s">
        <v>2201</v>
      </c>
      <c r="R318" s="293">
        <v>1</v>
      </c>
      <c r="S318" s="517">
        <v>257712</v>
      </c>
      <c r="T318" s="520" t="e">
        <f>+[1]!Tabla46[[#This Row],[Precio Unitario]]*[1]!Tabla46[[#This Row],[Cantidad de Insumos]]</f>
        <v>#REF!</v>
      </c>
      <c r="U318" s="414">
        <v>261401</v>
      </c>
      <c r="V318" s="328" t="s">
        <v>926</v>
      </c>
      <c r="W318" s="420"/>
    </row>
    <row r="319" spans="2:23" ht="18.75" hidden="1" customHeight="1" x14ac:dyDescent="0.2">
      <c r="B319" s="419" t="e">
        <f>IF(Tabla46[[#This Row],[Tipos de Acciones]]="","",CONCATENATE(Tabla46[[#This Row],[POA]],".",Tabla46[[#This Row],[SRS]],".",Tabla46[[#This Row],[AREA]],".",Tabla46[[#This Row],[TIPO]]))</f>
        <v>#REF!</v>
      </c>
      <c r="C319" s="419" t="e">
        <f>IF(Tabla46[[#This Row],[Tipos de Acciones]]="","",'Formulario PPGR1'!#REF!)</f>
        <v>#REF!</v>
      </c>
      <c r="D319" s="419" t="e">
        <f>IF(Tabla46[[#This Row],[Tipos de Acciones]]="","",'Formulario PPGR1'!#REF!)</f>
        <v>#REF!</v>
      </c>
      <c r="E319" s="419" t="e">
        <f>IF(Tabla46[[#This Row],[Tipos de Acciones]]="","",'Formulario PPGR1'!#REF!)</f>
        <v>#REF!</v>
      </c>
      <c r="F319" s="419" t="e">
        <f>IF(Tabla46[[#This Row],[Tipos de Acciones]]="","",'Formulario PPGR1'!#REF!)</f>
        <v>#REF!</v>
      </c>
      <c r="G319" s="416" t="s">
        <v>936</v>
      </c>
      <c r="H319" s="416" t="s">
        <v>2221</v>
      </c>
      <c r="I319" s="417" t="s">
        <v>2236</v>
      </c>
      <c r="J319" s="416" t="s">
        <v>2236</v>
      </c>
      <c r="K319" s="418" t="s">
        <v>2238</v>
      </c>
      <c r="L319" s="416" t="s">
        <v>469</v>
      </c>
      <c r="M319" s="316" t="s">
        <v>2262</v>
      </c>
      <c r="N319" s="316" t="s">
        <v>1157</v>
      </c>
      <c r="O319" s="415" t="s">
        <v>2200</v>
      </c>
      <c r="P319" s="318" t="s">
        <v>1157</v>
      </c>
      <c r="Q319" s="293" t="s">
        <v>2201</v>
      </c>
      <c r="R319" s="293">
        <v>2</v>
      </c>
      <c r="S319" s="517">
        <v>4500</v>
      </c>
      <c r="T319" s="520" t="e">
        <f>+[1]!Tabla46[[#This Row],[Precio Unitario]]*[1]!Tabla46[[#This Row],[Cantidad de Insumos]]</f>
        <v>#REF!</v>
      </c>
      <c r="U319" s="414">
        <v>239301</v>
      </c>
      <c r="V319" s="328" t="s">
        <v>926</v>
      </c>
      <c r="W319" s="420"/>
    </row>
    <row r="320" spans="2:23" ht="18.75" hidden="1" customHeight="1" x14ac:dyDescent="0.2">
      <c r="B320" s="419" t="e">
        <f>IF(Tabla46[[#This Row],[Tipos de Acciones]]="","",CONCATENATE(Tabla46[[#This Row],[POA]],".",Tabla46[[#This Row],[SRS]],".",Tabla46[[#This Row],[AREA]],".",Tabla46[[#This Row],[TIPO]]))</f>
        <v>#REF!</v>
      </c>
      <c r="C320" s="419" t="e">
        <f>IF(Tabla46[[#This Row],[Tipos de Acciones]]="","",'Formulario PPGR1'!#REF!)</f>
        <v>#REF!</v>
      </c>
      <c r="D320" s="419" t="e">
        <f>IF(Tabla46[[#This Row],[Tipos de Acciones]]="","",'Formulario PPGR1'!#REF!)</f>
        <v>#REF!</v>
      </c>
      <c r="E320" s="419" t="e">
        <f>IF(Tabla46[[#This Row],[Tipos de Acciones]]="","",'Formulario PPGR1'!#REF!)</f>
        <v>#REF!</v>
      </c>
      <c r="F320" s="419" t="e">
        <f>IF(Tabla46[[#This Row],[Tipos de Acciones]]="","",'Formulario PPGR1'!#REF!)</f>
        <v>#REF!</v>
      </c>
      <c r="G320" s="416" t="s">
        <v>936</v>
      </c>
      <c r="H320" s="416" t="s">
        <v>2221</v>
      </c>
      <c r="I320" s="417" t="s">
        <v>2227</v>
      </c>
      <c r="J320" s="416" t="s">
        <v>2227</v>
      </c>
      <c r="K320" s="418" t="s">
        <v>2228</v>
      </c>
      <c r="L320" s="416" t="s">
        <v>469</v>
      </c>
      <c r="M320" s="316" t="s">
        <v>2262</v>
      </c>
      <c r="N320" s="316" t="s">
        <v>1157</v>
      </c>
      <c r="O320" s="415" t="s">
        <v>2200</v>
      </c>
      <c r="P320" s="318" t="s">
        <v>1157</v>
      </c>
      <c r="Q320" s="293" t="s">
        <v>2201</v>
      </c>
      <c r="R320" s="293">
        <v>1</v>
      </c>
      <c r="S320" s="517">
        <v>12836.04</v>
      </c>
      <c r="T320" s="520" t="e">
        <f>+[1]!Tabla46[[#This Row],[Precio Unitario]]*[1]!Tabla46[[#This Row],[Cantidad de Insumos]]</f>
        <v>#REF!</v>
      </c>
      <c r="U320" s="414">
        <v>239301</v>
      </c>
      <c r="V320" s="328" t="s">
        <v>926</v>
      </c>
      <c r="W320" s="420"/>
    </row>
    <row r="321" spans="2:23" ht="18.75" customHeight="1" x14ac:dyDescent="0.2">
      <c r="B321" s="419" t="e">
        <f>IF(Tabla46[[#This Row],[Tipos de Acciones]]="","",CONCATENATE(Tabla46[[#This Row],[POA]],".",Tabla46[[#This Row],[SRS]],".",Tabla46[[#This Row],[AREA]],".",Tabla46[[#This Row],[TIPO]]))</f>
        <v>#REF!</v>
      </c>
      <c r="C321" s="419" t="e">
        <f>IF(Tabla46[[#This Row],[Tipos de Acciones]]="","",'Formulario PPGR1'!#REF!)</f>
        <v>#REF!</v>
      </c>
      <c r="D321" s="419" t="e">
        <f>IF(Tabla46[[#This Row],[Tipos de Acciones]]="","",'Formulario PPGR1'!#REF!)</f>
        <v>#REF!</v>
      </c>
      <c r="E321" s="419" t="e">
        <f>IF(Tabla46[[#This Row],[Tipos de Acciones]]="","",'Formulario PPGR1'!#REF!)</f>
        <v>#REF!</v>
      </c>
      <c r="F321" s="419" t="e">
        <f>IF(Tabla46[[#This Row],[Tipos de Acciones]]="","",'Formulario PPGR1'!#REF!)</f>
        <v>#REF!</v>
      </c>
      <c r="G321" s="416" t="s">
        <v>936</v>
      </c>
      <c r="H321" s="416" t="s">
        <v>2221</v>
      </c>
      <c r="I321" s="417" t="s">
        <v>2229</v>
      </c>
      <c r="J321" s="416" t="s">
        <v>2229</v>
      </c>
      <c r="K321" s="418" t="s">
        <v>2230</v>
      </c>
      <c r="L321" s="416" t="s">
        <v>469</v>
      </c>
      <c r="M321" s="316" t="s">
        <v>2262</v>
      </c>
      <c r="N321" s="316" t="s">
        <v>1157</v>
      </c>
      <c r="O321" s="415" t="s">
        <v>2200</v>
      </c>
      <c r="P321" s="318" t="s">
        <v>1157</v>
      </c>
      <c r="Q321" s="293" t="s">
        <v>2201</v>
      </c>
      <c r="R321" s="293">
        <v>1</v>
      </c>
      <c r="S321" s="517">
        <v>180000</v>
      </c>
      <c r="T321" s="520" t="e">
        <f>+[1]!Tabla46[[#This Row],[Precio Unitario]]*[1]!Tabla46[[#This Row],[Cantidad de Insumos]]</f>
        <v>#REF!</v>
      </c>
      <c r="U321" s="414">
        <v>263101</v>
      </c>
      <c r="V321" s="328" t="s">
        <v>926</v>
      </c>
      <c r="W321" s="420"/>
    </row>
    <row r="322" spans="2:23" ht="18.75" hidden="1" customHeight="1" x14ac:dyDescent="0.2">
      <c r="B322" s="419" t="e">
        <f>IF(Tabla46[[#This Row],[Tipos de Acciones]]="","",CONCATENATE(Tabla46[[#This Row],[POA]],".",Tabla46[[#This Row],[SRS]],".",Tabla46[[#This Row],[AREA]],".",Tabla46[[#This Row],[TIPO]]))</f>
        <v>#REF!</v>
      </c>
      <c r="C322" s="419" t="e">
        <f>IF(Tabla46[[#This Row],[Tipos de Acciones]]="","",'Formulario PPGR1'!#REF!)</f>
        <v>#REF!</v>
      </c>
      <c r="D322" s="419" t="e">
        <f>IF(Tabla46[[#This Row],[Tipos de Acciones]]="","",'Formulario PPGR1'!#REF!)</f>
        <v>#REF!</v>
      </c>
      <c r="E322" s="419" t="e">
        <f>IF(Tabla46[[#This Row],[Tipos de Acciones]]="","",'Formulario PPGR1'!#REF!)</f>
        <v>#REF!</v>
      </c>
      <c r="F322" s="419" t="e">
        <f>IF(Tabla46[[#This Row],[Tipos de Acciones]]="","",'Formulario PPGR1'!#REF!)</f>
        <v>#REF!</v>
      </c>
      <c r="G322" s="416" t="s">
        <v>934</v>
      </c>
      <c r="H322" s="416" t="s">
        <v>2206</v>
      </c>
      <c r="I322" s="417" t="s">
        <v>2212</v>
      </c>
      <c r="J322" s="416" t="s">
        <v>2212</v>
      </c>
      <c r="K322" s="418" t="s">
        <v>2213</v>
      </c>
      <c r="L322" s="416" t="s">
        <v>469</v>
      </c>
      <c r="M322" s="316" t="s">
        <v>2262</v>
      </c>
      <c r="N322" s="316" t="s">
        <v>1157</v>
      </c>
      <c r="O322" s="415" t="s">
        <v>2200</v>
      </c>
      <c r="P322" s="318" t="s">
        <v>1157</v>
      </c>
      <c r="Q322" s="293" t="s">
        <v>2201</v>
      </c>
      <c r="R322" s="293">
        <v>3</v>
      </c>
      <c r="S322" s="517">
        <v>5000</v>
      </c>
      <c r="T322" s="520" t="e">
        <f>+[1]!Tabla46[[#This Row],[Precio Unitario]]*[1]!Tabla46[[#This Row],[Cantidad de Insumos]]</f>
        <v>#REF!</v>
      </c>
      <c r="U322" s="414">
        <v>261301</v>
      </c>
      <c r="V322" s="328" t="s">
        <v>926</v>
      </c>
      <c r="W322" s="420"/>
    </row>
    <row r="323" spans="2:23" ht="18.75" hidden="1" customHeight="1" x14ac:dyDescent="0.2">
      <c r="B323" s="419" t="e">
        <f>IF(Tabla46[[#This Row],[Tipos de Acciones]]="","",CONCATENATE(Tabla46[[#This Row],[POA]],".",Tabla46[[#This Row],[SRS]],".",Tabla46[[#This Row],[AREA]],".",Tabla46[[#This Row],[TIPO]]))</f>
        <v>#REF!</v>
      </c>
      <c r="C323" s="419" t="e">
        <f>IF(Tabla46[[#This Row],[Tipos de Acciones]]="","",'Formulario PPGR1'!#REF!)</f>
        <v>#REF!</v>
      </c>
      <c r="D323" s="419" t="e">
        <f>IF(Tabla46[[#This Row],[Tipos de Acciones]]="","",'Formulario PPGR1'!#REF!)</f>
        <v>#REF!</v>
      </c>
      <c r="E323" s="419" t="e">
        <f>IF(Tabla46[[#This Row],[Tipos de Acciones]]="","",'Formulario PPGR1'!#REF!)</f>
        <v>#REF!</v>
      </c>
      <c r="F323" s="419" t="e">
        <f>IF(Tabla46[[#This Row],[Tipos de Acciones]]="","",'Formulario PPGR1'!#REF!)</f>
        <v>#REF!</v>
      </c>
      <c r="G323" s="416" t="s">
        <v>936</v>
      </c>
      <c r="H323" s="416" t="s">
        <v>2215</v>
      </c>
      <c r="I323" s="417" t="s">
        <v>2216</v>
      </c>
      <c r="J323" s="416" t="s">
        <v>2216</v>
      </c>
      <c r="K323" s="418" t="s">
        <v>2217</v>
      </c>
      <c r="L323" s="416" t="s">
        <v>469</v>
      </c>
      <c r="M323" s="316" t="s">
        <v>2262</v>
      </c>
      <c r="N323" s="316" t="s">
        <v>1157</v>
      </c>
      <c r="O323" s="415" t="s">
        <v>2200</v>
      </c>
      <c r="P323" s="318" t="s">
        <v>1157</v>
      </c>
      <c r="Q323" s="293" t="s">
        <v>2201</v>
      </c>
      <c r="R323" s="293">
        <v>1</v>
      </c>
      <c r="S323" s="517">
        <v>15000</v>
      </c>
      <c r="T323" s="520" t="e">
        <f>+[1]!Tabla46[[#This Row],[Precio Unitario]]*[1]!Tabla46[[#This Row],[Cantidad de Insumos]]</f>
        <v>#REF!</v>
      </c>
      <c r="U323" s="414">
        <v>239601</v>
      </c>
      <c r="V323" s="328" t="s">
        <v>926</v>
      </c>
      <c r="W323" s="420"/>
    </row>
    <row r="324" spans="2:23" ht="18.75" hidden="1" customHeight="1" x14ac:dyDescent="0.2">
      <c r="B324" s="419" t="e">
        <f>IF(Tabla46[[#This Row],[Tipos de Acciones]]="","",CONCATENATE(Tabla46[[#This Row],[POA]],".",Tabla46[[#This Row],[SRS]],".",Tabla46[[#This Row],[AREA]],".",Tabla46[[#This Row],[TIPO]]))</f>
        <v>#REF!</v>
      </c>
      <c r="C324" s="419" t="e">
        <f>IF(Tabla46[[#This Row],[Tipos de Acciones]]="","",'Formulario PPGR1'!#REF!)</f>
        <v>#REF!</v>
      </c>
      <c r="D324" s="419" t="e">
        <f>IF(Tabla46[[#This Row],[Tipos de Acciones]]="","",'Formulario PPGR1'!#REF!)</f>
        <v>#REF!</v>
      </c>
      <c r="E324" s="419" t="e">
        <f>IF(Tabla46[[#This Row],[Tipos de Acciones]]="","",'Formulario PPGR1'!#REF!)</f>
        <v>#REF!</v>
      </c>
      <c r="F324" s="419" t="e">
        <f>IF(Tabla46[[#This Row],[Tipos de Acciones]]="","",'Formulario PPGR1'!#REF!)</f>
        <v>#REF!</v>
      </c>
      <c r="G324" s="416" t="s">
        <v>936</v>
      </c>
      <c r="H324" s="416" t="s">
        <v>2221</v>
      </c>
      <c r="I324" s="417" t="s">
        <v>2236</v>
      </c>
      <c r="J324" s="416" t="s">
        <v>2236</v>
      </c>
      <c r="K324" s="418" t="s">
        <v>2240</v>
      </c>
      <c r="L324" s="416" t="s">
        <v>469</v>
      </c>
      <c r="M324" s="316" t="s">
        <v>2263</v>
      </c>
      <c r="N324" s="316" t="s">
        <v>1157</v>
      </c>
      <c r="O324" s="415" t="s">
        <v>2200</v>
      </c>
      <c r="P324" s="318" t="s">
        <v>1157</v>
      </c>
      <c r="Q324" s="293" t="s">
        <v>2201</v>
      </c>
      <c r="R324" s="293">
        <v>2</v>
      </c>
      <c r="S324" s="517">
        <v>4500</v>
      </c>
      <c r="T324" s="520" t="e">
        <f>+[1]!Tabla46[[#This Row],[Precio Unitario]]*[1]!Tabla46[[#This Row],[Cantidad de Insumos]]</f>
        <v>#REF!</v>
      </c>
      <c r="U324" s="414">
        <v>239301</v>
      </c>
      <c r="V324" s="328" t="s">
        <v>926</v>
      </c>
      <c r="W324" s="420"/>
    </row>
    <row r="325" spans="2:23" ht="18.75" hidden="1" customHeight="1" x14ac:dyDescent="0.2">
      <c r="B325" s="419" t="e">
        <f>IF(Tabla46[[#This Row],[Tipos de Acciones]]="","",CONCATENATE(Tabla46[[#This Row],[POA]],".",Tabla46[[#This Row],[SRS]],".",Tabla46[[#This Row],[AREA]],".",Tabla46[[#This Row],[TIPO]]))</f>
        <v>#REF!</v>
      </c>
      <c r="C325" s="419" t="e">
        <f>IF(Tabla46[[#This Row],[Tipos de Acciones]]="","",'Formulario PPGR1'!#REF!)</f>
        <v>#REF!</v>
      </c>
      <c r="D325" s="419" t="e">
        <f>IF(Tabla46[[#This Row],[Tipos de Acciones]]="","",'Formulario PPGR1'!#REF!)</f>
        <v>#REF!</v>
      </c>
      <c r="E325" s="419" t="e">
        <f>IF(Tabla46[[#This Row],[Tipos de Acciones]]="","",'Formulario PPGR1'!#REF!)</f>
        <v>#REF!</v>
      </c>
      <c r="F325" s="419" t="e">
        <f>IF(Tabla46[[#This Row],[Tipos de Acciones]]="","",'Formulario PPGR1'!#REF!)</f>
        <v>#REF!</v>
      </c>
      <c r="G325" s="416" t="s">
        <v>936</v>
      </c>
      <c r="H325" s="416" t="s">
        <v>2221</v>
      </c>
      <c r="I325" s="417" t="s">
        <v>2241</v>
      </c>
      <c r="J325" s="416" t="s">
        <v>2241</v>
      </c>
      <c r="K325" s="418" t="s">
        <v>2242</v>
      </c>
      <c r="L325" s="416" t="s">
        <v>469</v>
      </c>
      <c r="M325" s="316" t="s">
        <v>2263</v>
      </c>
      <c r="N325" s="316" t="s">
        <v>1157</v>
      </c>
      <c r="O325" s="415" t="s">
        <v>2200</v>
      </c>
      <c r="P325" s="318" t="s">
        <v>1157</v>
      </c>
      <c r="Q325" s="293" t="s">
        <v>2201</v>
      </c>
      <c r="R325" s="293">
        <v>2</v>
      </c>
      <c r="S325" s="517">
        <v>980</v>
      </c>
      <c r="T325" s="520" t="e">
        <f>+[1]!Tabla46[[#This Row],[Precio Unitario]]*[1]!Tabla46[[#This Row],[Cantidad de Insumos]]</f>
        <v>#REF!</v>
      </c>
      <c r="U325" s="414">
        <v>239301</v>
      </c>
      <c r="V325" s="328" t="s">
        <v>926</v>
      </c>
      <c r="W325" s="420"/>
    </row>
    <row r="326" spans="2:23" ht="18.75" hidden="1" customHeight="1" x14ac:dyDescent="0.2">
      <c r="B326" s="419" t="e">
        <f>IF(Tabla46[[#This Row],[Tipos de Acciones]]="","",CONCATENATE(Tabla46[[#This Row],[POA]],".",Tabla46[[#This Row],[SRS]],".",Tabla46[[#This Row],[AREA]],".",Tabla46[[#This Row],[TIPO]]))</f>
        <v>#REF!</v>
      </c>
      <c r="C326" s="419" t="e">
        <f>IF(Tabla46[[#This Row],[Tipos de Acciones]]="","",'Formulario PPGR1'!#REF!)</f>
        <v>#REF!</v>
      </c>
      <c r="D326" s="419" t="e">
        <f>IF(Tabla46[[#This Row],[Tipos de Acciones]]="","",'Formulario PPGR1'!#REF!)</f>
        <v>#REF!</v>
      </c>
      <c r="E326" s="419" t="e">
        <f>IF(Tabla46[[#This Row],[Tipos de Acciones]]="","",'Formulario PPGR1'!#REF!)</f>
        <v>#REF!</v>
      </c>
      <c r="F326" s="419" t="e">
        <f>IF(Tabla46[[#This Row],[Tipos de Acciones]]="","",'Formulario PPGR1'!#REF!)</f>
        <v>#REF!</v>
      </c>
      <c r="G326" s="416" t="s">
        <v>936</v>
      </c>
      <c r="H326" s="416" t="s">
        <v>2221</v>
      </c>
      <c r="I326" s="417" t="s">
        <v>2241</v>
      </c>
      <c r="J326" s="416" t="s">
        <v>2241</v>
      </c>
      <c r="K326" s="418" t="s">
        <v>2243</v>
      </c>
      <c r="L326" s="416" t="s">
        <v>469</v>
      </c>
      <c r="M326" s="316" t="s">
        <v>2263</v>
      </c>
      <c r="N326" s="316" t="s">
        <v>1157</v>
      </c>
      <c r="O326" s="415" t="s">
        <v>2200</v>
      </c>
      <c r="P326" s="318" t="s">
        <v>1157</v>
      </c>
      <c r="Q326" s="293" t="s">
        <v>2201</v>
      </c>
      <c r="R326" s="293">
        <v>2</v>
      </c>
      <c r="S326" s="517">
        <v>3520</v>
      </c>
      <c r="T326" s="520" t="e">
        <f>+[1]!Tabla46[[#This Row],[Precio Unitario]]*[1]!Tabla46[[#This Row],[Cantidad de Insumos]]</f>
        <v>#REF!</v>
      </c>
      <c r="U326" s="414">
        <v>239301</v>
      </c>
      <c r="V326" s="328" t="s">
        <v>926</v>
      </c>
      <c r="W326" s="420"/>
    </row>
    <row r="327" spans="2:23" ht="18.75" hidden="1" customHeight="1" x14ac:dyDescent="0.2">
      <c r="B327" s="419" t="e">
        <f>IF(Tabla46[[#This Row],[Tipos de Acciones]]="","",CONCATENATE(Tabla46[[#This Row],[POA]],".",Tabla46[[#This Row],[SRS]],".",Tabla46[[#This Row],[AREA]],".",Tabla46[[#This Row],[TIPO]]))</f>
        <v>#REF!</v>
      </c>
      <c r="C327" s="419" t="e">
        <f>IF(Tabla46[[#This Row],[Tipos de Acciones]]="","",'Formulario PPGR1'!#REF!)</f>
        <v>#REF!</v>
      </c>
      <c r="D327" s="419" t="e">
        <f>IF(Tabla46[[#This Row],[Tipos de Acciones]]="","",'Formulario PPGR1'!#REF!)</f>
        <v>#REF!</v>
      </c>
      <c r="E327" s="419" t="e">
        <f>IF(Tabla46[[#This Row],[Tipos de Acciones]]="","",'Formulario PPGR1'!#REF!)</f>
        <v>#REF!</v>
      </c>
      <c r="F327" s="419" t="e">
        <f>IF(Tabla46[[#This Row],[Tipos de Acciones]]="","",'Formulario PPGR1'!#REF!)</f>
        <v>#REF!</v>
      </c>
      <c r="G327" s="416" t="s">
        <v>936</v>
      </c>
      <c r="H327" s="416" t="s">
        <v>2221</v>
      </c>
      <c r="I327" s="417" t="s">
        <v>2244</v>
      </c>
      <c r="J327" s="416" t="s">
        <v>2244</v>
      </c>
      <c r="K327" s="418" t="s">
        <v>2245</v>
      </c>
      <c r="L327" s="416" t="s">
        <v>469</v>
      </c>
      <c r="M327" s="316" t="s">
        <v>2263</v>
      </c>
      <c r="N327" s="316" t="s">
        <v>1157</v>
      </c>
      <c r="O327" s="415" t="s">
        <v>2200</v>
      </c>
      <c r="P327" s="318" t="s">
        <v>1157</v>
      </c>
      <c r="Q327" s="293" t="s">
        <v>2201</v>
      </c>
      <c r="R327" s="293">
        <v>1</v>
      </c>
      <c r="S327" s="517">
        <v>14666.65</v>
      </c>
      <c r="T327" s="520" t="e">
        <f>+[1]!Tabla46[[#This Row],[Precio Unitario]]*[1]!Tabla46[[#This Row],[Cantidad de Insumos]]</f>
        <v>#REF!</v>
      </c>
      <c r="U327" s="414">
        <v>239601</v>
      </c>
      <c r="V327" s="328" t="s">
        <v>926</v>
      </c>
      <c r="W327" s="420"/>
    </row>
    <row r="328" spans="2:23" ht="18.75" hidden="1" customHeight="1" x14ac:dyDescent="0.2">
      <c r="B328" s="419" t="e">
        <f>IF(Tabla46[[#This Row],[Tipos de Acciones]]="","",CONCATENATE(Tabla46[[#This Row],[POA]],".",Tabla46[[#This Row],[SRS]],".",Tabla46[[#This Row],[AREA]],".",Tabla46[[#This Row],[TIPO]]))</f>
        <v>#REF!</v>
      </c>
      <c r="C328" s="419" t="e">
        <f>IF(Tabla46[[#This Row],[Tipos de Acciones]]="","",'Formulario PPGR1'!#REF!)</f>
        <v>#REF!</v>
      </c>
      <c r="D328" s="419" t="e">
        <f>IF(Tabla46[[#This Row],[Tipos de Acciones]]="","",'Formulario PPGR1'!#REF!)</f>
        <v>#REF!</v>
      </c>
      <c r="E328" s="419" t="e">
        <f>IF(Tabla46[[#This Row],[Tipos de Acciones]]="","",'Formulario PPGR1'!#REF!)</f>
        <v>#REF!</v>
      </c>
      <c r="F328" s="419" t="e">
        <f>IF(Tabla46[[#This Row],[Tipos de Acciones]]="","",'Formulario PPGR1'!#REF!)</f>
        <v>#REF!</v>
      </c>
      <c r="G328" s="416" t="s">
        <v>936</v>
      </c>
      <c r="H328" s="416" t="s">
        <v>2221</v>
      </c>
      <c r="I328" s="417" t="s">
        <v>2246</v>
      </c>
      <c r="J328" s="416" t="s">
        <v>2246</v>
      </c>
      <c r="K328" s="418" t="s">
        <v>2247</v>
      </c>
      <c r="L328" s="416" t="s">
        <v>469</v>
      </c>
      <c r="M328" s="316" t="s">
        <v>2263</v>
      </c>
      <c r="N328" s="316" t="s">
        <v>1157</v>
      </c>
      <c r="O328" s="415" t="s">
        <v>2200</v>
      </c>
      <c r="P328" s="318" t="s">
        <v>1157</v>
      </c>
      <c r="Q328" s="293" t="s">
        <v>2201</v>
      </c>
      <c r="R328" s="293">
        <v>1</v>
      </c>
      <c r="S328" s="517">
        <v>257712</v>
      </c>
      <c r="T328" s="520" t="e">
        <f>+[1]!Tabla46[[#This Row],[Precio Unitario]]*[1]!Tabla46[[#This Row],[Cantidad de Insumos]]</f>
        <v>#REF!</v>
      </c>
      <c r="U328" s="414">
        <v>261401</v>
      </c>
      <c r="V328" s="328" t="s">
        <v>926</v>
      </c>
      <c r="W328" s="420"/>
    </row>
    <row r="329" spans="2:23" ht="18.75" hidden="1" customHeight="1" x14ac:dyDescent="0.2">
      <c r="B329" s="419" t="e">
        <f>IF(Tabla46[[#This Row],[Tipos de Acciones]]="","",CONCATENATE(Tabla46[[#This Row],[POA]],".",Tabla46[[#This Row],[SRS]],".",Tabla46[[#This Row],[AREA]],".",Tabla46[[#This Row],[TIPO]]))</f>
        <v>#REF!</v>
      </c>
      <c r="C329" s="419" t="e">
        <f>IF(Tabla46[[#This Row],[Tipos de Acciones]]="","",'Formulario PPGR1'!#REF!)</f>
        <v>#REF!</v>
      </c>
      <c r="D329" s="419" t="e">
        <f>IF(Tabla46[[#This Row],[Tipos de Acciones]]="","",'Formulario PPGR1'!#REF!)</f>
        <v>#REF!</v>
      </c>
      <c r="E329" s="419" t="e">
        <f>IF(Tabla46[[#This Row],[Tipos de Acciones]]="","",'Formulario PPGR1'!#REF!)</f>
        <v>#REF!</v>
      </c>
      <c r="F329" s="419" t="e">
        <f>IF(Tabla46[[#This Row],[Tipos de Acciones]]="","",'Formulario PPGR1'!#REF!)</f>
        <v>#REF!</v>
      </c>
      <c r="G329" s="416" t="s">
        <v>936</v>
      </c>
      <c r="H329" s="416" t="s">
        <v>2209</v>
      </c>
      <c r="I329" s="417" t="s">
        <v>2200</v>
      </c>
      <c r="J329" s="416" t="s">
        <v>2248</v>
      </c>
      <c r="K329" s="418" t="s">
        <v>2248</v>
      </c>
      <c r="L329" s="416" t="s">
        <v>469</v>
      </c>
      <c r="M329" s="316" t="s">
        <v>2263</v>
      </c>
      <c r="N329" s="316" t="s">
        <v>1157</v>
      </c>
      <c r="O329" s="415" t="s">
        <v>2200</v>
      </c>
      <c r="P329" s="318" t="s">
        <v>1157</v>
      </c>
      <c r="Q329" s="293" t="s">
        <v>2201</v>
      </c>
      <c r="R329" s="293">
        <v>1</v>
      </c>
      <c r="S329" s="517">
        <v>30000</v>
      </c>
      <c r="T329" s="520" t="e">
        <f>+[1]!Tabla46[[#This Row],[Precio Unitario]]*[1]!Tabla46[[#This Row],[Cantidad de Insumos]]</f>
        <v>#REF!</v>
      </c>
      <c r="U329" s="414">
        <v>265801</v>
      </c>
      <c r="V329" s="328" t="s">
        <v>926</v>
      </c>
      <c r="W329" s="420"/>
    </row>
    <row r="330" spans="2:23" ht="18.75" hidden="1" customHeight="1" x14ac:dyDescent="0.2">
      <c r="B330" s="419" t="e">
        <f>IF(Tabla46[[#This Row],[Tipos de Acciones]]="","",CONCATENATE(Tabla46[[#This Row],[POA]],".",Tabla46[[#This Row],[SRS]],".",Tabla46[[#This Row],[AREA]],".",Tabla46[[#This Row],[TIPO]]))</f>
        <v>#REF!</v>
      </c>
      <c r="C330" s="419" t="e">
        <f>IF(Tabla46[[#This Row],[Tipos de Acciones]]="","",'Formulario PPGR1'!#REF!)</f>
        <v>#REF!</v>
      </c>
      <c r="D330" s="419" t="e">
        <f>IF(Tabla46[[#This Row],[Tipos de Acciones]]="","",'Formulario PPGR1'!#REF!)</f>
        <v>#REF!</v>
      </c>
      <c r="E330" s="419" t="e">
        <f>IF(Tabla46[[#This Row],[Tipos de Acciones]]="","",'Formulario PPGR1'!#REF!)</f>
        <v>#REF!</v>
      </c>
      <c r="F330" s="419" t="e">
        <f>IF(Tabla46[[#This Row],[Tipos de Acciones]]="","",'Formulario PPGR1'!#REF!)</f>
        <v>#REF!</v>
      </c>
      <c r="G330" s="416" t="s">
        <v>934</v>
      </c>
      <c r="H330" s="416" t="s">
        <v>2209</v>
      </c>
      <c r="I330" s="417" t="s">
        <v>2200</v>
      </c>
      <c r="J330" s="416" t="s">
        <v>2248</v>
      </c>
      <c r="K330" s="418" t="s">
        <v>2248</v>
      </c>
      <c r="L330" s="416" t="s">
        <v>469</v>
      </c>
      <c r="M330" s="316" t="s">
        <v>2263</v>
      </c>
      <c r="N330" s="316" t="s">
        <v>1157</v>
      </c>
      <c r="O330" s="415" t="s">
        <v>2200</v>
      </c>
      <c r="P330" s="318" t="s">
        <v>1157</v>
      </c>
      <c r="Q330" s="293" t="s">
        <v>2201</v>
      </c>
      <c r="R330" s="293">
        <v>3</v>
      </c>
      <c r="S330" s="517">
        <v>5000</v>
      </c>
      <c r="T330" s="520" t="e">
        <f>+[1]!Tabla46[[#This Row],[Precio Unitario]]*[1]!Tabla46[[#This Row],[Cantidad de Insumos]]</f>
        <v>#REF!</v>
      </c>
      <c r="U330" s="414">
        <v>265801</v>
      </c>
      <c r="V330" s="328" t="s">
        <v>926</v>
      </c>
      <c r="W330" s="420"/>
    </row>
    <row r="331" spans="2:23" ht="18.75" hidden="1" customHeight="1" x14ac:dyDescent="0.2">
      <c r="B331" s="419" t="e">
        <f>IF(Tabla46[[#This Row],[Tipos de Acciones]]="","",CONCATENATE(Tabla46[[#This Row],[POA]],".",Tabla46[[#This Row],[SRS]],".",Tabla46[[#This Row],[AREA]],".",Tabla46[[#This Row],[TIPO]]))</f>
        <v>#REF!</v>
      </c>
      <c r="C331" s="419" t="e">
        <f>IF(Tabla46[[#This Row],[Tipos de Acciones]]="","",'Formulario PPGR1'!#REF!)</f>
        <v>#REF!</v>
      </c>
      <c r="D331" s="419" t="e">
        <f>IF(Tabla46[[#This Row],[Tipos de Acciones]]="","",'Formulario PPGR1'!#REF!)</f>
        <v>#REF!</v>
      </c>
      <c r="E331" s="419" t="e">
        <f>IF(Tabla46[[#This Row],[Tipos de Acciones]]="","",'Formulario PPGR1'!#REF!)</f>
        <v>#REF!</v>
      </c>
      <c r="F331" s="419" t="e">
        <f>IF(Tabla46[[#This Row],[Tipos de Acciones]]="","",'Formulario PPGR1'!#REF!)</f>
        <v>#REF!</v>
      </c>
      <c r="G331" s="416" t="s">
        <v>936</v>
      </c>
      <c r="H331" s="416" t="s">
        <v>2221</v>
      </c>
      <c r="I331" s="417" t="s">
        <v>2233</v>
      </c>
      <c r="J331" s="416" t="s">
        <v>2234</v>
      </c>
      <c r="K331" s="418" t="s">
        <v>2235</v>
      </c>
      <c r="L331" s="416" t="s">
        <v>469</v>
      </c>
      <c r="M331" s="316" t="s">
        <v>2263</v>
      </c>
      <c r="N331" s="316" t="s">
        <v>1157</v>
      </c>
      <c r="O331" s="415" t="s">
        <v>2200</v>
      </c>
      <c r="P331" s="318" t="s">
        <v>1157</v>
      </c>
      <c r="Q331" s="293" t="s">
        <v>2201</v>
      </c>
      <c r="R331" s="293">
        <v>1</v>
      </c>
      <c r="S331" s="517">
        <v>8270</v>
      </c>
      <c r="T331" s="520" t="e">
        <f>+[1]!Tabla46[[#This Row],[Precio Unitario]]*[1]!Tabla46[[#This Row],[Cantidad de Insumos]]</f>
        <v>#REF!</v>
      </c>
      <c r="U331" s="414">
        <v>239301</v>
      </c>
      <c r="V331" s="328" t="s">
        <v>926</v>
      </c>
      <c r="W331" s="420"/>
    </row>
    <row r="332" spans="2:23" ht="18.75" hidden="1" customHeight="1" x14ac:dyDescent="0.2">
      <c r="B332" s="419" t="e">
        <f>IF(Tabla46[[#This Row],[Tipos de Acciones]]="","",CONCATENATE(Tabla46[[#This Row],[POA]],".",Tabla46[[#This Row],[SRS]],".",Tabla46[[#This Row],[AREA]],".",Tabla46[[#This Row],[TIPO]]))</f>
        <v>#REF!</v>
      </c>
      <c r="C332" s="419" t="e">
        <f>IF(Tabla46[[#This Row],[Tipos de Acciones]]="","",'Formulario PPGR1'!#REF!)</f>
        <v>#REF!</v>
      </c>
      <c r="D332" s="419" t="e">
        <f>IF(Tabla46[[#This Row],[Tipos de Acciones]]="","",'Formulario PPGR1'!#REF!)</f>
        <v>#REF!</v>
      </c>
      <c r="E332" s="419" t="e">
        <f>IF(Tabla46[[#This Row],[Tipos de Acciones]]="","",'Formulario PPGR1'!#REF!)</f>
        <v>#REF!</v>
      </c>
      <c r="F332" s="419" t="e">
        <f>IF(Tabla46[[#This Row],[Tipos de Acciones]]="","",'Formulario PPGR1'!#REF!)</f>
        <v>#REF!</v>
      </c>
      <c r="G332" s="416" t="s">
        <v>936</v>
      </c>
      <c r="H332" s="416" t="s">
        <v>2221</v>
      </c>
      <c r="I332" s="417" t="s">
        <v>2233</v>
      </c>
      <c r="J332" s="416" t="s">
        <v>2234</v>
      </c>
      <c r="K332" s="418" t="s">
        <v>2251</v>
      </c>
      <c r="L332" s="416" t="s">
        <v>469</v>
      </c>
      <c r="M332" s="316" t="s">
        <v>2263</v>
      </c>
      <c r="N332" s="316" t="s">
        <v>1157</v>
      </c>
      <c r="O332" s="415" t="s">
        <v>2200</v>
      </c>
      <c r="P332" s="318" t="s">
        <v>1157</v>
      </c>
      <c r="Q332" s="293" t="s">
        <v>2201</v>
      </c>
      <c r="R332" s="293">
        <v>1</v>
      </c>
      <c r="S332" s="517">
        <v>8270</v>
      </c>
      <c r="T332" s="520" t="e">
        <f>+[1]!Tabla46[[#This Row],[Precio Unitario]]*[1]!Tabla46[[#This Row],[Cantidad de Insumos]]</f>
        <v>#REF!</v>
      </c>
      <c r="U332" s="414">
        <v>239301</v>
      </c>
      <c r="V332" s="328" t="s">
        <v>926</v>
      </c>
      <c r="W332" s="420"/>
    </row>
    <row r="333" spans="2:23" ht="18.75" hidden="1" customHeight="1" x14ac:dyDescent="0.2">
      <c r="B333" s="419" t="e">
        <f>IF(Tabla46[[#This Row],[Tipos de Acciones]]="","",CONCATENATE(Tabla46[[#This Row],[POA]],".",Tabla46[[#This Row],[SRS]],".",Tabla46[[#This Row],[AREA]],".",Tabla46[[#This Row],[TIPO]]))</f>
        <v>#REF!</v>
      </c>
      <c r="C333" s="419" t="e">
        <f>IF(Tabla46[[#This Row],[Tipos de Acciones]]="","",'Formulario PPGR1'!#REF!)</f>
        <v>#REF!</v>
      </c>
      <c r="D333" s="419" t="e">
        <f>IF(Tabla46[[#This Row],[Tipos de Acciones]]="","",'Formulario PPGR1'!#REF!)</f>
        <v>#REF!</v>
      </c>
      <c r="E333" s="419" t="e">
        <f>IF(Tabla46[[#This Row],[Tipos de Acciones]]="","",'Formulario PPGR1'!#REF!)</f>
        <v>#REF!</v>
      </c>
      <c r="F333" s="419" t="e">
        <f>IF(Tabla46[[#This Row],[Tipos de Acciones]]="","",'Formulario PPGR1'!#REF!)</f>
        <v>#REF!</v>
      </c>
      <c r="G333" s="416" t="s">
        <v>936</v>
      </c>
      <c r="H333" s="416" t="s">
        <v>2206</v>
      </c>
      <c r="I333" s="417" t="s">
        <v>2212</v>
      </c>
      <c r="J333" s="416" t="s">
        <v>2212</v>
      </c>
      <c r="K333" s="418" t="s">
        <v>2213</v>
      </c>
      <c r="L333" s="416" t="s">
        <v>469</v>
      </c>
      <c r="M333" s="316" t="s">
        <v>2263</v>
      </c>
      <c r="N333" s="316" t="s">
        <v>1157</v>
      </c>
      <c r="O333" s="415" t="s">
        <v>2200</v>
      </c>
      <c r="P333" s="318" t="s">
        <v>1157</v>
      </c>
      <c r="Q333" s="293" t="s">
        <v>2201</v>
      </c>
      <c r="R333" s="293">
        <v>1</v>
      </c>
      <c r="S333" s="517">
        <v>56050</v>
      </c>
      <c r="T333" s="520" t="e">
        <f>+[1]!Tabla46[[#This Row],[Precio Unitario]]*[1]!Tabla46[[#This Row],[Cantidad de Insumos]]</f>
        <v>#REF!</v>
      </c>
      <c r="U333" s="414">
        <v>261301</v>
      </c>
      <c r="V333" s="328" t="s">
        <v>926</v>
      </c>
      <c r="W333" s="420"/>
    </row>
    <row r="334" spans="2:23" ht="18.75" hidden="1" customHeight="1" x14ac:dyDescent="0.2">
      <c r="B334" s="419" t="e">
        <f>IF(Tabla46[[#This Row],[Tipos de Acciones]]="","",CONCATENATE(Tabla46[[#This Row],[POA]],".",Tabla46[[#This Row],[SRS]],".",Tabla46[[#This Row],[AREA]],".",Tabla46[[#This Row],[TIPO]]))</f>
        <v>#REF!</v>
      </c>
      <c r="C334" s="419" t="e">
        <f>IF(Tabla46[[#This Row],[Tipos de Acciones]]="","",'Formulario PPGR1'!#REF!)</f>
        <v>#REF!</v>
      </c>
      <c r="D334" s="419" t="e">
        <f>IF(Tabla46[[#This Row],[Tipos de Acciones]]="","",'Formulario PPGR1'!#REF!)</f>
        <v>#REF!</v>
      </c>
      <c r="E334" s="419" t="e">
        <f>IF(Tabla46[[#This Row],[Tipos de Acciones]]="","",'Formulario PPGR1'!#REF!)</f>
        <v>#REF!</v>
      </c>
      <c r="F334" s="419" t="e">
        <f>IF(Tabla46[[#This Row],[Tipos de Acciones]]="","",'Formulario PPGR1'!#REF!)</f>
        <v>#REF!</v>
      </c>
      <c r="G334" s="416" t="s">
        <v>934</v>
      </c>
      <c r="H334" s="416" t="s">
        <v>2206</v>
      </c>
      <c r="I334" s="417" t="s">
        <v>2212</v>
      </c>
      <c r="J334" s="416" t="s">
        <v>2212</v>
      </c>
      <c r="K334" s="418" t="s">
        <v>2213</v>
      </c>
      <c r="L334" s="416" t="s">
        <v>469</v>
      </c>
      <c r="M334" s="316" t="s">
        <v>2263</v>
      </c>
      <c r="N334" s="316" t="s">
        <v>1157</v>
      </c>
      <c r="O334" s="415" t="s">
        <v>2200</v>
      </c>
      <c r="P334" s="318" t="s">
        <v>1157</v>
      </c>
      <c r="Q334" s="293" t="s">
        <v>2201</v>
      </c>
      <c r="R334" s="293">
        <v>3</v>
      </c>
      <c r="S334" s="517">
        <v>5000</v>
      </c>
      <c r="T334" s="520" t="e">
        <f>+[1]!Tabla46[[#This Row],[Precio Unitario]]*[1]!Tabla46[[#This Row],[Cantidad de Insumos]]</f>
        <v>#REF!</v>
      </c>
      <c r="U334" s="414">
        <v>261301</v>
      </c>
      <c r="V334" s="328" t="s">
        <v>926</v>
      </c>
      <c r="W334" s="420"/>
    </row>
    <row r="335" spans="2:23" ht="18.75" hidden="1" customHeight="1" x14ac:dyDescent="0.2">
      <c r="B335" s="419" t="e">
        <f>IF(Tabla46[[#This Row],[Tipos de Acciones]]="","",CONCATENATE(Tabla46[[#This Row],[POA]],".",Tabla46[[#This Row],[SRS]],".",Tabla46[[#This Row],[AREA]],".",Tabla46[[#This Row],[TIPO]]))</f>
        <v>#REF!</v>
      </c>
      <c r="C335" s="419" t="e">
        <f>IF(Tabla46[[#This Row],[Tipos de Acciones]]="","",'Formulario PPGR1'!#REF!)</f>
        <v>#REF!</v>
      </c>
      <c r="D335" s="419" t="e">
        <f>IF(Tabla46[[#This Row],[Tipos de Acciones]]="","",'Formulario PPGR1'!#REF!)</f>
        <v>#REF!</v>
      </c>
      <c r="E335" s="419" t="e">
        <f>IF(Tabla46[[#This Row],[Tipos de Acciones]]="","",'Formulario PPGR1'!#REF!)</f>
        <v>#REF!</v>
      </c>
      <c r="F335" s="419" t="e">
        <f>IF(Tabla46[[#This Row],[Tipos de Acciones]]="","",'Formulario PPGR1'!#REF!)</f>
        <v>#REF!</v>
      </c>
      <c r="G335" s="416" t="s">
        <v>936</v>
      </c>
      <c r="H335" s="416" t="s">
        <v>2215</v>
      </c>
      <c r="I335" s="417" t="s">
        <v>2216</v>
      </c>
      <c r="J335" s="416" t="s">
        <v>2216</v>
      </c>
      <c r="K335" s="418" t="s">
        <v>2217</v>
      </c>
      <c r="L335" s="416" t="s">
        <v>469</v>
      </c>
      <c r="M335" s="316" t="s">
        <v>2263</v>
      </c>
      <c r="N335" s="316" t="s">
        <v>1157</v>
      </c>
      <c r="O335" s="415" t="s">
        <v>2200</v>
      </c>
      <c r="P335" s="318" t="s">
        <v>1157</v>
      </c>
      <c r="Q335" s="293" t="s">
        <v>2201</v>
      </c>
      <c r="R335" s="293">
        <v>1</v>
      </c>
      <c r="S335" s="517">
        <v>15000</v>
      </c>
      <c r="T335" s="520" t="e">
        <f>+[1]!Tabla46[[#This Row],[Precio Unitario]]*[1]!Tabla46[[#This Row],[Cantidad de Insumos]]</f>
        <v>#REF!</v>
      </c>
      <c r="U335" s="414">
        <v>239601</v>
      </c>
      <c r="V335" s="328" t="s">
        <v>926</v>
      </c>
      <c r="W335" s="420"/>
    </row>
    <row r="336" spans="2:23" ht="18.75" hidden="1" customHeight="1" x14ac:dyDescent="0.2">
      <c r="B336" s="419" t="e">
        <f>IF(Tabla46[[#This Row],[Tipos de Acciones]]="","",CONCATENATE(Tabla46[[#This Row],[POA]],".",Tabla46[[#This Row],[SRS]],".",Tabla46[[#This Row],[AREA]],".",Tabla46[[#This Row],[TIPO]]))</f>
        <v>#REF!</v>
      </c>
      <c r="C336" s="419" t="e">
        <f>IF(Tabla46[[#This Row],[Tipos de Acciones]]="","",'Formulario PPGR1'!#REF!)</f>
        <v>#REF!</v>
      </c>
      <c r="D336" s="419" t="e">
        <f>IF(Tabla46[[#This Row],[Tipos de Acciones]]="","",'Formulario PPGR1'!#REF!)</f>
        <v>#REF!</v>
      </c>
      <c r="E336" s="419" t="e">
        <f>IF(Tabla46[[#This Row],[Tipos de Acciones]]="","",'Formulario PPGR1'!#REF!)</f>
        <v>#REF!</v>
      </c>
      <c r="F336" s="419" t="e">
        <f>IF(Tabla46[[#This Row],[Tipos de Acciones]]="","",'Formulario PPGR1'!#REF!)</f>
        <v>#REF!</v>
      </c>
      <c r="G336" s="416" t="s">
        <v>936</v>
      </c>
      <c r="H336" s="416" t="s">
        <v>2218</v>
      </c>
      <c r="I336" s="417" t="s">
        <v>2219</v>
      </c>
      <c r="J336" s="416" t="s">
        <v>2219</v>
      </c>
      <c r="K336" s="418" t="s">
        <v>2220</v>
      </c>
      <c r="L336" s="416" t="s">
        <v>469</v>
      </c>
      <c r="M336" s="316" t="s">
        <v>2263</v>
      </c>
      <c r="N336" s="316" t="s">
        <v>1157</v>
      </c>
      <c r="O336" s="415" t="s">
        <v>2200</v>
      </c>
      <c r="P336" s="318" t="s">
        <v>1157</v>
      </c>
      <c r="Q336" s="293" t="s">
        <v>2201</v>
      </c>
      <c r="R336" s="293">
        <v>2</v>
      </c>
      <c r="S336" s="517">
        <v>8600</v>
      </c>
      <c r="T336" s="520" t="e">
        <f>+[1]!Tabla46[[#This Row],[Precio Unitario]]*[1]!Tabla46[[#This Row],[Cantidad de Insumos]]</f>
        <v>#REF!</v>
      </c>
      <c r="U336" s="414">
        <v>239601</v>
      </c>
      <c r="V336" s="328" t="s">
        <v>926</v>
      </c>
      <c r="W336" s="420"/>
    </row>
    <row r="337" spans="2:23" ht="18.75" hidden="1" customHeight="1" x14ac:dyDescent="0.2">
      <c r="B337" s="419" t="e">
        <f>IF(Tabla46[[#This Row],[Tipos de Acciones]]="","",CONCATENATE(Tabla46[[#This Row],[POA]],".",Tabla46[[#This Row],[SRS]],".",Tabla46[[#This Row],[AREA]],".",Tabla46[[#This Row],[TIPO]]))</f>
        <v>#REF!</v>
      </c>
      <c r="C337" s="419" t="e">
        <f>IF(Tabla46[[#This Row],[Tipos de Acciones]]="","",'Formulario PPGR1'!#REF!)</f>
        <v>#REF!</v>
      </c>
      <c r="D337" s="419" t="e">
        <f>IF(Tabla46[[#This Row],[Tipos de Acciones]]="","",'Formulario PPGR1'!#REF!)</f>
        <v>#REF!</v>
      </c>
      <c r="E337" s="419" t="e">
        <f>IF(Tabla46[[#This Row],[Tipos de Acciones]]="","",'Formulario PPGR1'!#REF!)</f>
        <v>#REF!</v>
      </c>
      <c r="F337" s="419" t="e">
        <f>IF(Tabla46[[#This Row],[Tipos de Acciones]]="","",'Formulario PPGR1'!#REF!)</f>
        <v>#REF!</v>
      </c>
      <c r="G337" s="416" t="s">
        <v>936</v>
      </c>
      <c r="H337" s="416" t="s">
        <v>2221</v>
      </c>
      <c r="I337" s="417" t="s">
        <v>2222</v>
      </c>
      <c r="J337" s="416" t="s">
        <v>2222</v>
      </c>
      <c r="K337" s="418" t="s">
        <v>2223</v>
      </c>
      <c r="L337" s="416" t="s">
        <v>469</v>
      </c>
      <c r="M337" s="316" t="s">
        <v>2263</v>
      </c>
      <c r="N337" s="316" t="s">
        <v>1157</v>
      </c>
      <c r="O337" s="415" t="s">
        <v>2200</v>
      </c>
      <c r="P337" s="318" t="s">
        <v>1157</v>
      </c>
      <c r="Q337" s="293" t="s">
        <v>2201</v>
      </c>
      <c r="R337" s="293">
        <v>2</v>
      </c>
      <c r="S337" s="517">
        <v>43660</v>
      </c>
      <c r="T337" s="520" t="e">
        <f>+[1]!Tabla46[[#This Row],[Precio Unitario]]*[1]!Tabla46[[#This Row],[Cantidad de Insumos]]</f>
        <v>#REF!</v>
      </c>
      <c r="U337" s="414">
        <v>261901</v>
      </c>
      <c r="V337" s="328" t="s">
        <v>926</v>
      </c>
      <c r="W337" s="420"/>
    </row>
    <row r="338" spans="2:23" ht="18.75" hidden="1" customHeight="1" x14ac:dyDescent="0.2">
      <c r="B338" s="419" t="e">
        <f>IF(Tabla46[[#This Row],[Tipos de Acciones]]="","",CONCATENATE(Tabla46[[#This Row],[POA]],".",Tabla46[[#This Row],[SRS]],".",Tabla46[[#This Row],[AREA]],".",Tabla46[[#This Row],[TIPO]]))</f>
        <v>#REF!</v>
      </c>
      <c r="C338" s="419" t="e">
        <f>IF(Tabla46[[#This Row],[Tipos de Acciones]]="","",'Formulario PPGR1'!#REF!)</f>
        <v>#REF!</v>
      </c>
      <c r="D338" s="419" t="e">
        <f>IF(Tabla46[[#This Row],[Tipos de Acciones]]="","",'Formulario PPGR1'!#REF!)</f>
        <v>#REF!</v>
      </c>
      <c r="E338" s="419" t="e">
        <f>IF(Tabla46[[#This Row],[Tipos de Acciones]]="","",'Formulario PPGR1'!#REF!)</f>
        <v>#REF!</v>
      </c>
      <c r="F338" s="419" t="e">
        <f>IF(Tabla46[[#This Row],[Tipos de Acciones]]="","",'Formulario PPGR1'!#REF!)</f>
        <v>#REF!</v>
      </c>
      <c r="G338" s="416" t="s">
        <v>936</v>
      </c>
      <c r="H338" s="416" t="s">
        <v>2221</v>
      </c>
      <c r="I338" s="417" t="s">
        <v>2236</v>
      </c>
      <c r="J338" s="416" t="s">
        <v>2236</v>
      </c>
      <c r="K338" s="418" t="s">
        <v>2237</v>
      </c>
      <c r="L338" s="416" t="s">
        <v>469</v>
      </c>
      <c r="M338" s="316" t="s">
        <v>2263</v>
      </c>
      <c r="N338" s="316" t="s">
        <v>1157</v>
      </c>
      <c r="O338" s="415" t="s">
        <v>2200</v>
      </c>
      <c r="P338" s="318" t="s">
        <v>1157</v>
      </c>
      <c r="Q338" s="293" t="s">
        <v>2201</v>
      </c>
      <c r="R338" s="293">
        <v>2</v>
      </c>
      <c r="S338" s="517">
        <v>15733.33</v>
      </c>
      <c r="T338" s="520" t="e">
        <f>+[1]!Tabla46[[#This Row],[Precio Unitario]]*[1]!Tabla46[[#This Row],[Cantidad de Insumos]]</f>
        <v>#REF!</v>
      </c>
      <c r="U338" s="414">
        <v>239301</v>
      </c>
      <c r="V338" s="328" t="s">
        <v>926</v>
      </c>
      <c r="W338" s="420"/>
    </row>
    <row r="339" spans="2:23" ht="18.75" hidden="1" customHeight="1" x14ac:dyDescent="0.2">
      <c r="B339" s="419" t="e">
        <f>IF(Tabla46[[#This Row],[Tipos de Acciones]]="","",CONCATENATE(Tabla46[[#This Row],[POA]],".",Tabla46[[#This Row],[SRS]],".",Tabla46[[#This Row],[AREA]],".",Tabla46[[#This Row],[TIPO]]))</f>
        <v>#REF!</v>
      </c>
      <c r="C339" s="419" t="e">
        <f>IF(Tabla46[[#This Row],[Tipos de Acciones]]="","",'Formulario PPGR1'!#REF!)</f>
        <v>#REF!</v>
      </c>
      <c r="D339" s="419" t="e">
        <f>IF(Tabla46[[#This Row],[Tipos de Acciones]]="","",'Formulario PPGR1'!#REF!)</f>
        <v>#REF!</v>
      </c>
      <c r="E339" s="419" t="e">
        <f>IF(Tabla46[[#This Row],[Tipos de Acciones]]="","",'Formulario PPGR1'!#REF!)</f>
        <v>#REF!</v>
      </c>
      <c r="F339" s="419" t="e">
        <f>IF(Tabla46[[#This Row],[Tipos de Acciones]]="","",'Formulario PPGR1'!#REF!)</f>
        <v>#REF!</v>
      </c>
      <c r="G339" s="416" t="s">
        <v>936</v>
      </c>
      <c r="H339" s="416" t="s">
        <v>2221</v>
      </c>
      <c r="I339" s="417" t="s">
        <v>2236</v>
      </c>
      <c r="J339" s="416" t="s">
        <v>2236</v>
      </c>
      <c r="K339" s="418" t="s">
        <v>2238</v>
      </c>
      <c r="L339" s="416" t="s">
        <v>469</v>
      </c>
      <c r="M339" s="316" t="s">
        <v>2263</v>
      </c>
      <c r="N339" s="316" t="s">
        <v>1157</v>
      </c>
      <c r="O339" s="415" t="s">
        <v>2200</v>
      </c>
      <c r="P339" s="318" t="s">
        <v>1157</v>
      </c>
      <c r="Q339" s="293" t="s">
        <v>2201</v>
      </c>
      <c r="R339" s="293">
        <v>2</v>
      </c>
      <c r="S339" s="517">
        <v>4500</v>
      </c>
      <c r="T339" s="520" t="e">
        <f>+[1]!Tabla46[[#This Row],[Precio Unitario]]*[1]!Tabla46[[#This Row],[Cantidad de Insumos]]</f>
        <v>#REF!</v>
      </c>
      <c r="U339" s="414">
        <v>239301</v>
      </c>
      <c r="V339" s="328" t="s">
        <v>926</v>
      </c>
      <c r="W339" s="420"/>
    </row>
    <row r="340" spans="2:23" ht="18.75" hidden="1" customHeight="1" x14ac:dyDescent="0.2">
      <c r="B340" s="419" t="e">
        <f>IF(Tabla46[[#This Row],[Tipos de Acciones]]="","",CONCATENATE(Tabla46[[#This Row],[POA]],".",Tabla46[[#This Row],[SRS]],".",Tabla46[[#This Row],[AREA]],".",Tabla46[[#This Row],[TIPO]]))</f>
        <v>#REF!</v>
      </c>
      <c r="C340" s="419" t="e">
        <f>IF(Tabla46[[#This Row],[Tipos de Acciones]]="","",'Formulario PPGR1'!#REF!)</f>
        <v>#REF!</v>
      </c>
      <c r="D340" s="419" t="e">
        <f>IF(Tabla46[[#This Row],[Tipos de Acciones]]="","",'Formulario PPGR1'!#REF!)</f>
        <v>#REF!</v>
      </c>
      <c r="E340" s="419" t="e">
        <f>IF(Tabla46[[#This Row],[Tipos de Acciones]]="","",'Formulario PPGR1'!#REF!)</f>
        <v>#REF!</v>
      </c>
      <c r="F340" s="419" t="e">
        <f>IF(Tabla46[[#This Row],[Tipos de Acciones]]="","",'Formulario PPGR1'!#REF!)</f>
        <v>#REF!</v>
      </c>
      <c r="G340" s="416" t="s">
        <v>936</v>
      </c>
      <c r="H340" s="416" t="s">
        <v>2221</v>
      </c>
      <c r="I340" s="417" t="s">
        <v>2236</v>
      </c>
      <c r="J340" s="416" t="s">
        <v>2236</v>
      </c>
      <c r="K340" s="418" t="s">
        <v>2239</v>
      </c>
      <c r="L340" s="416" t="s">
        <v>469</v>
      </c>
      <c r="M340" s="316" t="s">
        <v>2263</v>
      </c>
      <c r="N340" s="316" t="s">
        <v>1157</v>
      </c>
      <c r="O340" s="415" t="s">
        <v>2200</v>
      </c>
      <c r="P340" s="318" t="s">
        <v>1157</v>
      </c>
      <c r="Q340" s="293" t="s">
        <v>2201</v>
      </c>
      <c r="R340" s="293">
        <v>2</v>
      </c>
      <c r="S340" s="517">
        <v>15733.33</v>
      </c>
      <c r="T340" s="520" t="e">
        <f>+[1]!Tabla46[[#This Row],[Precio Unitario]]*[1]!Tabla46[[#This Row],[Cantidad de Insumos]]</f>
        <v>#REF!</v>
      </c>
      <c r="U340" s="414">
        <v>239301</v>
      </c>
      <c r="V340" s="328" t="s">
        <v>926</v>
      </c>
      <c r="W340" s="420"/>
    </row>
    <row r="341" spans="2:23" ht="18.75" hidden="1" customHeight="1" x14ac:dyDescent="0.2">
      <c r="B341" s="419" t="e">
        <f>IF(Tabla46[[#This Row],[Tipos de Acciones]]="","",CONCATENATE(Tabla46[[#This Row],[POA]],".",Tabla46[[#This Row],[SRS]],".",Tabla46[[#This Row],[AREA]],".",Tabla46[[#This Row],[TIPO]]))</f>
        <v>#REF!</v>
      </c>
      <c r="C341" s="419" t="e">
        <f>IF(Tabla46[[#This Row],[Tipos de Acciones]]="","",'Formulario PPGR1'!#REF!)</f>
        <v>#REF!</v>
      </c>
      <c r="D341" s="419" t="e">
        <f>IF(Tabla46[[#This Row],[Tipos de Acciones]]="","",'Formulario PPGR1'!#REF!)</f>
        <v>#REF!</v>
      </c>
      <c r="E341" s="419" t="e">
        <f>IF(Tabla46[[#This Row],[Tipos de Acciones]]="","",'Formulario PPGR1'!#REF!)</f>
        <v>#REF!</v>
      </c>
      <c r="F341" s="419" t="e">
        <f>IF(Tabla46[[#This Row],[Tipos de Acciones]]="","",'Formulario PPGR1'!#REF!)</f>
        <v>#REF!</v>
      </c>
      <c r="G341" s="416" t="s">
        <v>936</v>
      </c>
      <c r="H341" s="416" t="s">
        <v>2221</v>
      </c>
      <c r="I341" s="417" t="s">
        <v>2224</v>
      </c>
      <c r="J341" s="416" t="s">
        <v>2224</v>
      </c>
      <c r="K341" s="418" t="s">
        <v>2225</v>
      </c>
      <c r="L341" s="416" t="s">
        <v>469</v>
      </c>
      <c r="M341" s="316" t="s">
        <v>2263</v>
      </c>
      <c r="N341" s="316" t="s">
        <v>1157</v>
      </c>
      <c r="O341" s="415" t="s">
        <v>2200</v>
      </c>
      <c r="P341" s="318" t="s">
        <v>1157</v>
      </c>
      <c r="Q341" s="293" t="s">
        <v>2201</v>
      </c>
      <c r="R341" s="293">
        <v>1</v>
      </c>
      <c r="S341" s="517">
        <v>44333.33</v>
      </c>
      <c r="T341" s="520" t="e">
        <f>+[1]!Tabla46[[#This Row],[Precio Unitario]]*[1]!Tabla46[[#This Row],[Cantidad de Insumos]]</f>
        <v>#REF!</v>
      </c>
      <c r="U341" s="414">
        <v>239301</v>
      </c>
      <c r="V341" s="328" t="s">
        <v>926</v>
      </c>
      <c r="W341" s="420"/>
    </row>
    <row r="342" spans="2:23" ht="18.75" hidden="1" customHeight="1" x14ac:dyDescent="0.2">
      <c r="B342" s="419" t="e">
        <f>IF(Tabla46[[#This Row],[Tipos de Acciones]]="","",CONCATENATE(Tabla46[[#This Row],[POA]],".",Tabla46[[#This Row],[SRS]],".",Tabla46[[#This Row],[AREA]],".",Tabla46[[#This Row],[TIPO]]))</f>
        <v>#REF!</v>
      </c>
      <c r="C342" s="419" t="e">
        <f>IF(Tabla46[[#This Row],[Tipos de Acciones]]="","",'Formulario PPGR1'!#REF!)</f>
        <v>#REF!</v>
      </c>
      <c r="D342" s="419" t="e">
        <f>IF(Tabla46[[#This Row],[Tipos de Acciones]]="","",'Formulario PPGR1'!#REF!)</f>
        <v>#REF!</v>
      </c>
      <c r="E342" s="419" t="e">
        <f>IF(Tabla46[[#This Row],[Tipos de Acciones]]="","",'Formulario PPGR1'!#REF!)</f>
        <v>#REF!</v>
      </c>
      <c r="F342" s="419" t="e">
        <f>IF(Tabla46[[#This Row],[Tipos de Acciones]]="","",'Formulario PPGR1'!#REF!)</f>
        <v>#REF!</v>
      </c>
      <c r="G342" s="416" t="s">
        <v>936</v>
      </c>
      <c r="H342" s="416" t="s">
        <v>2221</v>
      </c>
      <c r="I342" s="417" t="s">
        <v>2222</v>
      </c>
      <c r="J342" s="416" t="s">
        <v>2222</v>
      </c>
      <c r="K342" s="418" t="s">
        <v>2226</v>
      </c>
      <c r="L342" s="416" t="s">
        <v>469</v>
      </c>
      <c r="M342" s="316" t="s">
        <v>2263</v>
      </c>
      <c r="N342" s="316" t="s">
        <v>1157</v>
      </c>
      <c r="O342" s="415" t="s">
        <v>2200</v>
      </c>
      <c r="P342" s="318" t="s">
        <v>1157</v>
      </c>
      <c r="Q342" s="293" t="s">
        <v>2201</v>
      </c>
      <c r="R342" s="293">
        <v>1</v>
      </c>
      <c r="S342" s="517">
        <v>104465.4</v>
      </c>
      <c r="T342" s="520" t="e">
        <f>+[1]!Tabla46[[#This Row],[Precio Unitario]]*[1]!Tabla46[[#This Row],[Cantidad de Insumos]]</f>
        <v>#REF!</v>
      </c>
      <c r="U342" s="414">
        <v>261901</v>
      </c>
      <c r="V342" s="328" t="s">
        <v>926</v>
      </c>
      <c r="W342" s="420"/>
    </row>
    <row r="343" spans="2:23" ht="18.75" hidden="1" customHeight="1" x14ac:dyDescent="0.2">
      <c r="B343" s="419" t="e">
        <f>IF(Tabla46[[#This Row],[Tipos de Acciones]]="","",CONCATENATE(Tabla46[[#This Row],[POA]],".",Tabla46[[#This Row],[SRS]],".",Tabla46[[#This Row],[AREA]],".",Tabla46[[#This Row],[TIPO]]))</f>
        <v>#REF!</v>
      </c>
      <c r="C343" s="419" t="e">
        <f>IF(Tabla46[[#This Row],[Tipos de Acciones]]="","",'Formulario PPGR1'!#REF!)</f>
        <v>#REF!</v>
      </c>
      <c r="D343" s="419" t="e">
        <f>IF(Tabla46[[#This Row],[Tipos de Acciones]]="","",'Formulario PPGR1'!#REF!)</f>
        <v>#REF!</v>
      </c>
      <c r="E343" s="419" t="e">
        <f>IF(Tabla46[[#This Row],[Tipos de Acciones]]="","",'Formulario PPGR1'!#REF!)</f>
        <v>#REF!</v>
      </c>
      <c r="F343" s="419" t="e">
        <f>IF(Tabla46[[#This Row],[Tipos de Acciones]]="","",'Formulario PPGR1'!#REF!)</f>
        <v>#REF!</v>
      </c>
      <c r="G343" s="416" t="s">
        <v>936</v>
      </c>
      <c r="H343" s="416" t="s">
        <v>2221</v>
      </c>
      <c r="I343" s="417" t="s">
        <v>2227</v>
      </c>
      <c r="J343" s="416" t="s">
        <v>2227</v>
      </c>
      <c r="K343" s="418" t="s">
        <v>2228</v>
      </c>
      <c r="L343" s="416" t="s">
        <v>469</v>
      </c>
      <c r="M343" s="316" t="s">
        <v>2263</v>
      </c>
      <c r="N343" s="316" t="s">
        <v>1157</v>
      </c>
      <c r="O343" s="415" t="s">
        <v>2200</v>
      </c>
      <c r="P343" s="318" t="s">
        <v>1157</v>
      </c>
      <c r="Q343" s="293" t="s">
        <v>2201</v>
      </c>
      <c r="R343" s="293">
        <v>1</v>
      </c>
      <c r="S343" s="517">
        <v>12836.04</v>
      </c>
      <c r="T343" s="520" t="e">
        <f>+[1]!Tabla46[[#This Row],[Precio Unitario]]*[1]!Tabla46[[#This Row],[Cantidad de Insumos]]</f>
        <v>#REF!</v>
      </c>
      <c r="U343" s="414">
        <v>239301</v>
      </c>
      <c r="V343" s="328" t="s">
        <v>926</v>
      </c>
      <c r="W343" s="420"/>
    </row>
    <row r="344" spans="2:23" ht="18.75" hidden="1" customHeight="1" x14ac:dyDescent="0.2">
      <c r="B344" s="419" t="e">
        <f>IF(Tabla46[[#This Row],[Tipos de Acciones]]="","",CONCATENATE(Tabla46[[#This Row],[POA]],".",Tabla46[[#This Row],[SRS]],".",Tabla46[[#This Row],[AREA]],".",Tabla46[[#This Row],[TIPO]]))</f>
        <v>#REF!</v>
      </c>
      <c r="C344" s="419" t="e">
        <f>IF(Tabla46[[#This Row],[Tipos de Acciones]]="","",'Formulario PPGR1'!#REF!)</f>
        <v>#REF!</v>
      </c>
      <c r="D344" s="419" t="e">
        <f>IF(Tabla46[[#This Row],[Tipos de Acciones]]="","",'Formulario PPGR1'!#REF!)</f>
        <v>#REF!</v>
      </c>
      <c r="E344" s="419" t="e">
        <f>IF(Tabla46[[#This Row],[Tipos de Acciones]]="","",'Formulario PPGR1'!#REF!)</f>
        <v>#REF!</v>
      </c>
      <c r="F344" s="419" t="e">
        <f>IF(Tabla46[[#This Row],[Tipos de Acciones]]="","",'Formulario PPGR1'!#REF!)</f>
        <v>#REF!</v>
      </c>
      <c r="G344" s="416" t="s">
        <v>936</v>
      </c>
      <c r="H344" s="416" t="s">
        <v>2221</v>
      </c>
      <c r="I344" s="417" t="s">
        <v>2229</v>
      </c>
      <c r="J344" s="416" t="s">
        <v>2229</v>
      </c>
      <c r="K344" s="418" t="s">
        <v>2230</v>
      </c>
      <c r="L344" s="416" t="s">
        <v>469</v>
      </c>
      <c r="M344" s="316" t="s">
        <v>2263</v>
      </c>
      <c r="N344" s="316" t="s">
        <v>1157</v>
      </c>
      <c r="O344" s="415" t="s">
        <v>2200</v>
      </c>
      <c r="P344" s="318" t="s">
        <v>1157</v>
      </c>
      <c r="Q344" s="293" t="s">
        <v>2201</v>
      </c>
      <c r="R344" s="293">
        <v>1</v>
      </c>
      <c r="S344" s="517">
        <v>180000</v>
      </c>
      <c r="T344" s="520" t="e">
        <f>+[1]!Tabla46[[#This Row],[Precio Unitario]]*[1]!Tabla46[[#This Row],[Cantidad de Insumos]]</f>
        <v>#REF!</v>
      </c>
      <c r="U344" s="414">
        <v>239301</v>
      </c>
      <c r="V344" s="328" t="s">
        <v>926</v>
      </c>
      <c r="W344" s="420"/>
    </row>
    <row r="345" spans="2:23" ht="18.75" hidden="1" customHeight="1" x14ac:dyDescent="0.2">
      <c r="B345" s="419" t="e">
        <f>IF(Tabla46[[#This Row],[Tipos de Acciones]]="","",CONCATENATE(Tabla46[[#This Row],[POA]],".",Tabla46[[#This Row],[SRS]],".",Tabla46[[#This Row],[AREA]],".",Tabla46[[#This Row],[TIPO]]))</f>
        <v>#REF!</v>
      </c>
      <c r="C345" s="419" t="e">
        <f>IF(Tabla46[[#This Row],[Tipos de Acciones]]="","",'Formulario PPGR1'!#REF!)</f>
        <v>#REF!</v>
      </c>
      <c r="D345" s="419" t="e">
        <f>IF(Tabla46[[#This Row],[Tipos de Acciones]]="","",'Formulario PPGR1'!#REF!)</f>
        <v>#REF!</v>
      </c>
      <c r="E345" s="419" t="e">
        <f>IF(Tabla46[[#This Row],[Tipos de Acciones]]="","",'Formulario PPGR1'!#REF!)</f>
        <v>#REF!</v>
      </c>
      <c r="F345" s="419" t="e">
        <f>IF(Tabla46[[#This Row],[Tipos de Acciones]]="","",'Formulario PPGR1'!#REF!)</f>
        <v>#REF!</v>
      </c>
      <c r="G345" s="416" t="s">
        <v>936</v>
      </c>
      <c r="H345" s="416" t="s">
        <v>2221</v>
      </c>
      <c r="I345" s="417" t="s">
        <v>2231</v>
      </c>
      <c r="J345" s="416" t="s">
        <v>2231</v>
      </c>
      <c r="K345" s="418" t="s">
        <v>2232</v>
      </c>
      <c r="L345" s="416" t="s">
        <v>469</v>
      </c>
      <c r="M345" s="316" t="s">
        <v>2263</v>
      </c>
      <c r="N345" s="316" t="s">
        <v>1157</v>
      </c>
      <c r="O345" s="415" t="s">
        <v>2200</v>
      </c>
      <c r="P345" s="318" t="s">
        <v>1157</v>
      </c>
      <c r="Q345" s="293" t="s">
        <v>2201</v>
      </c>
      <c r="R345" s="293">
        <v>2</v>
      </c>
      <c r="S345" s="517">
        <v>32099.97</v>
      </c>
      <c r="T345" s="520" t="e">
        <f>+[1]!Tabla46[[#This Row],[Precio Unitario]]*[1]!Tabla46[[#This Row],[Cantidad de Insumos]]</f>
        <v>#REF!</v>
      </c>
      <c r="U345" s="414">
        <v>239301</v>
      </c>
      <c r="V345" s="328" t="s">
        <v>926</v>
      </c>
      <c r="W345" s="420"/>
    </row>
    <row r="346" spans="2:23" ht="18.75" hidden="1" customHeight="1" x14ac:dyDescent="0.2">
      <c r="B346" s="419" t="e">
        <f>IF(Tabla46[[#This Row],[Tipos de Acciones]]="","",CONCATENATE(Tabla46[[#This Row],[POA]],".",Tabla46[[#This Row],[SRS]],".",Tabla46[[#This Row],[AREA]],".",Tabla46[[#This Row],[TIPO]]))</f>
        <v>#REF!</v>
      </c>
      <c r="C346" s="419" t="e">
        <f>IF(Tabla46[[#This Row],[Tipos de Acciones]]="","",'Formulario PPGR1'!#REF!)</f>
        <v>#REF!</v>
      </c>
      <c r="D346" s="419" t="e">
        <f>IF(Tabla46[[#This Row],[Tipos de Acciones]]="","",'Formulario PPGR1'!#REF!)</f>
        <v>#REF!</v>
      </c>
      <c r="E346" s="419" t="e">
        <f>IF(Tabla46[[#This Row],[Tipos de Acciones]]="","",'Formulario PPGR1'!#REF!)</f>
        <v>#REF!</v>
      </c>
      <c r="F346" s="419" t="e">
        <f>IF(Tabla46[[#This Row],[Tipos de Acciones]]="","",'Formulario PPGR1'!#REF!)</f>
        <v>#REF!</v>
      </c>
      <c r="G346" s="416" t="s">
        <v>936</v>
      </c>
      <c r="H346" s="416" t="s">
        <v>2206</v>
      </c>
      <c r="I346" s="417" t="s">
        <v>2212</v>
      </c>
      <c r="J346" s="416" t="s">
        <v>2212</v>
      </c>
      <c r="K346" s="418" t="s">
        <v>2213</v>
      </c>
      <c r="L346" s="416" t="s">
        <v>469</v>
      </c>
      <c r="M346" s="316" t="s">
        <v>2264</v>
      </c>
      <c r="N346" s="316" t="s">
        <v>1157</v>
      </c>
      <c r="O346" s="415" t="s">
        <v>2200</v>
      </c>
      <c r="P346" s="318" t="s">
        <v>1157</v>
      </c>
      <c r="Q346" s="293" t="s">
        <v>2201</v>
      </c>
      <c r="R346" s="293">
        <v>1</v>
      </c>
      <c r="S346" s="517">
        <v>56050</v>
      </c>
      <c r="T346" s="520" t="e">
        <f>+[1]!Tabla46[[#This Row],[Precio Unitario]]*[1]!Tabla46[[#This Row],[Cantidad de Insumos]]</f>
        <v>#REF!</v>
      </c>
      <c r="U346" s="414">
        <v>261301</v>
      </c>
      <c r="V346" s="328" t="s">
        <v>926</v>
      </c>
      <c r="W346" s="420"/>
    </row>
    <row r="347" spans="2:23" ht="18.75" hidden="1" customHeight="1" x14ac:dyDescent="0.2">
      <c r="B347" s="419" t="e">
        <f>IF(Tabla46[[#This Row],[Tipos de Acciones]]="","",CONCATENATE(Tabla46[[#This Row],[POA]],".",Tabla46[[#This Row],[SRS]],".",Tabla46[[#This Row],[AREA]],".",Tabla46[[#This Row],[TIPO]]))</f>
        <v>#REF!</v>
      </c>
      <c r="C347" s="419" t="e">
        <f>IF(Tabla46[[#This Row],[Tipos de Acciones]]="","",'Formulario PPGR1'!#REF!)</f>
        <v>#REF!</v>
      </c>
      <c r="D347" s="419" t="e">
        <f>IF(Tabla46[[#This Row],[Tipos de Acciones]]="","",'Formulario PPGR1'!#REF!)</f>
        <v>#REF!</v>
      </c>
      <c r="E347" s="419" t="e">
        <f>IF(Tabla46[[#This Row],[Tipos de Acciones]]="","",'Formulario PPGR1'!#REF!)</f>
        <v>#REF!</v>
      </c>
      <c r="F347" s="419" t="e">
        <f>IF(Tabla46[[#This Row],[Tipos de Acciones]]="","",'Formulario PPGR1'!#REF!)</f>
        <v>#REF!</v>
      </c>
      <c r="G347" s="416" t="s">
        <v>936</v>
      </c>
      <c r="H347" s="416" t="s">
        <v>2221</v>
      </c>
      <c r="I347" s="417" t="s">
        <v>2236</v>
      </c>
      <c r="J347" s="416" t="s">
        <v>2236</v>
      </c>
      <c r="K347" s="418" t="s">
        <v>2237</v>
      </c>
      <c r="L347" s="416" t="s">
        <v>469</v>
      </c>
      <c r="M347" s="316" t="s">
        <v>2264</v>
      </c>
      <c r="N347" s="316" t="s">
        <v>1157</v>
      </c>
      <c r="O347" s="415" t="s">
        <v>2200</v>
      </c>
      <c r="P347" s="318" t="s">
        <v>1157</v>
      </c>
      <c r="Q347" s="293" t="s">
        <v>2201</v>
      </c>
      <c r="R347" s="293">
        <v>2</v>
      </c>
      <c r="S347" s="517">
        <v>15733.33</v>
      </c>
      <c r="T347" s="520" t="e">
        <f>+[1]!Tabla46[[#This Row],[Precio Unitario]]*[1]!Tabla46[[#This Row],[Cantidad de Insumos]]</f>
        <v>#REF!</v>
      </c>
      <c r="U347" s="414">
        <v>239301</v>
      </c>
      <c r="V347" s="328" t="s">
        <v>926</v>
      </c>
      <c r="W347" s="420"/>
    </row>
    <row r="348" spans="2:23" ht="18.75" hidden="1" customHeight="1" x14ac:dyDescent="0.2">
      <c r="B348" s="419" t="e">
        <f>IF(Tabla46[[#This Row],[Tipos de Acciones]]="","",CONCATENATE(Tabla46[[#This Row],[POA]],".",Tabla46[[#This Row],[SRS]],".",Tabla46[[#This Row],[AREA]],".",Tabla46[[#This Row],[TIPO]]))</f>
        <v>#REF!</v>
      </c>
      <c r="C348" s="419" t="e">
        <f>IF(Tabla46[[#This Row],[Tipos de Acciones]]="","",'Formulario PPGR1'!#REF!)</f>
        <v>#REF!</v>
      </c>
      <c r="D348" s="419" t="e">
        <f>IF(Tabla46[[#This Row],[Tipos de Acciones]]="","",'Formulario PPGR1'!#REF!)</f>
        <v>#REF!</v>
      </c>
      <c r="E348" s="419" t="e">
        <f>IF(Tabla46[[#This Row],[Tipos de Acciones]]="","",'Formulario PPGR1'!#REF!)</f>
        <v>#REF!</v>
      </c>
      <c r="F348" s="419" t="e">
        <f>IF(Tabla46[[#This Row],[Tipos de Acciones]]="","",'Formulario PPGR1'!#REF!)</f>
        <v>#REF!</v>
      </c>
      <c r="G348" s="416" t="s">
        <v>936</v>
      </c>
      <c r="H348" s="416" t="s">
        <v>2221</v>
      </c>
      <c r="I348" s="417" t="s">
        <v>2222</v>
      </c>
      <c r="J348" s="416" t="s">
        <v>2222</v>
      </c>
      <c r="K348" s="418" t="s">
        <v>2226</v>
      </c>
      <c r="L348" s="416" t="s">
        <v>469</v>
      </c>
      <c r="M348" s="316" t="s">
        <v>2264</v>
      </c>
      <c r="N348" s="316" t="s">
        <v>1157</v>
      </c>
      <c r="O348" s="415" t="s">
        <v>2200</v>
      </c>
      <c r="P348" s="318" t="s">
        <v>1157</v>
      </c>
      <c r="Q348" s="293" t="s">
        <v>2201</v>
      </c>
      <c r="R348" s="293">
        <v>1</v>
      </c>
      <c r="S348" s="517">
        <v>104465.4</v>
      </c>
      <c r="T348" s="520" t="e">
        <f>+[1]!Tabla46[[#This Row],[Precio Unitario]]*[1]!Tabla46[[#This Row],[Cantidad de Insumos]]</f>
        <v>#REF!</v>
      </c>
      <c r="U348" s="414">
        <v>261901</v>
      </c>
      <c r="V348" s="328" t="s">
        <v>926</v>
      </c>
      <c r="W348" s="420"/>
    </row>
    <row r="349" spans="2:23" ht="18.75" hidden="1" customHeight="1" x14ac:dyDescent="0.2">
      <c r="B349" s="419" t="e">
        <f>IF(Tabla46[[#This Row],[Tipos de Acciones]]="","",CONCATENATE(Tabla46[[#This Row],[POA]],".",Tabla46[[#This Row],[SRS]],".",Tabla46[[#This Row],[AREA]],".",Tabla46[[#This Row],[TIPO]]))</f>
        <v>#REF!</v>
      </c>
      <c r="C349" s="419" t="e">
        <f>IF(Tabla46[[#This Row],[Tipos de Acciones]]="","",'Formulario PPGR1'!#REF!)</f>
        <v>#REF!</v>
      </c>
      <c r="D349" s="419" t="e">
        <f>IF(Tabla46[[#This Row],[Tipos de Acciones]]="","",'Formulario PPGR1'!#REF!)</f>
        <v>#REF!</v>
      </c>
      <c r="E349" s="419" t="e">
        <f>IF(Tabla46[[#This Row],[Tipos de Acciones]]="","",'Formulario PPGR1'!#REF!)</f>
        <v>#REF!</v>
      </c>
      <c r="F349" s="419" t="e">
        <f>IF(Tabla46[[#This Row],[Tipos de Acciones]]="","",'Formulario PPGR1'!#REF!)</f>
        <v>#REF!</v>
      </c>
      <c r="G349" s="416" t="s">
        <v>936</v>
      </c>
      <c r="H349" s="416" t="s">
        <v>2218</v>
      </c>
      <c r="I349" s="417" t="s">
        <v>2219</v>
      </c>
      <c r="J349" s="416" t="s">
        <v>2219</v>
      </c>
      <c r="K349" s="418" t="s">
        <v>2220</v>
      </c>
      <c r="L349" s="416" t="s">
        <v>469</v>
      </c>
      <c r="M349" s="316" t="s">
        <v>2264</v>
      </c>
      <c r="N349" s="316" t="s">
        <v>1157</v>
      </c>
      <c r="O349" s="415" t="s">
        <v>2200</v>
      </c>
      <c r="P349" s="318" t="s">
        <v>1157</v>
      </c>
      <c r="Q349" s="293" t="s">
        <v>2201</v>
      </c>
      <c r="R349" s="293">
        <v>2</v>
      </c>
      <c r="S349" s="517">
        <v>8600</v>
      </c>
      <c r="T349" s="520" t="e">
        <f>+[1]!Tabla46[[#This Row],[Precio Unitario]]*[1]!Tabla46[[#This Row],[Cantidad de Insumos]]</f>
        <v>#REF!</v>
      </c>
      <c r="U349" s="414">
        <v>239601</v>
      </c>
      <c r="V349" s="328" t="s">
        <v>926</v>
      </c>
      <c r="W349" s="420"/>
    </row>
    <row r="350" spans="2:23" ht="18.75" hidden="1" customHeight="1" x14ac:dyDescent="0.2">
      <c r="B350" s="419" t="e">
        <f>IF(Tabla46[[#This Row],[Tipos de Acciones]]="","",CONCATENATE(Tabla46[[#This Row],[POA]],".",Tabla46[[#This Row],[SRS]],".",Tabla46[[#This Row],[AREA]],".",Tabla46[[#This Row],[TIPO]]))</f>
        <v>#REF!</v>
      </c>
      <c r="C350" s="419" t="e">
        <f>IF(Tabla46[[#This Row],[Tipos de Acciones]]="","",'Formulario PPGR1'!#REF!)</f>
        <v>#REF!</v>
      </c>
      <c r="D350" s="419" t="e">
        <f>IF(Tabla46[[#This Row],[Tipos de Acciones]]="","",'Formulario PPGR1'!#REF!)</f>
        <v>#REF!</v>
      </c>
      <c r="E350" s="419" t="e">
        <f>IF(Tabla46[[#This Row],[Tipos de Acciones]]="","",'Formulario PPGR1'!#REF!)</f>
        <v>#REF!</v>
      </c>
      <c r="F350" s="419" t="e">
        <f>IF(Tabla46[[#This Row],[Tipos de Acciones]]="","",'Formulario PPGR1'!#REF!)</f>
        <v>#REF!</v>
      </c>
      <c r="G350" s="416" t="s">
        <v>936</v>
      </c>
      <c r="H350" s="416" t="s">
        <v>2221</v>
      </c>
      <c r="I350" s="417" t="s">
        <v>2222</v>
      </c>
      <c r="J350" s="416" t="s">
        <v>2222</v>
      </c>
      <c r="K350" s="418" t="s">
        <v>2223</v>
      </c>
      <c r="L350" s="416" t="s">
        <v>469</v>
      </c>
      <c r="M350" s="316" t="s">
        <v>2264</v>
      </c>
      <c r="N350" s="316" t="s">
        <v>1157</v>
      </c>
      <c r="O350" s="415" t="s">
        <v>2200</v>
      </c>
      <c r="P350" s="318" t="s">
        <v>1157</v>
      </c>
      <c r="Q350" s="293" t="s">
        <v>2201</v>
      </c>
      <c r="R350" s="293">
        <v>2</v>
      </c>
      <c r="S350" s="517">
        <v>43660</v>
      </c>
      <c r="T350" s="520" t="e">
        <f>+[1]!Tabla46[[#This Row],[Precio Unitario]]*[1]!Tabla46[[#This Row],[Cantidad de Insumos]]</f>
        <v>#REF!</v>
      </c>
      <c r="U350" s="414">
        <v>261901</v>
      </c>
      <c r="V350" s="328" t="s">
        <v>926</v>
      </c>
      <c r="W350" s="420"/>
    </row>
    <row r="351" spans="2:23" ht="18.75" hidden="1" customHeight="1" x14ac:dyDescent="0.2">
      <c r="B351" s="419" t="e">
        <f>IF(Tabla46[[#This Row],[Tipos de Acciones]]="","",CONCATENATE(Tabla46[[#This Row],[POA]],".",Tabla46[[#This Row],[SRS]],".",Tabla46[[#This Row],[AREA]],".",Tabla46[[#This Row],[TIPO]]))</f>
        <v>#REF!</v>
      </c>
      <c r="C351" s="419" t="e">
        <f>IF(Tabla46[[#This Row],[Tipos de Acciones]]="","",'Formulario PPGR1'!#REF!)</f>
        <v>#REF!</v>
      </c>
      <c r="D351" s="419" t="e">
        <f>IF(Tabla46[[#This Row],[Tipos de Acciones]]="","",'Formulario PPGR1'!#REF!)</f>
        <v>#REF!</v>
      </c>
      <c r="E351" s="419" t="e">
        <f>IF(Tabla46[[#This Row],[Tipos de Acciones]]="","",'Formulario PPGR1'!#REF!)</f>
        <v>#REF!</v>
      </c>
      <c r="F351" s="419" t="e">
        <f>IF(Tabla46[[#This Row],[Tipos de Acciones]]="","",'Formulario PPGR1'!#REF!)</f>
        <v>#REF!</v>
      </c>
      <c r="G351" s="416" t="s">
        <v>936</v>
      </c>
      <c r="H351" s="416" t="s">
        <v>2221</v>
      </c>
      <c r="I351" s="417" t="s">
        <v>2224</v>
      </c>
      <c r="J351" s="416" t="s">
        <v>2224</v>
      </c>
      <c r="K351" s="418" t="s">
        <v>2225</v>
      </c>
      <c r="L351" s="416" t="s">
        <v>469</v>
      </c>
      <c r="M351" s="316" t="s">
        <v>2264</v>
      </c>
      <c r="N351" s="316" t="s">
        <v>1157</v>
      </c>
      <c r="O351" s="415" t="s">
        <v>2200</v>
      </c>
      <c r="P351" s="318" t="s">
        <v>1157</v>
      </c>
      <c r="Q351" s="293" t="s">
        <v>2201</v>
      </c>
      <c r="R351" s="293">
        <v>1</v>
      </c>
      <c r="S351" s="517">
        <v>44333.33</v>
      </c>
      <c r="T351" s="520" t="e">
        <f>+[1]!Tabla46[[#This Row],[Precio Unitario]]*[1]!Tabla46[[#This Row],[Cantidad de Insumos]]</f>
        <v>#REF!</v>
      </c>
      <c r="U351" s="414">
        <v>239301</v>
      </c>
      <c r="V351" s="328" t="s">
        <v>926</v>
      </c>
      <c r="W351" s="420"/>
    </row>
    <row r="352" spans="2:23" ht="18.75" hidden="1" customHeight="1" x14ac:dyDescent="0.2">
      <c r="B352" s="419" t="e">
        <f>IF(Tabla46[[#This Row],[Tipos de Acciones]]="","",CONCATENATE(Tabla46[[#This Row],[POA]],".",Tabla46[[#This Row],[SRS]],".",Tabla46[[#This Row],[AREA]],".",Tabla46[[#This Row],[TIPO]]))</f>
        <v>#REF!</v>
      </c>
      <c r="C352" s="419" t="e">
        <f>IF(Tabla46[[#This Row],[Tipos de Acciones]]="","",'Formulario PPGR1'!#REF!)</f>
        <v>#REF!</v>
      </c>
      <c r="D352" s="419" t="e">
        <f>IF(Tabla46[[#This Row],[Tipos de Acciones]]="","",'Formulario PPGR1'!#REF!)</f>
        <v>#REF!</v>
      </c>
      <c r="E352" s="419" t="e">
        <f>IF(Tabla46[[#This Row],[Tipos de Acciones]]="","",'Formulario PPGR1'!#REF!)</f>
        <v>#REF!</v>
      </c>
      <c r="F352" s="419" t="e">
        <f>IF(Tabla46[[#This Row],[Tipos de Acciones]]="","",'Formulario PPGR1'!#REF!)</f>
        <v>#REF!</v>
      </c>
      <c r="G352" s="416" t="s">
        <v>936</v>
      </c>
      <c r="H352" s="416" t="s">
        <v>2221</v>
      </c>
      <c r="I352" s="417" t="s">
        <v>2231</v>
      </c>
      <c r="J352" s="416" t="s">
        <v>2231</v>
      </c>
      <c r="K352" s="418" t="s">
        <v>2232</v>
      </c>
      <c r="L352" s="416" t="s">
        <v>469</v>
      </c>
      <c r="M352" s="316" t="s">
        <v>2264</v>
      </c>
      <c r="N352" s="316" t="s">
        <v>1157</v>
      </c>
      <c r="O352" s="415" t="s">
        <v>2200</v>
      </c>
      <c r="P352" s="318" t="s">
        <v>1157</v>
      </c>
      <c r="Q352" s="293" t="s">
        <v>2201</v>
      </c>
      <c r="R352" s="293">
        <v>2</v>
      </c>
      <c r="S352" s="517">
        <v>32099.97</v>
      </c>
      <c r="T352" s="520" t="e">
        <f>+[1]!Tabla46[[#This Row],[Precio Unitario]]*[1]!Tabla46[[#This Row],[Cantidad de Insumos]]</f>
        <v>#REF!</v>
      </c>
      <c r="U352" s="414">
        <v>239301</v>
      </c>
      <c r="V352" s="328" t="s">
        <v>926</v>
      </c>
      <c r="W352" s="420"/>
    </row>
    <row r="353" spans="2:23" ht="18.75" hidden="1" customHeight="1" x14ac:dyDescent="0.2">
      <c r="B353" s="419" t="e">
        <f>IF(Tabla46[[#This Row],[Tipos de Acciones]]="","",CONCATENATE(Tabla46[[#This Row],[POA]],".",Tabla46[[#This Row],[SRS]],".",Tabla46[[#This Row],[AREA]],".",Tabla46[[#This Row],[TIPO]]))</f>
        <v>#REF!</v>
      </c>
      <c r="C353" s="419" t="e">
        <f>IF(Tabla46[[#This Row],[Tipos de Acciones]]="","",'Formulario PPGR1'!#REF!)</f>
        <v>#REF!</v>
      </c>
      <c r="D353" s="419" t="e">
        <f>IF(Tabla46[[#This Row],[Tipos de Acciones]]="","",'Formulario PPGR1'!#REF!)</f>
        <v>#REF!</v>
      </c>
      <c r="E353" s="419" t="e">
        <f>IF(Tabla46[[#This Row],[Tipos de Acciones]]="","",'Formulario PPGR1'!#REF!)</f>
        <v>#REF!</v>
      </c>
      <c r="F353" s="419" t="e">
        <f>IF(Tabla46[[#This Row],[Tipos de Acciones]]="","",'Formulario PPGR1'!#REF!)</f>
        <v>#REF!</v>
      </c>
      <c r="G353" s="416" t="s">
        <v>936</v>
      </c>
      <c r="H353" s="416" t="s">
        <v>2221</v>
      </c>
      <c r="I353" s="417" t="s">
        <v>2233</v>
      </c>
      <c r="J353" s="416" t="s">
        <v>2234</v>
      </c>
      <c r="K353" s="418" t="s">
        <v>2235</v>
      </c>
      <c r="L353" s="416" t="s">
        <v>469</v>
      </c>
      <c r="M353" s="316" t="s">
        <v>2264</v>
      </c>
      <c r="N353" s="316" t="s">
        <v>1157</v>
      </c>
      <c r="O353" s="415" t="s">
        <v>2200</v>
      </c>
      <c r="P353" s="318" t="s">
        <v>1157</v>
      </c>
      <c r="Q353" s="293" t="s">
        <v>2201</v>
      </c>
      <c r="R353" s="293">
        <v>1</v>
      </c>
      <c r="S353" s="517">
        <v>8270</v>
      </c>
      <c r="T353" s="520" t="e">
        <f>+[1]!Tabla46[[#This Row],[Precio Unitario]]*[1]!Tabla46[[#This Row],[Cantidad de Insumos]]</f>
        <v>#REF!</v>
      </c>
      <c r="U353" s="414">
        <v>239301</v>
      </c>
      <c r="V353" s="328" t="s">
        <v>926</v>
      </c>
      <c r="W353" s="420"/>
    </row>
    <row r="354" spans="2:23" ht="18.75" hidden="1" customHeight="1" x14ac:dyDescent="0.2">
      <c r="B354" s="419" t="e">
        <f>IF(Tabla46[[#This Row],[Tipos de Acciones]]="","",CONCATENATE(Tabla46[[#This Row],[POA]],".",Tabla46[[#This Row],[SRS]],".",Tabla46[[#This Row],[AREA]],".",Tabla46[[#This Row],[TIPO]]))</f>
        <v>#REF!</v>
      </c>
      <c r="C354" s="419" t="e">
        <f>IF(Tabla46[[#This Row],[Tipos de Acciones]]="","",'Formulario PPGR1'!#REF!)</f>
        <v>#REF!</v>
      </c>
      <c r="D354" s="419" t="e">
        <f>IF(Tabla46[[#This Row],[Tipos de Acciones]]="","",'Formulario PPGR1'!#REF!)</f>
        <v>#REF!</v>
      </c>
      <c r="E354" s="419" t="e">
        <f>IF(Tabla46[[#This Row],[Tipos de Acciones]]="","",'Formulario PPGR1'!#REF!)</f>
        <v>#REF!</v>
      </c>
      <c r="F354" s="419" t="e">
        <f>IF(Tabla46[[#This Row],[Tipos de Acciones]]="","",'Formulario PPGR1'!#REF!)</f>
        <v>#REF!</v>
      </c>
      <c r="G354" s="416" t="s">
        <v>936</v>
      </c>
      <c r="H354" s="416" t="s">
        <v>2221</v>
      </c>
      <c r="I354" s="417" t="s">
        <v>2241</v>
      </c>
      <c r="J354" s="416" t="s">
        <v>2241</v>
      </c>
      <c r="K354" s="418" t="s">
        <v>2242</v>
      </c>
      <c r="L354" s="416" t="s">
        <v>469</v>
      </c>
      <c r="M354" s="316" t="s">
        <v>2264</v>
      </c>
      <c r="N354" s="316" t="s">
        <v>1157</v>
      </c>
      <c r="O354" s="415" t="s">
        <v>2200</v>
      </c>
      <c r="P354" s="318" t="s">
        <v>1157</v>
      </c>
      <c r="Q354" s="293" t="s">
        <v>2201</v>
      </c>
      <c r="R354" s="293">
        <v>2</v>
      </c>
      <c r="S354" s="517">
        <v>980</v>
      </c>
      <c r="T354" s="520" t="e">
        <f>+[1]!Tabla46[[#This Row],[Precio Unitario]]*[1]!Tabla46[[#This Row],[Cantidad de Insumos]]</f>
        <v>#REF!</v>
      </c>
      <c r="U354" s="414">
        <v>239301</v>
      </c>
      <c r="V354" s="328" t="s">
        <v>926</v>
      </c>
      <c r="W354" s="420"/>
    </row>
    <row r="355" spans="2:23" ht="18.75" hidden="1" customHeight="1" x14ac:dyDescent="0.2">
      <c r="B355" s="419" t="e">
        <f>IF(Tabla46[[#This Row],[Tipos de Acciones]]="","",CONCATENATE(Tabla46[[#This Row],[POA]],".",Tabla46[[#This Row],[SRS]],".",Tabla46[[#This Row],[AREA]],".",Tabla46[[#This Row],[TIPO]]))</f>
        <v>#REF!</v>
      </c>
      <c r="C355" s="419" t="e">
        <f>IF(Tabla46[[#This Row],[Tipos de Acciones]]="","",'Formulario PPGR1'!#REF!)</f>
        <v>#REF!</v>
      </c>
      <c r="D355" s="419" t="e">
        <f>IF(Tabla46[[#This Row],[Tipos de Acciones]]="","",'Formulario PPGR1'!#REF!)</f>
        <v>#REF!</v>
      </c>
      <c r="E355" s="419" t="e">
        <f>IF(Tabla46[[#This Row],[Tipos de Acciones]]="","",'Formulario PPGR1'!#REF!)</f>
        <v>#REF!</v>
      </c>
      <c r="F355" s="419" t="e">
        <f>IF(Tabla46[[#This Row],[Tipos de Acciones]]="","",'Formulario PPGR1'!#REF!)</f>
        <v>#REF!</v>
      </c>
      <c r="G355" s="416" t="s">
        <v>936</v>
      </c>
      <c r="H355" s="416" t="s">
        <v>2221</v>
      </c>
      <c r="I355" s="417" t="s">
        <v>2241</v>
      </c>
      <c r="J355" s="416" t="s">
        <v>2241</v>
      </c>
      <c r="K355" s="418" t="s">
        <v>2243</v>
      </c>
      <c r="L355" s="416" t="s">
        <v>469</v>
      </c>
      <c r="M355" s="316" t="s">
        <v>2264</v>
      </c>
      <c r="N355" s="316" t="s">
        <v>1157</v>
      </c>
      <c r="O355" s="415" t="s">
        <v>2200</v>
      </c>
      <c r="P355" s="318" t="s">
        <v>1157</v>
      </c>
      <c r="Q355" s="293" t="s">
        <v>2201</v>
      </c>
      <c r="R355" s="293">
        <v>2</v>
      </c>
      <c r="S355" s="517">
        <v>3520</v>
      </c>
      <c r="T355" s="520" t="e">
        <f>+[1]!Tabla46[[#This Row],[Precio Unitario]]*[1]!Tabla46[[#This Row],[Cantidad de Insumos]]</f>
        <v>#REF!</v>
      </c>
      <c r="U355" s="414">
        <v>239301</v>
      </c>
      <c r="V355" s="328" t="s">
        <v>926</v>
      </c>
      <c r="W355" s="420"/>
    </row>
    <row r="356" spans="2:23" ht="18.75" hidden="1" customHeight="1" x14ac:dyDescent="0.2">
      <c r="B356" s="419" t="e">
        <f>IF(Tabla46[[#This Row],[Tipos de Acciones]]="","",CONCATENATE(Tabla46[[#This Row],[POA]],".",Tabla46[[#This Row],[SRS]],".",Tabla46[[#This Row],[AREA]],".",Tabla46[[#This Row],[TIPO]]))</f>
        <v>#REF!</v>
      </c>
      <c r="C356" s="419" t="e">
        <f>IF(Tabla46[[#This Row],[Tipos de Acciones]]="","",'Formulario PPGR1'!#REF!)</f>
        <v>#REF!</v>
      </c>
      <c r="D356" s="419" t="e">
        <f>IF(Tabla46[[#This Row],[Tipos de Acciones]]="","",'Formulario PPGR1'!#REF!)</f>
        <v>#REF!</v>
      </c>
      <c r="E356" s="419" t="e">
        <f>IF(Tabla46[[#This Row],[Tipos de Acciones]]="","",'Formulario PPGR1'!#REF!)</f>
        <v>#REF!</v>
      </c>
      <c r="F356" s="419" t="e">
        <f>IF(Tabla46[[#This Row],[Tipos de Acciones]]="","",'Formulario PPGR1'!#REF!)</f>
        <v>#REF!</v>
      </c>
      <c r="G356" s="416" t="s">
        <v>936</v>
      </c>
      <c r="H356" s="416" t="s">
        <v>2221</v>
      </c>
      <c r="I356" s="417" t="s">
        <v>2236</v>
      </c>
      <c r="J356" s="416" t="s">
        <v>2236</v>
      </c>
      <c r="K356" s="418" t="s">
        <v>2239</v>
      </c>
      <c r="L356" s="416" t="s">
        <v>469</v>
      </c>
      <c r="M356" s="316" t="s">
        <v>2264</v>
      </c>
      <c r="N356" s="316" t="s">
        <v>1157</v>
      </c>
      <c r="O356" s="415" t="s">
        <v>2200</v>
      </c>
      <c r="P356" s="318" t="s">
        <v>1157</v>
      </c>
      <c r="Q356" s="293" t="s">
        <v>2201</v>
      </c>
      <c r="R356" s="293">
        <v>2</v>
      </c>
      <c r="S356" s="517">
        <v>15733.33</v>
      </c>
      <c r="T356" s="520" t="e">
        <f>+[1]!Tabla46[[#This Row],[Precio Unitario]]*[1]!Tabla46[[#This Row],[Cantidad de Insumos]]</f>
        <v>#REF!</v>
      </c>
      <c r="U356" s="414">
        <v>239301</v>
      </c>
      <c r="V356" s="328" t="s">
        <v>926</v>
      </c>
      <c r="W356" s="420"/>
    </row>
    <row r="357" spans="2:23" ht="18.75" hidden="1" customHeight="1" x14ac:dyDescent="0.2">
      <c r="B357" s="419" t="e">
        <f>IF(Tabla46[[#This Row],[Tipos de Acciones]]="","",CONCATENATE(Tabla46[[#This Row],[POA]],".",Tabla46[[#This Row],[SRS]],".",Tabla46[[#This Row],[AREA]],".",Tabla46[[#This Row],[TIPO]]))</f>
        <v>#REF!</v>
      </c>
      <c r="C357" s="419" t="e">
        <f>IF(Tabla46[[#This Row],[Tipos de Acciones]]="","",'Formulario PPGR1'!#REF!)</f>
        <v>#REF!</v>
      </c>
      <c r="D357" s="419" t="e">
        <f>IF(Tabla46[[#This Row],[Tipos de Acciones]]="","",'Formulario PPGR1'!#REF!)</f>
        <v>#REF!</v>
      </c>
      <c r="E357" s="419" t="e">
        <f>IF(Tabla46[[#This Row],[Tipos de Acciones]]="","",'Formulario PPGR1'!#REF!)</f>
        <v>#REF!</v>
      </c>
      <c r="F357" s="419" t="e">
        <f>IF(Tabla46[[#This Row],[Tipos de Acciones]]="","",'Formulario PPGR1'!#REF!)</f>
        <v>#REF!</v>
      </c>
      <c r="G357" s="416" t="s">
        <v>936</v>
      </c>
      <c r="H357" s="416" t="s">
        <v>2221</v>
      </c>
      <c r="I357" s="417" t="s">
        <v>2236</v>
      </c>
      <c r="J357" s="416" t="s">
        <v>2236</v>
      </c>
      <c r="K357" s="418" t="s">
        <v>2240</v>
      </c>
      <c r="L357" s="416" t="s">
        <v>469</v>
      </c>
      <c r="M357" s="316" t="s">
        <v>2264</v>
      </c>
      <c r="N357" s="316" t="s">
        <v>1157</v>
      </c>
      <c r="O357" s="415" t="s">
        <v>2200</v>
      </c>
      <c r="P357" s="318" t="s">
        <v>1157</v>
      </c>
      <c r="Q357" s="293" t="s">
        <v>2201</v>
      </c>
      <c r="R357" s="293">
        <v>2</v>
      </c>
      <c r="S357" s="517">
        <v>4500</v>
      </c>
      <c r="T357" s="520" t="e">
        <f>+[1]!Tabla46[[#This Row],[Precio Unitario]]*[1]!Tabla46[[#This Row],[Cantidad de Insumos]]</f>
        <v>#REF!</v>
      </c>
      <c r="U357" s="414">
        <v>239301</v>
      </c>
      <c r="V357" s="328" t="s">
        <v>926</v>
      </c>
      <c r="W357" s="420"/>
    </row>
    <row r="358" spans="2:23" ht="18.75" hidden="1" customHeight="1" x14ac:dyDescent="0.2">
      <c r="B358" s="419" t="e">
        <f>IF(Tabla46[[#This Row],[Tipos de Acciones]]="","",CONCATENATE(Tabla46[[#This Row],[POA]],".",Tabla46[[#This Row],[SRS]],".",Tabla46[[#This Row],[AREA]],".",Tabla46[[#This Row],[TIPO]]))</f>
        <v>#REF!</v>
      </c>
      <c r="C358" s="419" t="e">
        <f>IF(Tabla46[[#This Row],[Tipos de Acciones]]="","",'Formulario PPGR1'!#REF!)</f>
        <v>#REF!</v>
      </c>
      <c r="D358" s="419" t="e">
        <f>IF(Tabla46[[#This Row],[Tipos de Acciones]]="","",'Formulario PPGR1'!#REF!)</f>
        <v>#REF!</v>
      </c>
      <c r="E358" s="419" t="e">
        <f>IF(Tabla46[[#This Row],[Tipos de Acciones]]="","",'Formulario PPGR1'!#REF!)</f>
        <v>#REF!</v>
      </c>
      <c r="F358" s="419" t="e">
        <f>IF(Tabla46[[#This Row],[Tipos de Acciones]]="","",'Formulario PPGR1'!#REF!)</f>
        <v>#REF!</v>
      </c>
      <c r="G358" s="416" t="s">
        <v>936</v>
      </c>
      <c r="H358" s="416" t="s">
        <v>2209</v>
      </c>
      <c r="I358" s="417" t="s">
        <v>2200</v>
      </c>
      <c r="J358" s="416" t="s">
        <v>2248</v>
      </c>
      <c r="K358" s="418" t="s">
        <v>2248</v>
      </c>
      <c r="L358" s="416" t="s">
        <v>469</v>
      </c>
      <c r="M358" s="316" t="s">
        <v>2264</v>
      </c>
      <c r="N358" s="316" t="s">
        <v>1157</v>
      </c>
      <c r="O358" s="415" t="s">
        <v>2200</v>
      </c>
      <c r="P358" s="318" t="s">
        <v>1157</v>
      </c>
      <c r="Q358" s="293" t="s">
        <v>2201</v>
      </c>
      <c r="R358" s="293">
        <v>1</v>
      </c>
      <c r="S358" s="517">
        <v>30000</v>
      </c>
      <c r="T358" s="520" t="e">
        <f>+[1]!Tabla46[[#This Row],[Precio Unitario]]*[1]!Tabla46[[#This Row],[Cantidad de Insumos]]</f>
        <v>#REF!</v>
      </c>
      <c r="U358" s="414">
        <v>265801</v>
      </c>
      <c r="V358" s="328" t="s">
        <v>926</v>
      </c>
      <c r="W358" s="420"/>
    </row>
    <row r="359" spans="2:23" ht="18.75" hidden="1" customHeight="1" x14ac:dyDescent="0.2">
      <c r="B359" s="419" t="e">
        <f>IF(Tabla46[[#This Row],[Tipos de Acciones]]="","",CONCATENATE(Tabla46[[#This Row],[POA]],".",Tabla46[[#This Row],[SRS]],".",Tabla46[[#This Row],[AREA]],".",Tabla46[[#This Row],[TIPO]]))</f>
        <v>#REF!</v>
      </c>
      <c r="C359" s="419" t="e">
        <f>IF(Tabla46[[#This Row],[Tipos de Acciones]]="","",'Formulario PPGR1'!#REF!)</f>
        <v>#REF!</v>
      </c>
      <c r="D359" s="419" t="e">
        <f>IF(Tabla46[[#This Row],[Tipos de Acciones]]="","",'Formulario PPGR1'!#REF!)</f>
        <v>#REF!</v>
      </c>
      <c r="E359" s="419" t="e">
        <f>IF(Tabla46[[#This Row],[Tipos de Acciones]]="","",'Formulario PPGR1'!#REF!)</f>
        <v>#REF!</v>
      </c>
      <c r="F359" s="419" t="e">
        <f>IF(Tabla46[[#This Row],[Tipos de Acciones]]="","",'Formulario PPGR1'!#REF!)</f>
        <v>#REF!</v>
      </c>
      <c r="G359" s="416" t="s">
        <v>934</v>
      </c>
      <c r="H359" s="416" t="s">
        <v>2209</v>
      </c>
      <c r="I359" s="417" t="s">
        <v>2200</v>
      </c>
      <c r="J359" s="416" t="s">
        <v>2248</v>
      </c>
      <c r="K359" s="418" t="s">
        <v>2248</v>
      </c>
      <c r="L359" s="416" t="s">
        <v>469</v>
      </c>
      <c r="M359" s="316" t="s">
        <v>2264</v>
      </c>
      <c r="N359" s="316" t="s">
        <v>1157</v>
      </c>
      <c r="O359" s="415" t="s">
        <v>2200</v>
      </c>
      <c r="P359" s="318" t="s">
        <v>1157</v>
      </c>
      <c r="Q359" s="293" t="s">
        <v>2201</v>
      </c>
      <c r="R359" s="293">
        <v>3</v>
      </c>
      <c r="S359" s="517">
        <v>5000</v>
      </c>
      <c r="T359" s="520" t="e">
        <f>+[1]!Tabla46[[#This Row],[Precio Unitario]]*[1]!Tabla46[[#This Row],[Cantidad de Insumos]]</f>
        <v>#REF!</v>
      </c>
      <c r="U359" s="414">
        <v>265801</v>
      </c>
      <c r="V359" s="328" t="s">
        <v>926</v>
      </c>
      <c r="W359" s="420"/>
    </row>
    <row r="360" spans="2:23" ht="18.75" hidden="1" customHeight="1" x14ac:dyDescent="0.2">
      <c r="B360" s="419" t="e">
        <f>IF(Tabla46[[#This Row],[Tipos de Acciones]]="","",CONCATENATE(Tabla46[[#This Row],[POA]],".",Tabla46[[#This Row],[SRS]],".",Tabla46[[#This Row],[AREA]],".",Tabla46[[#This Row],[TIPO]]))</f>
        <v>#REF!</v>
      </c>
      <c r="C360" s="419" t="e">
        <f>IF(Tabla46[[#This Row],[Tipos de Acciones]]="","",'Formulario PPGR1'!#REF!)</f>
        <v>#REF!</v>
      </c>
      <c r="D360" s="419" t="e">
        <f>IF(Tabla46[[#This Row],[Tipos de Acciones]]="","",'Formulario PPGR1'!#REF!)</f>
        <v>#REF!</v>
      </c>
      <c r="E360" s="419" t="e">
        <f>IF(Tabla46[[#This Row],[Tipos de Acciones]]="","",'Formulario PPGR1'!#REF!)</f>
        <v>#REF!</v>
      </c>
      <c r="F360" s="419" t="e">
        <f>IF(Tabla46[[#This Row],[Tipos de Acciones]]="","",'Formulario PPGR1'!#REF!)</f>
        <v>#REF!</v>
      </c>
      <c r="G360" s="416" t="s">
        <v>936</v>
      </c>
      <c r="H360" s="416" t="s">
        <v>2221</v>
      </c>
      <c r="I360" s="417" t="s">
        <v>2244</v>
      </c>
      <c r="J360" s="416" t="s">
        <v>2244</v>
      </c>
      <c r="K360" s="418" t="s">
        <v>2245</v>
      </c>
      <c r="L360" s="416" t="s">
        <v>469</v>
      </c>
      <c r="M360" s="316" t="s">
        <v>2264</v>
      </c>
      <c r="N360" s="316" t="s">
        <v>1157</v>
      </c>
      <c r="O360" s="415" t="s">
        <v>2200</v>
      </c>
      <c r="P360" s="318" t="s">
        <v>1157</v>
      </c>
      <c r="Q360" s="293" t="s">
        <v>2201</v>
      </c>
      <c r="R360" s="293">
        <v>1</v>
      </c>
      <c r="S360" s="517">
        <v>14666.65</v>
      </c>
      <c r="T360" s="520" t="e">
        <f>+[1]!Tabla46[[#This Row],[Precio Unitario]]*[1]!Tabla46[[#This Row],[Cantidad de Insumos]]</f>
        <v>#REF!</v>
      </c>
      <c r="U360" s="414">
        <v>239601</v>
      </c>
      <c r="V360" s="328" t="s">
        <v>926</v>
      </c>
      <c r="W360" s="420"/>
    </row>
    <row r="361" spans="2:23" ht="18.75" hidden="1" customHeight="1" x14ac:dyDescent="0.2">
      <c r="B361" s="419" t="e">
        <f>IF(Tabla46[[#This Row],[Tipos de Acciones]]="","",CONCATENATE(Tabla46[[#This Row],[POA]],".",Tabla46[[#This Row],[SRS]],".",Tabla46[[#This Row],[AREA]],".",Tabla46[[#This Row],[TIPO]]))</f>
        <v>#REF!</v>
      </c>
      <c r="C361" s="419" t="e">
        <f>IF(Tabla46[[#This Row],[Tipos de Acciones]]="","",'Formulario PPGR1'!#REF!)</f>
        <v>#REF!</v>
      </c>
      <c r="D361" s="419" t="e">
        <f>IF(Tabla46[[#This Row],[Tipos de Acciones]]="","",'Formulario PPGR1'!#REF!)</f>
        <v>#REF!</v>
      </c>
      <c r="E361" s="419" t="e">
        <f>IF(Tabla46[[#This Row],[Tipos de Acciones]]="","",'Formulario PPGR1'!#REF!)</f>
        <v>#REF!</v>
      </c>
      <c r="F361" s="419" t="e">
        <f>IF(Tabla46[[#This Row],[Tipos de Acciones]]="","",'Formulario PPGR1'!#REF!)</f>
        <v>#REF!</v>
      </c>
      <c r="G361" s="416" t="s">
        <v>936</v>
      </c>
      <c r="H361" s="416" t="s">
        <v>2221</v>
      </c>
      <c r="I361" s="417" t="s">
        <v>2246</v>
      </c>
      <c r="J361" s="416" t="s">
        <v>2246</v>
      </c>
      <c r="K361" s="418" t="s">
        <v>2247</v>
      </c>
      <c r="L361" s="416" t="s">
        <v>469</v>
      </c>
      <c r="M361" s="316" t="s">
        <v>2264</v>
      </c>
      <c r="N361" s="316" t="s">
        <v>1157</v>
      </c>
      <c r="O361" s="415" t="s">
        <v>2200</v>
      </c>
      <c r="P361" s="318" t="s">
        <v>1157</v>
      </c>
      <c r="Q361" s="293" t="s">
        <v>2201</v>
      </c>
      <c r="R361" s="293">
        <v>1</v>
      </c>
      <c r="S361" s="517">
        <v>257712</v>
      </c>
      <c r="T361" s="520" t="e">
        <f>+[1]!Tabla46[[#This Row],[Precio Unitario]]*[1]!Tabla46[[#This Row],[Cantidad de Insumos]]</f>
        <v>#REF!</v>
      </c>
      <c r="U361" s="414">
        <v>261401</v>
      </c>
      <c r="V361" s="328" t="s">
        <v>926</v>
      </c>
      <c r="W361" s="420"/>
    </row>
    <row r="362" spans="2:23" ht="18.75" hidden="1" customHeight="1" x14ac:dyDescent="0.2">
      <c r="B362" s="419" t="e">
        <f>IF(Tabla46[[#This Row],[Tipos de Acciones]]="","",CONCATENATE(Tabla46[[#This Row],[POA]],".",Tabla46[[#This Row],[SRS]],".",Tabla46[[#This Row],[AREA]],".",Tabla46[[#This Row],[TIPO]]))</f>
        <v>#REF!</v>
      </c>
      <c r="C362" s="419" t="e">
        <f>IF(Tabla46[[#This Row],[Tipos de Acciones]]="","",'Formulario PPGR1'!#REF!)</f>
        <v>#REF!</v>
      </c>
      <c r="D362" s="419" t="e">
        <f>IF(Tabla46[[#This Row],[Tipos de Acciones]]="","",'Formulario PPGR1'!#REF!)</f>
        <v>#REF!</v>
      </c>
      <c r="E362" s="419" t="e">
        <f>IF(Tabla46[[#This Row],[Tipos de Acciones]]="","",'Formulario PPGR1'!#REF!)</f>
        <v>#REF!</v>
      </c>
      <c r="F362" s="419" t="e">
        <f>IF(Tabla46[[#This Row],[Tipos de Acciones]]="","",'Formulario PPGR1'!#REF!)</f>
        <v>#REF!</v>
      </c>
      <c r="G362" s="416" t="s">
        <v>936</v>
      </c>
      <c r="H362" s="416" t="s">
        <v>2221</v>
      </c>
      <c r="I362" s="417" t="s">
        <v>2236</v>
      </c>
      <c r="J362" s="416" t="s">
        <v>2236</v>
      </c>
      <c r="K362" s="418" t="s">
        <v>2238</v>
      </c>
      <c r="L362" s="416" t="s">
        <v>469</v>
      </c>
      <c r="M362" s="316" t="s">
        <v>2264</v>
      </c>
      <c r="N362" s="316" t="s">
        <v>1157</v>
      </c>
      <c r="O362" s="415" t="s">
        <v>2200</v>
      </c>
      <c r="P362" s="318" t="s">
        <v>1157</v>
      </c>
      <c r="Q362" s="293" t="s">
        <v>2201</v>
      </c>
      <c r="R362" s="293">
        <v>2</v>
      </c>
      <c r="S362" s="517">
        <v>4500</v>
      </c>
      <c r="T362" s="520" t="e">
        <f>+[1]!Tabla46[[#This Row],[Precio Unitario]]*[1]!Tabla46[[#This Row],[Cantidad de Insumos]]</f>
        <v>#REF!</v>
      </c>
      <c r="U362" s="414">
        <v>239301</v>
      </c>
      <c r="V362" s="328" t="s">
        <v>926</v>
      </c>
      <c r="W362" s="420"/>
    </row>
    <row r="363" spans="2:23" ht="18.75" hidden="1" customHeight="1" x14ac:dyDescent="0.2">
      <c r="B363" s="419" t="e">
        <f>IF(Tabla46[[#This Row],[Tipos de Acciones]]="","",CONCATENATE(Tabla46[[#This Row],[POA]],".",Tabla46[[#This Row],[SRS]],".",Tabla46[[#This Row],[AREA]],".",Tabla46[[#This Row],[TIPO]]))</f>
        <v>#REF!</v>
      </c>
      <c r="C363" s="419" t="e">
        <f>IF(Tabla46[[#This Row],[Tipos de Acciones]]="","",'Formulario PPGR1'!#REF!)</f>
        <v>#REF!</v>
      </c>
      <c r="D363" s="419" t="e">
        <f>IF(Tabla46[[#This Row],[Tipos de Acciones]]="","",'Formulario PPGR1'!#REF!)</f>
        <v>#REF!</v>
      </c>
      <c r="E363" s="419" t="e">
        <f>IF(Tabla46[[#This Row],[Tipos de Acciones]]="","",'Formulario PPGR1'!#REF!)</f>
        <v>#REF!</v>
      </c>
      <c r="F363" s="419" t="e">
        <f>IF(Tabla46[[#This Row],[Tipos de Acciones]]="","",'Formulario PPGR1'!#REF!)</f>
        <v>#REF!</v>
      </c>
      <c r="G363" s="416" t="s">
        <v>936</v>
      </c>
      <c r="H363" s="416" t="s">
        <v>2221</v>
      </c>
      <c r="I363" s="417" t="s">
        <v>2227</v>
      </c>
      <c r="J363" s="416" t="s">
        <v>2227</v>
      </c>
      <c r="K363" s="418" t="s">
        <v>2228</v>
      </c>
      <c r="L363" s="416" t="s">
        <v>469</v>
      </c>
      <c r="M363" s="316" t="s">
        <v>2264</v>
      </c>
      <c r="N363" s="316" t="s">
        <v>1157</v>
      </c>
      <c r="O363" s="415" t="s">
        <v>2200</v>
      </c>
      <c r="P363" s="318" t="s">
        <v>1157</v>
      </c>
      <c r="Q363" s="293" t="s">
        <v>2201</v>
      </c>
      <c r="R363" s="293">
        <v>1</v>
      </c>
      <c r="S363" s="517">
        <v>12836.04</v>
      </c>
      <c r="T363" s="520" t="e">
        <f>+[1]!Tabla46[[#This Row],[Precio Unitario]]*[1]!Tabla46[[#This Row],[Cantidad de Insumos]]</f>
        <v>#REF!</v>
      </c>
      <c r="U363" s="414">
        <v>239301</v>
      </c>
      <c r="V363" s="328" t="s">
        <v>926</v>
      </c>
      <c r="W363" s="420"/>
    </row>
    <row r="364" spans="2:23" ht="18.75" customHeight="1" x14ac:dyDescent="0.2">
      <c r="B364" s="419" t="e">
        <f>IF(Tabla46[[#This Row],[Tipos de Acciones]]="","",CONCATENATE(Tabla46[[#This Row],[POA]],".",Tabla46[[#This Row],[SRS]],".",Tabla46[[#This Row],[AREA]],".",Tabla46[[#This Row],[TIPO]]))</f>
        <v>#REF!</v>
      </c>
      <c r="C364" s="419" t="e">
        <f>IF(Tabla46[[#This Row],[Tipos de Acciones]]="","",'Formulario PPGR1'!#REF!)</f>
        <v>#REF!</v>
      </c>
      <c r="D364" s="419" t="e">
        <f>IF(Tabla46[[#This Row],[Tipos de Acciones]]="","",'Formulario PPGR1'!#REF!)</f>
        <v>#REF!</v>
      </c>
      <c r="E364" s="419" t="e">
        <f>IF(Tabla46[[#This Row],[Tipos de Acciones]]="","",'Formulario PPGR1'!#REF!)</f>
        <v>#REF!</v>
      </c>
      <c r="F364" s="419" t="e">
        <f>IF(Tabla46[[#This Row],[Tipos de Acciones]]="","",'Formulario PPGR1'!#REF!)</f>
        <v>#REF!</v>
      </c>
      <c r="G364" s="416" t="s">
        <v>936</v>
      </c>
      <c r="H364" s="416" t="s">
        <v>2221</v>
      </c>
      <c r="I364" s="417" t="s">
        <v>2229</v>
      </c>
      <c r="J364" s="416" t="s">
        <v>2229</v>
      </c>
      <c r="K364" s="418" t="s">
        <v>2230</v>
      </c>
      <c r="L364" s="416" t="s">
        <v>469</v>
      </c>
      <c r="M364" s="316" t="s">
        <v>2264</v>
      </c>
      <c r="N364" s="316" t="s">
        <v>1157</v>
      </c>
      <c r="O364" s="415" t="s">
        <v>2200</v>
      </c>
      <c r="P364" s="318" t="s">
        <v>1157</v>
      </c>
      <c r="Q364" s="293" t="s">
        <v>2201</v>
      </c>
      <c r="R364" s="293">
        <v>1</v>
      </c>
      <c r="S364" s="517">
        <v>180000</v>
      </c>
      <c r="T364" s="520" t="e">
        <f>+[1]!Tabla46[[#This Row],[Precio Unitario]]*[1]!Tabla46[[#This Row],[Cantidad de Insumos]]</f>
        <v>#REF!</v>
      </c>
      <c r="U364" s="414">
        <v>263101</v>
      </c>
      <c r="V364" s="328" t="s">
        <v>926</v>
      </c>
      <c r="W364" s="420"/>
    </row>
    <row r="365" spans="2:23" ht="18.75" hidden="1" customHeight="1" x14ac:dyDescent="0.2">
      <c r="B365" s="419" t="e">
        <f>IF(Tabla46[[#This Row],[Tipos de Acciones]]="","",CONCATENATE(Tabla46[[#This Row],[POA]],".",Tabla46[[#This Row],[SRS]],".",Tabla46[[#This Row],[AREA]],".",Tabla46[[#This Row],[TIPO]]))</f>
        <v>#REF!</v>
      </c>
      <c r="C365" s="419" t="e">
        <f>IF(Tabla46[[#This Row],[Tipos de Acciones]]="","",'Formulario PPGR1'!#REF!)</f>
        <v>#REF!</v>
      </c>
      <c r="D365" s="419" t="e">
        <f>IF(Tabla46[[#This Row],[Tipos de Acciones]]="","",'Formulario PPGR1'!#REF!)</f>
        <v>#REF!</v>
      </c>
      <c r="E365" s="419" t="e">
        <f>IF(Tabla46[[#This Row],[Tipos de Acciones]]="","",'Formulario PPGR1'!#REF!)</f>
        <v>#REF!</v>
      </c>
      <c r="F365" s="419" t="e">
        <f>IF(Tabla46[[#This Row],[Tipos de Acciones]]="","",'Formulario PPGR1'!#REF!)</f>
        <v>#REF!</v>
      </c>
      <c r="G365" s="416" t="s">
        <v>934</v>
      </c>
      <c r="H365" s="416" t="s">
        <v>2206</v>
      </c>
      <c r="I365" s="417" t="s">
        <v>2212</v>
      </c>
      <c r="J365" s="416" t="s">
        <v>2212</v>
      </c>
      <c r="K365" s="418" t="s">
        <v>2213</v>
      </c>
      <c r="L365" s="416" t="s">
        <v>469</v>
      </c>
      <c r="M365" s="316" t="s">
        <v>2264</v>
      </c>
      <c r="N365" s="316" t="s">
        <v>1157</v>
      </c>
      <c r="O365" s="415" t="s">
        <v>2200</v>
      </c>
      <c r="P365" s="318" t="s">
        <v>1157</v>
      </c>
      <c r="Q365" s="293" t="s">
        <v>2201</v>
      </c>
      <c r="R365" s="293">
        <v>3</v>
      </c>
      <c r="S365" s="517">
        <v>5000</v>
      </c>
      <c r="T365" s="520" t="e">
        <f>+[1]!Tabla46[[#This Row],[Precio Unitario]]*[1]!Tabla46[[#This Row],[Cantidad de Insumos]]</f>
        <v>#REF!</v>
      </c>
      <c r="U365" s="414">
        <v>261301</v>
      </c>
      <c r="V365" s="328" t="s">
        <v>926</v>
      </c>
      <c r="W365" s="420"/>
    </row>
    <row r="366" spans="2:23" ht="18.75" hidden="1" customHeight="1" x14ac:dyDescent="0.2">
      <c r="B366" s="419" t="e">
        <f>IF(Tabla46[[#This Row],[Tipos de Acciones]]="","",CONCATENATE(Tabla46[[#This Row],[POA]],".",Tabla46[[#This Row],[SRS]],".",Tabla46[[#This Row],[AREA]],".",Tabla46[[#This Row],[TIPO]]))</f>
        <v>#REF!</v>
      </c>
      <c r="C366" s="419" t="e">
        <f>IF(Tabla46[[#This Row],[Tipos de Acciones]]="","",'Formulario PPGR1'!#REF!)</f>
        <v>#REF!</v>
      </c>
      <c r="D366" s="419" t="e">
        <f>IF(Tabla46[[#This Row],[Tipos de Acciones]]="","",'Formulario PPGR1'!#REF!)</f>
        <v>#REF!</v>
      </c>
      <c r="E366" s="419" t="e">
        <f>IF(Tabla46[[#This Row],[Tipos de Acciones]]="","",'Formulario PPGR1'!#REF!)</f>
        <v>#REF!</v>
      </c>
      <c r="F366" s="419" t="e">
        <f>IF(Tabla46[[#This Row],[Tipos de Acciones]]="","",'Formulario PPGR1'!#REF!)</f>
        <v>#REF!</v>
      </c>
      <c r="G366" s="416" t="s">
        <v>936</v>
      </c>
      <c r="H366" s="416" t="s">
        <v>2215</v>
      </c>
      <c r="I366" s="417" t="s">
        <v>2216</v>
      </c>
      <c r="J366" s="416" t="s">
        <v>2216</v>
      </c>
      <c r="K366" s="418" t="s">
        <v>2217</v>
      </c>
      <c r="L366" s="416" t="s">
        <v>469</v>
      </c>
      <c r="M366" s="316" t="s">
        <v>2264</v>
      </c>
      <c r="N366" s="316" t="s">
        <v>1157</v>
      </c>
      <c r="O366" s="415" t="s">
        <v>2200</v>
      </c>
      <c r="P366" s="318" t="s">
        <v>1157</v>
      </c>
      <c r="Q366" s="293" t="s">
        <v>2201</v>
      </c>
      <c r="R366" s="293">
        <v>1</v>
      </c>
      <c r="S366" s="517">
        <v>15000</v>
      </c>
      <c r="T366" s="520" t="e">
        <f>+[1]!Tabla46[[#This Row],[Precio Unitario]]*[1]!Tabla46[[#This Row],[Cantidad de Insumos]]</f>
        <v>#REF!</v>
      </c>
      <c r="U366" s="414">
        <v>239601</v>
      </c>
      <c r="V366" s="328" t="s">
        <v>926</v>
      </c>
      <c r="W366" s="420"/>
    </row>
    <row r="367" spans="2:23" ht="18.75" hidden="1" customHeight="1" x14ac:dyDescent="0.2">
      <c r="B367" s="419" t="e">
        <f>IF(Tabla46[[#This Row],[Tipos de Acciones]]="","",CONCATENATE(Tabla46[[#This Row],[POA]],".",Tabla46[[#This Row],[SRS]],".",Tabla46[[#This Row],[AREA]],".",Tabla46[[#This Row],[TIPO]]))</f>
        <v>#REF!</v>
      </c>
      <c r="C367" s="419" t="e">
        <f>IF(Tabla46[[#This Row],[Tipos de Acciones]]="","",'Formulario PPGR1'!#REF!)</f>
        <v>#REF!</v>
      </c>
      <c r="D367" s="419" t="e">
        <f>IF(Tabla46[[#This Row],[Tipos de Acciones]]="","",'Formulario PPGR1'!#REF!)</f>
        <v>#REF!</v>
      </c>
      <c r="E367" s="419" t="e">
        <f>IF(Tabla46[[#This Row],[Tipos de Acciones]]="","",'Formulario PPGR1'!#REF!)</f>
        <v>#REF!</v>
      </c>
      <c r="F367" s="419" t="e">
        <f>IF(Tabla46[[#This Row],[Tipos de Acciones]]="","",'Formulario PPGR1'!#REF!)</f>
        <v>#REF!</v>
      </c>
      <c r="G367" s="416" t="s">
        <v>936</v>
      </c>
      <c r="H367" s="416" t="s">
        <v>2206</v>
      </c>
      <c r="I367" s="417" t="s">
        <v>2212</v>
      </c>
      <c r="J367" s="416" t="s">
        <v>2212</v>
      </c>
      <c r="K367" s="418" t="s">
        <v>2213</v>
      </c>
      <c r="L367" s="416" t="s">
        <v>469</v>
      </c>
      <c r="M367" s="316" t="s">
        <v>2265</v>
      </c>
      <c r="N367" s="316" t="s">
        <v>1157</v>
      </c>
      <c r="O367" s="415" t="s">
        <v>2200</v>
      </c>
      <c r="P367" s="318" t="s">
        <v>1157</v>
      </c>
      <c r="Q367" s="293" t="s">
        <v>2201</v>
      </c>
      <c r="R367" s="293">
        <v>1</v>
      </c>
      <c r="S367" s="517">
        <v>56050</v>
      </c>
      <c r="T367" s="520" t="e">
        <f>+[1]!Tabla46[[#This Row],[Precio Unitario]]*[1]!Tabla46[[#This Row],[Cantidad de Insumos]]</f>
        <v>#REF!</v>
      </c>
      <c r="U367" s="414">
        <v>261301</v>
      </c>
      <c r="V367" s="328" t="s">
        <v>926</v>
      </c>
      <c r="W367" s="420"/>
    </row>
    <row r="368" spans="2:23" ht="18.75" hidden="1" customHeight="1" x14ac:dyDescent="0.2">
      <c r="B368" s="419" t="e">
        <f>IF(Tabla46[[#This Row],[Tipos de Acciones]]="","",CONCATENATE(Tabla46[[#This Row],[POA]],".",Tabla46[[#This Row],[SRS]],".",Tabla46[[#This Row],[AREA]],".",Tabla46[[#This Row],[TIPO]]))</f>
        <v>#REF!</v>
      </c>
      <c r="C368" s="419" t="e">
        <f>IF(Tabla46[[#This Row],[Tipos de Acciones]]="","",'Formulario PPGR1'!#REF!)</f>
        <v>#REF!</v>
      </c>
      <c r="D368" s="419" t="e">
        <f>IF(Tabla46[[#This Row],[Tipos de Acciones]]="","",'Formulario PPGR1'!#REF!)</f>
        <v>#REF!</v>
      </c>
      <c r="E368" s="419" t="e">
        <f>IF(Tabla46[[#This Row],[Tipos de Acciones]]="","",'Formulario PPGR1'!#REF!)</f>
        <v>#REF!</v>
      </c>
      <c r="F368" s="419" t="e">
        <f>IF(Tabla46[[#This Row],[Tipos de Acciones]]="","",'Formulario PPGR1'!#REF!)</f>
        <v>#REF!</v>
      </c>
      <c r="G368" s="416" t="s">
        <v>936</v>
      </c>
      <c r="H368" s="416" t="s">
        <v>2221</v>
      </c>
      <c r="I368" s="417" t="s">
        <v>2236</v>
      </c>
      <c r="J368" s="416" t="s">
        <v>2236</v>
      </c>
      <c r="K368" s="418" t="s">
        <v>2237</v>
      </c>
      <c r="L368" s="416" t="s">
        <v>469</v>
      </c>
      <c r="M368" s="316" t="s">
        <v>2265</v>
      </c>
      <c r="N368" s="316" t="s">
        <v>1157</v>
      </c>
      <c r="O368" s="415" t="s">
        <v>2200</v>
      </c>
      <c r="P368" s="318" t="s">
        <v>1157</v>
      </c>
      <c r="Q368" s="293" t="s">
        <v>2201</v>
      </c>
      <c r="R368" s="293">
        <v>2</v>
      </c>
      <c r="S368" s="517">
        <v>15733.33</v>
      </c>
      <c r="T368" s="520" t="e">
        <f>+[1]!Tabla46[[#This Row],[Precio Unitario]]*[1]!Tabla46[[#This Row],[Cantidad de Insumos]]</f>
        <v>#REF!</v>
      </c>
      <c r="U368" s="414">
        <v>239301</v>
      </c>
      <c r="V368" s="328" t="s">
        <v>926</v>
      </c>
      <c r="W368" s="420"/>
    </row>
    <row r="369" spans="2:23" ht="18.75" hidden="1" customHeight="1" x14ac:dyDescent="0.2">
      <c r="B369" s="419" t="e">
        <f>IF(Tabla46[[#This Row],[Tipos de Acciones]]="","",CONCATENATE(Tabla46[[#This Row],[POA]],".",Tabla46[[#This Row],[SRS]],".",Tabla46[[#This Row],[AREA]],".",Tabla46[[#This Row],[TIPO]]))</f>
        <v>#REF!</v>
      </c>
      <c r="C369" s="419" t="e">
        <f>IF(Tabla46[[#This Row],[Tipos de Acciones]]="","",'Formulario PPGR1'!#REF!)</f>
        <v>#REF!</v>
      </c>
      <c r="D369" s="419" t="e">
        <f>IF(Tabla46[[#This Row],[Tipos de Acciones]]="","",'Formulario PPGR1'!#REF!)</f>
        <v>#REF!</v>
      </c>
      <c r="E369" s="419" t="e">
        <f>IF(Tabla46[[#This Row],[Tipos de Acciones]]="","",'Formulario PPGR1'!#REF!)</f>
        <v>#REF!</v>
      </c>
      <c r="F369" s="419" t="e">
        <f>IF(Tabla46[[#This Row],[Tipos de Acciones]]="","",'Formulario PPGR1'!#REF!)</f>
        <v>#REF!</v>
      </c>
      <c r="G369" s="416" t="s">
        <v>936</v>
      </c>
      <c r="H369" s="416" t="s">
        <v>2221</v>
      </c>
      <c r="I369" s="417" t="s">
        <v>2222</v>
      </c>
      <c r="J369" s="416" t="s">
        <v>2222</v>
      </c>
      <c r="K369" s="418" t="s">
        <v>2226</v>
      </c>
      <c r="L369" s="416" t="s">
        <v>469</v>
      </c>
      <c r="M369" s="316" t="s">
        <v>2265</v>
      </c>
      <c r="N369" s="316" t="s">
        <v>1157</v>
      </c>
      <c r="O369" s="415" t="s">
        <v>2200</v>
      </c>
      <c r="P369" s="318" t="s">
        <v>1157</v>
      </c>
      <c r="Q369" s="293" t="s">
        <v>2201</v>
      </c>
      <c r="R369" s="293">
        <v>1</v>
      </c>
      <c r="S369" s="517">
        <v>104465.4</v>
      </c>
      <c r="T369" s="520" t="e">
        <f>+[1]!Tabla46[[#This Row],[Precio Unitario]]*[1]!Tabla46[[#This Row],[Cantidad de Insumos]]</f>
        <v>#REF!</v>
      </c>
      <c r="U369" s="414">
        <v>261901</v>
      </c>
      <c r="V369" s="328" t="s">
        <v>926</v>
      </c>
      <c r="W369" s="420"/>
    </row>
    <row r="370" spans="2:23" ht="18.75" hidden="1" customHeight="1" x14ac:dyDescent="0.2">
      <c r="B370" s="419" t="e">
        <f>IF(Tabla46[[#This Row],[Tipos de Acciones]]="","",CONCATENATE(Tabla46[[#This Row],[POA]],".",Tabla46[[#This Row],[SRS]],".",Tabla46[[#This Row],[AREA]],".",Tabla46[[#This Row],[TIPO]]))</f>
        <v>#REF!</v>
      </c>
      <c r="C370" s="419" t="e">
        <f>IF(Tabla46[[#This Row],[Tipos de Acciones]]="","",'Formulario PPGR1'!#REF!)</f>
        <v>#REF!</v>
      </c>
      <c r="D370" s="419" t="e">
        <f>IF(Tabla46[[#This Row],[Tipos de Acciones]]="","",'Formulario PPGR1'!#REF!)</f>
        <v>#REF!</v>
      </c>
      <c r="E370" s="419" t="e">
        <f>IF(Tabla46[[#This Row],[Tipos de Acciones]]="","",'Formulario PPGR1'!#REF!)</f>
        <v>#REF!</v>
      </c>
      <c r="F370" s="419" t="e">
        <f>IF(Tabla46[[#This Row],[Tipos de Acciones]]="","",'Formulario PPGR1'!#REF!)</f>
        <v>#REF!</v>
      </c>
      <c r="G370" s="416" t="s">
        <v>936</v>
      </c>
      <c r="H370" s="416" t="s">
        <v>2218</v>
      </c>
      <c r="I370" s="417" t="s">
        <v>2219</v>
      </c>
      <c r="J370" s="416" t="s">
        <v>2219</v>
      </c>
      <c r="K370" s="418" t="s">
        <v>2220</v>
      </c>
      <c r="L370" s="416" t="s">
        <v>469</v>
      </c>
      <c r="M370" s="316" t="s">
        <v>2265</v>
      </c>
      <c r="N370" s="316" t="s">
        <v>1157</v>
      </c>
      <c r="O370" s="415" t="s">
        <v>2200</v>
      </c>
      <c r="P370" s="318" t="s">
        <v>1157</v>
      </c>
      <c r="Q370" s="293" t="s">
        <v>2201</v>
      </c>
      <c r="R370" s="293">
        <v>2</v>
      </c>
      <c r="S370" s="517">
        <v>8600</v>
      </c>
      <c r="T370" s="520" t="e">
        <f>+[1]!Tabla46[[#This Row],[Precio Unitario]]*[1]!Tabla46[[#This Row],[Cantidad de Insumos]]</f>
        <v>#REF!</v>
      </c>
      <c r="U370" s="414">
        <v>239601</v>
      </c>
      <c r="V370" s="328" t="s">
        <v>926</v>
      </c>
      <c r="W370" s="420"/>
    </row>
    <row r="371" spans="2:23" ht="18.75" hidden="1" customHeight="1" x14ac:dyDescent="0.2">
      <c r="B371" s="419" t="e">
        <f>IF(Tabla46[[#This Row],[Tipos de Acciones]]="","",CONCATENATE(Tabla46[[#This Row],[POA]],".",Tabla46[[#This Row],[SRS]],".",Tabla46[[#This Row],[AREA]],".",Tabla46[[#This Row],[TIPO]]))</f>
        <v>#REF!</v>
      </c>
      <c r="C371" s="419" t="e">
        <f>IF(Tabla46[[#This Row],[Tipos de Acciones]]="","",'Formulario PPGR1'!#REF!)</f>
        <v>#REF!</v>
      </c>
      <c r="D371" s="419" t="e">
        <f>IF(Tabla46[[#This Row],[Tipos de Acciones]]="","",'Formulario PPGR1'!#REF!)</f>
        <v>#REF!</v>
      </c>
      <c r="E371" s="419" t="e">
        <f>IF(Tabla46[[#This Row],[Tipos de Acciones]]="","",'Formulario PPGR1'!#REF!)</f>
        <v>#REF!</v>
      </c>
      <c r="F371" s="419" t="e">
        <f>IF(Tabla46[[#This Row],[Tipos de Acciones]]="","",'Formulario PPGR1'!#REF!)</f>
        <v>#REF!</v>
      </c>
      <c r="G371" s="416" t="s">
        <v>936</v>
      </c>
      <c r="H371" s="416" t="s">
        <v>2221</v>
      </c>
      <c r="I371" s="417" t="s">
        <v>2222</v>
      </c>
      <c r="J371" s="416" t="s">
        <v>2222</v>
      </c>
      <c r="K371" s="418" t="s">
        <v>2223</v>
      </c>
      <c r="L371" s="416" t="s">
        <v>469</v>
      </c>
      <c r="M371" s="316" t="s">
        <v>2265</v>
      </c>
      <c r="N371" s="316" t="s">
        <v>1157</v>
      </c>
      <c r="O371" s="415" t="s">
        <v>2200</v>
      </c>
      <c r="P371" s="318" t="s">
        <v>1157</v>
      </c>
      <c r="Q371" s="293" t="s">
        <v>2201</v>
      </c>
      <c r="R371" s="293">
        <v>2</v>
      </c>
      <c r="S371" s="517">
        <v>43660</v>
      </c>
      <c r="T371" s="520" t="e">
        <f>+[1]!Tabla46[[#This Row],[Precio Unitario]]*[1]!Tabla46[[#This Row],[Cantidad de Insumos]]</f>
        <v>#REF!</v>
      </c>
      <c r="U371" s="414">
        <v>261901</v>
      </c>
      <c r="V371" s="328" t="s">
        <v>926</v>
      </c>
      <c r="W371" s="420"/>
    </row>
    <row r="372" spans="2:23" ht="18.75" hidden="1" customHeight="1" x14ac:dyDescent="0.2">
      <c r="B372" s="419" t="e">
        <f>IF(Tabla46[[#This Row],[Tipos de Acciones]]="","",CONCATENATE(Tabla46[[#This Row],[POA]],".",Tabla46[[#This Row],[SRS]],".",Tabla46[[#This Row],[AREA]],".",Tabla46[[#This Row],[TIPO]]))</f>
        <v>#REF!</v>
      </c>
      <c r="C372" s="419" t="e">
        <f>IF(Tabla46[[#This Row],[Tipos de Acciones]]="","",'Formulario PPGR1'!#REF!)</f>
        <v>#REF!</v>
      </c>
      <c r="D372" s="419" t="e">
        <f>IF(Tabla46[[#This Row],[Tipos de Acciones]]="","",'Formulario PPGR1'!#REF!)</f>
        <v>#REF!</v>
      </c>
      <c r="E372" s="419" t="e">
        <f>IF(Tabla46[[#This Row],[Tipos de Acciones]]="","",'Formulario PPGR1'!#REF!)</f>
        <v>#REF!</v>
      </c>
      <c r="F372" s="419" t="e">
        <f>IF(Tabla46[[#This Row],[Tipos de Acciones]]="","",'Formulario PPGR1'!#REF!)</f>
        <v>#REF!</v>
      </c>
      <c r="G372" s="416" t="s">
        <v>936</v>
      </c>
      <c r="H372" s="416" t="s">
        <v>2221</v>
      </c>
      <c r="I372" s="417" t="s">
        <v>2224</v>
      </c>
      <c r="J372" s="416" t="s">
        <v>2224</v>
      </c>
      <c r="K372" s="418" t="s">
        <v>2225</v>
      </c>
      <c r="L372" s="416" t="s">
        <v>469</v>
      </c>
      <c r="M372" s="316" t="s">
        <v>2265</v>
      </c>
      <c r="N372" s="316" t="s">
        <v>1157</v>
      </c>
      <c r="O372" s="415" t="s">
        <v>2200</v>
      </c>
      <c r="P372" s="318" t="s">
        <v>1157</v>
      </c>
      <c r="Q372" s="293" t="s">
        <v>2201</v>
      </c>
      <c r="R372" s="293">
        <v>1</v>
      </c>
      <c r="S372" s="517">
        <v>44333.33</v>
      </c>
      <c r="T372" s="520" t="e">
        <f>+[1]!Tabla46[[#This Row],[Precio Unitario]]*[1]!Tabla46[[#This Row],[Cantidad de Insumos]]</f>
        <v>#REF!</v>
      </c>
      <c r="U372" s="414">
        <v>239301</v>
      </c>
      <c r="V372" s="328" t="s">
        <v>926</v>
      </c>
      <c r="W372" s="420"/>
    </row>
    <row r="373" spans="2:23" ht="18.75" hidden="1" customHeight="1" x14ac:dyDescent="0.2">
      <c r="B373" s="419" t="e">
        <f>IF(Tabla46[[#This Row],[Tipos de Acciones]]="","",CONCATENATE(Tabla46[[#This Row],[POA]],".",Tabla46[[#This Row],[SRS]],".",Tabla46[[#This Row],[AREA]],".",Tabla46[[#This Row],[TIPO]]))</f>
        <v>#REF!</v>
      </c>
      <c r="C373" s="419" t="e">
        <f>IF(Tabla46[[#This Row],[Tipos de Acciones]]="","",'Formulario PPGR1'!#REF!)</f>
        <v>#REF!</v>
      </c>
      <c r="D373" s="419" t="e">
        <f>IF(Tabla46[[#This Row],[Tipos de Acciones]]="","",'Formulario PPGR1'!#REF!)</f>
        <v>#REF!</v>
      </c>
      <c r="E373" s="419" t="e">
        <f>IF(Tabla46[[#This Row],[Tipos de Acciones]]="","",'Formulario PPGR1'!#REF!)</f>
        <v>#REF!</v>
      </c>
      <c r="F373" s="419" t="e">
        <f>IF(Tabla46[[#This Row],[Tipos de Acciones]]="","",'Formulario PPGR1'!#REF!)</f>
        <v>#REF!</v>
      </c>
      <c r="G373" s="416" t="s">
        <v>936</v>
      </c>
      <c r="H373" s="416" t="s">
        <v>2221</v>
      </c>
      <c r="I373" s="417" t="s">
        <v>2231</v>
      </c>
      <c r="J373" s="416" t="s">
        <v>2231</v>
      </c>
      <c r="K373" s="418" t="s">
        <v>2232</v>
      </c>
      <c r="L373" s="416" t="s">
        <v>469</v>
      </c>
      <c r="M373" s="316" t="s">
        <v>2265</v>
      </c>
      <c r="N373" s="316" t="s">
        <v>1157</v>
      </c>
      <c r="O373" s="415" t="s">
        <v>2200</v>
      </c>
      <c r="P373" s="318" t="s">
        <v>1157</v>
      </c>
      <c r="Q373" s="293" t="s">
        <v>2201</v>
      </c>
      <c r="R373" s="293">
        <v>2</v>
      </c>
      <c r="S373" s="517">
        <v>32099.97</v>
      </c>
      <c r="T373" s="520" t="e">
        <f>+[1]!Tabla46[[#This Row],[Precio Unitario]]*[1]!Tabla46[[#This Row],[Cantidad de Insumos]]</f>
        <v>#REF!</v>
      </c>
      <c r="U373" s="414">
        <v>239301</v>
      </c>
      <c r="V373" s="328" t="s">
        <v>926</v>
      </c>
      <c r="W373" s="420"/>
    </row>
    <row r="374" spans="2:23" ht="18.75" hidden="1" customHeight="1" x14ac:dyDescent="0.2">
      <c r="B374" s="419" t="e">
        <f>IF(Tabla46[[#This Row],[Tipos de Acciones]]="","",CONCATENATE(Tabla46[[#This Row],[POA]],".",Tabla46[[#This Row],[SRS]],".",Tabla46[[#This Row],[AREA]],".",Tabla46[[#This Row],[TIPO]]))</f>
        <v>#REF!</v>
      </c>
      <c r="C374" s="419" t="e">
        <f>IF(Tabla46[[#This Row],[Tipos de Acciones]]="","",'Formulario PPGR1'!#REF!)</f>
        <v>#REF!</v>
      </c>
      <c r="D374" s="419" t="e">
        <f>IF(Tabla46[[#This Row],[Tipos de Acciones]]="","",'Formulario PPGR1'!#REF!)</f>
        <v>#REF!</v>
      </c>
      <c r="E374" s="419" t="e">
        <f>IF(Tabla46[[#This Row],[Tipos de Acciones]]="","",'Formulario PPGR1'!#REF!)</f>
        <v>#REF!</v>
      </c>
      <c r="F374" s="419" t="e">
        <f>IF(Tabla46[[#This Row],[Tipos de Acciones]]="","",'Formulario PPGR1'!#REF!)</f>
        <v>#REF!</v>
      </c>
      <c r="G374" s="416" t="s">
        <v>936</v>
      </c>
      <c r="H374" s="416" t="s">
        <v>2221</v>
      </c>
      <c r="I374" s="417" t="s">
        <v>2233</v>
      </c>
      <c r="J374" s="416" t="s">
        <v>2234</v>
      </c>
      <c r="K374" s="418" t="s">
        <v>2235</v>
      </c>
      <c r="L374" s="416" t="s">
        <v>469</v>
      </c>
      <c r="M374" s="316" t="s">
        <v>2265</v>
      </c>
      <c r="N374" s="316" t="s">
        <v>1157</v>
      </c>
      <c r="O374" s="415" t="s">
        <v>2200</v>
      </c>
      <c r="P374" s="318" t="s">
        <v>1157</v>
      </c>
      <c r="Q374" s="293" t="s">
        <v>2201</v>
      </c>
      <c r="R374" s="293">
        <v>1</v>
      </c>
      <c r="S374" s="517">
        <v>8270</v>
      </c>
      <c r="T374" s="520" t="e">
        <f>+[1]!Tabla46[[#This Row],[Precio Unitario]]*[1]!Tabla46[[#This Row],[Cantidad de Insumos]]</f>
        <v>#REF!</v>
      </c>
      <c r="U374" s="414">
        <v>239301</v>
      </c>
      <c r="V374" s="328" t="s">
        <v>926</v>
      </c>
      <c r="W374" s="420"/>
    </row>
    <row r="375" spans="2:23" ht="18.75" hidden="1" customHeight="1" x14ac:dyDescent="0.2">
      <c r="B375" s="419" t="e">
        <f>IF(Tabla46[[#This Row],[Tipos de Acciones]]="","",CONCATENATE(Tabla46[[#This Row],[POA]],".",Tabla46[[#This Row],[SRS]],".",Tabla46[[#This Row],[AREA]],".",Tabla46[[#This Row],[TIPO]]))</f>
        <v>#REF!</v>
      </c>
      <c r="C375" s="419" t="e">
        <f>IF(Tabla46[[#This Row],[Tipos de Acciones]]="","",'Formulario PPGR1'!#REF!)</f>
        <v>#REF!</v>
      </c>
      <c r="D375" s="419" t="e">
        <f>IF(Tabla46[[#This Row],[Tipos de Acciones]]="","",'Formulario PPGR1'!#REF!)</f>
        <v>#REF!</v>
      </c>
      <c r="E375" s="419" t="e">
        <f>IF(Tabla46[[#This Row],[Tipos de Acciones]]="","",'Formulario PPGR1'!#REF!)</f>
        <v>#REF!</v>
      </c>
      <c r="F375" s="419" t="e">
        <f>IF(Tabla46[[#This Row],[Tipos de Acciones]]="","",'Formulario PPGR1'!#REF!)</f>
        <v>#REF!</v>
      </c>
      <c r="G375" s="416" t="s">
        <v>936</v>
      </c>
      <c r="H375" s="416" t="s">
        <v>2221</v>
      </c>
      <c r="I375" s="417" t="s">
        <v>2241</v>
      </c>
      <c r="J375" s="416" t="s">
        <v>2241</v>
      </c>
      <c r="K375" s="418" t="s">
        <v>2242</v>
      </c>
      <c r="L375" s="416" t="s">
        <v>469</v>
      </c>
      <c r="M375" s="316" t="s">
        <v>2265</v>
      </c>
      <c r="N375" s="316" t="s">
        <v>1157</v>
      </c>
      <c r="O375" s="415" t="s">
        <v>2200</v>
      </c>
      <c r="P375" s="318" t="s">
        <v>1157</v>
      </c>
      <c r="Q375" s="293" t="s">
        <v>2201</v>
      </c>
      <c r="R375" s="293">
        <v>2</v>
      </c>
      <c r="S375" s="517">
        <v>980</v>
      </c>
      <c r="T375" s="520" t="e">
        <f>+[1]!Tabla46[[#This Row],[Precio Unitario]]*[1]!Tabla46[[#This Row],[Cantidad de Insumos]]</f>
        <v>#REF!</v>
      </c>
      <c r="U375" s="414">
        <v>239301</v>
      </c>
      <c r="V375" s="328" t="s">
        <v>926</v>
      </c>
      <c r="W375" s="420"/>
    </row>
    <row r="376" spans="2:23" ht="18.75" hidden="1" customHeight="1" x14ac:dyDescent="0.2">
      <c r="B376" s="419" t="e">
        <f>IF(Tabla46[[#This Row],[Tipos de Acciones]]="","",CONCATENATE(Tabla46[[#This Row],[POA]],".",Tabla46[[#This Row],[SRS]],".",Tabla46[[#This Row],[AREA]],".",Tabla46[[#This Row],[TIPO]]))</f>
        <v>#REF!</v>
      </c>
      <c r="C376" s="419" t="e">
        <f>IF(Tabla46[[#This Row],[Tipos de Acciones]]="","",'Formulario PPGR1'!#REF!)</f>
        <v>#REF!</v>
      </c>
      <c r="D376" s="419" t="e">
        <f>IF(Tabla46[[#This Row],[Tipos de Acciones]]="","",'Formulario PPGR1'!#REF!)</f>
        <v>#REF!</v>
      </c>
      <c r="E376" s="419" t="e">
        <f>IF(Tabla46[[#This Row],[Tipos de Acciones]]="","",'Formulario PPGR1'!#REF!)</f>
        <v>#REF!</v>
      </c>
      <c r="F376" s="419" t="e">
        <f>IF(Tabla46[[#This Row],[Tipos de Acciones]]="","",'Formulario PPGR1'!#REF!)</f>
        <v>#REF!</v>
      </c>
      <c r="G376" s="416" t="s">
        <v>936</v>
      </c>
      <c r="H376" s="416" t="s">
        <v>2221</v>
      </c>
      <c r="I376" s="417" t="s">
        <v>2241</v>
      </c>
      <c r="J376" s="416" t="s">
        <v>2241</v>
      </c>
      <c r="K376" s="418" t="s">
        <v>2243</v>
      </c>
      <c r="L376" s="416" t="s">
        <v>469</v>
      </c>
      <c r="M376" s="316" t="s">
        <v>2265</v>
      </c>
      <c r="N376" s="316" t="s">
        <v>1157</v>
      </c>
      <c r="O376" s="415" t="s">
        <v>2200</v>
      </c>
      <c r="P376" s="318" t="s">
        <v>1157</v>
      </c>
      <c r="Q376" s="293" t="s">
        <v>2201</v>
      </c>
      <c r="R376" s="293">
        <v>2</v>
      </c>
      <c r="S376" s="517">
        <v>3520</v>
      </c>
      <c r="T376" s="520" t="e">
        <f>+[1]!Tabla46[[#This Row],[Precio Unitario]]*[1]!Tabla46[[#This Row],[Cantidad de Insumos]]</f>
        <v>#REF!</v>
      </c>
      <c r="U376" s="414">
        <v>239301</v>
      </c>
      <c r="V376" s="328" t="s">
        <v>926</v>
      </c>
      <c r="W376" s="420"/>
    </row>
    <row r="377" spans="2:23" ht="18.75" hidden="1" customHeight="1" x14ac:dyDescent="0.2">
      <c r="B377" s="419" t="e">
        <f>IF(Tabla46[[#This Row],[Tipos de Acciones]]="","",CONCATENATE(Tabla46[[#This Row],[POA]],".",Tabla46[[#This Row],[SRS]],".",Tabla46[[#This Row],[AREA]],".",Tabla46[[#This Row],[TIPO]]))</f>
        <v>#REF!</v>
      </c>
      <c r="C377" s="419" t="e">
        <f>IF(Tabla46[[#This Row],[Tipos de Acciones]]="","",'Formulario PPGR1'!#REF!)</f>
        <v>#REF!</v>
      </c>
      <c r="D377" s="419" t="e">
        <f>IF(Tabla46[[#This Row],[Tipos de Acciones]]="","",'Formulario PPGR1'!#REF!)</f>
        <v>#REF!</v>
      </c>
      <c r="E377" s="419" t="e">
        <f>IF(Tabla46[[#This Row],[Tipos de Acciones]]="","",'Formulario PPGR1'!#REF!)</f>
        <v>#REF!</v>
      </c>
      <c r="F377" s="419" t="e">
        <f>IF(Tabla46[[#This Row],[Tipos de Acciones]]="","",'Formulario PPGR1'!#REF!)</f>
        <v>#REF!</v>
      </c>
      <c r="G377" s="416" t="s">
        <v>936</v>
      </c>
      <c r="H377" s="416" t="s">
        <v>2221</v>
      </c>
      <c r="I377" s="417" t="s">
        <v>2236</v>
      </c>
      <c r="J377" s="416" t="s">
        <v>2236</v>
      </c>
      <c r="K377" s="418" t="s">
        <v>2239</v>
      </c>
      <c r="L377" s="416" t="s">
        <v>469</v>
      </c>
      <c r="M377" s="316" t="s">
        <v>2265</v>
      </c>
      <c r="N377" s="316" t="s">
        <v>1157</v>
      </c>
      <c r="O377" s="415" t="s">
        <v>2200</v>
      </c>
      <c r="P377" s="318" t="s">
        <v>1157</v>
      </c>
      <c r="Q377" s="293" t="s">
        <v>2201</v>
      </c>
      <c r="R377" s="293">
        <v>2</v>
      </c>
      <c r="S377" s="517">
        <v>15733.33</v>
      </c>
      <c r="T377" s="520" t="e">
        <f>+[1]!Tabla46[[#This Row],[Precio Unitario]]*[1]!Tabla46[[#This Row],[Cantidad de Insumos]]</f>
        <v>#REF!</v>
      </c>
      <c r="U377" s="414">
        <v>239301</v>
      </c>
      <c r="V377" s="328" t="s">
        <v>926</v>
      </c>
      <c r="W377" s="420"/>
    </row>
    <row r="378" spans="2:23" ht="18.75" hidden="1" customHeight="1" x14ac:dyDescent="0.2">
      <c r="B378" s="419" t="e">
        <f>IF(Tabla46[[#This Row],[Tipos de Acciones]]="","",CONCATENATE(Tabla46[[#This Row],[POA]],".",Tabla46[[#This Row],[SRS]],".",Tabla46[[#This Row],[AREA]],".",Tabla46[[#This Row],[TIPO]]))</f>
        <v>#REF!</v>
      </c>
      <c r="C378" s="419" t="e">
        <f>IF(Tabla46[[#This Row],[Tipos de Acciones]]="","",'Formulario PPGR1'!#REF!)</f>
        <v>#REF!</v>
      </c>
      <c r="D378" s="419" t="e">
        <f>IF(Tabla46[[#This Row],[Tipos de Acciones]]="","",'Formulario PPGR1'!#REF!)</f>
        <v>#REF!</v>
      </c>
      <c r="E378" s="419" t="e">
        <f>IF(Tabla46[[#This Row],[Tipos de Acciones]]="","",'Formulario PPGR1'!#REF!)</f>
        <v>#REF!</v>
      </c>
      <c r="F378" s="419" t="e">
        <f>IF(Tabla46[[#This Row],[Tipos de Acciones]]="","",'Formulario PPGR1'!#REF!)</f>
        <v>#REF!</v>
      </c>
      <c r="G378" s="416" t="s">
        <v>936</v>
      </c>
      <c r="H378" s="416" t="s">
        <v>2221</v>
      </c>
      <c r="I378" s="417" t="s">
        <v>2236</v>
      </c>
      <c r="J378" s="416" t="s">
        <v>2236</v>
      </c>
      <c r="K378" s="418" t="s">
        <v>2240</v>
      </c>
      <c r="L378" s="416" t="s">
        <v>469</v>
      </c>
      <c r="M378" s="316" t="s">
        <v>2265</v>
      </c>
      <c r="N378" s="316" t="s">
        <v>1157</v>
      </c>
      <c r="O378" s="415" t="s">
        <v>2200</v>
      </c>
      <c r="P378" s="318" t="s">
        <v>1157</v>
      </c>
      <c r="Q378" s="293" t="s">
        <v>2201</v>
      </c>
      <c r="R378" s="293">
        <v>2</v>
      </c>
      <c r="S378" s="517">
        <v>4500</v>
      </c>
      <c r="T378" s="520" t="e">
        <f>+[1]!Tabla46[[#This Row],[Precio Unitario]]*[1]!Tabla46[[#This Row],[Cantidad de Insumos]]</f>
        <v>#REF!</v>
      </c>
      <c r="U378" s="414">
        <v>239301</v>
      </c>
      <c r="V378" s="328" t="s">
        <v>926</v>
      </c>
      <c r="W378" s="420"/>
    </row>
    <row r="379" spans="2:23" ht="18.75" hidden="1" customHeight="1" x14ac:dyDescent="0.2">
      <c r="B379" s="419" t="e">
        <f>IF(Tabla46[[#This Row],[Tipos de Acciones]]="","",CONCATENATE(Tabla46[[#This Row],[POA]],".",Tabla46[[#This Row],[SRS]],".",Tabla46[[#This Row],[AREA]],".",Tabla46[[#This Row],[TIPO]]))</f>
        <v>#REF!</v>
      </c>
      <c r="C379" s="419" t="e">
        <f>IF(Tabla46[[#This Row],[Tipos de Acciones]]="","",'Formulario PPGR1'!#REF!)</f>
        <v>#REF!</v>
      </c>
      <c r="D379" s="419" t="e">
        <f>IF(Tabla46[[#This Row],[Tipos de Acciones]]="","",'Formulario PPGR1'!#REF!)</f>
        <v>#REF!</v>
      </c>
      <c r="E379" s="419" t="e">
        <f>IF(Tabla46[[#This Row],[Tipos de Acciones]]="","",'Formulario PPGR1'!#REF!)</f>
        <v>#REF!</v>
      </c>
      <c r="F379" s="419" t="e">
        <f>IF(Tabla46[[#This Row],[Tipos de Acciones]]="","",'Formulario PPGR1'!#REF!)</f>
        <v>#REF!</v>
      </c>
      <c r="G379" s="416" t="s">
        <v>936</v>
      </c>
      <c r="H379" s="416" t="s">
        <v>2209</v>
      </c>
      <c r="I379" s="417" t="s">
        <v>2200</v>
      </c>
      <c r="J379" s="416" t="s">
        <v>2248</v>
      </c>
      <c r="K379" s="418" t="s">
        <v>2248</v>
      </c>
      <c r="L379" s="416" t="s">
        <v>469</v>
      </c>
      <c r="M379" s="316" t="s">
        <v>2265</v>
      </c>
      <c r="N379" s="316" t="s">
        <v>1157</v>
      </c>
      <c r="O379" s="415" t="s">
        <v>2200</v>
      </c>
      <c r="P379" s="318" t="s">
        <v>1157</v>
      </c>
      <c r="Q379" s="293" t="s">
        <v>2201</v>
      </c>
      <c r="R379" s="293">
        <v>1</v>
      </c>
      <c r="S379" s="517">
        <v>30000</v>
      </c>
      <c r="T379" s="520" t="e">
        <f>+[1]!Tabla46[[#This Row],[Precio Unitario]]*[1]!Tabla46[[#This Row],[Cantidad de Insumos]]</f>
        <v>#REF!</v>
      </c>
      <c r="U379" s="414">
        <v>265801</v>
      </c>
      <c r="V379" s="328" t="s">
        <v>926</v>
      </c>
      <c r="W379" s="420"/>
    </row>
    <row r="380" spans="2:23" ht="18.75" hidden="1" customHeight="1" x14ac:dyDescent="0.2">
      <c r="B380" s="419" t="e">
        <f>IF(Tabla46[[#This Row],[Tipos de Acciones]]="","",CONCATENATE(Tabla46[[#This Row],[POA]],".",Tabla46[[#This Row],[SRS]],".",Tabla46[[#This Row],[AREA]],".",Tabla46[[#This Row],[TIPO]]))</f>
        <v>#REF!</v>
      </c>
      <c r="C380" s="419" t="e">
        <f>IF(Tabla46[[#This Row],[Tipos de Acciones]]="","",'Formulario PPGR1'!#REF!)</f>
        <v>#REF!</v>
      </c>
      <c r="D380" s="419" t="e">
        <f>IF(Tabla46[[#This Row],[Tipos de Acciones]]="","",'Formulario PPGR1'!#REF!)</f>
        <v>#REF!</v>
      </c>
      <c r="E380" s="419" t="e">
        <f>IF(Tabla46[[#This Row],[Tipos de Acciones]]="","",'Formulario PPGR1'!#REF!)</f>
        <v>#REF!</v>
      </c>
      <c r="F380" s="419" t="e">
        <f>IF(Tabla46[[#This Row],[Tipos de Acciones]]="","",'Formulario PPGR1'!#REF!)</f>
        <v>#REF!</v>
      </c>
      <c r="G380" s="416" t="s">
        <v>934</v>
      </c>
      <c r="H380" s="416" t="s">
        <v>2209</v>
      </c>
      <c r="I380" s="417" t="s">
        <v>2200</v>
      </c>
      <c r="J380" s="416" t="s">
        <v>2248</v>
      </c>
      <c r="K380" s="418" t="s">
        <v>2248</v>
      </c>
      <c r="L380" s="416" t="s">
        <v>469</v>
      </c>
      <c r="M380" s="316" t="s">
        <v>2265</v>
      </c>
      <c r="N380" s="316" t="s">
        <v>1157</v>
      </c>
      <c r="O380" s="415" t="s">
        <v>2200</v>
      </c>
      <c r="P380" s="318" t="s">
        <v>1157</v>
      </c>
      <c r="Q380" s="293" t="s">
        <v>2201</v>
      </c>
      <c r="R380" s="293">
        <v>3</v>
      </c>
      <c r="S380" s="517">
        <v>5000</v>
      </c>
      <c r="T380" s="520" t="e">
        <f>+[1]!Tabla46[[#This Row],[Precio Unitario]]*[1]!Tabla46[[#This Row],[Cantidad de Insumos]]</f>
        <v>#REF!</v>
      </c>
      <c r="U380" s="414">
        <v>265801</v>
      </c>
      <c r="V380" s="328" t="s">
        <v>926</v>
      </c>
      <c r="W380" s="420"/>
    </row>
    <row r="381" spans="2:23" ht="18.75" hidden="1" customHeight="1" x14ac:dyDescent="0.2">
      <c r="B381" s="419" t="e">
        <f>IF(Tabla46[[#This Row],[Tipos de Acciones]]="","",CONCATENATE(Tabla46[[#This Row],[POA]],".",Tabla46[[#This Row],[SRS]],".",Tabla46[[#This Row],[AREA]],".",Tabla46[[#This Row],[TIPO]]))</f>
        <v>#REF!</v>
      </c>
      <c r="C381" s="419" t="e">
        <f>IF(Tabla46[[#This Row],[Tipos de Acciones]]="","",'Formulario PPGR1'!#REF!)</f>
        <v>#REF!</v>
      </c>
      <c r="D381" s="419" t="e">
        <f>IF(Tabla46[[#This Row],[Tipos de Acciones]]="","",'Formulario PPGR1'!#REF!)</f>
        <v>#REF!</v>
      </c>
      <c r="E381" s="419" t="e">
        <f>IF(Tabla46[[#This Row],[Tipos de Acciones]]="","",'Formulario PPGR1'!#REF!)</f>
        <v>#REF!</v>
      </c>
      <c r="F381" s="419" t="e">
        <f>IF(Tabla46[[#This Row],[Tipos de Acciones]]="","",'Formulario PPGR1'!#REF!)</f>
        <v>#REF!</v>
      </c>
      <c r="G381" s="416" t="s">
        <v>936</v>
      </c>
      <c r="H381" s="416" t="s">
        <v>2221</v>
      </c>
      <c r="I381" s="417" t="s">
        <v>2244</v>
      </c>
      <c r="J381" s="416" t="s">
        <v>2244</v>
      </c>
      <c r="K381" s="418" t="s">
        <v>2245</v>
      </c>
      <c r="L381" s="416" t="s">
        <v>469</v>
      </c>
      <c r="M381" s="316" t="s">
        <v>2265</v>
      </c>
      <c r="N381" s="316" t="s">
        <v>1157</v>
      </c>
      <c r="O381" s="415" t="s">
        <v>2200</v>
      </c>
      <c r="P381" s="318" t="s">
        <v>1157</v>
      </c>
      <c r="Q381" s="293" t="s">
        <v>2201</v>
      </c>
      <c r="R381" s="293">
        <v>1</v>
      </c>
      <c r="S381" s="517">
        <v>14666.65</v>
      </c>
      <c r="T381" s="520" t="e">
        <f>+[1]!Tabla46[[#This Row],[Precio Unitario]]*[1]!Tabla46[[#This Row],[Cantidad de Insumos]]</f>
        <v>#REF!</v>
      </c>
      <c r="U381" s="414">
        <v>239601</v>
      </c>
      <c r="V381" s="328" t="s">
        <v>926</v>
      </c>
      <c r="W381" s="420"/>
    </row>
    <row r="382" spans="2:23" ht="18.75" hidden="1" customHeight="1" x14ac:dyDescent="0.2">
      <c r="B382" s="419" t="e">
        <f>IF(Tabla46[[#This Row],[Tipos de Acciones]]="","",CONCATENATE(Tabla46[[#This Row],[POA]],".",Tabla46[[#This Row],[SRS]],".",Tabla46[[#This Row],[AREA]],".",Tabla46[[#This Row],[TIPO]]))</f>
        <v>#REF!</v>
      </c>
      <c r="C382" s="419" t="e">
        <f>IF(Tabla46[[#This Row],[Tipos de Acciones]]="","",'Formulario PPGR1'!#REF!)</f>
        <v>#REF!</v>
      </c>
      <c r="D382" s="419" t="e">
        <f>IF(Tabla46[[#This Row],[Tipos de Acciones]]="","",'Formulario PPGR1'!#REF!)</f>
        <v>#REF!</v>
      </c>
      <c r="E382" s="419" t="e">
        <f>IF(Tabla46[[#This Row],[Tipos de Acciones]]="","",'Formulario PPGR1'!#REF!)</f>
        <v>#REF!</v>
      </c>
      <c r="F382" s="419" t="e">
        <f>IF(Tabla46[[#This Row],[Tipos de Acciones]]="","",'Formulario PPGR1'!#REF!)</f>
        <v>#REF!</v>
      </c>
      <c r="G382" s="416" t="s">
        <v>936</v>
      </c>
      <c r="H382" s="416" t="s">
        <v>2221</v>
      </c>
      <c r="I382" s="417" t="s">
        <v>2246</v>
      </c>
      <c r="J382" s="416" t="s">
        <v>2246</v>
      </c>
      <c r="K382" s="418" t="s">
        <v>2247</v>
      </c>
      <c r="L382" s="416" t="s">
        <v>469</v>
      </c>
      <c r="M382" s="316" t="s">
        <v>2265</v>
      </c>
      <c r="N382" s="316" t="s">
        <v>1157</v>
      </c>
      <c r="O382" s="415" t="s">
        <v>2200</v>
      </c>
      <c r="P382" s="318" t="s">
        <v>1157</v>
      </c>
      <c r="Q382" s="293" t="s">
        <v>2201</v>
      </c>
      <c r="R382" s="293">
        <v>1</v>
      </c>
      <c r="S382" s="517">
        <v>257712</v>
      </c>
      <c r="T382" s="520" t="e">
        <f>+[1]!Tabla46[[#This Row],[Precio Unitario]]*[1]!Tabla46[[#This Row],[Cantidad de Insumos]]</f>
        <v>#REF!</v>
      </c>
      <c r="U382" s="414">
        <v>261401</v>
      </c>
      <c r="V382" s="328" t="s">
        <v>926</v>
      </c>
      <c r="W382" s="420"/>
    </row>
    <row r="383" spans="2:23" ht="18.75" hidden="1" customHeight="1" x14ac:dyDescent="0.2">
      <c r="B383" s="419" t="e">
        <f>IF(Tabla46[[#This Row],[Tipos de Acciones]]="","",CONCATENATE(Tabla46[[#This Row],[POA]],".",Tabla46[[#This Row],[SRS]],".",Tabla46[[#This Row],[AREA]],".",Tabla46[[#This Row],[TIPO]]))</f>
        <v>#REF!</v>
      </c>
      <c r="C383" s="419" t="e">
        <f>IF(Tabla46[[#This Row],[Tipos de Acciones]]="","",'Formulario PPGR1'!#REF!)</f>
        <v>#REF!</v>
      </c>
      <c r="D383" s="419" t="e">
        <f>IF(Tabla46[[#This Row],[Tipos de Acciones]]="","",'Formulario PPGR1'!#REF!)</f>
        <v>#REF!</v>
      </c>
      <c r="E383" s="419" t="e">
        <f>IF(Tabla46[[#This Row],[Tipos de Acciones]]="","",'Formulario PPGR1'!#REF!)</f>
        <v>#REF!</v>
      </c>
      <c r="F383" s="419" t="e">
        <f>IF(Tabla46[[#This Row],[Tipos de Acciones]]="","",'Formulario PPGR1'!#REF!)</f>
        <v>#REF!</v>
      </c>
      <c r="G383" s="416" t="s">
        <v>936</v>
      </c>
      <c r="H383" s="416" t="s">
        <v>2221</v>
      </c>
      <c r="I383" s="417" t="s">
        <v>2236</v>
      </c>
      <c r="J383" s="416" t="s">
        <v>2236</v>
      </c>
      <c r="K383" s="418" t="s">
        <v>2238</v>
      </c>
      <c r="L383" s="416" t="s">
        <v>469</v>
      </c>
      <c r="M383" s="316" t="s">
        <v>2265</v>
      </c>
      <c r="N383" s="316" t="s">
        <v>1157</v>
      </c>
      <c r="O383" s="415" t="s">
        <v>2200</v>
      </c>
      <c r="P383" s="318" t="s">
        <v>1157</v>
      </c>
      <c r="Q383" s="293" t="s">
        <v>2201</v>
      </c>
      <c r="R383" s="293">
        <v>2</v>
      </c>
      <c r="S383" s="517">
        <v>4500</v>
      </c>
      <c r="T383" s="520" t="e">
        <f>+[1]!Tabla46[[#This Row],[Precio Unitario]]*[1]!Tabla46[[#This Row],[Cantidad de Insumos]]</f>
        <v>#REF!</v>
      </c>
      <c r="U383" s="414">
        <v>239301</v>
      </c>
      <c r="V383" s="328" t="s">
        <v>926</v>
      </c>
      <c r="W383" s="420"/>
    </row>
    <row r="384" spans="2:23" ht="18.75" hidden="1" customHeight="1" x14ac:dyDescent="0.2">
      <c r="B384" s="419" t="e">
        <f>IF(Tabla46[[#This Row],[Tipos de Acciones]]="","",CONCATENATE(Tabla46[[#This Row],[POA]],".",Tabla46[[#This Row],[SRS]],".",Tabla46[[#This Row],[AREA]],".",Tabla46[[#This Row],[TIPO]]))</f>
        <v>#REF!</v>
      </c>
      <c r="C384" s="419" t="e">
        <f>IF(Tabla46[[#This Row],[Tipos de Acciones]]="","",'Formulario PPGR1'!#REF!)</f>
        <v>#REF!</v>
      </c>
      <c r="D384" s="419" t="e">
        <f>IF(Tabla46[[#This Row],[Tipos de Acciones]]="","",'Formulario PPGR1'!#REF!)</f>
        <v>#REF!</v>
      </c>
      <c r="E384" s="419" t="e">
        <f>IF(Tabla46[[#This Row],[Tipos de Acciones]]="","",'Formulario PPGR1'!#REF!)</f>
        <v>#REF!</v>
      </c>
      <c r="F384" s="419" t="e">
        <f>IF(Tabla46[[#This Row],[Tipos de Acciones]]="","",'Formulario PPGR1'!#REF!)</f>
        <v>#REF!</v>
      </c>
      <c r="G384" s="416" t="s">
        <v>936</v>
      </c>
      <c r="H384" s="416" t="s">
        <v>2221</v>
      </c>
      <c r="I384" s="417" t="s">
        <v>2227</v>
      </c>
      <c r="J384" s="416" t="s">
        <v>2227</v>
      </c>
      <c r="K384" s="418" t="s">
        <v>2228</v>
      </c>
      <c r="L384" s="416" t="s">
        <v>469</v>
      </c>
      <c r="M384" s="316" t="s">
        <v>2265</v>
      </c>
      <c r="N384" s="316" t="s">
        <v>1157</v>
      </c>
      <c r="O384" s="415" t="s">
        <v>2200</v>
      </c>
      <c r="P384" s="318" t="s">
        <v>1157</v>
      </c>
      <c r="Q384" s="293" t="s">
        <v>2201</v>
      </c>
      <c r="R384" s="293">
        <v>1</v>
      </c>
      <c r="S384" s="517">
        <v>12836.04</v>
      </c>
      <c r="T384" s="520" t="e">
        <f>+[1]!Tabla46[[#This Row],[Precio Unitario]]*[1]!Tabla46[[#This Row],[Cantidad de Insumos]]</f>
        <v>#REF!</v>
      </c>
      <c r="U384" s="414">
        <v>239301</v>
      </c>
      <c r="V384" s="328" t="s">
        <v>926</v>
      </c>
      <c r="W384" s="420"/>
    </row>
    <row r="385" spans="2:23" ht="18.75" customHeight="1" x14ac:dyDescent="0.2">
      <c r="B385" s="419" t="e">
        <f>IF(Tabla46[[#This Row],[Tipos de Acciones]]="","",CONCATENATE(Tabla46[[#This Row],[POA]],".",Tabla46[[#This Row],[SRS]],".",Tabla46[[#This Row],[AREA]],".",Tabla46[[#This Row],[TIPO]]))</f>
        <v>#REF!</v>
      </c>
      <c r="C385" s="419" t="e">
        <f>IF(Tabla46[[#This Row],[Tipos de Acciones]]="","",'Formulario PPGR1'!#REF!)</f>
        <v>#REF!</v>
      </c>
      <c r="D385" s="419" t="e">
        <f>IF(Tabla46[[#This Row],[Tipos de Acciones]]="","",'Formulario PPGR1'!#REF!)</f>
        <v>#REF!</v>
      </c>
      <c r="E385" s="419" t="e">
        <f>IF(Tabla46[[#This Row],[Tipos de Acciones]]="","",'Formulario PPGR1'!#REF!)</f>
        <v>#REF!</v>
      </c>
      <c r="F385" s="419" t="e">
        <f>IF(Tabla46[[#This Row],[Tipos de Acciones]]="","",'Formulario PPGR1'!#REF!)</f>
        <v>#REF!</v>
      </c>
      <c r="G385" s="416" t="s">
        <v>936</v>
      </c>
      <c r="H385" s="416" t="s">
        <v>2221</v>
      </c>
      <c r="I385" s="417" t="s">
        <v>2229</v>
      </c>
      <c r="J385" s="416" t="s">
        <v>2229</v>
      </c>
      <c r="K385" s="418" t="s">
        <v>2230</v>
      </c>
      <c r="L385" s="416" t="s">
        <v>469</v>
      </c>
      <c r="M385" s="316" t="s">
        <v>2265</v>
      </c>
      <c r="N385" s="316" t="s">
        <v>1157</v>
      </c>
      <c r="O385" s="415" t="s">
        <v>2200</v>
      </c>
      <c r="P385" s="318" t="s">
        <v>1157</v>
      </c>
      <c r="Q385" s="293" t="s">
        <v>2201</v>
      </c>
      <c r="R385" s="293">
        <v>1</v>
      </c>
      <c r="S385" s="517">
        <v>180000</v>
      </c>
      <c r="T385" s="520" t="e">
        <f>+[1]!Tabla46[[#This Row],[Precio Unitario]]*[1]!Tabla46[[#This Row],[Cantidad de Insumos]]</f>
        <v>#REF!</v>
      </c>
      <c r="U385" s="414">
        <v>263101</v>
      </c>
      <c r="V385" s="328" t="s">
        <v>926</v>
      </c>
      <c r="W385" s="420"/>
    </row>
    <row r="386" spans="2:23" ht="18.75" hidden="1" customHeight="1" x14ac:dyDescent="0.2">
      <c r="B386" s="419" t="e">
        <f>IF(Tabla46[[#This Row],[Tipos de Acciones]]="","",CONCATENATE(Tabla46[[#This Row],[POA]],".",Tabla46[[#This Row],[SRS]],".",Tabla46[[#This Row],[AREA]],".",Tabla46[[#This Row],[TIPO]]))</f>
        <v>#REF!</v>
      </c>
      <c r="C386" s="419" t="e">
        <f>IF(Tabla46[[#This Row],[Tipos de Acciones]]="","",'Formulario PPGR1'!#REF!)</f>
        <v>#REF!</v>
      </c>
      <c r="D386" s="419" t="e">
        <f>IF(Tabla46[[#This Row],[Tipos de Acciones]]="","",'Formulario PPGR1'!#REF!)</f>
        <v>#REF!</v>
      </c>
      <c r="E386" s="419" t="e">
        <f>IF(Tabla46[[#This Row],[Tipos de Acciones]]="","",'Formulario PPGR1'!#REF!)</f>
        <v>#REF!</v>
      </c>
      <c r="F386" s="419" t="e">
        <f>IF(Tabla46[[#This Row],[Tipos de Acciones]]="","",'Formulario PPGR1'!#REF!)</f>
        <v>#REF!</v>
      </c>
      <c r="G386" s="416" t="s">
        <v>934</v>
      </c>
      <c r="H386" s="416" t="s">
        <v>2206</v>
      </c>
      <c r="I386" s="417" t="s">
        <v>2212</v>
      </c>
      <c r="J386" s="416" t="s">
        <v>2212</v>
      </c>
      <c r="K386" s="418" t="s">
        <v>2213</v>
      </c>
      <c r="L386" s="416" t="s">
        <v>469</v>
      </c>
      <c r="M386" s="316" t="s">
        <v>2265</v>
      </c>
      <c r="N386" s="316" t="s">
        <v>1157</v>
      </c>
      <c r="O386" s="415" t="s">
        <v>2200</v>
      </c>
      <c r="P386" s="318" t="s">
        <v>1157</v>
      </c>
      <c r="Q386" s="293" t="s">
        <v>2201</v>
      </c>
      <c r="R386" s="293">
        <v>3</v>
      </c>
      <c r="S386" s="517">
        <v>56050</v>
      </c>
      <c r="T386" s="520" t="e">
        <f>+[1]!Tabla46[[#This Row],[Precio Unitario]]*[1]!Tabla46[[#This Row],[Cantidad de Insumos]]</f>
        <v>#REF!</v>
      </c>
      <c r="U386" s="414">
        <v>261301</v>
      </c>
      <c r="V386" s="328" t="s">
        <v>926</v>
      </c>
      <c r="W386" s="420"/>
    </row>
    <row r="387" spans="2:23" ht="18.75" hidden="1" customHeight="1" x14ac:dyDescent="0.2">
      <c r="B387" s="419" t="e">
        <f>IF(Tabla46[[#This Row],[Tipos de Acciones]]="","",CONCATENATE(Tabla46[[#This Row],[POA]],".",Tabla46[[#This Row],[SRS]],".",Tabla46[[#This Row],[AREA]],".",Tabla46[[#This Row],[TIPO]]))</f>
        <v>#REF!</v>
      </c>
      <c r="C387" s="419" t="e">
        <f>IF(Tabla46[[#This Row],[Tipos de Acciones]]="","",'Formulario PPGR1'!#REF!)</f>
        <v>#REF!</v>
      </c>
      <c r="D387" s="419" t="e">
        <f>IF(Tabla46[[#This Row],[Tipos de Acciones]]="","",'Formulario PPGR1'!#REF!)</f>
        <v>#REF!</v>
      </c>
      <c r="E387" s="419" t="e">
        <f>IF(Tabla46[[#This Row],[Tipos de Acciones]]="","",'Formulario PPGR1'!#REF!)</f>
        <v>#REF!</v>
      </c>
      <c r="F387" s="419" t="e">
        <f>IF(Tabla46[[#This Row],[Tipos de Acciones]]="","",'Formulario PPGR1'!#REF!)</f>
        <v>#REF!</v>
      </c>
      <c r="G387" s="416" t="s">
        <v>936</v>
      </c>
      <c r="H387" s="416" t="s">
        <v>2215</v>
      </c>
      <c r="I387" s="417" t="s">
        <v>2216</v>
      </c>
      <c r="J387" s="416" t="s">
        <v>2216</v>
      </c>
      <c r="K387" s="418" t="s">
        <v>2217</v>
      </c>
      <c r="L387" s="416" t="s">
        <v>469</v>
      </c>
      <c r="M387" s="316" t="s">
        <v>2265</v>
      </c>
      <c r="N387" s="316" t="s">
        <v>1157</v>
      </c>
      <c r="O387" s="415" t="s">
        <v>2200</v>
      </c>
      <c r="P387" s="318" t="s">
        <v>1157</v>
      </c>
      <c r="Q387" s="293" t="s">
        <v>2201</v>
      </c>
      <c r="R387" s="293">
        <v>1</v>
      </c>
      <c r="S387" s="517">
        <v>15000</v>
      </c>
      <c r="T387" s="520" t="e">
        <f>+[1]!Tabla46[[#This Row],[Precio Unitario]]*[1]!Tabla46[[#This Row],[Cantidad de Insumos]]</f>
        <v>#REF!</v>
      </c>
      <c r="U387" s="414">
        <v>239601</v>
      </c>
      <c r="V387" s="328" t="s">
        <v>926</v>
      </c>
      <c r="W387" s="420"/>
    </row>
    <row r="388" spans="2:23" ht="18.75" hidden="1" customHeight="1" x14ac:dyDescent="0.2">
      <c r="B388" s="419" t="e">
        <f>IF(Tabla46[[#This Row],[Tipos de Acciones]]="","",CONCATENATE(Tabla46[[#This Row],[POA]],".",Tabla46[[#This Row],[SRS]],".",Tabla46[[#This Row],[AREA]],".",Tabla46[[#This Row],[TIPO]]))</f>
        <v>#REF!</v>
      </c>
      <c r="C388" s="419" t="e">
        <f>IF(Tabla46[[#This Row],[Tipos de Acciones]]="","",'Formulario PPGR1'!#REF!)</f>
        <v>#REF!</v>
      </c>
      <c r="D388" s="419" t="e">
        <f>IF(Tabla46[[#This Row],[Tipos de Acciones]]="","",'Formulario PPGR1'!#REF!)</f>
        <v>#REF!</v>
      </c>
      <c r="E388" s="419" t="e">
        <f>IF(Tabla46[[#This Row],[Tipos de Acciones]]="","",'Formulario PPGR1'!#REF!)</f>
        <v>#REF!</v>
      </c>
      <c r="F388" s="419" t="e">
        <f>IF(Tabla46[[#This Row],[Tipos de Acciones]]="","",'Formulario PPGR1'!#REF!)</f>
        <v>#REF!</v>
      </c>
      <c r="G388" s="416" t="s">
        <v>936</v>
      </c>
      <c r="H388" s="416" t="s">
        <v>2206</v>
      </c>
      <c r="I388" s="417" t="s">
        <v>2212</v>
      </c>
      <c r="J388" s="416" t="s">
        <v>2212</v>
      </c>
      <c r="K388" s="418" t="s">
        <v>2213</v>
      </c>
      <c r="L388" s="416" t="s">
        <v>469</v>
      </c>
      <c r="M388" s="316" t="s">
        <v>2266</v>
      </c>
      <c r="N388" s="316" t="s">
        <v>1157</v>
      </c>
      <c r="O388" s="415" t="s">
        <v>2200</v>
      </c>
      <c r="P388" s="318" t="s">
        <v>1157</v>
      </c>
      <c r="Q388" s="293" t="s">
        <v>2201</v>
      </c>
      <c r="R388" s="293">
        <v>1</v>
      </c>
      <c r="S388" s="517">
        <v>56050</v>
      </c>
      <c r="T388" s="520" t="e">
        <f>+[1]!Tabla46[[#This Row],[Precio Unitario]]*[1]!Tabla46[[#This Row],[Cantidad de Insumos]]</f>
        <v>#REF!</v>
      </c>
      <c r="U388" s="414">
        <v>261301</v>
      </c>
      <c r="V388" s="328" t="s">
        <v>926</v>
      </c>
      <c r="W388" s="420"/>
    </row>
    <row r="389" spans="2:23" ht="18.75" hidden="1" customHeight="1" x14ac:dyDescent="0.2">
      <c r="B389" s="419" t="e">
        <f>IF(Tabla46[[#This Row],[Tipos de Acciones]]="","",CONCATENATE(Tabla46[[#This Row],[POA]],".",Tabla46[[#This Row],[SRS]],".",Tabla46[[#This Row],[AREA]],".",Tabla46[[#This Row],[TIPO]]))</f>
        <v>#REF!</v>
      </c>
      <c r="C389" s="419" t="e">
        <f>IF(Tabla46[[#This Row],[Tipos de Acciones]]="","",'Formulario PPGR1'!#REF!)</f>
        <v>#REF!</v>
      </c>
      <c r="D389" s="419" t="e">
        <f>IF(Tabla46[[#This Row],[Tipos de Acciones]]="","",'Formulario PPGR1'!#REF!)</f>
        <v>#REF!</v>
      </c>
      <c r="E389" s="419" t="e">
        <f>IF(Tabla46[[#This Row],[Tipos de Acciones]]="","",'Formulario PPGR1'!#REF!)</f>
        <v>#REF!</v>
      </c>
      <c r="F389" s="419" t="e">
        <f>IF(Tabla46[[#This Row],[Tipos de Acciones]]="","",'Formulario PPGR1'!#REF!)</f>
        <v>#REF!</v>
      </c>
      <c r="G389" s="416" t="s">
        <v>934</v>
      </c>
      <c r="H389" s="416" t="s">
        <v>2206</v>
      </c>
      <c r="I389" s="417" t="s">
        <v>2212</v>
      </c>
      <c r="J389" s="416" t="s">
        <v>2212</v>
      </c>
      <c r="K389" s="418" t="s">
        <v>2213</v>
      </c>
      <c r="L389" s="416" t="s">
        <v>469</v>
      </c>
      <c r="M389" s="316" t="s">
        <v>2266</v>
      </c>
      <c r="N389" s="316" t="s">
        <v>1157</v>
      </c>
      <c r="O389" s="415" t="s">
        <v>2200</v>
      </c>
      <c r="P389" s="318" t="s">
        <v>1157</v>
      </c>
      <c r="Q389" s="293" t="s">
        <v>2201</v>
      </c>
      <c r="R389" s="293">
        <v>3</v>
      </c>
      <c r="S389" s="517">
        <v>56050</v>
      </c>
      <c r="T389" s="520" t="e">
        <f>+[1]!Tabla46[[#This Row],[Precio Unitario]]*[1]!Tabla46[[#This Row],[Cantidad de Insumos]]</f>
        <v>#REF!</v>
      </c>
      <c r="U389" s="414">
        <v>261301</v>
      </c>
      <c r="V389" s="328" t="s">
        <v>926</v>
      </c>
      <c r="W389" s="420"/>
    </row>
    <row r="390" spans="2:23" ht="18.75" hidden="1" customHeight="1" x14ac:dyDescent="0.2">
      <c r="B390" s="419" t="e">
        <f>IF(Tabla46[[#This Row],[Tipos de Acciones]]="","",CONCATENATE(Tabla46[[#This Row],[POA]],".",Tabla46[[#This Row],[SRS]],".",Tabla46[[#This Row],[AREA]],".",Tabla46[[#This Row],[TIPO]]))</f>
        <v>#REF!</v>
      </c>
      <c r="C390" s="419" t="e">
        <f>IF(Tabla46[[#This Row],[Tipos de Acciones]]="","",'Formulario PPGR1'!#REF!)</f>
        <v>#REF!</v>
      </c>
      <c r="D390" s="419" t="e">
        <f>IF(Tabla46[[#This Row],[Tipos de Acciones]]="","",'Formulario PPGR1'!#REF!)</f>
        <v>#REF!</v>
      </c>
      <c r="E390" s="419" t="e">
        <f>IF(Tabla46[[#This Row],[Tipos de Acciones]]="","",'Formulario PPGR1'!#REF!)</f>
        <v>#REF!</v>
      </c>
      <c r="F390" s="419" t="e">
        <f>IF(Tabla46[[#This Row],[Tipos de Acciones]]="","",'Formulario PPGR1'!#REF!)</f>
        <v>#REF!</v>
      </c>
      <c r="G390" s="416" t="s">
        <v>936</v>
      </c>
      <c r="H390" s="416" t="s">
        <v>2215</v>
      </c>
      <c r="I390" s="417" t="s">
        <v>2216</v>
      </c>
      <c r="J390" s="416" t="s">
        <v>2216</v>
      </c>
      <c r="K390" s="418" t="s">
        <v>2217</v>
      </c>
      <c r="L390" s="416" t="s">
        <v>469</v>
      </c>
      <c r="M390" s="316" t="s">
        <v>2266</v>
      </c>
      <c r="N390" s="316" t="s">
        <v>1157</v>
      </c>
      <c r="O390" s="415" t="s">
        <v>2200</v>
      </c>
      <c r="P390" s="318" t="s">
        <v>1157</v>
      </c>
      <c r="Q390" s="293" t="s">
        <v>2201</v>
      </c>
      <c r="R390" s="293">
        <v>1</v>
      </c>
      <c r="S390" s="517">
        <v>15000</v>
      </c>
      <c r="T390" s="520" t="e">
        <f>+[1]!Tabla46[[#This Row],[Precio Unitario]]*[1]!Tabla46[[#This Row],[Cantidad de Insumos]]</f>
        <v>#REF!</v>
      </c>
      <c r="U390" s="414">
        <v>239601</v>
      </c>
      <c r="V390" s="328" t="s">
        <v>926</v>
      </c>
      <c r="W390" s="420"/>
    </row>
    <row r="391" spans="2:23" ht="18.75" hidden="1" customHeight="1" x14ac:dyDescent="0.2">
      <c r="B391" s="419" t="e">
        <f>IF(Tabla46[[#This Row],[Tipos de Acciones]]="","",CONCATENATE(Tabla46[[#This Row],[POA]],".",Tabla46[[#This Row],[SRS]],".",Tabla46[[#This Row],[AREA]],".",Tabla46[[#This Row],[TIPO]]))</f>
        <v>#REF!</v>
      </c>
      <c r="C391" s="419" t="e">
        <f>IF(Tabla46[[#This Row],[Tipos de Acciones]]="","",'Formulario PPGR1'!#REF!)</f>
        <v>#REF!</v>
      </c>
      <c r="D391" s="419" t="e">
        <f>IF(Tabla46[[#This Row],[Tipos de Acciones]]="","",'Formulario PPGR1'!#REF!)</f>
        <v>#REF!</v>
      </c>
      <c r="E391" s="419" t="e">
        <f>IF(Tabla46[[#This Row],[Tipos de Acciones]]="","",'Formulario PPGR1'!#REF!)</f>
        <v>#REF!</v>
      </c>
      <c r="F391" s="419" t="e">
        <f>IF(Tabla46[[#This Row],[Tipos de Acciones]]="","",'Formulario PPGR1'!#REF!)</f>
        <v>#REF!</v>
      </c>
      <c r="G391" s="416" t="s">
        <v>936</v>
      </c>
      <c r="H391" s="416" t="s">
        <v>2218</v>
      </c>
      <c r="I391" s="417" t="s">
        <v>2219</v>
      </c>
      <c r="J391" s="416" t="s">
        <v>2219</v>
      </c>
      <c r="K391" s="418" t="s">
        <v>2220</v>
      </c>
      <c r="L391" s="416" t="s">
        <v>469</v>
      </c>
      <c r="M391" s="316" t="s">
        <v>2266</v>
      </c>
      <c r="N391" s="316" t="s">
        <v>1157</v>
      </c>
      <c r="O391" s="415" t="s">
        <v>2200</v>
      </c>
      <c r="P391" s="318" t="s">
        <v>1157</v>
      </c>
      <c r="Q391" s="293" t="s">
        <v>2201</v>
      </c>
      <c r="R391" s="293">
        <v>2</v>
      </c>
      <c r="S391" s="517">
        <v>8600</v>
      </c>
      <c r="T391" s="520" t="e">
        <f>+[1]!Tabla46[[#This Row],[Precio Unitario]]*[1]!Tabla46[[#This Row],[Cantidad de Insumos]]</f>
        <v>#REF!</v>
      </c>
      <c r="U391" s="414">
        <v>239601</v>
      </c>
      <c r="V391" s="328" t="s">
        <v>926</v>
      </c>
      <c r="W391" s="420"/>
    </row>
    <row r="392" spans="2:23" ht="18.75" hidden="1" customHeight="1" x14ac:dyDescent="0.2">
      <c r="B392" s="419" t="e">
        <f>IF(Tabla46[[#This Row],[Tipos de Acciones]]="","",CONCATENATE(Tabla46[[#This Row],[POA]],".",Tabla46[[#This Row],[SRS]],".",Tabla46[[#This Row],[AREA]],".",Tabla46[[#This Row],[TIPO]]))</f>
        <v>#REF!</v>
      </c>
      <c r="C392" s="419" t="e">
        <f>IF(Tabla46[[#This Row],[Tipos de Acciones]]="","",'Formulario PPGR1'!#REF!)</f>
        <v>#REF!</v>
      </c>
      <c r="D392" s="419" t="e">
        <f>IF(Tabla46[[#This Row],[Tipos de Acciones]]="","",'Formulario PPGR1'!#REF!)</f>
        <v>#REF!</v>
      </c>
      <c r="E392" s="419" t="e">
        <f>IF(Tabla46[[#This Row],[Tipos de Acciones]]="","",'Formulario PPGR1'!#REF!)</f>
        <v>#REF!</v>
      </c>
      <c r="F392" s="419" t="e">
        <f>IF(Tabla46[[#This Row],[Tipos de Acciones]]="","",'Formulario PPGR1'!#REF!)</f>
        <v>#REF!</v>
      </c>
      <c r="G392" s="416" t="s">
        <v>936</v>
      </c>
      <c r="H392" s="416" t="s">
        <v>2221</v>
      </c>
      <c r="I392" s="417" t="s">
        <v>2222</v>
      </c>
      <c r="J392" s="416" t="s">
        <v>2222</v>
      </c>
      <c r="K392" s="418" t="s">
        <v>2223</v>
      </c>
      <c r="L392" s="416" t="s">
        <v>469</v>
      </c>
      <c r="M392" s="316" t="s">
        <v>2266</v>
      </c>
      <c r="N392" s="316" t="s">
        <v>1157</v>
      </c>
      <c r="O392" s="415" t="s">
        <v>2200</v>
      </c>
      <c r="P392" s="318" t="s">
        <v>1157</v>
      </c>
      <c r="Q392" s="293" t="s">
        <v>2201</v>
      </c>
      <c r="R392" s="293">
        <v>2</v>
      </c>
      <c r="S392" s="517">
        <v>43660</v>
      </c>
      <c r="T392" s="520" t="e">
        <f>+[1]!Tabla46[[#This Row],[Precio Unitario]]*[1]!Tabla46[[#This Row],[Cantidad de Insumos]]</f>
        <v>#REF!</v>
      </c>
      <c r="U392" s="414">
        <v>261901</v>
      </c>
      <c r="V392" s="328" t="s">
        <v>926</v>
      </c>
      <c r="W392" s="420"/>
    </row>
    <row r="393" spans="2:23" ht="18.75" hidden="1" customHeight="1" x14ac:dyDescent="0.2">
      <c r="B393" s="419" t="e">
        <f>IF(Tabla46[[#This Row],[Tipos de Acciones]]="","",CONCATENATE(Tabla46[[#This Row],[POA]],".",Tabla46[[#This Row],[SRS]],".",Tabla46[[#This Row],[AREA]],".",Tabla46[[#This Row],[TIPO]]))</f>
        <v>#REF!</v>
      </c>
      <c r="C393" s="419" t="e">
        <f>IF(Tabla46[[#This Row],[Tipos de Acciones]]="","",'Formulario PPGR1'!#REF!)</f>
        <v>#REF!</v>
      </c>
      <c r="D393" s="419" t="e">
        <f>IF(Tabla46[[#This Row],[Tipos de Acciones]]="","",'Formulario PPGR1'!#REF!)</f>
        <v>#REF!</v>
      </c>
      <c r="E393" s="419" t="e">
        <f>IF(Tabla46[[#This Row],[Tipos de Acciones]]="","",'Formulario PPGR1'!#REF!)</f>
        <v>#REF!</v>
      </c>
      <c r="F393" s="419" t="e">
        <f>IF(Tabla46[[#This Row],[Tipos de Acciones]]="","",'Formulario PPGR1'!#REF!)</f>
        <v>#REF!</v>
      </c>
      <c r="G393" s="416" t="s">
        <v>936</v>
      </c>
      <c r="H393" s="416" t="s">
        <v>2221</v>
      </c>
      <c r="I393" s="417" t="s">
        <v>2224</v>
      </c>
      <c r="J393" s="416" t="s">
        <v>2224</v>
      </c>
      <c r="K393" s="418" t="s">
        <v>2225</v>
      </c>
      <c r="L393" s="416" t="s">
        <v>469</v>
      </c>
      <c r="M393" s="316" t="s">
        <v>2266</v>
      </c>
      <c r="N393" s="316" t="s">
        <v>1157</v>
      </c>
      <c r="O393" s="415" t="s">
        <v>2200</v>
      </c>
      <c r="P393" s="318" t="s">
        <v>1157</v>
      </c>
      <c r="Q393" s="293" t="s">
        <v>2201</v>
      </c>
      <c r="R393" s="293">
        <v>1</v>
      </c>
      <c r="S393" s="517">
        <v>44333.33</v>
      </c>
      <c r="T393" s="520" t="e">
        <f>+[1]!Tabla46[[#This Row],[Precio Unitario]]*[1]!Tabla46[[#This Row],[Cantidad de Insumos]]</f>
        <v>#REF!</v>
      </c>
      <c r="U393" s="414">
        <v>239301</v>
      </c>
      <c r="V393" s="328" t="s">
        <v>926</v>
      </c>
      <c r="W393" s="420"/>
    </row>
    <row r="394" spans="2:23" ht="18.75" hidden="1" customHeight="1" x14ac:dyDescent="0.2">
      <c r="B394" s="419" t="e">
        <f>IF(Tabla46[[#This Row],[Tipos de Acciones]]="","",CONCATENATE(Tabla46[[#This Row],[POA]],".",Tabla46[[#This Row],[SRS]],".",Tabla46[[#This Row],[AREA]],".",Tabla46[[#This Row],[TIPO]]))</f>
        <v>#REF!</v>
      </c>
      <c r="C394" s="419" t="e">
        <f>IF(Tabla46[[#This Row],[Tipos de Acciones]]="","",'Formulario PPGR1'!#REF!)</f>
        <v>#REF!</v>
      </c>
      <c r="D394" s="419" t="e">
        <f>IF(Tabla46[[#This Row],[Tipos de Acciones]]="","",'Formulario PPGR1'!#REF!)</f>
        <v>#REF!</v>
      </c>
      <c r="E394" s="419" t="e">
        <f>IF(Tabla46[[#This Row],[Tipos de Acciones]]="","",'Formulario PPGR1'!#REF!)</f>
        <v>#REF!</v>
      </c>
      <c r="F394" s="419" t="e">
        <f>IF(Tabla46[[#This Row],[Tipos de Acciones]]="","",'Formulario PPGR1'!#REF!)</f>
        <v>#REF!</v>
      </c>
      <c r="G394" s="416" t="s">
        <v>936</v>
      </c>
      <c r="H394" s="416" t="s">
        <v>2221</v>
      </c>
      <c r="I394" s="417" t="s">
        <v>2222</v>
      </c>
      <c r="J394" s="416" t="s">
        <v>2222</v>
      </c>
      <c r="K394" s="418" t="s">
        <v>2226</v>
      </c>
      <c r="L394" s="416" t="s">
        <v>469</v>
      </c>
      <c r="M394" s="316" t="s">
        <v>2266</v>
      </c>
      <c r="N394" s="316" t="s">
        <v>1157</v>
      </c>
      <c r="O394" s="415" t="s">
        <v>2200</v>
      </c>
      <c r="P394" s="318" t="s">
        <v>1157</v>
      </c>
      <c r="Q394" s="293" t="s">
        <v>2201</v>
      </c>
      <c r="R394" s="293">
        <v>1</v>
      </c>
      <c r="S394" s="517">
        <v>104465.4</v>
      </c>
      <c r="T394" s="520" t="e">
        <f>+[1]!Tabla46[[#This Row],[Precio Unitario]]*[1]!Tabla46[[#This Row],[Cantidad de Insumos]]</f>
        <v>#REF!</v>
      </c>
      <c r="U394" s="414">
        <v>261901</v>
      </c>
      <c r="V394" s="328" t="s">
        <v>926</v>
      </c>
      <c r="W394" s="420"/>
    </row>
    <row r="395" spans="2:23" ht="18.75" hidden="1" customHeight="1" x14ac:dyDescent="0.2">
      <c r="B395" s="419" t="e">
        <f>IF(Tabla46[[#This Row],[Tipos de Acciones]]="","",CONCATENATE(Tabla46[[#This Row],[POA]],".",Tabla46[[#This Row],[SRS]],".",Tabla46[[#This Row],[AREA]],".",Tabla46[[#This Row],[TIPO]]))</f>
        <v>#REF!</v>
      </c>
      <c r="C395" s="419" t="e">
        <f>IF(Tabla46[[#This Row],[Tipos de Acciones]]="","",'Formulario PPGR1'!#REF!)</f>
        <v>#REF!</v>
      </c>
      <c r="D395" s="419" t="e">
        <f>IF(Tabla46[[#This Row],[Tipos de Acciones]]="","",'Formulario PPGR1'!#REF!)</f>
        <v>#REF!</v>
      </c>
      <c r="E395" s="419" t="e">
        <f>IF(Tabla46[[#This Row],[Tipos de Acciones]]="","",'Formulario PPGR1'!#REF!)</f>
        <v>#REF!</v>
      </c>
      <c r="F395" s="419" t="e">
        <f>IF(Tabla46[[#This Row],[Tipos de Acciones]]="","",'Formulario PPGR1'!#REF!)</f>
        <v>#REF!</v>
      </c>
      <c r="G395" s="416" t="s">
        <v>936</v>
      </c>
      <c r="H395" s="416" t="s">
        <v>2221</v>
      </c>
      <c r="I395" s="417" t="s">
        <v>2227</v>
      </c>
      <c r="J395" s="416" t="s">
        <v>2227</v>
      </c>
      <c r="K395" s="418" t="s">
        <v>2228</v>
      </c>
      <c r="L395" s="416" t="s">
        <v>469</v>
      </c>
      <c r="M395" s="316" t="s">
        <v>2266</v>
      </c>
      <c r="N395" s="316" t="s">
        <v>1157</v>
      </c>
      <c r="O395" s="415" t="s">
        <v>2200</v>
      </c>
      <c r="P395" s="318" t="s">
        <v>1157</v>
      </c>
      <c r="Q395" s="293" t="s">
        <v>2201</v>
      </c>
      <c r="R395" s="293">
        <v>1</v>
      </c>
      <c r="S395" s="517">
        <v>12836.04</v>
      </c>
      <c r="T395" s="520" t="e">
        <f>+[1]!Tabla46[[#This Row],[Precio Unitario]]*[1]!Tabla46[[#This Row],[Cantidad de Insumos]]</f>
        <v>#REF!</v>
      </c>
      <c r="U395" s="414">
        <v>239301</v>
      </c>
      <c r="V395" s="328" t="s">
        <v>926</v>
      </c>
      <c r="W395" s="420"/>
    </row>
    <row r="396" spans="2:23" ht="18.75" hidden="1" customHeight="1" x14ac:dyDescent="0.2">
      <c r="B396" s="419" t="e">
        <f>IF(Tabla46[[#This Row],[Tipos de Acciones]]="","",CONCATENATE(Tabla46[[#This Row],[POA]],".",Tabla46[[#This Row],[SRS]],".",Tabla46[[#This Row],[AREA]],".",Tabla46[[#This Row],[TIPO]]))</f>
        <v>#REF!</v>
      </c>
      <c r="C396" s="419" t="e">
        <f>IF(Tabla46[[#This Row],[Tipos de Acciones]]="","",'Formulario PPGR1'!#REF!)</f>
        <v>#REF!</v>
      </c>
      <c r="D396" s="419" t="e">
        <f>IF(Tabla46[[#This Row],[Tipos de Acciones]]="","",'Formulario PPGR1'!#REF!)</f>
        <v>#REF!</v>
      </c>
      <c r="E396" s="419" t="e">
        <f>IF(Tabla46[[#This Row],[Tipos de Acciones]]="","",'Formulario PPGR1'!#REF!)</f>
        <v>#REF!</v>
      </c>
      <c r="F396" s="419" t="e">
        <f>IF(Tabla46[[#This Row],[Tipos de Acciones]]="","",'Formulario PPGR1'!#REF!)</f>
        <v>#REF!</v>
      </c>
      <c r="G396" s="416" t="s">
        <v>936</v>
      </c>
      <c r="H396" s="416" t="s">
        <v>2221</v>
      </c>
      <c r="I396" s="417" t="s">
        <v>2229</v>
      </c>
      <c r="J396" s="416" t="s">
        <v>2229</v>
      </c>
      <c r="K396" s="418" t="s">
        <v>2230</v>
      </c>
      <c r="L396" s="416" t="s">
        <v>469</v>
      </c>
      <c r="M396" s="316" t="s">
        <v>2266</v>
      </c>
      <c r="N396" s="316" t="s">
        <v>1157</v>
      </c>
      <c r="O396" s="415" t="s">
        <v>2200</v>
      </c>
      <c r="P396" s="318" t="s">
        <v>1157</v>
      </c>
      <c r="Q396" s="293" t="s">
        <v>2201</v>
      </c>
      <c r="R396" s="293">
        <v>1</v>
      </c>
      <c r="S396" s="517">
        <v>180000</v>
      </c>
      <c r="T396" s="520" t="e">
        <f>+[1]!Tabla46[[#This Row],[Precio Unitario]]*[1]!Tabla46[[#This Row],[Cantidad de Insumos]]</f>
        <v>#REF!</v>
      </c>
      <c r="U396" s="414">
        <v>239301</v>
      </c>
      <c r="V396" s="328" t="s">
        <v>926</v>
      </c>
      <c r="W396" s="420"/>
    </row>
    <row r="397" spans="2:23" ht="18.75" hidden="1" customHeight="1" x14ac:dyDescent="0.2">
      <c r="B397" s="419" t="e">
        <f>IF(Tabla46[[#This Row],[Tipos de Acciones]]="","",CONCATENATE(Tabla46[[#This Row],[POA]],".",Tabla46[[#This Row],[SRS]],".",Tabla46[[#This Row],[AREA]],".",Tabla46[[#This Row],[TIPO]]))</f>
        <v>#REF!</v>
      </c>
      <c r="C397" s="419" t="e">
        <f>IF(Tabla46[[#This Row],[Tipos de Acciones]]="","",'Formulario PPGR1'!#REF!)</f>
        <v>#REF!</v>
      </c>
      <c r="D397" s="419" t="e">
        <f>IF(Tabla46[[#This Row],[Tipos de Acciones]]="","",'Formulario PPGR1'!#REF!)</f>
        <v>#REF!</v>
      </c>
      <c r="E397" s="419" t="e">
        <f>IF(Tabla46[[#This Row],[Tipos de Acciones]]="","",'Formulario PPGR1'!#REF!)</f>
        <v>#REF!</v>
      </c>
      <c r="F397" s="419" t="e">
        <f>IF(Tabla46[[#This Row],[Tipos de Acciones]]="","",'Formulario PPGR1'!#REF!)</f>
        <v>#REF!</v>
      </c>
      <c r="G397" s="416" t="s">
        <v>936</v>
      </c>
      <c r="H397" s="416" t="s">
        <v>2221</v>
      </c>
      <c r="I397" s="417" t="s">
        <v>2231</v>
      </c>
      <c r="J397" s="416" t="s">
        <v>2231</v>
      </c>
      <c r="K397" s="418" t="s">
        <v>2232</v>
      </c>
      <c r="L397" s="416" t="s">
        <v>469</v>
      </c>
      <c r="M397" s="316" t="s">
        <v>2266</v>
      </c>
      <c r="N397" s="316" t="s">
        <v>1157</v>
      </c>
      <c r="O397" s="415" t="s">
        <v>2200</v>
      </c>
      <c r="P397" s="318" t="s">
        <v>1157</v>
      </c>
      <c r="Q397" s="293" t="s">
        <v>2201</v>
      </c>
      <c r="R397" s="293">
        <v>2</v>
      </c>
      <c r="S397" s="517">
        <v>32099.97</v>
      </c>
      <c r="T397" s="520" t="e">
        <f>+[1]!Tabla46[[#This Row],[Precio Unitario]]*[1]!Tabla46[[#This Row],[Cantidad de Insumos]]</f>
        <v>#REF!</v>
      </c>
      <c r="U397" s="414">
        <v>239301</v>
      </c>
      <c r="V397" s="328" t="s">
        <v>926</v>
      </c>
      <c r="W397" s="420"/>
    </row>
    <row r="398" spans="2:23" ht="18.75" hidden="1" customHeight="1" x14ac:dyDescent="0.2">
      <c r="B398" s="419" t="e">
        <f>IF(Tabla46[[#This Row],[Tipos de Acciones]]="","",CONCATENATE(Tabla46[[#This Row],[POA]],".",Tabla46[[#This Row],[SRS]],".",Tabla46[[#This Row],[AREA]],".",Tabla46[[#This Row],[TIPO]]))</f>
        <v>#REF!</v>
      </c>
      <c r="C398" s="419" t="e">
        <f>IF(Tabla46[[#This Row],[Tipos de Acciones]]="","",'Formulario PPGR1'!#REF!)</f>
        <v>#REF!</v>
      </c>
      <c r="D398" s="419" t="e">
        <f>IF(Tabla46[[#This Row],[Tipos de Acciones]]="","",'Formulario PPGR1'!#REF!)</f>
        <v>#REF!</v>
      </c>
      <c r="E398" s="419" t="e">
        <f>IF(Tabla46[[#This Row],[Tipos de Acciones]]="","",'Formulario PPGR1'!#REF!)</f>
        <v>#REF!</v>
      </c>
      <c r="F398" s="419" t="e">
        <f>IF(Tabla46[[#This Row],[Tipos de Acciones]]="","",'Formulario PPGR1'!#REF!)</f>
        <v>#REF!</v>
      </c>
      <c r="G398" s="416" t="s">
        <v>936</v>
      </c>
      <c r="H398" s="416" t="s">
        <v>2221</v>
      </c>
      <c r="I398" s="417" t="s">
        <v>2233</v>
      </c>
      <c r="J398" s="416" t="s">
        <v>2234</v>
      </c>
      <c r="K398" s="418" t="s">
        <v>2235</v>
      </c>
      <c r="L398" s="416" t="s">
        <v>469</v>
      </c>
      <c r="M398" s="316" t="s">
        <v>2266</v>
      </c>
      <c r="N398" s="316" t="s">
        <v>1157</v>
      </c>
      <c r="O398" s="415" t="s">
        <v>2200</v>
      </c>
      <c r="P398" s="318" t="s">
        <v>1157</v>
      </c>
      <c r="Q398" s="293" t="s">
        <v>2201</v>
      </c>
      <c r="R398" s="293">
        <v>1</v>
      </c>
      <c r="S398" s="517">
        <v>8270</v>
      </c>
      <c r="T398" s="520" t="e">
        <f>+[1]!Tabla46[[#This Row],[Precio Unitario]]*[1]!Tabla46[[#This Row],[Cantidad de Insumos]]</f>
        <v>#REF!</v>
      </c>
      <c r="U398" s="414">
        <v>239301</v>
      </c>
      <c r="V398" s="328" t="s">
        <v>926</v>
      </c>
      <c r="W398" s="420"/>
    </row>
    <row r="399" spans="2:23" ht="18.75" hidden="1" customHeight="1" x14ac:dyDescent="0.2">
      <c r="B399" s="419" t="e">
        <f>IF(Tabla46[[#This Row],[Tipos de Acciones]]="","",CONCATENATE(Tabla46[[#This Row],[POA]],".",Tabla46[[#This Row],[SRS]],".",Tabla46[[#This Row],[AREA]],".",Tabla46[[#This Row],[TIPO]]))</f>
        <v>#REF!</v>
      </c>
      <c r="C399" s="419" t="e">
        <f>IF(Tabla46[[#This Row],[Tipos de Acciones]]="","",'Formulario PPGR1'!#REF!)</f>
        <v>#REF!</v>
      </c>
      <c r="D399" s="419" t="e">
        <f>IF(Tabla46[[#This Row],[Tipos de Acciones]]="","",'Formulario PPGR1'!#REF!)</f>
        <v>#REF!</v>
      </c>
      <c r="E399" s="419" t="e">
        <f>IF(Tabla46[[#This Row],[Tipos de Acciones]]="","",'Formulario PPGR1'!#REF!)</f>
        <v>#REF!</v>
      </c>
      <c r="F399" s="419" t="e">
        <f>IF(Tabla46[[#This Row],[Tipos de Acciones]]="","",'Formulario PPGR1'!#REF!)</f>
        <v>#REF!</v>
      </c>
      <c r="G399" s="416" t="s">
        <v>936</v>
      </c>
      <c r="H399" s="416" t="s">
        <v>2221</v>
      </c>
      <c r="I399" s="417" t="s">
        <v>2236</v>
      </c>
      <c r="J399" s="416" t="s">
        <v>2236</v>
      </c>
      <c r="K399" s="418" t="s">
        <v>2237</v>
      </c>
      <c r="L399" s="416" t="s">
        <v>469</v>
      </c>
      <c r="M399" s="316" t="s">
        <v>2266</v>
      </c>
      <c r="N399" s="316" t="s">
        <v>1157</v>
      </c>
      <c r="O399" s="415" t="s">
        <v>2200</v>
      </c>
      <c r="P399" s="318" t="s">
        <v>1157</v>
      </c>
      <c r="Q399" s="293" t="s">
        <v>2201</v>
      </c>
      <c r="R399" s="293">
        <v>2</v>
      </c>
      <c r="S399" s="517">
        <v>15733.33</v>
      </c>
      <c r="T399" s="520" t="e">
        <f>+[1]!Tabla46[[#This Row],[Precio Unitario]]*[1]!Tabla46[[#This Row],[Cantidad de Insumos]]</f>
        <v>#REF!</v>
      </c>
      <c r="U399" s="414">
        <v>239301</v>
      </c>
      <c r="V399" s="328" t="s">
        <v>926</v>
      </c>
      <c r="W399" s="420"/>
    </row>
    <row r="400" spans="2:23" ht="18.75" hidden="1" customHeight="1" x14ac:dyDescent="0.2">
      <c r="B400" s="419" t="e">
        <f>IF(Tabla46[[#This Row],[Tipos de Acciones]]="","",CONCATENATE(Tabla46[[#This Row],[POA]],".",Tabla46[[#This Row],[SRS]],".",Tabla46[[#This Row],[AREA]],".",Tabla46[[#This Row],[TIPO]]))</f>
        <v>#REF!</v>
      </c>
      <c r="C400" s="419" t="e">
        <f>IF(Tabla46[[#This Row],[Tipos de Acciones]]="","",'Formulario PPGR1'!#REF!)</f>
        <v>#REF!</v>
      </c>
      <c r="D400" s="419" t="e">
        <f>IF(Tabla46[[#This Row],[Tipos de Acciones]]="","",'Formulario PPGR1'!#REF!)</f>
        <v>#REF!</v>
      </c>
      <c r="E400" s="419" t="e">
        <f>IF(Tabla46[[#This Row],[Tipos de Acciones]]="","",'Formulario PPGR1'!#REF!)</f>
        <v>#REF!</v>
      </c>
      <c r="F400" s="419" t="e">
        <f>IF(Tabla46[[#This Row],[Tipos de Acciones]]="","",'Formulario PPGR1'!#REF!)</f>
        <v>#REF!</v>
      </c>
      <c r="G400" s="416" t="s">
        <v>936</v>
      </c>
      <c r="H400" s="416" t="s">
        <v>2221</v>
      </c>
      <c r="I400" s="417" t="s">
        <v>2236</v>
      </c>
      <c r="J400" s="416" t="s">
        <v>2236</v>
      </c>
      <c r="K400" s="418" t="s">
        <v>2238</v>
      </c>
      <c r="L400" s="416" t="s">
        <v>469</v>
      </c>
      <c r="M400" s="316" t="s">
        <v>2266</v>
      </c>
      <c r="N400" s="316" t="s">
        <v>1157</v>
      </c>
      <c r="O400" s="415" t="s">
        <v>2200</v>
      </c>
      <c r="P400" s="318" t="s">
        <v>1157</v>
      </c>
      <c r="Q400" s="293" t="s">
        <v>2201</v>
      </c>
      <c r="R400" s="293">
        <v>2</v>
      </c>
      <c r="S400" s="517">
        <v>4500</v>
      </c>
      <c r="T400" s="520" t="e">
        <f>+[1]!Tabla46[[#This Row],[Precio Unitario]]*[1]!Tabla46[[#This Row],[Cantidad de Insumos]]</f>
        <v>#REF!</v>
      </c>
      <c r="U400" s="414">
        <v>239301</v>
      </c>
      <c r="V400" s="328" t="s">
        <v>926</v>
      </c>
      <c r="W400" s="420"/>
    </row>
    <row r="401" spans="2:23" ht="18.75" hidden="1" customHeight="1" x14ac:dyDescent="0.2">
      <c r="B401" s="419" t="e">
        <f>IF(Tabla46[[#This Row],[Tipos de Acciones]]="","",CONCATENATE(Tabla46[[#This Row],[POA]],".",Tabla46[[#This Row],[SRS]],".",Tabla46[[#This Row],[AREA]],".",Tabla46[[#This Row],[TIPO]]))</f>
        <v>#REF!</v>
      </c>
      <c r="C401" s="419" t="e">
        <f>IF(Tabla46[[#This Row],[Tipos de Acciones]]="","",'Formulario PPGR1'!#REF!)</f>
        <v>#REF!</v>
      </c>
      <c r="D401" s="419" t="e">
        <f>IF(Tabla46[[#This Row],[Tipos de Acciones]]="","",'Formulario PPGR1'!#REF!)</f>
        <v>#REF!</v>
      </c>
      <c r="E401" s="419" t="e">
        <f>IF(Tabla46[[#This Row],[Tipos de Acciones]]="","",'Formulario PPGR1'!#REF!)</f>
        <v>#REF!</v>
      </c>
      <c r="F401" s="419" t="e">
        <f>IF(Tabla46[[#This Row],[Tipos de Acciones]]="","",'Formulario PPGR1'!#REF!)</f>
        <v>#REF!</v>
      </c>
      <c r="G401" s="416" t="s">
        <v>936</v>
      </c>
      <c r="H401" s="416" t="s">
        <v>2221</v>
      </c>
      <c r="I401" s="417" t="s">
        <v>2236</v>
      </c>
      <c r="J401" s="416" t="s">
        <v>2236</v>
      </c>
      <c r="K401" s="418" t="s">
        <v>2239</v>
      </c>
      <c r="L401" s="416" t="s">
        <v>469</v>
      </c>
      <c r="M401" s="316" t="s">
        <v>2266</v>
      </c>
      <c r="N401" s="316" t="s">
        <v>1157</v>
      </c>
      <c r="O401" s="415" t="s">
        <v>2200</v>
      </c>
      <c r="P401" s="318" t="s">
        <v>1157</v>
      </c>
      <c r="Q401" s="293" t="s">
        <v>2201</v>
      </c>
      <c r="R401" s="293">
        <v>2</v>
      </c>
      <c r="S401" s="517">
        <v>15733.33</v>
      </c>
      <c r="T401" s="520" t="e">
        <f>+[1]!Tabla46[[#This Row],[Precio Unitario]]*[1]!Tabla46[[#This Row],[Cantidad de Insumos]]</f>
        <v>#REF!</v>
      </c>
      <c r="U401" s="414">
        <v>239301</v>
      </c>
      <c r="V401" s="328" t="s">
        <v>926</v>
      </c>
      <c r="W401" s="420"/>
    </row>
    <row r="402" spans="2:23" ht="18.75" hidden="1" customHeight="1" x14ac:dyDescent="0.2">
      <c r="B402" s="419" t="e">
        <f>IF(Tabla46[[#This Row],[Tipos de Acciones]]="","",CONCATENATE(Tabla46[[#This Row],[POA]],".",Tabla46[[#This Row],[SRS]],".",Tabla46[[#This Row],[AREA]],".",Tabla46[[#This Row],[TIPO]]))</f>
        <v>#REF!</v>
      </c>
      <c r="C402" s="419" t="e">
        <f>IF(Tabla46[[#This Row],[Tipos de Acciones]]="","",'Formulario PPGR1'!#REF!)</f>
        <v>#REF!</v>
      </c>
      <c r="D402" s="419" t="e">
        <f>IF(Tabla46[[#This Row],[Tipos de Acciones]]="","",'Formulario PPGR1'!#REF!)</f>
        <v>#REF!</v>
      </c>
      <c r="E402" s="419" t="e">
        <f>IF(Tabla46[[#This Row],[Tipos de Acciones]]="","",'Formulario PPGR1'!#REF!)</f>
        <v>#REF!</v>
      </c>
      <c r="F402" s="419" t="e">
        <f>IF(Tabla46[[#This Row],[Tipos de Acciones]]="","",'Formulario PPGR1'!#REF!)</f>
        <v>#REF!</v>
      </c>
      <c r="G402" s="416" t="s">
        <v>936</v>
      </c>
      <c r="H402" s="416" t="s">
        <v>2221</v>
      </c>
      <c r="I402" s="417" t="s">
        <v>2236</v>
      </c>
      <c r="J402" s="416" t="s">
        <v>2236</v>
      </c>
      <c r="K402" s="418" t="s">
        <v>2240</v>
      </c>
      <c r="L402" s="416" t="s">
        <v>469</v>
      </c>
      <c r="M402" s="316" t="s">
        <v>2266</v>
      </c>
      <c r="N402" s="316" t="s">
        <v>1157</v>
      </c>
      <c r="O402" s="415" t="s">
        <v>2200</v>
      </c>
      <c r="P402" s="318" t="s">
        <v>1157</v>
      </c>
      <c r="Q402" s="293" t="s">
        <v>2201</v>
      </c>
      <c r="R402" s="293">
        <v>2</v>
      </c>
      <c r="S402" s="517">
        <v>4500</v>
      </c>
      <c r="T402" s="520" t="e">
        <f>+[1]!Tabla46[[#This Row],[Precio Unitario]]*[1]!Tabla46[[#This Row],[Cantidad de Insumos]]</f>
        <v>#REF!</v>
      </c>
      <c r="U402" s="414">
        <v>239301</v>
      </c>
      <c r="V402" s="328" t="s">
        <v>926</v>
      </c>
      <c r="W402" s="420"/>
    </row>
    <row r="403" spans="2:23" ht="18.75" hidden="1" customHeight="1" x14ac:dyDescent="0.2">
      <c r="B403" s="419" t="e">
        <f>IF(Tabla46[[#This Row],[Tipos de Acciones]]="","",CONCATENATE(Tabla46[[#This Row],[POA]],".",Tabla46[[#This Row],[SRS]],".",Tabla46[[#This Row],[AREA]],".",Tabla46[[#This Row],[TIPO]]))</f>
        <v>#REF!</v>
      </c>
      <c r="C403" s="419" t="e">
        <f>IF(Tabla46[[#This Row],[Tipos de Acciones]]="","",'Formulario PPGR1'!#REF!)</f>
        <v>#REF!</v>
      </c>
      <c r="D403" s="419" t="e">
        <f>IF(Tabla46[[#This Row],[Tipos de Acciones]]="","",'Formulario PPGR1'!#REF!)</f>
        <v>#REF!</v>
      </c>
      <c r="E403" s="419" t="e">
        <f>IF(Tabla46[[#This Row],[Tipos de Acciones]]="","",'Formulario PPGR1'!#REF!)</f>
        <v>#REF!</v>
      </c>
      <c r="F403" s="419" t="e">
        <f>IF(Tabla46[[#This Row],[Tipos de Acciones]]="","",'Formulario PPGR1'!#REF!)</f>
        <v>#REF!</v>
      </c>
      <c r="G403" s="416" t="s">
        <v>936</v>
      </c>
      <c r="H403" s="416" t="s">
        <v>2221</v>
      </c>
      <c r="I403" s="417" t="s">
        <v>2241</v>
      </c>
      <c r="J403" s="416" t="s">
        <v>2241</v>
      </c>
      <c r="K403" s="418" t="s">
        <v>2242</v>
      </c>
      <c r="L403" s="416" t="s">
        <v>469</v>
      </c>
      <c r="M403" s="316" t="s">
        <v>2266</v>
      </c>
      <c r="N403" s="316" t="s">
        <v>1157</v>
      </c>
      <c r="O403" s="415" t="s">
        <v>2200</v>
      </c>
      <c r="P403" s="318" t="s">
        <v>1157</v>
      </c>
      <c r="Q403" s="293" t="s">
        <v>2201</v>
      </c>
      <c r="R403" s="293">
        <v>2</v>
      </c>
      <c r="S403" s="517">
        <v>980</v>
      </c>
      <c r="T403" s="520" t="e">
        <f>+[1]!Tabla46[[#This Row],[Precio Unitario]]*[1]!Tabla46[[#This Row],[Cantidad de Insumos]]</f>
        <v>#REF!</v>
      </c>
      <c r="U403" s="414">
        <v>239301</v>
      </c>
      <c r="V403" s="328" t="s">
        <v>926</v>
      </c>
      <c r="W403" s="420"/>
    </row>
    <row r="404" spans="2:23" ht="18.75" hidden="1" customHeight="1" x14ac:dyDescent="0.2">
      <c r="B404" s="419" t="e">
        <f>IF(Tabla46[[#This Row],[Tipos de Acciones]]="","",CONCATENATE(Tabla46[[#This Row],[POA]],".",Tabla46[[#This Row],[SRS]],".",Tabla46[[#This Row],[AREA]],".",Tabla46[[#This Row],[TIPO]]))</f>
        <v>#REF!</v>
      </c>
      <c r="C404" s="419" t="e">
        <f>IF(Tabla46[[#This Row],[Tipos de Acciones]]="","",'Formulario PPGR1'!#REF!)</f>
        <v>#REF!</v>
      </c>
      <c r="D404" s="419" t="e">
        <f>IF(Tabla46[[#This Row],[Tipos de Acciones]]="","",'Formulario PPGR1'!#REF!)</f>
        <v>#REF!</v>
      </c>
      <c r="E404" s="419" t="e">
        <f>IF(Tabla46[[#This Row],[Tipos de Acciones]]="","",'Formulario PPGR1'!#REF!)</f>
        <v>#REF!</v>
      </c>
      <c r="F404" s="419" t="e">
        <f>IF(Tabla46[[#This Row],[Tipos de Acciones]]="","",'Formulario PPGR1'!#REF!)</f>
        <v>#REF!</v>
      </c>
      <c r="G404" s="416" t="s">
        <v>936</v>
      </c>
      <c r="H404" s="416" t="s">
        <v>2221</v>
      </c>
      <c r="I404" s="417" t="s">
        <v>2241</v>
      </c>
      <c r="J404" s="416" t="s">
        <v>2241</v>
      </c>
      <c r="K404" s="418" t="s">
        <v>2243</v>
      </c>
      <c r="L404" s="416" t="s">
        <v>469</v>
      </c>
      <c r="M404" s="316" t="s">
        <v>2266</v>
      </c>
      <c r="N404" s="316" t="s">
        <v>1157</v>
      </c>
      <c r="O404" s="415" t="s">
        <v>2200</v>
      </c>
      <c r="P404" s="318" t="s">
        <v>1157</v>
      </c>
      <c r="Q404" s="293" t="s">
        <v>2201</v>
      </c>
      <c r="R404" s="293">
        <v>2</v>
      </c>
      <c r="S404" s="517">
        <v>3520</v>
      </c>
      <c r="T404" s="520" t="e">
        <f>+[1]!Tabla46[[#This Row],[Precio Unitario]]*[1]!Tabla46[[#This Row],[Cantidad de Insumos]]</f>
        <v>#REF!</v>
      </c>
      <c r="U404" s="414">
        <v>239301</v>
      </c>
      <c r="V404" s="328" t="s">
        <v>926</v>
      </c>
      <c r="W404" s="420"/>
    </row>
    <row r="405" spans="2:23" ht="18.75" hidden="1" customHeight="1" x14ac:dyDescent="0.2">
      <c r="B405" s="419" t="e">
        <f>IF(Tabla46[[#This Row],[Tipos de Acciones]]="","",CONCATENATE(Tabla46[[#This Row],[POA]],".",Tabla46[[#This Row],[SRS]],".",Tabla46[[#This Row],[AREA]],".",Tabla46[[#This Row],[TIPO]]))</f>
        <v>#REF!</v>
      </c>
      <c r="C405" s="419" t="e">
        <f>IF(Tabla46[[#This Row],[Tipos de Acciones]]="","",'Formulario PPGR1'!#REF!)</f>
        <v>#REF!</v>
      </c>
      <c r="D405" s="419" t="e">
        <f>IF(Tabla46[[#This Row],[Tipos de Acciones]]="","",'Formulario PPGR1'!#REF!)</f>
        <v>#REF!</v>
      </c>
      <c r="E405" s="419" t="e">
        <f>IF(Tabla46[[#This Row],[Tipos de Acciones]]="","",'Formulario PPGR1'!#REF!)</f>
        <v>#REF!</v>
      </c>
      <c r="F405" s="419" t="e">
        <f>IF(Tabla46[[#This Row],[Tipos de Acciones]]="","",'Formulario PPGR1'!#REF!)</f>
        <v>#REF!</v>
      </c>
      <c r="G405" s="416" t="s">
        <v>936</v>
      </c>
      <c r="H405" s="416" t="s">
        <v>2221</v>
      </c>
      <c r="I405" s="417" t="s">
        <v>2244</v>
      </c>
      <c r="J405" s="416" t="s">
        <v>2244</v>
      </c>
      <c r="K405" s="418" t="s">
        <v>2245</v>
      </c>
      <c r="L405" s="416" t="s">
        <v>469</v>
      </c>
      <c r="M405" s="316" t="s">
        <v>2266</v>
      </c>
      <c r="N405" s="316" t="s">
        <v>1157</v>
      </c>
      <c r="O405" s="415" t="s">
        <v>2200</v>
      </c>
      <c r="P405" s="318" t="s">
        <v>1157</v>
      </c>
      <c r="Q405" s="293" t="s">
        <v>2201</v>
      </c>
      <c r="R405" s="293">
        <v>1</v>
      </c>
      <c r="S405" s="517">
        <v>14666.65</v>
      </c>
      <c r="T405" s="520" t="e">
        <f>+[1]!Tabla46[[#This Row],[Precio Unitario]]*[1]!Tabla46[[#This Row],[Cantidad de Insumos]]</f>
        <v>#REF!</v>
      </c>
      <c r="U405" s="414">
        <v>239601</v>
      </c>
      <c r="V405" s="328" t="s">
        <v>926</v>
      </c>
      <c r="W405" s="420"/>
    </row>
    <row r="406" spans="2:23" ht="18.75" hidden="1" customHeight="1" x14ac:dyDescent="0.2">
      <c r="B406" s="419" t="e">
        <f>IF(Tabla46[[#This Row],[Tipos de Acciones]]="","",CONCATENATE(Tabla46[[#This Row],[POA]],".",Tabla46[[#This Row],[SRS]],".",Tabla46[[#This Row],[AREA]],".",Tabla46[[#This Row],[TIPO]]))</f>
        <v>#REF!</v>
      </c>
      <c r="C406" s="419" t="e">
        <f>IF(Tabla46[[#This Row],[Tipos de Acciones]]="","",'Formulario PPGR1'!#REF!)</f>
        <v>#REF!</v>
      </c>
      <c r="D406" s="419" t="e">
        <f>IF(Tabla46[[#This Row],[Tipos de Acciones]]="","",'Formulario PPGR1'!#REF!)</f>
        <v>#REF!</v>
      </c>
      <c r="E406" s="419" t="e">
        <f>IF(Tabla46[[#This Row],[Tipos de Acciones]]="","",'Formulario PPGR1'!#REF!)</f>
        <v>#REF!</v>
      </c>
      <c r="F406" s="419" t="e">
        <f>IF(Tabla46[[#This Row],[Tipos de Acciones]]="","",'Formulario PPGR1'!#REF!)</f>
        <v>#REF!</v>
      </c>
      <c r="G406" s="416" t="s">
        <v>936</v>
      </c>
      <c r="H406" s="416" t="s">
        <v>2221</v>
      </c>
      <c r="I406" s="417" t="s">
        <v>2246</v>
      </c>
      <c r="J406" s="416" t="s">
        <v>2246</v>
      </c>
      <c r="K406" s="418" t="s">
        <v>2247</v>
      </c>
      <c r="L406" s="416" t="s">
        <v>469</v>
      </c>
      <c r="M406" s="316" t="s">
        <v>2266</v>
      </c>
      <c r="N406" s="316" t="s">
        <v>1157</v>
      </c>
      <c r="O406" s="415" t="s">
        <v>2200</v>
      </c>
      <c r="P406" s="318" t="s">
        <v>1157</v>
      </c>
      <c r="Q406" s="293" t="s">
        <v>2201</v>
      </c>
      <c r="R406" s="293">
        <v>1</v>
      </c>
      <c r="S406" s="517">
        <v>257712</v>
      </c>
      <c r="T406" s="520" t="e">
        <f>+[1]!Tabla46[[#This Row],[Precio Unitario]]*[1]!Tabla46[[#This Row],[Cantidad de Insumos]]</f>
        <v>#REF!</v>
      </c>
      <c r="U406" s="414">
        <v>261401</v>
      </c>
      <c r="V406" s="328" t="s">
        <v>926</v>
      </c>
      <c r="W406" s="420"/>
    </row>
    <row r="407" spans="2:23" ht="18.75" hidden="1" customHeight="1" x14ac:dyDescent="0.2">
      <c r="B407" s="419" t="e">
        <f>IF(Tabla46[[#This Row],[Tipos de Acciones]]="","",CONCATENATE(Tabla46[[#This Row],[POA]],".",Tabla46[[#This Row],[SRS]],".",Tabla46[[#This Row],[AREA]],".",Tabla46[[#This Row],[TIPO]]))</f>
        <v>#REF!</v>
      </c>
      <c r="C407" s="419" t="e">
        <f>IF(Tabla46[[#This Row],[Tipos de Acciones]]="","",'Formulario PPGR1'!#REF!)</f>
        <v>#REF!</v>
      </c>
      <c r="D407" s="419" t="e">
        <f>IF(Tabla46[[#This Row],[Tipos de Acciones]]="","",'Formulario PPGR1'!#REF!)</f>
        <v>#REF!</v>
      </c>
      <c r="E407" s="419" t="e">
        <f>IF(Tabla46[[#This Row],[Tipos de Acciones]]="","",'Formulario PPGR1'!#REF!)</f>
        <v>#REF!</v>
      </c>
      <c r="F407" s="419" t="e">
        <f>IF(Tabla46[[#This Row],[Tipos de Acciones]]="","",'Formulario PPGR1'!#REF!)</f>
        <v>#REF!</v>
      </c>
      <c r="G407" s="416" t="s">
        <v>936</v>
      </c>
      <c r="H407" s="416" t="s">
        <v>2209</v>
      </c>
      <c r="I407" s="417" t="s">
        <v>2200</v>
      </c>
      <c r="J407" s="416" t="s">
        <v>2248</v>
      </c>
      <c r="K407" s="418" t="s">
        <v>2248</v>
      </c>
      <c r="L407" s="416" t="s">
        <v>469</v>
      </c>
      <c r="M407" s="316" t="s">
        <v>2266</v>
      </c>
      <c r="N407" s="316" t="s">
        <v>1157</v>
      </c>
      <c r="O407" s="415" t="s">
        <v>2200</v>
      </c>
      <c r="P407" s="318" t="s">
        <v>1157</v>
      </c>
      <c r="Q407" s="293" t="s">
        <v>2201</v>
      </c>
      <c r="R407" s="293">
        <v>1</v>
      </c>
      <c r="S407" s="517">
        <v>30000</v>
      </c>
      <c r="T407" s="520" t="e">
        <f>+[1]!Tabla46[[#This Row],[Precio Unitario]]*[1]!Tabla46[[#This Row],[Cantidad de Insumos]]</f>
        <v>#REF!</v>
      </c>
      <c r="U407" s="414">
        <v>265801</v>
      </c>
      <c r="V407" s="328" t="s">
        <v>926</v>
      </c>
      <c r="W407" s="420"/>
    </row>
    <row r="408" spans="2:23" ht="18.75" hidden="1" customHeight="1" x14ac:dyDescent="0.2">
      <c r="B408" s="419" t="e">
        <f>IF(Tabla46[[#This Row],[Tipos de Acciones]]="","",CONCATENATE(Tabla46[[#This Row],[POA]],".",Tabla46[[#This Row],[SRS]],".",Tabla46[[#This Row],[AREA]],".",Tabla46[[#This Row],[TIPO]]))</f>
        <v>#REF!</v>
      </c>
      <c r="C408" s="419" t="e">
        <f>IF(Tabla46[[#This Row],[Tipos de Acciones]]="","",'Formulario PPGR1'!#REF!)</f>
        <v>#REF!</v>
      </c>
      <c r="D408" s="419" t="e">
        <f>IF(Tabla46[[#This Row],[Tipos de Acciones]]="","",'Formulario PPGR1'!#REF!)</f>
        <v>#REF!</v>
      </c>
      <c r="E408" s="419" t="e">
        <f>IF(Tabla46[[#This Row],[Tipos de Acciones]]="","",'Formulario PPGR1'!#REF!)</f>
        <v>#REF!</v>
      </c>
      <c r="F408" s="419" t="e">
        <f>IF(Tabla46[[#This Row],[Tipos de Acciones]]="","",'Formulario PPGR1'!#REF!)</f>
        <v>#REF!</v>
      </c>
      <c r="G408" s="416" t="s">
        <v>934</v>
      </c>
      <c r="H408" s="416" t="s">
        <v>2209</v>
      </c>
      <c r="I408" s="417" t="s">
        <v>2200</v>
      </c>
      <c r="J408" s="416" t="s">
        <v>2248</v>
      </c>
      <c r="K408" s="418" t="s">
        <v>2248</v>
      </c>
      <c r="L408" s="416" t="s">
        <v>469</v>
      </c>
      <c r="M408" s="316" t="s">
        <v>2266</v>
      </c>
      <c r="N408" s="316" t="s">
        <v>1157</v>
      </c>
      <c r="O408" s="415" t="s">
        <v>2200</v>
      </c>
      <c r="P408" s="318" t="s">
        <v>1157</v>
      </c>
      <c r="Q408" s="293" t="s">
        <v>2201</v>
      </c>
      <c r="R408" s="293">
        <v>3</v>
      </c>
      <c r="S408" s="517">
        <v>5000</v>
      </c>
      <c r="T408" s="520" t="e">
        <f>+[1]!Tabla46[[#This Row],[Precio Unitario]]*[1]!Tabla46[[#This Row],[Cantidad de Insumos]]</f>
        <v>#REF!</v>
      </c>
      <c r="U408" s="414">
        <v>265801</v>
      </c>
      <c r="V408" s="328" t="s">
        <v>926</v>
      </c>
      <c r="W408" s="420"/>
    </row>
    <row r="409" spans="2:23" ht="18.75" hidden="1" customHeight="1" x14ac:dyDescent="0.2">
      <c r="B409" s="419" t="e">
        <f>IF(Tabla46[[#This Row],[Tipos de Acciones]]="","",CONCATENATE(Tabla46[[#This Row],[POA]],".",Tabla46[[#This Row],[SRS]],".",Tabla46[[#This Row],[AREA]],".",Tabla46[[#This Row],[TIPO]]))</f>
        <v>#REF!</v>
      </c>
      <c r="C409" s="419" t="e">
        <f>IF(Tabla46[[#This Row],[Tipos de Acciones]]="","",'Formulario PPGR1'!#REF!)</f>
        <v>#REF!</v>
      </c>
      <c r="D409" s="419" t="e">
        <f>IF(Tabla46[[#This Row],[Tipos de Acciones]]="","",'Formulario PPGR1'!#REF!)</f>
        <v>#REF!</v>
      </c>
      <c r="E409" s="419" t="e">
        <f>IF(Tabla46[[#This Row],[Tipos de Acciones]]="","",'Formulario PPGR1'!#REF!)</f>
        <v>#REF!</v>
      </c>
      <c r="F409" s="419" t="e">
        <f>IF(Tabla46[[#This Row],[Tipos de Acciones]]="","",'Formulario PPGR1'!#REF!)</f>
        <v>#REF!</v>
      </c>
      <c r="G409" s="416" t="s">
        <v>936</v>
      </c>
      <c r="H409" s="416" t="s">
        <v>2206</v>
      </c>
      <c r="I409" s="417" t="s">
        <v>2212</v>
      </c>
      <c r="J409" s="416" t="s">
        <v>2212</v>
      </c>
      <c r="K409" s="418" t="s">
        <v>2213</v>
      </c>
      <c r="L409" s="416" t="s">
        <v>469</v>
      </c>
      <c r="M409" s="316" t="s">
        <v>2267</v>
      </c>
      <c r="N409" s="316" t="s">
        <v>1157</v>
      </c>
      <c r="O409" s="415" t="s">
        <v>2200</v>
      </c>
      <c r="P409" s="318" t="s">
        <v>1157</v>
      </c>
      <c r="Q409" s="293" t="s">
        <v>2201</v>
      </c>
      <c r="R409" s="293">
        <v>1</v>
      </c>
      <c r="S409" s="517">
        <v>56050</v>
      </c>
      <c r="T409" s="520" t="e">
        <f>+[1]!Tabla46[[#This Row],[Precio Unitario]]*[1]!Tabla46[[#This Row],[Cantidad de Insumos]]</f>
        <v>#REF!</v>
      </c>
      <c r="U409" s="414">
        <v>261301</v>
      </c>
      <c r="V409" s="328" t="s">
        <v>926</v>
      </c>
      <c r="W409" s="420"/>
    </row>
    <row r="410" spans="2:23" ht="18.75" hidden="1" customHeight="1" x14ac:dyDescent="0.2">
      <c r="B410" s="419" t="e">
        <f>IF(Tabla46[[#This Row],[Tipos de Acciones]]="","",CONCATENATE(Tabla46[[#This Row],[POA]],".",Tabla46[[#This Row],[SRS]],".",Tabla46[[#This Row],[AREA]],".",Tabla46[[#This Row],[TIPO]]))</f>
        <v>#REF!</v>
      </c>
      <c r="C410" s="419" t="e">
        <f>IF(Tabla46[[#This Row],[Tipos de Acciones]]="","",'Formulario PPGR1'!#REF!)</f>
        <v>#REF!</v>
      </c>
      <c r="D410" s="419" t="e">
        <f>IF(Tabla46[[#This Row],[Tipos de Acciones]]="","",'Formulario PPGR1'!#REF!)</f>
        <v>#REF!</v>
      </c>
      <c r="E410" s="419" t="e">
        <f>IF(Tabla46[[#This Row],[Tipos de Acciones]]="","",'Formulario PPGR1'!#REF!)</f>
        <v>#REF!</v>
      </c>
      <c r="F410" s="419" t="e">
        <f>IF(Tabla46[[#This Row],[Tipos de Acciones]]="","",'Formulario PPGR1'!#REF!)</f>
        <v>#REF!</v>
      </c>
      <c r="G410" s="416" t="s">
        <v>936</v>
      </c>
      <c r="H410" s="416" t="s">
        <v>2221</v>
      </c>
      <c r="I410" s="417" t="s">
        <v>2236</v>
      </c>
      <c r="J410" s="416" t="s">
        <v>2236</v>
      </c>
      <c r="K410" s="418" t="s">
        <v>2237</v>
      </c>
      <c r="L410" s="416" t="s">
        <v>469</v>
      </c>
      <c r="M410" s="316" t="s">
        <v>2267</v>
      </c>
      <c r="N410" s="316" t="s">
        <v>1157</v>
      </c>
      <c r="O410" s="415" t="s">
        <v>2200</v>
      </c>
      <c r="P410" s="318" t="s">
        <v>1157</v>
      </c>
      <c r="Q410" s="293" t="s">
        <v>2201</v>
      </c>
      <c r="R410" s="293">
        <v>2</v>
      </c>
      <c r="S410" s="517">
        <v>15733.33</v>
      </c>
      <c r="T410" s="520" t="e">
        <f>+[1]!Tabla46[[#This Row],[Precio Unitario]]*[1]!Tabla46[[#This Row],[Cantidad de Insumos]]</f>
        <v>#REF!</v>
      </c>
      <c r="U410" s="414">
        <v>239301</v>
      </c>
      <c r="V410" s="328" t="s">
        <v>926</v>
      </c>
      <c r="W410" s="420"/>
    </row>
    <row r="411" spans="2:23" ht="18.75" hidden="1" customHeight="1" x14ac:dyDescent="0.2">
      <c r="B411" s="419" t="e">
        <f>IF(Tabla46[[#This Row],[Tipos de Acciones]]="","",CONCATENATE(Tabla46[[#This Row],[POA]],".",Tabla46[[#This Row],[SRS]],".",Tabla46[[#This Row],[AREA]],".",Tabla46[[#This Row],[TIPO]]))</f>
        <v>#REF!</v>
      </c>
      <c r="C411" s="419" t="e">
        <f>IF(Tabla46[[#This Row],[Tipos de Acciones]]="","",'Formulario PPGR1'!#REF!)</f>
        <v>#REF!</v>
      </c>
      <c r="D411" s="419" t="e">
        <f>IF(Tabla46[[#This Row],[Tipos de Acciones]]="","",'Formulario PPGR1'!#REF!)</f>
        <v>#REF!</v>
      </c>
      <c r="E411" s="419" t="e">
        <f>IF(Tabla46[[#This Row],[Tipos de Acciones]]="","",'Formulario PPGR1'!#REF!)</f>
        <v>#REF!</v>
      </c>
      <c r="F411" s="419" t="e">
        <f>IF(Tabla46[[#This Row],[Tipos de Acciones]]="","",'Formulario PPGR1'!#REF!)</f>
        <v>#REF!</v>
      </c>
      <c r="G411" s="416" t="s">
        <v>936</v>
      </c>
      <c r="H411" s="416" t="s">
        <v>2221</v>
      </c>
      <c r="I411" s="417" t="s">
        <v>2222</v>
      </c>
      <c r="J411" s="416" t="s">
        <v>2222</v>
      </c>
      <c r="K411" s="418" t="s">
        <v>2226</v>
      </c>
      <c r="L411" s="416" t="s">
        <v>469</v>
      </c>
      <c r="M411" s="316" t="s">
        <v>2267</v>
      </c>
      <c r="N411" s="316" t="s">
        <v>1157</v>
      </c>
      <c r="O411" s="415" t="s">
        <v>2200</v>
      </c>
      <c r="P411" s="318" t="s">
        <v>1157</v>
      </c>
      <c r="Q411" s="293" t="s">
        <v>2201</v>
      </c>
      <c r="R411" s="293">
        <v>1</v>
      </c>
      <c r="S411" s="517">
        <v>104465.4</v>
      </c>
      <c r="T411" s="520" t="e">
        <f>+[1]!Tabla46[[#This Row],[Precio Unitario]]*[1]!Tabla46[[#This Row],[Cantidad de Insumos]]</f>
        <v>#REF!</v>
      </c>
      <c r="U411" s="414">
        <v>261901</v>
      </c>
      <c r="V411" s="328" t="s">
        <v>926</v>
      </c>
      <c r="W411" s="420"/>
    </row>
    <row r="412" spans="2:23" ht="18.75" hidden="1" customHeight="1" x14ac:dyDescent="0.2">
      <c r="B412" s="419" t="e">
        <f>IF(Tabla46[[#This Row],[Tipos de Acciones]]="","",CONCATENATE(Tabla46[[#This Row],[POA]],".",Tabla46[[#This Row],[SRS]],".",Tabla46[[#This Row],[AREA]],".",Tabla46[[#This Row],[TIPO]]))</f>
        <v>#REF!</v>
      </c>
      <c r="C412" s="419" t="e">
        <f>IF(Tabla46[[#This Row],[Tipos de Acciones]]="","",'Formulario PPGR1'!#REF!)</f>
        <v>#REF!</v>
      </c>
      <c r="D412" s="419" t="e">
        <f>IF(Tabla46[[#This Row],[Tipos de Acciones]]="","",'Formulario PPGR1'!#REF!)</f>
        <v>#REF!</v>
      </c>
      <c r="E412" s="419" t="e">
        <f>IF(Tabla46[[#This Row],[Tipos de Acciones]]="","",'Formulario PPGR1'!#REF!)</f>
        <v>#REF!</v>
      </c>
      <c r="F412" s="419" t="e">
        <f>IF(Tabla46[[#This Row],[Tipos de Acciones]]="","",'Formulario PPGR1'!#REF!)</f>
        <v>#REF!</v>
      </c>
      <c r="G412" s="416" t="s">
        <v>936</v>
      </c>
      <c r="H412" s="416" t="s">
        <v>2218</v>
      </c>
      <c r="I412" s="417" t="s">
        <v>2219</v>
      </c>
      <c r="J412" s="416" t="s">
        <v>2219</v>
      </c>
      <c r="K412" s="418" t="s">
        <v>2220</v>
      </c>
      <c r="L412" s="416" t="s">
        <v>469</v>
      </c>
      <c r="M412" s="316" t="s">
        <v>2267</v>
      </c>
      <c r="N412" s="316" t="s">
        <v>1157</v>
      </c>
      <c r="O412" s="415" t="s">
        <v>2200</v>
      </c>
      <c r="P412" s="318" t="s">
        <v>1157</v>
      </c>
      <c r="Q412" s="293" t="s">
        <v>2201</v>
      </c>
      <c r="R412" s="293">
        <v>2</v>
      </c>
      <c r="S412" s="517">
        <v>8600</v>
      </c>
      <c r="T412" s="520" t="e">
        <f>+[1]!Tabla46[[#This Row],[Precio Unitario]]*[1]!Tabla46[[#This Row],[Cantidad de Insumos]]</f>
        <v>#REF!</v>
      </c>
      <c r="U412" s="414">
        <v>239601</v>
      </c>
      <c r="V412" s="328" t="s">
        <v>926</v>
      </c>
      <c r="W412" s="420"/>
    </row>
    <row r="413" spans="2:23" ht="18.75" hidden="1" customHeight="1" x14ac:dyDescent="0.2">
      <c r="B413" s="419" t="e">
        <f>IF(Tabla46[[#This Row],[Tipos de Acciones]]="","",CONCATENATE(Tabla46[[#This Row],[POA]],".",Tabla46[[#This Row],[SRS]],".",Tabla46[[#This Row],[AREA]],".",Tabla46[[#This Row],[TIPO]]))</f>
        <v>#REF!</v>
      </c>
      <c r="C413" s="419" t="e">
        <f>IF(Tabla46[[#This Row],[Tipos de Acciones]]="","",'Formulario PPGR1'!#REF!)</f>
        <v>#REF!</v>
      </c>
      <c r="D413" s="419" t="e">
        <f>IF(Tabla46[[#This Row],[Tipos de Acciones]]="","",'Formulario PPGR1'!#REF!)</f>
        <v>#REF!</v>
      </c>
      <c r="E413" s="419" t="e">
        <f>IF(Tabla46[[#This Row],[Tipos de Acciones]]="","",'Formulario PPGR1'!#REF!)</f>
        <v>#REF!</v>
      </c>
      <c r="F413" s="419" t="e">
        <f>IF(Tabla46[[#This Row],[Tipos de Acciones]]="","",'Formulario PPGR1'!#REF!)</f>
        <v>#REF!</v>
      </c>
      <c r="G413" s="416" t="s">
        <v>936</v>
      </c>
      <c r="H413" s="416" t="s">
        <v>2221</v>
      </c>
      <c r="I413" s="417" t="s">
        <v>2222</v>
      </c>
      <c r="J413" s="416" t="s">
        <v>2222</v>
      </c>
      <c r="K413" s="418" t="s">
        <v>2223</v>
      </c>
      <c r="L413" s="416" t="s">
        <v>469</v>
      </c>
      <c r="M413" s="316" t="s">
        <v>2267</v>
      </c>
      <c r="N413" s="316" t="s">
        <v>1157</v>
      </c>
      <c r="O413" s="415" t="s">
        <v>2200</v>
      </c>
      <c r="P413" s="318" t="s">
        <v>1157</v>
      </c>
      <c r="Q413" s="293" t="s">
        <v>2201</v>
      </c>
      <c r="R413" s="293">
        <v>2</v>
      </c>
      <c r="S413" s="517">
        <v>43660</v>
      </c>
      <c r="T413" s="520" t="e">
        <f>+[1]!Tabla46[[#This Row],[Precio Unitario]]*[1]!Tabla46[[#This Row],[Cantidad de Insumos]]</f>
        <v>#REF!</v>
      </c>
      <c r="U413" s="414">
        <v>261901</v>
      </c>
      <c r="V413" s="328" t="s">
        <v>926</v>
      </c>
      <c r="W413" s="420"/>
    </row>
    <row r="414" spans="2:23" ht="18.75" hidden="1" customHeight="1" x14ac:dyDescent="0.2">
      <c r="B414" s="419" t="e">
        <f>IF(Tabla46[[#This Row],[Tipos de Acciones]]="","",CONCATENATE(Tabla46[[#This Row],[POA]],".",Tabla46[[#This Row],[SRS]],".",Tabla46[[#This Row],[AREA]],".",Tabla46[[#This Row],[TIPO]]))</f>
        <v>#REF!</v>
      </c>
      <c r="C414" s="419" t="e">
        <f>IF(Tabla46[[#This Row],[Tipos de Acciones]]="","",'Formulario PPGR1'!#REF!)</f>
        <v>#REF!</v>
      </c>
      <c r="D414" s="419" t="e">
        <f>IF(Tabla46[[#This Row],[Tipos de Acciones]]="","",'Formulario PPGR1'!#REF!)</f>
        <v>#REF!</v>
      </c>
      <c r="E414" s="419" t="e">
        <f>IF(Tabla46[[#This Row],[Tipos de Acciones]]="","",'Formulario PPGR1'!#REF!)</f>
        <v>#REF!</v>
      </c>
      <c r="F414" s="419" t="e">
        <f>IF(Tabla46[[#This Row],[Tipos de Acciones]]="","",'Formulario PPGR1'!#REF!)</f>
        <v>#REF!</v>
      </c>
      <c r="G414" s="416" t="s">
        <v>936</v>
      </c>
      <c r="H414" s="416" t="s">
        <v>2221</v>
      </c>
      <c r="I414" s="417" t="s">
        <v>2224</v>
      </c>
      <c r="J414" s="416" t="s">
        <v>2224</v>
      </c>
      <c r="K414" s="418" t="s">
        <v>2225</v>
      </c>
      <c r="L414" s="416" t="s">
        <v>469</v>
      </c>
      <c r="M414" s="316" t="s">
        <v>2267</v>
      </c>
      <c r="N414" s="316" t="s">
        <v>1157</v>
      </c>
      <c r="O414" s="415" t="s">
        <v>2200</v>
      </c>
      <c r="P414" s="318" t="s">
        <v>1157</v>
      </c>
      <c r="Q414" s="293" t="s">
        <v>2201</v>
      </c>
      <c r="R414" s="293">
        <v>1</v>
      </c>
      <c r="S414" s="517">
        <v>44333.33</v>
      </c>
      <c r="T414" s="520" t="e">
        <f>+[1]!Tabla46[[#This Row],[Precio Unitario]]*[1]!Tabla46[[#This Row],[Cantidad de Insumos]]</f>
        <v>#REF!</v>
      </c>
      <c r="U414" s="414">
        <v>239301</v>
      </c>
      <c r="V414" s="328" t="s">
        <v>926</v>
      </c>
      <c r="W414" s="420"/>
    </row>
    <row r="415" spans="2:23" ht="18.75" hidden="1" customHeight="1" x14ac:dyDescent="0.2">
      <c r="B415" s="419" t="e">
        <f>IF(Tabla46[[#This Row],[Tipos de Acciones]]="","",CONCATENATE(Tabla46[[#This Row],[POA]],".",Tabla46[[#This Row],[SRS]],".",Tabla46[[#This Row],[AREA]],".",Tabla46[[#This Row],[TIPO]]))</f>
        <v>#REF!</v>
      </c>
      <c r="C415" s="419" t="e">
        <f>IF(Tabla46[[#This Row],[Tipos de Acciones]]="","",'Formulario PPGR1'!#REF!)</f>
        <v>#REF!</v>
      </c>
      <c r="D415" s="419" t="e">
        <f>IF(Tabla46[[#This Row],[Tipos de Acciones]]="","",'Formulario PPGR1'!#REF!)</f>
        <v>#REF!</v>
      </c>
      <c r="E415" s="419" t="e">
        <f>IF(Tabla46[[#This Row],[Tipos de Acciones]]="","",'Formulario PPGR1'!#REF!)</f>
        <v>#REF!</v>
      </c>
      <c r="F415" s="419" t="e">
        <f>IF(Tabla46[[#This Row],[Tipos de Acciones]]="","",'Formulario PPGR1'!#REF!)</f>
        <v>#REF!</v>
      </c>
      <c r="G415" s="416" t="s">
        <v>936</v>
      </c>
      <c r="H415" s="416" t="s">
        <v>2221</v>
      </c>
      <c r="I415" s="417" t="s">
        <v>2231</v>
      </c>
      <c r="J415" s="416" t="s">
        <v>2231</v>
      </c>
      <c r="K415" s="418" t="s">
        <v>2232</v>
      </c>
      <c r="L415" s="416" t="s">
        <v>469</v>
      </c>
      <c r="M415" s="316" t="s">
        <v>2267</v>
      </c>
      <c r="N415" s="316" t="s">
        <v>1157</v>
      </c>
      <c r="O415" s="415" t="s">
        <v>2200</v>
      </c>
      <c r="P415" s="318" t="s">
        <v>1157</v>
      </c>
      <c r="Q415" s="293" t="s">
        <v>2201</v>
      </c>
      <c r="R415" s="293">
        <v>2</v>
      </c>
      <c r="S415" s="517">
        <v>32099.97</v>
      </c>
      <c r="T415" s="520" t="e">
        <f>+[1]!Tabla46[[#This Row],[Precio Unitario]]*[1]!Tabla46[[#This Row],[Cantidad de Insumos]]</f>
        <v>#REF!</v>
      </c>
      <c r="U415" s="414">
        <v>239301</v>
      </c>
      <c r="V415" s="328" t="s">
        <v>926</v>
      </c>
      <c r="W415" s="420"/>
    </row>
    <row r="416" spans="2:23" ht="18.75" hidden="1" customHeight="1" x14ac:dyDescent="0.2">
      <c r="B416" s="419" t="e">
        <f>IF(Tabla46[[#This Row],[Tipos de Acciones]]="","",CONCATENATE(Tabla46[[#This Row],[POA]],".",Tabla46[[#This Row],[SRS]],".",Tabla46[[#This Row],[AREA]],".",Tabla46[[#This Row],[TIPO]]))</f>
        <v>#REF!</v>
      </c>
      <c r="C416" s="419" t="e">
        <f>IF(Tabla46[[#This Row],[Tipos de Acciones]]="","",'Formulario PPGR1'!#REF!)</f>
        <v>#REF!</v>
      </c>
      <c r="D416" s="419" t="e">
        <f>IF(Tabla46[[#This Row],[Tipos de Acciones]]="","",'Formulario PPGR1'!#REF!)</f>
        <v>#REF!</v>
      </c>
      <c r="E416" s="419" t="e">
        <f>IF(Tabla46[[#This Row],[Tipos de Acciones]]="","",'Formulario PPGR1'!#REF!)</f>
        <v>#REF!</v>
      </c>
      <c r="F416" s="419" t="e">
        <f>IF(Tabla46[[#This Row],[Tipos de Acciones]]="","",'Formulario PPGR1'!#REF!)</f>
        <v>#REF!</v>
      </c>
      <c r="G416" s="416" t="s">
        <v>936</v>
      </c>
      <c r="H416" s="416" t="s">
        <v>2221</v>
      </c>
      <c r="I416" s="417" t="s">
        <v>2233</v>
      </c>
      <c r="J416" s="416" t="s">
        <v>2234</v>
      </c>
      <c r="K416" s="418" t="s">
        <v>2235</v>
      </c>
      <c r="L416" s="416" t="s">
        <v>469</v>
      </c>
      <c r="M416" s="316" t="s">
        <v>2267</v>
      </c>
      <c r="N416" s="316" t="s">
        <v>1157</v>
      </c>
      <c r="O416" s="415" t="s">
        <v>2200</v>
      </c>
      <c r="P416" s="318" t="s">
        <v>1157</v>
      </c>
      <c r="Q416" s="293" t="s">
        <v>2201</v>
      </c>
      <c r="R416" s="293">
        <v>1</v>
      </c>
      <c r="S416" s="517">
        <v>8270</v>
      </c>
      <c r="T416" s="520" t="e">
        <f>+[1]!Tabla46[[#This Row],[Precio Unitario]]*[1]!Tabla46[[#This Row],[Cantidad de Insumos]]</f>
        <v>#REF!</v>
      </c>
      <c r="U416" s="414">
        <v>239301</v>
      </c>
      <c r="V416" s="328" t="s">
        <v>926</v>
      </c>
      <c r="W416" s="420"/>
    </row>
    <row r="417" spans="2:23" ht="18.75" hidden="1" customHeight="1" x14ac:dyDescent="0.2">
      <c r="B417" s="419" t="e">
        <f>IF(Tabla46[[#This Row],[Tipos de Acciones]]="","",CONCATENATE(Tabla46[[#This Row],[POA]],".",Tabla46[[#This Row],[SRS]],".",Tabla46[[#This Row],[AREA]],".",Tabla46[[#This Row],[TIPO]]))</f>
        <v>#REF!</v>
      </c>
      <c r="C417" s="419" t="e">
        <f>IF(Tabla46[[#This Row],[Tipos de Acciones]]="","",'Formulario PPGR1'!#REF!)</f>
        <v>#REF!</v>
      </c>
      <c r="D417" s="419" t="e">
        <f>IF(Tabla46[[#This Row],[Tipos de Acciones]]="","",'Formulario PPGR1'!#REF!)</f>
        <v>#REF!</v>
      </c>
      <c r="E417" s="419" t="e">
        <f>IF(Tabla46[[#This Row],[Tipos de Acciones]]="","",'Formulario PPGR1'!#REF!)</f>
        <v>#REF!</v>
      </c>
      <c r="F417" s="419" t="e">
        <f>IF(Tabla46[[#This Row],[Tipos de Acciones]]="","",'Formulario PPGR1'!#REF!)</f>
        <v>#REF!</v>
      </c>
      <c r="G417" s="416" t="s">
        <v>936</v>
      </c>
      <c r="H417" s="416" t="s">
        <v>2221</v>
      </c>
      <c r="I417" s="417" t="s">
        <v>2241</v>
      </c>
      <c r="J417" s="416" t="s">
        <v>2241</v>
      </c>
      <c r="K417" s="418" t="s">
        <v>2242</v>
      </c>
      <c r="L417" s="416" t="s">
        <v>469</v>
      </c>
      <c r="M417" s="316" t="s">
        <v>2267</v>
      </c>
      <c r="N417" s="316" t="s">
        <v>1157</v>
      </c>
      <c r="O417" s="415" t="s">
        <v>2200</v>
      </c>
      <c r="P417" s="318" t="s">
        <v>1157</v>
      </c>
      <c r="Q417" s="293" t="s">
        <v>2201</v>
      </c>
      <c r="R417" s="293">
        <v>2</v>
      </c>
      <c r="S417" s="517">
        <v>980</v>
      </c>
      <c r="T417" s="520" t="e">
        <f>+[1]!Tabla46[[#This Row],[Precio Unitario]]*[1]!Tabla46[[#This Row],[Cantidad de Insumos]]</f>
        <v>#REF!</v>
      </c>
      <c r="U417" s="414">
        <v>239301</v>
      </c>
      <c r="V417" s="328" t="s">
        <v>926</v>
      </c>
      <c r="W417" s="420"/>
    </row>
    <row r="418" spans="2:23" ht="18.75" hidden="1" customHeight="1" x14ac:dyDescent="0.2">
      <c r="B418" s="419" t="e">
        <f>IF(Tabla46[[#This Row],[Tipos de Acciones]]="","",CONCATENATE(Tabla46[[#This Row],[POA]],".",Tabla46[[#This Row],[SRS]],".",Tabla46[[#This Row],[AREA]],".",Tabla46[[#This Row],[TIPO]]))</f>
        <v>#REF!</v>
      </c>
      <c r="C418" s="419" t="e">
        <f>IF(Tabla46[[#This Row],[Tipos de Acciones]]="","",'Formulario PPGR1'!#REF!)</f>
        <v>#REF!</v>
      </c>
      <c r="D418" s="419" t="e">
        <f>IF(Tabla46[[#This Row],[Tipos de Acciones]]="","",'Formulario PPGR1'!#REF!)</f>
        <v>#REF!</v>
      </c>
      <c r="E418" s="419" t="e">
        <f>IF(Tabla46[[#This Row],[Tipos de Acciones]]="","",'Formulario PPGR1'!#REF!)</f>
        <v>#REF!</v>
      </c>
      <c r="F418" s="419" t="e">
        <f>IF(Tabla46[[#This Row],[Tipos de Acciones]]="","",'Formulario PPGR1'!#REF!)</f>
        <v>#REF!</v>
      </c>
      <c r="G418" s="416" t="s">
        <v>936</v>
      </c>
      <c r="H418" s="416" t="s">
        <v>2221</v>
      </c>
      <c r="I418" s="417" t="s">
        <v>2241</v>
      </c>
      <c r="J418" s="416" t="s">
        <v>2241</v>
      </c>
      <c r="K418" s="418" t="s">
        <v>2243</v>
      </c>
      <c r="L418" s="416" t="s">
        <v>469</v>
      </c>
      <c r="M418" s="316" t="s">
        <v>2267</v>
      </c>
      <c r="N418" s="316" t="s">
        <v>1157</v>
      </c>
      <c r="O418" s="415" t="s">
        <v>2200</v>
      </c>
      <c r="P418" s="318" t="s">
        <v>1157</v>
      </c>
      <c r="Q418" s="293" t="s">
        <v>2201</v>
      </c>
      <c r="R418" s="293">
        <v>2</v>
      </c>
      <c r="S418" s="517">
        <v>3520</v>
      </c>
      <c r="T418" s="520" t="e">
        <f>+[1]!Tabla46[[#This Row],[Precio Unitario]]*[1]!Tabla46[[#This Row],[Cantidad de Insumos]]</f>
        <v>#REF!</v>
      </c>
      <c r="U418" s="414">
        <v>239301</v>
      </c>
      <c r="V418" s="328" t="s">
        <v>926</v>
      </c>
      <c r="W418" s="420"/>
    </row>
    <row r="419" spans="2:23" ht="18.75" hidden="1" customHeight="1" x14ac:dyDescent="0.2">
      <c r="B419" s="419" t="e">
        <f>IF(Tabla46[[#This Row],[Tipos de Acciones]]="","",CONCATENATE(Tabla46[[#This Row],[POA]],".",Tabla46[[#This Row],[SRS]],".",Tabla46[[#This Row],[AREA]],".",Tabla46[[#This Row],[TIPO]]))</f>
        <v>#REF!</v>
      </c>
      <c r="C419" s="419" t="e">
        <f>IF(Tabla46[[#This Row],[Tipos de Acciones]]="","",'Formulario PPGR1'!#REF!)</f>
        <v>#REF!</v>
      </c>
      <c r="D419" s="419" t="e">
        <f>IF(Tabla46[[#This Row],[Tipos de Acciones]]="","",'Formulario PPGR1'!#REF!)</f>
        <v>#REF!</v>
      </c>
      <c r="E419" s="419" t="e">
        <f>IF(Tabla46[[#This Row],[Tipos de Acciones]]="","",'Formulario PPGR1'!#REF!)</f>
        <v>#REF!</v>
      </c>
      <c r="F419" s="419" t="e">
        <f>IF(Tabla46[[#This Row],[Tipos de Acciones]]="","",'Formulario PPGR1'!#REF!)</f>
        <v>#REF!</v>
      </c>
      <c r="G419" s="416" t="s">
        <v>936</v>
      </c>
      <c r="H419" s="416" t="s">
        <v>2221</v>
      </c>
      <c r="I419" s="417" t="s">
        <v>2236</v>
      </c>
      <c r="J419" s="416" t="s">
        <v>2236</v>
      </c>
      <c r="K419" s="418" t="s">
        <v>2239</v>
      </c>
      <c r="L419" s="416" t="s">
        <v>469</v>
      </c>
      <c r="M419" s="316" t="s">
        <v>2267</v>
      </c>
      <c r="N419" s="316" t="s">
        <v>1157</v>
      </c>
      <c r="O419" s="415" t="s">
        <v>2200</v>
      </c>
      <c r="P419" s="318" t="s">
        <v>1157</v>
      </c>
      <c r="Q419" s="293" t="s">
        <v>2201</v>
      </c>
      <c r="R419" s="293">
        <v>2</v>
      </c>
      <c r="S419" s="517">
        <v>15733.33</v>
      </c>
      <c r="T419" s="520" t="e">
        <f>+[1]!Tabla46[[#This Row],[Precio Unitario]]*[1]!Tabla46[[#This Row],[Cantidad de Insumos]]</f>
        <v>#REF!</v>
      </c>
      <c r="U419" s="414">
        <v>239301</v>
      </c>
      <c r="V419" s="328" t="s">
        <v>926</v>
      </c>
      <c r="W419" s="420"/>
    </row>
    <row r="420" spans="2:23" ht="18.75" hidden="1" customHeight="1" x14ac:dyDescent="0.2">
      <c r="B420" s="419" t="e">
        <f>IF(Tabla46[[#This Row],[Tipos de Acciones]]="","",CONCATENATE(Tabla46[[#This Row],[POA]],".",Tabla46[[#This Row],[SRS]],".",Tabla46[[#This Row],[AREA]],".",Tabla46[[#This Row],[TIPO]]))</f>
        <v>#REF!</v>
      </c>
      <c r="C420" s="419" t="e">
        <f>IF(Tabla46[[#This Row],[Tipos de Acciones]]="","",'Formulario PPGR1'!#REF!)</f>
        <v>#REF!</v>
      </c>
      <c r="D420" s="419" t="e">
        <f>IF(Tabla46[[#This Row],[Tipos de Acciones]]="","",'Formulario PPGR1'!#REF!)</f>
        <v>#REF!</v>
      </c>
      <c r="E420" s="419" t="e">
        <f>IF(Tabla46[[#This Row],[Tipos de Acciones]]="","",'Formulario PPGR1'!#REF!)</f>
        <v>#REF!</v>
      </c>
      <c r="F420" s="419" t="e">
        <f>IF(Tabla46[[#This Row],[Tipos de Acciones]]="","",'Formulario PPGR1'!#REF!)</f>
        <v>#REF!</v>
      </c>
      <c r="G420" s="416" t="s">
        <v>936</v>
      </c>
      <c r="H420" s="416" t="s">
        <v>2221</v>
      </c>
      <c r="I420" s="417" t="s">
        <v>2236</v>
      </c>
      <c r="J420" s="416" t="s">
        <v>2236</v>
      </c>
      <c r="K420" s="418" t="s">
        <v>2240</v>
      </c>
      <c r="L420" s="416" t="s">
        <v>469</v>
      </c>
      <c r="M420" s="316" t="s">
        <v>2267</v>
      </c>
      <c r="N420" s="316" t="s">
        <v>1157</v>
      </c>
      <c r="O420" s="415" t="s">
        <v>2200</v>
      </c>
      <c r="P420" s="318" t="s">
        <v>1157</v>
      </c>
      <c r="Q420" s="293" t="s">
        <v>2201</v>
      </c>
      <c r="R420" s="293">
        <v>2</v>
      </c>
      <c r="S420" s="517">
        <v>4500</v>
      </c>
      <c r="T420" s="520" t="e">
        <f>+[1]!Tabla46[[#This Row],[Precio Unitario]]*[1]!Tabla46[[#This Row],[Cantidad de Insumos]]</f>
        <v>#REF!</v>
      </c>
      <c r="U420" s="414">
        <v>239301</v>
      </c>
      <c r="V420" s="328" t="s">
        <v>926</v>
      </c>
      <c r="W420" s="420"/>
    </row>
    <row r="421" spans="2:23" ht="18.75" hidden="1" customHeight="1" x14ac:dyDescent="0.2">
      <c r="B421" s="419" t="e">
        <f>IF(Tabla46[[#This Row],[Tipos de Acciones]]="","",CONCATENATE(Tabla46[[#This Row],[POA]],".",Tabla46[[#This Row],[SRS]],".",Tabla46[[#This Row],[AREA]],".",Tabla46[[#This Row],[TIPO]]))</f>
        <v>#REF!</v>
      </c>
      <c r="C421" s="419" t="e">
        <f>IF(Tabla46[[#This Row],[Tipos de Acciones]]="","",'Formulario PPGR1'!#REF!)</f>
        <v>#REF!</v>
      </c>
      <c r="D421" s="419" t="e">
        <f>IF(Tabla46[[#This Row],[Tipos de Acciones]]="","",'Formulario PPGR1'!#REF!)</f>
        <v>#REF!</v>
      </c>
      <c r="E421" s="419" t="e">
        <f>IF(Tabla46[[#This Row],[Tipos de Acciones]]="","",'Formulario PPGR1'!#REF!)</f>
        <v>#REF!</v>
      </c>
      <c r="F421" s="419" t="e">
        <f>IF(Tabla46[[#This Row],[Tipos de Acciones]]="","",'Formulario PPGR1'!#REF!)</f>
        <v>#REF!</v>
      </c>
      <c r="G421" s="416" t="s">
        <v>936</v>
      </c>
      <c r="H421" s="416" t="s">
        <v>2209</v>
      </c>
      <c r="I421" s="417" t="s">
        <v>2200</v>
      </c>
      <c r="J421" s="416" t="s">
        <v>2248</v>
      </c>
      <c r="K421" s="418" t="s">
        <v>2248</v>
      </c>
      <c r="L421" s="416" t="s">
        <v>469</v>
      </c>
      <c r="M421" s="316" t="s">
        <v>2267</v>
      </c>
      <c r="N421" s="316" t="s">
        <v>1157</v>
      </c>
      <c r="O421" s="415" t="s">
        <v>2200</v>
      </c>
      <c r="P421" s="318" t="s">
        <v>1157</v>
      </c>
      <c r="Q421" s="293" t="s">
        <v>2201</v>
      </c>
      <c r="R421" s="293">
        <v>1</v>
      </c>
      <c r="S421" s="517">
        <v>30000</v>
      </c>
      <c r="T421" s="520" t="e">
        <f>+[1]!Tabla46[[#This Row],[Precio Unitario]]*[1]!Tabla46[[#This Row],[Cantidad de Insumos]]</f>
        <v>#REF!</v>
      </c>
      <c r="U421" s="414">
        <v>265801</v>
      </c>
      <c r="V421" s="328" t="s">
        <v>926</v>
      </c>
      <c r="W421" s="420"/>
    </row>
    <row r="422" spans="2:23" ht="18.75" hidden="1" customHeight="1" x14ac:dyDescent="0.2">
      <c r="B422" s="419" t="e">
        <f>IF(Tabla46[[#This Row],[Tipos de Acciones]]="","",CONCATENATE(Tabla46[[#This Row],[POA]],".",Tabla46[[#This Row],[SRS]],".",Tabla46[[#This Row],[AREA]],".",Tabla46[[#This Row],[TIPO]]))</f>
        <v>#REF!</v>
      </c>
      <c r="C422" s="419" t="e">
        <f>IF(Tabla46[[#This Row],[Tipos de Acciones]]="","",'Formulario PPGR1'!#REF!)</f>
        <v>#REF!</v>
      </c>
      <c r="D422" s="419" t="e">
        <f>IF(Tabla46[[#This Row],[Tipos de Acciones]]="","",'Formulario PPGR1'!#REF!)</f>
        <v>#REF!</v>
      </c>
      <c r="E422" s="419" t="e">
        <f>IF(Tabla46[[#This Row],[Tipos de Acciones]]="","",'Formulario PPGR1'!#REF!)</f>
        <v>#REF!</v>
      </c>
      <c r="F422" s="419" t="e">
        <f>IF(Tabla46[[#This Row],[Tipos de Acciones]]="","",'Formulario PPGR1'!#REF!)</f>
        <v>#REF!</v>
      </c>
      <c r="G422" s="416" t="s">
        <v>934</v>
      </c>
      <c r="H422" s="416" t="s">
        <v>2209</v>
      </c>
      <c r="I422" s="417" t="s">
        <v>2200</v>
      </c>
      <c r="J422" s="416" t="s">
        <v>2248</v>
      </c>
      <c r="K422" s="418" t="s">
        <v>2248</v>
      </c>
      <c r="L422" s="416" t="s">
        <v>469</v>
      </c>
      <c r="M422" s="316" t="s">
        <v>2267</v>
      </c>
      <c r="N422" s="316" t="s">
        <v>1157</v>
      </c>
      <c r="O422" s="415" t="s">
        <v>2200</v>
      </c>
      <c r="P422" s="318" t="s">
        <v>1157</v>
      </c>
      <c r="Q422" s="293" t="s">
        <v>2201</v>
      </c>
      <c r="R422" s="293">
        <v>3</v>
      </c>
      <c r="S422" s="517">
        <v>5000</v>
      </c>
      <c r="T422" s="520" t="e">
        <f>+[1]!Tabla46[[#This Row],[Precio Unitario]]*[1]!Tabla46[[#This Row],[Cantidad de Insumos]]</f>
        <v>#REF!</v>
      </c>
      <c r="U422" s="414">
        <v>239601</v>
      </c>
      <c r="V422" s="328" t="s">
        <v>926</v>
      </c>
      <c r="W422" s="420"/>
    </row>
    <row r="423" spans="2:23" ht="18.75" hidden="1" customHeight="1" x14ac:dyDescent="0.2">
      <c r="B423" s="419" t="e">
        <f>IF(Tabla46[[#This Row],[Tipos de Acciones]]="","",CONCATENATE(Tabla46[[#This Row],[POA]],".",Tabla46[[#This Row],[SRS]],".",Tabla46[[#This Row],[AREA]],".",Tabla46[[#This Row],[TIPO]]))</f>
        <v>#REF!</v>
      </c>
      <c r="C423" s="419" t="e">
        <f>IF(Tabla46[[#This Row],[Tipos de Acciones]]="","",'Formulario PPGR1'!#REF!)</f>
        <v>#REF!</v>
      </c>
      <c r="D423" s="419" t="e">
        <f>IF(Tabla46[[#This Row],[Tipos de Acciones]]="","",'Formulario PPGR1'!#REF!)</f>
        <v>#REF!</v>
      </c>
      <c r="E423" s="419" t="e">
        <f>IF(Tabla46[[#This Row],[Tipos de Acciones]]="","",'Formulario PPGR1'!#REF!)</f>
        <v>#REF!</v>
      </c>
      <c r="F423" s="419" t="e">
        <f>IF(Tabla46[[#This Row],[Tipos de Acciones]]="","",'Formulario PPGR1'!#REF!)</f>
        <v>#REF!</v>
      </c>
      <c r="G423" s="416" t="s">
        <v>936</v>
      </c>
      <c r="H423" s="416" t="s">
        <v>2221</v>
      </c>
      <c r="I423" s="417" t="s">
        <v>2244</v>
      </c>
      <c r="J423" s="416" t="s">
        <v>2244</v>
      </c>
      <c r="K423" s="418" t="s">
        <v>2245</v>
      </c>
      <c r="L423" s="416" t="s">
        <v>469</v>
      </c>
      <c r="M423" s="316" t="s">
        <v>2267</v>
      </c>
      <c r="N423" s="316" t="s">
        <v>1157</v>
      </c>
      <c r="O423" s="415" t="s">
        <v>2200</v>
      </c>
      <c r="P423" s="318" t="s">
        <v>1157</v>
      </c>
      <c r="Q423" s="293" t="s">
        <v>2201</v>
      </c>
      <c r="R423" s="293">
        <v>1</v>
      </c>
      <c r="S423" s="517">
        <v>14666.65</v>
      </c>
      <c r="T423" s="520" t="e">
        <f>+[1]!Tabla46[[#This Row],[Precio Unitario]]*[1]!Tabla46[[#This Row],[Cantidad de Insumos]]</f>
        <v>#REF!</v>
      </c>
      <c r="U423" s="414">
        <v>239601</v>
      </c>
      <c r="V423" s="328" t="s">
        <v>926</v>
      </c>
      <c r="W423" s="420"/>
    </row>
    <row r="424" spans="2:23" ht="18.75" hidden="1" customHeight="1" x14ac:dyDescent="0.2">
      <c r="B424" s="419" t="e">
        <f>IF(Tabla46[[#This Row],[Tipos de Acciones]]="","",CONCATENATE(Tabla46[[#This Row],[POA]],".",Tabla46[[#This Row],[SRS]],".",Tabla46[[#This Row],[AREA]],".",Tabla46[[#This Row],[TIPO]]))</f>
        <v>#REF!</v>
      </c>
      <c r="C424" s="419" t="e">
        <f>IF(Tabla46[[#This Row],[Tipos de Acciones]]="","",'Formulario PPGR1'!#REF!)</f>
        <v>#REF!</v>
      </c>
      <c r="D424" s="419" t="e">
        <f>IF(Tabla46[[#This Row],[Tipos de Acciones]]="","",'Formulario PPGR1'!#REF!)</f>
        <v>#REF!</v>
      </c>
      <c r="E424" s="419" t="e">
        <f>IF(Tabla46[[#This Row],[Tipos de Acciones]]="","",'Formulario PPGR1'!#REF!)</f>
        <v>#REF!</v>
      </c>
      <c r="F424" s="419" t="e">
        <f>IF(Tabla46[[#This Row],[Tipos de Acciones]]="","",'Formulario PPGR1'!#REF!)</f>
        <v>#REF!</v>
      </c>
      <c r="G424" s="416" t="s">
        <v>936</v>
      </c>
      <c r="H424" s="416" t="s">
        <v>2221</v>
      </c>
      <c r="I424" s="417" t="s">
        <v>2246</v>
      </c>
      <c r="J424" s="416" t="s">
        <v>2246</v>
      </c>
      <c r="K424" s="418" t="s">
        <v>2247</v>
      </c>
      <c r="L424" s="416" t="s">
        <v>469</v>
      </c>
      <c r="M424" s="316" t="s">
        <v>2267</v>
      </c>
      <c r="N424" s="316" t="s">
        <v>1157</v>
      </c>
      <c r="O424" s="415" t="s">
        <v>2200</v>
      </c>
      <c r="P424" s="318" t="s">
        <v>1157</v>
      </c>
      <c r="Q424" s="293" t="s">
        <v>2201</v>
      </c>
      <c r="R424" s="293">
        <v>1</v>
      </c>
      <c r="S424" s="517">
        <v>257712</v>
      </c>
      <c r="T424" s="520" t="e">
        <f>+[1]!Tabla46[[#This Row],[Precio Unitario]]*[1]!Tabla46[[#This Row],[Cantidad de Insumos]]</f>
        <v>#REF!</v>
      </c>
      <c r="U424" s="414">
        <v>261401</v>
      </c>
      <c r="V424" s="328" t="s">
        <v>926</v>
      </c>
      <c r="W424" s="420"/>
    </row>
    <row r="425" spans="2:23" ht="18.75" hidden="1" customHeight="1" x14ac:dyDescent="0.2">
      <c r="B425" s="419" t="e">
        <f>IF(Tabla46[[#This Row],[Tipos de Acciones]]="","",CONCATENATE(Tabla46[[#This Row],[POA]],".",Tabla46[[#This Row],[SRS]],".",Tabla46[[#This Row],[AREA]],".",Tabla46[[#This Row],[TIPO]]))</f>
        <v>#REF!</v>
      </c>
      <c r="C425" s="419" t="e">
        <f>IF(Tabla46[[#This Row],[Tipos de Acciones]]="","",'Formulario PPGR1'!#REF!)</f>
        <v>#REF!</v>
      </c>
      <c r="D425" s="419" t="e">
        <f>IF(Tabla46[[#This Row],[Tipos de Acciones]]="","",'Formulario PPGR1'!#REF!)</f>
        <v>#REF!</v>
      </c>
      <c r="E425" s="419" t="e">
        <f>IF(Tabla46[[#This Row],[Tipos de Acciones]]="","",'Formulario PPGR1'!#REF!)</f>
        <v>#REF!</v>
      </c>
      <c r="F425" s="419" t="e">
        <f>IF(Tabla46[[#This Row],[Tipos de Acciones]]="","",'Formulario PPGR1'!#REF!)</f>
        <v>#REF!</v>
      </c>
      <c r="G425" s="416" t="s">
        <v>936</v>
      </c>
      <c r="H425" s="416" t="s">
        <v>2221</v>
      </c>
      <c r="I425" s="417" t="s">
        <v>2236</v>
      </c>
      <c r="J425" s="416" t="s">
        <v>2236</v>
      </c>
      <c r="K425" s="418" t="s">
        <v>2238</v>
      </c>
      <c r="L425" s="416" t="s">
        <v>469</v>
      </c>
      <c r="M425" s="316" t="s">
        <v>2267</v>
      </c>
      <c r="N425" s="316" t="s">
        <v>1157</v>
      </c>
      <c r="O425" s="415" t="s">
        <v>2200</v>
      </c>
      <c r="P425" s="318" t="s">
        <v>1157</v>
      </c>
      <c r="Q425" s="293" t="s">
        <v>2201</v>
      </c>
      <c r="R425" s="293">
        <v>2</v>
      </c>
      <c r="S425" s="517">
        <v>4500</v>
      </c>
      <c r="T425" s="520" t="e">
        <f>+[1]!Tabla46[[#This Row],[Precio Unitario]]*[1]!Tabla46[[#This Row],[Cantidad de Insumos]]</f>
        <v>#REF!</v>
      </c>
      <c r="U425" s="414">
        <v>239301</v>
      </c>
      <c r="V425" s="328" t="s">
        <v>926</v>
      </c>
      <c r="W425" s="420"/>
    </row>
    <row r="426" spans="2:23" ht="18.75" hidden="1" customHeight="1" x14ac:dyDescent="0.2">
      <c r="B426" s="419" t="e">
        <f>IF(Tabla46[[#This Row],[Tipos de Acciones]]="","",CONCATENATE(Tabla46[[#This Row],[POA]],".",Tabla46[[#This Row],[SRS]],".",Tabla46[[#This Row],[AREA]],".",Tabla46[[#This Row],[TIPO]]))</f>
        <v>#REF!</v>
      </c>
      <c r="C426" s="419" t="e">
        <f>IF(Tabla46[[#This Row],[Tipos de Acciones]]="","",'Formulario PPGR1'!#REF!)</f>
        <v>#REF!</v>
      </c>
      <c r="D426" s="419" t="e">
        <f>IF(Tabla46[[#This Row],[Tipos de Acciones]]="","",'Formulario PPGR1'!#REF!)</f>
        <v>#REF!</v>
      </c>
      <c r="E426" s="419" t="e">
        <f>IF(Tabla46[[#This Row],[Tipos de Acciones]]="","",'Formulario PPGR1'!#REF!)</f>
        <v>#REF!</v>
      </c>
      <c r="F426" s="419" t="e">
        <f>IF(Tabla46[[#This Row],[Tipos de Acciones]]="","",'Formulario PPGR1'!#REF!)</f>
        <v>#REF!</v>
      </c>
      <c r="G426" s="416" t="s">
        <v>936</v>
      </c>
      <c r="H426" s="416" t="s">
        <v>2221</v>
      </c>
      <c r="I426" s="417" t="s">
        <v>2227</v>
      </c>
      <c r="J426" s="416" t="s">
        <v>2227</v>
      </c>
      <c r="K426" s="418" t="s">
        <v>2228</v>
      </c>
      <c r="L426" s="416" t="s">
        <v>469</v>
      </c>
      <c r="M426" s="316" t="s">
        <v>2267</v>
      </c>
      <c r="N426" s="316" t="s">
        <v>1157</v>
      </c>
      <c r="O426" s="415" t="s">
        <v>2200</v>
      </c>
      <c r="P426" s="318" t="s">
        <v>1157</v>
      </c>
      <c r="Q426" s="293" t="s">
        <v>2201</v>
      </c>
      <c r="R426" s="293">
        <v>1</v>
      </c>
      <c r="S426" s="517">
        <v>12836.04</v>
      </c>
      <c r="T426" s="520" t="e">
        <f>+[1]!Tabla46[[#This Row],[Precio Unitario]]*[1]!Tabla46[[#This Row],[Cantidad de Insumos]]</f>
        <v>#REF!</v>
      </c>
      <c r="U426" s="414">
        <v>239301</v>
      </c>
      <c r="V426" s="328" t="s">
        <v>926</v>
      </c>
      <c r="W426" s="420"/>
    </row>
    <row r="427" spans="2:23" ht="18.75" hidden="1" customHeight="1" x14ac:dyDescent="0.2">
      <c r="B427" s="419" t="e">
        <f>IF(Tabla46[[#This Row],[Tipos de Acciones]]="","",CONCATENATE(Tabla46[[#This Row],[POA]],".",Tabla46[[#This Row],[SRS]],".",Tabla46[[#This Row],[AREA]],".",Tabla46[[#This Row],[TIPO]]))</f>
        <v>#REF!</v>
      </c>
      <c r="C427" s="419" t="e">
        <f>IF(Tabla46[[#This Row],[Tipos de Acciones]]="","",'Formulario PPGR1'!#REF!)</f>
        <v>#REF!</v>
      </c>
      <c r="D427" s="419" t="e">
        <f>IF(Tabla46[[#This Row],[Tipos de Acciones]]="","",'Formulario PPGR1'!#REF!)</f>
        <v>#REF!</v>
      </c>
      <c r="E427" s="419" t="e">
        <f>IF(Tabla46[[#This Row],[Tipos de Acciones]]="","",'Formulario PPGR1'!#REF!)</f>
        <v>#REF!</v>
      </c>
      <c r="F427" s="419" t="e">
        <f>IF(Tabla46[[#This Row],[Tipos de Acciones]]="","",'Formulario PPGR1'!#REF!)</f>
        <v>#REF!</v>
      </c>
      <c r="G427" s="416" t="s">
        <v>936</v>
      </c>
      <c r="H427" s="416" t="s">
        <v>2221</v>
      </c>
      <c r="I427" s="417" t="s">
        <v>2229</v>
      </c>
      <c r="J427" s="416" t="s">
        <v>2229</v>
      </c>
      <c r="K427" s="418" t="s">
        <v>2230</v>
      </c>
      <c r="L427" s="416" t="s">
        <v>469</v>
      </c>
      <c r="M427" s="316" t="s">
        <v>2267</v>
      </c>
      <c r="N427" s="316" t="s">
        <v>1157</v>
      </c>
      <c r="O427" s="415" t="s">
        <v>2200</v>
      </c>
      <c r="P427" s="318" t="s">
        <v>1157</v>
      </c>
      <c r="Q427" s="293" t="s">
        <v>2201</v>
      </c>
      <c r="R427" s="293">
        <v>1</v>
      </c>
      <c r="S427" s="517">
        <v>180000</v>
      </c>
      <c r="T427" s="520" t="e">
        <f>+[1]!Tabla46[[#This Row],[Precio Unitario]]*[1]!Tabla46[[#This Row],[Cantidad de Insumos]]</f>
        <v>#REF!</v>
      </c>
      <c r="U427" s="414">
        <v>261301</v>
      </c>
      <c r="V427" s="328" t="s">
        <v>926</v>
      </c>
      <c r="W427" s="420"/>
    </row>
    <row r="428" spans="2:23" ht="18.75" hidden="1" customHeight="1" x14ac:dyDescent="0.2">
      <c r="B428" s="419" t="e">
        <f>IF(Tabla46[[#This Row],[Tipos de Acciones]]="","",CONCATENATE(Tabla46[[#This Row],[POA]],".",Tabla46[[#This Row],[SRS]],".",Tabla46[[#This Row],[AREA]],".",Tabla46[[#This Row],[TIPO]]))</f>
        <v>#REF!</v>
      </c>
      <c r="C428" s="419" t="e">
        <f>IF(Tabla46[[#This Row],[Tipos de Acciones]]="","",'Formulario PPGR1'!#REF!)</f>
        <v>#REF!</v>
      </c>
      <c r="D428" s="419" t="e">
        <f>IF(Tabla46[[#This Row],[Tipos de Acciones]]="","",'Formulario PPGR1'!#REF!)</f>
        <v>#REF!</v>
      </c>
      <c r="E428" s="419" t="e">
        <f>IF(Tabla46[[#This Row],[Tipos de Acciones]]="","",'Formulario PPGR1'!#REF!)</f>
        <v>#REF!</v>
      </c>
      <c r="F428" s="419" t="e">
        <f>IF(Tabla46[[#This Row],[Tipos de Acciones]]="","",'Formulario PPGR1'!#REF!)</f>
        <v>#REF!</v>
      </c>
      <c r="G428" s="416" t="s">
        <v>934</v>
      </c>
      <c r="H428" s="416" t="s">
        <v>2206</v>
      </c>
      <c r="I428" s="417" t="s">
        <v>2212</v>
      </c>
      <c r="J428" s="416" t="s">
        <v>2212</v>
      </c>
      <c r="K428" s="418" t="s">
        <v>2213</v>
      </c>
      <c r="L428" s="416" t="s">
        <v>469</v>
      </c>
      <c r="M428" s="316" t="s">
        <v>2267</v>
      </c>
      <c r="N428" s="316" t="s">
        <v>1157</v>
      </c>
      <c r="O428" s="415" t="s">
        <v>2200</v>
      </c>
      <c r="P428" s="318" t="s">
        <v>1157</v>
      </c>
      <c r="Q428" s="293" t="s">
        <v>2201</v>
      </c>
      <c r="R428" s="293">
        <v>3</v>
      </c>
      <c r="S428" s="517">
        <v>5000</v>
      </c>
      <c r="T428" s="520" t="e">
        <f>+[1]!Tabla46[[#This Row],[Precio Unitario]]*[1]!Tabla46[[#This Row],[Cantidad de Insumos]]</f>
        <v>#REF!</v>
      </c>
      <c r="U428" s="414">
        <v>261301</v>
      </c>
      <c r="V428" s="328" t="s">
        <v>926</v>
      </c>
      <c r="W428" s="420"/>
    </row>
    <row r="429" spans="2:23" ht="18.75" hidden="1" customHeight="1" x14ac:dyDescent="0.2">
      <c r="B429" s="419" t="e">
        <f>IF(Tabla46[[#This Row],[Tipos de Acciones]]="","",CONCATENATE(Tabla46[[#This Row],[POA]],".",Tabla46[[#This Row],[SRS]],".",Tabla46[[#This Row],[AREA]],".",Tabla46[[#This Row],[TIPO]]))</f>
        <v>#REF!</v>
      </c>
      <c r="C429" s="419" t="e">
        <f>IF(Tabla46[[#This Row],[Tipos de Acciones]]="","",'Formulario PPGR1'!#REF!)</f>
        <v>#REF!</v>
      </c>
      <c r="D429" s="419" t="e">
        <f>IF(Tabla46[[#This Row],[Tipos de Acciones]]="","",'Formulario PPGR1'!#REF!)</f>
        <v>#REF!</v>
      </c>
      <c r="E429" s="419" t="e">
        <f>IF(Tabla46[[#This Row],[Tipos de Acciones]]="","",'Formulario PPGR1'!#REF!)</f>
        <v>#REF!</v>
      </c>
      <c r="F429" s="419" t="e">
        <f>IF(Tabla46[[#This Row],[Tipos de Acciones]]="","",'Formulario PPGR1'!#REF!)</f>
        <v>#REF!</v>
      </c>
      <c r="G429" s="416" t="s">
        <v>936</v>
      </c>
      <c r="H429" s="416" t="s">
        <v>2215</v>
      </c>
      <c r="I429" s="417" t="s">
        <v>2216</v>
      </c>
      <c r="J429" s="416" t="s">
        <v>2216</v>
      </c>
      <c r="K429" s="418" t="s">
        <v>2217</v>
      </c>
      <c r="L429" s="416" t="s">
        <v>469</v>
      </c>
      <c r="M429" s="316" t="s">
        <v>2267</v>
      </c>
      <c r="N429" s="316" t="s">
        <v>1157</v>
      </c>
      <c r="O429" s="415" t="s">
        <v>2200</v>
      </c>
      <c r="P429" s="318" t="s">
        <v>1157</v>
      </c>
      <c r="Q429" s="293" t="s">
        <v>2201</v>
      </c>
      <c r="R429" s="293">
        <v>1</v>
      </c>
      <c r="S429" s="517">
        <v>15000</v>
      </c>
      <c r="T429" s="520" t="e">
        <f>+[1]!Tabla46[[#This Row],[Precio Unitario]]*[1]!Tabla46[[#This Row],[Cantidad de Insumos]]</f>
        <v>#REF!</v>
      </c>
      <c r="U429" s="414">
        <v>239601</v>
      </c>
      <c r="V429" s="328" t="s">
        <v>926</v>
      </c>
      <c r="W429" s="420"/>
    </row>
    <row r="430" spans="2:23" ht="18.75" hidden="1" customHeight="1" x14ac:dyDescent="0.2">
      <c r="B430" s="419" t="e">
        <f>IF(Tabla46[[#This Row],[Tipos de Acciones]]="","",CONCATENATE(Tabla46[[#This Row],[POA]],".",Tabla46[[#This Row],[SRS]],".",Tabla46[[#This Row],[AREA]],".",Tabla46[[#This Row],[TIPO]]))</f>
        <v>#REF!</v>
      </c>
      <c r="C430" s="419" t="e">
        <f>IF(Tabla46[[#This Row],[Tipos de Acciones]]="","",'Formulario PPGR1'!#REF!)</f>
        <v>#REF!</v>
      </c>
      <c r="D430" s="419" t="e">
        <f>IF(Tabla46[[#This Row],[Tipos de Acciones]]="","",'Formulario PPGR1'!#REF!)</f>
        <v>#REF!</v>
      </c>
      <c r="E430" s="419" t="e">
        <f>IF(Tabla46[[#This Row],[Tipos de Acciones]]="","",'Formulario PPGR1'!#REF!)</f>
        <v>#REF!</v>
      </c>
      <c r="F430" s="419" t="e">
        <f>IF(Tabla46[[#This Row],[Tipos de Acciones]]="","",'Formulario PPGR1'!#REF!)</f>
        <v>#REF!</v>
      </c>
      <c r="G430" s="416" t="s">
        <v>936</v>
      </c>
      <c r="H430" s="416" t="s">
        <v>2221</v>
      </c>
      <c r="I430" s="417" t="s">
        <v>2236</v>
      </c>
      <c r="J430" s="416" t="s">
        <v>2236</v>
      </c>
      <c r="K430" s="418" t="s">
        <v>2240</v>
      </c>
      <c r="L430" s="416" t="s">
        <v>469</v>
      </c>
      <c r="M430" s="316" t="s">
        <v>2268</v>
      </c>
      <c r="N430" s="316" t="s">
        <v>1157</v>
      </c>
      <c r="O430" s="415" t="s">
        <v>2200</v>
      </c>
      <c r="P430" s="318" t="s">
        <v>1157</v>
      </c>
      <c r="Q430" s="293" t="s">
        <v>2201</v>
      </c>
      <c r="R430" s="293">
        <v>2</v>
      </c>
      <c r="S430" s="517">
        <v>4500</v>
      </c>
      <c r="T430" s="520" t="e">
        <f>+[1]!Tabla46[[#This Row],[Precio Unitario]]*[1]!Tabla46[[#This Row],[Cantidad de Insumos]]</f>
        <v>#REF!</v>
      </c>
      <c r="U430" s="414">
        <v>239301</v>
      </c>
      <c r="V430" s="328" t="s">
        <v>926</v>
      </c>
      <c r="W430" s="420"/>
    </row>
    <row r="431" spans="2:23" ht="18.75" hidden="1" customHeight="1" x14ac:dyDescent="0.2">
      <c r="B431" s="419" t="e">
        <f>IF(Tabla46[[#This Row],[Tipos de Acciones]]="","",CONCATENATE(Tabla46[[#This Row],[POA]],".",Tabla46[[#This Row],[SRS]],".",Tabla46[[#This Row],[AREA]],".",Tabla46[[#This Row],[TIPO]]))</f>
        <v>#REF!</v>
      </c>
      <c r="C431" s="419" t="e">
        <f>IF(Tabla46[[#This Row],[Tipos de Acciones]]="","",'Formulario PPGR1'!#REF!)</f>
        <v>#REF!</v>
      </c>
      <c r="D431" s="419" t="e">
        <f>IF(Tabla46[[#This Row],[Tipos de Acciones]]="","",'Formulario PPGR1'!#REF!)</f>
        <v>#REF!</v>
      </c>
      <c r="E431" s="419" t="e">
        <f>IF(Tabla46[[#This Row],[Tipos de Acciones]]="","",'Formulario PPGR1'!#REF!)</f>
        <v>#REF!</v>
      </c>
      <c r="F431" s="419" t="e">
        <f>IF(Tabla46[[#This Row],[Tipos de Acciones]]="","",'Formulario PPGR1'!#REF!)</f>
        <v>#REF!</v>
      </c>
      <c r="G431" s="416" t="s">
        <v>936</v>
      </c>
      <c r="H431" s="416" t="s">
        <v>2221</v>
      </c>
      <c r="I431" s="417" t="s">
        <v>2241</v>
      </c>
      <c r="J431" s="416" t="s">
        <v>2241</v>
      </c>
      <c r="K431" s="418" t="s">
        <v>2242</v>
      </c>
      <c r="L431" s="416" t="s">
        <v>469</v>
      </c>
      <c r="M431" s="316" t="s">
        <v>2268</v>
      </c>
      <c r="N431" s="316" t="s">
        <v>1157</v>
      </c>
      <c r="O431" s="415" t="s">
        <v>2200</v>
      </c>
      <c r="P431" s="318" t="s">
        <v>1157</v>
      </c>
      <c r="Q431" s="293" t="s">
        <v>2201</v>
      </c>
      <c r="R431" s="293">
        <v>2</v>
      </c>
      <c r="S431" s="517">
        <v>980</v>
      </c>
      <c r="T431" s="520" t="e">
        <f>+[1]!Tabla46[[#This Row],[Precio Unitario]]*[1]!Tabla46[[#This Row],[Cantidad de Insumos]]</f>
        <v>#REF!</v>
      </c>
      <c r="U431" s="414">
        <v>239301</v>
      </c>
      <c r="V431" s="328" t="s">
        <v>926</v>
      </c>
      <c r="W431" s="420"/>
    </row>
    <row r="432" spans="2:23" ht="18.75" hidden="1" customHeight="1" x14ac:dyDescent="0.2">
      <c r="B432" s="419" t="e">
        <f>IF(Tabla46[[#This Row],[Tipos de Acciones]]="","",CONCATENATE(Tabla46[[#This Row],[POA]],".",Tabla46[[#This Row],[SRS]],".",Tabla46[[#This Row],[AREA]],".",Tabla46[[#This Row],[TIPO]]))</f>
        <v>#REF!</v>
      </c>
      <c r="C432" s="419" t="e">
        <f>IF(Tabla46[[#This Row],[Tipos de Acciones]]="","",'Formulario PPGR1'!#REF!)</f>
        <v>#REF!</v>
      </c>
      <c r="D432" s="419" t="e">
        <f>IF(Tabla46[[#This Row],[Tipos de Acciones]]="","",'Formulario PPGR1'!#REF!)</f>
        <v>#REF!</v>
      </c>
      <c r="E432" s="419" t="e">
        <f>IF(Tabla46[[#This Row],[Tipos de Acciones]]="","",'Formulario PPGR1'!#REF!)</f>
        <v>#REF!</v>
      </c>
      <c r="F432" s="419" t="e">
        <f>IF(Tabla46[[#This Row],[Tipos de Acciones]]="","",'Formulario PPGR1'!#REF!)</f>
        <v>#REF!</v>
      </c>
      <c r="G432" s="416" t="s">
        <v>936</v>
      </c>
      <c r="H432" s="416" t="s">
        <v>2221</v>
      </c>
      <c r="I432" s="417" t="s">
        <v>2241</v>
      </c>
      <c r="J432" s="416" t="s">
        <v>2241</v>
      </c>
      <c r="K432" s="418" t="s">
        <v>2243</v>
      </c>
      <c r="L432" s="416" t="s">
        <v>469</v>
      </c>
      <c r="M432" s="316" t="s">
        <v>2268</v>
      </c>
      <c r="N432" s="316" t="s">
        <v>1157</v>
      </c>
      <c r="O432" s="415" t="s">
        <v>2200</v>
      </c>
      <c r="P432" s="318" t="s">
        <v>1157</v>
      </c>
      <c r="Q432" s="293" t="s">
        <v>2201</v>
      </c>
      <c r="R432" s="293">
        <v>2</v>
      </c>
      <c r="S432" s="517">
        <v>3520</v>
      </c>
      <c r="T432" s="520" t="e">
        <f>+[1]!Tabla46[[#This Row],[Precio Unitario]]*[1]!Tabla46[[#This Row],[Cantidad de Insumos]]</f>
        <v>#REF!</v>
      </c>
      <c r="U432" s="414">
        <v>239301</v>
      </c>
      <c r="V432" s="328" t="s">
        <v>926</v>
      </c>
      <c r="W432" s="420"/>
    </row>
    <row r="433" spans="2:23" ht="18.75" hidden="1" customHeight="1" x14ac:dyDescent="0.2">
      <c r="B433" s="419" t="e">
        <f>IF(Tabla46[[#This Row],[Tipos de Acciones]]="","",CONCATENATE(Tabla46[[#This Row],[POA]],".",Tabla46[[#This Row],[SRS]],".",Tabla46[[#This Row],[AREA]],".",Tabla46[[#This Row],[TIPO]]))</f>
        <v>#REF!</v>
      </c>
      <c r="C433" s="419" t="e">
        <f>IF(Tabla46[[#This Row],[Tipos de Acciones]]="","",'Formulario PPGR1'!#REF!)</f>
        <v>#REF!</v>
      </c>
      <c r="D433" s="419" t="e">
        <f>IF(Tabla46[[#This Row],[Tipos de Acciones]]="","",'Formulario PPGR1'!#REF!)</f>
        <v>#REF!</v>
      </c>
      <c r="E433" s="419" t="e">
        <f>IF(Tabla46[[#This Row],[Tipos de Acciones]]="","",'Formulario PPGR1'!#REF!)</f>
        <v>#REF!</v>
      </c>
      <c r="F433" s="419" t="e">
        <f>IF(Tabla46[[#This Row],[Tipos de Acciones]]="","",'Formulario PPGR1'!#REF!)</f>
        <v>#REF!</v>
      </c>
      <c r="G433" s="416" t="s">
        <v>936</v>
      </c>
      <c r="H433" s="416" t="s">
        <v>2221</v>
      </c>
      <c r="I433" s="417" t="s">
        <v>2244</v>
      </c>
      <c r="J433" s="416" t="s">
        <v>2244</v>
      </c>
      <c r="K433" s="418" t="s">
        <v>2245</v>
      </c>
      <c r="L433" s="416" t="s">
        <v>469</v>
      </c>
      <c r="M433" s="316" t="s">
        <v>2268</v>
      </c>
      <c r="N433" s="316" t="s">
        <v>1157</v>
      </c>
      <c r="O433" s="415" t="s">
        <v>2200</v>
      </c>
      <c r="P433" s="318" t="s">
        <v>1157</v>
      </c>
      <c r="Q433" s="293" t="s">
        <v>2201</v>
      </c>
      <c r="R433" s="293">
        <v>1</v>
      </c>
      <c r="S433" s="517">
        <v>14666.65</v>
      </c>
      <c r="T433" s="520" t="e">
        <f>+[1]!Tabla46[[#This Row],[Precio Unitario]]*[1]!Tabla46[[#This Row],[Cantidad de Insumos]]</f>
        <v>#REF!</v>
      </c>
      <c r="U433" s="414">
        <v>239601</v>
      </c>
      <c r="V433" s="328" t="s">
        <v>926</v>
      </c>
      <c r="W433" s="420"/>
    </row>
    <row r="434" spans="2:23" ht="18.75" hidden="1" customHeight="1" x14ac:dyDescent="0.2">
      <c r="B434" s="419" t="e">
        <f>IF(Tabla46[[#This Row],[Tipos de Acciones]]="","",CONCATENATE(Tabla46[[#This Row],[POA]],".",Tabla46[[#This Row],[SRS]],".",Tabla46[[#This Row],[AREA]],".",Tabla46[[#This Row],[TIPO]]))</f>
        <v>#REF!</v>
      </c>
      <c r="C434" s="419" t="e">
        <f>IF(Tabla46[[#This Row],[Tipos de Acciones]]="","",'Formulario PPGR1'!#REF!)</f>
        <v>#REF!</v>
      </c>
      <c r="D434" s="419" t="e">
        <f>IF(Tabla46[[#This Row],[Tipos de Acciones]]="","",'Formulario PPGR1'!#REF!)</f>
        <v>#REF!</v>
      </c>
      <c r="E434" s="419" t="e">
        <f>IF(Tabla46[[#This Row],[Tipos de Acciones]]="","",'Formulario PPGR1'!#REF!)</f>
        <v>#REF!</v>
      </c>
      <c r="F434" s="419" t="e">
        <f>IF(Tabla46[[#This Row],[Tipos de Acciones]]="","",'Formulario PPGR1'!#REF!)</f>
        <v>#REF!</v>
      </c>
      <c r="G434" s="416" t="s">
        <v>936</v>
      </c>
      <c r="H434" s="416" t="s">
        <v>2221</v>
      </c>
      <c r="I434" s="417" t="s">
        <v>2246</v>
      </c>
      <c r="J434" s="416" t="s">
        <v>2246</v>
      </c>
      <c r="K434" s="418" t="s">
        <v>2247</v>
      </c>
      <c r="L434" s="416" t="s">
        <v>469</v>
      </c>
      <c r="M434" s="316" t="s">
        <v>2268</v>
      </c>
      <c r="N434" s="316" t="s">
        <v>1157</v>
      </c>
      <c r="O434" s="415" t="s">
        <v>2200</v>
      </c>
      <c r="P434" s="318" t="s">
        <v>1157</v>
      </c>
      <c r="Q434" s="293" t="s">
        <v>2201</v>
      </c>
      <c r="R434" s="293">
        <v>1</v>
      </c>
      <c r="S434" s="517">
        <v>257712</v>
      </c>
      <c r="T434" s="520" t="e">
        <f>+[1]!Tabla46[[#This Row],[Precio Unitario]]*[1]!Tabla46[[#This Row],[Cantidad de Insumos]]</f>
        <v>#REF!</v>
      </c>
      <c r="U434" s="414">
        <v>261401</v>
      </c>
      <c r="V434" s="328" t="s">
        <v>926</v>
      </c>
      <c r="W434" s="420"/>
    </row>
    <row r="435" spans="2:23" ht="18.75" hidden="1" customHeight="1" x14ac:dyDescent="0.2">
      <c r="B435" s="419" t="e">
        <f>IF(Tabla46[[#This Row],[Tipos de Acciones]]="","",CONCATENATE(Tabla46[[#This Row],[POA]],".",Tabla46[[#This Row],[SRS]],".",Tabla46[[#This Row],[AREA]],".",Tabla46[[#This Row],[TIPO]]))</f>
        <v>#REF!</v>
      </c>
      <c r="C435" s="419" t="e">
        <f>IF(Tabla46[[#This Row],[Tipos de Acciones]]="","",'Formulario PPGR1'!#REF!)</f>
        <v>#REF!</v>
      </c>
      <c r="D435" s="419" t="e">
        <f>IF(Tabla46[[#This Row],[Tipos de Acciones]]="","",'Formulario PPGR1'!#REF!)</f>
        <v>#REF!</v>
      </c>
      <c r="E435" s="419" t="e">
        <f>IF(Tabla46[[#This Row],[Tipos de Acciones]]="","",'Formulario PPGR1'!#REF!)</f>
        <v>#REF!</v>
      </c>
      <c r="F435" s="419" t="e">
        <f>IF(Tabla46[[#This Row],[Tipos de Acciones]]="","",'Formulario PPGR1'!#REF!)</f>
        <v>#REF!</v>
      </c>
      <c r="G435" s="416" t="s">
        <v>936</v>
      </c>
      <c r="H435" s="416" t="s">
        <v>2209</v>
      </c>
      <c r="I435" s="417" t="s">
        <v>2200</v>
      </c>
      <c r="J435" s="416" t="s">
        <v>2248</v>
      </c>
      <c r="K435" s="418" t="s">
        <v>2248</v>
      </c>
      <c r="L435" s="416" t="s">
        <v>469</v>
      </c>
      <c r="M435" s="316" t="s">
        <v>2268</v>
      </c>
      <c r="N435" s="316" t="s">
        <v>1157</v>
      </c>
      <c r="O435" s="415" t="s">
        <v>2200</v>
      </c>
      <c r="P435" s="318" t="s">
        <v>1157</v>
      </c>
      <c r="Q435" s="293" t="s">
        <v>2201</v>
      </c>
      <c r="R435" s="293">
        <v>1</v>
      </c>
      <c r="S435" s="517">
        <v>30000</v>
      </c>
      <c r="T435" s="520" t="e">
        <f>+[1]!Tabla46[[#This Row],[Precio Unitario]]*[1]!Tabla46[[#This Row],[Cantidad de Insumos]]</f>
        <v>#REF!</v>
      </c>
      <c r="U435" s="414">
        <v>265801</v>
      </c>
      <c r="V435" s="328" t="s">
        <v>926</v>
      </c>
      <c r="W435" s="420"/>
    </row>
    <row r="436" spans="2:23" ht="18.75" hidden="1" customHeight="1" x14ac:dyDescent="0.2">
      <c r="B436" s="419" t="e">
        <f>IF(Tabla46[[#This Row],[Tipos de Acciones]]="","",CONCATENATE(Tabla46[[#This Row],[POA]],".",Tabla46[[#This Row],[SRS]],".",Tabla46[[#This Row],[AREA]],".",Tabla46[[#This Row],[TIPO]]))</f>
        <v>#REF!</v>
      </c>
      <c r="C436" s="419" t="e">
        <f>IF(Tabla46[[#This Row],[Tipos de Acciones]]="","",'Formulario PPGR1'!#REF!)</f>
        <v>#REF!</v>
      </c>
      <c r="D436" s="419" t="e">
        <f>IF(Tabla46[[#This Row],[Tipos de Acciones]]="","",'Formulario PPGR1'!#REF!)</f>
        <v>#REF!</v>
      </c>
      <c r="E436" s="419" t="e">
        <f>IF(Tabla46[[#This Row],[Tipos de Acciones]]="","",'Formulario PPGR1'!#REF!)</f>
        <v>#REF!</v>
      </c>
      <c r="F436" s="419" t="e">
        <f>IF(Tabla46[[#This Row],[Tipos de Acciones]]="","",'Formulario PPGR1'!#REF!)</f>
        <v>#REF!</v>
      </c>
      <c r="G436" s="416" t="s">
        <v>934</v>
      </c>
      <c r="H436" s="416" t="s">
        <v>2209</v>
      </c>
      <c r="I436" s="417" t="s">
        <v>2200</v>
      </c>
      <c r="J436" s="416" t="s">
        <v>2248</v>
      </c>
      <c r="K436" s="418" t="s">
        <v>2248</v>
      </c>
      <c r="L436" s="416" t="s">
        <v>469</v>
      </c>
      <c r="M436" s="316" t="s">
        <v>2268</v>
      </c>
      <c r="N436" s="316" t="s">
        <v>1157</v>
      </c>
      <c r="O436" s="415" t="s">
        <v>2200</v>
      </c>
      <c r="P436" s="318" t="s">
        <v>1157</v>
      </c>
      <c r="Q436" s="293" t="s">
        <v>2201</v>
      </c>
      <c r="R436" s="293">
        <v>3</v>
      </c>
      <c r="S436" s="517">
        <v>5000</v>
      </c>
      <c r="T436" s="520" t="e">
        <f>+[1]!Tabla46[[#This Row],[Precio Unitario]]*[1]!Tabla46[[#This Row],[Cantidad de Insumos]]</f>
        <v>#REF!</v>
      </c>
      <c r="U436" s="414">
        <v>265801</v>
      </c>
      <c r="V436" s="328" t="s">
        <v>926</v>
      </c>
      <c r="W436" s="420"/>
    </row>
    <row r="437" spans="2:23" ht="18.75" hidden="1" customHeight="1" x14ac:dyDescent="0.2">
      <c r="B437" s="419" t="e">
        <f>IF(Tabla46[[#This Row],[Tipos de Acciones]]="","",CONCATENATE(Tabla46[[#This Row],[POA]],".",Tabla46[[#This Row],[SRS]],".",Tabla46[[#This Row],[AREA]],".",Tabla46[[#This Row],[TIPO]]))</f>
        <v>#REF!</v>
      </c>
      <c r="C437" s="419" t="e">
        <f>IF(Tabla46[[#This Row],[Tipos de Acciones]]="","",'Formulario PPGR1'!#REF!)</f>
        <v>#REF!</v>
      </c>
      <c r="D437" s="419" t="e">
        <f>IF(Tabla46[[#This Row],[Tipos de Acciones]]="","",'Formulario PPGR1'!#REF!)</f>
        <v>#REF!</v>
      </c>
      <c r="E437" s="419" t="e">
        <f>IF(Tabla46[[#This Row],[Tipos de Acciones]]="","",'Formulario PPGR1'!#REF!)</f>
        <v>#REF!</v>
      </c>
      <c r="F437" s="419" t="e">
        <f>IF(Tabla46[[#This Row],[Tipos de Acciones]]="","",'Formulario PPGR1'!#REF!)</f>
        <v>#REF!</v>
      </c>
      <c r="G437" s="416" t="s">
        <v>936</v>
      </c>
      <c r="H437" s="416" t="s">
        <v>2221</v>
      </c>
      <c r="I437" s="417" t="s">
        <v>2233</v>
      </c>
      <c r="J437" s="416" t="s">
        <v>2234</v>
      </c>
      <c r="K437" s="418" t="s">
        <v>2235</v>
      </c>
      <c r="L437" s="416" t="s">
        <v>469</v>
      </c>
      <c r="M437" s="316" t="s">
        <v>2268</v>
      </c>
      <c r="N437" s="316" t="s">
        <v>1157</v>
      </c>
      <c r="O437" s="415" t="s">
        <v>2200</v>
      </c>
      <c r="P437" s="318" t="s">
        <v>1157</v>
      </c>
      <c r="Q437" s="293" t="s">
        <v>2201</v>
      </c>
      <c r="R437" s="293">
        <v>1</v>
      </c>
      <c r="S437" s="517">
        <v>8270</v>
      </c>
      <c r="T437" s="520" t="e">
        <f>+[1]!Tabla46[[#This Row],[Precio Unitario]]*[1]!Tabla46[[#This Row],[Cantidad de Insumos]]</f>
        <v>#REF!</v>
      </c>
      <c r="U437" s="414">
        <v>239301</v>
      </c>
      <c r="V437" s="328" t="s">
        <v>926</v>
      </c>
      <c r="W437" s="420"/>
    </row>
    <row r="438" spans="2:23" ht="18.75" hidden="1" customHeight="1" x14ac:dyDescent="0.2">
      <c r="B438" s="419" t="e">
        <f>IF(Tabla46[[#This Row],[Tipos de Acciones]]="","",CONCATENATE(Tabla46[[#This Row],[POA]],".",Tabla46[[#This Row],[SRS]],".",Tabla46[[#This Row],[AREA]],".",Tabla46[[#This Row],[TIPO]]))</f>
        <v>#REF!</v>
      </c>
      <c r="C438" s="419" t="e">
        <f>IF(Tabla46[[#This Row],[Tipos de Acciones]]="","",'Formulario PPGR1'!#REF!)</f>
        <v>#REF!</v>
      </c>
      <c r="D438" s="419" t="e">
        <f>IF(Tabla46[[#This Row],[Tipos de Acciones]]="","",'Formulario PPGR1'!#REF!)</f>
        <v>#REF!</v>
      </c>
      <c r="E438" s="419" t="e">
        <f>IF(Tabla46[[#This Row],[Tipos de Acciones]]="","",'Formulario PPGR1'!#REF!)</f>
        <v>#REF!</v>
      </c>
      <c r="F438" s="419" t="e">
        <f>IF(Tabla46[[#This Row],[Tipos de Acciones]]="","",'Formulario PPGR1'!#REF!)</f>
        <v>#REF!</v>
      </c>
      <c r="G438" s="416" t="s">
        <v>936</v>
      </c>
      <c r="H438" s="416" t="s">
        <v>2221</v>
      </c>
      <c r="I438" s="417" t="s">
        <v>2233</v>
      </c>
      <c r="J438" s="416" t="s">
        <v>2234</v>
      </c>
      <c r="K438" s="418" t="s">
        <v>2251</v>
      </c>
      <c r="L438" s="416" t="s">
        <v>469</v>
      </c>
      <c r="M438" s="316" t="s">
        <v>2268</v>
      </c>
      <c r="N438" s="316" t="s">
        <v>1157</v>
      </c>
      <c r="O438" s="415" t="s">
        <v>2200</v>
      </c>
      <c r="P438" s="318" t="s">
        <v>1157</v>
      </c>
      <c r="Q438" s="293" t="s">
        <v>2201</v>
      </c>
      <c r="R438" s="293">
        <v>1</v>
      </c>
      <c r="S438" s="517">
        <v>8270</v>
      </c>
      <c r="T438" s="520" t="e">
        <f>+[1]!Tabla46[[#This Row],[Precio Unitario]]*[1]!Tabla46[[#This Row],[Cantidad de Insumos]]</f>
        <v>#REF!</v>
      </c>
      <c r="U438" s="414">
        <v>239301</v>
      </c>
      <c r="V438" s="328" t="s">
        <v>926</v>
      </c>
      <c r="W438" s="420"/>
    </row>
    <row r="439" spans="2:23" ht="18.75" hidden="1" customHeight="1" x14ac:dyDescent="0.2">
      <c r="B439" s="419" t="e">
        <f>IF(Tabla46[[#This Row],[Tipos de Acciones]]="","",CONCATENATE(Tabla46[[#This Row],[POA]],".",Tabla46[[#This Row],[SRS]],".",Tabla46[[#This Row],[AREA]],".",Tabla46[[#This Row],[TIPO]]))</f>
        <v>#REF!</v>
      </c>
      <c r="C439" s="419" t="e">
        <f>IF(Tabla46[[#This Row],[Tipos de Acciones]]="","",'Formulario PPGR1'!#REF!)</f>
        <v>#REF!</v>
      </c>
      <c r="D439" s="419" t="e">
        <f>IF(Tabla46[[#This Row],[Tipos de Acciones]]="","",'Formulario PPGR1'!#REF!)</f>
        <v>#REF!</v>
      </c>
      <c r="E439" s="419" t="e">
        <f>IF(Tabla46[[#This Row],[Tipos de Acciones]]="","",'Formulario PPGR1'!#REF!)</f>
        <v>#REF!</v>
      </c>
      <c r="F439" s="419" t="e">
        <f>IF(Tabla46[[#This Row],[Tipos de Acciones]]="","",'Formulario PPGR1'!#REF!)</f>
        <v>#REF!</v>
      </c>
      <c r="G439" s="416" t="s">
        <v>936</v>
      </c>
      <c r="H439" s="416" t="s">
        <v>2206</v>
      </c>
      <c r="I439" s="417" t="s">
        <v>2212</v>
      </c>
      <c r="J439" s="416" t="s">
        <v>2212</v>
      </c>
      <c r="K439" s="418" t="s">
        <v>2213</v>
      </c>
      <c r="L439" s="416" t="s">
        <v>469</v>
      </c>
      <c r="M439" s="316" t="s">
        <v>2268</v>
      </c>
      <c r="N439" s="316" t="s">
        <v>1157</v>
      </c>
      <c r="O439" s="415" t="s">
        <v>2200</v>
      </c>
      <c r="P439" s="318" t="s">
        <v>1157</v>
      </c>
      <c r="Q439" s="293" t="s">
        <v>2201</v>
      </c>
      <c r="R439" s="293">
        <v>1</v>
      </c>
      <c r="S439" s="517">
        <v>56050</v>
      </c>
      <c r="T439" s="520" t="e">
        <f>+[1]!Tabla46[[#This Row],[Precio Unitario]]*[1]!Tabla46[[#This Row],[Cantidad de Insumos]]</f>
        <v>#REF!</v>
      </c>
      <c r="U439" s="414">
        <v>261301</v>
      </c>
      <c r="V439" s="328" t="s">
        <v>926</v>
      </c>
      <c r="W439" s="420"/>
    </row>
    <row r="440" spans="2:23" ht="18.75" hidden="1" customHeight="1" x14ac:dyDescent="0.2">
      <c r="B440" s="419" t="e">
        <f>IF(Tabla46[[#This Row],[Tipos de Acciones]]="","",CONCATENATE(Tabla46[[#This Row],[POA]],".",Tabla46[[#This Row],[SRS]],".",Tabla46[[#This Row],[AREA]],".",Tabla46[[#This Row],[TIPO]]))</f>
        <v>#REF!</v>
      </c>
      <c r="C440" s="419" t="e">
        <f>IF(Tabla46[[#This Row],[Tipos de Acciones]]="","",'Formulario PPGR1'!#REF!)</f>
        <v>#REF!</v>
      </c>
      <c r="D440" s="419" t="e">
        <f>IF(Tabla46[[#This Row],[Tipos de Acciones]]="","",'Formulario PPGR1'!#REF!)</f>
        <v>#REF!</v>
      </c>
      <c r="E440" s="419" t="e">
        <f>IF(Tabla46[[#This Row],[Tipos de Acciones]]="","",'Formulario PPGR1'!#REF!)</f>
        <v>#REF!</v>
      </c>
      <c r="F440" s="419" t="e">
        <f>IF(Tabla46[[#This Row],[Tipos de Acciones]]="","",'Formulario PPGR1'!#REF!)</f>
        <v>#REF!</v>
      </c>
      <c r="G440" s="416" t="s">
        <v>934</v>
      </c>
      <c r="H440" s="416" t="s">
        <v>2206</v>
      </c>
      <c r="I440" s="417" t="s">
        <v>2212</v>
      </c>
      <c r="J440" s="416" t="s">
        <v>2212</v>
      </c>
      <c r="K440" s="418" t="s">
        <v>2213</v>
      </c>
      <c r="L440" s="416" t="s">
        <v>469</v>
      </c>
      <c r="M440" s="316" t="s">
        <v>2268</v>
      </c>
      <c r="N440" s="316" t="s">
        <v>1157</v>
      </c>
      <c r="O440" s="415" t="s">
        <v>2200</v>
      </c>
      <c r="P440" s="318" t="s">
        <v>1157</v>
      </c>
      <c r="Q440" s="293" t="s">
        <v>2201</v>
      </c>
      <c r="R440" s="293">
        <v>3</v>
      </c>
      <c r="S440" s="517">
        <v>56050</v>
      </c>
      <c r="T440" s="520" t="e">
        <f>+[1]!Tabla46[[#This Row],[Precio Unitario]]*[1]!Tabla46[[#This Row],[Cantidad de Insumos]]</f>
        <v>#REF!</v>
      </c>
      <c r="U440" s="414">
        <v>261301</v>
      </c>
      <c r="V440" s="328" t="s">
        <v>926</v>
      </c>
      <c r="W440" s="420"/>
    </row>
    <row r="441" spans="2:23" ht="18.75" hidden="1" customHeight="1" x14ac:dyDescent="0.2">
      <c r="B441" s="419" t="e">
        <f>IF(Tabla46[[#This Row],[Tipos de Acciones]]="","",CONCATENATE(Tabla46[[#This Row],[POA]],".",Tabla46[[#This Row],[SRS]],".",Tabla46[[#This Row],[AREA]],".",Tabla46[[#This Row],[TIPO]]))</f>
        <v>#REF!</v>
      </c>
      <c r="C441" s="419" t="e">
        <f>IF(Tabla46[[#This Row],[Tipos de Acciones]]="","",'Formulario PPGR1'!#REF!)</f>
        <v>#REF!</v>
      </c>
      <c r="D441" s="419" t="e">
        <f>IF(Tabla46[[#This Row],[Tipos de Acciones]]="","",'Formulario PPGR1'!#REF!)</f>
        <v>#REF!</v>
      </c>
      <c r="E441" s="419" t="e">
        <f>IF(Tabla46[[#This Row],[Tipos de Acciones]]="","",'Formulario PPGR1'!#REF!)</f>
        <v>#REF!</v>
      </c>
      <c r="F441" s="419" t="e">
        <f>IF(Tabla46[[#This Row],[Tipos de Acciones]]="","",'Formulario PPGR1'!#REF!)</f>
        <v>#REF!</v>
      </c>
      <c r="G441" s="416" t="s">
        <v>936</v>
      </c>
      <c r="H441" s="416" t="s">
        <v>2215</v>
      </c>
      <c r="I441" s="417" t="s">
        <v>2216</v>
      </c>
      <c r="J441" s="416" t="s">
        <v>2216</v>
      </c>
      <c r="K441" s="418" t="s">
        <v>2217</v>
      </c>
      <c r="L441" s="416" t="s">
        <v>469</v>
      </c>
      <c r="M441" s="316" t="s">
        <v>2268</v>
      </c>
      <c r="N441" s="316" t="s">
        <v>1157</v>
      </c>
      <c r="O441" s="415" t="s">
        <v>2200</v>
      </c>
      <c r="P441" s="318" t="s">
        <v>1157</v>
      </c>
      <c r="Q441" s="293" t="s">
        <v>2201</v>
      </c>
      <c r="R441" s="293">
        <v>1</v>
      </c>
      <c r="S441" s="517">
        <v>15000</v>
      </c>
      <c r="T441" s="520" t="e">
        <f>+[1]!Tabla46[[#This Row],[Precio Unitario]]*[1]!Tabla46[[#This Row],[Cantidad de Insumos]]</f>
        <v>#REF!</v>
      </c>
      <c r="U441" s="414">
        <v>239601</v>
      </c>
      <c r="V441" s="328" t="s">
        <v>926</v>
      </c>
      <c r="W441" s="420"/>
    </row>
    <row r="442" spans="2:23" ht="18.75" hidden="1" customHeight="1" x14ac:dyDescent="0.2">
      <c r="B442" s="419" t="e">
        <f>IF(Tabla46[[#This Row],[Tipos de Acciones]]="","",CONCATENATE(Tabla46[[#This Row],[POA]],".",Tabla46[[#This Row],[SRS]],".",Tabla46[[#This Row],[AREA]],".",Tabla46[[#This Row],[TIPO]]))</f>
        <v>#REF!</v>
      </c>
      <c r="C442" s="419" t="e">
        <f>IF(Tabla46[[#This Row],[Tipos de Acciones]]="","",'Formulario PPGR1'!#REF!)</f>
        <v>#REF!</v>
      </c>
      <c r="D442" s="419" t="e">
        <f>IF(Tabla46[[#This Row],[Tipos de Acciones]]="","",'Formulario PPGR1'!#REF!)</f>
        <v>#REF!</v>
      </c>
      <c r="E442" s="419" t="e">
        <f>IF(Tabla46[[#This Row],[Tipos de Acciones]]="","",'Formulario PPGR1'!#REF!)</f>
        <v>#REF!</v>
      </c>
      <c r="F442" s="419" t="e">
        <f>IF(Tabla46[[#This Row],[Tipos de Acciones]]="","",'Formulario PPGR1'!#REF!)</f>
        <v>#REF!</v>
      </c>
      <c r="G442" s="416" t="s">
        <v>936</v>
      </c>
      <c r="H442" s="416" t="s">
        <v>2218</v>
      </c>
      <c r="I442" s="417" t="s">
        <v>2219</v>
      </c>
      <c r="J442" s="416" t="s">
        <v>2219</v>
      </c>
      <c r="K442" s="418" t="s">
        <v>2220</v>
      </c>
      <c r="L442" s="416" t="s">
        <v>469</v>
      </c>
      <c r="M442" s="316" t="s">
        <v>2268</v>
      </c>
      <c r="N442" s="316" t="s">
        <v>1157</v>
      </c>
      <c r="O442" s="415" t="s">
        <v>2200</v>
      </c>
      <c r="P442" s="318" t="s">
        <v>1157</v>
      </c>
      <c r="Q442" s="293" t="s">
        <v>2201</v>
      </c>
      <c r="R442" s="293">
        <v>2</v>
      </c>
      <c r="S442" s="517">
        <v>8600</v>
      </c>
      <c r="T442" s="520" t="e">
        <f>+[1]!Tabla46[[#This Row],[Precio Unitario]]*[1]!Tabla46[[#This Row],[Cantidad de Insumos]]</f>
        <v>#REF!</v>
      </c>
      <c r="U442" s="414">
        <v>239601</v>
      </c>
      <c r="V442" s="328" t="s">
        <v>926</v>
      </c>
      <c r="W442" s="420"/>
    </row>
    <row r="443" spans="2:23" ht="18.75" hidden="1" customHeight="1" x14ac:dyDescent="0.2">
      <c r="B443" s="419" t="e">
        <f>IF(Tabla46[[#This Row],[Tipos de Acciones]]="","",CONCATENATE(Tabla46[[#This Row],[POA]],".",Tabla46[[#This Row],[SRS]],".",Tabla46[[#This Row],[AREA]],".",Tabla46[[#This Row],[TIPO]]))</f>
        <v>#REF!</v>
      </c>
      <c r="C443" s="419" t="e">
        <f>IF(Tabla46[[#This Row],[Tipos de Acciones]]="","",'Formulario PPGR1'!#REF!)</f>
        <v>#REF!</v>
      </c>
      <c r="D443" s="419" t="e">
        <f>IF(Tabla46[[#This Row],[Tipos de Acciones]]="","",'Formulario PPGR1'!#REF!)</f>
        <v>#REF!</v>
      </c>
      <c r="E443" s="419" t="e">
        <f>IF(Tabla46[[#This Row],[Tipos de Acciones]]="","",'Formulario PPGR1'!#REF!)</f>
        <v>#REF!</v>
      </c>
      <c r="F443" s="419" t="e">
        <f>IF(Tabla46[[#This Row],[Tipos de Acciones]]="","",'Formulario PPGR1'!#REF!)</f>
        <v>#REF!</v>
      </c>
      <c r="G443" s="416" t="s">
        <v>936</v>
      </c>
      <c r="H443" s="416" t="s">
        <v>2221</v>
      </c>
      <c r="I443" s="417" t="s">
        <v>2222</v>
      </c>
      <c r="J443" s="416" t="s">
        <v>2222</v>
      </c>
      <c r="K443" s="418" t="s">
        <v>2223</v>
      </c>
      <c r="L443" s="416" t="s">
        <v>469</v>
      </c>
      <c r="M443" s="316" t="s">
        <v>2268</v>
      </c>
      <c r="N443" s="316" t="s">
        <v>1157</v>
      </c>
      <c r="O443" s="415" t="s">
        <v>2200</v>
      </c>
      <c r="P443" s="318" t="s">
        <v>1157</v>
      </c>
      <c r="Q443" s="293" t="s">
        <v>2201</v>
      </c>
      <c r="R443" s="293">
        <v>2</v>
      </c>
      <c r="S443" s="517">
        <v>43660</v>
      </c>
      <c r="T443" s="520" t="e">
        <f>+[1]!Tabla46[[#This Row],[Precio Unitario]]*[1]!Tabla46[[#This Row],[Cantidad de Insumos]]</f>
        <v>#REF!</v>
      </c>
      <c r="U443" s="414">
        <v>261901</v>
      </c>
      <c r="V443" s="328" t="s">
        <v>926</v>
      </c>
      <c r="W443" s="420"/>
    </row>
    <row r="444" spans="2:23" ht="18.75" hidden="1" customHeight="1" x14ac:dyDescent="0.2">
      <c r="B444" s="419" t="e">
        <f>IF(Tabla46[[#This Row],[Tipos de Acciones]]="","",CONCATENATE(Tabla46[[#This Row],[POA]],".",Tabla46[[#This Row],[SRS]],".",Tabla46[[#This Row],[AREA]],".",Tabla46[[#This Row],[TIPO]]))</f>
        <v>#REF!</v>
      </c>
      <c r="C444" s="419" t="e">
        <f>IF(Tabla46[[#This Row],[Tipos de Acciones]]="","",'Formulario PPGR1'!#REF!)</f>
        <v>#REF!</v>
      </c>
      <c r="D444" s="419" t="e">
        <f>IF(Tabla46[[#This Row],[Tipos de Acciones]]="","",'Formulario PPGR1'!#REF!)</f>
        <v>#REF!</v>
      </c>
      <c r="E444" s="419" t="e">
        <f>IF(Tabla46[[#This Row],[Tipos de Acciones]]="","",'Formulario PPGR1'!#REF!)</f>
        <v>#REF!</v>
      </c>
      <c r="F444" s="419" t="e">
        <f>IF(Tabla46[[#This Row],[Tipos de Acciones]]="","",'Formulario PPGR1'!#REF!)</f>
        <v>#REF!</v>
      </c>
      <c r="G444" s="416" t="s">
        <v>936</v>
      </c>
      <c r="H444" s="416" t="s">
        <v>2221</v>
      </c>
      <c r="I444" s="417" t="s">
        <v>2236</v>
      </c>
      <c r="J444" s="416" t="s">
        <v>2236</v>
      </c>
      <c r="K444" s="418" t="s">
        <v>2237</v>
      </c>
      <c r="L444" s="416" t="s">
        <v>469</v>
      </c>
      <c r="M444" s="316" t="s">
        <v>2268</v>
      </c>
      <c r="N444" s="316" t="s">
        <v>1157</v>
      </c>
      <c r="O444" s="415" t="s">
        <v>2200</v>
      </c>
      <c r="P444" s="318" t="s">
        <v>1157</v>
      </c>
      <c r="Q444" s="293" t="s">
        <v>2201</v>
      </c>
      <c r="R444" s="293">
        <v>2</v>
      </c>
      <c r="S444" s="517">
        <v>15733.33</v>
      </c>
      <c r="T444" s="520" t="e">
        <f>+[1]!Tabla46[[#This Row],[Precio Unitario]]*[1]!Tabla46[[#This Row],[Cantidad de Insumos]]</f>
        <v>#REF!</v>
      </c>
      <c r="U444" s="414">
        <v>239301</v>
      </c>
      <c r="V444" s="328" t="s">
        <v>926</v>
      </c>
      <c r="W444" s="420"/>
    </row>
    <row r="445" spans="2:23" ht="18.75" hidden="1" customHeight="1" x14ac:dyDescent="0.2">
      <c r="B445" s="419" t="e">
        <f>IF(Tabla46[[#This Row],[Tipos de Acciones]]="","",CONCATENATE(Tabla46[[#This Row],[POA]],".",Tabla46[[#This Row],[SRS]],".",Tabla46[[#This Row],[AREA]],".",Tabla46[[#This Row],[TIPO]]))</f>
        <v>#REF!</v>
      </c>
      <c r="C445" s="419" t="e">
        <f>IF(Tabla46[[#This Row],[Tipos de Acciones]]="","",'Formulario PPGR1'!#REF!)</f>
        <v>#REF!</v>
      </c>
      <c r="D445" s="419" t="e">
        <f>IF(Tabla46[[#This Row],[Tipos de Acciones]]="","",'Formulario PPGR1'!#REF!)</f>
        <v>#REF!</v>
      </c>
      <c r="E445" s="419" t="e">
        <f>IF(Tabla46[[#This Row],[Tipos de Acciones]]="","",'Formulario PPGR1'!#REF!)</f>
        <v>#REF!</v>
      </c>
      <c r="F445" s="419" t="e">
        <f>IF(Tabla46[[#This Row],[Tipos de Acciones]]="","",'Formulario PPGR1'!#REF!)</f>
        <v>#REF!</v>
      </c>
      <c r="G445" s="416" t="s">
        <v>936</v>
      </c>
      <c r="H445" s="416" t="s">
        <v>2221</v>
      </c>
      <c r="I445" s="417" t="s">
        <v>2236</v>
      </c>
      <c r="J445" s="416" t="s">
        <v>2236</v>
      </c>
      <c r="K445" s="418" t="s">
        <v>2238</v>
      </c>
      <c r="L445" s="416" t="s">
        <v>469</v>
      </c>
      <c r="M445" s="316" t="s">
        <v>2268</v>
      </c>
      <c r="N445" s="316" t="s">
        <v>1157</v>
      </c>
      <c r="O445" s="415" t="s">
        <v>2200</v>
      </c>
      <c r="P445" s="318" t="s">
        <v>1157</v>
      </c>
      <c r="Q445" s="293" t="s">
        <v>2201</v>
      </c>
      <c r="R445" s="293">
        <v>2</v>
      </c>
      <c r="S445" s="517">
        <v>4500</v>
      </c>
      <c r="T445" s="520" t="e">
        <f>+[1]!Tabla46[[#This Row],[Precio Unitario]]*[1]!Tabla46[[#This Row],[Cantidad de Insumos]]</f>
        <v>#REF!</v>
      </c>
      <c r="U445" s="414">
        <v>239301</v>
      </c>
      <c r="V445" s="328" t="s">
        <v>926</v>
      </c>
      <c r="W445" s="420"/>
    </row>
    <row r="446" spans="2:23" ht="18.75" hidden="1" customHeight="1" x14ac:dyDescent="0.2">
      <c r="B446" s="419" t="e">
        <f>IF(Tabla46[[#This Row],[Tipos de Acciones]]="","",CONCATENATE(Tabla46[[#This Row],[POA]],".",Tabla46[[#This Row],[SRS]],".",Tabla46[[#This Row],[AREA]],".",Tabla46[[#This Row],[TIPO]]))</f>
        <v>#REF!</v>
      </c>
      <c r="C446" s="419" t="e">
        <f>IF(Tabla46[[#This Row],[Tipos de Acciones]]="","",'Formulario PPGR1'!#REF!)</f>
        <v>#REF!</v>
      </c>
      <c r="D446" s="419" t="e">
        <f>IF(Tabla46[[#This Row],[Tipos de Acciones]]="","",'Formulario PPGR1'!#REF!)</f>
        <v>#REF!</v>
      </c>
      <c r="E446" s="419" t="e">
        <f>IF(Tabla46[[#This Row],[Tipos de Acciones]]="","",'Formulario PPGR1'!#REF!)</f>
        <v>#REF!</v>
      </c>
      <c r="F446" s="419" t="e">
        <f>IF(Tabla46[[#This Row],[Tipos de Acciones]]="","",'Formulario PPGR1'!#REF!)</f>
        <v>#REF!</v>
      </c>
      <c r="G446" s="416" t="s">
        <v>936</v>
      </c>
      <c r="H446" s="416" t="s">
        <v>2221</v>
      </c>
      <c r="I446" s="417" t="s">
        <v>2236</v>
      </c>
      <c r="J446" s="416" t="s">
        <v>2236</v>
      </c>
      <c r="K446" s="418" t="s">
        <v>2239</v>
      </c>
      <c r="L446" s="416" t="s">
        <v>469</v>
      </c>
      <c r="M446" s="316" t="s">
        <v>2268</v>
      </c>
      <c r="N446" s="316" t="s">
        <v>1157</v>
      </c>
      <c r="O446" s="415" t="s">
        <v>2200</v>
      </c>
      <c r="P446" s="318" t="s">
        <v>1157</v>
      </c>
      <c r="Q446" s="293" t="s">
        <v>2201</v>
      </c>
      <c r="R446" s="293">
        <v>2</v>
      </c>
      <c r="S446" s="517">
        <v>15733.33</v>
      </c>
      <c r="T446" s="520" t="e">
        <f>+[1]!Tabla46[[#This Row],[Precio Unitario]]*[1]!Tabla46[[#This Row],[Cantidad de Insumos]]</f>
        <v>#REF!</v>
      </c>
      <c r="U446" s="414">
        <v>239301</v>
      </c>
      <c r="V446" s="328" t="s">
        <v>926</v>
      </c>
      <c r="W446" s="420"/>
    </row>
    <row r="447" spans="2:23" ht="18.75" hidden="1" customHeight="1" x14ac:dyDescent="0.2">
      <c r="B447" s="419" t="e">
        <f>IF(Tabla46[[#This Row],[Tipos de Acciones]]="","",CONCATENATE(Tabla46[[#This Row],[POA]],".",Tabla46[[#This Row],[SRS]],".",Tabla46[[#This Row],[AREA]],".",Tabla46[[#This Row],[TIPO]]))</f>
        <v>#REF!</v>
      </c>
      <c r="C447" s="419" t="e">
        <f>IF(Tabla46[[#This Row],[Tipos de Acciones]]="","",'Formulario PPGR1'!#REF!)</f>
        <v>#REF!</v>
      </c>
      <c r="D447" s="419" t="e">
        <f>IF(Tabla46[[#This Row],[Tipos de Acciones]]="","",'Formulario PPGR1'!#REF!)</f>
        <v>#REF!</v>
      </c>
      <c r="E447" s="419" t="e">
        <f>IF(Tabla46[[#This Row],[Tipos de Acciones]]="","",'Formulario PPGR1'!#REF!)</f>
        <v>#REF!</v>
      </c>
      <c r="F447" s="419" t="e">
        <f>IF(Tabla46[[#This Row],[Tipos de Acciones]]="","",'Formulario PPGR1'!#REF!)</f>
        <v>#REF!</v>
      </c>
      <c r="G447" s="416" t="s">
        <v>936</v>
      </c>
      <c r="H447" s="416" t="s">
        <v>2221</v>
      </c>
      <c r="I447" s="417" t="s">
        <v>2224</v>
      </c>
      <c r="J447" s="416" t="s">
        <v>2224</v>
      </c>
      <c r="K447" s="418" t="s">
        <v>2225</v>
      </c>
      <c r="L447" s="416" t="s">
        <v>469</v>
      </c>
      <c r="M447" s="316" t="s">
        <v>2268</v>
      </c>
      <c r="N447" s="316" t="s">
        <v>1157</v>
      </c>
      <c r="O447" s="415" t="s">
        <v>2200</v>
      </c>
      <c r="P447" s="318" t="s">
        <v>1157</v>
      </c>
      <c r="Q447" s="293" t="s">
        <v>2201</v>
      </c>
      <c r="R447" s="293">
        <v>1</v>
      </c>
      <c r="S447" s="517">
        <v>44333.33</v>
      </c>
      <c r="T447" s="520" t="e">
        <f>+[1]!Tabla46[[#This Row],[Precio Unitario]]*[1]!Tabla46[[#This Row],[Cantidad de Insumos]]</f>
        <v>#REF!</v>
      </c>
      <c r="U447" s="414">
        <v>239301</v>
      </c>
      <c r="V447" s="328" t="s">
        <v>926</v>
      </c>
      <c r="W447" s="420"/>
    </row>
    <row r="448" spans="2:23" ht="18.75" hidden="1" customHeight="1" x14ac:dyDescent="0.2">
      <c r="B448" s="419" t="e">
        <f>IF(Tabla46[[#This Row],[Tipos de Acciones]]="","",CONCATENATE(Tabla46[[#This Row],[POA]],".",Tabla46[[#This Row],[SRS]],".",Tabla46[[#This Row],[AREA]],".",Tabla46[[#This Row],[TIPO]]))</f>
        <v>#REF!</v>
      </c>
      <c r="C448" s="419" t="e">
        <f>IF(Tabla46[[#This Row],[Tipos de Acciones]]="","",'Formulario PPGR1'!#REF!)</f>
        <v>#REF!</v>
      </c>
      <c r="D448" s="419" t="e">
        <f>IF(Tabla46[[#This Row],[Tipos de Acciones]]="","",'Formulario PPGR1'!#REF!)</f>
        <v>#REF!</v>
      </c>
      <c r="E448" s="419" t="e">
        <f>IF(Tabla46[[#This Row],[Tipos de Acciones]]="","",'Formulario PPGR1'!#REF!)</f>
        <v>#REF!</v>
      </c>
      <c r="F448" s="419" t="e">
        <f>IF(Tabla46[[#This Row],[Tipos de Acciones]]="","",'Formulario PPGR1'!#REF!)</f>
        <v>#REF!</v>
      </c>
      <c r="G448" s="416" t="s">
        <v>936</v>
      </c>
      <c r="H448" s="416" t="s">
        <v>2221</v>
      </c>
      <c r="I448" s="417" t="s">
        <v>2222</v>
      </c>
      <c r="J448" s="416" t="s">
        <v>2222</v>
      </c>
      <c r="K448" s="418" t="s">
        <v>2226</v>
      </c>
      <c r="L448" s="416" t="s">
        <v>469</v>
      </c>
      <c r="M448" s="316" t="s">
        <v>2268</v>
      </c>
      <c r="N448" s="316" t="s">
        <v>1157</v>
      </c>
      <c r="O448" s="415" t="s">
        <v>2200</v>
      </c>
      <c r="P448" s="318" t="s">
        <v>1157</v>
      </c>
      <c r="Q448" s="293" t="s">
        <v>2201</v>
      </c>
      <c r="R448" s="293">
        <v>1</v>
      </c>
      <c r="S448" s="517">
        <v>104465.4</v>
      </c>
      <c r="T448" s="520" t="e">
        <f>+[1]!Tabla46[[#This Row],[Precio Unitario]]*[1]!Tabla46[[#This Row],[Cantidad de Insumos]]</f>
        <v>#REF!</v>
      </c>
      <c r="U448" s="414">
        <v>261901</v>
      </c>
      <c r="V448" s="328" t="s">
        <v>926</v>
      </c>
      <c r="W448" s="420"/>
    </row>
    <row r="449" spans="2:23" ht="18.75" hidden="1" customHeight="1" x14ac:dyDescent="0.2">
      <c r="B449" s="419" t="e">
        <f>IF(Tabla46[[#This Row],[Tipos de Acciones]]="","",CONCATENATE(Tabla46[[#This Row],[POA]],".",Tabla46[[#This Row],[SRS]],".",Tabla46[[#This Row],[AREA]],".",Tabla46[[#This Row],[TIPO]]))</f>
        <v>#REF!</v>
      </c>
      <c r="C449" s="419" t="e">
        <f>IF(Tabla46[[#This Row],[Tipos de Acciones]]="","",'Formulario PPGR1'!#REF!)</f>
        <v>#REF!</v>
      </c>
      <c r="D449" s="419" t="e">
        <f>IF(Tabla46[[#This Row],[Tipos de Acciones]]="","",'Formulario PPGR1'!#REF!)</f>
        <v>#REF!</v>
      </c>
      <c r="E449" s="419" t="e">
        <f>IF(Tabla46[[#This Row],[Tipos de Acciones]]="","",'Formulario PPGR1'!#REF!)</f>
        <v>#REF!</v>
      </c>
      <c r="F449" s="419" t="e">
        <f>IF(Tabla46[[#This Row],[Tipos de Acciones]]="","",'Formulario PPGR1'!#REF!)</f>
        <v>#REF!</v>
      </c>
      <c r="G449" s="416" t="s">
        <v>936</v>
      </c>
      <c r="H449" s="416" t="s">
        <v>2221</v>
      </c>
      <c r="I449" s="417" t="s">
        <v>2227</v>
      </c>
      <c r="J449" s="416" t="s">
        <v>2227</v>
      </c>
      <c r="K449" s="418" t="s">
        <v>2228</v>
      </c>
      <c r="L449" s="416" t="s">
        <v>469</v>
      </c>
      <c r="M449" s="316" t="s">
        <v>2268</v>
      </c>
      <c r="N449" s="316" t="s">
        <v>1157</v>
      </c>
      <c r="O449" s="415" t="s">
        <v>2200</v>
      </c>
      <c r="P449" s="318" t="s">
        <v>1157</v>
      </c>
      <c r="Q449" s="293" t="s">
        <v>2201</v>
      </c>
      <c r="R449" s="293">
        <v>1</v>
      </c>
      <c r="S449" s="517">
        <v>12836.04</v>
      </c>
      <c r="T449" s="520" t="e">
        <f>+[1]!Tabla46[[#This Row],[Precio Unitario]]*[1]!Tabla46[[#This Row],[Cantidad de Insumos]]</f>
        <v>#REF!</v>
      </c>
      <c r="U449" s="414">
        <v>239301</v>
      </c>
      <c r="V449" s="328" t="s">
        <v>926</v>
      </c>
      <c r="W449" s="420"/>
    </row>
    <row r="450" spans="2:23" ht="18.75" customHeight="1" x14ac:dyDescent="0.2">
      <c r="B450" s="419" t="e">
        <f>IF(Tabla46[[#This Row],[Tipos de Acciones]]="","",CONCATENATE(Tabla46[[#This Row],[POA]],".",Tabla46[[#This Row],[SRS]],".",Tabla46[[#This Row],[AREA]],".",Tabla46[[#This Row],[TIPO]]))</f>
        <v>#REF!</v>
      </c>
      <c r="C450" s="419" t="e">
        <f>IF(Tabla46[[#This Row],[Tipos de Acciones]]="","",'Formulario PPGR1'!#REF!)</f>
        <v>#REF!</v>
      </c>
      <c r="D450" s="419" t="e">
        <f>IF(Tabla46[[#This Row],[Tipos de Acciones]]="","",'Formulario PPGR1'!#REF!)</f>
        <v>#REF!</v>
      </c>
      <c r="E450" s="419" t="e">
        <f>IF(Tabla46[[#This Row],[Tipos de Acciones]]="","",'Formulario PPGR1'!#REF!)</f>
        <v>#REF!</v>
      </c>
      <c r="F450" s="419" t="e">
        <f>IF(Tabla46[[#This Row],[Tipos de Acciones]]="","",'Formulario PPGR1'!#REF!)</f>
        <v>#REF!</v>
      </c>
      <c r="G450" s="416" t="s">
        <v>936</v>
      </c>
      <c r="H450" s="416" t="s">
        <v>2221</v>
      </c>
      <c r="I450" s="417" t="s">
        <v>2229</v>
      </c>
      <c r="J450" s="416" t="s">
        <v>2229</v>
      </c>
      <c r="K450" s="418" t="s">
        <v>2230</v>
      </c>
      <c r="L450" s="416" t="s">
        <v>469</v>
      </c>
      <c r="M450" s="316" t="s">
        <v>2268</v>
      </c>
      <c r="N450" s="316" t="s">
        <v>1157</v>
      </c>
      <c r="O450" s="415" t="s">
        <v>2200</v>
      </c>
      <c r="P450" s="318" t="s">
        <v>1157</v>
      </c>
      <c r="Q450" s="293" t="s">
        <v>2201</v>
      </c>
      <c r="R450" s="293">
        <v>1</v>
      </c>
      <c r="S450" s="517">
        <v>180000</v>
      </c>
      <c r="T450" s="520" t="e">
        <f>+[1]!Tabla46[[#This Row],[Precio Unitario]]*[1]!Tabla46[[#This Row],[Cantidad de Insumos]]</f>
        <v>#REF!</v>
      </c>
      <c r="U450" s="414">
        <v>263101</v>
      </c>
      <c r="V450" s="328" t="s">
        <v>926</v>
      </c>
      <c r="W450" s="420"/>
    </row>
    <row r="451" spans="2:23" ht="18.75" hidden="1" customHeight="1" x14ac:dyDescent="0.2">
      <c r="B451" s="419" t="e">
        <f>IF(Tabla46[[#This Row],[Tipos de Acciones]]="","",CONCATENATE(Tabla46[[#This Row],[POA]],".",Tabla46[[#This Row],[SRS]],".",Tabla46[[#This Row],[AREA]],".",Tabla46[[#This Row],[TIPO]]))</f>
        <v>#REF!</v>
      </c>
      <c r="C451" s="419" t="e">
        <f>IF(Tabla46[[#This Row],[Tipos de Acciones]]="","",'Formulario PPGR1'!#REF!)</f>
        <v>#REF!</v>
      </c>
      <c r="D451" s="419" t="e">
        <f>IF(Tabla46[[#This Row],[Tipos de Acciones]]="","",'Formulario PPGR1'!#REF!)</f>
        <v>#REF!</v>
      </c>
      <c r="E451" s="419" t="e">
        <f>IF(Tabla46[[#This Row],[Tipos de Acciones]]="","",'Formulario PPGR1'!#REF!)</f>
        <v>#REF!</v>
      </c>
      <c r="F451" s="419" t="e">
        <f>IF(Tabla46[[#This Row],[Tipos de Acciones]]="","",'Formulario PPGR1'!#REF!)</f>
        <v>#REF!</v>
      </c>
      <c r="G451" s="416" t="s">
        <v>936</v>
      </c>
      <c r="H451" s="416" t="s">
        <v>2221</v>
      </c>
      <c r="I451" s="417" t="s">
        <v>2231</v>
      </c>
      <c r="J451" s="416" t="s">
        <v>2231</v>
      </c>
      <c r="K451" s="418" t="s">
        <v>2232</v>
      </c>
      <c r="L451" s="416" t="s">
        <v>469</v>
      </c>
      <c r="M451" s="316" t="s">
        <v>2268</v>
      </c>
      <c r="N451" s="316" t="s">
        <v>1157</v>
      </c>
      <c r="O451" s="415" t="s">
        <v>2200</v>
      </c>
      <c r="P451" s="318" t="s">
        <v>1157</v>
      </c>
      <c r="Q451" s="293" t="s">
        <v>2201</v>
      </c>
      <c r="R451" s="293">
        <v>2</v>
      </c>
      <c r="S451" s="517">
        <v>32099.97</v>
      </c>
      <c r="T451" s="520" t="e">
        <f>+[1]!Tabla46[[#This Row],[Precio Unitario]]*[1]!Tabla46[[#This Row],[Cantidad de Insumos]]</f>
        <v>#REF!</v>
      </c>
      <c r="U451" s="414">
        <v>239301</v>
      </c>
      <c r="V451" s="328" t="s">
        <v>926</v>
      </c>
      <c r="W451" s="420"/>
    </row>
    <row r="452" spans="2:23" ht="18.75" hidden="1" customHeight="1" x14ac:dyDescent="0.2">
      <c r="B452" s="419" t="e">
        <f>IF(Tabla46[[#This Row],[Tipos de Acciones]]="","",CONCATENATE(Tabla46[[#This Row],[POA]],".",Tabla46[[#This Row],[SRS]],".",Tabla46[[#This Row],[AREA]],".",Tabla46[[#This Row],[TIPO]]))</f>
        <v>#REF!</v>
      </c>
      <c r="C452" s="419" t="e">
        <f>IF(Tabla46[[#This Row],[Tipos de Acciones]]="","",'Formulario PPGR1'!#REF!)</f>
        <v>#REF!</v>
      </c>
      <c r="D452" s="419" t="e">
        <f>IF(Tabla46[[#This Row],[Tipos de Acciones]]="","",'Formulario PPGR1'!#REF!)</f>
        <v>#REF!</v>
      </c>
      <c r="E452" s="419" t="e">
        <f>IF(Tabla46[[#This Row],[Tipos de Acciones]]="","",'Formulario PPGR1'!#REF!)</f>
        <v>#REF!</v>
      </c>
      <c r="F452" s="419" t="e">
        <f>IF(Tabla46[[#This Row],[Tipos de Acciones]]="","",'Formulario PPGR1'!#REF!)</f>
        <v>#REF!</v>
      </c>
      <c r="G452" s="416" t="s">
        <v>936</v>
      </c>
      <c r="H452" s="416" t="s">
        <v>2206</v>
      </c>
      <c r="I452" s="417" t="s">
        <v>2212</v>
      </c>
      <c r="J452" s="416" t="s">
        <v>2212</v>
      </c>
      <c r="K452" s="418" t="s">
        <v>2213</v>
      </c>
      <c r="L452" s="416" t="s">
        <v>469</v>
      </c>
      <c r="M452" s="316" t="s">
        <v>2269</v>
      </c>
      <c r="N452" s="316" t="s">
        <v>1157</v>
      </c>
      <c r="O452" s="415" t="s">
        <v>2200</v>
      </c>
      <c r="P452" s="318" t="s">
        <v>1157</v>
      </c>
      <c r="Q452" s="293" t="s">
        <v>2201</v>
      </c>
      <c r="R452" s="293">
        <v>1</v>
      </c>
      <c r="S452" s="517">
        <v>56050</v>
      </c>
      <c r="T452" s="520" t="e">
        <f>+[1]!Tabla46[[#This Row],[Precio Unitario]]*[1]!Tabla46[[#This Row],[Cantidad de Insumos]]</f>
        <v>#REF!</v>
      </c>
      <c r="U452" s="414">
        <v>261301</v>
      </c>
      <c r="V452" s="328" t="s">
        <v>926</v>
      </c>
      <c r="W452" s="420"/>
    </row>
    <row r="453" spans="2:23" ht="18.75" hidden="1" customHeight="1" x14ac:dyDescent="0.2">
      <c r="B453" s="419" t="e">
        <f>IF(Tabla46[[#This Row],[Tipos de Acciones]]="","",CONCATENATE(Tabla46[[#This Row],[POA]],".",Tabla46[[#This Row],[SRS]],".",Tabla46[[#This Row],[AREA]],".",Tabla46[[#This Row],[TIPO]]))</f>
        <v>#REF!</v>
      </c>
      <c r="C453" s="419" t="e">
        <f>IF(Tabla46[[#This Row],[Tipos de Acciones]]="","",'Formulario PPGR1'!#REF!)</f>
        <v>#REF!</v>
      </c>
      <c r="D453" s="419" t="e">
        <f>IF(Tabla46[[#This Row],[Tipos de Acciones]]="","",'Formulario PPGR1'!#REF!)</f>
        <v>#REF!</v>
      </c>
      <c r="E453" s="419" t="e">
        <f>IF(Tabla46[[#This Row],[Tipos de Acciones]]="","",'Formulario PPGR1'!#REF!)</f>
        <v>#REF!</v>
      </c>
      <c r="F453" s="419" t="e">
        <f>IF(Tabla46[[#This Row],[Tipos de Acciones]]="","",'Formulario PPGR1'!#REF!)</f>
        <v>#REF!</v>
      </c>
      <c r="G453" s="416" t="s">
        <v>934</v>
      </c>
      <c r="H453" s="416" t="s">
        <v>2206</v>
      </c>
      <c r="I453" s="417" t="s">
        <v>2212</v>
      </c>
      <c r="J453" s="416" t="s">
        <v>2212</v>
      </c>
      <c r="K453" s="418" t="s">
        <v>2213</v>
      </c>
      <c r="L453" s="416" t="s">
        <v>469</v>
      </c>
      <c r="M453" s="316" t="s">
        <v>2269</v>
      </c>
      <c r="N453" s="316" t="s">
        <v>1157</v>
      </c>
      <c r="O453" s="415" t="s">
        <v>2200</v>
      </c>
      <c r="P453" s="318" t="s">
        <v>1157</v>
      </c>
      <c r="Q453" s="293" t="s">
        <v>2201</v>
      </c>
      <c r="R453" s="293">
        <v>3</v>
      </c>
      <c r="S453" s="517">
        <v>5000</v>
      </c>
      <c r="T453" s="520" t="e">
        <f>+[1]!Tabla46[[#This Row],[Precio Unitario]]*[1]!Tabla46[[#This Row],[Cantidad de Insumos]]</f>
        <v>#REF!</v>
      </c>
      <c r="U453" s="414">
        <v>261301</v>
      </c>
      <c r="V453" s="328" t="s">
        <v>926</v>
      </c>
      <c r="W453" s="420"/>
    </row>
    <row r="454" spans="2:23" ht="18.75" hidden="1" customHeight="1" x14ac:dyDescent="0.2">
      <c r="B454" s="419" t="e">
        <f>IF(Tabla46[[#This Row],[Tipos de Acciones]]="","",CONCATENATE(Tabla46[[#This Row],[POA]],".",Tabla46[[#This Row],[SRS]],".",Tabla46[[#This Row],[AREA]],".",Tabla46[[#This Row],[TIPO]]))</f>
        <v>#REF!</v>
      </c>
      <c r="C454" s="419" t="e">
        <f>IF(Tabla46[[#This Row],[Tipos de Acciones]]="","",'Formulario PPGR1'!#REF!)</f>
        <v>#REF!</v>
      </c>
      <c r="D454" s="419" t="e">
        <f>IF(Tabla46[[#This Row],[Tipos de Acciones]]="","",'Formulario PPGR1'!#REF!)</f>
        <v>#REF!</v>
      </c>
      <c r="E454" s="419" t="e">
        <f>IF(Tabla46[[#This Row],[Tipos de Acciones]]="","",'Formulario PPGR1'!#REF!)</f>
        <v>#REF!</v>
      </c>
      <c r="F454" s="419" t="e">
        <f>IF(Tabla46[[#This Row],[Tipos de Acciones]]="","",'Formulario PPGR1'!#REF!)</f>
        <v>#REF!</v>
      </c>
      <c r="G454" s="416" t="s">
        <v>936</v>
      </c>
      <c r="H454" s="416" t="s">
        <v>2215</v>
      </c>
      <c r="I454" s="417" t="s">
        <v>2216</v>
      </c>
      <c r="J454" s="416" t="s">
        <v>2216</v>
      </c>
      <c r="K454" s="418" t="s">
        <v>2217</v>
      </c>
      <c r="L454" s="416" t="s">
        <v>469</v>
      </c>
      <c r="M454" s="316" t="s">
        <v>2269</v>
      </c>
      <c r="N454" s="316" t="s">
        <v>1157</v>
      </c>
      <c r="O454" s="415" t="s">
        <v>2200</v>
      </c>
      <c r="P454" s="318" t="s">
        <v>1157</v>
      </c>
      <c r="Q454" s="293" t="s">
        <v>2201</v>
      </c>
      <c r="R454" s="293">
        <v>1</v>
      </c>
      <c r="S454" s="517">
        <v>15000</v>
      </c>
      <c r="T454" s="520" t="e">
        <f>+[1]!Tabla46[[#This Row],[Precio Unitario]]*[1]!Tabla46[[#This Row],[Cantidad de Insumos]]</f>
        <v>#REF!</v>
      </c>
      <c r="U454" s="414">
        <v>239601</v>
      </c>
      <c r="V454" s="328" t="s">
        <v>926</v>
      </c>
      <c r="W454" s="420"/>
    </row>
    <row r="455" spans="2:23" ht="18.75" hidden="1" customHeight="1" x14ac:dyDescent="0.2">
      <c r="B455" s="419" t="e">
        <f>IF(Tabla46[[#This Row],[Tipos de Acciones]]="","",CONCATENATE(Tabla46[[#This Row],[POA]],".",Tabla46[[#This Row],[SRS]],".",Tabla46[[#This Row],[AREA]],".",Tabla46[[#This Row],[TIPO]]))</f>
        <v>#REF!</v>
      </c>
      <c r="C455" s="419" t="e">
        <f>IF(Tabla46[[#This Row],[Tipos de Acciones]]="","",'Formulario PPGR1'!#REF!)</f>
        <v>#REF!</v>
      </c>
      <c r="D455" s="419" t="e">
        <f>IF(Tabla46[[#This Row],[Tipos de Acciones]]="","",'Formulario PPGR1'!#REF!)</f>
        <v>#REF!</v>
      </c>
      <c r="E455" s="419" t="e">
        <f>IF(Tabla46[[#This Row],[Tipos de Acciones]]="","",'Formulario PPGR1'!#REF!)</f>
        <v>#REF!</v>
      </c>
      <c r="F455" s="419" t="e">
        <f>IF(Tabla46[[#This Row],[Tipos de Acciones]]="","",'Formulario PPGR1'!#REF!)</f>
        <v>#REF!</v>
      </c>
      <c r="G455" s="416" t="s">
        <v>936</v>
      </c>
      <c r="H455" s="416" t="s">
        <v>2218</v>
      </c>
      <c r="I455" s="417" t="s">
        <v>2219</v>
      </c>
      <c r="J455" s="416" t="s">
        <v>2219</v>
      </c>
      <c r="K455" s="418" t="s">
        <v>2220</v>
      </c>
      <c r="L455" s="416" t="s">
        <v>469</v>
      </c>
      <c r="M455" s="316" t="s">
        <v>2269</v>
      </c>
      <c r="N455" s="316" t="s">
        <v>1157</v>
      </c>
      <c r="O455" s="415" t="s">
        <v>2200</v>
      </c>
      <c r="P455" s="318" t="s">
        <v>1157</v>
      </c>
      <c r="Q455" s="293" t="s">
        <v>2201</v>
      </c>
      <c r="R455" s="293">
        <v>2</v>
      </c>
      <c r="S455" s="517">
        <v>8600</v>
      </c>
      <c r="T455" s="520" t="e">
        <f>+[1]!Tabla46[[#This Row],[Precio Unitario]]*[1]!Tabla46[[#This Row],[Cantidad de Insumos]]</f>
        <v>#REF!</v>
      </c>
      <c r="U455" s="414">
        <v>239601</v>
      </c>
      <c r="V455" s="328" t="s">
        <v>926</v>
      </c>
      <c r="W455" s="420"/>
    </row>
    <row r="456" spans="2:23" ht="18.75" hidden="1" customHeight="1" x14ac:dyDescent="0.2">
      <c r="B456" s="419" t="e">
        <f>IF(Tabla46[[#This Row],[Tipos de Acciones]]="","",CONCATENATE(Tabla46[[#This Row],[POA]],".",Tabla46[[#This Row],[SRS]],".",Tabla46[[#This Row],[AREA]],".",Tabla46[[#This Row],[TIPO]]))</f>
        <v>#REF!</v>
      </c>
      <c r="C456" s="419" t="e">
        <f>IF(Tabla46[[#This Row],[Tipos de Acciones]]="","",'Formulario PPGR1'!#REF!)</f>
        <v>#REF!</v>
      </c>
      <c r="D456" s="419" t="e">
        <f>IF(Tabla46[[#This Row],[Tipos de Acciones]]="","",'Formulario PPGR1'!#REF!)</f>
        <v>#REF!</v>
      </c>
      <c r="E456" s="419" t="e">
        <f>IF(Tabla46[[#This Row],[Tipos de Acciones]]="","",'Formulario PPGR1'!#REF!)</f>
        <v>#REF!</v>
      </c>
      <c r="F456" s="419" t="e">
        <f>IF(Tabla46[[#This Row],[Tipos de Acciones]]="","",'Formulario PPGR1'!#REF!)</f>
        <v>#REF!</v>
      </c>
      <c r="G456" s="416" t="s">
        <v>936</v>
      </c>
      <c r="H456" s="416" t="s">
        <v>2221</v>
      </c>
      <c r="I456" s="417" t="s">
        <v>2222</v>
      </c>
      <c r="J456" s="416" t="s">
        <v>2222</v>
      </c>
      <c r="K456" s="418" t="s">
        <v>2223</v>
      </c>
      <c r="L456" s="416" t="s">
        <v>469</v>
      </c>
      <c r="M456" s="316" t="s">
        <v>2269</v>
      </c>
      <c r="N456" s="316" t="s">
        <v>1157</v>
      </c>
      <c r="O456" s="415" t="s">
        <v>2200</v>
      </c>
      <c r="P456" s="318" t="s">
        <v>1157</v>
      </c>
      <c r="Q456" s="293" t="s">
        <v>2201</v>
      </c>
      <c r="R456" s="293">
        <v>2</v>
      </c>
      <c r="S456" s="517">
        <v>43660</v>
      </c>
      <c r="T456" s="520" t="e">
        <f>+[1]!Tabla46[[#This Row],[Precio Unitario]]*[1]!Tabla46[[#This Row],[Cantidad de Insumos]]</f>
        <v>#REF!</v>
      </c>
      <c r="U456" s="414">
        <v>261901</v>
      </c>
      <c r="V456" s="328" t="s">
        <v>926</v>
      </c>
      <c r="W456" s="420"/>
    </row>
    <row r="457" spans="2:23" ht="18.75" hidden="1" customHeight="1" x14ac:dyDescent="0.2">
      <c r="B457" s="419" t="e">
        <f>IF(Tabla46[[#This Row],[Tipos de Acciones]]="","",CONCATENATE(Tabla46[[#This Row],[POA]],".",Tabla46[[#This Row],[SRS]],".",Tabla46[[#This Row],[AREA]],".",Tabla46[[#This Row],[TIPO]]))</f>
        <v>#REF!</v>
      </c>
      <c r="C457" s="419" t="e">
        <f>IF(Tabla46[[#This Row],[Tipos de Acciones]]="","",'Formulario PPGR1'!#REF!)</f>
        <v>#REF!</v>
      </c>
      <c r="D457" s="419" t="e">
        <f>IF(Tabla46[[#This Row],[Tipos de Acciones]]="","",'Formulario PPGR1'!#REF!)</f>
        <v>#REF!</v>
      </c>
      <c r="E457" s="419" t="e">
        <f>IF(Tabla46[[#This Row],[Tipos de Acciones]]="","",'Formulario PPGR1'!#REF!)</f>
        <v>#REF!</v>
      </c>
      <c r="F457" s="419" t="e">
        <f>IF(Tabla46[[#This Row],[Tipos de Acciones]]="","",'Formulario PPGR1'!#REF!)</f>
        <v>#REF!</v>
      </c>
      <c r="G457" s="416" t="s">
        <v>936</v>
      </c>
      <c r="H457" s="416" t="s">
        <v>2221</v>
      </c>
      <c r="I457" s="417" t="s">
        <v>2224</v>
      </c>
      <c r="J457" s="416" t="s">
        <v>2224</v>
      </c>
      <c r="K457" s="418" t="s">
        <v>2225</v>
      </c>
      <c r="L457" s="416" t="s">
        <v>469</v>
      </c>
      <c r="M457" s="316" t="s">
        <v>2269</v>
      </c>
      <c r="N457" s="316" t="s">
        <v>1157</v>
      </c>
      <c r="O457" s="415" t="s">
        <v>2200</v>
      </c>
      <c r="P457" s="318" t="s">
        <v>1157</v>
      </c>
      <c r="Q457" s="293" t="s">
        <v>2201</v>
      </c>
      <c r="R457" s="293">
        <v>1</v>
      </c>
      <c r="S457" s="517">
        <v>44333.33</v>
      </c>
      <c r="T457" s="520" t="e">
        <f>+[1]!Tabla46[[#This Row],[Precio Unitario]]*[1]!Tabla46[[#This Row],[Cantidad de Insumos]]</f>
        <v>#REF!</v>
      </c>
      <c r="U457" s="414">
        <v>239301</v>
      </c>
      <c r="V457" s="328" t="s">
        <v>926</v>
      </c>
      <c r="W457" s="420"/>
    </row>
    <row r="458" spans="2:23" ht="18.75" hidden="1" customHeight="1" x14ac:dyDescent="0.2">
      <c r="B458" s="419" t="e">
        <f>IF(Tabla46[[#This Row],[Tipos de Acciones]]="","",CONCATENATE(Tabla46[[#This Row],[POA]],".",Tabla46[[#This Row],[SRS]],".",Tabla46[[#This Row],[AREA]],".",Tabla46[[#This Row],[TIPO]]))</f>
        <v>#REF!</v>
      </c>
      <c r="C458" s="419" t="e">
        <f>IF(Tabla46[[#This Row],[Tipos de Acciones]]="","",'Formulario PPGR1'!#REF!)</f>
        <v>#REF!</v>
      </c>
      <c r="D458" s="419" t="e">
        <f>IF(Tabla46[[#This Row],[Tipos de Acciones]]="","",'Formulario PPGR1'!#REF!)</f>
        <v>#REF!</v>
      </c>
      <c r="E458" s="419" t="e">
        <f>IF(Tabla46[[#This Row],[Tipos de Acciones]]="","",'Formulario PPGR1'!#REF!)</f>
        <v>#REF!</v>
      </c>
      <c r="F458" s="419" t="e">
        <f>IF(Tabla46[[#This Row],[Tipos de Acciones]]="","",'Formulario PPGR1'!#REF!)</f>
        <v>#REF!</v>
      </c>
      <c r="G458" s="416" t="s">
        <v>936</v>
      </c>
      <c r="H458" s="416" t="s">
        <v>2221</v>
      </c>
      <c r="I458" s="417" t="s">
        <v>2222</v>
      </c>
      <c r="J458" s="416" t="s">
        <v>2222</v>
      </c>
      <c r="K458" s="418" t="s">
        <v>2226</v>
      </c>
      <c r="L458" s="416" t="s">
        <v>469</v>
      </c>
      <c r="M458" s="316" t="s">
        <v>2269</v>
      </c>
      <c r="N458" s="316" t="s">
        <v>1157</v>
      </c>
      <c r="O458" s="415" t="s">
        <v>2200</v>
      </c>
      <c r="P458" s="318" t="s">
        <v>1157</v>
      </c>
      <c r="Q458" s="293" t="s">
        <v>2201</v>
      </c>
      <c r="R458" s="293">
        <v>1</v>
      </c>
      <c r="S458" s="517">
        <v>104465.4</v>
      </c>
      <c r="T458" s="520" t="e">
        <f>+[1]!Tabla46[[#This Row],[Precio Unitario]]*[1]!Tabla46[[#This Row],[Cantidad de Insumos]]</f>
        <v>#REF!</v>
      </c>
      <c r="U458" s="414">
        <v>261901</v>
      </c>
      <c r="V458" s="328" t="s">
        <v>926</v>
      </c>
      <c r="W458" s="420"/>
    </row>
    <row r="459" spans="2:23" ht="18.75" hidden="1" customHeight="1" x14ac:dyDescent="0.2">
      <c r="B459" s="419" t="e">
        <f>IF(Tabla46[[#This Row],[Tipos de Acciones]]="","",CONCATENATE(Tabla46[[#This Row],[POA]],".",Tabla46[[#This Row],[SRS]],".",Tabla46[[#This Row],[AREA]],".",Tabla46[[#This Row],[TIPO]]))</f>
        <v>#REF!</v>
      </c>
      <c r="C459" s="419" t="e">
        <f>IF(Tabla46[[#This Row],[Tipos de Acciones]]="","",'Formulario PPGR1'!#REF!)</f>
        <v>#REF!</v>
      </c>
      <c r="D459" s="419" t="e">
        <f>IF(Tabla46[[#This Row],[Tipos de Acciones]]="","",'Formulario PPGR1'!#REF!)</f>
        <v>#REF!</v>
      </c>
      <c r="E459" s="419" t="e">
        <f>IF(Tabla46[[#This Row],[Tipos de Acciones]]="","",'Formulario PPGR1'!#REF!)</f>
        <v>#REF!</v>
      </c>
      <c r="F459" s="419" t="e">
        <f>IF(Tabla46[[#This Row],[Tipos de Acciones]]="","",'Formulario PPGR1'!#REF!)</f>
        <v>#REF!</v>
      </c>
      <c r="G459" s="416" t="s">
        <v>936</v>
      </c>
      <c r="H459" s="416" t="s">
        <v>2221</v>
      </c>
      <c r="I459" s="417" t="s">
        <v>2227</v>
      </c>
      <c r="J459" s="416" t="s">
        <v>2227</v>
      </c>
      <c r="K459" s="418" t="s">
        <v>2228</v>
      </c>
      <c r="L459" s="416" t="s">
        <v>469</v>
      </c>
      <c r="M459" s="316" t="s">
        <v>2269</v>
      </c>
      <c r="N459" s="316" t="s">
        <v>1157</v>
      </c>
      <c r="O459" s="415" t="s">
        <v>2200</v>
      </c>
      <c r="P459" s="318" t="s">
        <v>1157</v>
      </c>
      <c r="Q459" s="293" t="s">
        <v>2201</v>
      </c>
      <c r="R459" s="293">
        <v>1</v>
      </c>
      <c r="S459" s="517">
        <v>12836.04</v>
      </c>
      <c r="T459" s="520" t="e">
        <f>+[1]!Tabla46[[#This Row],[Precio Unitario]]*[1]!Tabla46[[#This Row],[Cantidad de Insumos]]</f>
        <v>#REF!</v>
      </c>
      <c r="U459" s="414">
        <v>239301</v>
      </c>
      <c r="V459" s="328" t="s">
        <v>926</v>
      </c>
      <c r="W459" s="420"/>
    </row>
    <row r="460" spans="2:23" ht="18.75" customHeight="1" x14ac:dyDescent="0.2">
      <c r="B460" s="419" t="e">
        <f>IF(Tabla46[[#This Row],[Tipos de Acciones]]="","",CONCATENATE(Tabla46[[#This Row],[POA]],".",Tabla46[[#This Row],[SRS]],".",Tabla46[[#This Row],[AREA]],".",Tabla46[[#This Row],[TIPO]]))</f>
        <v>#REF!</v>
      </c>
      <c r="C460" s="419" t="e">
        <f>IF(Tabla46[[#This Row],[Tipos de Acciones]]="","",'Formulario PPGR1'!#REF!)</f>
        <v>#REF!</v>
      </c>
      <c r="D460" s="419" t="e">
        <f>IF(Tabla46[[#This Row],[Tipos de Acciones]]="","",'Formulario PPGR1'!#REF!)</f>
        <v>#REF!</v>
      </c>
      <c r="E460" s="419" t="e">
        <f>IF(Tabla46[[#This Row],[Tipos de Acciones]]="","",'Formulario PPGR1'!#REF!)</f>
        <v>#REF!</v>
      </c>
      <c r="F460" s="419" t="e">
        <f>IF(Tabla46[[#This Row],[Tipos de Acciones]]="","",'Formulario PPGR1'!#REF!)</f>
        <v>#REF!</v>
      </c>
      <c r="G460" s="416" t="s">
        <v>936</v>
      </c>
      <c r="H460" s="416" t="s">
        <v>2221</v>
      </c>
      <c r="I460" s="417" t="s">
        <v>2229</v>
      </c>
      <c r="J460" s="416" t="s">
        <v>2229</v>
      </c>
      <c r="K460" s="418" t="s">
        <v>2230</v>
      </c>
      <c r="L460" s="416" t="s">
        <v>469</v>
      </c>
      <c r="M460" s="316" t="s">
        <v>2269</v>
      </c>
      <c r="N460" s="316" t="s">
        <v>1157</v>
      </c>
      <c r="O460" s="415" t="s">
        <v>2200</v>
      </c>
      <c r="P460" s="318" t="s">
        <v>1157</v>
      </c>
      <c r="Q460" s="293" t="s">
        <v>2201</v>
      </c>
      <c r="R460" s="293">
        <v>1</v>
      </c>
      <c r="S460" s="517">
        <v>180000</v>
      </c>
      <c r="T460" s="520" t="e">
        <f>+[1]!Tabla46[[#This Row],[Precio Unitario]]*[1]!Tabla46[[#This Row],[Cantidad de Insumos]]</f>
        <v>#REF!</v>
      </c>
      <c r="U460" s="414">
        <v>263101</v>
      </c>
      <c r="V460" s="328" t="s">
        <v>926</v>
      </c>
      <c r="W460" s="420"/>
    </row>
    <row r="461" spans="2:23" ht="18.75" hidden="1" customHeight="1" x14ac:dyDescent="0.2">
      <c r="B461" s="419" t="e">
        <f>IF(Tabla46[[#This Row],[Tipos de Acciones]]="","",CONCATENATE(Tabla46[[#This Row],[POA]],".",Tabla46[[#This Row],[SRS]],".",Tabla46[[#This Row],[AREA]],".",Tabla46[[#This Row],[TIPO]]))</f>
        <v>#REF!</v>
      </c>
      <c r="C461" s="419" t="e">
        <f>IF(Tabla46[[#This Row],[Tipos de Acciones]]="","",'Formulario PPGR1'!#REF!)</f>
        <v>#REF!</v>
      </c>
      <c r="D461" s="419" t="e">
        <f>IF(Tabla46[[#This Row],[Tipos de Acciones]]="","",'Formulario PPGR1'!#REF!)</f>
        <v>#REF!</v>
      </c>
      <c r="E461" s="419" t="e">
        <f>IF(Tabla46[[#This Row],[Tipos de Acciones]]="","",'Formulario PPGR1'!#REF!)</f>
        <v>#REF!</v>
      </c>
      <c r="F461" s="419" t="e">
        <f>IF(Tabla46[[#This Row],[Tipos de Acciones]]="","",'Formulario PPGR1'!#REF!)</f>
        <v>#REF!</v>
      </c>
      <c r="G461" s="416" t="s">
        <v>936</v>
      </c>
      <c r="H461" s="416" t="s">
        <v>2221</v>
      </c>
      <c r="I461" s="417" t="s">
        <v>2231</v>
      </c>
      <c r="J461" s="416" t="s">
        <v>2231</v>
      </c>
      <c r="K461" s="418" t="s">
        <v>2232</v>
      </c>
      <c r="L461" s="416" t="s">
        <v>469</v>
      </c>
      <c r="M461" s="316" t="s">
        <v>2269</v>
      </c>
      <c r="N461" s="316" t="s">
        <v>1157</v>
      </c>
      <c r="O461" s="415" t="s">
        <v>2200</v>
      </c>
      <c r="P461" s="318" t="s">
        <v>1157</v>
      </c>
      <c r="Q461" s="293" t="s">
        <v>2201</v>
      </c>
      <c r="R461" s="293">
        <v>2</v>
      </c>
      <c r="S461" s="517">
        <v>32099.97</v>
      </c>
      <c r="T461" s="520" t="e">
        <f>+[1]!Tabla46[[#This Row],[Precio Unitario]]*[1]!Tabla46[[#This Row],[Cantidad de Insumos]]</f>
        <v>#REF!</v>
      </c>
      <c r="U461" s="414">
        <v>239301</v>
      </c>
      <c r="V461" s="328" t="s">
        <v>926</v>
      </c>
      <c r="W461" s="420"/>
    </row>
    <row r="462" spans="2:23" ht="18.75" hidden="1" customHeight="1" x14ac:dyDescent="0.2">
      <c r="B462" s="419" t="e">
        <f>IF(Tabla46[[#This Row],[Tipos de Acciones]]="","",CONCATENATE(Tabla46[[#This Row],[POA]],".",Tabla46[[#This Row],[SRS]],".",Tabla46[[#This Row],[AREA]],".",Tabla46[[#This Row],[TIPO]]))</f>
        <v>#REF!</v>
      </c>
      <c r="C462" s="419" t="e">
        <f>IF(Tabla46[[#This Row],[Tipos de Acciones]]="","",'Formulario PPGR1'!#REF!)</f>
        <v>#REF!</v>
      </c>
      <c r="D462" s="419" t="e">
        <f>IF(Tabla46[[#This Row],[Tipos de Acciones]]="","",'Formulario PPGR1'!#REF!)</f>
        <v>#REF!</v>
      </c>
      <c r="E462" s="419" t="e">
        <f>IF(Tabla46[[#This Row],[Tipos de Acciones]]="","",'Formulario PPGR1'!#REF!)</f>
        <v>#REF!</v>
      </c>
      <c r="F462" s="419" t="e">
        <f>IF(Tabla46[[#This Row],[Tipos de Acciones]]="","",'Formulario PPGR1'!#REF!)</f>
        <v>#REF!</v>
      </c>
      <c r="G462" s="416" t="s">
        <v>936</v>
      </c>
      <c r="H462" s="416" t="s">
        <v>2221</v>
      </c>
      <c r="I462" s="417" t="s">
        <v>2233</v>
      </c>
      <c r="J462" s="416" t="s">
        <v>2234</v>
      </c>
      <c r="K462" s="418" t="s">
        <v>2235</v>
      </c>
      <c r="L462" s="416" t="s">
        <v>469</v>
      </c>
      <c r="M462" s="316" t="s">
        <v>2269</v>
      </c>
      <c r="N462" s="316" t="s">
        <v>1157</v>
      </c>
      <c r="O462" s="415" t="s">
        <v>2200</v>
      </c>
      <c r="P462" s="318" t="s">
        <v>1157</v>
      </c>
      <c r="Q462" s="293" t="s">
        <v>2201</v>
      </c>
      <c r="R462" s="293">
        <v>1</v>
      </c>
      <c r="S462" s="517">
        <v>8270</v>
      </c>
      <c r="T462" s="520" t="e">
        <f>+[1]!Tabla46[[#This Row],[Precio Unitario]]*[1]!Tabla46[[#This Row],[Cantidad de Insumos]]</f>
        <v>#REF!</v>
      </c>
      <c r="U462" s="414">
        <v>239301</v>
      </c>
      <c r="V462" s="328" t="s">
        <v>926</v>
      </c>
      <c r="W462" s="420"/>
    </row>
    <row r="463" spans="2:23" ht="18.75" hidden="1" customHeight="1" x14ac:dyDescent="0.2">
      <c r="B463" s="419" t="e">
        <f>IF(Tabla46[[#This Row],[Tipos de Acciones]]="","",CONCATENATE(Tabla46[[#This Row],[POA]],".",Tabla46[[#This Row],[SRS]],".",Tabla46[[#This Row],[AREA]],".",Tabla46[[#This Row],[TIPO]]))</f>
        <v>#REF!</v>
      </c>
      <c r="C463" s="419" t="e">
        <f>IF(Tabla46[[#This Row],[Tipos de Acciones]]="","",'Formulario PPGR1'!#REF!)</f>
        <v>#REF!</v>
      </c>
      <c r="D463" s="419" t="e">
        <f>IF(Tabla46[[#This Row],[Tipos de Acciones]]="","",'Formulario PPGR1'!#REF!)</f>
        <v>#REF!</v>
      </c>
      <c r="E463" s="419" t="e">
        <f>IF(Tabla46[[#This Row],[Tipos de Acciones]]="","",'Formulario PPGR1'!#REF!)</f>
        <v>#REF!</v>
      </c>
      <c r="F463" s="419" t="e">
        <f>IF(Tabla46[[#This Row],[Tipos de Acciones]]="","",'Formulario PPGR1'!#REF!)</f>
        <v>#REF!</v>
      </c>
      <c r="G463" s="416" t="s">
        <v>936</v>
      </c>
      <c r="H463" s="416" t="s">
        <v>2221</v>
      </c>
      <c r="I463" s="417" t="s">
        <v>2236</v>
      </c>
      <c r="J463" s="416" t="s">
        <v>2236</v>
      </c>
      <c r="K463" s="418" t="s">
        <v>2237</v>
      </c>
      <c r="L463" s="416" t="s">
        <v>469</v>
      </c>
      <c r="M463" s="316" t="s">
        <v>2269</v>
      </c>
      <c r="N463" s="316" t="s">
        <v>1157</v>
      </c>
      <c r="O463" s="415" t="s">
        <v>2200</v>
      </c>
      <c r="P463" s="318" t="s">
        <v>1157</v>
      </c>
      <c r="Q463" s="293" t="s">
        <v>2201</v>
      </c>
      <c r="R463" s="293">
        <v>2</v>
      </c>
      <c r="S463" s="517">
        <v>15733.33</v>
      </c>
      <c r="T463" s="520" t="e">
        <f>+[1]!Tabla46[[#This Row],[Precio Unitario]]*[1]!Tabla46[[#This Row],[Cantidad de Insumos]]</f>
        <v>#REF!</v>
      </c>
      <c r="U463" s="414">
        <v>239301</v>
      </c>
      <c r="V463" s="328" t="s">
        <v>926</v>
      </c>
      <c r="W463" s="420"/>
    </row>
    <row r="464" spans="2:23" ht="18.75" hidden="1" customHeight="1" x14ac:dyDescent="0.2">
      <c r="B464" s="419" t="e">
        <f>IF(Tabla46[[#This Row],[Tipos de Acciones]]="","",CONCATENATE(Tabla46[[#This Row],[POA]],".",Tabla46[[#This Row],[SRS]],".",Tabla46[[#This Row],[AREA]],".",Tabla46[[#This Row],[TIPO]]))</f>
        <v>#REF!</v>
      </c>
      <c r="C464" s="419" t="e">
        <f>IF(Tabla46[[#This Row],[Tipos de Acciones]]="","",'Formulario PPGR1'!#REF!)</f>
        <v>#REF!</v>
      </c>
      <c r="D464" s="419" t="e">
        <f>IF(Tabla46[[#This Row],[Tipos de Acciones]]="","",'Formulario PPGR1'!#REF!)</f>
        <v>#REF!</v>
      </c>
      <c r="E464" s="419" t="e">
        <f>IF(Tabla46[[#This Row],[Tipos de Acciones]]="","",'Formulario PPGR1'!#REF!)</f>
        <v>#REF!</v>
      </c>
      <c r="F464" s="419" t="e">
        <f>IF(Tabla46[[#This Row],[Tipos de Acciones]]="","",'Formulario PPGR1'!#REF!)</f>
        <v>#REF!</v>
      </c>
      <c r="G464" s="416" t="s">
        <v>936</v>
      </c>
      <c r="H464" s="416" t="s">
        <v>2221</v>
      </c>
      <c r="I464" s="417" t="s">
        <v>2236</v>
      </c>
      <c r="J464" s="416" t="s">
        <v>2236</v>
      </c>
      <c r="K464" s="418" t="s">
        <v>2238</v>
      </c>
      <c r="L464" s="416" t="s">
        <v>469</v>
      </c>
      <c r="M464" s="316" t="s">
        <v>2269</v>
      </c>
      <c r="N464" s="316" t="s">
        <v>1157</v>
      </c>
      <c r="O464" s="415" t="s">
        <v>2200</v>
      </c>
      <c r="P464" s="318" t="s">
        <v>1157</v>
      </c>
      <c r="Q464" s="293" t="s">
        <v>2201</v>
      </c>
      <c r="R464" s="293">
        <v>2</v>
      </c>
      <c r="S464" s="517">
        <v>4500</v>
      </c>
      <c r="T464" s="520" t="e">
        <f>+[1]!Tabla46[[#This Row],[Precio Unitario]]*[1]!Tabla46[[#This Row],[Cantidad de Insumos]]</f>
        <v>#REF!</v>
      </c>
      <c r="U464" s="414">
        <v>239301</v>
      </c>
      <c r="V464" s="328" t="s">
        <v>926</v>
      </c>
      <c r="W464" s="420"/>
    </row>
    <row r="465" spans="2:23" ht="18.75" hidden="1" customHeight="1" x14ac:dyDescent="0.2">
      <c r="B465" s="419" t="e">
        <f>IF(Tabla46[[#This Row],[Tipos de Acciones]]="","",CONCATENATE(Tabla46[[#This Row],[POA]],".",Tabla46[[#This Row],[SRS]],".",Tabla46[[#This Row],[AREA]],".",Tabla46[[#This Row],[TIPO]]))</f>
        <v>#REF!</v>
      </c>
      <c r="C465" s="419" t="e">
        <f>IF(Tabla46[[#This Row],[Tipos de Acciones]]="","",'Formulario PPGR1'!#REF!)</f>
        <v>#REF!</v>
      </c>
      <c r="D465" s="419" t="e">
        <f>IF(Tabla46[[#This Row],[Tipos de Acciones]]="","",'Formulario PPGR1'!#REF!)</f>
        <v>#REF!</v>
      </c>
      <c r="E465" s="419" t="e">
        <f>IF(Tabla46[[#This Row],[Tipos de Acciones]]="","",'Formulario PPGR1'!#REF!)</f>
        <v>#REF!</v>
      </c>
      <c r="F465" s="419" t="e">
        <f>IF(Tabla46[[#This Row],[Tipos de Acciones]]="","",'Formulario PPGR1'!#REF!)</f>
        <v>#REF!</v>
      </c>
      <c r="G465" s="416" t="s">
        <v>936</v>
      </c>
      <c r="H465" s="416" t="s">
        <v>2221</v>
      </c>
      <c r="I465" s="417" t="s">
        <v>2236</v>
      </c>
      <c r="J465" s="416" t="s">
        <v>2236</v>
      </c>
      <c r="K465" s="418" t="s">
        <v>2239</v>
      </c>
      <c r="L465" s="416" t="s">
        <v>469</v>
      </c>
      <c r="M465" s="316" t="s">
        <v>2269</v>
      </c>
      <c r="N465" s="316" t="s">
        <v>1157</v>
      </c>
      <c r="O465" s="415" t="s">
        <v>2200</v>
      </c>
      <c r="P465" s="318" t="s">
        <v>1157</v>
      </c>
      <c r="Q465" s="293" t="s">
        <v>2201</v>
      </c>
      <c r="R465" s="293">
        <v>2</v>
      </c>
      <c r="S465" s="517">
        <v>15733.33</v>
      </c>
      <c r="T465" s="520" t="e">
        <f>+[1]!Tabla46[[#This Row],[Precio Unitario]]*[1]!Tabla46[[#This Row],[Cantidad de Insumos]]</f>
        <v>#REF!</v>
      </c>
      <c r="U465" s="414">
        <v>239301</v>
      </c>
      <c r="V465" s="328" t="s">
        <v>926</v>
      </c>
      <c r="W465" s="420"/>
    </row>
    <row r="466" spans="2:23" ht="18.75" hidden="1" customHeight="1" x14ac:dyDescent="0.2">
      <c r="B466" s="419" t="e">
        <f>IF(Tabla46[[#This Row],[Tipos de Acciones]]="","",CONCATENATE(Tabla46[[#This Row],[POA]],".",Tabla46[[#This Row],[SRS]],".",Tabla46[[#This Row],[AREA]],".",Tabla46[[#This Row],[TIPO]]))</f>
        <v>#REF!</v>
      </c>
      <c r="C466" s="419" t="e">
        <f>IF(Tabla46[[#This Row],[Tipos de Acciones]]="","",'Formulario PPGR1'!#REF!)</f>
        <v>#REF!</v>
      </c>
      <c r="D466" s="419" t="e">
        <f>IF(Tabla46[[#This Row],[Tipos de Acciones]]="","",'Formulario PPGR1'!#REF!)</f>
        <v>#REF!</v>
      </c>
      <c r="E466" s="419" t="e">
        <f>IF(Tabla46[[#This Row],[Tipos de Acciones]]="","",'Formulario PPGR1'!#REF!)</f>
        <v>#REF!</v>
      </c>
      <c r="F466" s="419" t="e">
        <f>IF(Tabla46[[#This Row],[Tipos de Acciones]]="","",'Formulario PPGR1'!#REF!)</f>
        <v>#REF!</v>
      </c>
      <c r="G466" s="416" t="s">
        <v>936</v>
      </c>
      <c r="H466" s="416" t="s">
        <v>2221</v>
      </c>
      <c r="I466" s="417" t="s">
        <v>2236</v>
      </c>
      <c r="J466" s="416" t="s">
        <v>2236</v>
      </c>
      <c r="K466" s="418" t="s">
        <v>2240</v>
      </c>
      <c r="L466" s="416" t="s">
        <v>469</v>
      </c>
      <c r="M466" s="316" t="s">
        <v>2269</v>
      </c>
      <c r="N466" s="316" t="s">
        <v>1157</v>
      </c>
      <c r="O466" s="415" t="s">
        <v>2200</v>
      </c>
      <c r="P466" s="318" t="s">
        <v>1157</v>
      </c>
      <c r="Q466" s="293" t="s">
        <v>2201</v>
      </c>
      <c r="R466" s="293">
        <v>2</v>
      </c>
      <c r="S466" s="517">
        <v>4500</v>
      </c>
      <c r="T466" s="520" t="e">
        <f>+[1]!Tabla46[[#This Row],[Precio Unitario]]*[1]!Tabla46[[#This Row],[Cantidad de Insumos]]</f>
        <v>#REF!</v>
      </c>
      <c r="U466" s="414">
        <v>239301</v>
      </c>
      <c r="V466" s="328" t="s">
        <v>926</v>
      </c>
      <c r="W466" s="420"/>
    </row>
    <row r="467" spans="2:23" ht="18.75" hidden="1" customHeight="1" x14ac:dyDescent="0.2">
      <c r="B467" s="419" t="e">
        <f>IF(Tabla46[[#This Row],[Tipos de Acciones]]="","",CONCATENATE(Tabla46[[#This Row],[POA]],".",Tabla46[[#This Row],[SRS]],".",Tabla46[[#This Row],[AREA]],".",Tabla46[[#This Row],[TIPO]]))</f>
        <v>#REF!</v>
      </c>
      <c r="C467" s="419" t="e">
        <f>IF(Tabla46[[#This Row],[Tipos de Acciones]]="","",'Formulario PPGR1'!#REF!)</f>
        <v>#REF!</v>
      </c>
      <c r="D467" s="419" t="e">
        <f>IF(Tabla46[[#This Row],[Tipos de Acciones]]="","",'Formulario PPGR1'!#REF!)</f>
        <v>#REF!</v>
      </c>
      <c r="E467" s="419" t="e">
        <f>IF(Tabla46[[#This Row],[Tipos de Acciones]]="","",'Formulario PPGR1'!#REF!)</f>
        <v>#REF!</v>
      </c>
      <c r="F467" s="419" t="e">
        <f>IF(Tabla46[[#This Row],[Tipos de Acciones]]="","",'Formulario PPGR1'!#REF!)</f>
        <v>#REF!</v>
      </c>
      <c r="G467" s="416" t="s">
        <v>936</v>
      </c>
      <c r="H467" s="416" t="s">
        <v>2221</v>
      </c>
      <c r="I467" s="417" t="s">
        <v>2241</v>
      </c>
      <c r="J467" s="416" t="s">
        <v>2241</v>
      </c>
      <c r="K467" s="418" t="s">
        <v>2242</v>
      </c>
      <c r="L467" s="416" t="s">
        <v>469</v>
      </c>
      <c r="M467" s="316" t="s">
        <v>2269</v>
      </c>
      <c r="N467" s="316" t="s">
        <v>1157</v>
      </c>
      <c r="O467" s="415" t="s">
        <v>2200</v>
      </c>
      <c r="P467" s="318" t="s">
        <v>1157</v>
      </c>
      <c r="Q467" s="293" t="s">
        <v>2201</v>
      </c>
      <c r="R467" s="293">
        <v>2</v>
      </c>
      <c r="S467" s="517">
        <v>980</v>
      </c>
      <c r="T467" s="520" t="e">
        <f>+[1]!Tabla46[[#This Row],[Precio Unitario]]*[1]!Tabla46[[#This Row],[Cantidad de Insumos]]</f>
        <v>#REF!</v>
      </c>
      <c r="U467" s="414">
        <v>239301</v>
      </c>
      <c r="V467" s="328" t="s">
        <v>926</v>
      </c>
      <c r="W467" s="420"/>
    </row>
    <row r="468" spans="2:23" ht="18.75" hidden="1" customHeight="1" x14ac:dyDescent="0.2">
      <c r="B468" s="419" t="e">
        <f>IF(Tabla46[[#This Row],[Tipos de Acciones]]="","",CONCATENATE(Tabla46[[#This Row],[POA]],".",Tabla46[[#This Row],[SRS]],".",Tabla46[[#This Row],[AREA]],".",Tabla46[[#This Row],[TIPO]]))</f>
        <v>#REF!</v>
      </c>
      <c r="C468" s="419" t="e">
        <f>IF(Tabla46[[#This Row],[Tipos de Acciones]]="","",'Formulario PPGR1'!#REF!)</f>
        <v>#REF!</v>
      </c>
      <c r="D468" s="419" t="e">
        <f>IF(Tabla46[[#This Row],[Tipos de Acciones]]="","",'Formulario PPGR1'!#REF!)</f>
        <v>#REF!</v>
      </c>
      <c r="E468" s="419" t="e">
        <f>IF(Tabla46[[#This Row],[Tipos de Acciones]]="","",'Formulario PPGR1'!#REF!)</f>
        <v>#REF!</v>
      </c>
      <c r="F468" s="419" t="e">
        <f>IF(Tabla46[[#This Row],[Tipos de Acciones]]="","",'Formulario PPGR1'!#REF!)</f>
        <v>#REF!</v>
      </c>
      <c r="G468" s="416" t="s">
        <v>936</v>
      </c>
      <c r="H468" s="416" t="s">
        <v>2221</v>
      </c>
      <c r="I468" s="417" t="s">
        <v>2241</v>
      </c>
      <c r="J468" s="416" t="s">
        <v>2241</v>
      </c>
      <c r="K468" s="418" t="s">
        <v>2243</v>
      </c>
      <c r="L468" s="416" t="s">
        <v>469</v>
      </c>
      <c r="M468" s="316" t="s">
        <v>2269</v>
      </c>
      <c r="N468" s="316" t="s">
        <v>1157</v>
      </c>
      <c r="O468" s="415" t="s">
        <v>2200</v>
      </c>
      <c r="P468" s="318" t="s">
        <v>1157</v>
      </c>
      <c r="Q468" s="293" t="s">
        <v>2201</v>
      </c>
      <c r="R468" s="293">
        <v>2</v>
      </c>
      <c r="S468" s="517">
        <v>3520</v>
      </c>
      <c r="T468" s="520" t="e">
        <f>+[1]!Tabla46[[#This Row],[Precio Unitario]]*[1]!Tabla46[[#This Row],[Cantidad de Insumos]]</f>
        <v>#REF!</v>
      </c>
      <c r="U468" s="414">
        <v>239301</v>
      </c>
      <c r="V468" s="328" t="s">
        <v>926</v>
      </c>
      <c r="W468" s="420"/>
    </row>
    <row r="469" spans="2:23" ht="18.75" hidden="1" customHeight="1" x14ac:dyDescent="0.2">
      <c r="B469" s="419" t="e">
        <f>IF(Tabla46[[#This Row],[Tipos de Acciones]]="","",CONCATENATE(Tabla46[[#This Row],[POA]],".",Tabla46[[#This Row],[SRS]],".",Tabla46[[#This Row],[AREA]],".",Tabla46[[#This Row],[TIPO]]))</f>
        <v>#REF!</v>
      </c>
      <c r="C469" s="419" t="e">
        <f>IF(Tabla46[[#This Row],[Tipos de Acciones]]="","",'Formulario PPGR1'!#REF!)</f>
        <v>#REF!</v>
      </c>
      <c r="D469" s="419" t="e">
        <f>IF(Tabla46[[#This Row],[Tipos de Acciones]]="","",'Formulario PPGR1'!#REF!)</f>
        <v>#REF!</v>
      </c>
      <c r="E469" s="419" t="e">
        <f>IF(Tabla46[[#This Row],[Tipos de Acciones]]="","",'Formulario PPGR1'!#REF!)</f>
        <v>#REF!</v>
      </c>
      <c r="F469" s="419" t="e">
        <f>IF(Tabla46[[#This Row],[Tipos de Acciones]]="","",'Formulario PPGR1'!#REF!)</f>
        <v>#REF!</v>
      </c>
      <c r="G469" s="416" t="s">
        <v>936</v>
      </c>
      <c r="H469" s="416" t="s">
        <v>2221</v>
      </c>
      <c r="I469" s="417" t="s">
        <v>2244</v>
      </c>
      <c r="J469" s="416" t="s">
        <v>2244</v>
      </c>
      <c r="K469" s="418" t="s">
        <v>2245</v>
      </c>
      <c r="L469" s="416" t="s">
        <v>469</v>
      </c>
      <c r="M469" s="316" t="s">
        <v>2269</v>
      </c>
      <c r="N469" s="316" t="s">
        <v>1157</v>
      </c>
      <c r="O469" s="415" t="s">
        <v>2200</v>
      </c>
      <c r="P469" s="318" t="s">
        <v>1157</v>
      </c>
      <c r="Q469" s="293" t="s">
        <v>2201</v>
      </c>
      <c r="R469" s="293">
        <v>1</v>
      </c>
      <c r="S469" s="517">
        <v>14666.65</v>
      </c>
      <c r="T469" s="520" t="e">
        <f>+[1]!Tabla46[[#This Row],[Precio Unitario]]*[1]!Tabla46[[#This Row],[Cantidad de Insumos]]</f>
        <v>#REF!</v>
      </c>
      <c r="U469" s="414">
        <v>239301</v>
      </c>
      <c r="V469" s="328" t="s">
        <v>926</v>
      </c>
      <c r="W469" s="420"/>
    </row>
    <row r="470" spans="2:23" ht="18.75" hidden="1" customHeight="1" x14ac:dyDescent="0.2">
      <c r="B470" s="419" t="e">
        <f>IF(Tabla46[[#This Row],[Tipos de Acciones]]="","",CONCATENATE(Tabla46[[#This Row],[POA]],".",Tabla46[[#This Row],[SRS]],".",Tabla46[[#This Row],[AREA]],".",Tabla46[[#This Row],[TIPO]]))</f>
        <v>#REF!</v>
      </c>
      <c r="C470" s="419" t="e">
        <f>IF(Tabla46[[#This Row],[Tipos de Acciones]]="","",'Formulario PPGR1'!#REF!)</f>
        <v>#REF!</v>
      </c>
      <c r="D470" s="419" t="e">
        <f>IF(Tabla46[[#This Row],[Tipos de Acciones]]="","",'Formulario PPGR1'!#REF!)</f>
        <v>#REF!</v>
      </c>
      <c r="E470" s="419" t="e">
        <f>IF(Tabla46[[#This Row],[Tipos de Acciones]]="","",'Formulario PPGR1'!#REF!)</f>
        <v>#REF!</v>
      </c>
      <c r="F470" s="419" t="e">
        <f>IF(Tabla46[[#This Row],[Tipos de Acciones]]="","",'Formulario PPGR1'!#REF!)</f>
        <v>#REF!</v>
      </c>
      <c r="G470" s="416" t="s">
        <v>936</v>
      </c>
      <c r="H470" s="416" t="s">
        <v>2221</v>
      </c>
      <c r="I470" s="417" t="s">
        <v>2246</v>
      </c>
      <c r="J470" s="416" t="s">
        <v>2246</v>
      </c>
      <c r="K470" s="418" t="s">
        <v>2247</v>
      </c>
      <c r="L470" s="416" t="s">
        <v>469</v>
      </c>
      <c r="M470" s="316" t="s">
        <v>2269</v>
      </c>
      <c r="N470" s="316" t="s">
        <v>1157</v>
      </c>
      <c r="O470" s="415" t="s">
        <v>2200</v>
      </c>
      <c r="P470" s="318" t="s">
        <v>1157</v>
      </c>
      <c r="Q470" s="293" t="s">
        <v>2201</v>
      </c>
      <c r="R470" s="293">
        <v>1</v>
      </c>
      <c r="S470" s="517">
        <v>257712</v>
      </c>
      <c r="T470" s="520" t="e">
        <f>+[1]!Tabla46[[#This Row],[Precio Unitario]]*[1]!Tabla46[[#This Row],[Cantidad de Insumos]]</f>
        <v>#REF!</v>
      </c>
      <c r="U470" s="414">
        <v>239301</v>
      </c>
      <c r="V470" s="328" t="s">
        <v>926</v>
      </c>
      <c r="W470" s="420"/>
    </row>
    <row r="471" spans="2:23" ht="18.75" hidden="1" customHeight="1" x14ac:dyDescent="0.2">
      <c r="B471" s="419" t="e">
        <f>IF(Tabla46[[#This Row],[Tipos de Acciones]]="","",CONCATENATE(Tabla46[[#This Row],[POA]],".",Tabla46[[#This Row],[SRS]],".",Tabla46[[#This Row],[AREA]],".",Tabla46[[#This Row],[TIPO]]))</f>
        <v>#REF!</v>
      </c>
      <c r="C471" s="419" t="e">
        <f>IF(Tabla46[[#This Row],[Tipos de Acciones]]="","",'Formulario PPGR1'!#REF!)</f>
        <v>#REF!</v>
      </c>
      <c r="D471" s="419" t="e">
        <f>IF(Tabla46[[#This Row],[Tipos de Acciones]]="","",'Formulario PPGR1'!#REF!)</f>
        <v>#REF!</v>
      </c>
      <c r="E471" s="419" t="e">
        <f>IF(Tabla46[[#This Row],[Tipos de Acciones]]="","",'Formulario PPGR1'!#REF!)</f>
        <v>#REF!</v>
      </c>
      <c r="F471" s="419" t="e">
        <f>IF(Tabla46[[#This Row],[Tipos de Acciones]]="","",'Formulario PPGR1'!#REF!)</f>
        <v>#REF!</v>
      </c>
      <c r="G471" s="416" t="s">
        <v>936</v>
      </c>
      <c r="H471" s="416" t="s">
        <v>2209</v>
      </c>
      <c r="I471" s="417" t="s">
        <v>2200</v>
      </c>
      <c r="J471" s="416" t="s">
        <v>2248</v>
      </c>
      <c r="K471" s="418" t="s">
        <v>2248</v>
      </c>
      <c r="L471" s="416" t="s">
        <v>469</v>
      </c>
      <c r="M471" s="316" t="s">
        <v>2269</v>
      </c>
      <c r="N471" s="316" t="s">
        <v>1157</v>
      </c>
      <c r="O471" s="415" t="s">
        <v>2200</v>
      </c>
      <c r="P471" s="318" t="s">
        <v>1157</v>
      </c>
      <c r="Q471" s="293" t="s">
        <v>2201</v>
      </c>
      <c r="R471" s="293">
        <v>1</v>
      </c>
      <c r="S471" s="517">
        <v>30000</v>
      </c>
      <c r="T471" s="520" t="e">
        <f>+[1]!Tabla46[[#This Row],[Precio Unitario]]*[1]!Tabla46[[#This Row],[Cantidad de Insumos]]</f>
        <v>#REF!</v>
      </c>
      <c r="U471" s="414">
        <v>265801</v>
      </c>
      <c r="V471" s="328" t="s">
        <v>926</v>
      </c>
      <c r="W471" s="420"/>
    </row>
    <row r="472" spans="2:23" ht="18.75" hidden="1" customHeight="1" x14ac:dyDescent="0.2">
      <c r="B472" s="419" t="e">
        <f>IF(Tabla46[[#This Row],[Tipos de Acciones]]="","",CONCATENATE(Tabla46[[#This Row],[POA]],".",Tabla46[[#This Row],[SRS]],".",Tabla46[[#This Row],[AREA]],".",Tabla46[[#This Row],[TIPO]]))</f>
        <v>#REF!</v>
      </c>
      <c r="C472" s="419" t="e">
        <f>IF(Tabla46[[#This Row],[Tipos de Acciones]]="","",'Formulario PPGR1'!#REF!)</f>
        <v>#REF!</v>
      </c>
      <c r="D472" s="419" t="e">
        <f>IF(Tabla46[[#This Row],[Tipos de Acciones]]="","",'Formulario PPGR1'!#REF!)</f>
        <v>#REF!</v>
      </c>
      <c r="E472" s="419" t="e">
        <f>IF(Tabla46[[#This Row],[Tipos de Acciones]]="","",'Formulario PPGR1'!#REF!)</f>
        <v>#REF!</v>
      </c>
      <c r="F472" s="419" t="e">
        <f>IF(Tabla46[[#This Row],[Tipos de Acciones]]="","",'Formulario PPGR1'!#REF!)</f>
        <v>#REF!</v>
      </c>
      <c r="G472" s="416" t="s">
        <v>934</v>
      </c>
      <c r="H472" s="416" t="s">
        <v>2209</v>
      </c>
      <c r="I472" s="417" t="s">
        <v>2200</v>
      </c>
      <c r="J472" s="416" t="s">
        <v>2248</v>
      </c>
      <c r="K472" s="418" t="s">
        <v>2248</v>
      </c>
      <c r="L472" s="416" t="s">
        <v>469</v>
      </c>
      <c r="M472" s="316" t="s">
        <v>2269</v>
      </c>
      <c r="N472" s="316" t="s">
        <v>1157</v>
      </c>
      <c r="O472" s="415" t="s">
        <v>2200</v>
      </c>
      <c r="P472" s="318" t="s">
        <v>1157</v>
      </c>
      <c r="Q472" s="293" t="s">
        <v>2201</v>
      </c>
      <c r="R472" s="293">
        <v>3</v>
      </c>
      <c r="S472" s="517">
        <v>5000</v>
      </c>
      <c r="T472" s="520" t="e">
        <f>+[1]!Tabla46[[#This Row],[Precio Unitario]]*[1]!Tabla46[[#This Row],[Cantidad de Insumos]]</f>
        <v>#REF!</v>
      </c>
      <c r="U472" s="414">
        <v>265801</v>
      </c>
      <c r="V472" s="328" t="s">
        <v>926</v>
      </c>
      <c r="W472" s="420"/>
    </row>
    <row r="473" spans="2:23" ht="18.75" hidden="1" customHeight="1" x14ac:dyDescent="0.2">
      <c r="B473" s="419" t="e">
        <f>IF(Tabla46[[#This Row],[Tipos de Acciones]]="","",CONCATENATE(Tabla46[[#This Row],[POA]],".",Tabla46[[#This Row],[SRS]],".",Tabla46[[#This Row],[AREA]],".",Tabla46[[#This Row],[TIPO]]))</f>
        <v>#REF!</v>
      </c>
      <c r="C473" s="419" t="e">
        <f>IF(Tabla46[[#This Row],[Tipos de Acciones]]="","",'Formulario PPGR1'!#REF!)</f>
        <v>#REF!</v>
      </c>
      <c r="D473" s="419" t="e">
        <f>IF(Tabla46[[#This Row],[Tipos de Acciones]]="","",'Formulario PPGR1'!#REF!)</f>
        <v>#REF!</v>
      </c>
      <c r="E473" s="419" t="e">
        <f>IF(Tabla46[[#This Row],[Tipos de Acciones]]="","",'Formulario PPGR1'!#REF!)</f>
        <v>#REF!</v>
      </c>
      <c r="F473" s="419" t="e">
        <f>IF(Tabla46[[#This Row],[Tipos de Acciones]]="","",'Formulario PPGR1'!#REF!)</f>
        <v>#REF!</v>
      </c>
      <c r="G473" s="416" t="s">
        <v>936</v>
      </c>
      <c r="H473" s="416" t="s">
        <v>2206</v>
      </c>
      <c r="I473" s="417" t="s">
        <v>2212</v>
      </c>
      <c r="J473" s="416" t="s">
        <v>2212</v>
      </c>
      <c r="K473" s="418" t="s">
        <v>2213</v>
      </c>
      <c r="L473" s="416" t="s">
        <v>469</v>
      </c>
      <c r="M473" s="316" t="s">
        <v>2270</v>
      </c>
      <c r="N473" s="316" t="s">
        <v>1157</v>
      </c>
      <c r="O473" s="415" t="s">
        <v>2200</v>
      </c>
      <c r="P473" s="318" t="s">
        <v>1157</v>
      </c>
      <c r="Q473" s="293" t="s">
        <v>2201</v>
      </c>
      <c r="R473" s="293">
        <v>1</v>
      </c>
      <c r="S473" s="517">
        <v>56050</v>
      </c>
      <c r="T473" s="520" t="e">
        <f>+[1]!Tabla46[[#This Row],[Precio Unitario]]*[1]!Tabla46[[#This Row],[Cantidad de Insumos]]</f>
        <v>#REF!</v>
      </c>
      <c r="U473" s="414">
        <v>261301</v>
      </c>
      <c r="V473" s="328" t="s">
        <v>926</v>
      </c>
      <c r="W473" s="420"/>
    </row>
    <row r="474" spans="2:23" ht="18.75" hidden="1" customHeight="1" x14ac:dyDescent="0.2">
      <c r="B474" s="419" t="e">
        <f>IF(Tabla46[[#This Row],[Tipos de Acciones]]="","",CONCATENATE(Tabla46[[#This Row],[POA]],".",Tabla46[[#This Row],[SRS]],".",Tabla46[[#This Row],[AREA]],".",Tabla46[[#This Row],[TIPO]]))</f>
        <v>#REF!</v>
      </c>
      <c r="C474" s="419" t="e">
        <f>IF(Tabla46[[#This Row],[Tipos de Acciones]]="","",'Formulario PPGR1'!#REF!)</f>
        <v>#REF!</v>
      </c>
      <c r="D474" s="419" t="e">
        <f>IF(Tabla46[[#This Row],[Tipos de Acciones]]="","",'Formulario PPGR1'!#REF!)</f>
        <v>#REF!</v>
      </c>
      <c r="E474" s="419" t="e">
        <f>IF(Tabla46[[#This Row],[Tipos de Acciones]]="","",'Formulario PPGR1'!#REF!)</f>
        <v>#REF!</v>
      </c>
      <c r="F474" s="419" t="e">
        <f>IF(Tabla46[[#This Row],[Tipos de Acciones]]="","",'Formulario PPGR1'!#REF!)</f>
        <v>#REF!</v>
      </c>
      <c r="G474" s="416" t="s">
        <v>934</v>
      </c>
      <c r="H474" s="416" t="s">
        <v>2206</v>
      </c>
      <c r="I474" s="417" t="s">
        <v>2212</v>
      </c>
      <c r="J474" s="416" t="s">
        <v>2212</v>
      </c>
      <c r="K474" s="418" t="s">
        <v>2213</v>
      </c>
      <c r="L474" s="416" t="s">
        <v>469</v>
      </c>
      <c r="M474" s="316" t="s">
        <v>2270</v>
      </c>
      <c r="N474" s="316" t="s">
        <v>1157</v>
      </c>
      <c r="O474" s="415" t="s">
        <v>2200</v>
      </c>
      <c r="P474" s="318" t="s">
        <v>1157</v>
      </c>
      <c r="Q474" s="293" t="s">
        <v>2201</v>
      </c>
      <c r="R474" s="293">
        <v>3</v>
      </c>
      <c r="S474" s="517">
        <v>5000</v>
      </c>
      <c r="T474" s="520" t="e">
        <f>+[1]!Tabla46[[#This Row],[Precio Unitario]]*[1]!Tabla46[[#This Row],[Cantidad de Insumos]]</f>
        <v>#REF!</v>
      </c>
      <c r="U474" s="414">
        <v>261301</v>
      </c>
      <c r="V474" s="328" t="s">
        <v>926</v>
      </c>
      <c r="W474" s="420"/>
    </row>
    <row r="475" spans="2:23" ht="18.75" hidden="1" customHeight="1" x14ac:dyDescent="0.2">
      <c r="B475" s="419" t="e">
        <f>IF(Tabla46[[#This Row],[Tipos de Acciones]]="","",CONCATENATE(Tabla46[[#This Row],[POA]],".",Tabla46[[#This Row],[SRS]],".",Tabla46[[#This Row],[AREA]],".",Tabla46[[#This Row],[TIPO]]))</f>
        <v>#REF!</v>
      </c>
      <c r="C475" s="419" t="e">
        <f>IF(Tabla46[[#This Row],[Tipos de Acciones]]="","",'Formulario PPGR1'!#REF!)</f>
        <v>#REF!</v>
      </c>
      <c r="D475" s="419" t="e">
        <f>IF(Tabla46[[#This Row],[Tipos de Acciones]]="","",'Formulario PPGR1'!#REF!)</f>
        <v>#REF!</v>
      </c>
      <c r="E475" s="419" t="e">
        <f>IF(Tabla46[[#This Row],[Tipos de Acciones]]="","",'Formulario PPGR1'!#REF!)</f>
        <v>#REF!</v>
      </c>
      <c r="F475" s="419" t="e">
        <f>IF(Tabla46[[#This Row],[Tipos de Acciones]]="","",'Formulario PPGR1'!#REF!)</f>
        <v>#REF!</v>
      </c>
      <c r="G475" s="416" t="s">
        <v>936</v>
      </c>
      <c r="H475" s="416" t="s">
        <v>2215</v>
      </c>
      <c r="I475" s="417" t="s">
        <v>2216</v>
      </c>
      <c r="J475" s="416" t="s">
        <v>2216</v>
      </c>
      <c r="K475" s="418" t="s">
        <v>2217</v>
      </c>
      <c r="L475" s="416" t="s">
        <v>469</v>
      </c>
      <c r="M475" s="316" t="s">
        <v>2270</v>
      </c>
      <c r="N475" s="316" t="s">
        <v>1157</v>
      </c>
      <c r="O475" s="415" t="s">
        <v>2200</v>
      </c>
      <c r="P475" s="318" t="s">
        <v>1157</v>
      </c>
      <c r="Q475" s="293" t="s">
        <v>2201</v>
      </c>
      <c r="R475" s="293">
        <v>1</v>
      </c>
      <c r="S475" s="517">
        <v>15000</v>
      </c>
      <c r="T475" s="520" t="e">
        <f>+[1]!Tabla46[[#This Row],[Precio Unitario]]*[1]!Tabla46[[#This Row],[Cantidad de Insumos]]</f>
        <v>#REF!</v>
      </c>
      <c r="U475" s="414">
        <v>239601</v>
      </c>
      <c r="V475" s="328" t="s">
        <v>926</v>
      </c>
      <c r="W475" s="420"/>
    </row>
    <row r="476" spans="2:23" ht="18.75" hidden="1" customHeight="1" x14ac:dyDescent="0.2">
      <c r="B476" s="419" t="e">
        <f>IF(Tabla46[[#This Row],[Tipos de Acciones]]="","",CONCATENATE(Tabla46[[#This Row],[POA]],".",Tabla46[[#This Row],[SRS]],".",Tabla46[[#This Row],[AREA]],".",Tabla46[[#This Row],[TIPO]]))</f>
        <v>#REF!</v>
      </c>
      <c r="C476" s="419" t="e">
        <f>IF(Tabla46[[#This Row],[Tipos de Acciones]]="","",'Formulario PPGR1'!#REF!)</f>
        <v>#REF!</v>
      </c>
      <c r="D476" s="419" t="e">
        <f>IF(Tabla46[[#This Row],[Tipos de Acciones]]="","",'Formulario PPGR1'!#REF!)</f>
        <v>#REF!</v>
      </c>
      <c r="E476" s="419" t="e">
        <f>IF(Tabla46[[#This Row],[Tipos de Acciones]]="","",'Formulario PPGR1'!#REF!)</f>
        <v>#REF!</v>
      </c>
      <c r="F476" s="419" t="e">
        <f>IF(Tabla46[[#This Row],[Tipos de Acciones]]="","",'Formulario PPGR1'!#REF!)</f>
        <v>#REF!</v>
      </c>
      <c r="G476" s="416" t="s">
        <v>936</v>
      </c>
      <c r="H476" s="416" t="s">
        <v>2218</v>
      </c>
      <c r="I476" s="417" t="s">
        <v>2219</v>
      </c>
      <c r="J476" s="416" t="s">
        <v>2219</v>
      </c>
      <c r="K476" s="418" t="s">
        <v>2220</v>
      </c>
      <c r="L476" s="416" t="s">
        <v>469</v>
      </c>
      <c r="M476" s="316" t="s">
        <v>2270</v>
      </c>
      <c r="N476" s="316" t="s">
        <v>1157</v>
      </c>
      <c r="O476" s="415" t="s">
        <v>2200</v>
      </c>
      <c r="P476" s="318" t="s">
        <v>1157</v>
      </c>
      <c r="Q476" s="293" t="s">
        <v>2201</v>
      </c>
      <c r="R476" s="293">
        <v>2</v>
      </c>
      <c r="S476" s="517">
        <v>8600</v>
      </c>
      <c r="T476" s="520" t="e">
        <f>+[1]!Tabla46[[#This Row],[Precio Unitario]]*[1]!Tabla46[[#This Row],[Cantidad de Insumos]]</f>
        <v>#REF!</v>
      </c>
      <c r="U476" s="414">
        <v>239601</v>
      </c>
      <c r="V476" s="328" t="s">
        <v>926</v>
      </c>
      <c r="W476" s="420"/>
    </row>
    <row r="477" spans="2:23" ht="18.75" hidden="1" customHeight="1" x14ac:dyDescent="0.2">
      <c r="B477" s="419" t="e">
        <f>IF(Tabla46[[#This Row],[Tipos de Acciones]]="","",CONCATENATE(Tabla46[[#This Row],[POA]],".",Tabla46[[#This Row],[SRS]],".",Tabla46[[#This Row],[AREA]],".",Tabla46[[#This Row],[TIPO]]))</f>
        <v>#REF!</v>
      </c>
      <c r="C477" s="419" t="e">
        <f>IF(Tabla46[[#This Row],[Tipos de Acciones]]="","",'Formulario PPGR1'!#REF!)</f>
        <v>#REF!</v>
      </c>
      <c r="D477" s="419" t="e">
        <f>IF(Tabla46[[#This Row],[Tipos de Acciones]]="","",'Formulario PPGR1'!#REF!)</f>
        <v>#REF!</v>
      </c>
      <c r="E477" s="419" t="e">
        <f>IF(Tabla46[[#This Row],[Tipos de Acciones]]="","",'Formulario PPGR1'!#REF!)</f>
        <v>#REF!</v>
      </c>
      <c r="F477" s="419" t="e">
        <f>IF(Tabla46[[#This Row],[Tipos de Acciones]]="","",'Formulario PPGR1'!#REF!)</f>
        <v>#REF!</v>
      </c>
      <c r="G477" s="416" t="s">
        <v>936</v>
      </c>
      <c r="H477" s="416" t="s">
        <v>2221</v>
      </c>
      <c r="I477" s="417" t="s">
        <v>2222</v>
      </c>
      <c r="J477" s="416" t="s">
        <v>2222</v>
      </c>
      <c r="K477" s="418" t="s">
        <v>2223</v>
      </c>
      <c r="L477" s="416" t="s">
        <v>469</v>
      </c>
      <c r="M477" s="316" t="s">
        <v>2270</v>
      </c>
      <c r="N477" s="316" t="s">
        <v>1157</v>
      </c>
      <c r="O477" s="415" t="s">
        <v>2200</v>
      </c>
      <c r="P477" s="318" t="s">
        <v>1157</v>
      </c>
      <c r="Q477" s="293" t="s">
        <v>2201</v>
      </c>
      <c r="R477" s="293">
        <v>2</v>
      </c>
      <c r="S477" s="517">
        <v>43660</v>
      </c>
      <c r="T477" s="520" t="e">
        <f>+[1]!Tabla46[[#This Row],[Precio Unitario]]*[1]!Tabla46[[#This Row],[Cantidad de Insumos]]</f>
        <v>#REF!</v>
      </c>
      <c r="U477" s="414">
        <v>261901</v>
      </c>
      <c r="V477" s="328" t="s">
        <v>926</v>
      </c>
      <c r="W477" s="420"/>
    </row>
    <row r="478" spans="2:23" ht="18.75" hidden="1" customHeight="1" x14ac:dyDescent="0.2">
      <c r="B478" s="419" t="e">
        <f>IF(Tabla46[[#This Row],[Tipos de Acciones]]="","",CONCATENATE(Tabla46[[#This Row],[POA]],".",Tabla46[[#This Row],[SRS]],".",Tabla46[[#This Row],[AREA]],".",Tabla46[[#This Row],[TIPO]]))</f>
        <v>#REF!</v>
      </c>
      <c r="C478" s="419" t="e">
        <f>IF(Tabla46[[#This Row],[Tipos de Acciones]]="","",'Formulario PPGR1'!#REF!)</f>
        <v>#REF!</v>
      </c>
      <c r="D478" s="419" t="e">
        <f>IF(Tabla46[[#This Row],[Tipos de Acciones]]="","",'Formulario PPGR1'!#REF!)</f>
        <v>#REF!</v>
      </c>
      <c r="E478" s="419" t="e">
        <f>IF(Tabla46[[#This Row],[Tipos de Acciones]]="","",'Formulario PPGR1'!#REF!)</f>
        <v>#REF!</v>
      </c>
      <c r="F478" s="419" t="e">
        <f>IF(Tabla46[[#This Row],[Tipos de Acciones]]="","",'Formulario PPGR1'!#REF!)</f>
        <v>#REF!</v>
      </c>
      <c r="G478" s="416" t="s">
        <v>936</v>
      </c>
      <c r="H478" s="416" t="s">
        <v>2221</v>
      </c>
      <c r="I478" s="417" t="s">
        <v>2224</v>
      </c>
      <c r="J478" s="416" t="s">
        <v>2224</v>
      </c>
      <c r="K478" s="418" t="s">
        <v>2225</v>
      </c>
      <c r="L478" s="416" t="s">
        <v>469</v>
      </c>
      <c r="M478" s="316" t="s">
        <v>2270</v>
      </c>
      <c r="N478" s="316" t="s">
        <v>1157</v>
      </c>
      <c r="O478" s="415" t="s">
        <v>2200</v>
      </c>
      <c r="P478" s="318" t="s">
        <v>1157</v>
      </c>
      <c r="Q478" s="293" t="s">
        <v>2201</v>
      </c>
      <c r="R478" s="293">
        <v>1</v>
      </c>
      <c r="S478" s="517">
        <v>44333.33</v>
      </c>
      <c r="T478" s="520" t="e">
        <f>+[1]!Tabla46[[#This Row],[Precio Unitario]]*[1]!Tabla46[[#This Row],[Cantidad de Insumos]]</f>
        <v>#REF!</v>
      </c>
      <c r="U478" s="414">
        <v>239301</v>
      </c>
      <c r="V478" s="328" t="s">
        <v>926</v>
      </c>
      <c r="W478" s="420"/>
    </row>
    <row r="479" spans="2:23" ht="18.75" hidden="1" customHeight="1" x14ac:dyDescent="0.2">
      <c r="B479" s="419" t="e">
        <f>IF(Tabla46[[#This Row],[Tipos de Acciones]]="","",CONCATENATE(Tabla46[[#This Row],[POA]],".",Tabla46[[#This Row],[SRS]],".",Tabla46[[#This Row],[AREA]],".",Tabla46[[#This Row],[TIPO]]))</f>
        <v>#REF!</v>
      </c>
      <c r="C479" s="419" t="e">
        <f>IF(Tabla46[[#This Row],[Tipos de Acciones]]="","",'Formulario PPGR1'!#REF!)</f>
        <v>#REF!</v>
      </c>
      <c r="D479" s="419" t="e">
        <f>IF(Tabla46[[#This Row],[Tipos de Acciones]]="","",'Formulario PPGR1'!#REF!)</f>
        <v>#REF!</v>
      </c>
      <c r="E479" s="419" t="e">
        <f>IF(Tabla46[[#This Row],[Tipos de Acciones]]="","",'Formulario PPGR1'!#REF!)</f>
        <v>#REF!</v>
      </c>
      <c r="F479" s="419" t="e">
        <f>IF(Tabla46[[#This Row],[Tipos de Acciones]]="","",'Formulario PPGR1'!#REF!)</f>
        <v>#REF!</v>
      </c>
      <c r="G479" s="416" t="s">
        <v>936</v>
      </c>
      <c r="H479" s="416" t="s">
        <v>2221</v>
      </c>
      <c r="I479" s="417" t="s">
        <v>2222</v>
      </c>
      <c r="J479" s="416" t="s">
        <v>2222</v>
      </c>
      <c r="K479" s="418" t="s">
        <v>2226</v>
      </c>
      <c r="L479" s="416" t="s">
        <v>469</v>
      </c>
      <c r="M479" s="316" t="s">
        <v>2270</v>
      </c>
      <c r="N479" s="316" t="s">
        <v>1157</v>
      </c>
      <c r="O479" s="415" t="s">
        <v>2200</v>
      </c>
      <c r="P479" s="318" t="s">
        <v>1157</v>
      </c>
      <c r="Q479" s="293" t="s">
        <v>2201</v>
      </c>
      <c r="R479" s="293">
        <v>1</v>
      </c>
      <c r="S479" s="517">
        <v>104465.4</v>
      </c>
      <c r="T479" s="520" t="e">
        <f>+[1]!Tabla46[[#This Row],[Precio Unitario]]*[1]!Tabla46[[#This Row],[Cantidad de Insumos]]</f>
        <v>#REF!</v>
      </c>
      <c r="U479" s="414">
        <v>261901</v>
      </c>
      <c r="V479" s="328" t="s">
        <v>926</v>
      </c>
      <c r="W479" s="420"/>
    </row>
    <row r="480" spans="2:23" ht="18.75" hidden="1" customHeight="1" x14ac:dyDescent="0.2">
      <c r="B480" s="419" t="e">
        <f>IF(Tabla46[[#This Row],[Tipos de Acciones]]="","",CONCATENATE(Tabla46[[#This Row],[POA]],".",Tabla46[[#This Row],[SRS]],".",Tabla46[[#This Row],[AREA]],".",Tabla46[[#This Row],[TIPO]]))</f>
        <v>#REF!</v>
      </c>
      <c r="C480" s="419" t="e">
        <f>IF(Tabla46[[#This Row],[Tipos de Acciones]]="","",'Formulario PPGR1'!#REF!)</f>
        <v>#REF!</v>
      </c>
      <c r="D480" s="419" t="e">
        <f>IF(Tabla46[[#This Row],[Tipos de Acciones]]="","",'Formulario PPGR1'!#REF!)</f>
        <v>#REF!</v>
      </c>
      <c r="E480" s="419" t="e">
        <f>IF(Tabla46[[#This Row],[Tipos de Acciones]]="","",'Formulario PPGR1'!#REF!)</f>
        <v>#REF!</v>
      </c>
      <c r="F480" s="419" t="e">
        <f>IF(Tabla46[[#This Row],[Tipos de Acciones]]="","",'Formulario PPGR1'!#REF!)</f>
        <v>#REF!</v>
      </c>
      <c r="G480" s="416" t="s">
        <v>936</v>
      </c>
      <c r="H480" s="416" t="s">
        <v>2221</v>
      </c>
      <c r="I480" s="417" t="s">
        <v>2227</v>
      </c>
      <c r="J480" s="416" t="s">
        <v>2227</v>
      </c>
      <c r="K480" s="418" t="s">
        <v>2228</v>
      </c>
      <c r="L480" s="416" t="s">
        <v>469</v>
      </c>
      <c r="M480" s="316" t="s">
        <v>2270</v>
      </c>
      <c r="N480" s="316" t="s">
        <v>1157</v>
      </c>
      <c r="O480" s="415" t="s">
        <v>2200</v>
      </c>
      <c r="P480" s="318" t="s">
        <v>1157</v>
      </c>
      <c r="Q480" s="293" t="s">
        <v>2201</v>
      </c>
      <c r="R480" s="293">
        <v>1</v>
      </c>
      <c r="S480" s="517">
        <v>12836.04</v>
      </c>
      <c r="T480" s="520" t="e">
        <f>+[1]!Tabla46[[#This Row],[Precio Unitario]]*[1]!Tabla46[[#This Row],[Cantidad de Insumos]]</f>
        <v>#REF!</v>
      </c>
      <c r="U480" s="414">
        <v>239301</v>
      </c>
      <c r="V480" s="328" t="s">
        <v>926</v>
      </c>
      <c r="W480" s="420"/>
    </row>
    <row r="481" spans="2:23" ht="18.75" customHeight="1" x14ac:dyDescent="0.2">
      <c r="B481" s="419" t="e">
        <f>IF(Tabla46[[#This Row],[Tipos de Acciones]]="","",CONCATENATE(Tabla46[[#This Row],[POA]],".",Tabla46[[#This Row],[SRS]],".",Tabla46[[#This Row],[AREA]],".",Tabla46[[#This Row],[TIPO]]))</f>
        <v>#REF!</v>
      </c>
      <c r="C481" s="419" t="e">
        <f>IF(Tabla46[[#This Row],[Tipos de Acciones]]="","",'Formulario PPGR1'!#REF!)</f>
        <v>#REF!</v>
      </c>
      <c r="D481" s="419" t="e">
        <f>IF(Tabla46[[#This Row],[Tipos de Acciones]]="","",'Formulario PPGR1'!#REF!)</f>
        <v>#REF!</v>
      </c>
      <c r="E481" s="419" t="e">
        <f>IF(Tabla46[[#This Row],[Tipos de Acciones]]="","",'Formulario PPGR1'!#REF!)</f>
        <v>#REF!</v>
      </c>
      <c r="F481" s="419" t="e">
        <f>IF(Tabla46[[#This Row],[Tipos de Acciones]]="","",'Formulario PPGR1'!#REF!)</f>
        <v>#REF!</v>
      </c>
      <c r="G481" s="416" t="s">
        <v>936</v>
      </c>
      <c r="H481" s="416" t="s">
        <v>2221</v>
      </c>
      <c r="I481" s="417" t="s">
        <v>2229</v>
      </c>
      <c r="J481" s="416" t="s">
        <v>2229</v>
      </c>
      <c r="K481" s="418" t="s">
        <v>2230</v>
      </c>
      <c r="L481" s="416" t="s">
        <v>469</v>
      </c>
      <c r="M481" s="316" t="s">
        <v>2270</v>
      </c>
      <c r="N481" s="316" t="s">
        <v>1157</v>
      </c>
      <c r="O481" s="415" t="s">
        <v>2200</v>
      </c>
      <c r="P481" s="318" t="s">
        <v>1157</v>
      </c>
      <c r="Q481" s="293" t="s">
        <v>2201</v>
      </c>
      <c r="R481" s="293">
        <v>1</v>
      </c>
      <c r="S481" s="517">
        <v>180000</v>
      </c>
      <c r="T481" s="520" t="e">
        <f>+[1]!Tabla46[[#This Row],[Precio Unitario]]*[1]!Tabla46[[#This Row],[Cantidad de Insumos]]</f>
        <v>#REF!</v>
      </c>
      <c r="U481" s="414">
        <v>263101</v>
      </c>
      <c r="V481" s="328" t="s">
        <v>926</v>
      </c>
      <c r="W481" s="420"/>
    </row>
    <row r="482" spans="2:23" ht="18.75" hidden="1" customHeight="1" x14ac:dyDescent="0.2">
      <c r="B482" s="419" t="e">
        <f>IF(Tabla46[[#This Row],[Tipos de Acciones]]="","",CONCATENATE(Tabla46[[#This Row],[POA]],".",Tabla46[[#This Row],[SRS]],".",Tabla46[[#This Row],[AREA]],".",Tabla46[[#This Row],[TIPO]]))</f>
        <v>#REF!</v>
      </c>
      <c r="C482" s="419" t="e">
        <f>IF(Tabla46[[#This Row],[Tipos de Acciones]]="","",'Formulario PPGR1'!#REF!)</f>
        <v>#REF!</v>
      </c>
      <c r="D482" s="419" t="e">
        <f>IF(Tabla46[[#This Row],[Tipos de Acciones]]="","",'Formulario PPGR1'!#REF!)</f>
        <v>#REF!</v>
      </c>
      <c r="E482" s="419" t="e">
        <f>IF(Tabla46[[#This Row],[Tipos de Acciones]]="","",'Formulario PPGR1'!#REF!)</f>
        <v>#REF!</v>
      </c>
      <c r="F482" s="419" t="e">
        <f>IF(Tabla46[[#This Row],[Tipos de Acciones]]="","",'Formulario PPGR1'!#REF!)</f>
        <v>#REF!</v>
      </c>
      <c r="G482" s="416" t="s">
        <v>936</v>
      </c>
      <c r="H482" s="416" t="s">
        <v>2221</v>
      </c>
      <c r="I482" s="417" t="s">
        <v>2231</v>
      </c>
      <c r="J482" s="416" t="s">
        <v>2231</v>
      </c>
      <c r="K482" s="418" t="s">
        <v>2232</v>
      </c>
      <c r="L482" s="416" t="s">
        <v>469</v>
      </c>
      <c r="M482" s="316" t="s">
        <v>2270</v>
      </c>
      <c r="N482" s="316" t="s">
        <v>1157</v>
      </c>
      <c r="O482" s="415" t="s">
        <v>2200</v>
      </c>
      <c r="P482" s="318" t="s">
        <v>1157</v>
      </c>
      <c r="Q482" s="293" t="s">
        <v>2201</v>
      </c>
      <c r="R482" s="293">
        <v>2</v>
      </c>
      <c r="S482" s="517">
        <v>32099.97</v>
      </c>
      <c r="T482" s="520" t="e">
        <f>+[1]!Tabla46[[#This Row],[Precio Unitario]]*[1]!Tabla46[[#This Row],[Cantidad de Insumos]]</f>
        <v>#REF!</v>
      </c>
      <c r="U482" s="414">
        <v>239301</v>
      </c>
      <c r="V482" s="328" t="s">
        <v>926</v>
      </c>
      <c r="W482" s="420"/>
    </row>
    <row r="483" spans="2:23" ht="18.75" hidden="1" customHeight="1" x14ac:dyDescent="0.2">
      <c r="B483" s="419" t="e">
        <f>IF(Tabla46[[#This Row],[Tipos de Acciones]]="","",CONCATENATE(Tabla46[[#This Row],[POA]],".",Tabla46[[#This Row],[SRS]],".",Tabla46[[#This Row],[AREA]],".",Tabla46[[#This Row],[TIPO]]))</f>
        <v>#REF!</v>
      </c>
      <c r="C483" s="419" t="e">
        <f>IF(Tabla46[[#This Row],[Tipos de Acciones]]="","",'Formulario PPGR1'!#REF!)</f>
        <v>#REF!</v>
      </c>
      <c r="D483" s="419" t="e">
        <f>IF(Tabla46[[#This Row],[Tipos de Acciones]]="","",'Formulario PPGR1'!#REF!)</f>
        <v>#REF!</v>
      </c>
      <c r="E483" s="419" t="e">
        <f>IF(Tabla46[[#This Row],[Tipos de Acciones]]="","",'Formulario PPGR1'!#REF!)</f>
        <v>#REF!</v>
      </c>
      <c r="F483" s="419" t="e">
        <f>IF(Tabla46[[#This Row],[Tipos de Acciones]]="","",'Formulario PPGR1'!#REF!)</f>
        <v>#REF!</v>
      </c>
      <c r="G483" s="416" t="s">
        <v>936</v>
      </c>
      <c r="H483" s="416" t="s">
        <v>2221</v>
      </c>
      <c r="I483" s="417" t="s">
        <v>2233</v>
      </c>
      <c r="J483" s="416" t="s">
        <v>2234</v>
      </c>
      <c r="K483" s="418" t="s">
        <v>2235</v>
      </c>
      <c r="L483" s="416" t="s">
        <v>469</v>
      </c>
      <c r="M483" s="316" t="s">
        <v>2270</v>
      </c>
      <c r="N483" s="316" t="s">
        <v>1157</v>
      </c>
      <c r="O483" s="415" t="s">
        <v>2200</v>
      </c>
      <c r="P483" s="318" t="s">
        <v>1157</v>
      </c>
      <c r="Q483" s="293" t="s">
        <v>2201</v>
      </c>
      <c r="R483" s="293">
        <v>1</v>
      </c>
      <c r="S483" s="517">
        <v>8270</v>
      </c>
      <c r="T483" s="520" t="e">
        <f>+[1]!Tabla46[[#This Row],[Precio Unitario]]*[1]!Tabla46[[#This Row],[Cantidad de Insumos]]</f>
        <v>#REF!</v>
      </c>
      <c r="U483" s="414">
        <v>239301</v>
      </c>
      <c r="V483" s="328" t="s">
        <v>926</v>
      </c>
      <c r="W483" s="420"/>
    </row>
    <row r="484" spans="2:23" ht="18.75" hidden="1" customHeight="1" x14ac:dyDescent="0.2">
      <c r="B484" s="419" t="e">
        <f>IF(Tabla46[[#This Row],[Tipos de Acciones]]="","",CONCATENATE(Tabla46[[#This Row],[POA]],".",Tabla46[[#This Row],[SRS]],".",Tabla46[[#This Row],[AREA]],".",Tabla46[[#This Row],[TIPO]]))</f>
        <v>#REF!</v>
      </c>
      <c r="C484" s="419" t="e">
        <f>IF(Tabla46[[#This Row],[Tipos de Acciones]]="","",'Formulario PPGR1'!#REF!)</f>
        <v>#REF!</v>
      </c>
      <c r="D484" s="419" t="e">
        <f>IF(Tabla46[[#This Row],[Tipos de Acciones]]="","",'Formulario PPGR1'!#REF!)</f>
        <v>#REF!</v>
      </c>
      <c r="E484" s="419" t="e">
        <f>IF(Tabla46[[#This Row],[Tipos de Acciones]]="","",'Formulario PPGR1'!#REF!)</f>
        <v>#REF!</v>
      </c>
      <c r="F484" s="419" t="e">
        <f>IF(Tabla46[[#This Row],[Tipos de Acciones]]="","",'Formulario PPGR1'!#REF!)</f>
        <v>#REF!</v>
      </c>
      <c r="G484" s="416" t="s">
        <v>936</v>
      </c>
      <c r="H484" s="416" t="s">
        <v>2221</v>
      </c>
      <c r="I484" s="417" t="s">
        <v>2236</v>
      </c>
      <c r="J484" s="416" t="s">
        <v>2236</v>
      </c>
      <c r="K484" s="418" t="s">
        <v>2237</v>
      </c>
      <c r="L484" s="416" t="s">
        <v>469</v>
      </c>
      <c r="M484" s="316" t="s">
        <v>2270</v>
      </c>
      <c r="N484" s="316" t="s">
        <v>1157</v>
      </c>
      <c r="O484" s="415" t="s">
        <v>2200</v>
      </c>
      <c r="P484" s="318" t="s">
        <v>1157</v>
      </c>
      <c r="Q484" s="293" t="s">
        <v>2201</v>
      </c>
      <c r="R484" s="293">
        <v>2</v>
      </c>
      <c r="S484" s="517">
        <v>15733.33</v>
      </c>
      <c r="T484" s="520" t="e">
        <f>+[1]!Tabla46[[#This Row],[Precio Unitario]]*[1]!Tabla46[[#This Row],[Cantidad de Insumos]]</f>
        <v>#REF!</v>
      </c>
      <c r="U484" s="414">
        <v>239301</v>
      </c>
      <c r="V484" s="328" t="s">
        <v>926</v>
      </c>
      <c r="W484" s="420"/>
    </row>
    <row r="485" spans="2:23" ht="18.75" hidden="1" customHeight="1" x14ac:dyDescent="0.2">
      <c r="B485" s="419" t="e">
        <f>IF(Tabla46[[#This Row],[Tipos de Acciones]]="","",CONCATENATE(Tabla46[[#This Row],[POA]],".",Tabla46[[#This Row],[SRS]],".",Tabla46[[#This Row],[AREA]],".",Tabla46[[#This Row],[TIPO]]))</f>
        <v>#REF!</v>
      </c>
      <c r="C485" s="419" t="e">
        <f>IF(Tabla46[[#This Row],[Tipos de Acciones]]="","",'Formulario PPGR1'!#REF!)</f>
        <v>#REF!</v>
      </c>
      <c r="D485" s="419" t="e">
        <f>IF(Tabla46[[#This Row],[Tipos de Acciones]]="","",'Formulario PPGR1'!#REF!)</f>
        <v>#REF!</v>
      </c>
      <c r="E485" s="419" t="e">
        <f>IF(Tabla46[[#This Row],[Tipos de Acciones]]="","",'Formulario PPGR1'!#REF!)</f>
        <v>#REF!</v>
      </c>
      <c r="F485" s="419" t="e">
        <f>IF(Tabla46[[#This Row],[Tipos de Acciones]]="","",'Formulario PPGR1'!#REF!)</f>
        <v>#REF!</v>
      </c>
      <c r="G485" s="416" t="s">
        <v>936</v>
      </c>
      <c r="H485" s="416" t="s">
        <v>2221</v>
      </c>
      <c r="I485" s="417" t="s">
        <v>2236</v>
      </c>
      <c r="J485" s="416" t="s">
        <v>2236</v>
      </c>
      <c r="K485" s="418" t="s">
        <v>2238</v>
      </c>
      <c r="L485" s="416" t="s">
        <v>469</v>
      </c>
      <c r="M485" s="316" t="s">
        <v>2270</v>
      </c>
      <c r="N485" s="316" t="s">
        <v>1157</v>
      </c>
      <c r="O485" s="415" t="s">
        <v>2200</v>
      </c>
      <c r="P485" s="318" t="s">
        <v>1157</v>
      </c>
      <c r="Q485" s="293" t="s">
        <v>2201</v>
      </c>
      <c r="R485" s="293">
        <v>2</v>
      </c>
      <c r="S485" s="517">
        <v>4500</v>
      </c>
      <c r="T485" s="520" t="e">
        <f>+[1]!Tabla46[[#This Row],[Precio Unitario]]*[1]!Tabla46[[#This Row],[Cantidad de Insumos]]</f>
        <v>#REF!</v>
      </c>
      <c r="U485" s="414">
        <v>239301</v>
      </c>
      <c r="V485" s="328" t="s">
        <v>926</v>
      </c>
      <c r="W485" s="420"/>
    </row>
    <row r="486" spans="2:23" ht="18.75" hidden="1" customHeight="1" x14ac:dyDescent="0.2">
      <c r="B486" s="419" t="e">
        <f>IF(Tabla46[[#This Row],[Tipos de Acciones]]="","",CONCATENATE(Tabla46[[#This Row],[POA]],".",Tabla46[[#This Row],[SRS]],".",Tabla46[[#This Row],[AREA]],".",Tabla46[[#This Row],[TIPO]]))</f>
        <v>#REF!</v>
      </c>
      <c r="C486" s="419" t="e">
        <f>IF(Tabla46[[#This Row],[Tipos de Acciones]]="","",'Formulario PPGR1'!#REF!)</f>
        <v>#REF!</v>
      </c>
      <c r="D486" s="419" t="e">
        <f>IF(Tabla46[[#This Row],[Tipos de Acciones]]="","",'Formulario PPGR1'!#REF!)</f>
        <v>#REF!</v>
      </c>
      <c r="E486" s="419" t="e">
        <f>IF(Tabla46[[#This Row],[Tipos de Acciones]]="","",'Formulario PPGR1'!#REF!)</f>
        <v>#REF!</v>
      </c>
      <c r="F486" s="419" t="e">
        <f>IF(Tabla46[[#This Row],[Tipos de Acciones]]="","",'Formulario PPGR1'!#REF!)</f>
        <v>#REF!</v>
      </c>
      <c r="G486" s="416" t="s">
        <v>936</v>
      </c>
      <c r="H486" s="416" t="s">
        <v>2221</v>
      </c>
      <c r="I486" s="417" t="s">
        <v>2236</v>
      </c>
      <c r="J486" s="416" t="s">
        <v>2236</v>
      </c>
      <c r="K486" s="418" t="s">
        <v>2239</v>
      </c>
      <c r="L486" s="416" t="s">
        <v>469</v>
      </c>
      <c r="M486" s="316" t="s">
        <v>2270</v>
      </c>
      <c r="N486" s="316" t="s">
        <v>1157</v>
      </c>
      <c r="O486" s="415" t="s">
        <v>2200</v>
      </c>
      <c r="P486" s="318" t="s">
        <v>1157</v>
      </c>
      <c r="Q486" s="293" t="s">
        <v>2201</v>
      </c>
      <c r="R486" s="293">
        <v>2</v>
      </c>
      <c r="S486" s="517">
        <v>15733.33</v>
      </c>
      <c r="T486" s="520" t="e">
        <f>+[1]!Tabla46[[#This Row],[Precio Unitario]]*[1]!Tabla46[[#This Row],[Cantidad de Insumos]]</f>
        <v>#REF!</v>
      </c>
      <c r="U486" s="414">
        <v>239301</v>
      </c>
      <c r="V486" s="328" t="s">
        <v>926</v>
      </c>
      <c r="W486" s="420"/>
    </row>
    <row r="487" spans="2:23" ht="18.75" hidden="1" customHeight="1" x14ac:dyDescent="0.2">
      <c r="B487" s="419" t="e">
        <f>IF(Tabla46[[#This Row],[Tipos de Acciones]]="","",CONCATENATE(Tabla46[[#This Row],[POA]],".",Tabla46[[#This Row],[SRS]],".",Tabla46[[#This Row],[AREA]],".",Tabla46[[#This Row],[TIPO]]))</f>
        <v>#REF!</v>
      </c>
      <c r="C487" s="419" t="e">
        <f>IF(Tabla46[[#This Row],[Tipos de Acciones]]="","",'Formulario PPGR1'!#REF!)</f>
        <v>#REF!</v>
      </c>
      <c r="D487" s="419" t="e">
        <f>IF(Tabla46[[#This Row],[Tipos de Acciones]]="","",'Formulario PPGR1'!#REF!)</f>
        <v>#REF!</v>
      </c>
      <c r="E487" s="419" t="e">
        <f>IF(Tabla46[[#This Row],[Tipos de Acciones]]="","",'Formulario PPGR1'!#REF!)</f>
        <v>#REF!</v>
      </c>
      <c r="F487" s="419" t="e">
        <f>IF(Tabla46[[#This Row],[Tipos de Acciones]]="","",'Formulario PPGR1'!#REF!)</f>
        <v>#REF!</v>
      </c>
      <c r="G487" s="416" t="s">
        <v>936</v>
      </c>
      <c r="H487" s="416" t="s">
        <v>2221</v>
      </c>
      <c r="I487" s="417" t="s">
        <v>2236</v>
      </c>
      <c r="J487" s="416" t="s">
        <v>2236</v>
      </c>
      <c r="K487" s="418" t="s">
        <v>2240</v>
      </c>
      <c r="L487" s="416" t="s">
        <v>469</v>
      </c>
      <c r="M487" s="316" t="s">
        <v>2270</v>
      </c>
      <c r="N487" s="316" t="s">
        <v>1157</v>
      </c>
      <c r="O487" s="415" t="s">
        <v>2200</v>
      </c>
      <c r="P487" s="318" t="s">
        <v>1157</v>
      </c>
      <c r="Q487" s="293" t="s">
        <v>2201</v>
      </c>
      <c r="R487" s="293">
        <v>2</v>
      </c>
      <c r="S487" s="517">
        <v>4500</v>
      </c>
      <c r="T487" s="520" t="e">
        <f>+[1]!Tabla46[[#This Row],[Precio Unitario]]*[1]!Tabla46[[#This Row],[Cantidad de Insumos]]</f>
        <v>#REF!</v>
      </c>
      <c r="U487" s="414">
        <v>239301</v>
      </c>
      <c r="V487" s="328" t="s">
        <v>926</v>
      </c>
      <c r="W487" s="420"/>
    </row>
    <row r="488" spans="2:23" ht="18.75" hidden="1" customHeight="1" x14ac:dyDescent="0.2">
      <c r="B488" s="419" t="e">
        <f>IF(Tabla46[[#This Row],[Tipos de Acciones]]="","",CONCATENATE(Tabla46[[#This Row],[POA]],".",Tabla46[[#This Row],[SRS]],".",Tabla46[[#This Row],[AREA]],".",Tabla46[[#This Row],[TIPO]]))</f>
        <v>#REF!</v>
      </c>
      <c r="C488" s="419" t="e">
        <f>IF(Tabla46[[#This Row],[Tipos de Acciones]]="","",'Formulario PPGR1'!#REF!)</f>
        <v>#REF!</v>
      </c>
      <c r="D488" s="419" t="e">
        <f>IF(Tabla46[[#This Row],[Tipos de Acciones]]="","",'Formulario PPGR1'!#REF!)</f>
        <v>#REF!</v>
      </c>
      <c r="E488" s="419" t="e">
        <f>IF(Tabla46[[#This Row],[Tipos de Acciones]]="","",'Formulario PPGR1'!#REF!)</f>
        <v>#REF!</v>
      </c>
      <c r="F488" s="419" t="e">
        <f>IF(Tabla46[[#This Row],[Tipos de Acciones]]="","",'Formulario PPGR1'!#REF!)</f>
        <v>#REF!</v>
      </c>
      <c r="G488" s="416" t="s">
        <v>936</v>
      </c>
      <c r="H488" s="416" t="s">
        <v>2221</v>
      </c>
      <c r="I488" s="417" t="s">
        <v>2241</v>
      </c>
      <c r="J488" s="416" t="s">
        <v>2241</v>
      </c>
      <c r="K488" s="418" t="s">
        <v>2242</v>
      </c>
      <c r="L488" s="416" t="s">
        <v>469</v>
      </c>
      <c r="M488" s="316" t="s">
        <v>2270</v>
      </c>
      <c r="N488" s="316" t="s">
        <v>1157</v>
      </c>
      <c r="O488" s="415" t="s">
        <v>2200</v>
      </c>
      <c r="P488" s="318" t="s">
        <v>1157</v>
      </c>
      <c r="Q488" s="293" t="s">
        <v>2201</v>
      </c>
      <c r="R488" s="293">
        <v>2</v>
      </c>
      <c r="S488" s="517">
        <v>980</v>
      </c>
      <c r="T488" s="520" t="e">
        <f>+[1]!Tabla46[[#This Row],[Precio Unitario]]*[1]!Tabla46[[#This Row],[Cantidad de Insumos]]</f>
        <v>#REF!</v>
      </c>
      <c r="U488" s="414">
        <v>239301</v>
      </c>
      <c r="V488" s="328" t="s">
        <v>926</v>
      </c>
      <c r="W488" s="420"/>
    </row>
    <row r="489" spans="2:23" ht="18.75" hidden="1" customHeight="1" x14ac:dyDescent="0.2">
      <c r="B489" s="419" t="e">
        <f>IF(Tabla46[[#This Row],[Tipos de Acciones]]="","",CONCATENATE(Tabla46[[#This Row],[POA]],".",Tabla46[[#This Row],[SRS]],".",Tabla46[[#This Row],[AREA]],".",Tabla46[[#This Row],[TIPO]]))</f>
        <v>#REF!</v>
      </c>
      <c r="C489" s="419" t="e">
        <f>IF(Tabla46[[#This Row],[Tipos de Acciones]]="","",'Formulario PPGR1'!#REF!)</f>
        <v>#REF!</v>
      </c>
      <c r="D489" s="419" t="e">
        <f>IF(Tabla46[[#This Row],[Tipos de Acciones]]="","",'Formulario PPGR1'!#REF!)</f>
        <v>#REF!</v>
      </c>
      <c r="E489" s="419" t="e">
        <f>IF(Tabla46[[#This Row],[Tipos de Acciones]]="","",'Formulario PPGR1'!#REF!)</f>
        <v>#REF!</v>
      </c>
      <c r="F489" s="419" t="e">
        <f>IF(Tabla46[[#This Row],[Tipos de Acciones]]="","",'Formulario PPGR1'!#REF!)</f>
        <v>#REF!</v>
      </c>
      <c r="G489" s="416" t="s">
        <v>936</v>
      </c>
      <c r="H489" s="416" t="s">
        <v>2221</v>
      </c>
      <c r="I489" s="417" t="s">
        <v>2241</v>
      </c>
      <c r="J489" s="416" t="s">
        <v>2241</v>
      </c>
      <c r="K489" s="418" t="s">
        <v>2243</v>
      </c>
      <c r="L489" s="416" t="s">
        <v>469</v>
      </c>
      <c r="M489" s="316" t="s">
        <v>2270</v>
      </c>
      <c r="N489" s="316" t="s">
        <v>1157</v>
      </c>
      <c r="O489" s="415" t="s">
        <v>2200</v>
      </c>
      <c r="P489" s="318" t="s">
        <v>1157</v>
      </c>
      <c r="Q489" s="293" t="s">
        <v>2201</v>
      </c>
      <c r="R489" s="293">
        <v>2</v>
      </c>
      <c r="S489" s="517">
        <v>3520</v>
      </c>
      <c r="T489" s="520" t="e">
        <f>+[1]!Tabla46[[#This Row],[Precio Unitario]]*[1]!Tabla46[[#This Row],[Cantidad de Insumos]]</f>
        <v>#REF!</v>
      </c>
      <c r="U489" s="414">
        <v>239301</v>
      </c>
      <c r="V489" s="328" t="s">
        <v>926</v>
      </c>
      <c r="W489" s="420"/>
    </row>
    <row r="490" spans="2:23" ht="18.75" hidden="1" customHeight="1" x14ac:dyDescent="0.2">
      <c r="B490" s="419" t="e">
        <f>IF(Tabla46[[#This Row],[Tipos de Acciones]]="","",CONCATENATE(Tabla46[[#This Row],[POA]],".",Tabla46[[#This Row],[SRS]],".",Tabla46[[#This Row],[AREA]],".",Tabla46[[#This Row],[TIPO]]))</f>
        <v>#REF!</v>
      </c>
      <c r="C490" s="419" t="e">
        <f>IF(Tabla46[[#This Row],[Tipos de Acciones]]="","",'Formulario PPGR1'!#REF!)</f>
        <v>#REF!</v>
      </c>
      <c r="D490" s="419" t="e">
        <f>IF(Tabla46[[#This Row],[Tipos de Acciones]]="","",'Formulario PPGR1'!#REF!)</f>
        <v>#REF!</v>
      </c>
      <c r="E490" s="419" t="e">
        <f>IF(Tabla46[[#This Row],[Tipos de Acciones]]="","",'Formulario PPGR1'!#REF!)</f>
        <v>#REF!</v>
      </c>
      <c r="F490" s="419" t="e">
        <f>IF(Tabla46[[#This Row],[Tipos de Acciones]]="","",'Formulario PPGR1'!#REF!)</f>
        <v>#REF!</v>
      </c>
      <c r="G490" s="416" t="s">
        <v>936</v>
      </c>
      <c r="H490" s="416" t="s">
        <v>2221</v>
      </c>
      <c r="I490" s="417" t="s">
        <v>2244</v>
      </c>
      <c r="J490" s="416" t="s">
        <v>2244</v>
      </c>
      <c r="K490" s="418" t="s">
        <v>2245</v>
      </c>
      <c r="L490" s="416" t="s">
        <v>469</v>
      </c>
      <c r="M490" s="316" t="s">
        <v>2270</v>
      </c>
      <c r="N490" s="316" t="s">
        <v>1157</v>
      </c>
      <c r="O490" s="415" t="s">
        <v>2200</v>
      </c>
      <c r="P490" s="318" t="s">
        <v>1157</v>
      </c>
      <c r="Q490" s="293" t="s">
        <v>2201</v>
      </c>
      <c r="R490" s="293">
        <v>1</v>
      </c>
      <c r="S490" s="517">
        <v>14666.65</v>
      </c>
      <c r="T490" s="520" t="e">
        <f>+[1]!Tabla46[[#This Row],[Precio Unitario]]*[1]!Tabla46[[#This Row],[Cantidad de Insumos]]</f>
        <v>#REF!</v>
      </c>
      <c r="U490" s="414">
        <v>239601</v>
      </c>
      <c r="V490" s="328" t="s">
        <v>926</v>
      </c>
      <c r="W490" s="420"/>
    </row>
    <row r="491" spans="2:23" ht="18.75" hidden="1" customHeight="1" x14ac:dyDescent="0.2">
      <c r="B491" s="419" t="e">
        <f>IF(Tabla46[[#This Row],[Tipos de Acciones]]="","",CONCATENATE(Tabla46[[#This Row],[POA]],".",Tabla46[[#This Row],[SRS]],".",Tabla46[[#This Row],[AREA]],".",Tabla46[[#This Row],[TIPO]]))</f>
        <v>#REF!</v>
      </c>
      <c r="C491" s="419" t="e">
        <f>IF(Tabla46[[#This Row],[Tipos de Acciones]]="","",'Formulario PPGR1'!#REF!)</f>
        <v>#REF!</v>
      </c>
      <c r="D491" s="419" t="e">
        <f>IF(Tabla46[[#This Row],[Tipos de Acciones]]="","",'Formulario PPGR1'!#REF!)</f>
        <v>#REF!</v>
      </c>
      <c r="E491" s="419" t="e">
        <f>IF(Tabla46[[#This Row],[Tipos de Acciones]]="","",'Formulario PPGR1'!#REF!)</f>
        <v>#REF!</v>
      </c>
      <c r="F491" s="419" t="e">
        <f>IF(Tabla46[[#This Row],[Tipos de Acciones]]="","",'Formulario PPGR1'!#REF!)</f>
        <v>#REF!</v>
      </c>
      <c r="G491" s="416" t="s">
        <v>936</v>
      </c>
      <c r="H491" s="416" t="s">
        <v>2221</v>
      </c>
      <c r="I491" s="417" t="s">
        <v>2246</v>
      </c>
      <c r="J491" s="416" t="s">
        <v>2246</v>
      </c>
      <c r="K491" s="418" t="s">
        <v>2247</v>
      </c>
      <c r="L491" s="416" t="s">
        <v>469</v>
      </c>
      <c r="M491" s="316" t="s">
        <v>2270</v>
      </c>
      <c r="N491" s="316" t="s">
        <v>1157</v>
      </c>
      <c r="O491" s="415" t="s">
        <v>2200</v>
      </c>
      <c r="P491" s="318" t="s">
        <v>1157</v>
      </c>
      <c r="Q491" s="293" t="s">
        <v>2201</v>
      </c>
      <c r="R491" s="293">
        <v>1</v>
      </c>
      <c r="S491" s="517">
        <v>257712</v>
      </c>
      <c r="T491" s="520" t="e">
        <f>+[1]!Tabla46[[#This Row],[Precio Unitario]]*[1]!Tabla46[[#This Row],[Cantidad de Insumos]]</f>
        <v>#REF!</v>
      </c>
      <c r="U491" s="414">
        <v>261401</v>
      </c>
      <c r="V491" s="328" t="s">
        <v>926</v>
      </c>
      <c r="W491" s="420"/>
    </row>
    <row r="492" spans="2:23" ht="18.75" hidden="1" customHeight="1" x14ac:dyDescent="0.2">
      <c r="B492" s="419" t="e">
        <f>IF(Tabla46[[#This Row],[Tipos de Acciones]]="","",CONCATENATE(Tabla46[[#This Row],[POA]],".",Tabla46[[#This Row],[SRS]],".",Tabla46[[#This Row],[AREA]],".",Tabla46[[#This Row],[TIPO]]))</f>
        <v>#REF!</v>
      </c>
      <c r="C492" s="419" t="e">
        <f>IF(Tabla46[[#This Row],[Tipos de Acciones]]="","",'Formulario PPGR1'!#REF!)</f>
        <v>#REF!</v>
      </c>
      <c r="D492" s="419" t="e">
        <f>IF(Tabla46[[#This Row],[Tipos de Acciones]]="","",'Formulario PPGR1'!#REF!)</f>
        <v>#REF!</v>
      </c>
      <c r="E492" s="419" t="e">
        <f>IF(Tabla46[[#This Row],[Tipos de Acciones]]="","",'Formulario PPGR1'!#REF!)</f>
        <v>#REF!</v>
      </c>
      <c r="F492" s="419" t="e">
        <f>IF(Tabla46[[#This Row],[Tipos de Acciones]]="","",'Formulario PPGR1'!#REF!)</f>
        <v>#REF!</v>
      </c>
      <c r="G492" s="416" t="s">
        <v>936</v>
      </c>
      <c r="H492" s="416" t="s">
        <v>2209</v>
      </c>
      <c r="I492" s="417" t="s">
        <v>2200</v>
      </c>
      <c r="J492" s="416" t="s">
        <v>2248</v>
      </c>
      <c r="K492" s="418" t="s">
        <v>2248</v>
      </c>
      <c r="L492" s="416" t="s">
        <v>469</v>
      </c>
      <c r="M492" s="316" t="s">
        <v>2270</v>
      </c>
      <c r="N492" s="316" t="s">
        <v>1157</v>
      </c>
      <c r="O492" s="415" t="s">
        <v>2200</v>
      </c>
      <c r="P492" s="318" t="s">
        <v>1157</v>
      </c>
      <c r="Q492" s="293" t="s">
        <v>2201</v>
      </c>
      <c r="R492" s="293">
        <v>1</v>
      </c>
      <c r="S492" s="517">
        <v>30000</v>
      </c>
      <c r="T492" s="520" t="e">
        <f>+[1]!Tabla46[[#This Row],[Precio Unitario]]*[1]!Tabla46[[#This Row],[Cantidad de Insumos]]</f>
        <v>#REF!</v>
      </c>
      <c r="U492" s="414">
        <v>265801</v>
      </c>
      <c r="V492" s="328" t="s">
        <v>926</v>
      </c>
      <c r="W492" s="420"/>
    </row>
    <row r="493" spans="2:23" ht="18.75" hidden="1" customHeight="1" x14ac:dyDescent="0.2">
      <c r="B493" s="419" t="e">
        <f>IF(Tabla46[[#This Row],[Tipos de Acciones]]="","",CONCATENATE(Tabla46[[#This Row],[POA]],".",Tabla46[[#This Row],[SRS]],".",Tabla46[[#This Row],[AREA]],".",Tabla46[[#This Row],[TIPO]]))</f>
        <v>#REF!</v>
      </c>
      <c r="C493" s="419" t="e">
        <f>IF(Tabla46[[#This Row],[Tipos de Acciones]]="","",'Formulario PPGR1'!#REF!)</f>
        <v>#REF!</v>
      </c>
      <c r="D493" s="419" t="e">
        <f>IF(Tabla46[[#This Row],[Tipos de Acciones]]="","",'Formulario PPGR1'!#REF!)</f>
        <v>#REF!</v>
      </c>
      <c r="E493" s="419" t="e">
        <f>IF(Tabla46[[#This Row],[Tipos de Acciones]]="","",'Formulario PPGR1'!#REF!)</f>
        <v>#REF!</v>
      </c>
      <c r="F493" s="419" t="e">
        <f>IF(Tabla46[[#This Row],[Tipos de Acciones]]="","",'Formulario PPGR1'!#REF!)</f>
        <v>#REF!</v>
      </c>
      <c r="G493" s="416" t="s">
        <v>934</v>
      </c>
      <c r="H493" s="416" t="s">
        <v>2209</v>
      </c>
      <c r="I493" s="417" t="s">
        <v>2200</v>
      </c>
      <c r="J493" s="416" t="s">
        <v>2248</v>
      </c>
      <c r="K493" s="418" t="s">
        <v>2248</v>
      </c>
      <c r="L493" s="416" t="s">
        <v>469</v>
      </c>
      <c r="M493" s="316" t="s">
        <v>2270</v>
      </c>
      <c r="N493" s="316" t="s">
        <v>1157</v>
      </c>
      <c r="O493" s="415" t="s">
        <v>2200</v>
      </c>
      <c r="P493" s="318" t="s">
        <v>1157</v>
      </c>
      <c r="Q493" s="293" t="s">
        <v>2201</v>
      </c>
      <c r="R493" s="293">
        <v>3</v>
      </c>
      <c r="S493" s="517">
        <v>5000</v>
      </c>
      <c r="T493" s="520" t="e">
        <f>+[1]!Tabla46[[#This Row],[Precio Unitario]]*[1]!Tabla46[[#This Row],[Cantidad de Insumos]]</f>
        <v>#REF!</v>
      </c>
      <c r="U493" s="414">
        <v>265801</v>
      </c>
      <c r="V493" s="328" t="s">
        <v>926</v>
      </c>
      <c r="W493" s="420"/>
    </row>
    <row r="494" spans="2:23" ht="18.75" hidden="1" customHeight="1" x14ac:dyDescent="0.2">
      <c r="B494" s="419" t="e">
        <f>IF(Tabla46[[#This Row],[Tipos de Acciones]]="","",CONCATENATE(Tabla46[[#This Row],[POA]],".",Tabla46[[#This Row],[SRS]],".",Tabla46[[#This Row],[AREA]],".",Tabla46[[#This Row],[TIPO]]))</f>
        <v>#REF!</v>
      </c>
      <c r="C494" s="419" t="e">
        <f>IF(Tabla46[[#This Row],[Tipos de Acciones]]="","",'Formulario PPGR1'!#REF!)</f>
        <v>#REF!</v>
      </c>
      <c r="D494" s="419" t="e">
        <f>IF(Tabla46[[#This Row],[Tipos de Acciones]]="","",'Formulario PPGR1'!#REF!)</f>
        <v>#REF!</v>
      </c>
      <c r="E494" s="419" t="e">
        <f>IF(Tabla46[[#This Row],[Tipos de Acciones]]="","",'Formulario PPGR1'!#REF!)</f>
        <v>#REF!</v>
      </c>
      <c r="F494" s="419" t="e">
        <f>IF(Tabla46[[#This Row],[Tipos de Acciones]]="","",'Formulario PPGR1'!#REF!)</f>
        <v>#REF!</v>
      </c>
      <c r="G494" s="416" t="s">
        <v>936</v>
      </c>
      <c r="H494" s="416" t="s">
        <v>2221</v>
      </c>
      <c r="I494" s="417" t="s">
        <v>2236</v>
      </c>
      <c r="J494" s="416" t="s">
        <v>2236</v>
      </c>
      <c r="K494" s="418" t="s">
        <v>2240</v>
      </c>
      <c r="L494" s="416" t="s">
        <v>469</v>
      </c>
      <c r="M494" s="316" t="s">
        <v>2271</v>
      </c>
      <c r="N494" s="316" t="s">
        <v>1157</v>
      </c>
      <c r="O494" s="415" t="s">
        <v>2200</v>
      </c>
      <c r="P494" s="318" t="s">
        <v>1157</v>
      </c>
      <c r="Q494" s="293" t="s">
        <v>2201</v>
      </c>
      <c r="R494" s="293">
        <v>2</v>
      </c>
      <c r="S494" s="517">
        <v>4500</v>
      </c>
      <c r="T494" s="520" t="e">
        <f>+[1]!Tabla46[[#This Row],[Precio Unitario]]*[1]!Tabla46[[#This Row],[Cantidad de Insumos]]</f>
        <v>#REF!</v>
      </c>
      <c r="U494" s="414">
        <v>239301</v>
      </c>
      <c r="V494" s="328" t="s">
        <v>926</v>
      </c>
      <c r="W494" s="420"/>
    </row>
    <row r="495" spans="2:23" ht="18.75" hidden="1" customHeight="1" x14ac:dyDescent="0.2">
      <c r="B495" s="419" t="e">
        <f>IF(Tabla46[[#This Row],[Tipos de Acciones]]="","",CONCATENATE(Tabla46[[#This Row],[POA]],".",Tabla46[[#This Row],[SRS]],".",Tabla46[[#This Row],[AREA]],".",Tabla46[[#This Row],[TIPO]]))</f>
        <v>#REF!</v>
      </c>
      <c r="C495" s="419" t="e">
        <f>IF(Tabla46[[#This Row],[Tipos de Acciones]]="","",'Formulario PPGR1'!#REF!)</f>
        <v>#REF!</v>
      </c>
      <c r="D495" s="419" t="e">
        <f>IF(Tabla46[[#This Row],[Tipos de Acciones]]="","",'Formulario PPGR1'!#REF!)</f>
        <v>#REF!</v>
      </c>
      <c r="E495" s="419" t="e">
        <f>IF(Tabla46[[#This Row],[Tipos de Acciones]]="","",'Formulario PPGR1'!#REF!)</f>
        <v>#REF!</v>
      </c>
      <c r="F495" s="419" t="e">
        <f>IF(Tabla46[[#This Row],[Tipos de Acciones]]="","",'Formulario PPGR1'!#REF!)</f>
        <v>#REF!</v>
      </c>
      <c r="G495" s="416" t="s">
        <v>936</v>
      </c>
      <c r="H495" s="416" t="s">
        <v>2221</v>
      </c>
      <c r="I495" s="417" t="s">
        <v>2241</v>
      </c>
      <c r="J495" s="416" t="s">
        <v>2241</v>
      </c>
      <c r="K495" s="418" t="s">
        <v>2242</v>
      </c>
      <c r="L495" s="416" t="s">
        <v>469</v>
      </c>
      <c r="M495" s="316" t="s">
        <v>2271</v>
      </c>
      <c r="N495" s="316" t="s">
        <v>1157</v>
      </c>
      <c r="O495" s="415" t="s">
        <v>2200</v>
      </c>
      <c r="P495" s="318" t="s">
        <v>1157</v>
      </c>
      <c r="Q495" s="293" t="s">
        <v>2201</v>
      </c>
      <c r="R495" s="293">
        <v>2</v>
      </c>
      <c r="S495" s="517">
        <v>980</v>
      </c>
      <c r="T495" s="520" t="e">
        <f>+[1]!Tabla46[[#This Row],[Precio Unitario]]*[1]!Tabla46[[#This Row],[Cantidad de Insumos]]</f>
        <v>#REF!</v>
      </c>
      <c r="U495" s="414">
        <v>239301</v>
      </c>
      <c r="V495" s="328" t="s">
        <v>926</v>
      </c>
      <c r="W495" s="420"/>
    </row>
    <row r="496" spans="2:23" ht="18.75" hidden="1" customHeight="1" x14ac:dyDescent="0.2">
      <c r="B496" s="419" t="e">
        <f>IF(Tabla46[[#This Row],[Tipos de Acciones]]="","",CONCATENATE(Tabla46[[#This Row],[POA]],".",Tabla46[[#This Row],[SRS]],".",Tabla46[[#This Row],[AREA]],".",Tabla46[[#This Row],[TIPO]]))</f>
        <v>#REF!</v>
      </c>
      <c r="C496" s="419" t="e">
        <f>IF(Tabla46[[#This Row],[Tipos de Acciones]]="","",'Formulario PPGR1'!#REF!)</f>
        <v>#REF!</v>
      </c>
      <c r="D496" s="419" t="e">
        <f>IF(Tabla46[[#This Row],[Tipos de Acciones]]="","",'Formulario PPGR1'!#REF!)</f>
        <v>#REF!</v>
      </c>
      <c r="E496" s="419" t="e">
        <f>IF(Tabla46[[#This Row],[Tipos de Acciones]]="","",'Formulario PPGR1'!#REF!)</f>
        <v>#REF!</v>
      </c>
      <c r="F496" s="419" t="e">
        <f>IF(Tabla46[[#This Row],[Tipos de Acciones]]="","",'Formulario PPGR1'!#REF!)</f>
        <v>#REF!</v>
      </c>
      <c r="G496" s="416" t="s">
        <v>936</v>
      </c>
      <c r="H496" s="416" t="s">
        <v>2221</v>
      </c>
      <c r="I496" s="417" t="s">
        <v>2241</v>
      </c>
      <c r="J496" s="416" t="s">
        <v>2241</v>
      </c>
      <c r="K496" s="418" t="s">
        <v>2243</v>
      </c>
      <c r="L496" s="416" t="s">
        <v>469</v>
      </c>
      <c r="M496" s="316" t="s">
        <v>2271</v>
      </c>
      <c r="N496" s="316" t="s">
        <v>1157</v>
      </c>
      <c r="O496" s="415" t="s">
        <v>2200</v>
      </c>
      <c r="P496" s="318" t="s">
        <v>1157</v>
      </c>
      <c r="Q496" s="293" t="s">
        <v>2201</v>
      </c>
      <c r="R496" s="293">
        <v>2</v>
      </c>
      <c r="S496" s="517">
        <v>3520</v>
      </c>
      <c r="T496" s="520" t="e">
        <f>+[1]!Tabla46[[#This Row],[Precio Unitario]]*[1]!Tabla46[[#This Row],[Cantidad de Insumos]]</f>
        <v>#REF!</v>
      </c>
      <c r="U496" s="414">
        <v>239301</v>
      </c>
      <c r="V496" s="328" t="s">
        <v>926</v>
      </c>
      <c r="W496" s="420"/>
    </row>
    <row r="497" spans="2:23" ht="18.75" hidden="1" customHeight="1" x14ac:dyDescent="0.2">
      <c r="B497" s="419" t="e">
        <f>IF(Tabla46[[#This Row],[Tipos de Acciones]]="","",CONCATENATE(Tabla46[[#This Row],[POA]],".",Tabla46[[#This Row],[SRS]],".",Tabla46[[#This Row],[AREA]],".",Tabla46[[#This Row],[TIPO]]))</f>
        <v>#REF!</v>
      </c>
      <c r="C497" s="419" t="e">
        <f>IF(Tabla46[[#This Row],[Tipos de Acciones]]="","",'Formulario PPGR1'!#REF!)</f>
        <v>#REF!</v>
      </c>
      <c r="D497" s="419" t="e">
        <f>IF(Tabla46[[#This Row],[Tipos de Acciones]]="","",'Formulario PPGR1'!#REF!)</f>
        <v>#REF!</v>
      </c>
      <c r="E497" s="419" t="e">
        <f>IF(Tabla46[[#This Row],[Tipos de Acciones]]="","",'Formulario PPGR1'!#REF!)</f>
        <v>#REF!</v>
      </c>
      <c r="F497" s="419" t="e">
        <f>IF(Tabla46[[#This Row],[Tipos de Acciones]]="","",'Formulario PPGR1'!#REF!)</f>
        <v>#REF!</v>
      </c>
      <c r="G497" s="416" t="s">
        <v>936</v>
      </c>
      <c r="H497" s="416" t="s">
        <v>2221</v>
      </c>
      <c r="I497" s="417" t="s">
        <v>2244</v>
      </c>
      <c r="J497" s="416" t="s">
        <v>2244</v>
      </c>
      <c r="K497" s="418" t="s">
        <v>2245</v>
      </c>
      <c r="L497" s="416" t="s">
        <v>469</v>
      </c>
      <c r="M497" s="316" t="s">
        <v>2271</v>
      </c>
      <c r="N497" s="316" t="s">
        <v>1157</v>
      </c>
      <c r="O497" s="415" t="s">
        <v>2200</v>
      </c>
      <c r="P497" s="318" t="s">
        <v>1157</v>
      </c>
      <c r="Q497" s="293" t="s">
        <v>2201</v>
      </c>
      <c r="R497" s="293">
        <v>1</v>
      </c>
      <c r="S497" s="517">
        <v>14666.65</v>
      </c>
      <c r="T497" s="520" t="e">
        <f>+[1]!Tabla46[[#This Row],[Precio Unitario]]*[1]!Tabla46[[#This Row],[Cantidad de Insumos]]</f>
        <v>#REF!</v>
      </c>
      <c r="U497" s="414">
        <v>239601</v>
      </c>
      <c r="V497" s="328" t="s">
        <v>926</v>
      </c>
      <c r="W497" s="420"/>
    </row>
    <row r="498" spans="2:23" ht="18.75" hidden="1" customHeight="1" x14ac:dyDescent="0.2">
      <c r="B498" s="419" t="e">
        <f>IF(Tabla46[[#This Row],[Tipos de Acciones]]="","",CONCATENATE(Tabla46[[#This Row],[POA]],".",Tabla46[[#This Row],[SRS]],".",Tabla46[[#This Row],[AREA]],".",Tabla46[[#This Row],[TIPO]]))</f>
        <v>#REF!</v>
      </c>
      <c r="C498" s="419" t="e">
        <f>IF(Tabla46[[#This Row],[Tipos de Acciones]]="","",'Formulario PPGR1'!#REF!)</f>
        <v>#REF!</v>
      </c>
      <c r="D498" s="419" t="e">
        <f>IF(Tabla46[[#This Row],[Tipos de Acciones]]="","",'Formulario PPGR1'!#REF!)</f>
        <v>#REF!</v>
      </c>
      <c r="E498" s="419" t="e">
        <f>IF(Tabla46[[#This Row],[Tipos de Acciones]]="","",'Formulario PPGR1'!#REF!)</f>
        <v>#REF!</v>
      </c>
      <c r="F498" s="419" t="e">
        <f>IF(Tabla46[[#This Row],[Tipos de Acciones]]="","",'Formulario PPGR1'!#REF!)</f>
        <v>#REF!</v>
      </c>
      <c r="G498" s="416" t="s">
        <v>936</v>
      </c>
      <c r="H498" s="416" t="s">
        <v>2221</v>
      </c>
      <c r="I498" s="417" t="s">
        <v>2246</v>
      </c>
      <c r="J498" s="416" t="s">
        <v>2246</v>
      </c>
      <c r="K498" s="418" t="s">
        <v>2247</v>
      </c>
      <c r="L498" s="416" t="s">
        <v>469</v>
      </c>
      <c r="M498" s="316" t="s">
        <v>2271</v>
      </c>
      <c r="N498" s="316" t="s">
        <v>1157</v>
      </c>
      <c r="O498" s="415" t="s">
        <v>2200</v>
      </c>
      <c r="P498" s="318" t="s">
        <v>1157</v>
      </c>
      <c r="Q498" s="293" t="s">
        <v>2201</v>
      </c>
      <c r="R498" s="293">
        <v>1</v>
      </c>
      <c r="S498" s="517">
        <v>257712</v>
      </c>
      <c r="T498" s="520" t="e">
        <f>+[1]!Tabla46[[#This Row],[Precio Unitario]]*[1]!Tabla46[[#This Row],[Cantidad de Insumos]]</f>
        <v>#REF!</v>
      </c>
      <c r="U498" s="414">
        <v>261401</v>
      </c>
      <c r="V498" s="328" t="s">
        <v>926</v>
      </c>
      <c r="W498" s="420"/>
    </row>
    <row r="499" spans="2:23" ht="18.75" hidden="1" customHeight="1" x14ac:dyDescent="0.2">
      <c r="B499" s="419" t="e">
        <f>IF(Tabla46[[#This Row],[Tipos de Acciones]]="","",CONCATENATE(Tabla46[[#This Row],[POA]],".",Tabla46[[#This Row],[SRS]],".",Tabla46[[#This Row],[AREA]],".",Tabla46[[#This Row],[TIPO]]))</f>
        <v>#REF!</v>
      </c>
      <c r="C499" s="419" t="e">
        <f>IF(Tabla46[[#This Row],[Tipos de Acciones]]="","",'Formulario PPGR1'!#REF!)</f>
        <v>#REF!</v>
      </c>
      <c r="D499" s="419" t="e">
        <f>IF(Tabla46[[#This Row],[Tipos de Acciones]]="","",'Formulario PPGR1'!#REF!)</f>
        <v>#REF!</v>
      </c>
      <c r="E499" s="419" t="e">
        <f>IF(Tabla46[[#This Row],[Tipos de Acciones]]="","",'Formulario PPGR1'!#REF!)</f>
        <v>#REF!</v>
      </c>
      <c r="F499" s="419" t="e">
        <f>IF(Tabla46[[#This Row],[Tipos de Acciones]]="","",'Formulario PPGR1'!#REF!)</f>
        <v>#REF!</v>
      </c>
      <c r="G499" s="416" t="s">
        <v>936</v>
      </c>
      <c r="H499" s="416" t="s">
        <v>2209</v>
      </c>
      <c r="I499" s="417" t="s">
        <v>2200</v>
      </c>
      <c r="J499" s="416" t="s">
        <v>2248</v>
      </c>
      <c r="K499" s="418" t="s">
        <v>2248</v>
      </c>
      <c r="L499" s="416" t="s">
        <v>469</v>
      </c>
      <c r="M499" s="316" t="s">
        <v>2271</v>
      </c>
      <c r="N499" s="316" t="s">
        <v>1157</v>
      </c>
      <c r="O499" s="415" t="s">
        <v>2200</v>
      </c>
      <c r="P499" s="318" t="s">
        <v>1157</v>
      </c>
      <c r="Q499" s="293" t="s">
        <v>2201</v>
      </c>
      <c r="R499" s="293">
        <v>1</v>
      </c>
      <c r="S499" s="517">
        <v>30000</v>
      </c>
      <c r="T499" s="520" t="e">
        <f>+[1]!Tabla46[[#This Row],[Precio Unitario]]*[1]!Tabla46[[#This Row],[Cantidad de Insumos]]</f>
        <v>#REF!</v>
      </c>
      <c r="U499" s="414">
        <v>265801</v>
      </c>
      <c r="V499" s="328" t="s">
        <v>926</v>
      </c>
      <c r="W499" s="420"/>
    </row>
    <row r="500" spans="2:23" ht="18.75" hidden="1" customHeight="1" x14ac:dyDescent="0.2">
      <c r="B500" s="419" t="e">
        <f>IF(Tabla46[[#This Row],[Tipos de Acciones]]="","",CONCATENATE(Tabla46[[#This Row],[POA]],".",Tabla46[[#This Row],[SRS]],".",Tabla46[[#This Row],[AREA]],".",Tabla46[[#This Row],[TIPO]]))</f>
        <v>#REF!</v>
      </c>
      <c r="C500" s="419" t="e">
        <f>IF(Tabla46[[#This Row],[Tipos de Acciones]]="","",'Formulario PPGR1'!#REF!)</f>
        <v>#REF!</v>
      </c>
      <c r="D500" s="419" t="e">
        <f>IF(Tabla46[[#This Row],[Tipos de Acciones]]="","",'Formulario PPGR1'!#REF!)</f>
        <v>#REF!</v>
      </c>
      <c r="E500" s="419" t="e">
        <f>IF(Tabla46[[#This Row],[Tipos de Acciones]]="","",'Formulario PPGR1'!#REF!)</f>
        <v>#REF!</v>
      </c>
      <c r="F500" s="419" t="e">
        <f>IF(Tabla46[[#This Row],[Tipos de Acciones]]="","",'Formulario PPGR1'!#REF!)</f>
        <v>#REF!</v>
      </c>
      <c r="G500" s="416" t="s">
        <v>934</v>
      </c>
      <c r="H500" s="416" t="s">
        <v>2209</v>
      </c>
      <c r="I500" s="417" t="s">
        <v>2200</v>
      </c>
      <c r="J500" s="416" t="s">
        <v>2248</v>
      </c>
      <c r="K500" s="418" t="s">
        <v>2248</v>
      </c>
      <c r="L500" s="416" t="s">
        <v>469</v>
      </c>
      <c r="M500" s="316" t="s">
        <v>2271</v>
      </c>
      <c r="N500" s="316" t="s">
        <v>1157</v>
      </c>
      <c r="O500" s="415" t="s">
        <v>2200</v>
      </c>
      <c r="P500" s="318" t="s">
        <v>1157</v>
      </c>
      <c r="Q500" s="293" t="s">
        <v>2201</v>
      </c>
      <c r="R500" s="293">
        <v>3</v>
      </c>
      <c r="S500" s="517">
        <v>5000</v>
      </c>
      <c r="T500" s="520" t="e">
        <f>+[1]!Tabla46[[#This Row],[Precio Unitario]]*[1]!Tabla46[[#This Row],[Cantidad de Insumos]]</f>
        <v>#REF!</v>
      </c>
      <c r="U500" s="414">
        <v>265801</v>
      </c>
      <c r="V500" s="328" t="s">
        <v>926</v>
      </c>
      <c r="W500" s="420"/>
    </row>
    <row r="501" spans="2:23" ht="18.75" hidden="1" customHeight="1" x14ac:dyDescent="0.2">
      <c r="B501" s="419" t="e">
        <f>IF(Tabla46[[#This Row],[Tipos de Acciones]]="","",CONCATENATE(Tabla46[[#This Row],[POA]],".",Tabla46[[#This Row],[SRS]],".",Tabla46[[#This Row],[AREA]],".",Tabla46[[#This Row],[TIPO]]))</f>
        <v>#REF!</v>
      </c>
      <c r="C501" s="419" t="e">
        <f>IF(Tabla46[[#This Row],[Tipos de Acciones]]="","",'Formulario PPGR1'!#REF!)</f>
        <v>#REF!</v>
      </c>
      <c r="D501" s="419" t="e">
        <f>IF(Tabla46[[#This Row],[Tipos de Acciones]]="","",'Formulario PPGR1'!#REF!)</f>
        <v>#REF!</v>
      </c>
      <c r="E501" s="419" t="e">
        <f>IF(Tabla46[[#This Row],[Tipos de Acciones]]="","",'Formulario PPGR1'!#REF!)</f>
        <v>#REF!</v>
      </c>
      <c r="F501" s="419" t="e">
        <f>IF(Tabla46[[#This Row],[Tipos de Acciones]]="","",'Formulario PPGR1'!#REF!)</f>
        <v>#REF!</v>
      </c>
      <c r="G501" s="416" t="s">
        <v>936</v>
      </c>
      <c r="H501" s="416" t="s">
        <v>2221</v>
      </c>
      <c r="I501" s="417" t="s">
        <v>2233</v>
      </c>
      <c r="J501" s="416" t="s">
        <v>2234</v>
      </c>
      <c r="K501" s="418" t="s">
        <v>2235</v>
      </c>
      <c r="L501" s="416" t="s">
        <v>469</v>
      </c>
      <c r="M501" s="316" t="s">
        <v>2271</v>
      </c>
      <c r="N501" s="316" t="s">
        <v>1157</v>
      </c>
      <c r="O501" s="415" t="s">
        <v>2200</v>
      </c>
      <c r="P501" s="318" t="s">
        <v>1157</v>
      </c>
      <c r="Q501" s="293" t="s">
        <v>2201</v>
      </c>
      <c r="R501" s="293">
        <v>1</v>
      </c>
      <c r="S501" s="517">
        <v>8270</v>
      </c>
      <c r="T501" s="520" t="e">
        <f>+[1]!Tabla46[[#This Row],[Precio Unitario]]*[1]!Tabla46[[#This Row],[Cantidad de Insumos]]</f>
        <v>#REF!</v>
      </c>
      <c r="U501" s="414">
        <v>239301</v>
      </c>
      <c r="V501" s="328" t="s">
        <v>926</v>
      </c>
      <c r="W501" s="420"/>
    </row>
    <row r="502" spans="2:23" ht="18.75" hidden="1" customHeight="1" x14ac:dyDescent="0.2">
      <c r="B502" s="419" t="e">
        <f>IF(Tabla46[[#This Row],[Tipos de Acciones]]="","",CONCATENATE(Tabla46[[#This Row],[POA]],".",Tabla46[[#This Row],[SRS]],".",Tabla46[[#This Row],[AREA]],".",Tabla46[[#This Row],[TIPO]]))</f>
        <v>#REF!</v>
      </c>
      <c r="C502" s="419" t="e">
        <f>IF(Tabla46[[#This Row],[Tipos de Acciones]]="","",'Formulario PPGR1'!#REF!)</f>
        <v>#REF!</v>
      </c>
      <c r="D502" s="419" t="e">
        <f>IF(Tabla46[[#This Row],[Tipos de Acciones]]="","",'Formulario PPGR1'!#REF!)</f>
        <v>#REF!</v>
      </c>
      <c r="E502" s="419" t="e">
        <f>IF(Tabla46[[#This Row],[Tipos de Acciones]]="","",'Formulario PPGR1'!#REF!)</f>
        <v>#REF!</v>
      </c>
      <c r="F502" s="419" t="e">
        <f>IF(Tabla46[[#This Row],[Tipos de Acciones]]="","",'Formulario PPGR1'!#REF!)</f>
        <v>#REF!</v>
      </c>
      <c r="G502" s="416" t="s">
        <v>936</v>
      </c>
      <c r="H502" s="416" t="s">
        <v>2221</v>
      </c>
      <c r="I502" s="417" t="s">
        <v>2233</v>
      </c>
      <c r="J502" s="416" t="s">
        <v>2234</v>
      </c>
      <c r="K502" s="418" t="s">
        <v>2251</v>
      </c>
      <c r="L502" s="416" t="s">
        <v>469</v>
      </c>
      <c r="M502" s="316" t="s">
        <v>2271</v>
      </c>
      <c r="N502" s="316" t="s">
        <v>1157</v>
      </c>
      <c r="O502" s="415" t="s">
        <v>2200</v>
      </c>
      <c r="P502" s="318" t="s">
        <v>1157</v>
      </c>
      <c r="Q502" s="293" t="s">
        <v>2201</v>
      </c>
      <c r="R502" s="293">
        <v>1</v>
      </c>
      <c r="S502" s="517">
        <v>8270</v>
      </c>
      <c r="T502" s="520" t="e">
        <f>+[1]!Tabla46[[#This Row],[Precio Unitario]]*[1]!Tabla46[[#This Row],[Cantidad de Insumos]]</f>
        <v>#REF!</v>
      </c>
      <c r="U502" s="414">
        <v>239301</v>
      </c>
      <c r="V502" s="328" t="s">
        <v>926</v>
      </c>
      <c r="W502" s="420"/>
    </row>
    <row r="503" spans="2:23" ht="18.75" hidden="1" customHeight="1" x14ac:dyDescent="0.2">
      <c r="B503" s="419" t="e">
        <f>IF(Tabla46[[#This Row],[Tipos de Acciones]]="","",CONCATENATE(Tabla46[[#This Row],[POA]],".",Tabla46[[#This Row],[SRS]],".",Tabla46[[#This Row],[AREA]],".",Tabla46[[#This Row],[TIPO]]))</f>
        <v>#REF!</v>
      </c>
      <c r="C503" s="419" t="e">
        <f>IF(Tabla46[[#This Row],[Tipos de Acciones]]="","",'Formulario PPGR1'!#REF!)</f>
        <v>#REF!</v>
      </c>
      <c r="D503" s="419" t="e">
        <f>IF(Tabla46[[#This Row],[Tipos de Acciones]]="","",'Formulario PPGR1'!#REF!)</f>
        <v>#REF!</v>
      </c>
      <c r="E503" s="419" t="e">
        <f>IF(Tabla46[[#This Row],[Tipos de Acciones]]="","",'Formulario PPGR1'!#REF!)</f>
        <v>#REF!</v>
      </c>
      <c r="F503" s="419" t="e">
        <f>IF(Tabla46[[#This Row],[Tipos de Acciones]]="","",'Formulario PPGR1'!#REF!)</f>
        <v>#REF!</v>
      </c>
      <c r="G503" s="416" t="s">
        <v>936</v>
      </c>
      <c r="H503" s="416" t="s">
        <v>2206</v>
      </c>
      <c r="I503" s="417" t="s">
        <v>2212</v>
      </c>
      <c r="J503" s="416" t="s">
        <v>2212</v>
      </c>
      <c r="K503" s="418" t="s">
        <v>2213</v>
      </c>
      <c r="L503" s="416" t="s">
        <v>469</v>
      </c>
      <c r="M503" s="316" t="s">
        <v>2271</v>
      </c>
      <c r="N503" s="316" t="s">
        <v>1157</v>
      </c>
      <c r="O503" s="415" t="s">
        <v>2200</v>
      </c>
      <c r="P503" s="318" t="s">
        <v>1157</v>
      </c>
      <c r="Q503" s="293" t="s">
        <v>2201</v>
      </c>
      <c r="R503" s="293">
        <v>1</v>
      </c>
      <c r="S503" s="517">
        <v>56050</v>
      </c>
      <c r="T503" s="520" t="e">
        <f>+[1]!Tabla46[[#This Row],[Precio Unitario]]*[1]!Tabla46[[#This Row],[Cantidad de Insumos]]</f>
        <v>#REF!</v>
      </c>
      <c r="U503" s="414">
        <v>261301</v>
      </c>
      <c r="V503" s="328" t="s">
        <v>926</v>
      </c>
      <c r="W503" s="420"/>
    </row>
    <row r="504" spans="2:23" ht="18.75" hidden="1" customHeight="1" x14ac:dyDescent="0.2">
      <c r="B504" s="419" t="e">
        <f>IF(Tabla46[[#This Row],[Tipos de Acciones]]="","",CONCATENATE(Tabla46[[#This Row],[POA]],".",Tabla46[[#This Row],[SRS]],".",Tabla46[[#This Row],[AREA]],".",Tabla46[[#This Row],[TIPO]]))</f>
        <v>#REF!</v>
      </c>
      <c r="C504" s="419" t="e">
        <f>IF(Tabla46[[#This Row],[Tipos de Acciones]]="","",'Formulario PPGR1'!#REF!)</f>
        <v>#REF!</v>
      </c>
      <c r="D504" s="419" t="e">
        <f>IF(Tabla46[[#This Row],[Tipos de Acciones]]="","",'Formulario PPGR1'!#REF!)</f>
        <v>#REF!</v>
      </c>
      <c r="E504" s="419" t="e">
        <f>IF(Tabla46[[#This Row],[Tipos de Acciones]]="","",'Formulario PPGR1'!#REF!)</f>
        <v>#REF!</v>
      </c>
      <c r="F504" s="419" t="e">
        <f>IF(Tabla46[[#This Row],[Tipos de Acciones]]="","",'Formulario PPGR1'!#REF!)</f>
        <v>#REF!</v>
      </c>
      <c r="G504" s="416" t="s">
        <v>934</v>
      </c>
      <c r="H504" s="416" t="s">
        <v>2206</v>
      </c>
      <c r="I504" s="417" t="s">
        <v>2212</v>
      </c>
      <c r="J504" s="416" t="s">
        <v>2212</v>
      </c>
      <c r="K504" s="418" t="s">
        <v>2213</v>
      </c>
      <c r="L504" s="416" t="s">
        <v>469</v>
      </c>
      <c r="M504" s="316" t="s">
        <v>2271</v>
      </c>
      <c r="N504" s="316" t="s">
        <v>1157</v>
      </c>
      <c r="O504" s="415" t="s">
        <v>2200</v>
      </c>
      <c r="P504" s="318" t="s">
        <v>1157</v>
      </c>
      <c r="Q504" s="293" t="s">
        <v>2201</v>
      </c>
      <c r="R504" s="293">
        <v>3</v>
      </c>
      <c r="S504" s="517">
        <v>5000</v>
      </c>
      <c r="T504" s="520" t="e">
        <f>+[1]!Tabla46[[#This Row],[Precio Unitario]]*[1]!Tabla46[[#This Row],[Cantidad de Insumos]]</f>
        <v>#REF!</v>
      </c>
      <c r="U504" s="414">
        <v>261301</v>
      </c>
      <c r="V504" s="328" t="s">
        <v>926</v>
      </c>
      <c r="W504" s="420"/>
    </row>
    <row r="505" spans="2:23" ht="18.75" hidden="1" customHeight="1" x14ac:dyDescent="0.2">
      <c r="B505" s="419" t="e">
        <f>IF(Tabla46[[#This Row],[Tipos de Acciones]]="","",CONCATENATE(Tabla46[[#This Row],[POA]],".",Tabla46[[#This Row],[SRS]],".",Tabla46[[#This Row],[AREA]],".",Tabla46[[#This Row],[TIPO]]))</f>
        <v>#REF!</v>
      </c>
      <c r="C505" s="419" t="e">
        <f>IF(Tabla46[[#This Row],[Tipos de Acciones]]="","",'Formulario PPGR1'!#REF!)</f>
        <v>#REF!</v>
      </c>
      <c r="D505" s="419" t="e">
        <f>IF(Tabla46[[#This Row],[Tipos de Acciones]]="","",'Formulario PPGR1'!#REF!)</f>
        <v>#REF!</v>
      </c>
      <c r="E505" s="419" t="e">
        <f>IF(Tabla46[[#This Row],[Tipos de Acciones]]="","",'Formulario PPGR1'!#REF!)</f>
        <v>#REF!</v>
      </c>
      <c r="F505" s="419" t="e">
        <f>IF(Tabla46[[#This Row],[Tipos de Acciones]]="","",'Formulario PPGR1'!#REF!)</f>
        <v>#REF!</v>
      </c>
      <c r="G505" s="416" t="s">
        <v>936</v>
      </c>
      <c r="H505" s="416" t="s">
        <v>2215</v>
      </c>
      <c r="I505" s="417" t="s">
        <v>2216</v>
      </c>
      <c r="J505" s="416" t="s">
        <v>2216</v>
      </c>
      <c r="K505" s="418" t="s">
        <v>2217</v>
      </c>
      <c r="L505" s="416" t="s">
        <v>469</v>
      </c>
      <c r="M505" s="316" t="s">
        <v>2271</v>
      </c>
      <c r="N505" s="316" t="s">
        <v>1157</v>
      </c>
      <c r="O505" s="415" t="s">
        <v>2200</v>
      </c>
      <c r="P505" s="318" t="s">
        <v>1157</v>
      </c>
      <c r="Q505" s="293" t="s">
        <v>2201</v>
      </c>
      <c r="R505" s="293">
        <v>1</v>
      </c>
      <c r="S505" s="517">
        <v>15000</v>
      </c>
      <c r="T505" s="520" t="e">
        <f>+[1]!Tabla46[[#This Row],[Precio Unitario]]*[1]!Tabla46[[#This Row],[Cantidad de Insumos]]</f>
        <v>#REF!</v>
      </c>
      <c r="U505" s="414">
        <v>239601</v>
      </c>
      <c r="V505" s="328" t="s">
        <v>926</v>
      </c>
      <c r="W505" s="420"/>
    </row>
    <row r="506" spans="2:23" ht="18.75" hidden="1" customHeight="1" x14ac:dyDescent="0.2">
      <c r="B506" s="419" t="e">
        <f>IF(Tabla46[[#This Row],[Tipos de Acciones]]="","",CONCATENATE(Tabla46[[#This Row],[POA]],".",Tabla46[[#This Row],[SRS]],".",Tabla46[[#This Row],[AREA]],".",Tabla46[[#This Row],[TIPO]]))</f>
        <v>#REF!</v>
      </c>
      <c r="C506" s="419" t="e">
        <f>IF(Tabla46[[#This Row],[Tipos de Acciones]]="","",'Formulario PPGR1'!#REF!)</f>
        <v>#REF!</v>
      </c>
      <c r="D506" s="419" t="e">
        <f>IF(Tabla46[[#This Row],[Tipos de Acciones]]="","",'Formulario PPGR1'!#REF!)</f>
        <v>#REF!</v>
      </c>
      <c r="E506" s="419" t="e">
        <f>IF(Tabla46[[#This Row],[Tipos de Acciones]]="","",'Formulario PPGR1'!#REF!)</f>
        <v>#REF!</v>
      </c>
      <c r="F506" s="419" t="e">
        <f>IF(Tabla46[[#This Row],[Tipos de Acciones]]="","",'Formulario PPGR1'!#REF!)</f>
        <v>#REF!</v>
      </c>
      <c r="G506" s="416" t="s">
        <v>936</v>
      </c>
      <c r="H506" s="416" t="s">
        <v>2218</v>
      </c>
      <c r="I506" s="417" t="s">
        <v>2219</v>
      </c>
      <c r="J506" s="416" t="s">
        <v>2219</v>
      </c>
      <c r="K506" s="418" t="s">
        <v>2220</v>
      </c>
      <c r="L506" s="416" t="s">
        <v>469</v>
      </c>
      <c r="M506" s="316" t="s">
        <v>2271</v>
      </c>
      <c r="N506" s="316" t="s">
        <v>1157</v>
      </c>
      <c r="O506" s="415" t="s">
        <v>2200</v>
      </c>
      <c r="P506" s="318" t="s">
        <v>1157</v>
      </c>
      <c r="Q506" s="293" t="s">
        <v>2201</v>
      </c>
      <c r="R506" s="293">
        <v>2</v>
      </c>
      <c r="S506" s="517">
        <v>8600</v>
      </c>
      <c r="T506" s="520" t="e">
        <f>+[1]!Tabla46[[#This Row],[Precio Unitario]]*[1]!Tabla46[[#This Row],[Cantidad de Insumos]]</f>
        <v>#REF!</v>
      </c>
      <c r="U506" s="414">
        <v>239601</v>
      </c>
      <c r="V506" s="328" t="s">
        <v>926</v>
      </c>
      <c r="W506" s="420"/>
    </row>
    <row r="507" spans="2:23" ht="18.75" hidden="1" customHeight="1" x14ac:dyDescent="0.2">
      <c r="B507" s="419" t="e">
        <f>IF(Tabla46[[#This Row],[Tipos de Acciones]]="","",CONCATENATE(Tabla46[[#This Row],[POA]],".",Tabla46[[#This Row],[SRS]],".",Tabla46[[#This Row],[AREA]],".",Tabla46[[#This Row],[TIPO]]))</f>
        <v>#REF!</v>
      </c>
      <c r="C507" s="419" t="e">
        <f>IF(Tabla46[[#This Row],[Tipos de Acciones]]="","",'Formulario PPGR1'!#REF!)</f>
        <v>#REF!</v>
      </c>
      <c r="D507" s="419" t="e">
        <f>IF(Tabla46[[#This Row],[Tipos de Acciones]]="","",'Formulario PPGR1'!#REF!)</f>
        <v>#REF!</v>
      </c>
      <c r="E507" s="419" t="e">
        <f>IF(Tabla46[[#This Row],[Tipos de Acciones]]="","",'Formulario PPGR1'!#REF!)</f>
        <v>#REF!</v>
      </c>
      <c r="F507" s="419" t="e">
        <f>IF(Tabla46[[#This Row],[Tipos de Acciones]]="","",'Formulario PPGR1'!#REF!)</f>
        <v>#REF!</v>
      </c>
      <c r="G507" s="416" t="s">
        <v>936</v>
      </c>
      <c r="H507" s="416" t="s">
        <v>2221</v>
      </c>
      <c r="I507" s="417" t="s">
        <v>2222</v>
      </c>
      <c r="J507" s="416" t="s">
        <v>2222</v>
      </c>
      <c r="K507" s="418" t="s">
        <v>2223</v>
      </c>
      <c r="L507" s="416" t="s">
        <v>469</v>
      </c>
      <c r="M507" s="316" t="s">
        <v>2271</v>
      </c>
      <c r="N507" s="316" t="s">
        <v>1157</v>
      </c>
      <c r="O507" s="415" t="s">
        <v>2200</v>
      </c>
      <c r="P507" s="318" t="s">
        <v>1157</v>
      </c>
      <c r="Q507" s="293" t="s">
        <v>2201</v>
      </c>
      <c r="R507" s="293">
        <v>2</v>
      </c>
      <c r="S507" s="517">
        <v>43660</v>
      </c>
      <c r="T507" s="520" t="e">
        <f>+[1]!Tabla46[[#This Row],[Precio Unitario]]*[1]!Tabla46[[#This Row],[Cantidad de Insumos]]</f>
        <v>#REF!</v>
      </c>
      <c r="U507" s="414">
        <v>261901</v>
      </c>
      <c r="V507" s="328" t="s">
        <v>926</v>
      </c>
      <c r="W507" s="420"/>
    </row>
    <row r="508" spans="2:23" ht="18.75" hidden="1" customHeight="1" x14ac:dyDescent="0.2">
      <c r="B508" s="419" t="e">
        <f>IF(Tabla46[[#This Row],[Tipos de Acciones]]="","",CONCATENATE(Tabla46[[#This Row],[POA]],".",Tabla46[[#This Row],[SRS]],".",Tabla46[[#This Row],[AREA]],".",Tabla46[[#This Row],[TIPO]]))</f>
        <v>#REF!</v>
      </c>
      <c r="C508" s="419" t="e">
        <f>IF(Tabla46[[#This Row],[Tipos de Acciones]]="","",'Formulario PPGR1'!#REF!)</f>
        <v>#REF!</v>
      </c>
      <c r="D508" s="419" t="e">
        <f>IF(Tabla46[[#This Row],[Tipos de Acciones]]="","",'Formulario PPGR1'!#REF!)</f>
        <v>#REF!</v>
      </c>
      <c r="E508" s="419" t="e">
        <f>IF(Tabla46[[#This Row],[Tipos de Acciones]]="","",'Formulario PPGR1'!#REF!)</f>
        <v>#REF!</v>
      </c>
      <c r="F508" s="419" t="e">
        <f>IF(Tabla46[[#This Row],[Tipos de Acciones]]="","",'Formulario PPGR1'!#REF!)</f>
        <v>#REF!</v>
      </c>
      <c r="G508" s="416" t="s">
        <v>936</v>
      </c>
      <c r="H508" s="416" t="s">
        <v>2221</v>
      </c>
      <c r="I508" s="417" t="s">
        <v>2236</v>
      </c>
      <c r="J508" s="416" t="s">
        <v>2236</v>
      </c>
      <c r="K508" s="418" t="s">
        <v>2237</v>
      </c>
      <c r="L508" s="416" t="s">
        <v>469</v>
      </c>
      <c r="M508" s="316" t="s">
        <v>2271</v>
      </c>
      <c r="N508" s="316" t="s">
        <v>1157</v>
      </c>
      <c r="O508" s="415" t="s">
        <v>2200</v>
      </c>
      <c r="P508" s="318" t="s">
        <v>1157</v>
      </c>
      <c r="Q508" s="293" t="s">
        <v>2201</v>
      </c>
      <c r="R508" s="293">
        <v>2</v>
      </c>
      <c r="S508" s="517">
        <v>15733.33</v>
      </c>
      <c r="T508" s="520" t="e">
        <f>+[1]!Tabla46[[#This Row],[Precio Unitario]]*[1]!Tabla46[[#This Row],[Cantidad de Insumos]]</f>
        <v>#REF!</v>
      </c>
      <c r="U508" s="414">
        <v>239301</v>
      </c>
      <c r="V508" s="328" t="s">
        <v>926</v>
      </c>
      <c r="W508" s="420"/>
    </row>
    <row r="509" spans="2:23" ht="18.75" hidden="1" customHeight="1" x14ac:dyDescent="0.2">
      <c r="B509" s="419" t="e">
        <f>IF(Tabla46[[#This Row],[Tipos de Acciones]]="","",CONCATENATE(Tabla46[[#This Row],[POA]],".",Tabla46[[#This Row],[SRS]],".",Tabla46[[#This Row],[AREA]],".",Tabla46[[#This Row],[TIPO]]))</f>
        <v>#REF!</v>
      </c>
      <c r="C509" s="419" t="e">
        <f>IF(Tabla46[[#This Row],[Tipos de Acciones]]="","",'Formulario PPGR1'!#REF!)</f>
        <v>#REF!</v>
      </c>
      <c r="D509" s="419" t="e">
        <f>IF(Tabla46[[#This Row],[Tipos de Acciones]]="","",'Formulario PPGR1'!#REF!)</f>
        <v>#REF!</v>
      </c>
      <c r="E509" s="419" t="e">
        <f>IF(Tabla46[[#This Row],[Tipos de Acciones]]="","",'Formulario PPGR1'!#REF!)</f>
        <v>#REF!</v>
      </c>
      <c r="F509" s="419" t="e">
        <f>IF(Tabla46[[#This Row],[Tipos de Acciones]]="","",'Formulario PPGR1'!#REF!)</f>
        <v>#REF!</v>
      </c>
      <c r="G509" s="416" t="s">
        <v>936</v>
      </c>
      <c r="H509" s="416" t="s">
        <v>2221</v>
      </c>
      <c r="I509" s="417" t="s">
        <v>2236</v>
      </c>
      <c r="J509" s="416" t="s">
        <v>2236</v>
      </c>
      <c r="K509" s="418" t="s">
        <v>2238</v>
      </c>
      <c r="L509" s="416" t="s">
        <v>469</v>
      </c>
      <c r="M509" s="316" t="s">
        <v>2271</v>
      </c>
      <c r="N509" s="316" t="s">
        <v>1157</v>
      </c>
      <c r="O509" s="415" t="s">
        <v>2200</v>
      </c>
      <c r="P509" s="318" t="s">
        <v>1157</v>
      </c>
      <c r="Q509" s="293" t="s">
        <v>2201</v>
      </c>
      <c r="R509" s="293">
        <v>2</v>
      </c>
      <c r="S509" s="517">
        <v>4500</v>
      </c>
      <c r="T509" s="520" t="e">
        <f>+[1]!Tabla46[[#This Row],[Precio Unitario]]*[1]!Tabla46[[#This Row],[Cantidad de Insumos]]</f>
        <v>#REF!</v>
      </c>
      <c r="U509" s="414">
        <v>239301</v>
      </c>
      <c r="V509" s="328" t="s">
        <v>926</v>
      </c>
      <c r="W509" s="420"/>
    </row>
    <row r="510" spans="2:23" ht="18.75" hidden="1" customHeight="1" x14ac:dyDescent="0.2">
      <c r="B510" s="419" t="e">
        <f>IF(Tabla46[[#This Row],[Tipos de Acciones]]="","",CONCATENATE(Tabla46[[#This Row],[POA]],".",Tabla46[[#This Row],[SRS]],".",Tabla46[[#This Row],[AREA]],".",Tabla46[[#This Row],[TIPO]]))</f>
        <v>#REF!</v>
      </c>
      <c r="C510" s="419" t="e">
        <f>IF(Tabla46[[#This Row],[Tipos de Acciones]]="","",'Formulario PPGR1'!#REF!)</f>
        <v>#REF!</v>
      </c>
      <c r="D510" s="419" t="e">
        <f>IF(Tabla46[[#This Row],[Tipos de Acciones]]="","",'Formulario PPGR1'!#REF!)</f>
        <v>#REF!</v>
      </c>
      <c r="E510" s="419" t="e">
        <f>IF(Tabla46[[#This Row],[Tipos de Acciones]]="","",'Formulario PPGR1'!#REF!)</f>
        <v>#REF!</v>
      </c>
      <c r="F510" s="419" t="e">
        <f>IF(Tabla46[[#This Row],[Tipos de Acciones]]="","",'Formulario PPGR1'!#REF!)</f>
        <v>#REF!</v>
      </c>
      <c r="G510" s="416" t="s">
        <v>936</v>
      </c>
      <c r="H510" s="416" t="s">
        <v>2221</v>
      </c>
      <c r="I510" s="417" t="s">
        <v>2236</v>
      </c>
      <c r="J510" s="416" t="s">
        <v>2236</v>
      </c>
      <c r="K510" s="418" t="s">
        <v>2239</v>
      </c>
      <c r="L510" s="416" t="s">
        <v>469</v>
      </c>
      <c r="M510" s="316" t="s">
        <v>2271</v>
      </c>
      <c r="N510" s="316" t="s">
        <v>1157</v>
      </c>
      <c r="O510" s="415" t="s">
        <v>2200</v>
      </c>
      <c r="P510" s="318" t="s">
        <v>1157</v>
      </c>
      <c r="Q510" s="293" t="s">
        <v>2201</v>
      </c>
      <c r="R510" s="293">
        <v>2</v>
      </c>
      <c r="S510" s="517">
        <v>15733.33</v>
      </c>
      <c r="T510" s="520" t="e">
        <f>+[1]!Tabla46[[#This Row],[Precio Unitario]]*[1]!Tabla46[[#This Row],[Cantidad de Insumos]]</f>
        <v>#REF!</v>
      </c>
      <c r="U510" s="414">
        <v>239301</v>
      </c>
      <c r="V510" s="328" t="s">
        <v>926</v>
      </c>
      <c r="W510" s="420"/>
    </row>
    <row r="511" spans="2:23" ht="18.75" hidden="1" customHeight="1" x14ac:dyDescent="0.2">
      <c r="B511" s="419" t="e">
        <f>IF(Tabla46[[#This Row],[Tipos de Acciones]]="","",CONCATENATE(Tabla46[[#This Row],[POA]],".",Tabla46[[#This Row],[SRS]],".",Tabla46[[#This Row],[AREA]],".",Tabla46[[#This Row],[TIPO]]))</f>
        <v>#REF!</v>
      </c>
      <c r="C511" s="419" t="e">
        <f>IF(Tabla46[[#This Row],[Tipos de Acciones]]="","",'Formulario PPGR1'!#REF!)</f>
        <v>#REF!</v>
      </c>
      <c r="D511" s="419" t="e">
        <f>IF(Tabla46[[#This Row],[Tipos de Acciones]]="","",'Formulario PPGR1'!#REF!)</f>
        <v>#REF!</v>
      </c>
      <c r="E511" s="419" t="e">
        <f>IF(Tabla46[[#This Row],[Tipos de Acciones]]="","",'Formulario PPGR1'!#REF!)</f>
        <v>#REF!</v>
      </c>
      <c r="F511" s="419" t="e">
        <f>IF(Tabla46[[#This Row],[Tipos de Acciones]]="","",'Formulario PPGR1'!#REF!)</f>
        <v>#REF!</v>
      </c>
      <c r="G511" s="416" t="s">
        <v>936</v>
      </c>
      <c r="H511" s="416" t="s">
        <v>2221</v>
      </c>
      <c r="I511" s="417" t="s">
        <v>2224</v>
      </c>
      <c r="J511" s="416" t="s">
        <v>2224</v>
      </c>
      <c r="K511" s="418" t="s">
        <v>2225</v>
      </c>
      <c r="L511" s="416" t="s">
        <v>469</v>
      </c>
      <c r="M511" s="316" t="s">
        <v>2271</v>
      </c>
      <c r="N511" s="316" t="s">
        <v>1157</v>
      </c>
      <c r="O511" s="415" t="s">
        <v>2200</v>
      </c>
      <c r="P511" s="318" t="s">
        <v>1157</v>
      </c>
      <c r="Q511" s="293" t="s">
        <v>2201</v>
      </c>
      <c r="R511" s="293">
        <v>1</v>
      </c>
      <c r="S511" s="517">
        <v>44333.33</v>
      </c>
      <c r="T511" s="520" t="e">
        <f>+[1]!Tabla46[[#This Row],[Precio Unitario]]*[1]!Tabla46[[#This Row],[Cantidad de Insumos]]</f>
        <v>#REF!</v>
      </c>
      <c r="U511" s="414">
        <v>239301</v>
      </c>
      <c r="V511" s="328" t="s">
        <v>926</v>
      </c>
      <c r="W511" s="420"/>
    </row>
    <row r="512" spans="2:23" ht="18.75" hidden="1" customHeight="1" x14ac:dyDescent="0.2">
      <c r="B512" s="419" t="e">
        <f>IF(Tabla46[[#This Row],[Tipos de Acciones]]="","",CONCATENATE(Tabla46[[#This Row],[POA]],".",Tabla46[[#This Row],[SRS]],".",Tabla46[[#This Row],[AREA]],".",Tabla46[[#This Row],[TIPO]]))</f>
        <v>#REF!</v>
      </c>
      <c r="C512" s="419" t="e">
        <f>IF(Tabla46[[#This Row],[Tipos de Acciones]]="","",'Formulario PPGR1'!#REF!)</f>
        <v>#REF!</v>
      </c>
      <c r="D512" s="419" t="e">
        <f>IF(Tabla46[[#This Row],[Tipos de Acciones]]="","",'Formulario PPGR1'!#REF!)</f>
        <v>#REF!</v>
      </c>
      <c r="E512" s="419" t="e">
        <f>IF(Tabla46[[#This Row],[Tipos de Acciones]]="","",'Formulario PPGR1'!#REF!)</f>
        <v>#REF!</v>
      </c>
      <c r="F512" s="419" t="e">
        <f>IF(Tabla46[[#This Row],[Tipos de Acciones]]="","",'Formulario PPGR1'!#REF!)</f>
        <v>#REF!</v>
      </c>
      <c r="G512" s="416" t="s">
        <v>936</v>
      </c>
      <c r="H512" s="416" t="s">
        <v>2221</v>
      </c>
      <c r="I512" s="417" t="s">
        <v>2222</v>
      </c>
      <c r="J512" s="416" t="s">
        <v>2222</v>
      </c>
      <c r="K512" s="418" t="s">
        <v>2226</v>
      </c>
      <c r="L512" s="416" t="s">
        <v>469</v>
      </c>
      <c r="M512" s="316" t="s">
        <v>2271</v>
      </c>
      <c r="N512" s="316" t="s">
        <v>1157</v>
      </c>
      <c r="O512" s="415" t="s">
        <v>2200</v>
      </c>
      <c r="P512" s="318" t="s">
        <v>1157</v>
      </c>
      <c r="Q512" s="293" t="s">
        <v>2201</v>
      </c>
      <c r="R512" s="293">
        <v>1</v>
      </c>
      <c r="S512" s="517">
        <v>104465.4</v>
      </c>
      <c r="T512" s="520" t="e">
        <f>+[1]!Tabla46[[#This Row],[Precio Unitario]]*[1]!Tabla46[[#This Row],[Cantidad de Insumos]]</f>
        <v>#REF!</v>
      </c>
      <c r="U512" s="414">
        <v>261901</v>
      </c>
      <c r="V512" s="328" t="s">
        <v>926</v>
      </c>
      <c r="W512" s="420"/>
    </row>
    <row r="513" spans="2:23" ht="18.75" hidden="1" customHeight="1" x14ac:dyDescent="0.2">
      <c r="B513" s="419" t="e">
        <f>IF(Tabla46[[#This Row],[Tipos de Acciones]]="","",CONCATENATE(Tabla46[[#This Row],[POA]],".",Tabla46[[#This Row],[SRS]],".",Tabla46[[#This Row],[AREA]],".",Tabla46[[#This Row],[TIPO]]))</f>
        <v>#REF!</v>
      </c>
      <c r="C513" s="419" t="e">
        <f>IF(Tabla46[[#This Row],[Tipos de Acciones]]="","",'Formulario PPGR1'!#REF!)</f>
        <v>#REF!</v>
      </c>
      <c r="D513" s="419" t="e">
        <f>IF(Tabla46[[#This Row],[Tipos de Acciones]]="","",'Formulario PPGR1'!#REF!)</f>
        <v>#REF!</v>
      </c>
      <c r="E513" s="419" t="e">
        <f>IF(Tabla46[[#This Row],[Tipos de Acciones]]="","",'Formulario PPGR1'!#REF!)</f>
        <v>#REF!</v>
      </c>
      <c r="F513" s="419" t="e">
        <f>IF(Tabla46[[#This Row],[Tipos de Acciones]]="","",'Formulario PPGR1'!#REF!)</f>
        <v>#REF!</v>
      </c>
      <c r="G513" s="416" t="s">
        <v>936</v>
      </c>
      <c r="H513" s="416" t="s">
        <v>2221</v>
      </c>
      <c r="I513" s="417" t="s">
        <v>2227</v>
      </c>
      <c r="J513" s="416" t="s">
        <v>2227</v>
      </c>
      <c r="K513" s="418" t="s">
        <v>2228</v>
      </c>
      <c r="L513" s="416" t="s">
        <v>469</v>
      </c>
      <c r="M513" s="316" t="s">
        <v>2271</v>
      </c>
      <c r="N513" s="316" t="s">
        <v>1157</v>
      </c>
      <c r="O513" s="415" t="s">
        <v>2200</v>
      </c>
      <c r="P513" s="318" t="s">
        <v>1157</v>
      </c>
      <c r="Q513" s="293" t="s">
        <v>2201</v>
      </c>
      <c r="R513" s="293">
        <v>1</v>
      </c>
      <c r="S513" s="517">
        <v>12836.04</v>
      </c>
      <c r="T513" s="520" t="e">
        <f>+[1]!Tabla46[[#This Row],[Precio Unitario]]*[1]!Tabla46[[#This Row],[Cantidad de Insumos]]</f>
        <v>#REF!</v>
      </c>
      <c r="U513" s="414">
        <v>239301</v>
      </c>
      <c r="V513" s="328" t="s">
        <v>926</v>
      </c>
      <c r="W513" s="420"/>
    </row>
    <row r="514" spans="2:23" ht="18.75" customHeight="1" x14ac:dyDescent="0.2">
      <c r="B514" s="419" t="e">
        <f>IF(Tabla46[[#This Row],[Tipos de Acciones]]="","",CONCATENATE(Tabla46[[#This Row],[POA]],".",Tabla46[[#This Row],[SRS]],".",Tabla46[[#This Row],[AREA]],".",Tabla46[[#This Row],[TIPO]]))</f>
        <v>#REF!</v>
      </c>
      <c r="C514" s="419" t="e">
        <f>IF(Tabla46[[#This Row],[Tipos de Acciones]]="","",'Formulario PPGR1'!#REF!)</f>
        <v>#REF!</v>
      </c>
      <c r="D514" s="419" t="e">
        <f>IF(Tabla46[[#This Row],[Tipos de Acciones]]="","",'Formulario PPGR1'!#REF!)</f>
        <v>#REF!</v>
      </c>
      <c r="E514" s="419" t="e">
        <f>IF(Tabla46[[#This Row],[Tipos de Acciones]]="","",'Formulario PPGR1'!#REF!)</f>
        <v>#REF!</v>
      </c>
      <c r="F514" s="419" t="e">
        <f>IF(Tabla46[[#This Row],[Tipos de Acciones]]="","",'Formulario PPGR1'!#REF!)</f>
        <v>#REF!</v>
      </c>
      <c r="G514" s="416" t="s">
        <v>936</v>
      </c>
      <c r="H514" s="416" t="s">
        <v>2221</v>
      </c>
      <c r="I514" s="417" t="s">
        <v>2229</v>
      </c>
      <c r="J514" s="416" t="s">
        <v>2229</v>
      </c>
      <c r="K514" s="418" t="s">
        <v>2230</v>
      </c>
      <c r="L514" s="416" t="s">
        <v>469</v>
      </c>
      <c r="M514" s="316" t="s">
        <v>2271</v>
      </c>
      <c r="N514" s="316" t="s">
        <v>1157</v>
      </c>
      <c r="O514" s="415" t="s">
        <v>2200</v>
      </c>
      <c r="P514" s="318" t="s">
        <v>1157</v>
      </c>
      <c r="Q514" s="293" t="s">
        <v>2201</v>
      </c>
      <c r="R514" s="293">
        <v>1</v>
      </c>
      <c r="S514" s="517">
        <v>180000</v>
      </c>
      <c r="T514" s="520" t="e">
        <f>+[1]!Tabla46[[#This Row],[Precio Unitario]]*[1]!Tabla46[[#This Row],[Cantidad de Insumos]]</f>
        <v>#REF!</v>
      </c>
      <c r="U514" s="414">
        <v>263101</v>
      </c>
      <c r="V514" s="328" t="s">
        <v>926</v>
      </c>
      <c r="W514" s="420"/>
    </row>
    <row r="515" spans="2:23" ht="18.75" hidden="1" customHeight="1" x14ac:dyDescent="0.2">
      <c r="B515" s="419" t="e">
        <f>IF(Tabla46[[#This Row],[Tipos de Acciones]]="","",CONCATENATE(Tabla46[[#This Row],[POA]],".",Tabla46[[#This Row],[SRS]],".",Tabla46[[#This Row],[AREA]],".",Tabla46[[#This Row],[TIPO]]))</f>
        <v>#REF!</v>
      </c>
      <c r="C515" s="419" t="e">
        <f>IF(Tabla46[[#This Row],[Tipos de Acciones]]="","",'Formulario PPGR1'!#REF!)</f>
        <v>#REF!</v>
      </c>
      <c r="D515" s="419" t="e">
        <f>IF(Tabla46[[#This Row],[Tipos de Acciones]]="","",'Formulario PPGR1'!#REF!)</f>
        <v>#REF!</v>
      </c>
      <c r="E515" s="419" t="e">
        <f>IF(Tabla46[[#This Row],[Tipos de Acciones]]="","",'Formulario PPGR1'!#REF!)</f>
        <v>#REF!</v>
      </c>
      <c r="F515" s="419" t="e">
        <f>IF(Tabla46[[#This Row],[Tipos de Acciones]]="","",'Formulario PPGR1'!#REF!)</f>
        <v>#REF!</v>
      </c>
      <c r="G515" s="416" t="s">
        <v>936</v>
      </c>
      <c r="H515" s="416" t="s">
        <v>2221</v>
      </c>
      <c r="I515" s="417" t="s">
        <v>2231</v>
      </c>
      <c r="J515" s="416" t="s">
        <v>2231</v>
      </c>
      <c r="K515" s="418" t="s">
        <v>2232</v>
      </c>
      <c r="L515" s="416" t="s">
        <v>469</v>
      </c>
      <c r="M515" s="316" t="s">
        <v>2271</v>
      </c>
      <c r="N515" s="316" t="s">
        <v>1157</v>
      </c>
      <c r="O515" s="415" t="s">
        <v>2200</v>
      </c>
      <c r="P515" s="318" t="s">
        <v>1157</v>
      </c>
      <c r="Q515" s="293" t="s">
        <v>2201</v>
      </c>
      <c r="R515" s="293">
        <v>2</v>
      </c>
      <c r="S515" s="517">
        <v>32099.97</v>
      </c>
      <c r="T515" s="520" t="e">
        <f>+[1]!Tabla46[[#This Row],[Precio Unitario]]*[1]!Tabla46[[#This Row],[Cantidad de Insumos]]</f>
        <v>#REF!</v>
      </c>
      <c r="U515" s="414">
        <v>239301</v>
      </c>
      <c r="V515" s="328" t="s">
        <v>926</v>
      </c>
      <c r="W515" s="420"/>
    </row>
    <row r="516" spans="2:23" ht="18.75" hidden="1" customHeight="1" x14ac:dyDescent="0.2">
      <c r="B516" s="419" t="e">
        <f>IF(Tabla46[[#This Row],[Tipos de Acciones]]="","",CONCATENATE(Tabla46[[#This Row],[POA]],".",Tabla46[[#This Row],[SRS]],".",Tabla46[[#This Row],[AREA]],".",Tabla46[[#This Row],[TIPO]]))</f>
        <v>#REF!</v>
      </c>
      <c r="C516" s="419" t="e">
        <f>IF(Tabla46[[#This Row],[Tipos de Acciones]]="","",'Formulario PPGR1'!#REF!)</f>
        <v>#REF!</v>
      </c>
      <c r="D516" s="419" t="e">
        <f>IF(Tabla46[[#This Row],[Tipos de Acciones]]="","",'Formulario PPGR1'!#REF!)</f>
        <v>#REF!</v>
      </c>
      <c r="E516" s="419" t="e">
        <f>IF(Tabla46[[#This Row],[Tipos de Acciones]]="","",'Formulario PPGR1'!#REF!)</f>
        <v>#REF!</v>
      </c>
      <c r="F516" s="419" t="e">
        <f>IF(Tabla46[[#This Row],[Tipos de Acciones]]="","",'Formulario PPGR1'!#REF!)</f>
        <v>#REF!</v>
      </c>
      <c r="G516" s="416" t="s">
        <v>936</v>
      </c>
      <c r="H516" s="416" t="s">
        <v>2206</v>
      </c>
      <c r="I516" s="417" t="s">
        <v>2212</v>
      </c>
      <c r="J516" s="416" t="s">
        <v>2212</v>
      </c>
      <c r="K516" s="418" t="s">
        <v>2213</v>
      </c>
      <c r="L516" s="416" t="s">
        <v>469</v>
      </c>
      <c r="M516" s="316" t="s">
        <v>2272</v>
      </c>
      <c r="N516" s="316" t="s">
        <v>1157</v>
      </c>
      <c r="O516" s="415" t="s">
        <v>2200</v>
      </c>
      <c r="P516" s="318" t="s">
        <v>1157</v>
      </c>
      <c r="Q516" s="293" t="s">
        <v>2201</v>
      </c>
      <c r="R516" s="293">
        <v>1</v>
      </c>
      <c r="S516" s="517">
        <v>56050</v>
      </c>
      <c r="T516" s="520" t="e">
        <f>+[1]!Tabla46[[#This Row],[Precio Unitario]]*[1]!Tabla46[[#This Row],[Cantidad de Insumos]]</f>
        <v>#REF!</v>
      </c>
      <c r="U516" s="414">
        <v>261301</v>
      </c>
      <c r="V516" s="328" t="s">
        <v>926</v>
      </c>
      <c r="W516" s="420"/>
    </row>
    <row r="517" spans="2:23" ht="18.75" hidden="1" customHeight="1" x14ac:dyDescent="0.2">
      <c r="B517" s="419" t="e">
        <f>IF(Tabla46[[#This Row],[Tipos de Acciones]]="","",CONCATENATE(Tabla46[[#This Row],[POA]],".",Tabla46[[#This Row],[SRS]],".",Tabla46[[#This Row],[AREA]],".",Tabla46[[#This Row],[TIPO]]))</f>
        <v>#REF!</v>
      </c>
      <c r="C517" s="419" t="e">
        <f>IF(Tabla46[[#This Row],[Tipos de Acciones]]="","",'Formulario PPGR1'!#REF!)</f>
        <v>#REF!</v>
      </c>
      <c r="D517" s="419" t="e">
        <f>IF(Tabla46[[#This Row],[Tipos de Acciones]]="","",'Formulario PPGR1'!#REF!)</f>
        <v>#REF!</v>
      </c>
      <c r="E517" s="419" t="e">
        <f>IF(Tabla46[[#This Row],[Tipos de Acciones]]="","",'Formulario PPGR1'!#REF!)</f>
        <v>#REF!</v>
      </c>
      <c r="F517" s="419" t="e">
        <f>IF(Tabla46[[#This Row],[Tipos de Acciones]]="","",'Formulario PPGR1'!#REF!)</f>
        <v>#REF!</v>
      </c>
      <c r="G517" s="416" t="s">
        <v>934</v>
      </c>
      <c r="H517" s="416" t="s">
        <v>2206</v>
      </c>
      <c r="I517" s="417" t="s">
        <v>2212</v>
      </c>
      <c r="J517" s="416" t="s">
        <v>2212</v>
      </c>
      <c r="K517" s="418" t="s">
        <v>2213</v>
      </c>
      <c r="L517" s="416" t="s">
        <v>469</v>
      </c>
      <c r="M517" s="316" t="s">
        <v>2272</v>
      </c>
      <c r="N517" s="316" t="s">
        <v>1157</v>
      </c>
      <c r="O517" s="415" t="s">
        <v>2200</v>
      </c>
      <c r="P517" s="318" t="s">
        <v>1157</v>
      </c>
      <c r="Q517" s="293" t="s">
        <v>2201</v>
      </c>
      <c r="R517" s="293">
        <v>3</v>
      </c>
      <c r="S517" s="517">
        <v>5000</v>
      </c>
      <c r="T517" s="520" t="e">
        <f>+[1]!Tabla46[[#This Row],[Precio Unitario]]*[1]!Tabla46[[#This Row],[Cantidad de Insumos]]</f>
        <v>#REF!</v>
      </c>
      <c r="U517" s="414">
        <v>261301</v>
      </c>
      <c r="V517" s="328" t="s">
        <v>926</v>
      </c>
      <c r="W517" s="420"/>
    </row>
    <row r="518" spans="2:23" ht="18.75" hidden="1" customHeight="1" x14ac:dyDescent="0.2">
      <c r="B518" s="419" t="e">
        <f>IF(Tabla46[[#This Row],[Tipos de Acciones]]="","",CONCATENATE(Tabla46[[#This Row],[POA]],".",Tabla46[[#This Row],[SRS]],".",Tabla46[[#This Row],[AREA]],".",Tabla46[[#This Row],[TIPO]]))</f>
        <v>#REF!</v>
      </c>
      <c r="C518" s="419" t="e">
        <f>IF(Tabla46[[#This Row],[Tipos de Acciones]]="","",'Formulario PPGR1'!#REF!)</f>
        <v>#REF!</v>
      </c>
      <c r="D518" s="419" t="e">
        <f>IF(Tabla46[[#This Row],[Tipos de Acciones]]="","",'Formulario PPGR1'!#REF!)</f>
        <v>#REF!</v>
      </c>
      <c r="E518" s="419" t="e">
        <f>IF(Tabla46[[#This Row],[Tipos de Acciones]]="","",'Formulario PPGR1'!#REF!)</f>
        <v>#REF!</v>
      </c>
      <c r="F518" s="419" t="e">
        <f>IF(Tabla46[[#This Row],[Tipos de Acciones]]="","",'Formulario PPGR1'!#REF!)</f>
        <v>#REF!</v>
      </c>
      <c r="G518" s="416" t="s">
        <v>936</v>
      </c>
      <c r="H518" s="416" t="s">
        <v>2215</v>
      </c>
      <c r="I518" s="417" t="s">
        <v>2216</v>
      </c>
      <c r="J518" s="416" t="s">
        <v>2216</v>
      </c>
      <c r="K518" s="418" t="s">
        <v>2217</v>
      </c>
      <c r="L518" s="416" t="s">
        <v>469</v>
      </c>
      <c r="M518" s="316" t="s">
        <v>2272</v>
      </c>
      <c r="N518" s="316" t="s">
        <v>1157</v>
      </c>
      <c r="O518" s="415" t="s">
        <v>2200</v>
      </c>
      <c r="P518" s="318" t="s">
        <v>1157</v>
      </c>
      <c r="Q518" s="293" t="s">
        <v>2201</v>
      </c>
      <c r="R518" s="293">
        <v>1</v>
      </c>
      <c r="S518" s="517">
        <v>15000</v>
      </c>
      <c r="T518" s="520" t="e">
        <f>+[1]!Tabla46[[#This Row],[Precio Unitario]]*[1]!Tabla46[[#This Row],[Cantidad de Insumos]]</f>
        <v>#REF!</v>
      </c>
      <c r="U518" s="414">
        <v>239601</v>
      </c>
      <c r="V518" s="328" t="s">
        <v>926</v>
      </c>
      <c r="W518" s="420"/>
    </row>
    <row r="519" spans="2:23" ht="18.75" hidden="1" customHeight="1" x14ac:dyDescent="0.2">
      <c r="B519" s="419" t="e">
        <f>IF(Tabla46[[#This Row],[Tipos de Acciones]]="","",CONCATENATE(Tabla46[[#This Row],[POA]],".",Tabla46[[#This Row],[SRS]],".",Tabla46[[#This Row],[AREA]],".",Tabla46[[#This Row],[TIPO]]))</f>
        <v>#REF!</v>
      </c>
      <c r="C519" s="419" t="e">
        <f>IF(Tabla46[[#This Row],[Tipos de Acciones]]="","",'Formulario PPGR1'!#REF!)</f>
        <v>#REF!</v>
      </c>
      <c r="D519" s="419" t="e">
        <f>IF(Tabla46[[#This Row],[Tipos de Acciones]]="","",'Formulario PPGR1'!#REF!)</f>
        <v>#REF!</v>
      </c>
      <c r="E519" s="419" t="e">
        <f>IF(Tabla46[[#This Row],[Tipos de Acciones]]="","",'Formulario PPGR1'!#REF!)</f>
        <v>#REF!</v>
      </c>
      <c r="F519" s="419" t="e">
        <f>IF(Tabla46[[#This Row],[Tipos de Acciones]]="","",'Formulario PPGR1'!#REF!)</f>
        <v>#REF!</v>
      </c>
      <c r="G519" s="416" t="s">
        <v>936</v>
      </c>
      <c r="H519" s="416" t="s">
        <v>2218</v>
      </c>
      <c r="I519" s="417" t="s">
        <v>2219</v>
      </c>
      <c r="J519" s="416" t="s">
        <v>2219</v>
      </c>
      <c r="K519" s="418" t="s">
        <v>2220</v>
      </c>
      <c r="L519" s="416" t="s">
        <v>469</v>
      </c>
      <c r="M519" s="316" t="s">
        <v>2272</v>
      </c>
      <c r="N519" s="316" t="s">
        <v>1157</v>
      </c>
      <c r="O519" s="415" t="s">
        <v>2200</v>
      </c>
      <c r="P519" s="318" t="s">
        <v>1157</v>
      </c>
      <c r="Q519" s="293" t="s">
        <v>2201</v>
      </c>
      <c r="R519" s="293">
        <v>2</v>
      </c>
      <c r="S519" s="517">
        <v>8600</v>
      </c>
      <c r="T519" s="520" t="e">
        <f>+[1]!Tabla46[[#This Row],[Precio Unitario]]*[1]!Tabla46[[#This Row],[Cantidad de Insumos]]</f>
        <v>#REF!</v>
      </c>
      <c r="U519" s="414">
        <v>239601</v>
      </c>
      <c r="V519" s="328" t="s">
        <v>926</v>
      </c>
      <c r="W519" s="420"/>
    </row>
    <row r="520" spans="2:23" ht="18.75" hidden="1" customHeight="1" x14ac:dyDescent="0.2">
      <c r="B520" s="419" t="e">
        <f>IF(Tabla46[[#This Row],[Tipos de Acciones]]="","",CONCATENATE(Tabla46[[#This Row],[POA]],".",Tabla46[[#This Row],[SRS]],".",Tabla46[[#This Row],[AREA]],".",Tabla46[[#This Row],[TIPO]]))</f>
        <v>#REF!</v>
      </c>
      <c r="C520" s="419" t="e">
        <f>IF(Tabla46[[#This Row],[Tipos de Acciones]]="","",'Formulario PPGR1'!#REF!)</f>
        <v>#REF!</v>
      </c>
      <c r="D520" s="419" t="e">
        <f>IF(Tabla46[[#This Row],[Tipos de Acciones]]="","",'Formulario PPGR1'!#REF!)</f>
        <v>#REF!</v>
      </c>
      <c r="E520" s="419" t="e">
        <f>IF(Tabla46[[#This Row],[Tipos de Acciones]]="","",'Formulario PPGR1'!#REF!)</f>
        <v>#REF!</v>
      </c>
      <c r="F520" s="419" t="e">
        <f>IF(Tabla46[[#This Row],[Tipos de Acciones]]="","",'Formulario PPGR1'!#REF!)</f>
        <v>#REF!</v>
      </c>
      <c r="G520" s="416" t="s">
        <v>936</v>
      </c>
      <c r="H520" s="416" t="s">
        <v>2221</v>
      </c>
      <c r="I520" s="417" t="s">
        <v>2222</v>
      </c>
      <c r="J520" s="416" t="s">
        <v>2222</v>
      </c>
      <c r="K520" s="418" t="s">
        <v>2223</v>
      </c>
      <c r="L520" s="416" t="s">
        <v>469</v>
      </c>
      <c r="M520" s="316" t="s">
        <v>2272</v>
      </c>
      <c r="N520" s="316" t="s">
        <v>1157</v>
      </c>
      <c r="O520" s="415" t="s">
        <v>2200</v>
      </c>
      <c r="P520" s="318" t="s">
        <v>1157</v>
      </c>
      <c r="Q520" s="293" t="s">
        <v>2201</v>
      </c>
      <c r="R520" s="293">
        <v>2</v>
      </c>
      <c r="S520" s="517">
        <v>43660</v>
      </c>
      <c r="T520" s="520" t="e">
        <f>+[1]!Tabla46[[#This Row],[Precio Unitario]]*[1]!Tabla46[[#This Row],[Cantidad de Insumos]]</f>
        <v>#REF!</v>
      </c>
      <c r="U520" s="414">
        <v>261901</v>
      </c>
      <c r="V520" s="328" t="s">
        <v>926</v>
      </c>
      <c r="W520" s="420"/>
    </row>
    <row r="521" spans="2:23" ht="18.75" hidden="1" customHeight="1" x14ac:dyDescent="0.2">
      <c r="B521" s="419" t="e">
        <f>IF(Tabla46[[#This Row],[Tipos de Acciones]]="","",CONCATENATE(Tabla46[[#This Row],[POA]],".",Tabla46[[#This Row],[SRS]],".",Tabla46[[#This Row],[AREA]],".",Tabla46[[#This Row],[TIPO]]))</f>
        <v>#REF!</v>
      </c>
      <c r="C521" s="419" t="e">
        <f>IF(Tabla46[[#This Row],[Tipos de Acciones]]="","",'Formulario PPGR1'!#REF!)</f>
        <v>#REF!</v>
      </c>
      <c r="D521" s="419" t="e">
        <f>IF(Tabla46[[#This Row],[Tipos de Acciones]]="","",'Formulario PPGR1'!#REF!)</f>
        <v>#REF!</v>
      </c>
      <c r="E521" s="419" t="e">
        <f>IF(Tabla46[[#This Row],[Tipos de Acciones]]="","",'Formulario PPGR1'!#REF!)</f>
        <v>#REF!</v>
      </c>
      <c r="F521" s="419" t="e">
        <f>IF(Tabla46[[#This Row],[Tipos de Acciones]]="","",'Formulario PPGR1'!#REF!)</f>
        <v>#REF!</v>
      </c>
      <c r="G521" s="416" t="s">
        <v>936</v>
      </c>
      <c r="H521" s="416" t="s">
        <v>2221</v>
      </c>
      <c r="I521" s="417" t="s">
        <v>2224</v>
      </c>
      <c r="J521" s="416" t="s">
        <v>2224</v>
      </c>
      <c r="K521" s="418" t="s">
        <v>2225</v>
      </c>
      <c r="L521" s="416" t="s">
        <v>469</v>
      </c>
      <c r="M521" s="316" t="s">
        <v>2272</v>
      </c>
      <c r="N521" s="316" t="s">
        <v>1157</v>
      </c>
      <c r="O521" s="415" t="s">
        <v>2200</v>
      </c>
      <c r="P521" s="318" t="s">
        <v>1157</v>
      </c>
      <c r="Q521" s="293" t="s">
        <v>2201</v>
      </c>
      <c r="R521" s="293">
        <v>1</v>
      </c>
      <c r="S521" s="517">
        <v>44333.33</v>
      </c>
      <c r="T521" s="520" t="e">
        <f>+[1]!Tabla46[[#This Row],[Precio Unitario]]*[1]!Tabla46[[#This Row],[Cantidad de Insumos]]</f>
        <v>#REF!</v>
      </c>
      <c r="U521" s="414">
        <v>239301</v>
      </c>
      <c r="V521" s="328" t="s">
        <v>926</v>
      </c>
      <c r="W521" s="420"/>
    </row>
    <row r="522" spans="2:23" ht="18.75" hidden="1" customHeight="1" x14ac:dyDescent="0.2">
      <c r="B522" s="419" t="e">
        <f>IF(Tabla46[[#This Row],[Tipos de Acciones]]="","",CONCATENATE(Tabla46[[#This Row],[POA]],".",Tabla46[[#This Row],[SRS]],".",Tabla46[[#This Row],[AREA]],".",Tabla46[[#This Row],[TIPO]]))</f>
        <v>#REF!</v>
      </c>
      <c r="C522" s="419" t="e">
        <f>IF(Tabla46[[#This Row],[Tipos de Acciones]]="","",'Formulario PPGR1'!#REF!)</f>
        <v>#REF!</v>
      </c>
      <c r="D522" s="419" t="e">
        <f>IF(Tabla46[[#This Row],[Tipos de Acciones]]="","",'Formulario PPGR1'!#REF!)</f>
        <v>#REF!</v>
      </c>
      <c r="E522" s="419" t="e">
        <f>IF(Tabla46[[#This Row],[Tipos de Acciones]]="","",'Formulario PPGR1'!#REF!)</f>
        <v>#REF!</v>
      </c>
      <c r="F522" s="419" t="e">
        <f>IF(Tabla46[[#This Row],[Tipos de Acciones]]="","",'Formulario PPGR1'!#REF!)</f>
        <v>#REF!</v>
      </c>
      <c r="G522" s="416" t="s">
        <v>936</v>
      </c>
      <c r="H522" s="416" t="s">
        <v>2221</v>
      </c>
      <c r="I522" s="417" t="s">
        <v>2222</v>
      </c>
      <c r="J522" s="416" t="s">
        <v>2222</v>
      </c>
      <c r="K522" s="418" t="s">
        <v>2226</v>
      </c>
      <c r="L522" s="416" t="s">
        <v>469</v>
      </c>
      <c r="M522" s="316" t="s">
        <v>2272</v>
      </c>
      <c r="N522" s="316" t="s">
        <v>1157</v>
      </c>
      <c r="O522" s="415" t="s">
        <v>2200</v>
      </c>
      <c r="P522" s="318" t="s">
        <v>1157</v>
      </c>
      <c r="Q522" s="293" t="s">
        <v>2201</v>
      </c>
      <c r="R522" s="293">
        <v>1</v>
      </c>
      <c r="S522" s="517">
        <v>104465.4</v>
      </c>
      <c r="T522" s="520" t="e">
        <f>+[1]!Tabla46[[#This Row],[Precio Unitario]]*[1]!Tabla46[[#This Row],[Cantidad de Insumos]]</f>
        <v>#REF!</v>
      </c>
      <c r="U522" s="414">
        <v>261901</v>
      </c>
      <c r="V522" s="328" t="s">
        <v>926</v>
      </c>
      <c r="W522" s="420"/>
    </row>
    <row r="523" spans="2:23" ht="18.75" hidden="1" customHeight="1" x14ac:dyDescent="0.2">
      <c r="B523" s="419" t="e">
        <f>IF(Tabla46[[#This Row],[Tipos de Acciones]]="","",CONCATENATE(Tabla46[[#This Row],[POA]],".",Tabla46[[#This Row],[SRS]],".",Tabla46[[#This Row],[AREA]],".",Tabla46[[#This Row],[TIPO]]))</f>
        <v>#REF!</v>
      </c>
      <c r="C523" s="419" t="e">
        <f>IF(Tabla46[[#This Row],[Tipos de Acciones]]="","",'Formulario PPGR1'!#REF!)</f>
        <v>#REF!</v>
      </c>
      <c r="D523" s="419" t="e">
        <f>IF(Tabla46[[#This Row],[Tipos de Acciones]]="","",'Formulario PPGR1'!#REF!)</f>
        <v>#REF!</v>
      </c>
      <c r="E523" s="419" t="e">
        <f>IF(Tabla46[[#This Row],[Tipos de Acciones]]="","",'Formulario PPGR1'!#REF!)</f>
        <v>#REF!</v>
      </c>
      <c r="F523" s="419" t="e">
        <f>IF(Tabla46[[#This Row],[Tipos de Acciones]]="","",'Formulario PPGR1'!#REF!)</f>
        <v>#REF!</v>
      </c>
      <c r="G523" s="416" t="s">
        <v>936</v>
      </c>
      <c r="H523" s="416" t="s">
        <v>2221</v>
      </c>
      <c r="I523" s="417" t="s">
        <v>2227</v>
      </c>
      <c r="J523" s="416" t="s">
        <v>2227</v>
      </c>
      <c r="K523" s="418" t="s">
        <v>2228</v>
      </c>
      <c r="L523" s="416" t="s">
        <v>469</v>
      </c>
      <c r="M523" s="316" t="s">
        <v>2272</v>
      </c>
      <c r="N523" s="316" t="s">
        <v>1157</v>
      </c>
      <c r="O523" s="415" t="s">
        <v>2200</v>
      </c>
      <c r="P523" s="318" t="s">
        <v>1157</v>
      </c>
      <c r="Q523" s="293" t="s">
        <v>2201</v>
      </c>
      <c r="R523" s="293">
        <v>1</v>
      </c>
      <c r="S523" s="517">
        <v>12836.04</v>
      </c>
      <c r="T523" s="520" t="e">
        <f>+[1]!Tabla46[[#This Row],[Precio Unitario]]*[1]!Tabla46[[#This Row],[Cantidad de Insumos]]</f>
        <v>#REF!</v>
      </c>
      <c r="U523" s="414">
        <v>239301</v>
      </c>
      <c r="V523" s="328" t="s">
        <v>926</v>
      </c>
      <c r="W523" s="420"/>
    </row>
    <row r="524" spans="2:23" ht="18.75" hidden="1" customHeight="1" x14ac:dyDescent="0.2">
      <c r="B524" s="419" t="e">
        <f>IF(Tabla46[[#This Row],[Tipos de Acciones]]="","",CONCATENATE(Tabla46[[#This Row],[POA]],".",Tabla46[[#This Row],[SRS]],".",Tabla46[[#This Row],[AREA]],".",Tabla46[[#This Row],[TIPO]]))</f>
        <v>#REF!</v>
      </c>
      <c r="C524" s="419" t="e">
        <f>IF(Tabla46[[#This Row],[Tipos de Acciones]]="","",'Formulario PPGR1'!#REF!)</f>
        <v>#REF!</v>
      </c>
      <c r="D524" s="419" t="e">
        <f>IF(Tabla46[[#This Row],[Tipos de Acciones]]="","",'Formulario PPGR1'!#REF!)</f>
        <v>#REF!</v>
      </c>
      <c r="E524" s="419" t="e">
        <f>IF(Tabla46[[#This Row],[Tipos de Acciones]]="","",'Formulario PPGR1'!#REF!)</f>
        <v>#REF!</v>
      </c>
      <c r="F524" s="419" t="e">
        <f>IF(Tabla46[[#This Row],[Tipos de Acciones]]="","",'Formulario PPGR1'!#REF!)</f>
        <v>#REF!</v>
      </c>
      <c r="G524" s="416" t="s">
        <v>936</v>
      </c>
      <c r="H524" s="416" t="s">
        <v>2221</v>
      </c>
      <c r="I524" s="417" t="s">
        <v>2229</v>
      </c>
      <c r="J524" s="416" t="s">
        <v>2229</v>
      </c>
      <c r="K524" s="418" t="s">
        <v>2230</v>
      </c>
      <c r="L524" s="416" t="s">
        <v>469</v>
      </c>
      <c r="M524" s="316" t="s">
        <v>2272</v>
      </c>
      <c r="N524" s="316" t="s">
        <v>1157</v>
      </c>
      <c r="O524" s="415" t="s">
        <v>2200</v>
      </c>
      <c r="P524" s="318" t="s">
        <v>1157</v>
      </c>
      <c r="Q524" s="293" t="s">
        <v>2201</v>
      </c>
      <c r="R524" s="293">
        <v>1</v>
      </c>
      <c r="S524" s="517">
        <v>180000</v>
      </c>
      <c r="T524" s="520" t="e">
        <f>+[1]!Tabla46[[#This Row],[Precio Unitario]]*[1]!Tabla46[[#This Row],[Cantidad de Insumos]]</f>
        <v>#REF!</v>
      </c>
      <c r="U524" s="414">
        <v>239301</v>
      </c>
      <c r="V524" s="328" t="s">
        <v>926</v>
      </c>
      <c r="W524" s="420"/>
    </row>
    <row r="525" spans="2:23" ht="18.75" hidden="1" customHeight="1" x14ac:dyDescent="0.2">
      <c r="B525" s="419" t="e">
        <f>IF(Tabla46[[#This Row],[Tipos de Acciones]]="","",CONCATENATE(Tabla46[[#This Row],[POA]],".",Tabla46[[#This Row],[SRS]],".",Tabla46[[#This Row],[AREA]],".",Tabla46[[#This Row],[TIPO]]))</f>
        <v>#REF!</v>
      </c>
      <c r="C525" s="419" t="e">
        <f>IF(Tabla46[[#This Row],[Tipos de Acciones]]="","",'Formulario PPGR1'!#REF!)</f>
        <v>#REF!</v>
      </c>
      <c r="D525" s="419" t="e">
        <f>IF(Tabla46[[#This Row],[Tipos de Acciones]]="","",'Formulario PPGR1'!#REF!)</f>
        <v>#REF!</v>
      </c>
      <c r="E525" s="419" t="e">
        <f>IF(Tabla46[[#This Row],[Tipos de Acciones]]="","",'Formulario PPGR1'!#REF!)</f>
        <v>#REF!</v>
      </c>
      <c r="F525" s="419" t="e">
        <f>IF(Tabla46[[#This Row],[Tipos de Acciones]]="","",'Formulario PPGR1'!#REF!)</f>
        <v>#REF!</v>
      </c>
      <c r="G525" s="416" t="s">
        <v>936</v>
      </c>
      <c r="H525" s="416" t="s">
        <v>2221</v>
      </c>
      <c r="I525" s="417" t="s">
        <v>2231</v>
      </c>
      <c r="J525" s="416" t="s">
        <v>2231</v>
      </c>
      <c r="K525" s="418" t="s">
        <v>2232</v>
      </c>
      <c r="L525" s="416" t="s">
        <v>469</v>
      </c>
      <c r="M525" s="316" t="s">
        <v>2272</v>
      </c>
      <c r="N525" s="316" t="s">
        <v>1157</v>
      </c>
      <c r="O525" s="415" t="s">
        <v>2200</v>
      </c>
      <c r="P525" s="318" t="s">
        <v>1157</v>
      </c>
      <c r="Q525" s="293" t="s">
        <v>2201</v>
      </c>
      <c r="R525" s="293">
        <v>2</v>
      </c>
      <c r="S525" s="517">
        <v>32099.97</v>
      </c>
      <c r="T525" s="520" t="e">
        <f>+[1]!Tabla46[[#This Row],[Precio Unitario]]*[1]!Tabla46[[#This Row],[Cantidad de Insumos]]</f>
        <v>#REF!</v>
      </c>
      <c r="U525" s="414">
        <v>239301</v>
      </c>
      <c r="V525" s="328" t="s">
        <v>926</v>
      </c>
      <c r="W525" s="420"/>
    </row>
    <row r="526" spans="2:23" ht="18.75" hidden="1" customHeight="1" x14ac:dyDescent="0.2">
      <c r="B526" s="419" t="e">
        <f>IF(Tabla46[[#This Row],[Tipos de Acciones]]="","",CONCATENATE(Tabla46[[#This Row],[POA]],".",Tabla46[[#This Row],[SRS]],".",Tabla46[[#This Row],[AREA]],".",Tabla46[[#This Row],[TIPO]]))</f>
        <v>#REF!</v>
      </c>
      <c r="C526" s="419" t="e">
        <f>IF(Tabla46[[#This Row],[Tipos de Acciones]]="","",'Formulario PPGR1'!#REF!)</f>
        <v>#REF!</v>
      </c>
      <c r="D526" s="419" t="e">
        <f>IF(Tabla46[[#This Row],[Tipos de Acciones]]="","",'Formulario PPGR1'!#REF!)</f>
        <v>#REF!</v>
      </c>
      <c r="E526" s="419" t="e">
        <f>IF(Tabla46[[#This Row],[Tipos de Acciones]]="","",'Formulario PPGR1'!#REF!)</f>
        <v>#REF!</v>
      </c>
      <c r="F526" s="419" t="e">
        <f>IF(Tabla46[[#This Row],[Tipos de Acciones]]="","",'Formulario PPGR1'!#REF!)</f>
        <v>#REF!</v>
      </c>
      <c r="G526" s="416" t="s">
        <v>936</v>
      </c>
      <c r="H526" s="416" t="s">
        <v>2221</v>
      </c>
      <c r="I526" s="417" t="s">
        <v>2233</v>
      </c>
      <c r="J526" s="416" t="s">
        <v>2234</v>
      </c>
      <c r="K526" s="418" t="s">
        <v>2235</v>
      </c>
      <c r="L526" s="416" t="s">
        <v>469</v>
      </c>
      <c r="M526" s="316" t="s">
        <v>2272</v>
      </c>
      <c r="N526" s="316" t="s">
        <v>1157</v>
      </c>
      <c r="O526" s="415" t="s">
        <v>2200</v>
      </c>
      <c r="P526" s="318" t="s">
        <v>1157</v>
      </c>
      <c r="Q526" s="293" t="s">
        <v>2201</v>
      </c>
      <c r="R526" s="293">
        <v>1</v>
      </c>
      <c r="S526" s="517">
        <v>8270</v>
      </c>
      <c r="T526" s="520" t="e">
        <f>+[1]!Tabla46[[#This Row],[Precio Unitario]]*[1]!Tabla46[[#This Row],[Cantidad de Insumos]]</f>
        <v>#REF!</v>
      </c>
      <c r="U526" s="414">
        <v>239301</v>
      </c>
      <c r="V526" s="328" t="s">
        <v>926</v>
      </c>
      <c r="W526" s="420"/>
    </row>
    <row r="527" spans="2:23" ht="18.75" hidden="1" customHeight="1" x14ac:dyDescent="0.2">
      <c r="B527" s="419" t="e">
        <f>IF(Tabla46[[#This Row],[Tipos de Acciones]]="","",CONCATENATE(Tabla46[[#This Row],[POA]],".",Tabla46[[#This Row],[SRS]],".",Tabla46[[#This Row],[AREA]],".",Tabla46[[#This Row],[TIPO]]))</f>
        <v>#REF!</v>
      </c>
      <c r="C527" s="419" t="e">
        <f>IF(Tabla46[[#This Row],[Tipos de Acciones]]="","",'Formulario PPGR1'!#REF!)</f>
        <v>#REF!</v>
      </c>
      <c r="D527" s="419" t="e">
        <f>IF(Tabla46[[#This Row],[Tipos de Acciones]]="","",'Formulario PPGR1'!#REF!)</f>
        <v>#REF!</v>
      </c>
      <c r="E527" s="419" t="e">
        <f>IF(Tabla46[[#This Row],[Tipos de Acciones]]="","",'Formulario PPGR1'!#REF!)</f>
        <v>#REF!</v>
      </c>
      <c r="F527" s="419" t="e">
        <f>IF(Tabla46[[#This Row],[Tipos de Acciones]]="","",'Formulario PPGR1'!#REF!)</f>
        <v>#REF!</v>
      </c>
      <c r="G527" s="416" t="s">
        <v>936</v>
      </c>
      <c r="H527" s="416" t="s">
        <v>2221</v>
      </c>
      <c r="I527" s="417" t="s">
        <v>2236</v>
      </c>
      <c r="J527" s="416" t="s">
        <v>2236</v>
      </c>
      <c r="K527" s="418" t="s">
        <v>2237</v>
      </c>
      <c r="L527" s="416" t="s">
        <v>469</v>
      </c>
      <c r="M527" s="316" t="s">
        <v>2272</v>
      </c>
      <c r="N527" s="316" t="s">
        <v>1157</v>
      </c>
      <c r="O527" s="415" t="s">
        <v>2200</v>
      </c>
      <c r="P527" s="318" t="s">
        <v>1157</v>
      </c>
      <c r="Q527" s="293" t="s">
        <v>2201</v>
      </c>
      <c r="R527" s="293">
        <v>2</v>
      </c>
      <c r="S527" s="517">
        <v>15733.33</v>
      </c>
      <c r="T527" s="520" t="e">
        <f>+[1]!Tabla46[[#This Row],[Precio Unitario]]*[1]!Tabla46[[#This Row],[Cantidad de Insumos]]</f>
        <v>#REF!</v>
      </c>
      <c r="U527" s="414">
        <v>239301</v>
      </c>
      <c r="V527" s="328" t="s">
        <v>926</v>
      </c>
      <c r="W527" s="420"/>
    </row>
    <row r="528" spans="2:23" ht="18.75" hidden="1" customHeight="1" x14ac:dyDescent="0.2">
      <c r="B528" s="419" t="e">
        <f>IF(Tabla46[[#This Row],[Tipos de Acciones]]="","",CONCATENATE(Tabla46[[#This Row],[POA]],".",Tabla46[[#This Row],[SRS]],".",Tabla46[[#This Row],[AREA]],".",Tabla46[[#This Row],[TIPO]]))</f>
        <v>#REF!</v>
      </c>
      <c r="C528" s="419" t="e">
        <f>IF(Tabla46[[#This Row],[Tipos de Acciones]]="","",'Formulario PPGR1'!#REF!)</f>
        <v>#REF!</v>
      </c>
      <c r="D528" s="419" t="e">
        <f>IF(Tabla46[[#This Row],[Tipos de Acciones]]="","",'Formulario PPGR1'!#REF!)</f>
        <v>#REF!</v>
      </c>
      <c r="E528" s="419" t="e">
        <f>IF(Tabla46[[#This Row],[Tipos de Acciones]]="","",'Formulario PPGR1'!#REF!)</f>
        <v>#REF!</v>
      </c>
      <c r="F528" s="419" t="e">
        <f>IF(Tabla46[[#This Row],[Tipos de Acciones]]="","",'Formulario PPGR1'!#REF!)</f>
        <v>#REF!</v>
      </c>
      <c r="G528" s="416" t="s">
        <v>936</v>
      </c>
      <c r="H528" s="416" t="s">
        <v>2221</v>
      </c>
      <c r="I528" s="417" t="s">
        <v>2236</v>
      </c>
      <c r="J528" s="416" t="s">
        <v>2236</v>
      </c>
      <c r="K528" s="418" t="s">
        <v>2238</v>
      </c>
      <c r="L528" s="416" t="s">
        <v>469</v>
      </c>
      <c r="M528" s="316" t="s">
        <v>2272</v>
      </c>
      <c r="N528" s="316" t="s">
        <v>1157</v>
      </c>
      <c r="O528" s="415" t="s">
        <v>2200</v>
      </c>
      <c r="P528" s="318" t="s">
        <v>1157</v>
      </c>
      <c r="Q528" s="293" t="s">
        <v>2201</v>
      </c>
      <c r="R528" s="293">
        <v>2</v>
      </c>
      <c r="S528" s="517">
        <v>4500</v>
      </c>
      <c r="T528" s="520" t="e">
        <f>+[1]!Tabla46[[#This Row],[Precio Unitario]]*[1]!Tabla46[[#This Row],[Cantidad de Insumos]]</f>
        <v>#REF!</v>
      </c>
      <c r="U528" s="414">
        <v>239301</v>
      </c>
      <c r="V528" s="328" t="s">
        <v>926</v>
      </c>
      <c r="W528" s="420"/>
    </row>
    <row r="529" spans="2:23" ht="18.75" hidden="1" customHeight="1" x14ac:dyDescent="0.2">
      <c r="B529" s="419" t="e">
        <f>IF(Tabla46[[#This Row],[Tipos de Acciones]]="","",CONCATENATE(Tabla46[[#This Row],[POA]],".",Tabla46[[#This Row],[SRS]],".",Tabla46[[#This Row],[AREA]],".",Tabla46[[#This Row],[TIPO]]))</f>
        <v>#REF!</v>
      </c>
      <c r="C529" s="419" t="e">
        <f>IF(Tabla46[[#This Row],[Tipos de Acciones]]="","",'Formulario PPGR1'!#REF!)</f>
        <v>#REF!</v>
      </c>
      <c r="D529" s="419" t="e">
        <f>IF(Tabla46[[#This Row],[Tipos de Acciones]]="","",'Formulario PPGR1'!#REF!)</f>
        <v>#REF!</v>
      </c>
      <c r="E529" s="419" t="e">
        <f>IF(Tabla46[[#This Row],[Tipos de Acciones]]="","",'Formulario PPGR1'!#REF!)</f>
        <v>#REF!</v>
      </c>
      <c r="F529" s="419" t="e">
        <f>IF(Tabla46[[#This Row],[Tipos de Acciones]]="","",'Formulario PPGR1'!#REF!)</f>
        <v>#REF!</v>
      </c>
      <c r="G529" s="416" t="s">
        <v>936</v>
      </c>
      <c r="H529" s="416" t="s">
        <v>2221</v>
      </c>
      <c r="I529" s="417" t="s">
        <v>2236</v>
      </c>
      <c r="J529" s="416" t="s">
        <v>2236</v>
      </c>
      <c r="K529" s="418" t="s">
        <v>2239</v>
      </c>
      <c r="L529" s="416" t="s">
        <v>469</v>
      </c>
      <c r="M529" s="316" t="s">
        <v>2272</v>
      </c>
      <c r="N529" s="316" t="s">
        <v>1157</v>
      </c>
      <c r="O529" s="415" t="s">
        <v>2200</v>
      </c>
      <c r="P529" s="318" t="s">
        <v>1157</v>
      </c>
      <c r="Q529" s="293" t="s">
        <v>2201</v>
      </c>
      <c r="R529" s="293">
        <v>2</v>
      </c>
      <c r="S529" s="517">
        <v>15733.33</v>
      </c>
      <c r="T529" s="520" t="e">
        <f>+[1]!Tabla46[[#This Row],[Precio Unitario]]*[1]!Tabla46[[#This Row],[Cantidad de Insumos]]</f>
        <v>#REF!</v>
      </c>
      <c r="U529" s="414">
        <v>239301</v>
      </c>
      <c r="V529" s="328" t="s">
        <v>926</v>
      </c>
      <c r="W529" s="420"/>
    </row>
    <row r="530" spans="2:23" ht="18.75" hidden="1" customHeight="1" x14ac:dyDescent="0.2">
      <c r="B530" s="419" t="e">
        <f>IF(Tabla46[[#This Row],[Tipos de Acciones]]="","",CONCATENATE(Tabla46[[#This Row],[POA]],".",Tabla46[[#This Row],[SRS]],".",Tabla46[[#This Row],[AREA]],".",Tabla46[[#This Row],[TIPO]]))</f>
        <v>#REF!</v>
      </c>
      <c r="C530" s="419" t="e">
        <f>IF(Tabla46[[#This Row],[Tipos de Acciones]]="","",'Formulario PPGR1'!#REF!)</f>
        <v>#REF!</v>
      </c>
      <c r="D530" s="419" t="e">
        <f>IF(Tabla46[[#This Row],[Tipos de Acciones]]="","",'Formulario PPGR1'!#REF!)</f>
        <v>#REF!</v>
      </c>
      <c r="E530" s="419" t="e">
        <f>IF(Tabla46[[#This Row],[Tipos de Acciones]]="","",'Formulario PPGR1'!#REF!)</f>
        <v>#REF!</v>
      </c>
      <c r="F530" s="419" t="e">
        <f>IF(Tabla46[[#This Row],[Tipos de Acciones]]="","",'Formulario PPGR1'!#REF!)</f>
        <v>#REF!</v>
      </c>
      <c r="G530" s="416" t="s">
        <v>936</v>
      </c>
      <c r="H530" s="416" t="s">
        <v>2221</v>
      </c>
      <c r="I530" s="417" t="s">
        <v>2236</v>
      </c>
      <c r="J530" s="416" t="s">
        <v>2236</v>
      </c>
      <c r="K530" s="418" t="s">
        <v>2240</v>
      </c>
      <c r="L530" s="416" t="s">
        <v>469</v>
      </c>
      <c r="M530" s="316" t="s">
        <v>2272</v>
      </c>
      <c r="N530" s="316" t="s">
        <v>1157</v>
      </c>
      <c r="O530" s="415" t="s">
        <v>2200</v>
      </c>
      <c r="P530" s="318" t="s">
        <v>1157</v>
      </c>
      <c r="Q530" s="293" t="s">
        <v>2201</v>
      </c>
      <c r="R530" s="293">
        <v>2</v>
      </c>
      <c r="S530" s="517">
        <v>4500</v>
      </c>
      <c r="T530" s="520" t="e">
        <f>+[1]!Tabla46[[#This Row],[Precio Unitario]]*[1]!Tabla46[[#This Row],[Cantidad de Insumos]]</f>
        <v>#REF!</v>
      </c>
      <c r="U530" s="414">
        <v>239301</v>
      </c>
      <c r="V530" s="328" t="s">
        <v>926</v>
      </c>
      <c r="W530" s="420"/>
    </row>
    <row r="531" spans="2:23" ht="18.75" hidden="1" customHeight="1" x14ac:dyDescent="0.2">
      <c r="B531" s="419" t="e">
        <f>IF(Tabla46[[#This Row],[Tipos de Acciones]]="","",CONCATENATE(Tabla46[[#This Row],[POA]],".",Tabla46[[#This Row],[SRS]],".",Tabla46[[#This Row],[AREA]],".",Tabla46[[#This Row],[TIPO]]))</f>
        <v>#REF!</v>
      </c>
      <c r="C531" s="419" t="e">
        <f>IF(Tabla46[[#This Row],[Tipos de Acciones]]="","",'Formulario PPGR1'!#REF!)</f>
        <v>#REF!</v>
      </c>
      <c r="D531" s="419" t="e">
        <f>IF(Tabla46[[#This Row],[Tipos de Acciones]]="","",'Formulario PPGR1'!#REF!)</f>
        <v>#REF!</v>
      </c>
      <c r="E531" s="419" t="e">
        <f>IF(Tabla46[[#This Row],[Tipos de Acciones]]="","",'Formulario PPGR1'!#REF!)</f>
        <v>#REF!</v>
      </c>
      <c r="F531" s="419" t="e">
        <f>IF(Tabla46[[#This Row],[Tipos de Acciones]]="","",'Formulario PPGR1'!#REF!)</f>
        <v>#REF!</v>
      </c>
      <c r="G531" s="416" t="s">
        <v>936</v>
      </c>
      <c r="H531" s="416" t="s">
        <v>2221</v>
      </c>
      <c r="I531" s="417" t="s">
        <v>2241</v>
      </c>
      <c r="J531" s="416" t="s">
        <v>2241</v>
      </c>
      <c r="K531" s="418" t="s">
        <v>2242</v>
      </c>
      <c r="L531" s="416" t="s">
        <v>469</v>
      </c>
      <c r="M531" s="316" t="s">
        <v>2272</v>
      </c>
      <c r="N531" s="316" t="s">
        <v>1157</v>
      </c>
      <c r="O531" s="415" t="s">
        <v>2200</v>
      </c>
      <c r="P531" s="318" t="s">
        <v>1157</v>
      </c>
      <c r="Q531" s="293" t="s">
        <v>2201</v>
      </c>
      <c r="R531" s="293">
        <v>2</v>
      </c>
      <c r="S531" s="517">
        <v>980</v>
      </c>
      <c r="T531" s="520" t="e">
        <f>+[1]!Tabla46[[#This Row],[Precio Unitario]]*[1]!Tabla46[[#This Row],[Cantidad de Insumos]]</f>
        <v>#REF!</v>
      </c>
      <c r="U531" s="414">
        <v>239301</v>
      </c>
      <c r="V531" s="328" t="s">
        <v>926</v>
      </c>
      <c r="W531" s="420"/>
    </row>
    <row r="532" spans="2:23" ht="18.75" hidden="1" customHeight="1" x14ac:dyDescent="0.2">
      <c r="B532" s="419" t="e">
        <f>IF(Tabla46[[#This Row],[Tipos de Acciones]]="","",CONCATENATE(Tabla46[[#This Row],[POA]],".",Tabla46[[#This Row],[SRS]],".",Tabla46[[#This Row],[AREA]],".",Tabla46[[#This Row],[TIPO]]))</f>
        <v>#REF!</v>
      </c>
      <c r="C532" s="419" t="e">
        <f>IF(Tabla46[[#This Row],[Tipos de Acciones]]="","",'Formulario PPGR1'!#REF!)</f>
        <v>#REF!</v>
      </c>
      <c r="D532" s="419" t="e">
        <f>IF(Tabla46[[#This Row],[Tipos de Acciones]]="","",'Formulario PPGR1'!#REF!)</f>
        <v>#REF!</v>
      </c>
      <c r="E532" s="419" t="e">
        <f>IF(Tabla46[[#This Row],[Tipos de Acciones]]="","",'Formulario PPGR1'!#REF!)</f>
        <v>#REF!</v>
      </c>
      <c r="F532" s="419" t="e">
        <f>IF(Tabla46[[#This Row],[Tipos de Acciones]]="","",'Formulario PPGR1'!#REF!)</f>
        <v>#REF!</v>
      </c>
      <c r="G532" s="416" t="s">
        <v>936</v>
      </c>
      <c r="H532" s="416" t="s">
        <v>2221</v>
      </c>
      <c r="I532" s="417" t="s">
        <v>2241</v>
      </c>
      <c r="J532" s="416" t="s">
        <v>2241</v>
      </c>
      <c r="K532" s="418" t="s">
        <v>2243</v>
      </c>
      <c r="L532" s="416" t="s">
        <v>469</v>
      </c>
      <c r="M532" s="316" t="s">
        <v>2272</v>
      </c>
      <c r="N532" s="316" t="s">
        <v>1157</v>
      </c>
      <c r="O532" s="415" t="s">
        <v>2200</v>
      </c>
      <c r="P532" s="318" t="s">
        <v>1157</v>
      </c>
      <c r="Q532" s="293" t="s">
        <v>2201</v>
      </c>
      <c r="R532" s="293">
        <v>2</v>
      </c>
      <c r="S532" s="517">
        <v>3520</v>
      </c>
      <c r="T532" s="520" t="e">
        <f>+[1]!Tabla46[[#This Row],[Precio Unitario]]*[1]!Tabla46[[#This Row],[Cantidad de Insumos]]</f>
        <v>#REF!</v>
      </c>
      <c r="U532" s="414">
        <v>239301</v>
      </c>
      <c r="V532" s="328" t="s">
        <v>926</v>
      </c>
      <c r="W532" s="420"/>
    </row>
    <row r="533" spans="2:23" ht="18.75" hidden="1" customHeight="1" x14ac:dyDescent="0.2">
      <c r="B533" s="419" t="e">
        <f>IF(Tabla46[[#This Row],[Tipos de Acciones]]="","",CONCATENATE(Tabla46[[#This Row],[POA]],".",Tabla46[[#This Row],[SRS]],".",Tabla46[[#This Row],[AREA]],".",Tabla46[[#This Row],[TIPO]]))</f>
        <v>#REF!</v>
      </c>
      <c r="C533" s="419" t="e">
        <f>IF(Tabla46[[#This Row],[Tipos de Acciones]]="","",'Formulario PPGR1'!#REF!)</f>
        <v>#REF!</v>
      </c>
      <c r="D533" s="419" t="e">
        <f>IF(Tabla46[[#This Row],[Tipos de Acciones]]="","",'Formulario PPGR1'!#REF!)</f>
        <v>#REF!</v>
      </c>
      <c r="E533" s="419" t="e">
        <f>IF(Tabla46[[#This Row],[Tipos de Acciones]]="","",'Formulario PPGR1'!#REF!)</f>
        <v>#REF!</v>
      </c>
      <c r="F533" s="419" t="e">
        <f>IF(Tabla46[[#This Row],[Tipos de Acciones]]="","",'Formulario PPGR1'!#REF!)</f>
        <v>#REF!</v>
      </c>
      <c r="G533" s="416" t="s">
        <v>936</v>
      </c>
      <c r="H533" s="416" t="s">
        <v>2221</v>
      </c>
      <c r="I533" s="417" t="s">
        <v>2244</v>
      </c>
      <c r="J533" s="416" t="s">
        <v>2244</v>
      </c>
      <c r="K533" s="418" t="s">
        <v>2245</v>
      </c>
      <c r="L533" s="416" t="s">
        <v>469</v>
      </c>
      <c r="M533" s="316" t="s">
        <v>2272</v>
      </c>
      <c r="N533" s="316" t="s">
        <v>1157</v>
      </c>
      <c r="O533" s="415" t="s">
        <v>2200</v>
      </c>
      <c r="P533" s="318" t="s">
        <v>1157</v>
      </c>
      <c r="Q533" s="293" t="s">
        <v>2201</v>
      </c>
      <c r="R533" s="293">
        <v>1</v>
      </c>
      <c r="S533" s="517">
        <v>14666.65</v>
      </c>
      <c r="T533" s="520" t="e">
        <f>+[1]!Tabla46[[#This Row],[Precio Unitario]]*[1]!Tabla46[[#This Row],[Cantidad de Insumos]]</f>
        <v>#REF!</v>
      </c>
      <c r="U533" s="414">
        <v>239601</v>
      </c>
      <c r="V533" s="328" t="s">
        <v>926</v>
      </c>
      <c r="W533" s="420"/>
    </row>
    <row r="534" spans="2:23" ht="18.75" hidden="1" customHeight="1" x14ac:dyDescent="0.2">
      <c r="B534" s="419" t="e">
        <f>IF(Tabla46[[#This Row],[Tipos de Acciones]]="","",CONCATENATE(Tabla46[[#This Row],[POA]],".",Tabla46[[#This Row],[SRS]],".",Tabla46[[#This Row],[AREA]],".",Tabla46[[#This Row],[TIPO]]))</f>
        <v>#REF!</v>
      </c>
      <c r="C534" s="419" t="e">
        <f>IF(Tabla46[[#This Row],[Tipos de Acciones]]="","",'Formulario PPGR1'!#REF!)</f>
        <v>#REF!</v>
      </c>
      <c r="D534" s="419" t="e">
        <f>IF(Tabla46[[#This Row],[Tipos de Acciones]]="","",'Formulario PPGR1'!#REF!)</f>
        <v>#REF!</v>
      </c>
      <c r="E534" s="419" t="e">
        <f>IF(Tabla46[[#This Row],[Tipos de Acciones]]="","",'Formulario PPGR1'!#REF!)</f>
        <v>#REF!</v>
      </c>
      <c r="F534" s="419" t="e">
        <f>IF(Tabla46[[#This Row],[Tipos de Acciones]]="","",'Formulario PPGR1'!#REF!)</f>
        <v>#REF!</v>
      </c>
      <c r="G534" s="416" t="s">
        <v>936</v>
      </c>
      <c r="H534" s="416" t="s">
        <v>2221</v>
      </c>
      <c r="I534" s="417" t="s">
        <v>2246</v>
      </c>
      <c r="J534" s="416" t="s">
        <v>2246</v>
      </c>
      <c r="K534" s="418" t="s">
        <v>2247</v>
      </c>
      <c r="L534" s="416" t="s">
        <v>469</v>
      </c>
      <c r="M534" s="316" t="s">
        <v>2272</v>
      </c>
      <c r="N534" s="316" t="s">
        <v>1157</v>
      </c>
      <c r="O534" s="415" t="s">
        <v>2200</v>
      </c>
      <c r="P534" s="318" t="s">
        <v>1157</v>
      </c>
      <c r="Q534" s="293" t="s">
        <v>2201</v>
      </c>
      <c r="R534" s="293">
        <v>1</v>
      </c>
      <c r="S534" s="517">
        <v>257712</v>
      </c>
      <c r="T534" s="520" t="e">
        <f>+[1]!Tabla46[[#This Row],[Precio Unitario]]*[1]!Tabla46[[#This Row],[Cantidad de Insumos]]</f>
        <v>#REF!</v>
      </c>
      <c r="U534" s="414">
        <v>261401</v>
      </c>
      <c r="V534" s="328" t="s">
        <v>926</v>
      </c>
      <c r="W534" s="420"/>
    </row>
    <row r="535" spans="2:23" ht="18.75" hidden="1" customHeight="1" x14ac:dyDescent="0.2">
      <c r="B535" s="419" t="e">
        <f>IF(Tabla46[[#This Row],[Tipos de Acciones]]="","",CONCATENATE(Tabla46[[#This Row],[POA]],".",Tabla46[[#This Row],[SRS]],".",Tabla46[[#This Row],[AREA]],".",Tabla46[[#This Row],[TIPO]]))</f>
        <v>#REF!</v>
      </c>
      <c r="C535" s="419" t="e">
        <f>IF(Tabla46[[#This Row],[Tipos de Acciones]]="","",'Formulario PPGR1'!#REF!)</f>
        <v>#REF!</v>
      </c>
      <c r="D535" s="419" t="e">
        <f>IF(Tabla46[[#This Row],[Tipos de Acciones]]="","",'Formulario PPGR1'!#REF!)</f>
        <v>#REF!</v>
      </c>
      <c r="E535" s="419" t="e">
        <f>IF(Tabla46[[#This Row],[Tipos de Acciones]]="","",'Formulario PPGR1'!#REF!)</f>
        <v>#REF!</v>
      </c>
      <c r="F535" s="419" t="e">
        <f>IF(Tabla46[[#This Row],[Tipos de Acciones]]="","",'Formulario PPGR1'!#REF!)</f>
        <v>#REF!</v>
      </c>
      <c r="G535" s="416" t="s">
        <v>936</v>
      </c>
      <c r="H535" s="416" t="s">
        <v>2209</v>
      </c>
      <c r="I535" s="417" t="s">
        <v>2200</v>
      </c>
      <c r="J535" s="416" t="s">
        <v>2248</v>
      </c>
      <c r="K535" s="418" t="s">
        <v>2248</v>
      </c>
      <c r="L535" s="416" t="s">
        <v>469</v>
      </c>
      <c r="M535" s="316" t="s">
        <v>2272</v>
      </c>
      <c r="N535" s="316" t="s">
        <v>1157</v>
      </c>
      <c r="O535" s="415" t="s">
        <v>2200</v>
      </c>
      <c r="P535" s="318" t="s">
        <v>1157</v>
      </c>
      <c r="Q535" s="293" t="s">
        <v>2201</v>
      </c>
      <c r="R535" s="293">
        <v>1</v>
      </c>
      <c r="S535" s="517">
        <v>30000</v>
      </c>
      <c r="T535" s="520" t="e">
        <f>+[1]!Tabla46[[#This Row],[Precio Unitario]]*[1]!Tabla46[[#This Row],[Cantidad de Insumos]]</f>
        <v>#REF!</v>
      </c>
      <c r="U535" s="414">
        <v>265801</v>
      </c>
      <c r="V535" s="328" t="s">
        <v>926</v>
      </c>
      <c r="W535" s="420"/>
    </row>
    <row r="536" spans="2:23" ht="18.75" hidden="1" customHeight="1" x14ac:dyDescent="0.2">
      <c r="B536" s="419" t="e">
        <f>IF(Tabla46[[#This Row],[Tipos de Acciones]]="","",CONCATENATE(Tabla46[[#This Row],[POA]],".",Tabla46[[#This Row],[SRS]],".",Tabla46[[#This Row],[AREA]],".",Tabla46[[#This Row],[TIPO]]))</f>
        <v>#REF!</v>
      </c>
      <c r="C536" s="419" t="e">
        <f>IF(Tabla46[[#This Row],[Tipos de Acciones]]="","",'Formulario PPGR1'!#REF!)</f>
        <v>#REF!</v>
      </c>
      <c r="D536" s="419" t="e">
        <f>IF(Tabla46[[#This Row],[Tipos de Acciones]]="","",'Formulario PPGR1'!#REF!)</f>
        <v>#REF!</v>
      </c>
      <c r="E536" s="419" t="e">
        <f>IF(Tabla46[[#This Row],[Tipos de Acciones]]="","",'Formulario PPGR1'!#REF!)</f>
        <v>#REF!</v>
      </c>
      <c r="F536" s="419" t="e">
        <f>IF(Tabla46[[#This Row],[Tipos de Acciones]]="","",'Formulario PPGR1'!#REF!)</f>
        <v>#REF!</v>
      </c>
      <c r="G536" s="416" t="s">
        <v>934</v>
      </c>
      <c r="H536" s="416" t="s">
        <v>2209</v>
      </c>
      <c r="I536" s="417" t="s">
        <v>2200</v>
      </c>
      <c r="J536" s="416" t="s">
        <v>2248</v>
      </c>
      <c r="K536" s="418" t="s">
        <v>2248</v>
      </c>
      <c r="L536" s="416" t="s">
        <v>469</v>
      </c>
      <c r="M536" s="316" t="s">
        <v>2272</v>
      </c>
      <c r="N536" s="316" t="s">
        <v>1157</v>
      </c>
      <c r="O536" s="415" t="s">
        <v>2200</v>
      </c>
      <c r="P536" s="318" t="s">
        <v>1157</v>
      </c>
      <c r="Q536" s="293" t="s">
        <v>2201</v>
      </c>
      <c r="R536" s="293">
        <v>3</v>
      </c>
      <c r="S536" s="517">
        <v>5000</v>
      </c>
      <c r="T536" s="520" t="e">
        <f>+[1]!Tabla46[[#This Row],[Precio Unitario]]*[1]!Tabla46[[#This Row],[Cantidad de Insumos]]</f>
        <v>#REF!</v>
      </c>
      <c r="U536" s="414">
        <v>265801</v>
      </c>
      <c r="V536" s="328" t="s">
        <v>926</v>
      </c>
      <c r="W536" s="420"/>
    </row>
    <row r="537" spans="2:23" ht="18.75" hidden="1" customHeight="1" x14ac:dyDescent="0.2">
      <c r="B537" s="419" t="e">
        <f>IF(Tabla46[[#This Row],[Tipos de Acciones]]="","",CONCATENATE(Tabla46[[#This Row],[POA]],".",Tabla46[[#This Row],[SRS]],".",Tabla46[[#This Row],[AREA]],".",Tabla46[[#This Row],[TIPO]]))</f>
        <v>#REF!</v>
      </c>
      <c r="C537" s="419" t="e">
        <f>IF(Tabla46[[#This Row],[Tipos de Acciones]]="","",'Formulario PPGR1'!#REF!)</f>
        <v>#REF!</v>
      </c>
      <c r="D537" s="419" t="e">
        <f>IF(Tabla46[[#This Row],[Tipos de Acciones]]="","",'Formulario PPGR1'!#REF!)</f>
        <v>#REF!</v>
      </c>
      <c r="E537" s="419" t="e">
        <f>IF(Tabla46[[#This Row],[Tipos de Acciones]]="","",'Formulario PPGR1'!#REF!)</f>
        <v>#REF!</v>
      </c>
      <c r="F537" s="419" t="e">
        <f>IF(Tabla46[[#This Row],[Tipos de Acciones]]="","",'Formulario PPGR1'!#REF!)</f>
        <v>#REF!</v>
      </c>
      <c r="G537" s="416" t="s">
        <v>936</v>
      </c>
      <c r="H537" s="416" t="s">
        <v>2206</v>
      </c>
      <c r="I537" s="417" t="s">
        <v>2212</v>
      </c>
      <c r="J537" s="416" t="s">
        <v>2212</v>
      </c>
      <c r="K537" s="418" t="s">
        <v>2213</v>
      </c>
      <c r="L537" s="416" t="s">
        <v>469</v>
      </c>
      <c r="M537" s="316" t="s">
        <v>2273</v>
      </c>
      <c r="N537" s="316" t="s">
        <v>1157</v>
      </c>
      <c r="O537" s="415" t="s">
        <v>2200</v>
      </c>
      <c r="P537" s="318" t="s">
        <v>1157</v>
      </c>
      <c r="Q537" s="293" t="s">
        <v>2201</v>
      </c>
      <c r="R537" s="293">
        <v>1</v>
      </c>
      <c r="S537" s="517">
        <v>56050</v>
      </c>
      <c r="T537" s="520" t="e">
        <f>+[1]!Tabla46[[#This Row],[Precio Unitario]]*[1]!Tabla46[[#This Row],[Cantidad de Insumos]]</f>
        <v>#REF!</v>
      </c>
      <c r="U537" s="414">
        <v>261301</v>
      </c>
      <c r="V537" s="328" t="s">
        <v>926</v>
      </c>
      <c r="W537" s="420"/>
    </row>
    <row r="538" spans="2:23" ht="18.75" hidden="1" customHeight="1" x14ac:dyDescent="0.2">
      <c r="B538" s="419" t="e">
        <f>IF(Tabla46[[#This Row],[Tipos de Acciones]]="","",CONCATENATE(Tabla46[[#This Row],[POA]],".",Tabla46[[#This Row],[SRS]],".",Tabla46[[#This Row],[AREA]],".",Tabla46[[#This Row],[TIPO]]))</f>
        <v>#REF!</v>
      </c>
      <c r="C538" s="419" t="e">
        <f>IF(Tabla46[[#This Row],[Tipos de Acciones]]="","",'Formulario PPGR1'!#REF!)</f>
        <v>#REF!</v>
      </c>
      <c r="D538" s="419" t="e">
        <f>IF(Tabla46[[#This Row],[Tipos de Acciones]]="","",'Formulario PPGR1'!#REF!)</f>
        <v>#REF!</v>
      </c>
      <c r="E538" s="419" t="e">
        <f>IF(Tabla46[[#This Row],[Tipos de Acciones]]="","",'Formulario PPGR1'!#REF!)</f>
        <v>#REF!</v>
      </c>
      <c r="F538" s="419" t="e">
        <f>IF(Tabla46[[#This Row],[Tipos de Acciones]]="","",'Formulario PPGR1'!#REF!)</f>
        <v>#REF!</v>
      </c>
      <c r="G538" s="416" t="s">
        <v>936</v>
      </c>
      <c r="H538" s="416" t="s">
        <v>2221</v>
      </c>
      <c r="I538" s="417" t="s">
        <v>2236</v>
      </c>
      <c r="J538" s="416" t="s">
        <v>2236</v>
      </c>
      <c r="K538" s="418" t="s">
        <v>2237</v>
      </c>
      <c r="L538" s="416" t="s">
        <v>469</v>
      </c>
      <c r="M538" s="316" t="s">
        <v>2273</v>
      </c>
      <c r="N538" s="316" t="s">
        <v>1157</v>
      </c>
      <c r="O538" s="415" t="s">
        <v>2200</v>
      </c>
      <c r="P538" s="318" t="s">
        <v>1157</v>
      </c>
      <c r="Q538" s="293" t="s">
        <v>2201</v>
      </c>
      <c r="R538" s="293">
        <v>2</v>
      </c>
      <c r="S538" s="517">
        <v>15733.33</v>
      </c>
      <c r="T538" s="520" t="e">
        <f>+[1]!Tabla46[[#This Row],[Precio Unitario]]*[1]!Tabla46[[#This Row],[Cantidad de Insumos]]</f>
        <v>#REF!</v>
      </c>
      <c r="U538" s="414">
        <v>239301</v>
      </c>
      <c r="V538" s="328" t="s">
        <v>926</v>
      </c>
      <c r="W538" s="420"/>
    </row>
    <row r="539" spans="2:23" ht="18.75" hidden="1" customHeight="1" x14ac:dyDescent="0.2">
      <c r="B539" s="419" t="e">
        <f>IF(Tabla46[[#This Row],[Tipos de Acciones]]="","",CONCATENATE(Tabla46[[#This Row],[POA]],".",Tabla46[[#This Row],[SRS]],".",Tabla46[[#This Row],[AREA]],".",Tabla46[[#This Row],[TIPO]]))</f>
        <v>#REF!</v>
      </c>
      <c r="C539" s="419" t="e">
        <f>IF(Tabla46[[#This Row],[Tipos de Acciones]]="","",'Formulario PPGR1'!#REF!)</f>
        <v>#REF!</v>
      </c>
      <c r="D539" s="419" t="e">
        <f>IF(Tabla46[[#This Row],[Tipos de Acciones]]="","",'Formulario PPGR1'!#REF!)</f>
        <v>#REF!</v>
      </c>
      <c r="E539" s="419" t="e">
        <f>IF(Tabla46[[#This Row],[Tipos de Acciones]]="","",'Formulario PPGR1'!#REF!)</f>
        <v>#REF!</v>
      </c>
      <c r="F539" s="419" t="e">
        <f>IF(Tabla46[[#This Row],[Tipos de Acciones]]="","",'Formulario PPGR1'!#REF!)</f>
        <v>#REF!</v>
      </c>
      <c r="G539" s="416" t="s">
        <v>936</v>
      </c>
      <c r="H539" s="416" t="s">
        <v>2221</v>
      </c>
      <c r="I539" s="417" t="s">
        <v>2222</v>
      </c>
      <c r="J539" s="416" t="s">
        <v>2222</v>
      </c>
      <c r="K539" s="418" t="s">
        <v>2226</v>
      </c>
      <c r="L539" s="416" t="s">
        <v>469</v>
      </c>
      <c r="M539" s="316" t="s">
        <v>2273</v>
      </c>
      <c r="N539" s="316" t="s">
        <v>1157</v>
      </c>
      <c r="O539" s="415" t="s">
        <v>2200</v>
      </c>
      <c r="P539" s="318" t="s">
        <v>1157</v>
      </c>
      <c r="Q539" s="293" t="s">
        <v>2201</v>
      </c>
      <c r="R539" s="293">
        <v>1</v>
      </c>
      <c r="S539" s="517">
        <v>104465.4</v>
      </c>
      <c r="T539" s="520" t="e">
        <f>+[1]!Tabla46[[#This Row],[Precio Unitario]]*[1]!Tabla46[[#This Row],[Cantidad de Insumos]]</f>
        <v>#REF!</v>
      </c>
      <c r="U539" s="414">
        <v>261901</v>
      </c>
      <c r="V539" s="328" t="s">
        <v>926</v>
      </c>
      <c r="W539" s="420"/>
    </row>
    <row r="540" spans="2:23" ht="18.75" hidden="1" customHeight="1" x14ac:dyDescent="0.2">
      <c r="B540" s="419" t="e">
        <f>IF(Tabla46[[#This Row],[Tipos de Acciones]]="","",CONCATENATE(Tabla46[[#This Row],[POA]],".",Tabla46[[#This Row],[SRS]],".",Tabla46[[#This Row],[AREA]],".",Tabla46[[#This Row],[TIPO]]))</f>
        <v>#REF!</v>
      </c>
      <c r="C540" s="419" t="e">
        <f>IF(Tabla46[[#This Row],[Tipos de Acciones]]="","",'Formulario PPGR1'!#REF!)</f>
        <v>#REF!</v>
      </c>
      <c r="D540" s="419" t="e">
        <f>IF(Tabla46[[#This Row],[Tipos de Acciones]]="","",'Formulario PPGR1'!#REF!)</f>
        <v>#REF!</v>
      </c>
      <c r="E540" s="419" t="e">
        <f>IF(Tabla46[[#This Row],[Tipos de Acciones]]="","",'Formulario PPGR1'!#REF!)</f>
        <v>#REF!</v>
      </c>
      <c r="F540" s="419" t="e">
        <f>IF(Tabla46[[#This Row],[Tipos de Acciones]]="","",'Formulario PPGR1'!#REF!)</f>
        <v>#REF!</v>
      </c>
      <c r="G540" s="416" t="s">
        <v>936</v>
      </c>
      <c r="H540" s="416" t="s">
        <v>2218</v>
      </c>
      <c r="I540" s="417" t="s">
        <v>2219</v>
      </c>
      <c r="J540" s="416" t="s">
        <v>2219</v>
      </c>
      <c r="K540" s="418" t="s">
        <v>2220</v>
      </c>
      <c r="L540" s="416" t="s">
        <v>469</v>
      </c>
      <c r="M540" s="316" t="s">
        <v>2273</v>
      </c>
      <c r="N540" s="316" t="s">
        <v>1157</v>
      </c>
      <c r="O540" s="415" t="s">
        <v>2200</v>
      </c>
      <c r="P540" s="318" t="s">
        <v>1157</v>
      </c>
      <c r="Q540" s="293" t="s">
        <v>2201</v>
      </c>
      <c r="R540" s="293">
        <v>2</v>
      </c>
      <c r="S540" s="517">
        <v>8600</v>
      </c>
      <c r="T540" s="520" t="e">
        <f>+[1]!Tabla46[[#This Row],[Precio Unitario]]*[1]!Tabla46[[#This Row],[Cantidad de Insumos]]</f>
        <v>#REF!</v>
      </c>
      <c r="U540" s="414">
        <v>239601</v>
      </c>
      <c r="V540" s="328" t="s">
        <v>926</v>
      </c>
      <c r="W540" s="420"/>
    </row>
    <row r="541" spans="2:23" ht="18.75" hidden="1" customHeight="1" x14ac:dyDescent="0.2">
      <c r="B541" s="419" t="e">
        <f>IF(Tabla46[[#This Row],[Tipos de Acciones]]="","",CONCATENATE(Tabla46[[#This Row],[POA]],".",Tabla46[[#This Row],[SRS]],".",Tabla46[[#This Row],[AREA]],".",Tabla46[[#This Row],[TIPO]]))</f>
        <v>#REF!</v>
      </c>
      <c r="C541" s="419" t="e">
        <f>IF(Tabla46[[#This Row],[Tipos de Acciones]]="","",'Formulario PPGR1'!#REF!)</f>
        <v>#REF!</v>
      </c>
      <c r="D541" s="419" t="e">
        <f>IF(Tabla46[[#This Row],[Tipos de Acciones]]="","",'Formulario PPGR1'!#REF!)</f>
        <v>#REF!</v>
      </c>
      <c r="E541" s="419" t="e">
        <f>IF(Tabla46[[#This Row],[Tipos de Acciones]]="","",'Formulario PPGR1'!#REF!)</f>
        <v>#REF!</v>
      </c>
      <c r="F541" s="419" t="e">
        <f>IF(Tabla46[[#This Row],[Tipos de Acciones]]="","",'Formulario PPGR1'!#REF!)</f>
        <v>#REF!</v>
      </c>
      <c r="G541" s="416" t="s">
        <v>936</v>
      </c>
      <c r="H541" s="416" t="s">
        <v>2221</v>
      </c>
      <c r="I541" s="417" t="s">
        <v>2222</v>
      </c>
      <c r="J541" s="416" t="s">
        <v>2222</v>
      </c>
      <c r="K541" s="418" t="s">
        <v>2223</v>
      </c>
      <c r="L541" s="416" t="s">
        <v>469</v>
      </c>
      <c r="M541" s="316" t="s">
        <v>2273</v>
      </c>
      <c r="N541" s="316" t="s">
        <v>1157</v>
      </c>
      <c r="O541" s="415" t="s">
        <v>2200</v>
      </c>
      <c r="P541" s="318" t="s">
        <v>1157</v>
      </c>
      <c r="Q541" s="293" t="s">
        <v>2201</v>
      </c>
      <c r="R541" s="293">
        <v>2</v>
      </c>
      <c r="S541" s="517">
        <v>43660</v>
      </c>
      <c r="T541" s="520" t="e">
        <f>+[1]!Tabla46[[#This Row],[Precio Unitario]]*[1]!Tabla46[[#This Row],[Cantidad de Insumos]]</f>
        <v>#REF!</v>
      </c>
      <c r="U541" s="414">
        <v>261901</v>
      </c>
      <c r="V541" s="328" t="s">
        <v>926</v>
      </c>
      <c r="W541" s="420"/>
    </row>
    <row r="542" spans="2:23" ht="18.75" hidden="1" customHeight="1" x14ac:dyDescent="0.2">
      <c r="B542" s="419" t="e">
        <f>IF(Tabla46[[#This Row],[Tipos de Acciones]]="","",CONCATENATE(Tabla46[[#This Row],[POA]],".",Tabla46[[#This Row],[SRS]],".",Tabla46[[#This Row],[AREA]],".",Tabla46[[#This Row],[TIPO]]))</f>
        <v>#REF!</v>
      </c>
      <c r="C542" s="419" t="e">
        <f>IF(Tabla46[[#This Row],[Tipos de Acciones]]="","",'Formulario PPGR1'!#REF!)</f>
        <v>#REF!</v>
      </c>
      <c r="D542" s="419" t="e">
        <f>IF(Tabla46[[#This Row],[Tipos de Acciones]]="","",'Formulario PPGR1'!#REF!)</f>
        <v>#REF!</v>
      </c>
      <c r="E542" s="419" t="e">
        <f>IF(Tabla46[[#This Row],[Tipos de Acciones]]="","",'Formulario PPGR1'!#REF!)</f>
        <v>#REF!</v>
      </c>
      <c r="F542" s="419" t="e">
        <f>IF(Tabla46[[#This Row],[Tipos de Acciones]]="","",'Formulario PPGR1'!#REF!)</f>
        <v>#REF!</v>
      </c>
      <c r="G542" s="416" t="s">
        <v>936</v>
      </c>
      <c r="H542" s="416" t="s">
        <v>2221</v>
      </c>
      <c r="I542" s="417" t="s">
        <v>2224</v>
      </c>
      <c r="J542" s="416" t="s">
        <v>2224</v>
      </c>
      <c r="K542" s="418" t="s">
        <v>2225</v>
      </c>
      <c r="L542" s="416" t="s">
        <v>469</v>
      </c>
      <c r="M542" s="316" t="s">
        <v>2273</v>
      </c>
      <c r="N542" s="316" t="s">
        <v>1157</v>
      </c>
      <c r="O542" s="415" t="s">
        <v>2200</v>
      </c>
      <c r="P542" s="318" t="s">
        <v>1157</v>
      </c>
      <c r="Q542" s="293" t="s">
        <v>2201</v>
      </c>
      <c r="R542" s="293">
        <v>1</v>
      </c>
      <c r="S542" s="517">
        <v>44333.33</v>
      </c>
      <c r="T542" s="520" t="e">
        <f>+[1]!Tabla46[[#This Row],[Precio Unitario]]*[1]!Tabla46[[#This Row],[Cantidad de Insumos]]</f>
        <v>#REF!</v>
      </c>
      <c r="U542" s="414">
        <v>239301</v>
      </c>
      <c r="V542" s="328" t="s">
        <v>926</v>
      </c>
      <c r="W542" s="420"/>
    </row>
    <row r="543" spans="2:23" ht="18.75" hidden="1" customHeight="1" x14ac:dyDescent="0.2">
      <c r="B543" s="419" t="e">
        <f>IF(Tabla46[[#This Row],[Tipos de Acciones]]="","",CONCATENATE(Tabla46[[#This Row],[POA]],".",Tabla46[[#This Row],[SRS]],".",Tabla46[[#This Row],[AREA]],".",Tabla46[[#This Row],[TIPO]]))</f>
        <v>#REF!</v>
      </c>
      <c r="C543" s="419" t="e">
        <f>IF(Tabla46[[#This Row],[Tipos de Acciones]]="","",'Formulario PPGR1'!#REF!)</f>
        <v>#REF!</v>
      </c>
      <c r="D543" s="419" t="e">
        <f>IF(Tabla46[[#This Row],[Tipos de Acciones]]="","",'Formulario PPGR1'!#REF!)</f>
        <v>#REF!</v>
      </c>
      <c r="E543" s="419" t="e">
        <f>IF(Tabla46[[#This Row],[Tipos de Acciones]]="","",'Formulario PPGR1'!#REF!)</f>
        <v>#REF!</v>
      </c>
      <c r="F543" s="419" t="e">
        <f>IF(Tabla46[[#This Row],[Tipos de Acciones]]="","",'Formulario PPGR1'!#REF!)</f>
        <v>#REF!</v>
      </c>
      <c r="G543" s="416" t="s">
        <v>936</v>
      </c>
      <c r="H543" s="416" t="s">
        <v>2221</v>
      </c>
      <c r="I543" s="417" t="s">
        <v>2231</v>
      </c>
      <c r="J543" s="416" t="s">
        <v>2231</v>
      </c>
      <c r="K543" s="418" t="s">
        <v>2232</v>
      </c>
      <c r="L543" s="416" t="s">
        <v>469</v>
      </c>
      <c r="M543" s="316" t="s">
        <v>2273</v>
      </c>
      <c r="N543" s="316" t="s">
        <v>1157</v>
      </c>
      <c r="O543" s="415" t="s">
        <v>2200</v>
      </c>
      <c r="P543" s="318" t="s">
        <v>1157</v>
      </c>
      <c r="Q543" s="293" t="s">
        <v>2201</v>
      </c>
      <c r="R543" s="293">
        <v>2</v>
      </c>
      <c r="S543" s="517">
        <v>32099.97</v>
      </c>
      <c r="T543" s="520" t="e">
        <f>+[1]!Tabla46[[#This Row],[Precio Unitario]]*[1]!Tabla46[[#This Row],[Cantidad de Insumos]]</f>
        <v>#REF!</v>
      </c>
      <c r="U543" s="414">
        <v>239301</v>
      </c>
      <c r="V543" s="328" t="s">
        <v>926</v>
      </c>
      <c r="W543" s="420"/>
    </row>
    <row r="544" spans="2:23" ht="18.75" hidden="1" customHeight="1" x14ac:dyDescent="0.2">
      <c r="B544" s="419" t="e">
        <f>IF(Tabla46[[#This Row],[Tipos de Acciones]]="","",CONCATENATE(Tabla46[[#This Row],[POA]],".",Tabla46[[#This Row],[SRS]],".",Tabla46[[#This Row],[AREA]],".",Tabla46[[#This Row],[TIPO]]))</f>
        <v>#REF!</v>
      </c>
      <c r="C544" s="419" t="e">
        <f>IF(Tabla46[[#This Row],[Tipos de Acciones]]="","",'Formulario PPGR1'!#REF!)</f>
        <v>#REF!</v>
      </c>
      <c r="D544" s="419" t="e">
        <f>IF(Tabla46[[#This Row],[Tipos de Acciones]]="","",'Formulario PPGR1'!#REF!)</f>
        <v>#REF!</v>
      </c>
      <c r="E544" s="419" t="e">
        <f>IF(Tabla46[[#This Row],[Tipos de Acciones]]="","",'Formulario PPGR1'!#REF!)</f>
        <v>#REF!</v>
      </c>
      <c r="F544" s="419" t="e">
        <f>IF(Tabla46[[#This Row],[Tipos de Acciones]]="","",'Formulario PPGR1'!#REF!)</f>
        <v>#REF!</v>
      </c>
      <c r="G544" s="416" t="s">
        <v>936</v>
      </c>
      <c r="H544" s="416" t="s">
        <v>2221</v>
      </c>
      <c r="I544" s="417" t="s">
        <v>2233</v>
      </c>
      <c r="J544" s="416" t="s">
        <v>2234</v>
      </c>
      <c r="K544" s="418" t="s">
        <v>2235</v>
      </c>
      <c r="L544" s="416" t="s">
        <v>469</v>
      </c>
      <c r="M544" s="316" t="s">
        <v>2273</v>
      </c>
      <c r="N544" s="316" t="s">
        <v>1157</v>
      </c>
      <c r="O544" s="415" t="s">
        <v>2200</v>
      </c>
      <c r="P544" s="318" t="s">
        <v>1157</v>
      </c>
      <c r="Q544" s="293" t="s">
        <v>2201</v>
      </c>
      <c r="R544" s="293">
        <v>1</v>
      </c>
      <c r="S544" s="517">
        <v>8270</v>
      </c>
      <c r="T544" s="520" t="e">
        <f>+[1]!Tabla46[[#This Row],[Precio Unitario]]*[1]!Tabla46[[#This Row],[Cantidad de Insumos]]</f>
        <v>#REF!</v>
      </c>
      <c r="U544" s="414">
        <v>239301</v>
      </c>
      <c r="V544" s="328" t="s">
        <v>926</v>
      </c>
      <c r="W544" s="420"/>
    </row>
    <row r="545" spans="2:23" ht="18.75" hidden="1" customHeight="1" x14ac:dyDescent="0.2">
      <c r="B545" s="419" t="e">
        <f>IF(Tabla46[[#This Row],[Tipos de Acciones]]="","",CONCATENATE(Tabla46[[#This Row],[POA]],".",Tabla46[[#This Row],[SRS]],".",Tabla46[[#This Row],[AREA]],".",Tabla46[[#This Row],[TIPO]]))</f>
        <v>#REF!</v>
      </c>
      <c r="C545" s="419" t="e">
        <f>IF(Tabla46[[#This Row],[Tipos de Acciones]]="","",'Formulario PPGR1'!#REF!)</f>
        <v>#REF!</v>
      </c>
      <c r="D545" s="419" t="e">
        <f>IF(Tabla46[[#This Row],[Tipos de Acciones]]="","",'Formulario PPGR1'!#REF!)</f>
        <v>#REF!</v>
      </c>
      <c r="E545" s="419" t="e">
        <f>IF(Tabla46[[#This Row],[Tipos de Acciones]]="","",'Formulario PPGR1'!#REF!)</f>
        <v>#REF!</v>
      </c>
      <c r="F545" s="419" t="e">
        <f>IF(Tabla46[[#This Row],[Tipos de Acciones]]="","",'Formulario PPGR1'!#REF!)</f>
        <v>#REF!</v>
      </c>
      <c r="G545" s="416" t="s">
        <v>936</v>
      </c>
      <c r="H545" s="416" t="s">
        <v>2221</v>
      </c>
      <c r="I545" s="417" t="s">
        <v>2241</v>
      </c>
      <c r="J545" s="416" t="s">
        <v>2241</v>
      </c>
      <c r="K545" s="418" t="s">
        <v>2242</v>
      </c>
      <c r="L545" s="416" t="s">
        <v>469</v>
      </c>
      <c r="M545" s="316" t="s">
        <v>2273</v>
      </c>
      <c r="N545" s="316" t="s">
        <v>1157</v>
      </c>
      <c r="O545" s="415" t="s">
        <v>2200</v>
      </c>
      <c r="P545" s="318" t="s">
        <v>1157</v>
      </c>
      <c r="Q545" s="293" t="s">
        <v>2201</v>
      </c>
      <c r="R545" s="293">
        <v>2</v>
      </c>
      <c r="S545" s="517">
        <v>980</v>
      </c>
      <c r="T545" s="520" t="e">
        <f>+[1]!Tabla46[[#This Row],[Precio Unitario]]*[1]!Tabla46[[#This Row],[Cantidad de Insumos]]</f>
        <v>#REF!</v>
      </c>
      <c r="U545" s="414">
        <v>239301</v>
      </c>
      <c r="V545" s="328" t="s">
        <v>926</v>
      </c>
      <c r="W545" s="420"/>
    </row>
    <row r="546" spans="2:23" ht="18.75" hidden="1" customHeight="1" x14ac:dyDescent="0.2">
      <c r="B546" s="419" t="e">
        <f>IF(Tabla46[[#This Row],[Tipos de Acciones]]="","",CONCATENATE(Tabla46[[#This Row],[POA]],".",Tabla46[[#This Row],[SRS]],".",Tabla46[[#This Row],[AREA]],".",Tabla46[[#This Row],[TIPO]]))</f>
        <v>#REF!</v>
      </c>
      <c r="C546" s="419" t="e">
        <f>IF(Tabla46[[#This Row],[Tipos de Acciones]]="","",'Formulario PPGR1'!#REF!)</f>
        <v>#REF!</v>
      </c>
      <c r="D546" s="419" t="e">
        <f>IF(Tabla46[[#This Row],[Tipos de Acciones]]="","",'Formulario PPGR1'!#REF!)</f>
        <v>#REF!</v>
      </c>
      <c r="E546" s="419" t="e">
        <f>IF(Tabla46[[#This Row],[Tipos de Acciones]]="","",'Formulario PPGR1'!#REF!)</f>
        <v>#REF!</v>
      </c>
      <c r="F546" s="419" t="e">
        <f>IF(Tabla46[[#This Row],[Tipos de Acciones]]="","",'Formulario PPGR1'!#REF!)</f>
        <v>#REF!</v>
      </c>
      <c r="G546" s="416" t="s">
        <v>936</v>
      </c>
      <c r="H546" s="416" t="s">
        <v>2221</v>
      </c>
      <c r="I546" s="417" t="s">
        <v>2241</v>
      </c>
      <c r="J546" s="416" t="s">
        <v>2241</v>
      </c>
      <c r="K546" s="418" t="s">
        <v>2243</v>
      </c>
      <c r="L546" s="416" t="s">
        <v>469</v>
      </c>
      <c r="M546" s="316" t="s">
        <v>2273</v>
      </c>
      <c r="N546" s="316" t="s">
        <v>1157</v>
      </c>
      <c r="O546" s="415" t="s">
        <v>2200</v>
      </c>
      <c r="P546" s="318" t="s">
        <v>1157</v>
      </c>
      <c r="Q546" s="293" t="s">
        <v>2201</v>
      </c>
      <c r="R546" s="293">
        <v>2</v>
      </c>
      <c r="S546" s="517">
        <v>3520</v>
      </c>
      <c r="T546" s="520" t="e">
        <f>+[1]!Tabla46[[#This Row],[Precio Unitario]]*[1]!Tabla46[[#This Row],[Cantidad de Insumos]]</f>
        <v>#REF!</v>
      </c>
      <c r="U546" s="414">
        <v>239301</v>
      </c>
      <c r="V546" s="328" t="s">
        <v>926</v>
      </c>
      <c r="W546" s="420"/>
    </row>
    <row r="547" spans="2:23" ht="18.75" hidden="1" customHeight="1" x14ac:dyDescent="0.2">
      <c r="B547" s="419" t="e">
        <f>IF(Tabla46[[#This Row],[Tipos de Acciones]]="","",CONCATENATE(Tabla46[[#This Row],[POA]],".",Tabla46[[#This Row],[SRS]],".",Tabla46[[#This Row],[AREA]],".",Tabla46[[#This Row],[TIPO]]))</f>
        <v>#REF!</v>
      </c>
      <c r="C547" s="419" t="e">
        <f>IF(Tabla46[[#This Row],[Tipos de Acciones]]="","",'Formulario PPGR1'!#REF!)</f>
        <v>#REF!</v>
      </c>
      <c r="D547" s="419" t="e">
        <f>IF(Tabla46[[#This Row],[Tipos de Acciones]]="","",'Formulario PPGR1'!#REF!)</f>
        <v>#REF!</v>
      </c>
      <c r="E547" s="419" t="e">
        <f>IF(Tabla46[[#This Row],[Tipos de Acciones]]="","",'Formulario PPGR1'!#REF!)</f>
        <v>#REF!</v>
      </c>
      <c r="F547" s="419" t="e">
        <f>IF(Tabla46[[#This Row],[Tipos de Acciones]]="","",'Formulario PPGR1'!#REF!)</f>
        <v>#REF!</v>
      </c>
      <c r="G547" s="416" t="s">
        <v>936</v>
      </c>
      <c r="H547" s="416" t="s">
        <v>2221</v>
      </c>
      <c r="I547" s="417" t="s">
        <v>2236</v>
      </c>
      <c r="J547" s="416" t="s">
        <v>2236</v>
      </c>
      <c r="K547" s="418" t="s">
        <v>2239</v>
      </c>
      <c r="L547" s="416" t="s">
        <v>469</v>
      </c>
      <c r="M547" s="316" t="s">
        <v>2273</v>
      </c>
      <c r="N547" s="316" t="s">
        <v>1157</v>
      </c>
      <c r="O547" s="415" t="s">
        <v>2200</v>
      </c>
      <c r="P547" s="318" t="s">
        <v>1157</v>
      </c>
      <c r="Q547" s="293" t="s">
        <v>2201</v>
      </c>
      <c r="R547" s="293">
        <v>2</v>
      </c>
      <c r="S547" s="517">
        <v>15733.33</v>
      </c>
      <c r="T547" s="520" t="e">
        <f>+[1]!Tabla46[[#This Row],[Precio Unitario]]*[1]!Tabla46[[#This Row],[Cantidad de Insumos]]</f>
        <v>#REF!</v>
      </c>
      <c r="U547" s="414">
        <v>239301</v>
      </c>
      <c r="V547" s="328" t="s">
        <v>926</v>
      </c>
      <c r="W547" s="420"/>
    </row>
    <row r="548" spans="2:23" ht="18.75" hidden="1" customHeight="1" x14ac:dyDescent="0.2">
      <c r="B548" s="419" t="e">
        <f>IF(Tabla46[[#This Row],[Tipos de Acciones]]="","",CONCATENATE(Tabla46[[#This Row],[POA]],".",Tabla46[[#This Row],[SRS]],".",Tabla46[[#This Row],[AREA]],".",Tabla46[[#This Row],[TIPO]]))</f>
        <v>#REF!</v>
      </c>
      <c r="C548" s="419" t="e">
        <f>IF(Tabla46[[#This Row],[Tipos de Acciones]]="","",'Formulario PPGR1'!#REF!)</f>
        <v>#REF!</v>
      </c>
      <c r="D548" s="419" t="e">
        <f>IF(Tabla46[[#This Row],[Tipos de Acciones]]="","",'Formulario PPGR1'!#REF!)</f>
        <v>#REF!</v>
      </c>
      <c r="E548" s="419" t="e">
        <f>IF(Tabla46[[#This Row],[Tipos de Acciones]]="","",'Formulario PPGR1'!#REF!)</f>
        <v>#REF!</v>
      </c>
      <c r="F548" s="419" t="e">
        <f>IF(Tabla46[[#This Row],[Tipos de Acciones]]="","",'Formulario PPGR1'!#REF!)</f>
        <v>#REF!</v>
      </c>
      <c r="G548" s="416" t="s">
        <v>936</v>
      </c>
      <c r="H548" s="416" t="s">
        <v>2221</v>
      </c>
      <c r="I548" s="417" t="s">
        <v>2236</v>
      </c>
      <c r="J548" s="416" t="s">
        <v>2236</v>
      </c>
      <c r="K548" s="418" t="s">
        <v>2240</v>
      </c>
      <c r="L548" s="416" t="s">
        <v>469</v>
      </c>
      <c r="M548" s="316" t="s">
        <v>2273</v>
      </c>
      <c r="N548" s="316" t="s">
        <v>1157</v>
      </c>
      <c r="O548" s="415" t="s">
        <v>2200</v>
      </c>
      <c r="P548" s="318" t="s">
        <v>1157</v>
      </c>
      <c r="Q548" s="293" t="s">
        <v>2201</v>
      </c>
      <c r="R548" s="293">
        <v>2</v>
      </c>
      <c r="S548" s="517">
        <v>4500</v>
      </c>
      <c r="T548" s="520" t="e">
        <f>+[1]!Tabla46[[#This Row],[Precio Unitario]]*[1]!Tabla46[[#This Row],[Cantidad de Insumos]]</f>
        <v>#REF!</v>
      </c>
      <c r="U548" s="414">
        <v>239301</v>
      </c>
      <c r="V548" s="328" t="s">
        <v>926</v>
      </c>
      <c r="W548" s="420"/>
    </row>
    <row r="549" spans="2:23" ht="18.75" hidden="1" customHeight="1" x14ac:dyDescent="0.2">
      <c r="B549" s="419" t="e">
        <f>IF(Tabla46[[#This Row],[Tipos de Acciones]]="","",CONCATENATE(Tabla46[[#This Row],[POA]],".",Tabla46[[#This Row],[SRS]],".",Tabla46[[#This Row],[AREA]],".",Tabla46[[#This Row],[TIPO]]))</f>
        <v>#REF!</v>
      </c>
      <c r="C549" s="419" t="e">
        <f>IF(Tabla46[[#This Row],[Tipos de Acciones]]="","",'Formulario PPGR1'!#REF!)</f>
        <v>#REF!</v>
      </c>
      <c r="D549" s="419" t="e">
        <f>IF(Tabla46[[#This Row],[Tipos de Acciones]]="","",'Formulario PPGR1'!#REF!)</f>
        <v>#REF!</v>
      </c>
      <c r="E549" s="419" t="e">
        <f>IF(Tabla46[[#This Row],[Tipos de Acciones]]="","",'Formulario PPGR1'!#REF!)</f>
        <v>#REF!</v>
      </c>
      <c r="F549" s="419" t="e">
        <f>IF(Tabla46[[#This Row],[Tipos de Acciones]]="","",'Formulario PPGR1'!#REF!)</f>
        <v>#REF!</v>
      </c>
      <c r="G549" s="416" t="s">
        <v>936</v>
      </c>
      <c r="H549" s="416" t="s">
        <v>2209</v>
      </c>
      <c r="I549" s="417" t="s">
        <v>2200</v>
      </c>
      <c r="J549" s="416" t="s">
        <v>2248</v>
      </c>
      <c r="K549" s="418" t="s">
        <v>2248</v>
      </c>
      <c r="L549" s="416" t="s">
        <v>469</v>
      </c>
      <c r="M549" s="316" t="s">
        <v>2273</v>
      </c>
      <c r="N549" s="316" t="s">
        <v>1157</v>
      </c>
      <c r="O549" s="415" t="s">
        <v>2200</v>
      </c>
      <c r="P549" s="318" t="s">
        <v>1157</v>
      </c>
      <c r="Q549" s="293" t="s">
        <v>2201</v>
      </c>
      <c r="R549" s="293">
        <v>1</v>
      </c>
      <c r="S549" s="517">
        <v>30000</v>
      </c>
      <c r="T549" s="520" t="e">
        <f>+[1]!Tabla46[[#This Row],[Precio Unitario]]*[1]!Tabla46[[#This Row],[Cantidad de Insumos]]</f>
        <v>#REF!</v>
      </c>
      <c r="U549" s="414">
        <v>265801</v>
      </c>
      <c r="V549" s="328" t="s">
        <v>926</v>
      </c>
      <c r="W549" s="420"/>
    </row>
    <row r="550" spans="2:23" ht="18.75" hidden="1" customHeight="1" x14ac:dyDescent="0.2">
      <c r="B550" s="419" t="e">
        <f>IF(Tabla46[[#This Row],[Tipos de Acciones]]="","",CONCATENATE(Tabla46[[#This Row],[POA]],".",Tabla46[[#This Row],[SRS]],".",Tabla46[[#This Row],[AREA]],".",Tabla46[[#This Row],[TIPO]]))</f>
        <v>#REF!</v>
      </c>
      <c r="C550" s="419" t="e">
        <f>IF(Tabla46[[#This Row],[Tipos de Acciones]]="","",'Formulario PPGR1'!#REF!)</f>
        <v>#REF!</v>
      </c>
      <c r="D550" s="419" t="e">
        <f>IF(Tabla46[[#This Row],[Tipos de Acciones]]="","",'Formulario PPGR1'!#REF!)</f>
        <v>#REF!</v>
      </c>
      <c r="E550" s="419" t="e">
        <f>IF(Tabla46[[#This Row],[Tipos de Acciones]]="","",'Formulario PPGR1'!#REF!)</f>
        <v>#REF!</v>
      </c>
      <c r="F550" s="419" t="e">
        <f>IF(Tabla46[[#This Row],[Tipos de Acciones]]="","",'Formulario PPGR1'!#REF!)</f>
        <v>#REF!</v>
      </c>
      <c r="G550" s="416" t="s">
        <v>934</v>
      </c>
      <c r="H550" s="416" t="s">
        <v>2209</v>
      </c>
      <c r="I550" s="417" t="s">
        <v>2200</v>
      </c>
      <c r="J550" s="416" t="s">
        <v>2248</v>
      </c>
      <c r="K550" s="418" t="s">
        <v>2248</v>
      </c>
      <c r="L550" s="416" t="s">
        <v>469</v>
      </c>
      <c r="M550" s="316" t="s">
        <v>2273</v>
      </c>
      <c r="N550" s="316" t="s">
        <v>1157</v>
      </c>
      <c r="O550" s="415" t="s">
        <v>2200</v>
      </c>
      <c r="P550" s="318" t="s">
        <v>1157</v>
      </c>
      <c r="Q550" s="293" t="s">
        <v>2201</v>
      </c>
      <c r="R550" s="293">
        <v>3</v>
      </c>
      <c r="S550" s="517">
        <v>5000</v>
      </c>
      <c r="T550" s="520" t="e">
        <f>+[1]!Tabla46[[#This Row],[Precio Unitario]]*[1]!Tabla46[[#This Row],[Cantidad de Insumos]]</f>
        <v>#REF!</v>
      </c>
      <c r="U550" s="414">
        <v>265801</v>
      </c>
      <c r="V550" s="328" t="s">
        <v>926</v>
      </c>
      <c r="W550" s="420"/>
    </row>
    <row r="551" spans="2:23" ht="18.75" hidden="1" customHeight="1" x14ac:dyDescent="0.2">
      <c r="B551" s="419" t="e">
        <f>IF(Tabla46[[#This Row],[Tipos de Acciones]]="","",CONCATENATE(Tabla46[[#This Row],[POA]],".",Tabla46[[#This Row],[SRS]],".",Tabla46[[#This Row],[AREA]],".",Tabla46[[#This Row],[TIPO]]))</f>
        <v>#REF!</v>
      </c>
      <c r="C551" s="419" t="e">
        <f>IF(Tabla46[[#This Row],[Tipos de Acciones]]="","",'Formulario PPGR1'!#REF!)</f>
        <v>#REF!</v>
      </c>
      <c r="D551" s="419" t="e">
        <f>IF(Tabla46[[#This Row],[Tipos de Acciones]]="","",'Formulario PPGR1'!#REF!)</f>
        <v>#REF!</v>
      </c>
      <c r="E551" s="419" t="e">
        <f>IF(Tabla46[[#This Row],[Tipos de Acciones]]="","",'Formulario PPGR1'!#REF!)</f>
        <v>#REF!</v>
      </c>
      <c r="F551" s="419" t="e">
        <f>IF(Tabla46[[#This Row],[Tipos de Acciones]]="","",'Formulario PPGR1'!#REF!)</f>
        <v>#REF!</v>
      </c>
      <c r="G551" s="416" t="s">
        <v>936</v>
      </c>
      <c r="H551" s="416" t="s">
        <v>2221</v>
      </c>
      <c r="I551" s="417" t="s">
        <v>2244</v>
      </c>
      <c r="J551" s="416" t="s">
        <v>2244</v>
      </c>
      <c r="K551" s="418" t="s">
        <v>2245</v>
      </c>
      <c r="L551" s="416" t="s">
        <v>469</v>
      </c>
      <c r="M551" s="316" t="s">
        <v>2273</v>
      </c>
      <c r="N551" s="316" t="s">
        <v>1157</v>
      </c>
      <c r="O551" s="415" t="s">
        <v>2200</v>
      </c>
      <c r="P551" s="318" t="s">
        <v>1157</v>
      </c>
      <c r="Q551" s="293" t="s">
        <v>2201</v>
      </c>
      <c r="R551" s="293">
        <v>1</v>
      </c>
      <c r="S551" s="517">
        <v>14666.65</v>
      </c>
      <c r="T551" s="520" t="e">
        <f>+[1]!Tabla46[[#This Row],[Precio Unitario]]*[1]!Tabla46[[#This Row],[Cantidad de Insumos]]</f>
        <v>#REF!</v>
      </c>
      <c r="U551" s="414">
        <v>239601</v>
      </c>
      <c r="V551" s="328" t="s">
        <v>926</v>
      </c>
      <c r="W551" s="420"/>
    </row>
    <row r="552" spans="2:23" ht="18.75" hidden="1" customHeight="1" x14ac:dyDescent="0.2">
      <c r="B552" s="419" t="e">
        <f>IF(Tabla46[[#This Row],[Tipos de Acciones]]="","",CONCATENATE(Tabla46[[#This Row],[POA]],".",Tabla46[[#This Row],[SRS]],".",Tabla46[[#This Row],[AREA]],".",Tabla46[[#This Row],[TIPO]]))</f>
        <v>#REF!</v>
      </c>
      <c r="C552" s="419" t="e">
        <f>IF(Tabla46[[#This Row],[Tipos de Acciones]]="","",'Formulario PPGR1'!#REF!)</f>
        <v>#REF!</v>
      </c>
      <c r="D552" s="419" t="e">
        <f>IF(Tabla46[[#This Row],[Tipos de Acciones]]="","",'Formulario PPGR1'!#REF!)</f>
        <v>#REF!</v>
      </c>
      <c r="E552" s="419" t="e">
        <f>IF(Tabla46[[#This Row],[Tipos de Acciones]]="","",'Formulario PPGR1'!#REF!)</f>
        <v>#REF!</v>
      </c>
      <c r="F552" s="419" t="e">
        <f>IF(Tabla46[[#This Row],[Tipos de Acciones]]="","",'Formulario PPGR1'!#REF!)</f>
        <v>#REF!</v>
      </c>
      <c r="G552" s="416" t="s">
        <v>936</v>
      </c>
      <c r="H552" s="416" t="s">
        <v>2221</v>
      </c>
      <c r="I552" s="417" t="s">
        <v>2246</v>
      </c>
      <c r="J552" s="416" t="s">
        <v>2246</v>
      </c>
      <c r="K552" s="418" t="s">
        <v>2247</v>
      </c>
      <c r="L552" s="416" t="s">
        <v>469</v>
      </c>
      <c r="M552" s="316" t="s">
        <v>2273</v>
      </c>
      <c r="N552" s="316" t="s">
        <v>1157</v>
      </c>
      <c r="O552" s="415" t="s">
        <v>2200</v>
      </c>
      <c r="P552" s="318" t="s">
        <v>1157</v>
      </c>
      <c r="Q552" s="293" t="s">
        <v>2201</v>
      </c>
      <c r="R552" s="293">
        <v>1</v>
      </c>
      <c r="S552" s="517">
        <v>257712</v>
      </c>
      <c r="T552" s="520" t="e">
        <f>+[1]!Tabla46[[#This Row],[Precio Unitario]]*[1]!Tabla46[[#This Row],[Cantidad de Insumos]]</f>
        <v>#REF!</v>
      </c>
      <c r="U552" s="414">
        <v>261401</v>
      </c>
      <c r="V552" s="328" t="s">
        <v>926</v>
      </c>
      <c r="W552" s="420"/>
    </row>
    <row r="553" spans="2:23" ht="18.75" hidden="1" customHeight="1" x14ac:dyDescent="0.2">
      <c r="B553" s="419" t="e">
        <f>IF(Tabla46[[#This Row],[Tipos de Acciones]]="","",CONCATENATE(Tabla46[[#This Row],[POA]],".",Tabla46[[#This Row],[SRS]],".",Tabla46[[#This Row],[AREA]],".",Tabla46[[#This Row],[TIPO]]))</f>
        <v>#REF!</v>
      </c>
      <c r="C553" s="419" t="e">
        <f>IF(Tabla46[[#This Row],[Tipos de Acciones]]="","",'Formulario PPGR1'!#REF!)</f>
        <v>#REF!</v>
      </c>
      <c r="D553" s="419" t="e">
        <f>IF(Tabla46[[#This Row],[Tipos de Acciones]]="","",'Formulario PPGR1'!#REF!)</f>
        <v>#REF!</v>
      </c>
      <c r="E553" s="419" t="e">
        <f>IF(Tabla46[[#This Row],[Tipos de Acciones]]="","",'Formulario PPGR1'!#REF!)</f>
        <v>#REF!</v>
      </c>
      <c r="F553" s="419" t="e">
        <f>IF(Tabla46[[#This Row],[Tipos de Acciones]]="","",'Formulario PPGR1'!#REF!)</f>
        <v>#REF!</v>
      </c>
      <c r="G553" s="416" t="s">
        <v>936</v>
      </c>
      <c r="H553" s="416" t="s">
        <v>2221</v>
      </c>
      <c r="I553" s="417" t="s">
        <v>2236</v>
      </c>
      <c r="J553" s="416" t="s">
        <v>2236</v>
      </c>
      <c r="K553" s="418" t="s">
        <v>2238</v>
      </c>
      <c r="L553" s="416" t="s">
        <v>469</v>
      </c>
      <c r="M553" s="316" t="s">
        <v>2273</v>
      </c>
      <c r="N553" s="316" t="s">
        <v>1157</v>
      </c>
      <c r="O553" s="415" t="s">
        <v>2200</v>
      </c>
      <c r="P553" s="318" t="s">
        <v>1157</v>
      </c>
      <c r="Q553" s="293" t="s">
        <v>2201</v>
      </c>
      <c r="R553" s="293">
        <v>2</v>
      </c>
      <c r="S553" s="517">
        <v>4500</v>
      </c>
      <c r="T553" s="520" t="e">
        <f>+[1]!Tabla46[[#This Row],[Precio Unitario]]*[1]!Tabla46[[#This Row],[Cantidad de Insumos]]</f>
        <v>#REF!</v>
      </c>
      <c r="U553" s="414">
        <v>239301</v>
      </c>
      <c r="V553" s="328" t="s">
        <v>926</v>
      </c>
      <c r="W553" s="420"/>
    </row>
    <row r="554" spans="2:23" ht="18.75" hidden="1" customHeight="1" x14ac:dyDescent="0.2">
      <c r="B554" s="419" t="e">
        <f>IF(Tabla46[[#This Row],[Tipos de Acciones]]="","",CONCATENATE(Tabla46[[#This Row],[POA]],".",Tabla46[[#This Row],[SRS]],".",Tabla46[[#This Row],[AREA]],".",Tabla46[[#This Row],[TIPO]]))</f>
        <v>#REF!</v>
      </c>
      <c r="C554" s="419" t="e">
        <f>IF(Tabla46[[#This Row],[Tipos de Acciones]]="","",'Formulario PPGR1'!#REF!)</f>
        <v>#REF!</v>
      </c>
      <c r="D554" s="419" t="e">
        <f>IF(Tabla46[[#This Row],[Tipos de Acciones]]="","",'Formulario PPGR1'!#REF!)</f>
        <v>#REF!</v>
      </c>
      <c r="E554" s="419" t="e">
        <f>IF(Tabla46[[#This Row],[Tipos de Acciones]]="","",'Formulario PPGR1'!#REF!)</f>
        <v>#REF!</v>
      </c>
      <c r="F554" s="419" t="e">
        <f>IF(Tabla46[[#This Row],[Tipos de Acciones]]="","",'Formulario PPGR1'!#REF!)</f>
        <v>#REF!</v>
      </c>
      <c r="G554" s="416" t="s">
        <v>936</v>
      </c>
      <c r="H554" s="416" t="s">
        <v>2221</v>
      </c>
      <c r="I554" s="417" t="s">
        <v>2227</v>
      </c>
      <c r="J554" s="416" t="s">
        <v>2227</v>
      </c>
      <c r="K554" s="418" t="s">
        <v>2228</v>
      </c>
      <c r="L554" s="416" t="s">
        <v>469</v>
      </c>
      <c r="M554" s="316" t="s">
        <v>2273</v>
      </c>
      <c r="N554" s="316" t="s">
        <v>1157</v>
      </c>
      <c r="O554" s="415" t="s">
        <v>2200</v>
      </c>
      <c r="P554" s="318" t="s">
        <v>1157</v>
      </c>
      <c r="Q554" s="293" t="s">
        <v>2201</v>
      </c>
      <c r="R554" s="293">
        <v>1</v>
      </c>
      <c r="S554" s="517">
        <v>12836.04</v>
      </c>
      <c r="T554" s="520" t="e">
        <f>+[1]!Tabla46[[#This Row],[Precio Unitario]]*[1]!Tabla46[[#This Row],[Cantidad de Insumos]]</f>
        <v>#REF!</v>
      </c>
      <c r="U554" s="414">
        <v>239301</v>
      </c>
      <c r="V554" s="328" t="s">
        <v>926</v>
      </c>
      <c r="W554" s="420"/>
    </row>
    <row r="555" spans="2:23" ht="18.75" customHeight="1" x14ac:dyDescent="0.2">
      <c r="B555" s="419" t="e">
        <f>IF(Tabla46[[#This Row],[Tipos de Acciones]]="","",CONCATENATE(Tabla46[[#This Row],[POA]],".",Tabla46[[#This Row],[SRS]],".",Tabla46[[#This Row],[AREA]],".",Tabla46[[#This Row],[TIPO]]))</f>
        <v>#REF!</v>
      </c>
      <c r="C555" s="419" t="e">
        <f>IF(Tabla46[[#This Row],[Tipos de Acciones]]="","",'Formulario PPGR1'!#REF!)</f>
        <v>#REF!</v>
      </c>
      <c r="D555" s="419" t="e">
        <f>IF(Tabla46[[#This Row],[Tipos de Acciones]]="","",'Formulario PPGR1'!#REF!)</f>
        <v>#REF!</v>
      </c>
      <c r="E555" s="419" t="e">
        <f>IF(Tabla46[[#This Row],[Tipos de Acciones]]="","",'Formulario PPGR1'!#REF!)</f>
        <v>#REF!</v>
      </c>
      <c r="F555" s="419" t="e">
        <f>IF(Tabla46[[#This Row],[Tipos de Acciones]]="","",'Formulario PPGR1'!#REF!)</f>
        <v>#REF!</v>
      </c>
      <c r="G555" s="416" t="s">
        <v>936</v>
      </c>
      <c r="H555" s="416" t="s">
        <v>2221</v>
      </c>
      <c r="I555" s="417" t="s">
        <v>2229</v>
      </c>
      <c r="J555" s="416" t="s">
        <v>2229</v>
      </c>
      <c r="K555" s="418" t="s">
        <v>2230</v>
      </c>
      <c r="L555" s="416" t="s">
        <v>469</v>
      </c>
      <c r="M555" s="316" t="s">
        <v>2273</v>
      </c>
      <c r="N555" s="316" t="s">
        <v>1157</v>
      </c>
      <c r="O555" s="415" t="s">
        <v>2200</v>
      </c>
      <c r="P555" s="318" t="s">
        <v>1157</v>
      </c>
      <c r="Q555" s="293" t="s">
        <v>2201</v>
      </c>
      <c r="R555" s="293">
        <v>1</v>
      </c>
      <c r="S555" s="517">
        <v>180000</v>
      </c>
      <c r="T555" s="520" t="e">
        <f>+[1]!Tabla46[[#This Row],[Precio Unitario]]*[1]!Tabla46[[#This Row],[Cantidad de Insumos]]</f>
        <v>#REF!</v>
      </c>
      <c r="U555" s="414">
        <v>263101</v>
      </c>
      <c r="V555" s="328" t="s">
        <v>926</v>
      </c>
      <c r="W555" s="420"/>
    </row>
    <row r="556" spans="2:23" ht="18.75" hidden="1" customHeight="1" x14ac:dyDescent="0.2">
      <c r="B556" s="419" t="e">
        <f>IF(Tabla46[[#This Row],[Tipos de Acciones]]="","",CONCATENATE(Tabla46[[#This Row],[POA]],".",Tabla46[[#This Row],[SRS]],".",Tabla46[[#This Row],[AREA]],".",Tabla46[[#This Row],[TIPO]]))</f>
        <v>#REF!</v>
      </c>
      <c r="C556" s="419" t="e">
        <f>IF(Tabla46[[#This Row],[Tipos de Acciones]]="","",'Formulario PPGR1'!#REF!)</f>
        <v>#REF!</v>
      </c>
      <c r="D556" s="419" t="e">
        <f>IF(Tabla46[[#This Row],[Tipos de Acciones]]="","",'Formulario PPGR1'!#REF!)</f>
        <v>#REF!</v>
      </c>
      <c r="E556" s="419" t="e">
        <f>IF(Tabla46[[#This Row],[Tipos de Acciones]]="","",'Formulario PPGR1'!#REF!)</f>
        <v>#REF!</v>
      </c>
      <c r="F556" s="419" t="e">
        <f>IF(Tabla46[[#This Row],[Tipos de Acciones]]="","",'Formulario PPGR1'!#REF!)</f>
        <v>#REF!</v>
      </c>
      <c r="G556" s="416" t="s">
        <v>934</v>
      </c>
      <c r="H556" s="416" t="s">
        <v>2206</v>
      </c>
      <c r="I556" s="417" t="s">
        <v>2212</v>
      </c>
      <c r="J556" s="416" t="s">
        <v>2212</v>
      </c>
      <c r="K556" s="418" t="s">
        <v>2213</v>
      </c>
      <c r="L556" s="416" t="s">
        <v>469</v>
      </c>
      <c r="M556" s="316" t="s">
        <v>2273</v>
      </c>
      <c r="N556" s="316" t="s">
        <v>1157</v>
      </c>
      <c r="O556" s="415" t="s">
        <v>2200</v>
      </c>
      <c r="P556" s="318" t="s">
        <v>1157</v>
      </c>
      <c r="Q556" s="293" t="s">
        <v>2201</v>
      </c>
      <c r="R556" s="293">
        <v>3</v>
      </c>
      <c r="S556" s="517">
        <v>5000</v>
      </c>
      <c r="T556" s="520" t="e">
        <f>+[1]!Tabla46[[#This Row],[Precio Unitario]]*[1]!Tabla46[[#This Row],[Cantidad de Insumos]]</f>
        <v>#REF!</v>
      </c>
      <c r="U556" s="414">
        <v>261301</v>
      </c>
      <c r="V556" s="328" t="s">
        <v>926</v>
      </c>
      <c r="W556" s="420"/>
    </row>
    <row r="557" spans="2:23" ht="18.75" hidden="1" customHeight="1" x14ac:dyDescent="0.2">
      <c r="B557" s="419" t="e">
        <f>IF(Tabla46[[#This Row],[Tipos de Acciones]]="","",CONCATENATE(Tabla46[[#This Row],[POA]],".",Tabla46[[#This Row],[SRS]],".",Tabla46[[#This Row],[AREA]],".",Tabla46[[#This Row],[TIPO]]))</f>
        <v>#REF!</v>
      </c>
      <c r="C557" s="419" t="e">
        <f>IF(Tabla46[[#This Row],[Tipos de Acciones]]="","",'Formulario PPGR1'!#REF!)</f>
        <v>#REF!</v>
      </c>
      <c r="D557" s="419" t="e">
        <f>IF(Tabla46[[#This Row],[Tipos de Acciones]]="","",'Formulario PPGR1'!#REF!)</f>
        <v>#REF!</v>
      </c>
      <c r="E557" s="419" t="e">
        <f>IF(Tabla46[[#This Row],[Tipos de Acciones]]="","",'Formulario PPGR1'!#REF!)</f>
        <v>#REF!</v>
      </c>
      <c r="F557" s="419" t="e">
        <f>IF(Tabla46[[#This Row],[Tipos de Acciones]]="","",'Formulario PPGR1'!#REF!)</f>
        <v>#REF!</v>
      </c>
      <c r="G557" s="416" t="s">
        <v>936</v>
      </c>
      <c r="H557" s="416" t="s">
        <v>2215</v>
      </c>
      <c r="I557" s="417" t="s">
        <v>2216</v>
      </c>
      <c r="J557" s="416" t="s">
        <v>2216</v>
      </c>
      <c r="K557" s="418" t="s">
        <v>2217</v>
      </c>
      <c r="L557" s="416" t="s">
        <v>469</v>
      </c>
      <c r="M557" s="316" t="s">
        <v>2273</v>
      </c>
      <c r="N557" s="316" t="s">
        <v>1157</v>
      </c>
      <c r="O557" s="415" t="s">
        <v>2200</v>
      </c>
      <c r="P557" s="318" t="s">
        <v>1157</v>
      </c>
      <c r="Q557" s="293" t="s">
        <v>2201</v>
      </c>
      <c r="R557" s="293">
        <v>1</v>
      </c>
      <c r="S557" s="517">
        <v>15000</v>
      </c>
      <c r="T557" s="520" t="e">
        <f>+[1]!Tabla46[[#This Row],[Precio Unitario]]*[1]!Tabla46[[#This Row],[Cantidad de Insumos]]</f>
        <v>#REF!</v>
      </c>
      <c r="U557" s="414">
        <v>239301</v>
      </c>
      <c r="V557" s="328" t="s">
        <v>926</v>
      </c>
      <c r="W557" s="420"/>
    </row>
    <row r="558" spans="2:23" ht="18.75" hidden="1" customHeight="1" x14ac:dyDescent="0.2">
      <c r="B558" s="419" t="e">
        <f>IF(Tabla46[[#This Row],[Tipos de Acciones]]="","",CONCATENATE(Tabla46[[#This Row],[POA]],".",Tabla46[[#This Row],[SRS]],".",Tabla46[[#This Row],[AREA]],".",Tabla46[[#This Row],[TIPO]]))</f>
        <v>#REF!</v>
      </c>
      <c r="C558" s="419" t="e">
        <f>IF(Tabla46[[#This Row],[Tipos de Acciones]]="","",'Formulario PPGR1'!#REF!)</f>
        <v>#REF!</v>
      </c>
      <c r="D558" s="419" t="e">
        <f>IF(Tabla46[[#This Row],[Tipos de Acciones]]="","",'Formulario PPGR1'!#REF!)</f>
        <v>#REF!</v>
      </c>
      <c r="E558" s="419" t="e">
        <f>IF(Tabla46[[#This Row],[Tipos de Acciones]]="","",'Formulario PPGR1'!#REF!)</f>
        <v>#REF!</v>
      </c>
      <c r="F558" s="419" t="e">
        <f>IF(Tabla46[[#This Row],[Tipos de Acciones]]="","",'Formulario PPGR1'!#REF!)</f>
        <v>#REF!</v>
      </c>
      <c r="G558" s="416" t="s">
        <v>936</v>
      </c>
      <c r="H558" s="416" t="s">
        <v>2221</v>
      </c>
      <c r="I558" s="417" t="s">
        <v>2236</v>
      </c>
      <c r="J558" s="416" t="s">
        <v>2236</v>
      </c>
      <c r="K558" s="418" t="s">
        <v>2240</v>
      </c>
      <c r="L558" s="416" t="s">
        <v>469</v>
      </c>
      <c r="M558" s="316" t="s">
        <v>2274</v>
      </c>
      <c r="N558" s="316" t="s">
        <v>1157</v>
      </c>
      <c r="O558" s="415" t="s">
        <v>2200</v>
      </c>
      <c r="P558" s="318" t="s">
        <v>1157</v>
      </c>
      <c r="Q558" s="293" t="s">
        <v>2201</v>
      </c>
      <c r="R558" s="293">
        <v>2</v>
      </c>
      <c r="S558" s="517">
        <v>4500</v>
      </c>
      <c r="T558" s="520" t="e">
        <f>+[1]!Tabla46[[#This Row],[Precio Unitario]]*[1]!Tabla46[[#This Row],[Cantidad de Insumos]]</f>
        <v>#REF!</v>
      </c>
      <c r="U558" s="414">
        <v>239301</v>
      </c>
      <c r="V558" s="328" t="s">
        <v>926</v>
      </c>
      <c r="W558" s="420"/>
    </row>
    <row r="559" spans="2:23" ht="18.75" hidden="1" customHeight="1" x14ac:dyDescent="0.2">
      <c r="B559" s="419" t="e">
        <f>IF(Tabla46[[#This Row],[Tipos de Acciones]]="","",CONCATENATE(Tabla46[[#This Row],[POA]],".",Tabla46[[#This Row],[SRS]],".",Tabla46[[#This Row],[AREA]],".",Tabla46[[#This Row],[TIPO]]))</f>
        <v>#REF!</v>
      </c>
      <c r="C559" s="419" t="e">
        <f>IF(Tabla46[[#This Row],[Tipos de Acciones]]="","",'Formulario PPGR1'!#REF!)</f>
        <v>#REF!</v>
      </c>
      <c r="D559" s="419" t="e">
        <f>IF(Tabla46[[#This Row],[Tipos de Acciones]]="","",'Formulario PPGR1'!#REF!)</f>
        <v>#REF!</v>
      </c>
      <c r="E559" s="419" t="e">
        <f>IF(Tabla46[[#This Row],[Tipos de Acciones]]="","",'Formulario PPGR1'!#REF!)</f>
        <v>#REF!</v>
      </c>
      <c r="F559" s="419" t="e">
        <f>IF(Tabla46[[#This Row],[Tipos de Acciones]]="","",'Formulario PPGR1'!#REF!)</f>
        <v>#REF!</v>
      </c>
      <c r="G559" s="416" t="s">
        <v>936</v>
      </c>
      <c r="H559" s="416" t="s">
        <v>2221</v>
      </c>
      <c r="I559" s="417" t="s">
        <v>2241</v>
      </c>
      <c r="J559" s="416" t="s">
        <v>2241</v>
      </c>
      <c r="K559" s="418" t="s">
        <v>2242</v>
      </c>
      <c r="L559" s="416" t="s">
        <v>469</v>
      </c>
      <c r="M559" s="316" t="s">
        <v>2274</v>
      </c>
      <c r="N559" s="316" t="s">
        <v>1157</v>
      </c>
      <c r="O559" s="415" t="s">
        <v>2200</v>
      </c>
      <c r="P559" s="318" t="s">
        <v>1157</v>
      </c>
      <c r="Q559" s="293" t="s">
        <v>2201</v>
      </c>
      <c r="R559" s="293">
        <v>2</v>
      </c>
      <c r="S559" s="517">
        <v>980</v>
      </c>
      <c r="T559" s="520" t="e">
        <f>+[1]!Tabla46[[#This Row],[Precio Unitario]]*[1]!Tabla46[[#This Row],[Cantidad de Insumos]]</f>
        <v>#REF!</v>
      </c>
      <c r="U559" s="414">
        <v>239301</v>
      </c>
      <c r="V559" s="328" t="s">
        <v>926</v>
      </c>
      <c r="W559" s="420"/>
    </row>
    <row r="560" spans="2:23" ht="18.75" hidden="1" customHeight="1" x14ac:dyDescent="0.2">
      <c r="B560" s="419" t="e">
        <f>IF(Tabla46[[#This Row],[Tipos de Acciones]]="","",CONCATENATE(Tabla46[[#This Row],[POA]],".",Tabla46[[#This Row],[SRS]],".",Tabla46[[#This Row],[AREA]],".",Tabla46[[#This Row],[TIPO]]))</f>
        <v>#REF!</v>
      </c>
      <c r="C560" s="419" t="e">
        <f>IF(Tabla46[[#This Row],[Tipos de Acciones]]="","",'Formulario PPGR1'!#REF!)</f>
        <v>#REF!</v>
      </c>
      <c r="D560" s="419" t="e">
        <f>IF(Tabla46[[#This Row],[Tipos de Acciones]]="","",'Formulario PPGR1'!#REF!)</f>
        <v>#REF!</v>
      </c>
      <c r="E560" s="419" t="e">
        <f>IF(Tabla46[[#This Row],[Tipos de Acciones]]="","",'Formulario PPGR1'!#REF!)</f>
        <v>#REF!</v>
      </c>
      <c r="F560" s="419" t="e">
        <f>IF(Tabla46[[#This Row],[Tipos de Acciones]]="","",'Formulario PPGR1'!#REF!)</f>
        <v>#REF!</v>
      </c>
      <c r="G560" s="416" t="s">
        <v>936</v>
      </c>
      <c r="H560" s="416" t="s">
        <v>2221</v>
      </c>
      <c r="I560" s="417" t="s">
        <v>2241</v>
      </c>
      <c r="J560" s="416" t="s">
        <v>2241</v>
      </c>
      <c r="K560" s="418" t="s">
        <v>2243</v>
      </c>
      <c r="L560" s="416" t="s">
        <v>469</v>
      </c>
      <c r="M560" s="316" t="s">
        <v>2274</v>
      </c>
      <c r="N560" s="316" t="s">
        <v>1157</v>
      </c>
      <c r="O560" s="415" t="s">
        <v>2200</v>
      </c>
      <c r="P560" s="318" t="s">
        <v>1157</v>
      </c>
      <c r="Q560" s="293" t="s">
        <v>2201</v>
      </c>
      <c r="R560" s="293">
        <v>2</v>
      </c>
      <c r="S560" s="517">
        <v>3520</v>
      </c>
      <c r="T560" s="520" t="e">
        <f>+[1]!Tabla46[[#This Row],[Precio Unitario]]*[1]!Tabla46[[#This Row],[Cantidad de Insumos]]</f>
        <v>#REF!</v>
      </c>
      <c r="U560" s="414">
        <v>239301</v>
      </c>
      <c r="V560" s="328" t="s">
        <v>926</v>
      </c>
      <c r="W560" s="420"/>
    </row>
    <row r="561" spans="2:23" ht="18.75" hidden="1" customHeight="1" x14ac:dyDescent="0.2">
      <c r="B561" s="419" t="e">
        <f>IF(Tabla46[[#This Row],[Tipos de Acciones]]="","",CONCATENATE(Tabla46[[#This Row],[POA]],".",Tabla46[[#This Row],[SRS]],".",Tabla46[[#This Row],[AREA]],".",Tabla46[[#This Row],[TIPO]]))</f>
        <v>#REF!</v>
      </c>
      <c r="C561" s="419" t="e">
        <f>IF(Tabla46[[#This Row],[Tipos de Acciones]]="","",'Formulario PPGR1'!#REF!)</f>
        <v>#REF!</v>
      </c>
      <c r="D561" s="419" t="e">
        <f>IF(Tabla46[[#This Row],[Tipos de Acciones]]="","",'Formulario PPGR1'!#REF!)</f>
        <v>#REF!</v>
      </c>
      <c r="E561" s="419" t="e">
        <f>IF(Tabla46[[#This Row],[Tipos de Acciones]]="","",'Formulario PPGR1'!#REF!)</f>
        <v>#REF!</v>
      </c>
      <c r="F561" s="419" t="e">
        <f>IF(Tabla46[[#This Row],[Tipos de Acciones]]="","",'Formulario PPGR1'!#REF!)</f>
        <v>#REF!</v>
      </c>
      <c r="G561" s="416" t="s">
        <v>936</v>
      </c>
      <c r="H561" s="416" t="s">
        <v>2221</v>
      </c>
      <c r="I561" s="417" t="s">
        <v>2244</v>
      </c>
      <c r="J561" s="416" t="s">
        <v>2244</v>
      </c>
      <c r="K561" s="418" t="s">
        <v>2245</v>
      </c>
      <c r="L561" s="416" t="s">
        <v>469</v>
      </c>
      <c r="M561" s="316" t="s">
        <v>2274</v>
      </c>
      <c r="N561" s="316" t="s">
        <v>1157</v>
      </c>
      <c r="O561" s="415" t="s">
        <v>2200</v>
      </c>
      <c r="P561" s="318" t="s">
        <v>1157</v>
      </c>
      <c r="Q561" s="293" t="s">
        <v>2201</v>
      </c>
      <c r="R561" s="293">
        <v>1</v>
      </c>
      <c r="S561" s="517">
        <v>14666.65</v>
      </c>
      <c r="T561" s="520" t="e">
        <f>+[1]!Tabla46[[#This Row],[Precio Unitario]]*[1]!Tabla46[[#This Row],[Cantidad de Insumos]]</f>
        <v>#REF!</v>
      </c>
      <c r="U561" s="414">
        <v>239601</v>
      </c>
      <c r="V561" s="328" t="s">
        <v>926</v>
      </c>
      <c r="W561" s="420"/>
    </row>
    <row r="562" spans="2:23" ht="18.75" hidden="1" customHeight="1" x14ac:dyDescent="0.2">
      <c r="B562" s="419" t="e">
        <f>IF(Tabla46[[#This Row],[Tipos de Acciones]]="","",CONCATENATE(Tabla46[[#This Row],[POA]],".",Tabla46[[#This Row],[SRS]],".",Tabla46[[#This Row],[AREA]],".",Tabla46[[#This Row],[TIPO]]))</f>
        <v>#REF!</v>
      </c>
      <c r="C562" s="419" t="e">
        <f>IF(Tabla46[[#This Row],[Tipos de Acciones]]="","",'Formulario PPGR1'!#REF!)</f>
        <v>#REF!</v>
      </c>
      <c r="D562" s="419" t="e">
        <f>IF(Tabla46[[#This Row],[Tipos de Acciones]]="","",'Formulario PPGR1'!#REF!)</f>
        <v>#REF!</v>
      </c>
      <c r="E562" s="419" t="e">
        <f>IF(Tabla46[[#This Row],[Tipos de Acciones]]="","",'Formulario PPGR1'!#REF!)</f>
        <v>#REF!</v>
      </c>
      <c r="F562" s="419" t="e">
        <f>IF(Tabla46[[#This Row],[Tipos de Acciones]]="","",'Formulario PPGR1'!#REF!)</f>
        <v>#REF!</v>
      </c>
      <c r="G562" s="416" t="s">
        <v>936</v>
      </c>
      <c r="H562" s="416" t="s">
        <v>2221</v>
      </c>
      <c r="I562" s="417" t="s">
        <v>2246</v>
      </c>
      <c r="J562" s="416" t="s">
        <v>2246</v>
      </c>
      <c r="K562" s="418" t="s">
        <v>2247</v>
      </c>
      <c r="L562" s="416" t="s">
        <v>469</v>
      </c>
      <c r="M562" s="316" t="s">
        <v>2274</v>
      </c>
      <c r="N562" s="316" t="s">
        <v>1157</v>
      </c>
      <c r="O562" s="415" t="s">
        <v>2200</v>
      </c>
      <c r="P562" s="318" t="s">
        <v>1157</v>
      </c>
      <c r="Q562" s="293" t="s">
        <v>2201</v>
      </c>
      <c r="R562" s="293">
        <v>1</v>
      </c>
      <c r="S562" s="517">
        <v>257712</v>
      </c>
      <c r="T562" s="520" t="e">
        <f>+[1]!Tabla46[[#This Row],[Precio Unitario]]*[1]!Tabla46[[#This Row],[Cantidad de Insumos]]</f>
        <v>#REF!</v>
      </c>
      <c r="U562" s="414">
        <v>261401</v>
      </c>
      <c r="V562" s="328" t="s">
        <v>926</v>
      </c>
      <c r="W562" s="420"/>
    </row>
    <row r="563" spans="2:23" ht="18.75" hidden="1" customHeight="1" x14ac:dyDescent="0.2">
      <c r="B563" s="419" t="e">
        <f>IF(Tabla46[[#This Row],[Tipos de Acciones]]="","",CONCATENATE(Tabla46[[#This Row],[POA]],".",Tabla46[[#This Row],[SRS]],".",Tabla46[[#This Row],[AREA]],".",Tabla46[[#This Row],[TIPO]]))</f>
        <v>#REF!</v>
      </c>
      <c r="C563" s="419" t="e">
        <f>IF(Tabla46[[#This Row],[Tipos de Acciones]]="","",'Formulario PPGR1'!#REF!)</f>
        <v>#REF!</v>
      </c>
      <c r="D563" s="419" t="e">
        <f>IF(Tabla46[[#This Row],[Tipos de Acciones]]="","",'Formulario PPGR1'!#REF!)</f>
        <v>#REF!</v>
      </c>
      <c r="E563" s="419" t="e">
        <f>IF(Tabla46[[#This Row],[Tipos de Acciones]]="","",'Formulario PPGR1'!#REF!)</f>
        <v>#REF!</v>
      </c>
      <c r="F563" s="419" t="e">
        <f>IF(Tabla46[[#This Row],[Tipos de Acciones]]="","",'Formulario PPGR1'!#REF!)</f>
        <v>#REF!</v>
      </c>
      <c r="G563" s="416" t="s">
        <v>936</v>
      </c>
      <c r="H563" s="416" t="s">
        <v>2209</v>
      </c>
      <c r="I563" s="417" t="s">
        <v>2200</v>
      </c>
      <c r="J563" s="416" t="s">
        <v>2248</v>
      </c>
      <c r="K563" s="418" t="s">
        <v>2248</v>
      </c>
      <c r="L563" s="416" t="s">
        <v>469</v>
      </c>
      <c r="M563" s="316" t="s">
        <v>2274</v>
      </c>
      <c r="N563" s="316" t="s">
        <v>1157</v>
      </c>
      <c r="O563" s="415" t="s">
        <v>2200</v>
      </c>
      <c r="P563" s="318" t="s">
        <v>1157</v>
      </c>
      <c r="Q563" s="293" t="s">
        <v>2201</v>
      </c>
      <c r="R563" s="293">
        <v>1</v>
      </c>
      <c r="S563" s="517">
        <v>30000</v>
      </c>
      <c r="T563" s="520" t="e">
        <f>+[1]!Tabla46[[#This Row],[Precio Unitario]]*[1]!Tabla46[[#This Row],[Cantidad de Insumos]]</f>
        <v>#REF!</v>
      </c>
      <c r="U563" s="414">
        <v>265801</v>
      </c>
      <c r="V563" s="328" t="s">
        <v>926</v>
      </c>
      <c r="W563" s="420"/>
    </row>
    <row r="564" spans="2:23" ht="18.75" hidden="1" customHeight="1" x14ac:dyDescent="0.2">
      <c r="B564" s="419" t="e">
        <f>IF(Tabla46[[#This Row],[Tipos de Acciones]]="","",CONCATENATE(Tabla46[[#This Row],[POA]],".",Tabla46[[#This Row],[SRS]],".",Tabla46[[#This Row],[AREA]],".",Tabla46[[#This Row],[TIPO]]))</f>
        <v>#REF!</v>
      </c>
      <c r="C564" s="419" t="e">
        <f>IF(Tabla46[[#This Row],[Tipos de Acciones]]="","",'Formulario PPGR1'!#REF!)</f>
        <v>#REF!</v>
      </c>
      <c r="D564" s="419" t="e">
        <f>IF(Tabla46[[#This Row],[Tipos de Acciones]]="","",'Formulario PPGR1'!#REF!)</f>
        <v>#REF!</v>
      </c>
      <c r="E564" s="419" t="e">
        <f>IF(Tabla46[[#This Row],[Tipos de Acciones]]="","",'Formulario PPGR1'!#REF!)</f>
        <v>#REF!</v>
      </c>
      <c r="F564" s="419" t="e">
        <f>IF(Tabla46[[#This Row],[Tipos de Acciones]]="","",'Formulario PPGR1'!#REF!)</f>
        <v>#REF!</v>
      </c>
      <c r="G564" s="416" t="s">
        <v>934</v>
      </c>
      <c r="H564" s="416" t="s">
        <v>2209</v>
      </c>
      <c r="I564" s="417" t="s">
        <v>2200</v>
      </c>
      <c r="J564" s="416" t="s">
        <v>2248</v>
      </c>
      <c r="K564" s="418" t="s">
        <v>2248</v>
      </c>
      <c r="L564" s="416" t="s">
        <v>469</v>
      </c>
      <c r="M564" s="316" t="s">
        <v>2274</v>
      </c>
      <c r="N564" s="316" t="s">
        <v>1157</v>
      </c>
      <c r="O564" s="415" t="s">
        <v>2200</v>
      </c>
      <c r="P564" s="318" t="s">
        <v>1157</v>
      </c>
      <c r="Q564" s="293" t="s">
        <v>2201</v>
      </c>
      <c r="R564" s="293">
        <v>3</v>
      </c>
      <c r="S564" s="517">
        <v>5000</v>
      </c>
      <c r="T564" s="520" t="e">
        <f>+[1]!Tabla46[[#This Row],[Precio Unitario]]*[1]!Tabla46[[#This Row],[Cantidad de Insumos]]</f>
        <v>#REF!</v>
      </c>
      <c r="U564" s="414">
        <v>265801</v>
      </c>
      <c r="V564" s="328" t="s">
        <v>926</v>
      </c>
      <c r="W564" s="420"/>
    </row>
    <row r="565" spans="2:23" ht="18.75" hidden="1" customHeight="1" x14ac:dyDescent="0.2">
      <c r="B565" s="419" t="e">
        <f>IF(Tabla46[[#This Row],[Tipos de Acciones]]="","",CONCATENATE(Tabla46[[#This Row],[POA]],".",Tabla46[[#This Row],[SRS]],".",Tabla46[[#This Row],[AREA]],".",Tabla46[[#This Row],[TIPO]]))</f>
        <v>#REF!</v>
      </c>
      <c r="C565" s="419" t="e">
        <f>IF(Tabla46[[#This Row],[Tipos de Acciones]]="","",'Formulario PPGR1'!#REF!)</f>
        <v>#REF!</v>
      </c>
      <c r="D565" s="419" t="e">
        <f>IF(Tabla46[[#This Row],[Tipos de Acciones]]="","",'Formulario PPGR1'!#REF!)</f>
        <v>#REF!</v>
      </c>
      <c r="E565" s="419" t="e">
        <f>IF(Tabla46[[#This Row],[Tipos de Acciones]]="","",'Formulario PPGR1'!#REF!)</f>
        <v>#REF!</v>
      </c>
      <c r="F565" s="419" t="e">
        <f>IF(Tabla46[[#This Row],[Tipos de Acciones]]="","",'Formulario PPGR1'!#REF!)</f>
        <v>#REF!</v>
      </c>
      <c r="G565" s="416" t="s">
        <v>936</v>
      </c>
      <c r="H565" s="416" t="s">
        <v>2221</v>
      </c>
      <c r="I565" s="417" t="s">
        <v>2233</v>
      </c>
      <c r="J565" s="416" t="s">
        <v>2234</v>
      </c>
      <c r="K565" s="418" t="s">
        <v>2235</v>
      </c>
      <c r="L565" s="416" t="s">
        <v>469</v>
      </c>
      <c r="M565" s="316" t="s">
        <v>2274</v>
      </c>
      <c r="N565" s="316" t="s">
        <v>1157</v>
      </c>
      <c r="O565" s="415" t="s">
        <v>2200</v>
      </c>
      <c r="P565" s="318" t="s">
        <v>1157</v>
      </c>
      <c r="Q565" s="293" t="s">
        <v>2201</v>
      </c>
      <c r="R565" s="293">
        <v>1</v>
      </c>
      <c r="S565" s="517">
        <v>8270</v>
      </c>
      <c r="T565" s="520" t="e">
        <f>+[1]!Tabla46[[#This Row],[Precio Unitario]]*[1]!Tabla46[[#This Row],[Cantidad de Insumos]]</f>
        <v>#REF!</v>
      </c>
      <c r="U565" s="414">
        <v>239301</v>
      </c>
      <c r="V565" s="328" t="s">
        <v>926</v>
      </c>
      <c r="W565" s="420"/>
    </row>
    <row r="566" spans="2:23" ht="18.75" hidden="1" customHeight="1" x14ac:dyDescent="0.2">
      <c r="B566" s="419" t="e">
        <f>IF(Tabla46[[#This Row],[Tipos de Acciones]]="","",CONCATENATE(Tabla46[[#This Row],[POA]],".",Tabla46[[#This Row],[SRS]],".",Tabla46[[#This Row],[AREA]],".",Tabla46[[#This Row],[TIPO]]))</f>
        <v>#REF!</v>
      </c>
      <c r="C566" s="419" t="e">
        <f>IF(Tabla46[[#This Row],[Tipos de Acciones]]="","",'Formulario PPGR1'!#REF!)</f>
        <v>#REF!</v>
      </c>
      <c r="D566" s="419" t="e">
        <f>IF(Tabla46[[#This Row],[Tipos de Acciones]]="","",'Formulario PPGR1'!#REF!)</f>
        <v>#REF!</v>
      </c>
      <c r="E566" s="419" t="e">
        <f>IF(Tabla46[[#This Row],[Tipos de Acciones]]="","",'Formulario PPGR1'!#REF!)</f>
        <v>#REF!</v>
      </c>
      <c r="F566" s="419" t="e">
        <f>IF(Tabla46[[#This Row],[Tipos de Acciones]]="","",'Formulario PPGR1'!#REF!)</f>
        <v>#REF!</v>
      </c>
      <c r="G566" s="416" t="s">
        <v>936</v>
      </c>
      <c r="H566" s="416" t="s">
        <v>2221</v>
      </c>
      <c r="I566" s="417" t="s">
        <v>2233</v>
      </c>
      <c r="J566" s="416" t="s">
        <v>2234</v>
      </c>
      <c r="K566" s="418" t="s">
        <v>2251</v>
      </c>
      <c r="L566" s="416" t="s">
        <v>469</v>
      </c>
      <c r="M566" s="316" t="s">
        <v>2274</v>
      </c>
      <c r="N566" s="316" t="s">
        <v>1157</v>
      </c>
      <c r="O566" s="415" t="s">
        <v>2200</v>
      </c>
      <c r="P566" s="318" t="s">
        <v>1157</v>
      </c>
      <c r="Q566" s="293" t="s">
        <v>2201</v>
      </c>
      <c r="R566" s="293">
        <v>1</v>
      </c>
      <c r="S566" s="517">
        <v>8270</v>
      </c>
      <c r="T566" s="520" t="e">
        <f>+[1]!Tabla46[[#This Row],[Precio Unitario]]*[1]!Tabla46[[#This Row],[Cantidad de Insumos]]</f>
        <v>#REF!</v>
      </c>
      <c r="U566" s="414">
        <v>239301</v>
      </c>
      <c r="V566" s="328" t="s">
        <v>926</v>
      </c>
      <c r="W566" s="420"/>
    </row>
    <row r="567" spans="2:23" ht="18.75" hidden="1" customHeight="1" x14ac:dyDescent="0.2">
      <c r="B567" s="419" t="e">
        <f>IF(Tabla46[[#This Row],[Tipos de Acciones]]="","",CONCATENATE(Tabla46[[#This Row],[POA]],".",Tabla46[[#This Row],[SRS]],".",Tabla46[[#This Row],[AREA]],".",Tabla46[[#This Row],[TIPO]]))</f>
        <v>#REF!</v>
      </c>
      <c r="C567" s="419" t="e">
        <f>IF(Tabla46[[#This Row],[Tipos de Acciones]]="","",'Formulario PPGR1'!#REF!)</f>
        <v>#REF!</v>
      </c>
      <c r="D567" s="419" t="e">
        <f>IF(Tabla46[[#This Row],[Tipos de Acciones]]="","",'Formulario PPGR1'!#REF!)</f>
        <v>#REF!</v>
      </c>
      <c r="E567" s="419" t="e">
        <f>IF(Tabla46[[#This Row],[Tipos de Acciones]]="","",'Formulario PPGR1'!#REF!)</f>
        <v>#REF!</v>
      </c>
      <c r="F567" s="419" t="e">
        <f>IF(Tabla46[[#This Row],[Tipos de Acciones]]="","",'Formulario PPGR1'!#REF!)</f>
        <v>#REF!</v>
      </c>
      <c r="G567" s="416" t="s">
        <v>936</v>
      </c>
      <c r="H567" s="416" t="s">
        <v>2206</v>
      </c>
      <c r="I567" s="417" t="s">
        <v>2212</v>
      </c>
      <c r="J567" s="416" t="s">
        <v>2212</v>
      </c>
      <c r="K567" s="418" t="s">
        <v>2213</v>
      </c>
      <c r="L567" s="416" t="s">
        <v>469</v>
      </c>
      <c r="M567" s="316" t="s">
        <v>2274</v>
      </c>
      <c r="N567" s="316" t="s">
        <v>1157</v>
      </c>
      <c r="O567" s="415" t="s">
        <v>2200</v>
      </c>
      <c r="P567" s="318" t="s">
        <v>1157</v>
      </c>
      <c r="Q567" s="293" t="s">
        <v>2201</v>
      </c>
      <c r="R567" s="293">
        <v>1</v>
      </c>
      <c r="S567" s="517">
        <v>56050</v>
      </c>
      <c r="T567" s="520" t="e">
        <f>+[1]!Tabla46[[#This Row],[Precio Unitario]]*[1]!Tabla46[[#This Row],[Cantidad de Insumos]]</f>
        <v>#REF!</v>
      </c>
      <c r="U567" s="414">
        <v>261301</v>
      </c>
      <c r="V567" s="328" t="s">
        <v>926</v>
      </c>
      <c r="W567" s="420"/>
    </row>
    <row r="568" spans="2:23" ht="18.75" hidden="1" customHeight="1" x14ac:dyDescent="0.2">
      <c r="B568" s="419" t="e">
        <f>IF(Tabla46[[#This Row],[Tipos de Acciones]]="","",CONCATENATE(Tabla46[[#This Row],[POA]],".",Tabla46[[#This Row],[SRS]],".",Tabla46[[#This Row],[AREA]],".",Tabla46[[#This Row],[TIPO]]))</f>
        <v>#REF!</v>
      </c>
      <c r="C568" s="419" t="e">
        <f>IF(Tabla46[[#This Row],[Tipos de Acciones]]="","",'Formulario PPGR1'!#REF!)</f>
        <v>#REF!</v>
      </c>
      <c r="D568" s="419" t="e">
        <f>IF(Tabla46[[#This Row],[Tipos de Acciones]]="","",'Formulario PPGR1'!#REF!)</f>
        <v>#REF!</v>
      </c>
      <c r="E568" s="419" t="e">
        <f>IF(Tabla46[[#This Row],[Tipos de Acciones]]="","",'Formulario PPGR1'!#REF!)</f>
        <v>#REF!</v>
      </c>
      <c r="F568" s="419" t="e">
        <f>IF(Tabla46[[#This Row],[Tipos de Acciones]]="","",'Formulario PPGR1'!#REF!)</f>
        <v>#REF!</v>
      </c>
      <c r="G568" s="416" t="s">
        <v>934</v>
      </c>
      <c r="H568" s="416" t="s">
        <v>2206</v>
      </c>
      <c r="I568" s="417" t="s">
        <v>2212</v>
      </c>
      <c r="J568" s="416" t="s">
        <v>2212</v>
      </c>
      <c r="K568" s="418" t="s">
        <v>2213</v>
      </c>
      <c r="L568" s="416" t="s">
        <v>469</v>
      </c>
      <c r="M568" s="316" t="s">
        <v>2274</v>
      </c>
      <c r="N568" s="316" t="s">
        <v>1157</v>
      </c>
      <c r="O568" s="415" t="s">
        <v>2200</v>
      </c>
      <c r="P568" s="318" t="s">
        <v>1157</v>
      </c>
      <c r="Q568" s="293" t="s">
        <v>2201</v>
      </c>
      <c r="R568" s="293">
        <v>3</v>
      </c>
      <c r="S568" s="517">
        <v>5000</v>
      </c>
      <c r="T568" s="520" t="e">
        <f>+[1]!Tabla46[[#This Row],[Precio Unitario]]*[1]!Tabla46[[#This Row],[Cantidad de Insumos]]</f>
        <v>#REF!</v>
      </c>
      <c r="U568" s="414">
        <v>261301</v>
      </c>
      <c r="V568" s="328" t="s">
        <v>926</v>
      </c>
      <c r="W568" s="420"/>
    </row>
    <row r="569" spans="2:23" ht="18.75" hidden="1" customHeight="1" x14ac:dyDescent="0.2">
      <c r="B569" s="419" t="e">
        <f>IF(Tabla46[[#This Row],[Tipos de Acciones]]="","",CONCATENATE(Tabla46[[#This Row],[POA]],".",Tabla46[[#This Row],[SRS]],".",Tabla46[[#This Row],[AREA]],".",Tabla46[[#This Row],[TIPO]]))</f>
        <v>#REF!</v>
      </c>
      <c r="C569" s="419" t="e">
        <f>IF(Tabla46[[#This Row],[Tipos de Acciones]]="","",'Formulario PPGR1'!#REF!)</f>
        <v>#REF!</v>
      </c>
      <c r="D569" s="419" t="e">
        <f>IF(Tabla46[[#This Row],[Tipos de Acciones]]="","",'Formulario PPGR1'!#REF!)</f>
        <v>#REF!</v>
      </c>
      <c r="E569" s="419" t="e">
        <f>IF(Tabla46[[#This Row],[Tipos de Acciones]]="","",'Formulario PPGR1'!#REF!)</f>
        <v>#REF!</v>
      </c>
      <c r="F569" s="419" t="e">
        <f>IF(Tabla46[[#This Row],[Tipos de Acciones]]="","",'Formulario PPGR1'!#REF!)</f>
        <v>#REF!</v>
      </c>
      <c r="G569" s="416" t="s">
        <v>936</v>
      </c>
      <c r="H569" s="416" t="s">
        <v>2215</v>
      </c>
      <c r="I569" s="417" t="s">
        <v>2216</v>
      </c>
      <c r="J569" s="416" t="s">
        <v>2216</v>
      </c>
      <c r="K569" s="418" t="s">
        <v>2217</v>
      </c>
      <c r="L569" s="416" t="s">
        <v>469</v>
      </c>
      <c r="M569" s="316" t="s">
        <v>2274</v>
      </c>
      <c r="N569" s="316" t="s">
        <v>1157</v>
      </c>
      <c r="O569" s="415" t="s">
        <v>2200</v>
      </c>
      <c r="P569" s="318" t="s">
        <v>1157</v>
      </c>
      <c r="Q569" s="293" t="s">
        <v>2201</v>
      </c>
      <c r="R569" s="293">
        <v>1</v>
      </c>
      <c r="S569" s="517">
        <v>15000</v>
      </c>
      <c r="T569" s="520" t="e">
        <f>+[1]!Tabla46[[#This Row],[Precio Unitario]]*[1]!Tabla46[[#This Row],[Cantidad de Insumos]]</f>
        <v>#REF!</v>
      </c>
      <c r="U569" s="414">
        <v>239601</v>
      </c>
      <c r="V569" s="328" t="s">
        <v>926</v>
      </c>
      <c r="W569" s="420"/>
    </row>
    <row r="570" spans="2:23" ht="18.75" hidden="1" customHeight="1" x14ac:dyDescent="0.2">
      <c r="B570" s="419" t="e">
        <f>IF(Tabla46[[#This Row],[Tipos de Acciones]]="","",CONCATENATE(Tabla46[[#This Row],[POA]],".",Tabla46[[#This Row],[SRS]],".",Tabla46[[#This Row],[AREA]],".",Tabla46[[#This Row],[TIPO]]))</f>
        <v>#REF!</v>
      </c>
      <c r="C570" s="419" t="e">
        <f>IF(Tabla46[[#This Row],[Tipos de Acciones]]="","",'Formulario PPGR1'!#REF!)</f>
        <v>#REF!</v>
      </c>
      <c r="D570" s="419" t="e">
        <f>IF(Tabla46[[#This Row],[Tipos de Acciones]]="","",'Formulario PPGR1'!#REF!)</f>
        <v>#REF!</v>
      </c>
      <c r="E570" s="419" t="e">
        <f>IF(Tabla46[[#This Row],[Tipos de Acciones]]="","",'Formulario PPGR1'!#REF!)</f>
        <v>#REF!</v>
      </c>
      <c r="F570" s="419" t="e">
        <f>IF(Tabla46[[#This Row],[Tipos de Acciones]]="","",'Formulario PPGR1'!#REF!)</f>
        <v>#REF!</v>
      </c>
      <c r="G570" s="416" t="s">
        <v>936</v>
      </c>
      <c r="H570" s="416" t="s">
        <v>2218</v>
      </c>
      <c r="I570" s="417" t="s">
        <v>2219</v>
      </c>
      <c r="J570" s="416" t="s">
        <v>2219</v>
      </c>
      <c r="K570" s="418" t="s">
        <v>2220</v>
      </c>
      <c r="L570" s="416" t="s">
        <v>469</v>
      </c>
      <c r="M570" s="316" t="s">
        <v>2274</v>
      </c>
      <c r="N570" s="316" t="s">
        <v>1157</v>
      </c>
      <c r="O570" s="415" t="s">
        <v>2200</v>
      </c>
      <c r="P570" s="318" t="s">
        <v>1157</v>
      </c>
      <c r="Q570" s="293" t="s">
        <v>2201</v>
      </c>
      <c r="R570" s="293">
        <v>2</v>
      </c>
      <c r="S570" s="517">
        <v>8600</v>
      </c>
      <c r="T570" s="520" t="e">
        <f>+[1]!Tabla46[[#This Row],[Precio Unitario]]*[1]!Tabla46[[#This Row],[Cantidad de Insumos]]</f>
        <v>#REF!</v>
      </c>
      <c r="U570" s="414">
        <v>239601</v>
      </c>
      <c r="V570" s="328" t="s">
        <v>926</v>
      </c>
      <c r="W570" s="420"/>
    </row>
    <row r="571" spans="2:23" ht="18.75" hidden="1" customHeight="1" x14ac:dyDescent="0.2">
      <c r="B571" s="419" t="e">
        <f>IF(Tabla46[[#This Row],[Tipos de Acciones]]="","",CONCATENATE(Tabla46[[#This Row],[POA]],".",Tabla46[[#This Row],[SRS]],".",Tabla46[[#This Row],[AREA]],".",Tabla46[[#This Row],[TIPO]]))</f>
        <v>#REF!</v>
      </c>
      <c r="C571" s="419" t="e">
        <f>IF(Tabla46[[#This Row],[Tipos de Acciones]]="","",'Formulario PPGR1'!#REF!)</f>
        <v>#REF!</v>
      </c>
      <c r="D571" s="419" t="e">
        <f>IF(Tabla46[[#This Row],[Tipos de Acciones]]="","",'Formulario PPGR1'!#REF!)</f>
        <v>#REF!</v>
      </c>
      <c r="E571" s="419" t="e">
        <f>IF(Tabla46[[#This Row],[Tipos de Acciones]]="","",'Formulario PPGR1'!#REF!)</f>
        <v>#REF!</v>
      </c>
      <c r="F571" s="419" t="e">
        <f>IF(Tabla46[[#This Row],[Tipos de Acciones]]="","",'Formulario PPGR1'!#REF!)</f>
        <v>#REF!</v>
      </c>
      <c r="G571" s="416" t="s">
        <v>936</v>
      </c>
      <c r="H571" s="416" t="s">
        <v>2221</v>
      </c>
      <c r="I571" s="417" t="s">
        <v>2222</v>
      </c>
      <c r="J571" s="416" t="s">
        <v>2222</v>
      </c>
      <c r="K571" s="418" t="s">
        <v>2223</v>
      </c>
      <c r="L571" s="416" t="s">
        <v>469</v>
      </c>
      <c r="M571" s="316" t="s">
        <v>2274</v>
      </c>
      <c r="N571" s="316" t="s">
        <v>1157</v>
      </c>
      <c r="O571" s="415" t="s">
        <v>2200</v>
      </c>
      <c r="P571" s="318" t="s">
        <v>1157</v>
      </c>
      <c r="Q571" s="293" t="s">
        <v>2201</v>
      </c>
      <c r="R571" s="293">
        <v>2</v>
      </c>
      <c r="S571" s="517">
        <v>43660</v>
      </c>
      <c r="T571" s="520" t="e">
        <f>+[1]!Tabla46[[#This Row],[Precio Unitario]]*[1]!Tabla46[[#This Row],[Cantidad de Insumos]]</f>
        <v>#REF!</v>
      </c>
      <c r="U571" s="414">
        <v>261901</v>
      </c>
      <c r="V571" s="328" t="s">
        <v>926</v>
      </c>
      <c r="W571" s="420"/>
    </row>
    <row r="572" spans="2:23" ht="18.75" hidden="1" customHeight="1" x14ac:dyDescent="0.2">
      <c r="B572" s="419" t="e">
        <f>IF(Tabla46[[#This Row],[Tipos de Acciones]]="","",CONCATENATE(Tabla46[[#This Row],[POA]],".",Tabla46[[#This Row],[SRS]],".",Tabla46[[#This Row],[AREA]],".",Tabla46[[#This Row],[TIPO]]))</f>
        <v>#REF!</v>
      </c>
      <c r="C572" s="419" t="e">
        <f>IF(Tabla46[[#This Row],[Tipos de Acciones]]="","",'Formulario PPGR1'!#REF!)</f>
        <v>#REF!</v>
      </c>
      <c r="D572" s="419" t="e">
        <f>IF(Tabla46[[#This Row],[Tipos de Acciones]]="","",'Formulario PPGR1'!#REF!)</f>
        <v>#REF!</v>
      </c>
      <c r="E572" s="419" t="e">
        <f>IF(Tabla46[[#This Row],[Tipos de Acciones]]="","",'Formulario PPGR1'!#REF!)</f>
        <v>#REF!</v>
      </c>
      <c r="F572" s="419" t="e">
        <f>IF(Tabla46[[#This Row],[Tipos de Acciones]]="","",'Formulario PPGR1'!#REF!)</f>
        <v>#REF!</v>
      </c>
      <c r="G572" s="416" t="s">
        <v>936</v>
      </c>
      <c r="H572" s="416" t="s">
        <v>2221</v>
      </c>
      <c r="I572" s="417" t="s">
        <v>2236</v>
      </c>
      <c r="J572" s="416" t="s">
        <v>2236</v>
      </c>
      <c r="K572" s="418" t="s">
        <v>2237</v>
      </c>
      <c r="L572" s="416" t="s">
        <v>469</v>
      </c>
      <c r="M572" s="316" t="s">
        <v>2274</v>
      </c>
      <c r="N572" s="316" t="s">
        <v>1157</v>
      </c>
      <c r="O572" s="415" t="s">
        <v>2200</v>
      </c>
      <c r="P572" s="318" t="s">
        <v>1157</v>
      </c>
      <c r="Q572" s="293" t="s">
        <v>2201</v>
      </c>
      <c r="R572" s="293">
        <v>2</v>
      </c>
      <c r="S572" s="517">
        <v>15733.33</v>
      </c>
      <c r="T572" s="520" t="e">
        <f>+[1]!Tabla46[[#This Row],[Precio Unitario]]*[1]!Tabla46[[#This Row],[Cantidad de Insumos]]</f>
        <v>#REF!</v>
      </c>
      <c r="U572" s="414">
        <v>239301</v>
      </c>
      <c r="V572" s="328" t="s">
        <v>926</v>
      </c>
      <c r="W572" s="420"/>
    </row>
    <row r="573" spans="2:23" ht="18.75" hidden="1" customHeight="1" x14ac:dyDescent="0.2">
      <c r="B573" s="419" t="e">
        <f>IF(Tabla46[[#This Row],[Tipos de Acciones]]="","",CONCATENATE(Tabla46[[#This Row],[POA]],".",Tabla46[[#This Row],[SRS]],".",Tabla46[[#This Row],[AREA]],".",Tabla46[[#This Row],[TIPO]]))</f>
        <v>#REF!</v>
      </c>
      <c r="C573" s="419" t="e">
        <f>IF(Tabla46[[#This Row],[Tipos de Acciones]]="","",'Formulario PPGR1'!#REF!)</f>
        <v>#REF!</v>
      </c>
      <c r="D573" s="419" t="e">
        <f>IF(Tabla46[[#This Row],[Tipos de Acciones]]="","",'Formulario PPGR1'!#REF!)</f>
        <v>#REF!</v>
      </c>
      <c r="E573" s="419" t="e">
        <f>IF(Tabla46[[#This Row],[Tipos de Acciones]]="","",'Formulario PPGR1'!#REF!)</f>
        <v>#REF!</v>
      </c>
      <c r="F573" s="419" t="e">
        <f>IF(Tabla46[[#This Row],[Tipos de Acciones]]="","",'Formulario PPGR1'!#REF!)</f>
        <v>#REF!</v>
      </c>
      <c r="G573" s="416" t="s">
        <v>936</v>
      </c>
      <c r="H573" s="416" t="s">
        <v>2221</v>
      </c>
      <c r="I573" s="417" t="s">
        <v>2236</v>
      </c>
      <c r="J573" s="416" t="s">
        <v>2236</v>
      </c>
      <c r="K573" s="418" t="s">
        <v>2238</v>
      </c>
      <c r="L573" s="416" t="s">
        <v>469</v>
      </c>
      <c r="M573" s="316" t="s">
        <v>2274</v>
      </c>
      <c r="N573" s="316" t="s">
        <v>1157</v>
      </c>
      <c r="O573" s="415" t="s">
        <v>2200</v>
      </c>
      <c r="P573" s="318" t="s">
        <v>1157</v>
      </c>
      <c r="Q573" s="293" t="s">
        <v>2201</v>
      </c>
      <c r="R573" s="293">
        <v>2</v>
      </c>
      <c r="S573" s="517">
        <v>4500</v>
      </c>
      <c r="T573" s="520" t="e">
        <f>+[1]!Tabla46[[#This Row],[Precio Unitario]]*[1]!Tabla46[[#This Row],[Cantidad de Insumos]]</f>
        <v>#REF!</v>
      </c>
      <c r="U573" s="414">
        <v>239301</v>
      </c>
      <c r="V573" s="328" t="s">
        <v>926</v>
      </c>
      <c r="W573" s="420"/>
    </row>
    <row r="574" spans="2:23" ht="18.75" hidden="1" customHeight="1" x14ac:dyDescent="0.2">
      <c r="B574" s="419" t="e">
        <f>IF(Tabla46[[#This Row],[Tipos de Acciones]]="","",CONCATENATE(Tabla46[[#This Row],[POA]],".",Tabla46[[#This Row],[SRS]],".",Tabla46[[#This Row],[AREA]],".",Tabla46[[#This Row],[TIPO]]))</f>
        <v>#REF!</v>
      </c>
      <c r="C574" s="419" t="e">
        <f>IF(Tabla46[[#This Row],[Tipos de Acciones]]="","",'Formulario PPGR1'!#REF!)</f>
        <v>#REF!</v>
      </c>
      <c r="D574" s="419" t="e">
        <f>IF(Tabla46[[#This Row],[Tipos de Acciones]]="","",'Formulario PPGR1'!#REF!)</f>
        <v>#REF!</v>
      </c>
      <c r="E574" s="419" t="e">
        <f>IF(Tabla46[[#This Row],[Tipos de Acciones]]="","",'Formulario PPGR1'!#REF!)</f>
        <v>#REF!</v>
      </c>
      <c r="F574" s="419" t="e">
        <f>IF(Tabla46[[#This Row],[Tipos de Acciones]]="","",'Formulario PPGR1'!#REF!)</f>
        <v>#REF!</v>
      </c>
      <c r="G574" s="416" t="s">
        <v>936</v>
      </c>
      <c r="H574" s="416" t="s">
        <v>2221</v>
      </c>
      <c r="I574" s="417" t="s">
        <v>2236</v>
      </c>
      <c r="J574" s="416" t="s">
        <v>2236</v>
      </c>
      <c r="K574" s="418" t="s">
        <v>2239</v>
      </c>
      <c r="L574" s="416" t="s">
        <v>469</v>
      </c>
      <c r="M574" s="316" t="s">
        <v>2274</v>
      </c>
      <c r="N574" s="316" t="s">
        <v>1157</v>
      </c>
      <c r="O574" s="415" t="s">
        <v>2200</v>
      </c>
      <c r="P574" s="318" t="s">
        <v>1157</v>
      </c>
      <c r="Q574" s="293" t="s">
        <v>2201</v>
      </c>
      <c r="R574" s="293">
        <v>2</v>
      </c>
      <c r="S574" s="517">
        <v>15733.33</v>
      </c>
      <c r="T574" s="520" t="e">
        <f>+[1]!Tabla46[[#This Row],[Precio Unitario]]*[1]!Tabla46[[#This Row],[Cantidad de Insumos]]</f>
        <v>#REF!</v>
      </c>
      <c r="U574" s="414">
        <v>239301</v>
      </c>
      <c r="V574" s="328" t="s">
        <v>926</v>
      </c>
      <c r="W574" s="420"/>
    </row>
    <row r="575" spans="2:23" ht="18.75" hidden="1" customHeight="1" x14ac:dyDescent="0.2">
      <c r="B575" s="419" t="e">
        <f>IF(Tabla46[[#This Row],[Tipos de Acciones]]="","",CONCATENATE(Tabla46[[#This Row],[POA]],".",Tabla46[[#This Row],[SRS]],".",Tabla46[[#This Row],[AREA]],".",Tabla46[[#This Row],[TIPO]]))</f>
        <v>#REF!</v>
      </c>
      <c r="C575" s="419" t="e">
        <f>IF(Tabla46[[#This Row],[Tipos de Acciones]]="","",'Formulario PPGR1'!#REF!)</f>
        <v>#REF!</v>
      </c>
      <c r="D575" s="419" t="e">
        <f>IF(Tabla46[[#This Row],[Tipos de Acciones]]="","",'Formulario PPGR1'!#REF!)</f>
        <v>#REF!</v>
      </c>
      <c r="E575" s="419" t="e">
        <f>IF(Tabla46[[#This Row],[Tipos de Acciones]]="","",'Formulario PPGR1'!#REF!)</f>
        <v>#REF!</v>
      </c>
      <c r="F575" s="419" t="e">
        <f>IF(Tabla46[[#This Row],[Tipos de Acciones]]="","",'Formulario PPGR1'!#REF!)</f>
        <v>#REF!</v>
      </c>
      <c r="G575" s="416" t="s">
        <v>936</v>
      </c>
      <c r="H575" s="416" t="s">
        <v>2221</v>
      </c>
      <c r="I575" s="417" t="s">
        <v>2224</v>
      </c>
      <c r="J575" s="416" t="s">
        <v>2224</v>
      </c>
      <c r="K575" s="418" t="s">
        <v>2225</v>
      </c>
      <c r="L575" s="416" t="s">
        <v>469</v>
      </c>
      <c r="M575" s="316" t="s">
        <v>2274</v>
      </c>
      <c r="N575" s="316" t="s">
        <v>1157</v>
      </c>
      <c r="O575" s="415" t="s">
        <v>2200</v>
      </c>
      <c r="P575" s="318" t="s">
        <v>1157</v>
      </c>
      <c r="Q575" s="293" t="s">
        <v>2201</v>
      </c>
      <c r="R575" s="293">
        <v>1</v>
      </c>
      <c r="S575" s="517">
        <v>44333.33</v>
      </c>
      <c r="T575" s="520" t="e">
        <f>+[1]!Tabla46[[#This Row],[Precio Unitario]]*[1]!Tabla46[[#This Row],[Cantidad de Insumos]]</f>
        <v>#REF!</v>
      </c>
      <c r="U575" s="414">
        <v>239301</v>
      </c>
      <c r="V575" s="328" t="s">
        <v>926</v>
      </c>
      <c r="W575" s="420"/>
    </row>
    <row r="576" spans="2:23" ht="18.75" hidden="1" customHeight="1" x14ac:dyDescent="0.2">
      <c r="B576" s="419" t="e">
        <f>IF(Tabla46[[#This Row],[Tipos de Acciones]]="","",CONCATENATE(Tabla46[[#This Row],[POA]],".",Tabla46[[#This Row],[SRS]],".",Tabla46[[#This Row],[AREA]],".",Tabla46[[#This Row],[TIPO]]))</f>
        <v>#REF!</v>
      </c>
      <c r="C576" s="419" t="e">
        <f>IF(Tabla46[[#This Row],[Tipos de Acciones]]="","",'Formulario PPGR1'!#REF!)</f>
        <v>#REF!</v>
      </c>
      <c r="D576" s="419" t="e">
        <f>IF(Tabla46[[#This Row],[Tipos de Acciones]]="","",'Formulario PPGR1'!#REF!)</f>
        <v>#REF!</v>
      </c>
      <c r="E576" s="419" t="e">
        <f>IF(Tabla46[[#This Row],[Tipos de Acciones]]="","",'Formulario PPGR1'!#REF!)</f>
        <v>#REF!</v>
      </c>
      <c r="F576" s="419" t="e">
        <f>IF(Tabla46[[#This Row],[Tipos de Acciones]]="","",'Formulario PPGR1'!#REF!)</f>
        <v>#REF!</v>
      </c>
      <c r="G576" s="416" t="s">
        <v>936</v>
      </c>
      <c r="H576" s="416" t="s">
        <v>2221</v>
      </c>
      <c r="I576" s="417" t="s">
        <v>2222</v>
      </c>
      <c r="J576" s="416" t="s">
        <v>2222</v>
      </c>
      <c r="K576" s="418" t="s">
        <v>2226</v>
      </c>
      <c r="L576" s="416" t="s">
        <v>469</v>
      </c>
      <c r="M576" s="316" t="s">
        <v>2274</v>
      </c>
      <c r="N576" s="316" t="s">
        <v>1157</v>
      </c>
      <c r="O576" s="415" t="s">
        <v>2200</v>
      </c>
      <c r="P576" s="318" t="s">
        <v>1157</v>
      </c>
      <c r="Q576" s="293" t="s">
        <v>2201</v>
      </c>
      <c r="R576" s="293">
        <v>1</v>
      </c>
      <c r="S576" s="517">
        <v>104465.4</v>
      </c>
      <c r="T576" s="520" t="e">
        <f>+[1]!Tabla46[[#This Row],[Precio Unitario]]*[1]!Tabla46[[#This Row],[Cantidad de Insumos]]</f>
        <v>#REF!</v>
      </c>
      <c r="U576" s="414">
        <v>261901</v>
      </c>
      <c r="V576" s="328" t="s">
        <v>926</v>
      </c>
      <c r="W576" s="420"/>
    </row>
    <row r="577" spans="2:23" ht="18.75" hidden="1" customHeight="1" x14ac:dyDescent="0.2">
      <c r="B577" s="419" t="e">
        <f>IF(Tabla46[[#This Row],[Tipos de Acciones]]="","",CONCATENATE(Tabla46[[#This Row],[POA]],".",Tabla46[[#This Row],[SRS]],".",Tabla46[[#This Row],[AREA]],".",Tabla46[[#This Row],[TIPO]]))</f>
        <v>#REF!</v>
      </c>
      <c r="C577" s="419" t="e">
        <f>IF(Tabla46[[#This Row],[Tipos de Acciones]]="","",'Formulario PPGR1'!#REF!)</f>
        <v>#REF!</v>
      </c>
      <c r="D577" s="419" t="e">
        <f>IF(Tabla46[[#This Row],[Tipos de Acciones]]="","",'Formulario PPGR1'!#REF!)</f>
        <v>#REF!</v>
      </c>
      <c r="E577" s="419" t="e">
        <f>IF(Tabla46[[#This Row],[Tipos de Acciones]]="","",'Formulario PPGR1'!#REF!)</f>
        <v>#REF!</v>
      </c>
      <c r="F577" s="419" t="e">
        <f>IF(Tabla46[[#This Row],[Tipos de Acciones]]="","",'Formulario PPGR1'!#REF!)</f>
        <v>#REF!</v>
      </c>
      <c r="G577" s="416" t="s">
        <v>936</v>
      </c>
      <c r="H577" s="416" t="s">
        <v>2221</v>
      </c>
      <c r="I577" s="417" t="s">
        <v>2227</v>
      </c>
      <c r="J577" s="416" t="s">
        <v>2227</v>
      </c>
      <c r="K577" s="418" t="s">
        <v>2228</v>
      </c>
      <c r="L577" s="416" t="s">
        <v>469</v>
      </c>
      <c r="M577" s="316" t="s">
        <v>2274</v>
      </c>
      <c r="N577" s="316" t="s">
        <v>1157</v>
      </c>
      <c r="O577" s="415" t="s">
        <v>2200</v>
      </c>
      <c r="P577" s="318" t="s">
        <v>1157</v>
      </c>
      <c r="Q577" s="293" t="s">
        <v>2201</v>
      </c>
      <c r="R577" s="293">
        <v>1</v>
      </c>
      <c r="S577" s="517">
        <v>12836.04</v>
      </c>
      <c r="T577" s="520" t="e">
        <f>+[1]!Tabla46[[#This Row],[Precio Unitario]]*[1]!Tabla46[[#This Row],[Cantidad de Insumos]]</f>
        <v>#REF!</v>
      </c>
      <c r="U577" s="414">
        <v>239301</v>
      </c>
      <c r="V577" s="328" t="s">
        <v>926</v>
      </c>
      <c r="W577" s="420"/>
    </row>
    <row r="578" spans="2:23" ht="18.75" hidden="1" customHeight="1" x14ac:dyDescent="0.2">
      <c r="B578" s="419" t="e">
        <f>IF(Tabla46[[#This Row],[Tipos de Acciones]]="","",CONCATENATE(Tabla46[[#This Row],[POA]],".",Tabla46[[#This Row],[SRS]],".",Tabla46[[#This Row],[AREA]],".",Tabla46[[#This Row],[TIPO]]))</f>
        <v>#REF!</v>
      </c>
      <c r="C578" s="419" t="e">
        <f>IF(Tabla46[[#This Row],[Tipos de Acciones]]="","",'Formulario PPGR1'!#REF!)</f>
        <v>#REF!</v>
      </c>
      <c r="D578" s="419" t="e">
        <f>IF(Tabla46[[#This Row],[Tipos de Acciones]]="","",'Formulario PPGR1'!#REF!)</f>
        <v>#REF!</v>
      </c>
      <c r="E578" s="419" t="e">
        <f>IF(Tabla46[[#This Row],[Tipos de Acciones]]="","",'Formulario PPGR1'!#REF!)</f>
        <v>#REF!</v>
      </c>
      <c r="F578" s="419" t="e">
        <f>IF(Tabla46[[#This Row],[Tipos de Acciones]]="","",'Formulario PPGR1'!#REF!)</f>
        <v>#REF!</v>
      </c>
      <c r="G578" s="416" t="s">
        <v>936</v>
      </c>
      <c r="H578" s="416" t="s">
        <v>2221</v>
      </c>
      <c r="I578" s="417" t="s">
        <v>2229</v>
      </c>
      <c r="J578" s="416" t="s">
        <v>2229</v>
      </c>
      <c r="K578" s="418" t="s">
        <v>2230</v>
      </c>
      <c r="L578" s="416" t="s">
        <v>469</v>
      </c>
      <c r="M578" s="316" t="s">
        <v>2274</v>
      </c>
      <c r="N578" s="316" t="s">
        <v>1157</v>
      </c>
      <c r="O578" s="415" t="s">
        <v>2200</v>
      </c>
      <c r="P578" s="318" t="s">
        <v>1157</v>
      </c>
      <c r="Q578" s="293" t="s">
        <v>2201</v>
      </c>
      <c r="R578" s="293">
        <v>1</v>
      </c>
      <c r="S578" s="517">
        <v>180000</v>
      </c>
      <c r="T578" s="520" t="e">
        <f>+[1]!Tabla46[[#This Row],[Precio Unitario]]*[1]!Tabla46[[#This Row],[Cantidad de Insumos]]</f>
        <v>#REF!</v>
      </c>
      <c r="U578" s="414">
        <v>239301</v>
      </c>
      <c r="V578" s="328" t="s">
        <v>926</v>
      </c>
      <c r="W578" s="420"/>
    </row>
    <row r="579" spans="2:23" ht="18.75" hidden="1" customHeight="1" x14ac:dyDescent="0.2">
      <c r="B579" s="419" t="e">
        <f>IF(Tabla46[[#This Row],[Tipos de Acciones]]="","",CONCATENATE(Tabla46[[#This Row],[POA]],".",Tabla46[[#This Row],[SRS]],".",Tabla46[[#This Row],[AREA]],".",Tabla46[[#This Row],[TIPO]]))</f>
        <v>#REF!</v>
      </c>
      <c r="C579" s="419" t="e">
        <f>IF(Tabla46[[#This Row],[Tipos de Acciones]]="","",'Formulario PPGR1'!#REF!)</f>
        <v>#REF!</v>
      </c>
      <c r="D579" s="419" t="e">
        <f>IF(Tabla46[[#This Row],[Tipos de Acciones]]="","",'Formulario PPGR1'!#REF!)</f>
        <v>#REF!</v>
      </c>
      <c r="E579" s="419" t="e">
        <f>IF(Tabla46[[#This Row],[Tipos de Acciones]]="","",'Formulario PPGR1'!#REF!)</f>
        <v>#REF!</v>
      </c>
      <c r="F579" s="419" t="e">
        <f>IF(Tabla46[[#This Row],[Tipos de Acciones]]="","",'Formulario PPGR1'!#REF!)</f>
        <v>#REF!</v>
      </c>
      <c r="G579" s="416" t="s">
        <v>936</v>
      </c>
      <c r="H579" s="416" t="s">
        <v>2221</v>
      </c>
      <c r="I579" s="417" t="s">
        <v>2231</v>
      </c>
      <c r="J579" s="416" t="s">
        <v>2231</v>
      </c>
      <c r="K579" s="418" t="s">
        <v>2232</v>
      </c>
      <c r="L579" s="416" t="s">
        <v>469</v>
      </c>
      <c r="M579" s="316" t="s">
        <v>2274</v>
      </c>
      <c r="N579" s="316" t="s">
        <v>1157</v>
      </c>
      <c r="O579" s="415" t="s">
        <v>2200</v>
      </c>
      <c r="P579" s="318" t="s">
        <v>1157</v>
      </c>
      <c r="Q579" s="293" t="s">
        <v>2201</v>
      </c>
      <c r="R579" s="293">
        <v>2</v>
      </c>
      <c r="S579" s="517">
        <v>32099.97</v>
      </c>
      <c r="T579" s="520" t="e">
        <f>+[1]!Tabla46[[#This Row],[Precio Unitario]]*[1]!Tabla46[[#This Row],[Cantidad de Insumos]]</f>
        <v>#REF!</v>
      </c>
      <c r="U579" s="414">
        <v>239301</v>
      </c>
      <c r="V579" s="328" t="s">
        <v>926</v>
      </c>
      <c r="W579" s="420"/>
    </row>
    <row r="580" spans="2:23" ht="18.75" hidden="1" customHeight="1" x14ac:dyDescent="0.2">
      <c r="B580" s="419" t="e">
        <f>IF(Tabla46[[#This Row],[Tipos de Acciones]]="","",CONCATENATE(Tabla46[[#This Row],[POA]],".",Tabla46[[#This Row],[SRS]],".",Tabla46[[#This Row],[AREA]],".",Tabla46[[#This Row],[TIPO]]))</f>
        <v>#REF!</v>
      </c>
      <c r="C580" s="419" t="e">
        <f>IF(Tabla46[[#This Row],[Tipos de Acciones]]="","",'Formulario PPGR1'!#REF!)</f>
        <v>#REF!</v>
      </c>
      <c r="D580" s="419" t="e">
        <f>IF(Tabla46[[#This Row],[Tipos de Acciones]]="","",'Formulario PPGR1'!#REF!)</f>
        <v>#REF!</v>
      </c>
      <c r="E580" s="419" t="e">
        <f>IF(Tabla46[[#This Row],[Tipos de Acciones]]="","",'Formulario PPGR1'!#REF!)</f>
        <v>#REF!</v>
      </c>
      <c r="F580" s="419" t="e">
        <f>IF(Tabla46[[#This Row],[Tipos de Acciones]]="","",'Formulario PPGR1'!#REF!)</f>
        <v>#REF!</v>
      </c>
      <c r="G580" s="416" t="s">
        <v>936</v>
      </c>
      <c r="H580" s="416" t="s">
        <v>2221</v>
      </c>
      <c r="I580" s="417" t="s">
        <v>2236</v>
      </c>
      <c r="J580" s="416" t="s">
        <v>2236</v>
      </c>
      <c r="K580" s="418" t="s">
        <v>2240</v>
      </c>
      <c r="L580" s="416" t="s">
        <v>469</v>
      </c>
      <c r="M580" s="316" t="s">
        <v>2275</v>
      </c>
      <c r="N580" s="316" t="s">
        <v>1157</v>
      </c>
      <c r="O580" s="415" t="s">
        <v>2200</v>
      </c>
      <c r="P580" s="318" t="s">
        <v>1157</v>
      </c>
      <c r="Q580" s="293" t="s">
        <v>2201</v>
      </c>
      <c r="R580" s="293">
        <v>2</v>
      </c>
      <c r="S580" s="517">
        <v>4500</v>
      </c>
      <c r="T580" s="520" t="e">
        <f>+[1]!Tabla46[[#This Row],[Precio Unitario]]*[1]!Tabla46[[#This Row],[Cantidad de Insumos]]</f>
        <v>#REF!</v>
      </c>
      <c r="U580" s="414">
        <v>239301</v>
      </c>
      <c r="V580" s="328" t="s">
        <v>926</v>
      </c>
      <c r="W580" s="420"/>
    </row>
    <row r="581" spans="2:23" ht="18.75" hidden="1" customHeight="1" x14ac:dyDescent="0.2">
      <c r="B581" s="419" t="e">
        <f>IF(Tabla46[[#This Row],[Tipos de Acciones]]="","",CONCATENATE(Tabla46[[#This Row],[POA]],".",Tabla46[[#This Row],[SRS]],".",Tabla46[[#This Row],[AREA]],".",Tabla46[[#This Row],[TIPO]]))</f>
        <v>#REF!</v>
      </c>
      <c r="C581" s="419" t="e">
        <f>IF(Tabla46[[#This Row],[Tipos de Acciones]]="","",'Formulario PPGR1'!#REF!)</f>
        <v>#REF!</v>
      </c>
      <c r="D581" s="419" t="e">
        <f>IF(Tabla46[[#This Row],[Tipos de Acciones]]="","",'Formulario PPGR1'!#REF!)</f>
        <v>#REF!</v>
      </c>
      <c r="E581" s="419" t="e">
        <f>IF(Tabla46[[#This Row],[Tipos de Acciones]]="","",'Formulario PPGR1'!#REF!)</f>
        <v>#REF!</v>
      </c>
      <c r="F581" s="419" t="e">
        <f>IF(Tabla46[[#This Row],[Tipos de Acciones]]="","",'Formulario PPGR1'!#REF!)</f>
        <v>#REF!</v>
      </c>
      <c r="G581" s="416" t="s">
        <v>936</v>
      </c>
      <c r="H581" s="416" t="s">
        <v>2221</v>
      </c>
      <c r="I581" s="417" t="s">
        <v>2241</v>
      </c>
      <c r="J581" s="416" t="s">
        <v>2241</v>
      </c>
      <c r="K581" s="418" t="s">
        <v>2242</v>
      </c>
      <c r="L581" s="416" t="s">
        <v>469</v>
      </c>
      <c r="M581" s="316" t="s">
        <v>2275</v>
      </c>
      <c r="N581" s="316" t="s">
        <v>1157</v>
      </c>
      <c r="O581" s="415" t="s">
        <v>2200</v>
      </c>
      <c r="P581" s="318" t="s">
        <v>1157</v>
      </c>
      <c r="Q581" s="293" t="s">
        <v>2201</v>
      </c>
      <c r="R581" s="293">
        <v>2</v>
      </c>
      <c r="S581" s="517">
        <v>980</v>
      </c>
      <c r="T581" s="520" t="e">
        <f>+[1]!Tabla46[[#This Row],[Precio Unitario]]*[1]!Tabla46[[#This Row],[Cantidad de Insumos]]</f>
        <v>#REF!</v>
      </c>
      <c r="U581" s="414">
        <v>239301</v>
      </c>
      <c r="V581" s="328" t="s">
        <v>926</v>
      </c>
      <c r="W581" s="420"/>
    </row>
    <row r="582" spans="2:23" ht="18.75" hidden="1" customHeight="1" x14ac:dyDescent="0.2">
      <c r="B582" s="419" t="e">
        <f>IF(Tabla46[[#This Row],[Tipos de Acciones]]="","",CONCATENATE(Tabla46[[#This Row],[POA]],".",Tabla46[[#This Row],[SRS]],".",Tabla46[[#This Row],[AREA]],".",Tabla46[[#This Row],[TIPO]]))</f>
        <v>#REF!</v>
      </c>
      <c r="C582" s="419" t="e">
        <f>IF(Tabla46[[#This Row],[Tipos de Acciones]]="","",'Formulario PPGR1'!#REF!)</f>
        <v>#REF!</v>
      </c>
      <c r="D582" s="419" t="e">
        <f>IF(Tabla46[[#This Row],[Tipos de Acciones]]="","",'Formulario PPGR1'!#REF!)</f>
        <v>#REF!</v>
      </c>
      <c r="E582" s="419" t="e">
        <f>IF(Tabla46[[#This Row],[Tipos de Acciones]]="","",'Formulario PPGR1'!#REF!)</f>
        <v>#REF!</v>
      </c>
      <c r="F582" s="419" t="e">
        <f>IF(Tabla46[[#This Row],[Tipos de Acciones]]="","",'Formulario PPGR1'!#REF!)</f>
        <v>#REF!</v>
      </c>
      <c r="G582" s="416" t="s">
        <v>936</v>
      </c>
      <c r="H582" s="416" t="s">
        <v>2221</v>
      </c>
      <c r="I582" s="417" t="s">
        <v>2241</v>
      </c>
      <c r="J582" s="416" t="s">
        <v>2241</v>
      </c>
      <c r="K582" s="418" t="s">
        <v>2243</v>
      </c>
      <c r="L582" s="416" t="s">
        <v>469</v>
      </c>
      <c r="M582" s="316" t="s">
        <v>2275</v>
      </c>
      <c r="N582" s="316" t="s">
        <v>1157</v>
      </c>
      <c r="O582" s="415" t="s">
        <v>2200</v>
      </c>
      <c r="P582" s="318" t="s">
        <v>1157</v>
      </c>
      <c r="Q582" s="293" t="s">
        <v>2201</v>
      </c>
      <c r="R582" s="293">
        <v>2</v>
      </c>
      <c r="S582" s="517">
        <v>3520</v>
      </c>
      <c r="T582" s="520" t="e">
        <f>+[1]!Tabla46[[#This Row],[Precio Unitario]]*[1]!Tabla46[[#This Row],[Cantidad de Insumos]]</f>
        <v>#REF!</v>
      </c>
      <c r="U582" s="414">
        <v>239301</v>
      </c>
      <c r="V582" s="328" t="s">
        <v>926</v>
      </c>
      <c r="W582" s="420"/>
    </row>
    <row r="583" spans="2:23" ht="18.75" hidden="1" customHeight="1" x14ac:dyDescent="0.2">
      <c r="B583" s="419" t="e">
        <f>IF(Tabla46[[#This Row],[Tipos de Acciones]]="","",CONCATENATE(Tabla46[[#This Row],[POA]],".",Tabla46[[#This Row],[SRS]],".",Tabla46[[#This Row],[AREA]],".",Tabla46[[#This Row],[TIPO]]))</f>
        <v>#REF!</v>
      </c>
      <c r="C583" s="419" t="e">
        <f>IF(Tabla46[[#This Row],[Tipos de Acciones]]="","",'Formulario PPGR1'!#REF!)</f>
        <v>#REF!</v>
      </c>
      <c r="D583" s="419" t="e">
        <f>IF(Tabla46[[#This Row],[Tipos de Acciones]]="","",'Formulario PPGR1'!#REF!)</f>
        <v>#REF!</v>
      </c>
      <c r="E583" s="419" t="e">
        <f>IF(Tabla46[[#This Row],[Tipos de Acciones]]="","",'Formulario PPGR1'!#REF!)</f>
        <v>#REF!</v>
      </c>
      <c r="F583" s="419" t="e">
        <f>IF(Tabla46[[#This Row],[Tipos de Acciones]]="","",'Formulario PPGR1'!#REF!)</f>
        <v>#REF!</v>
      </c>
      <c r="G583" s="416" t="s">
        <v>936</v>
      </c>
      <c r="H583" s="416" t="s">
        <v>2221</v>
      </c>
      <c r="I583" s="417" t="s">
        <v>2244</v>
      </c>
      <c r="J583" s="416" t="s">
        <v>2244</v>
      </c>
      <c r="K583" s="418" t="s">
        <v>2245</v>
      </c>
      <c r="L583" s="416" t="s">
        <v>469</v>
      </c>
      <c r="M583" s="316" t="s">
        <v>2275</v>
      </c>
      <c r="N583" s="316" t="s">
        <v>1157</v>
      </c>
      <c r="O583" s="415" t="s">
        <v>2200</v>
      </c>
      <c r="P583" s="318" t="s">
        <v>1157</v>
      </c>
      <c r="Q583" s="293" t="s">
        <v>2201</v>
      </c>
      <c r="R583" s="293">
        <v>1</v>
      </c>
      <c r="S583" s="517">
        <v>14666.65</v>
      </c>
      <c r="T583" s="520" t="e">
        <f>+[1]!Tabla46[[#This Row],[Precio Unitario]]*[1]!Tabla46[[#This Row],[Cantidad de Insumos]]</f>
        <v>#REF!</v>
      </c>
      <c r="U583" s="414">
        <v>239601</v>
      </c>
      <c r="V583" s="328" t="s">
        <v>926</v>
      </c>
      <c r="W583" s="420"/>
    </row>
    <row r="584" spans="2:23" ht="18.75" hidden="1" customHeight="1" x14ac:dyDescent="0.2">
      <c r="B584" s="419" t="e">
        <f>IF(Tabla46[[#This Row],[Tipos de Acciones]]="","",CONCATENATE(Tabla46[[#This Row],[POA]],".",Tabla46[[#This Row],[SRS]],".",Tabla46[[#This Row],[AREA]],".",Tabla46[[#This Row],[TIPO]]))</f>
        <v>#REF!</v>
      </c>
      <c r="C584" s="419" t="e">
        <f>IF(Tabla46[[#This Row],[Tipos de Acciones]]="","",'Formulario PPGR1'!#REF!)</f>
        <v>#REF!</v>
      </c>
      <c r="D584" s="419" t="e">
        <f>IF(Tabla46[[#This Row],[Tipos de Acciones]]="","",'Formulario PPGR1'!#REF!)</f>
        <v>#REF!</v>
      </c>
      <c r="E584" s="419" t="e">
        <f>IF(Tabla46[[#This Row],[Tipos de Acciones]]="","",'Formulario PPGR1'!#REF!)</f>
        <v>#REF!</v>
      </c>
      <c r="F584" s="419" t="e">
        <f>IF(Tabla46[[#This Row],[Tipos de Acciones]]="","",'Formulario PPGR1'!#REF!)</f>
        <v>#REF!</v>
      </c>
      <c r="G584" s="416" t="s">
        <v>936</v>
      </c>
      <c r="H584" s="416" t="s">
        <v>2221</v>
      </c>
      <c r="I584" s="417" t="s">
        <v>2246</v>
      </c>
      <c r="J584" s="416" t="s">
        <v>2246</v>
      </c>
      <c r="K584" s="418" t="s">
        <v>2247</v>
      </c>
      <c r="L584" s="416" t="s">
        <v>469</v>
      </c>
      <c r="M584" s="316" t="s">
        <v>2275</v>
      </c>
      <c r="N584" s="316" t="s">
        <v>1157</v>
      </c>
      <c r="O584" s="415" t="s">
        <v>2200</v>
      </c>
      <c r="P584" s="318" t="s">
        <v>1157</v>
      </c>
      <c r="Q584" s="293" t="s">
        <v>2201</v>
      </c>
      <c r="R584" s="293">
        <v>1</v>
      </c>
      <c r="S584" s="517">
        <v>257712</v>
      </c>
      <c r="T584" s="520" t="e">
        <f>+[1]!Tabla46[[#This Row],[Precio Unitario]]*[1]!Tabla46[[#This Row],[Cantidad de Insumos]]</f>
        <v>#REF!</v>
      </c>
      <c r="U584" s="414">
        <v>261401</v>
      </c>
      <c r="V584" s="328" t="s">
        <v>926</v>
      </c>
      <c r="W584" s="420"/>
    </row>
    <row r="585" spans="2:23" ht="18.75" hidden="1" customHeight="1" x14ac:dyDescent="0.2">
      <c r="B585" s="419" t="e">
        <f>IF(Tabla46[[#This Row],[Tipos de Acciones]]="","",CONCATENATE(Tabla46[[#This Row],[POA]],".",Tabla46[[#This Row],[SRS]],".",Tabla46[[#This Row],[AREA]],".",Tabla46[[#This Row],[TIPO]]))</f>
        <v>#REF!</v>
      </c>
      <c r="C585" s="419" t="e">
        <f>IF(Tabla46[[#This Row],[Tipos de Acciones]]="","",'Formulario PPGR1'!#REF!)</f>
        <v>#REF!</v>
      </c>
      <c r="D585" s="419" t="e">
        <f>IF(Tabla46[[#This Row],[Tipos de Acciones]]="","",'Formulario PPGR1'!#REF!)</f>
        <v>#REF!</v>
      </c>
      <c r="E585" s="419" t="e">
        <f>IF(Tabla46[[#This Row],[Tipos de Acciones]]="","",'Formulario PPGR1'!#REF!)</f>
        <v>#REF!</v>
      </c>
      <c r="F585" s="419" t="e">
        <f>IF(Tabla46[[#This Row],[Tipos de Acciones]]="","",'Formulario PPGR1'!#REF!)</f>
        <v>#REF!</v>
      </c>
      <c r="G585" s="416" t="s">
        <v>936</v>
      </c>
      <c r="H585" s="416" t="s">
        <v>2209</v>
      </c>
      <c r="I585" s="417" t="s">
        <v>2200</v>
      </c>
      <c r="J585" s="416" t="s">
        <v>2248</v>
      </c>
      <c r="K585" s="418" t="s">
        <v>2248</v>
      </c>
      <c r="L585" s="416" t="s">
        <v>469</v>
      </c>
      <c r="M585" s="316" t="s">
        <v>2275</v>
      </c>
      <c r="N585" s="316" t="s">
        <v>1157</v>
      </c>
      <c r="O585" s="415" t="s">
        <v>2200</v>
      </c>
      <c r="P585" s="318" t="s">
        <v>1157</v>
      </c>
      <c r="Q585" s="293" t="s">
        <v>2201</v>
      </c>
      <c r="R585" s="293">
        <v>1</v>
      </c>
      <c r="S585" s="517">
        <v>30000</v>
      </c>
      <c r="T585" s="520" t="e">
        <f>+[1]!Tabla46[[#This Row],[Precio Unitario]]*[1]!Tabla46[[#This Row],[Cantidad de Insumos]]</f>
        <v>#REF!</v>
      </c>
      <c r="U585" s="414">
        <v>265801</v>
      </c>
      <c r="V585" s="328" t="s">
        <v>926</v>
      </c>
      <c r="W585" s="420"/>
    </row>
    <row r="586" spans="2:23" ht="18.75" hidden="1" customHeight="1" x14ac:dyDescent="0.2">
      <c r="B586" s="419" t="e">
        <f>IF(Tabla46[[#This Row],[Tipos de Acciones]]="","",CONCATENATE(Tabla46[[#This Row],[POA]],".",Tabla46[[#This Row],[SRS]],".",Tabla46[[#This Row],[AREA]],".",Tabla46[[#This Row],[TIPO]]))</f>
        <v>#REF!</v>
      </c>
      <c r="C586" s="419" t="e">
        <f>IF(Tabla46[[#This Row],[Tipos de Acciones]]="","",'Formulario PPGR1'!#REF!)</f>
        <v>#REF!</v>
      </c>
      <c r="D586" s="419" t="e">
        <f>IF(Tabla46[[#This Row],[Tipos de Acciones]]="","",'Formulario PPGR1'!#REF!)</f>
        <v>#REF!</v>
      </c>
      <c r="E586" s="419" t="e">
        <f>IF(Tabla46[[#This Row],[Tipos de Acciones]]="","",'Formulario PPGR1'!#REF!)</f>
        <v>#REF!</v>
      </c>
      <c r="F586" s="419" t="e">
        <f>IF(Tabla46[[#This Row],[Tipos de Acciones]]="","",'Formulario PPGR1'!#REF!)</f>
        <v>#REF!</v>
      </c>
      <c r="G586" s="416" t="s">
        <v>934</v>
      </c>
      <c r="H586" s="416" t="s">
        <v>2209</v>
      </c>
      <c r="I586" s="417" t="s">
        <v>2200</v>
      </c>
      <c r="J586" s="416" t="s">
        <v>2248</v>
      </c>
      <c r="K586" s="418" t="s">
        <v>2248</v>
      </c>
      <c r="L586" s="416" t="s">
        <v>469</v>
      </c>
      <c r="M586" s="316" t="s">
        <v>2275</v>
      </c>
      <c r="N586" s="316" t="s">
        <v>1157</v>
      </c>
      <c r="O586" s="415" t="s">
        <v>2200</v>
      </c>
      <c r="P586" s="318" t="s">
        <v>1157</v>
      </c>
      <c r="Q586" s="293" t="s">
        <v>2201</v>
      </c>
      <c r="R586" s="293">
        <v>3</v>
      </c>
      <c r="S586" s="517">
        <v>5000</v>
      </c>
      <c r="T586" s="520" t="e">
        <f>+[1]!Tabla46[[#This Row],[Precio Unitario]]*[1]!Tabla46[[#This Row],[Cantidad de Insumos]]</f>
        <v>#REF!</v>
      </c>
      <c r="U586" s="414">
        <v>265801</v>
      </c>
      <c r="V586" s="328" t="s">
        <v>926</v>
      </c>
      <c r="W586" s="420"/>
    </row>
    <row r="587" spans="2:23" ht="18.75" hidden="1" customHeight="1" x14ac:dyDescent="0.2">
      <c r="B587" s="419" t="e">
        <f>IF(Tabla46[[#This Row],[Tipos de Acciones]]="","",CONCATENATE(Tabla46[[#This Row],[POA]],".",Tabla46[[#This Row],[SRS]],".",Tabla46[[#This Row],[AREA]],".",Tabla46[[#This Row],[TIPO]]))</f>
        <v>#REF!</v>
      </c>
      <c r="C587" s="419" t="e">
        <f>IF(Tabla46[[#This Row],[Tipos de Acciones]]="","",'Formulario PPGR1'!#REF!)</f>
        <v>#REF!</v>
      </c>
      <c r="D587" s="419" t="e">
        <f>IF(Tabla46[[#This Row],[Tipos de Acciones]]="","",'Formulario PPGR1'!#REF!)</f>
        <v>#REF!</v>
      </c>
      <c r="E587" s="419" t="e">
        <f>IF(Tabla46[[#This Row],[Tipos de Acciones]]="","",'Formulario PPGR1'!#REF!)</f>
        <v>#REF!</v>
      </c>
      <c r="F587" s="419" t="e">
        <f>IF(Tabla46[[#This Row],[Tipos de Acciones]]="","",'Formulario PPGR1'!#REF!)</f>
        <v>#REF!</v>
      </c>
      <c r="G587" s="416" t="s">
        <v>936</v>
      </c>
      <c r="H587" s="416" t="s">
        <v>2221</v>
      </c>
      <c r="I587" s="417" t="s">
        <v>2233</v>
      </c>
      <c r="J587" s="416" t="s">
        <v>2234</v>
      </c>
      <c r="K587" s="418" t="s">
        <v>2235</v>
      </c>
      <c r="L587" s="416" t="s">
        <v>469</v>
      </c>
      <c r="M587" s="316" t="s">
        <v>2275</v>
      </c>
      <c r="N587" s="316" t="s">
        <v>1157</v>
      </c>
      <c r="O587" s="415" t="s">
        <v>2200</v>
      </c>
      <c r="P587" s="318" t="s">
        <v>1157</v>
      </c>
      <c r="Q587" s="293" t="s">
        <v>2201</v>
      </c>
      <c r="R587" s="293">
        <v>1</v>
      </c>
      <c r="S587" s="517">
        <v>8270</v>
      </c>
      <c r="T587" s="520" t="e">
        <f>+[1]!Tabla46[[#This Row],[Precio Unitario]]*[1]!Tabla46[[#This Row],[Cantidad de Insumos]]</f>
        <v>#REF!</v>
      </c>
      <c r="U587" s="414">
        <v>239301</v>
      </c>
      <c r="V587" s="328" t="s">
        <v>926</v>
      </c>
      <c r="W587" s="420"/>
    </row>
    <row r="588" spans="2:23" ht="18.75" hidden="1" customHeight="1" x14ac:dyDescent="0.2">
      <c r="B588" s="419" t="e">
        <f>IF(Tabla46[[#This Row],[Tipos de Acciones]]="","",CONCATENATE(Tabla46[[#This Row],[POA]],".",Tabla46[[#This Row],[SRS]],".",Tabla46[[#This Row],[AREA]],".",Tabla46[[#This Row],[TIPO]]))</f>
        <v>#REF!</v>
      </c>
      <c r="C588" s="419" t="e">
        <f>IF(Tabla46[[#This Row],[Tipos de Acciones]]="","",'Formulario PPGR1'!#REF!)</f>
        <v>#REF!</v>
      </c>
      <c r="D588" s="419" t="e">
        <f>IF(Tabla46[[#This Row],[Tipos de Acciones]]="","",'Formulario PPGR1'!#REF!)</f>
        <v>#REF!</v>
      </c>
      <c r="E588" s="419" t="e">
        <f>IF(Tabla46[[#This Row],[Tipos de Acciones]]="","",'Formulario PPGR1'!#REF!)</f>
        <v>#REF!</v>
      </c>
      <c r="F588" s="419" t="e">
        <f>IF(Tabla46[[#This Row],[Tipos de Acciones]]="","",'Formulario PPGR1'!#REF!)</f>
        <v>#REF!</v>
      </c>
      <c r="G588" s="416" t="s">
        <v>936</v>
      </c>
      <c r="H588" s="416" t="s">
        <v>2221</v>
      </c>
      <c r="I588" s="417" t="s">
        <v>2233</v>
      </c>
      <c r="J588" s="416" t="s">
        <v>2234</v>
      </c>
      <c r="K588" s="418" t="s">
        <v>2251</v>
      </c>
      <c r="L588" s="416" t="s">
        <v>469</v>
      </c>
      <c r="M588" s="316" t="s">
        <v>2275</v>
      </c>
      <c r="N588" s="316" t="s">
        <v>1157</v>
      </c>
      <c r="O588" s="415" t="s">
        <v>2200</v>
      </c>
      <c r="P588" s="318" t="s">
        <v>1157</v>
      </c>
      <c r="Q588" s="293" t="s">
        <v>2201</v>
      </c>
      <c r="R588" s="293">
        <v>1</v>
      </c>
      <c r="S588" s="517">
        <v>8270</v>
      </c>
      <c r="T588" s="520" t="e">
        <f>+[1]!Tabla46[[#This Row],[Precio Unitario]]*[1]!Tabla46[[#This Row],[Cantidad de Insumos]]</f>
        <v>#REF!</v>
      </c>
      <c r="U588" s="414">
        <v>239301</v>
      </c>
      <c r="V588" s="328" t="s">
        <v>926</v>
      </c>
      <c r="W588" s="420"/>
    </row>
    <row r="589" spans="2:23" ht="18.75" hidden="1" customHeight="1" x14ac:dyDescent="0.2">
      <c r="B589" s="419" t="e">
        <f>IF(Tabla46[[#This Row],[Tipos de Acciones]]="","",CONCATENATE(Tabla46[[#This Row],[POA]],".",Tabla46[[#This Row],[SRS]],".",Tabla46[[#This Row],[AREA]],".",Tabla46[[#This Row],[TIPO]]))</f>
        <v>#REF!</v>
      </c>
      <c r="C589" s="419" t="e">
        <f>IF(Tabla46[[#This Row],[Tipos de Acciones]]="","",'Formulario PPGR1'!#REF!)</f>
        <v>#REF!</v>
      </c>
      <c r="D589" s="419" t="e">
        <f>IF(Tabla46[[#This Row],[Tipos de Acciones]]="","",'Formulario PPGR1'!#REF!)</f>
        <v>#REF!</v>
      </c>
      <c r="E589" s="419" t="e">
        <f>IF(Tabla46[[#This Row],[Tipos de Acciones]]="","",'Formulario PPGR1'!#REF!)</f>
        <v>#REF!</v>
      </c>
      <c r="F589" s="419" t="e">
        <f>IF(Tabla46[[#This Row],[Tipos de Acciones]]="","",'Formulario PPGR1'!#REF!)</f>
        <v>#REF!</v>
      </c>
      <c r="G589" s="416" t="s">
        <v>936</v>
      </c>
      <c r="H589" s="416" t="s">
        <v>2206</v>
      </c>
      <c r="I589" s="417" t="s">
        <v>2212</v>
      </c>
      <c r="J589" s="416" t="s">
        <v>2212</v>
      </c>
      <c r="K589" s="418" t="s">
        <v>2213</v>
      </c>
      <c r="L589" s="416" t="s">
        <v>469</v>
      </c>
      <c r="M589" s="316" t="s">
        <v>2275</v>
      </c>
      <c r="N589" s="316" t="s">
        <v>1157</v>
      </c>
      <c r="O589" s="415" t="s">
        <v>2200</v>
      </c>
      <c r="P589" s="318" t="s">
        <v>1157</v>
      </c>
      <c r="Q589" s="293" t="s">
        <v>2201</v>
      </c>
      <c r="R589" s="293">
        <v>1</v>
      </c>
      <c r="S589" s="517">
        <v>56050</v>
      </c>
      <c r="T589" s="520" t="e">
        <f>+[1]!Tabla46[[#This Row],[Precio Unitario]]*[1]!Tabla46[[#This Row],[Cantidad de Insumos]]</f>
        <v>#REF!</v>
      </c>
      <c r="U589" s="414">
        <v>261301</v>
      </c>
      <c r="V589" s="328" t="s">
        <v>926</v>
      </c>
      <c r="W589" s="420"/>
    </row>
    <row r="590" spans="2:23" ht="18.75" hidden="1" customHeight="1" x14ac:dyDescent="0.2">
      <c r="B590" s="419" t="e">
        <f>IF(Tabla46[[#This Row],[Tipos de Acciones]]="","",CONCATENATE(Tabla46[[#This Row],[POA]],".",Tabla46[[#This Row],[SRS]],".",Tabla46[[#This Row],[AREA]],".",Tabla46[[#This Row],[TIPO]]))</f>
        <v>#REF!</v>
      </c>
      <c r="C590" s="419" t="e">
        <f>IF(Tabla46[[#This Row],[Tipos de Acciones]]="","",'Formulario PPGR1'!#REF!)</f>
        <v>#REF!</v>
      </c>
      <c r="D590" s="419" t="e">
        <f>IF(Tabla46[[#This Row],[Tipos de Acciones]]="","",'Formulario PPGR1'!#REF!)</f>
        <v>#REF!</v>
      </c>
      <c r="E590" s="419" t="e">
        <f>IF(Tabla46[[#This Row],[Tipos de Acciones]]="","",'Formulario PPGR1'!#REF!)</f>
        <v>#REF!</v>
      </c>
      <c r="F590" s="419" t="e">
        <f>IF(Tabla46[[#This Row],[Tipos de Acciones]]="","",'Formulario PPGR1'!#REF!)</f>
        <v>#REF!</v>
      </c>
      <c r="G590" s="416" t="s">
        <v>934</v>
      </c>
      <c r="H590" s="416" t="s">
        <v>2206</v>
      </c>
      <c r="I590" s="417" t="s">
        <v>2212</v>
      </c>
      <c r="J590" s="416" t="s">
        <v>2212</v>
      </c>
      <c r="K590" s="418" t="s">
        <v>2213</v>
      </c>
      <c r="L590" s="416" t="s">
        <v>469</v>
      </c>
      <c r="M590" s="316" t="s">
        <v>2275</v>
      </c>
      <c r="N590" s="316" t="s">
        <v>1157</v>
      </c>
      <c r="O590" s="415" t="s">
        <v>2200</v>
      </c>
      <c r="P590" s="318" t="s">
        <v>1157</v>
      </c>
      <c r="Q590" s="293" t="s">
        <v>2201</v>
      </c>
      <c r="R590" s="293">
        <v>3</v>
      </c>
      <c r="S590" s="517">
        <v>5000</v>
      </c>
      <c r="T590" s="520" t="e">
        <f>+[1]!Tabla46[[#This Row],[Precio Unitario]]*[1]!Tabla46[[#This Row],[Cantidad de Insumos]]</f>
        <v>#REF!</v>
      </c>
      <c r="U590" s="414">
        <v>261301</v>
      </c>
      <c r="V590" s="328" t="s">
        <v>926</v>
      </c>
      <c r="W590" s="420"/>
    </row>
    <row r="591" spans="2:23" ht="18.75" hidden="1" customHeight="1" x14ac:dyDescent="0.2">
      <c r="B591" s="419" t="e">
        <f>IF(Tabla46[[#This Row],[Tipos de Acciones]]="","",CONCATENATE(Tabla46[[#This Row],[POA]],".",Tabla46[[#This Row],[SRS]],".",Tabla46[[#This Row],[AREA]],".",Tabla46[[#This Row],[TIPO]]))</f>
        <v>#REF!</v>
      </c>
      <c r="C591" s="419" t="e">
        <f>IF(Tabla46[[#This Row],[Tipos de Acciones]]="","",'Formulario PPGR1'!#REF!)</f>
        <v>#REF!</v>
      </c>
      <c r="D591" s="419" t="e">
        <f>IF(Tabla46[[#This Row],[Tipos de Acciones]]="","",'Formulario PPGR1'!#REF!)</f>
        <v>#REF!</v>
      </c>
      <c r="E591" s="419" t="e">
        <f>IF(Tabla46[[#This Row],[Tipos de Acciones]]="","",'Formulario PPGR1'!#REF!)</f>
        <v>#REF!</v>
      </c>
      <c r="F591" s="419" t="e">
        <f>IF(Tabla46[[#This Row],[Tipos de Acciones]]="","",'Formulario PPGR1'!#REF!)</f>
        <v>#REF!</v>
      </c>
      <c r="G591" s="416" t="s">
        <v>936</v>
      </c>
      <c r="H591" s="416" t="s">
        <v>2215</v>
      </c>
      <c r="I591" s="417" t="s">
        <v>2216</v>
      </c>
      <c r="J591" s="416" t="s">
        <v>2216</v>
      </c>
      <c r="K591" s="418" t="s">
        <v>2217</v>
      </c>
      <c r="L591" s="416" t="s">
        <v>469</v>
      </c>
      <c r="M591" s="316" t="s">
        <v>2275</v>
      </c>
      <c r="N591" s="316" t="s">
        <v>1157</v>
      </c>
      <c r="O591" s="415" t="s">
        <v>2200</v>
      </c>
      <c r="P591" s="318" t="s">
        <v>1157</v>
      </c>
      <c r="Q591" s="293" t="s">
        <v>2201</v>
      </c>
      <c r="R591" s="293">
        <v>1</v>
      </c>
      <c r="S591" s="517">
        <v>15000</v>
      </c>
      <c r="T591" s="520" t="e">
        <f>+[1]!Tabla46[[#This Row],[Precio Unitario]]*[1]!Tabla46[[#This Row],[Cantidad de Insumos]]</f>
        <v>#REF!</v>
      </c>
      <c r="U591" s="414">
        <v>239601</v>
      </c>
      <c r="V591" s="328" t="s">
        <v>926</v>
      </c>
      <c r="W591" s="420"/>
    </row>
    <row r="592" spans="2:23" ht="18.75" hidden="1" customHeight="1" x14ac:dyDescent="0.2">
      <c r="B592" s="419" t="e">
        <f>IF(Tabla46[[#This Row],[Tipos de Acciones]]="","",CONCATENATE(Tabla46[[#This Row],[POA]],".",Tabla46[[#This Row],[SRS]],".",Tabla46[[#This Row],[AREA]],".",Tabla46[[#This Row],[TIPO]]))</f>
        <v>#REF!</v>
      </c>
      <c r="C592" s="419" t="e">
        <f>IF(Tabla46[[#This Row],[Tipos de Acciones]]="","",'Formulario PPGR1'!#REF!)</f>
        <v>#REF!</v>
      </c>
      <c r="D592" s="419" t="e">
        <f>IF(Tabla46[[#This Row],[Tipos de Acciones]]="","",'Formulario PPGR1'!#REF!)</f>
        <v>#REF!</v>
      </c>
      <c r="E592" s="419" t="e">
        <f>IF(Tabla46[[#This Row],[Tipos de Acciones]]="","",'Formulario PPGR1'!#REF!)</f>
        <v>#REF!</v>
      </c>
      <c r="F592" s="419" t="e">
        <f>IF(Tabla46[[#This Row],[Tipos de Acciones]]="","",'Formulario PPGR1'!#REF!)</f>
        <v>#REF!</v>
      </c>
      <c r="G592" s="416" t="s">
        <v>936</v>
      </c>
      <c r="H592" s="416" t="s">
        <v>2218</v>
      </c>
      <c r="I592" s="417" t="s">
        <v>2219</v>
      </c>
      <c r="J592" s="416" t="s">
        <v>2219</v>
      </c>
      <c r="K592" s="418" t="s">
        <v>2220</v>
      </c>
      <c r="L592" s="416" t="s">
        <v>469</v>
      </c>
      <c r="M592" s="316" t="s">
        <v>2275</v>
      </c>
      <c r="N592" s="316" t="s">
        <v>1157</v>
      </c>
      <c r="O592" s="415" t="s">
        <v>2200</v>
      </c>
      <c r="P592" s="318" t="s">
        <v>1157</v>
      </c>
      <c r="Q592" s="293" t="s">
        <v>2201</v>
      </c>
      <c r="R592" s="293">
        <v>2</v>
      </c>
      <c r="S592" s="517">
        <v>8600</v>
      </c>
      <c r="T592" s="520" t="e">
        <f>+[1]!Tabla46[[#This Row],[Precio Unitario]]*[1]!Tabla46[[#This Row],[Cantidad de Insumos]]</f>
        <v>#REF!</v>
      </c>
      <c r="U592" s="414">
        <v>239601</v>
      </c>
      <c r="V592" s="328" t="s">
        <v>926</v>
      </c>
      <c r="W592" s="420"/>
    </row>
    <row r="593" spans="2:23" ht="18.75" hidden="1" customHeight="1" x14ac:dyDescent="0.2">
      <c r="B593" s="419" t="e">
        <f>IF(Tabla46[[#This Row],[Tipos de Acciones]]="","",CONCATENATE(Tabla46[[#This Row],[POA]],".",Tabla46[[#This Row],[SRS]],".",Tabla46[[#This Row],[AREA]],".",Tabla46[[#This Row],[TIPO]]))</f>
        <v>#REF!</v>
      </c>
      <c r="C593" s="419" t="e">
        <f>IF(Tabla46[[#This Row],[Tipos de Acciones]]="","",'Formulario PPGR1'!#REF!)</f>
        <v>#REF!</v>
      </c>
      <c r="D593" s="419" t="e">
        <f>IF(Tabla46[[#This Row],[Tipos de Acciones]]="","",'Formulario PPGR1'!#REF!)</f>
        <v>#REF!</v>
      </c>
      <c r="E593" s="419" t="e">
        <f>IF(Tabla46[[#This Row],[Tipos de Acciones]]="","",'Formulario PPGR1'!#REF!)</f>
        <v>#REF!</v>
      </c>
      <c r="F593" s="419" t="e">
        <f>IF(Tabla46[[#This Row],[Tipos de Acciones]]="","",'Formulario PPGR1'!#REF!)</f>
        <v>#REF!</v>
      </c>
      <c r="G593" s="416" t="s">
        <v>936</v>
      </c>
      <c r="H593" s="416" t="s">
        <v>2221</v>
      </c>
      <c r="I593" s="417" t="s">
        <v>2222</v>
      </c>
      <c r="J593" s="416" t="s">
        <v>2222</v>
      </c>
      <c r="K593" s="418" t="s">
        <v>2223</v>
      </c>
      <c r="L593" s="416" t="s">
        <v>469</v>
      </c>
      <c r="M593" s="316" t="s">
        <v>2275</v>
      </c>
      <c r="N593" s="316" t="s">
        <v>1157</v>
      </c>
      <c r="O593" s="415" t="s">
        <v>2200</v>
      </c>
      <c r="P593" s="318" t="s">
        <v>1157</v>
      </c>
      <c r="Q593" s="293" t="s">
        <v>2201</v>
      </c>
      <c r="R593" s="293">
        <v>2</v>
      </c>
      <c r="S593" s="517">
        <v>43660</v>
      </c>
      <c r="T593" s="520" t="e">
        <f>+[1]!Tabla46[[#This Row],[Precio Unitario]]*[1]!Tabla46[[#This Row],[Cantidad de Insumos]]</f>
        <v>#REF!</v>
      </c>
      <c r="U593" s="414">
        <v>261901</v>
      </c>
      <c r="V593" s="328" t="s">
        <v>926</v>
      </c>
      <c r="W593" s="420"/>
    </row>
    <row r="594" spans="2:23" ht="18.75" hidden="1" customHeight="1" x14ac:dyDescent="0.2">
      <c r="B594" s="419" t="e">
        <f>IF(Tabla46[[#This Row],[Tipos de Acciones]]="","",CONCATENATE(Tabla46[[#This Row],[POA]],".",Tabla46[[#This Row],[SRS]],".",Tabla46[[#This Row],[AREA]],".",Tabla46[[#This Row],[TIPO]]))</f>
        <v>#REF!</v>
      </c>
      <c r="C594" s="419" t="e">
        <f>IF(Tabla46[[#This Row],[Tipos de Acciones]]="","",'Formulario PPGR1'!#REF!)</f>
        <v>#REF!</v>
      </c>
      <c r="D594" s="419" t="e">
        <f>IF(Tabla46[[#This Row],[Tipos de Acciones]]="","",'Formulario PPGR1'!#REF!)</f>
        <v>#REF!</v>
      </c>
      <c r="E594" s="419" t="e">
        <f>IF(Tabla46[[#This Row],[Tipos de Acciones]]="","",'Formulario PPGR1'!#REF!)</f>
        <v>#REF!</v>
      </c>
      <c r="F594" s="419" t="e">
        <f>IF(Tabla46[[#This Row],[Tipos de Acciones]]="","",'Formulario PPGR1'!#REF!)</f>
        <v>#REF!</v>
      </c>
      <c r="G594" s="416" t="s">
        <v>936</v>
      </c>
      <c r="H594" s="416" t="s">
        <v>2221</v>
      </c>
      <c r="I594" s="417" t="s">
        <v>2236</v>
      </c>
      <c r="J594" s="416" t="s">
        <v>2236</v>
      </c>
      <c r="K594" s="418" t="s">
        <v>2237</v>
      </c>
      <c r="L594" s="416" t="s">
        <v>469</v>
      </c>
      <c r="M594" s="316" t="s">
        <v>2275</v>
      </c>
      <c r="N594" s="316" t="s">
        <v>1157</v>
      </c>
      <c r="O594" s="415" t="s">
        <v>2200</v>
      </c>
      <c r="P594" s="318" t="s">
        <v>1157</v>
      </c>
      <c r="Q594" s="293" t="s">
        <v>2201</v>
      </c>
      <c r="R594" s="293">
        <v>2</v>
      </c>
      <c r="S594" s="517">
        <v>15733.33</v>
      </c>
      <c r="T594" s="520" t="e">
        <f>+[1]!Tabla46[[#This Row],[Precio Unitario]]*[1]!Tabla46[[#This Row],[Cantidad de Insumos]]</f>
        <v>#REF!</v>
      </c>
      <c r="U594" s="414">
        <v>239301</v>
      </c>
      <c r="V594" s="328" t="s">
        <v>926</v>
      </c>
      <c r="W594" s="420"/>
    </row>
    <row r="595" spans="2:23" ht="18.75" hidden="1" customHeight="1" x14ac:dyDescent="0.2">
      <c r="B595" s="419" t="e">
        <f>IF(Tabla46[[#This Row],[Tipos de Acciones]]="","",CONCATENATE(Tabla46[[#This Row],[POA]],".",Tabla46[[#This Row],[SRS]],".",Tabla46[[#This Row],[AREA]],".",Tabla46[[#This Row],[TIPO]]))</f>
        <v>#REF!</v>
      </c>
      <c r="C595" s="419" t="e">
        <f>IF(Tabla46[[#This Row],[Tipos de Acciones]]="","",'Formulario PPGR1'!#REF!)</f>
        <v>#REF!</v>
      </c>
      <c r="D595" s="419" t="e">
        <f>IF(Tabla46[[#This Row],[Tipos de Acciones]]="","",'Formulario PPGR1'!#REF!)</f>
        <v>#REF!</v>
      </c>
      <c r="E595" s="419" t="e">
        <f>IF(Tabla46[[#This Row],[Tipos de Acciones]]="","",'Formulario PPGR1'!#REF!)</f>
        <v>#REF!</v>
      </c>
      <c r="F595" s="419" t="e">
        <f>IF(Tabla46[[#This Row],[Tipos de Acciones]]="","",'Formulario PPGR1'!#REF!)</f>
        <v>#REF!</v>
      </c>
      <c r="G595" s="416" t="s">
        <v>936</v>
      </c>
      <c r="H595" s="416" t="s">
        <v>2221</v>
      </c>
      <c r="I595" s="417" t="s">
        <v>2236</v>
      </c>
      <c r="J595" s="416" t="s">
        <v>2236</v>
      </c>
      <c r="K595" s="418" t="s">
        <v>2238</v>
      </c>
      <c r="L595" s="416" t="s">
        <v>469</v>
      </c>
      <c r="M595" s="316" t="s">
        <v>2275</v>
      </c>
      <c r="N595" s="316" t="s">
        <v>1157</v>
      </c>
      <c r="O595" s="415" t="s">
        <v>2200</v>
      </c>
      <c r="P595" s="318" t="s">
        <v>1157</v>
      </c>
      <c r="Q595" s="293" t="s">
        <v>2201</v>
      </c>
      <c r="R595" s="293">
        <v>2</v>
      </c>
      <c r="S595" s="517">
        <v>4500</v>
      </c>
      <c r="T595" s="520" t="e">
        <f>+[1]!Tabla46[[#This Row],[Precio Unitario]]*[1]!Tabla46[[#This Row],[Cantidad de Insumos]]</f>
        <v>#REF!</v>
      </c>
      <c r="U595" s="414">
        <v>239301</v>
      </c>
      <c r="V595" s="328" t="s">
        <v>926</v>
      </c>
      <c r="W595" s="420"/>
    </row>
    <row r="596" spans="2:23" ht="18.75" hidden="1" customHeight="1" x14ac:dyDescent="0.2">
      <c r="B596" s="419" t="e">
        <f>IF(Tabla46[[#This Row],[Tipos de Acciones]]="","",CONCATENATE(Tabla46[[#This Row],[POA]],".",Tabla46[[#This Row],[SRS]],".",Tabla46[[#This Row],[AREA]],".",Tabla46[[#This Row],[TIPO]]))</f>
        <v>#REF!</v>
      </c>
      <c r="C596" s="419" t="e">
        <f>IF(Tabla46[[#This Row],[Tipos de Acciones]]="","",'Formulario PPGR1'!#REF!)</f>
        <v>#REF!</v>
      </c>
      <c r="D596" s="419" t="e">
        <f>IF(Tabla46[[#This Row],[Tipos de Acciones]]="","",'Formulario PPGR1'!#REF!)</f>
        <v>#REF!</v>
      </c>
      <c r="E596" s="419" t="e">
        <f>IF(Tabla46[[#This Row],[Tipos de Acciones]]="","",'Formulario PPGR1'!#REF!)</f>
        <v>#REF!</v>
      </c>
      <c r="F596" s="419" t="e">
        <f>IF(Tabla46[[#This Row],[Tipos de Acciones]]="","",'Formulario PPGR1'!#REF!)</f>
        <v>#REF!</v>
      </c>
      <c r="G596" s="416" t="s">
        <v>936</v>
      </c>
      <c r="H596" s="416" t="s">
        <v>2221</v>
      </c>
      <c r="I596" s="417" t="s">
        <v>2236</v>
      </c>
      <c r="J596" s="416" t="s">
        <v>2236</v>
      </c>
      <c r="K596" s="418" t="s">
        <v>2239</v>
      </c>
      <c r="L596" s="416" t="s">
        <v>469</v>
      </c>
      <c r="M596" s="316" t="s">
        <v>2275</v>
      </c>
      <c r="N596" s="316" t="s">
        <v>1157</v>
      </c>
      <c r="O596" s="415" t="s">
        <v>2200</v>
      </c>
      <c r="P596" s="318" t="s">
        <v>1157</v>
      </c>
      <c r="Q596" s="293" t="s">
        <v>2201</v>
      </c>
      <c r="R596" s="293">
        <v>2</v>
      </c>
      <c r="S596" s="517">
        <v>15733.33</v>
      </c>
      <c r="T596" s="520" t="e">
        <f>+[1]!Tabla46[[#This Row],[Precio Unitario]]*[1]!Tabla46[[#This Row],[Cantidad de Insumos]]</f>
        <v>#REF!</v>
      </c>
      <c r="U596" s="414">
        <v>239301</v>
      </c>
      <c r="V596" s="328" t="s">
        <v>926</v>
      </c>
      <c r="W596" s="420"/>
    </row>
    <row r="597" spans="2:23" ht="18.75" hidden="1" customHeight="1" x14ac:dyDescent="0.2">
      <c r="B597" s="419" t="e">
        <f>IF(Tabla46[[#This Row],[Tipos de Acciones]]="","",CONCATENATE(Tabla46[[#This Row],[POA]],".",Tabla46[[#This Row],[SRS]],".",Tabla46[[#This Row],[AREA]],".",Tabla46[[#This Row],[TIPO]]))</f>
        <v>#REF!</v>
      </c>
      <c r="C597" s="419" t="e">
        <f>IF(Tabla46[[#This Row],[Tipos de Acciones]]="","",'Formulario PPGR1'!#REF!)</f>
        <v>#REF!</v>
      </c>
      <c r="D597" s="419" t="e">
        <f>IF(Tabla46[[#This Row],[Tipos de Acciones]]="","",'Formulario PPGR1'!#REF!)</f>
        <v>#REF!</v>
      </c>
      <c r="E597" s="419" t="e">
        <f>IF(Tabla46[[#This Row],[Tipos de Acciones]]="","",'Formulario PPGR1'!#REF!)</f>
        <v>#REF!</v>
      </c>
      <c r="F597" s="419" t="e">
        <f>IF(Tabla46[[#This Row],[Tipos de Acciones]]="","",'Formulario PPGR1'!#REF!)</f>
        <v>#REF!</v>
      </c>
      <c r="G597" s="416" t="s">
        <v>936</v>
      </c>
      <c r="H597" s="416" t="s">
        <v>2221</v>
      </c>
      <c r="I597" s="417" t="s">
        <v>2224</v>
      </c>
      <c r="J597" s="416" t="s">
        <v>2224</v>
      </c>
      <c r="K597" s="418" t="s">
        <v>2225</v>
      </c>
      <c r="L597" s="416" t="s">
        <v>469</v>
      </c>
      <c r="M597" s="316" t="s">
        <v>2275</v>
      </c>
      <c r="N597" s="316" t="s">
        <v>1157</v>
      </c>
      <c r="O597" s="415" t="s">
        <v>2200</v>
      </c>
      <c r="P597" s="318" t="s">
        <v>1157</v>
      </c>
      <c r="Q597" s="293" t="s">
        <v>2201</v>
      </c>
      <c r="R597" s="293">
        <v>1</v>
      </c>
      <c r="S597" s="517">
        <v>44333.33</v>
      </c>
      <c r="T597" s="520" t="e">
        <f>+[1]!Tabla46[[#This Row],[Precio Unitario]]*[1]!Tabla46[[#This Row],[Cantidad de Insumos]]</f>
        <v>#REF!</v>
      </c>
      <c r="U597" s="414">
        <v>239301</v>
      </c>
      <c r="V597" s="328" t="s">
        <v>926</v>
      </c>
      <c r="W597" s="420"/>
    </row>
    <row r="598" spans="2:23" ht="18.75" hidden="1" customHeight="1" x14ac:dyDescent="0.2">
      <c r="B598" s="419" t="e">
        <f>IF(Tabla46[[#This Row],[Tipos de Acciones]]="","",CONCATENATE(Tabla46[[#This Row],[POA]],".",Tabla46[[#This Row],[SRS]],".",Tabla46[[#This Row],[AREA]],".",Tabla46[[#This Row],[TIPO]]))</f>
        <v>#REF!</v>
      </c>
      <c r="C598" s="419" t="e">
        <f>IF(Tabla46[[#This Row],[Tipos de Acciones]]="","",'Formulario PPGR1'!#REF!)</f>
        <v>#REF!</v>
      </c>
      <c r="D598" s="419" t="e">
        <f>IF(Tabla46[[#This Row],[Tipos de Acciones]]="","",'Formulario PPGR1'!#REF!)</f>
        <v>#REF!</v>
      </c>
      <c r="E598" s="419" t="e">
        <f>IF(Tabla46[[#This Row],[Tipos de Acciones]]="","",'Formulario PPGR1'!#REF!)</f>
        <v>#REF!</v>
      </c>
      <c r="F598" s="419" t="e">
        <f>IF(Tabla46[[#This Row],[Tipos de Acciones]]="","",'Formulario PPGR1'!#REF!)</f>
        <v>#REF!</v>
      </c>
      <c r="G598" s="416" t="s">
        <v>936</v>
      </c>
      <c r="H598" s="416" t="s">
        <v>2221</v>
      </c>
      <c r="I598" s="417" t="s">
        <v>2222</v>
      </c>
      <c r="J598" s="416" t="s">
        <v>2222</v>
      </c>
      <c r="K598" s="418" t="s">
        <v>2226</v>
      </c>
      <c r="L598" s="416" t="s">
        <v>469</v>
      </c>
      <c r="M598" s="316" t="s">
        <v>2275</v>
      </c>
      <c r="N598" s="316" t="s">
        <v>1157</v>
      </c>
      <c r="O598" s="415" t="s">
        <v>2200</v>
      </c>
      <c r="P598" s="318" t="s">
        <v>1157</v>
      </c>
      <c r="Q598" s="293" t="s">
        <v>2201</v>
      </c>
      <c r="R598" s="293">
        <v>1</v>
      </c>
      <c r="S598" s="517">
        <v>104465.4</v>
      </c>
      <c r="T598" s="520" t="e">
        <f>+[1]!Tabla46[[#This Row],[Precio Unitario]]*[1]!Tabla46[[#This Row],[Cantidad de Insumos]]</f>
        <v>#REF!</v>
      </c>
      <c r="U598" s="414">
        <v>261901</v>
      </c>
      <c r="V598" s="328" t="s">
        <v>926</v>
      </c>
      <c r="W598" s="420"/>
    </row>
    <row r="599" spans="2:23" ht="18.75" hidden="1" customHeight="1" x14ac:dyDescent="0.2">
      <c r="B599" s="419" t="e">
        <f>IF(Tabla46[[#This Row],[Tipos de Acciones]]="","",CONCATENATE(Tabla46[[#This Row],[POA]],".",Tabla46[[#This Row],[SRS]],".",Tabla46[[#This Row],[AREA]],".",Tabla46[[#This Row],[TIPO]]))</f>
        <v>#REF!</v>
      </c>
      <c r="C599" s="419" t="e">
        <f>IF(Tabla46[[#This Row],[Tipos de Acciones]]="","",'Formulario PPGR1'!#REF!)</f>
        <v>#REF!</v>
      </c>
      <c r="D599" s="419" t="e">
        <f>IF(Tabla46[[#This Row],[Tipos de Acciones]]="","",'Formulario PPGR1'!#REF!)</f>
        <v>#REF!</v>
      </c>
      <c r="E599" s="419" t="e">
        <f>IF(Tabla46[[#This Row],[Tipos de Acciones]]="","",'Formulario PPGR1'!#REF!)</f>
        <v>#REF!</v>
      </c>
      <c r="F599" s="419" t="e">
        <f>IF(Tabla46[[#This Row],[Tipos de Acciones]]="","",'Formulario PPGR1'!#REF!)</f>
        <v>#REF!</v>
      </c>
      <c r="G599" s="416" t="s">
        <v>936</v>
      </c>
      <c r="H599" s="416" t="s">
        <v>2221</v>
      </c>
      <c r="I599" s="417" t="s">
        <v>2227</v>
      </c>
      <c r="J599" s="416" t="s">
        <v>2227</v>
      </c>
      <c r="K599" s="418" t="s">
        <v>2228</v>
      </c>
      <c r="L599" s="416" t="s">
        <v>469</v>
      </c>
      <c r="M599" s="316" t="s">
        <v>2275</v>
      </c>
      <c r="N599" s="316" t="s">
        <v>1157</v>
      </c>
      <c r="O599" s="415" t="s">
        <v>2200</v>
      </c>
      <c r="P599" s="318" t="s">
        <v>1157</v>
      </c>
      <c r="Q599" s="293" t="s">
        <v>2201</v>
      </c>
      <c r="R599" s="293">
        <v>1</v>
      </c>
      <c r="S599" s="517">
        <v>12836.04</v>
      </c>
      <c r="T599" s="520" t="e">
        <f>+[1]!Tabla46[[#This Row],[Precio Unitario]]*[1]!Tabla46[[#This Row],[Cantidad de Insumos]]</f>
        <v>#REF!</v>
      </c>
      <c r="U599" s="414">
        <v>239301</v>
      </c>
      <c r="V599" s="328" t="s">
        <v>926</v>
      </c>
      <c r="W599" s="420"/>
    </row>
    <row r="600" spans="2:23" ht="18.75" customHeight="1" x14ac:dyDescent="0.2">
      <c r="B600" s="419" t="e">
        <f>IF(Tabla46[[#This Row],[Tipos de Acciones]]="","",CONCATENATE(Tabla46[[#This Row],[POA]],".",Tabla46[[#This Row],[SRS]],".",Tabla46[[#This Row],[AREA]],".",Tabla46[[#This Row],[TIPO]]))</f>
        <v>#REF!</v>
      </c>
      <c r="C600" s="419" t="e">
        <f>IF(Tabla46[[#This Row],[Tipos de Acciones]]="","",'Formulario PPGR1'!#REF!)</f>
        <v>#REF!</v>
      </c>
      <c r="D600" s="419" t="e">
        <f>IF(Tabla46[[#This Row],[Tipos de Acciones]]="","",'Formulario PPGR1'!#REF!)</f>
        <v>#REF!</v>
      </c>
      <c r="E600" s="419" t="e">
        <f>IF(Tabla46[[#This Row],[Tipos de Acciones]]="","",'Formulario PPGR1'!#REF!)</f>
        <v>#REF!</v>
      </c>
      <c r="F600" s="419" t="e">
        <f>IF(Tabla46[[#This Row],[Tipos de Acciones]]="","",'Formulario PPGR1'!#REF!)</f>
        <v>#REF!</v>
      </c>
      <c r="G600" s="416" t="s">
        <v>936</v>
      </c>
      <c r="H600" s="416" t="s">
        <v>2221</v>
      </c>
      <c r="I600" s="417" t="s">
        <v>2229</v>
      </c>
      <c r="J600" s="416" t="s">
        <v>2229</v>
      </c>
      <c r="K600" s="418" t="s">
        <v>2230</v>
      </c>
      <c r="L600" s="416" t="s">
        <v>469</v>
      </c>
      <c r="M600" s="316" t="s">
        <v>2275</v>
      </c>
      <c r="N600" s="316" t="s">
        <v>1157</v>
      </c>
      <c r="O600" s="415" t="s">
        <v>2200</v>
      </c>
      <c r="P600" s="318" t="s">
        <v>1157</v>
      </c>
      <c r="Q600" s="293" t="s">
        <v>2201</v>
      </c>
      <c r="R600" s="293">
        <v>1</v>
      </c>
      <c r="S600" s="517">
        <v>180000</v>
      </c>
      <c r="T600" s="520" t="e">
        <f>+[1]!Tabla46[[#This Row],[Precio Unitario]]*[1]!Tabla46[[#This Row],[Cantidad de Insumos]]</f>
        <v>#REF!</v>
      </c>
      <c r="U600" s="414">
        <v>263101</v>
      </c>
      <c r="V600" s="328" t="s">
        <v>926</v>
      </c>
      <c r="W600" s="420"/>
    </row>
    <row r="601" spans="2:23" ht="18.75" hidden="1" customHeight="1" x14ac:dyDescent="0.2">
      <c r="B601" s="419" t="e">
        <f>IF(Tabla46[[#This Row],[Tipos de Acciones]]="","",CONCATENATE(Tabla46[[#This Row],[POA]],".",Tabla46[[#This Row],[SRS]],".",Tabla46[[#This Row],[AREA]],".",Tabla46[[#This Row],[TIPO]]))</f>
        <v>#REF!</v>
      </c>
      <c r="C601" s="419" t="e">
        <f>IF(Tabla46[[#This Row],[Tipos de Acciones]]="","",'Formulario PPGR1'!#REF!)</f>
        <v>#REF!</v>
      </c>
      <c r="D601" s="419" t="e">
        <f>IF(Tabla46[[#This Row],[Tipos de Acciones]]="","",'Formulario PPGR1'!#REF!)</f>
        <v>#REF!</v>
      </c>
      <c r="E601" s="419" t="e">
        <f>IF(Tabla46[[#This Row],[Tipos de Acciones]]="","",'Formulario PPGR1'!#REF!)</f>
        <v>#REF!</v>
      </c>
      <c r="F601" s="419" t="e">
        <f>IF(Tabla46[[#This Row],[Tipos de Acciones]]="","",'Formulario PPGR1'!#REF!)</f>
        <v>#REF!</v>
      </c>
      <c r="G601" s="416" t="s">
        <v>936</v>
      </c>
      <c r="H601" s="416" t="s">
        <v>2221</v>
      </c>
      <c r="I601" s="417" t="s">
        <v>2231</v>
      </c>
      <c r="J601" s="416" t="s">
        <v>2231</v>
      </c>
      <c r="K601" s="418" t="s">
        <v>2232</v>
      </c>
      <c r="L601" s="416" t="s">
        <v>469</v>
      </c>
      <c r="M601" s="316" t="s">
        <v>2275</v>
      </c>
      <c r="N601" s="316" t="s">
        <v>1157</v>
      </c>
      <c r="O601" s="415" t="s">
        <v>2200</v>
      </c>
      <c r="P601" s="318" t="s">
        <v>1157</v>
      </c>
      <c r="Q601" s="293" t="s">
        <v>2201</v>
      </c>
      <c r="R601" s="293">
        <v>2</v>
      </c>
      <c r="S601" s="517">
        <v>32099.97</v>
      </c>
      <c r="T601" s="520" t="e">
        <f>+[1]!Tabla46[[#This Row],[Precio Unitario]]*[1]!Tabla46[[#This Row],[Cantidad de Insumos]]</f>
        <v>#REF!</v>
      </c>
      <c r="U601" s="414">
        <v>239301</v>
      </c>
      <c r="V601" s="328" t="s">
        <v>926</v>
      </c>
      <c r="W601" s="420"/>
    </row>
    <row r="602" spans="2:23" ht="18.75" hidden="1" customHeight="1" x14ac:dyDescent="0.2">
      <c r="B602" s="419" t="e">
        <f>IF(Tabla46[[#This Row],[Tipos de Acciones]]="","",CONCATENATE(Tabla46[[#This Row],[POA]],".",Tabla46[[#This Row],[SRS]],".",Tabla46[[#This Row],[AREA]],".",Tabla46[[#This Row],[TIPO]]))</f>
        <v>#REF!</v>
      </c>
      <c r="C602" s="419" t="e">
        <f>IF(Tabla46[[#This Row],[Tipos de Acciones]]="","",'Formulario PPGR1'!#REF!)</f>
        <v>#REF!</v>
      </c>
      <c r="D602" s="419" t="e">
        <f>IF(Tabla46[[#This Row],[Tipos de Acciones]]="","",'Formulario PPGR1'!#REF!)</f>
        <v>#REF!</v>
      </c>
      <c r="E602" s="419" t="e">
        <f>IF(Tabla46[[#This Row],[Tipos de Acciones]]="","",'Formulario PPGR1'!#REF!)</f>
        <v>#REF!</v>
      </c>
      <c r="F602" s="419" t="e">
        <f>IF(Tabla46[[#This Row],[Tipos de Acciones]]="","",'Formulario PPGR1'!#REF!)</f>
        <v>#REF!</v>
      </c>
      <c r="G602" s="416" t="s">
        <v>936</v>
      </c>
      <c r="H602" s="416" t="s">
        <v>2206</v>
      </c>
      <c r="I602" s="417" t="s">
        <v>2212</v>
      </c>
      <c r="J602" s="416" t="s">
        <v>2212</v>
      </c>
      <c r="K602" s="418" t="s">
        <v>2213</v>
      </c>
      <c r="L602" s="416" t="s">
        <v>469</v>
      </c>
      <c r="M602" s="316" t="s">
        <v>2276</v>
      </c>
      <c r="N602" s="316" t="s">
        <v>1157</v>
      </c>
      <c r="O602" s="415" t="s">
        <v>2200</v>
      </c>
      <c r="P602" s="318" t="s">
        <v>1157</v>
      </c>
      <c r="Q602" s="293" t="s">
        <v>2201</v>
      </c>
      <c r="R602" s="293">
        <v>1</v>
      </c>
      <c r="S602" s="517">
        <v>56050</v>
      </c>
      <c r="T602" s="520" t="e">
        <f>+[1]!Tabla46[[#This Row],[Precio Unitario]]*[1]!Tabla46[[#This Row],[Cantidad de Insumos]]</f>
        <v>#REF!</v>
      </c>
      <c r="U602" s="414">
        <v>261301</v>
      </c>
      <c r="V602" s="328" t="s">
        <v>926</v>
      </c>
      <c r="W602" s="420"/>
    </row>
    <row r="603" spans="2:23" ht="18.75" hidden="1" customHeight="1" x14ac:dyDescent="0.2">
      <c r="B603" s="419" t="e">
        <f>IF(Tabla46[[#This Row],[Tipos de Acciones]]="","",CONCATENATE(Tabla46[[#This Row],[POA]],".",Tabla46[[#This Row],[SRS]],".",Tabla46[[#This Row],[AREA]],".",Tabla46[[#This Row],[TIPO]]))</f>
        <v>#REF!</v>
      </c>
      <c r="C603" s="419" t="e">
        <f>IF(Tabla46[[#This Row],[Tipos de Acciones]]="","",'Formulario PPGR1'!#REF!)</f>
        <v>#REF!</v>
      </c>
      <c r="D603" s="419" t="e">
        <f>IF(Tabla46[[#This Row],[Tipos de Acciones]]="","",'Formulario PPGR1'!#REF!)</f>
        <v>#REF!</v>
      </c>
      <c r="E603" s="419" t="e">
        <f>IF(Tabla46[[#This Row],[Tipos de Acciones]]="","",'Formulario PPGR1'!#REF!)</f>
        <v>#REF!</v>
      </c>
      <c r="F603" s="419" t="e">
        <f>IF(Tabla46[[#This Row],[Tipos de Acciones]]="","",'Formulario PPGR1'!#REF!)</f>
        <v>#REF!</v>
      </c>
      <c r="G603" s="416" t="s">
        <v>934</v>
      </c>
      <c r="H603" s="416" t="s">
        <v>2206</v>
      </c>
      <c r="I603" s="417" t="s">
        <v>2212</v>
      </c>
      <c r="J603" s="416" t="s">
        <v>2212</v>
      </c>
      <c r="K603" s="418" t="s">
        <v>2213</v>
      </c>
      <c r="L603" s="416" t="s">
        <v>469</v>
      </c>
      <c r="M603" s="316" t="s">
        <v>2276</v>
      </c>
      <c r="N603" s="316" t="s">
        <v>1157</v>
      </c>
      <c r="O603" s="415" t="s">
        <v>2200</v>
      </c>
      <c r="P603" s="318" t="s">
        <v>1157</v>
      </c>
      <c r="Q603" s="293" t="s">
        <v>2201</v>
      </c>
      <c r="R603" s="293">
        <v>3</v>
      </c>
      <c r="S603" s="517">
        <v>5000</v>
      </c>
      <c r="T603" s="520" t="e">
        <f>+[1]!Tabla46[[#This Row],[Precio Unitario]]*[1]!Tabla46[[#This Row],[Cantidad de Insumos]]</f>
        <v>#REF!</v>
      </c>
      <c r="U603" s="414">
        <v>261301</v>
      </c>
      <c r="V603" s="328" t="s">
        <v>926</v>
      </c>
      <c r="W603" s="420"/>
    </row>
    <row r="604" spans="2:23" ht="18.75" hidden="1" customHeight="1" x14ac:dyDescent="0.2">
      <c r="B604" s="419" t="e">
        <f>IF(Tabla46[[#This Row],[Tipos de Acciones]]="","",CONCATENATE(Tabla46[[#This Row],[POA]],".",Tabla46[[#This Row],[SRS]],".",Tabla46[[#This Row],[AREA]],".",Tabla46[[#This Row],[TIPO]]))</f>
        <v>#REF!</v>
      </c>
      <c r="C604" s="419" t="e">
        <f>IF(Tabla46[[#This Row],[Tipos de Acciones]]="","",'Formulario PPGR1'!#REF!)</f>
        <v>#REF!</v>
      </c>
      <c r="D604" s="419" t="e">
        <f>IF(Tabla46[[#This Row],[Tipos de Acciones]]="","",'Formulario PPGR1'!#REF!)</f>
        <v>#REF!</v>
      </c>
      <c r="E604" s="419" t="e">
        <f>IF(Tabla46[[#This Row],[Tipos de Acciones]]="","",'Formulario PPGR1'!#REF!)</f>
        <v>#REF!</v>
      </c>
      <c r="F604" s="419" t="e">
        <f>IF(Tabla46[[#This Row],[Tipos de Acciones]]="","",'Formulario PPGR1'!#REF!)</f>
        <v>#REF!</v>
      </c>
      <c r="G604" s="416" t="s">
        <v>936</v>
      </c>
      <c r="H604" s="416" t="s">
        <v>2215</v>
      </c>
      <c r="I604" s="417" t="s">
        <v>2216</v>
      </c>
      <c r="J604" s="416" t="s">
        <v>2216</v>
      </c>
      <c r="K604" s="418" t="s">
        <v>2217</v>
      </c>
      <c r="L604" s="416" t="s">
        <v>469</v>
      </c>
      <c r="M604" s="316" t="s">
        <v>2276</v>
      </c>
      <c r="N604" s="316" t="s">
        <v>1157</v>
      </c>
      <c r="O604" s="415" t="s">
        <v>2200</v>
      </c>
      <c r="P604" s="318" t="s">
        <v>1157</v>
      </c>
      <c r="Q604" s="293" t="s">
        <v>2201</v>
      </c>
      <c r="R604" s="293">
        <v>1</v>
      </c>
      <c r="S604" s="517">
        <v>15000</v>
      </c>
      <c r="T604" s="520" t="e">
        <f>+[1]!Tabla46[[#This Row],[Precio Unitario]]*[1]!Tabla46[[#This Row],[Cantidad de Insumos]]</f>
        <v>#REF!</v>
      </c>
      <c r="U604" s="414">
        <v>239601</v>
      </c>
      <c r="V604" s="328" t="s">
        <v>926</v>
      </c>
      <c r="W604" s="420"/>
    </row>
    <row r="605" spans="2:23" ht="18.75" hidden="1" customHeight="1" x14ac:dyDescent="0.2">
      <c r="B605" s="419" t="e">
        <f>IF(Tabla46[[#This Row],[Tipos de Acciones]]="","",CONCATENATE(Tabla46[[#This Row],[POA]],".",Tabla46[[#This Row],[SRS]],".",Tabla46[[#This Row],[AREA]],".",Tabla46[[#This Row],[TIPO]]))</f>
        <v>#REF!</v>
      </c>
      <c r="C605" s="419" t="e">
        <f>IF(Tabla46[[#This Row],[Tipos de Acciones]]="","",'Formulario PPGR1'!#REF!)</f>
        <v>#REF!</v>
      </c>
      <c r="D605" s="419" t="e">
        <f>IF(Tabla46[[#This Row],[Tipos de Acciones]]="","",'Formulario PPGR1'!#REF!)</f>
        <v>#REF!</v>
      </c>
      <c r="E605" s="419" t="e">
        <f>IF(Tabla46[[#This Row],[Tipos de Acciones]]="","",'Formulario PPGR1'!#REF!)</f>
        <v>#REF!</v>
      </c>
      <c r="F605" s="419" t="e">
        <f>IF(Tabla46[[#This Row],[Tipos de Acciones]]="","",'Formulario PPGR1'!#REF!)</f>
        <v>#REF!</v>
      </c>
      <c r="G605" s="416" t="s">
        <v>936</v>
      </c>
      <c r="H605" s="416" t="s">
        <v>2218</v>
      </c>
      <c r="I605" s="417" t="s">
        <v>2219</v>
      </c>
      <c r="J605" s="416" t="s">
        <v>2219</v>
      </c>
      <c r="K605" s="418" t="s">
        <v>2220</v>
      </c>
      <c r="L605" s="416" t="s">
        <v>469</v>
      </c>
      <c r="M605" s="316" t="s">
        <v>2276</v>
      </c>
      <c r="N605" s="316" t="s">
        <v>1157</v>
      </c>
      <c r="O605" s="415" t="s">
        <v>2200</v>
      </c>
      <c r="P605" s="318" t="s">
        <v>1157</v>
      </c>
      <c r="Q605" s="293" t="s">
        <v>2201</v>
      </c>
      <c r="R605" s="293">
        <v>2</v>
      </c>
      <c r="S605" s="517">
        <v>8600</v>
      </c>
      <c r="T605" s="520" t="e">
        <f>+[1]!Tabla46[[#This Row],[Precio Unitario]]*[1]!Tabla46[[#This Row],[Cantidad de Insumos]]</f>
        <v>#REF!</v>
      </c>
      <c r="U605" s="414">
        <v>239601</v>
      </c>
      <c r="V605" s="328" t="s">
        <v>926</v>
      </c>
      <c r="W605" s="420"/>
    </row>
    <row r="606" spans="2:23" ht="18.75" hidden="1" customHeight="1" x14ac:dyDescent="0.2">
      <c r="B606" s="419" t="e">
        <f>IF(Tabla46[[#This Row],[Tipos de Acciones]]="","",CONCATENATE(Tabla46[[#This Row],[POA]],".",Tabla46[[#This Row],[SRS]],".",Tabla46[[#This Row],[AREA]],".",Tabla46[[#This Row],[TIPO]]))</f>
        <v>#REF!</v>
      </c>
      <c r="C606" s="419" t="e">
        <f>IF(Tabla46[[#This Row],[Tipos de Acciones]]="","",'Formulario PPGR1'!#REF!)</f>
        <v>#REF!</v>
      </c>
      <c r="D606" s="419" t="e">
        <f>IF(Tabla46[[#This Row],[Tipos de Acciones]]="","",'Formulario PPGR1'!#REF!)</f>
        <v>#REF!</v>
      </c>
      <c r="E606" s="419" t="e">
        <f>IF(Tabla46[[#This Row],[Tipos de Acciones]]="","",'Formulario PPGR1'!#REF!)</f>
        <v>#REF!</v>
      </c>
      <c r="F606" s="419" t="e">
        <f>IF(Tabla46[[#This Row],[Tipos de Acciones]]="","",'Formulario PPGR1'!#REF!)</f>
        <v>#REF!</v>
      </c>
      <c r="G606" s="416" t="s">
        <v>936</v>
      </c>
      <c r="H606" s="416" t="s">
        <v>2221</v>
      </c>
      <c r="I606" s="417" t="s">
        <v>2222</v>
      </c>
      <c r="J606" s="416" t="s">
        <v>2222</v>
      </c>
      <c r="K606" s="418" t="s">
        <v>2223</v>
      </c>
      <c r="L606" s="416" t="s">
        <v>469</v>
      </c>
      <c r="M606" s="316" t="s">
        <v>2276</v>
      </c>
      <c r="N606" s="316" t="s">
        <v>1157</v>
      </c>
      <c r="O606" s="415" t="s">
        <v>2200</v>
      </c>
      <c r="P606" s="318" t="s">
        <v>1157</v>
      </c>
      <c r="Q606" s="293" t="s">
        <v>2201</v>
      </c>
      <c r="R606" s="293">
        <v>2</v>
      </c>
      <c r="S606" s="517">
        <v>43660</v>
      </c>
      <c r="T606" s="520" t="e">
        <f>+[1]!Tabla46[[#This Row],[Precio Unitario]]*[1]!Tabla46[[#This Row],[Cantidad de Insumos]]</f>
        <v>#REF!</v>
      </c>
      <c r="U606" s="414">
        <v>261901</v>
      </c>
      <c r="V606" s="328" t="s">
        <v>926</v>
      </c>
      <c r="W606" s="420"/>
    </row>
    <row r="607" spans="2:23" ht="18.75" hidden="1" customHeight="1" x14ac:dyDescent="0.2">
      <c r="B607" s="419" t="e">
        <f>IF(Tabla46[[#This Row],[Tipos de Acciones]]="","",CONCATENATE(Tabla46[[#This Row],[POA]],".",Tabla46[[#This Row],[SRS]],".",Tabla46[[#This Row],[AREA]],".",Tabla46[[#This Row],[TIPO]]))</f>
        <v>#REF!</v>
      </c>
      <c r="C607" s="419" t="e">
        <f>IF(Tabla46[[#This Row],[Tipos de Acciones]]="","",'Formulario PPGR1'!#REF!)</f>
        <v>#REF!</v>
      </c>
      <c r="D607" s="419" t="e">
        <f>IF(Tabla46[[#This Row],[Tipos de Acciones]]="","",'Formulario PPGR1'!#REF!)</f>
        <v>#REF!</v>
      </c>
      <c r="E607" s="419" t="e">
        <f>IF(Tabla46[[#This Row],[Tipos de Acciones]]="","",'Formulario PPGR1'!#REF!)</f>
        <v>#REF!</v>
      </c>
      <c r="F607" s="419" t="e">
        <f>IF(Tabla46[[#This Row],[Tipos de Acciones]]="","",'Formulario PPGR1'!#REF!)</f>
        <v>#REF!</v>
      </c>
      <c r="G607" s="416" t="s">
        <v>936</v>
      </c>
      <c r="H607" s="416" t="s">
        <v>2221</v>
      </c>
      <c r="I607" s="417" t="s">
        <v>2224</v>
      </c>
      <c r="J607" s="416" t="s">
        <v>2224</v>
      </c>
      <c r="K607" s="418" t="s">
        <v>2225</v>
      </c>
      <c r="L607" s="416" t="s">
        <v>469</v>
      </c>
      <c r="M607" s="316" t="s">
        <v>2276</v>
      </c>
      <c r="N607" s="316" t="s">
        <v>1157</v>
      </c>
      <c r="O607" s="415" t="s">
        <v>2200</v>
      </c>
      <c r="P607" s="318" t="s">
        <v>1157</v>
      </c>
      <c r="Q607" s="293" t="s">
        <v>2201</v>
      </c>
      <c r="R607" s="293">
        <v>1</v>
      </c>
      <c r="S607" s="517">
        <v>44333.33</v>
      </c>
      <c r="T607" s="520" t="e">
        <f>+[1]!Tabla46[[#This Row],[Precio Unitario]]*[1]!Tabla46[[#This Row],[Cantidad de Insumos]]</f>
        <v>#REF!</v>
      </c>
      <c r="U607" s="414">
        <v>239301</v>
      </c>
      <c r="V607" s="328" t="s">
        <v>926</v>
      </c>
      <c r="W607" s="420"/>
    </row>
    <row r="608" spans="2:23" ht="18.75" hidden="1" customHeight="1" x14ac:dyDescent="0.2">
      <c r="B608" s="419" t="e">
        <f>IF(Tabla46[[#This Row],[Tipos de Acciones]]="","",CONCATENATE(Tabla46[[#This Row],[POA]],".",Tabla46[[#This Row],[SRS]],".",Tabla46[[#This Row],[AREA]],".",Tabla46[[#This Row],[TIPO]]))</f>
        <v>#REF!</v>
      </c>
      <c r="C608" s="419" t="e">
        <f>IF(Tabla46[[#This Row],[Tipos de Acciones]]="","",'Formulario PPGR1'!#REF!)</f>
        <v>#REF!</v>
      </c>
      <c r="D608" s="419" t="e">
        <f>IF(Tabla46[[#This Row],[Tipos de Acciones]]="","",'Formulario PPGR1'!#REF!)</f>
        <v>#REF!</v>
      </c>
      <c r="E608" s="419" t="e">
        <f>IF(Tabla46[[#This Row],[Tipos de Acciones]]="","",'Formulario PPGR1'!#REF!)</f>
        <v>#REF!</v>
      </c>
      <c r="F608" s="419" t="e">
        <f>IF(Tabla46[[#This Row],[Tipos de Acciones]]="","",'Formulario PPGR1'!#REF!)</f>
        <v>#REF!</v>
      </c>
      <c r="G608" s="416" t="s">
        <v>936</v>
      </c>
      <c r="H608" s="416" t="s">
        <v>2221</v>
      </c>
      <c r="I608" s="417" t="s">
        <v>2222</v>
      </c>
      <c r="J608" s="416" t="s">
        <v>2222</v>
      </c>
      <c r="K608" s="418" t="s">
        <v>2226</v>
      </c>
      <c r="L608" s="416" t="s">
        <v>469</v>
      </c>
      <c r="M608" s="316" t="s">
        <v>2276</v>
      </c>
      <c r="N608" s="316" t="s">
        <v>1157</v>
      </c>
      <c r="O608" s="415" t="s">
        <v>2200</v>
      </c>
      <c r="P608" s="318" t="s">
        <v>1157</v>
      </c>
      <c r="Q608" s="293" t="s">
        <v>2201</v>
      </c>
      <c r="R608" s="293">
        <v>1</v>
      </c>
      <c r="S608" s="517">
        <v>104465.4</v>
      </c>
      <c r="T608" s="520" t="e">
        <f>+[1]!Tabla46[[#This Row],[Precio Unitario]]*[1]!Tabla46[[#This Row],[Cantidad de Insumos]]</f>
        <v>#REF!</v>
      </c>
      <c r="U608" s="414">
        <v>261901</v>
      </c>
      <c r="V608" s="328" t="s">
        <v>926</v>
      </c>
      <c r="W608" s="420"/>
    </row>
    <row r="609" spans="2:23" ht="18.75" hidden="1" customHeight="1" x14ac:dyDescent="0.2">
      <c r="B609" s="419" t="e">
        <f>IF(Tabla46[[#This Row],[Tipos de Acciones]]="","",CONCATENATE(Tabla46[[#This Row],[POA]],".",Tabla46[[#This Row],[SRS]],".",Tabla46[[#This Row],[AREA]],".",Tabla46[[#This Row],[TIPO]]))</f>
        <v>#REF!</v>
      </c>
      <c r="C609" s="419" t="e">
        <f>IF(Tabla46[[#This Row],[Tipos de Acciones]]="","",'Formulario PPGR1'!#REF!)</f>
        <v>#REF!</v>
      </c>
      <c r="D609" s="419" t="e">
        <f>IF(Tabla46[[#This Row],[Tipos de Acciones]]="","",'Formulario PPGR1'!#REF!)</f>
        <v>#REF!</v>
      </c>
      <c r="E609" s="419" t="e">
        <f>IF(Tabla46[[#This Row],[Tipos de Acciones]]="","",'Formulario PPGR1'!#REF!)</f>
        <v>#REF!</v>
      </c>
      <c r="F609" s="419" t="e">
        <f>IF(Tabla46[[#This Row],[Tipos de Acciones]]="","",'Formulario PPGR1'!#REF!)</f>
        <v>#REF!</v>
      </c>
      <c r="G609" s="416" t="s">
        <v>936</v>
      </c>
      <c r="H609" s="416" t="s">
        <v>2221</v>
      </c>
      <c r="I609" s="417" t="s">
        <v>2227</v>
      </c>
      <c r="J609" s="416" t="s">
        <v>2227</v>
      </c>
      <c r="K609" s="418" t="s">
        <v>2228</v>
      </c>
      <c r="L609" s="416" t="s">
        <v>469</v>
      </c>
      <c r="M609" s="316" t="s">
        <v>2276</v>
      </c>
      <c r="N609" s="316" t="s">
        <v>1157</v>
      </c>
      <c r="O609" s="415" t="s">
        <v>2200</v>
      </c>
      <c r="P609" s="318" t="s">
        <v>1157</v>
      </c>
      <c r="Q609" s="293" t="s">
        <v>2201</v>
      </c>
      <c r="R609" s="293">
        <v>1</v>
      </c>
      <c r="S609" s="517">
        <v>12836.04</v>
      </c>
      <c r="T609" s="520" t="e">
        <f>+[1]!Tabla46[[#This Row],[Precio Unitario]]*[1]!Tabla46[[#This Row],[Cantidad de Insumos]]</f>
        <v>#REF!</v>
      </c>
      <c r="U609" s="414">
        <v>239301</v>
      </c>
      <c r="V609" s="328" t="s">
        <v>926</v>
      </c>
      <c r="W609" s="420"/>
    </row>
    <row r="610" spans="2:23" ht="18.75" customHeight="1" x14ac:dyDescent="0.2">
      <c r="B610" s="419" t="e">
        <f>IF(Tabla46[[#This Row],[Tipos de Acciones]]="","",CONCATENATE(Tabla46[[#This Row],[POA]],".",Tabla46[[#This Row],[SRS]],".",Tabla46[[#This Row],[AREA]],".",Tabla46[[#This Row],[TIPO]]))</f>
        <v>#REF!</v>
      </c>
      <c r="C610" s="419" t="e">
        <f>IF(Tabla46[[#This Row],[Tipos de Acciones]]="","",'Formulario PPGR1'!#REF!)</f>
        <v>#REF!</v>
      </c>
      <c r="D610" s="419" t="e">
        <f>IF(Tabla46[[#This Row],[Tipos de Acciones]]="","",'Formulario PPGR1'!#REF!)</f>
        <v>#REF!</v>
      </c>
      <c r="E610" s="419" t="e">
        <f>IF(Tabla46[[#This Row],[Tipos de Acciones]]="","",'Formulario PPGR1'!#REF!)</f>
        <v>#REF!</v>
      </c>
      <c r="F610" s="419" t="e">
        <f>IF(Tabla46[[#This Row],[Tipos de Acciones]]="","",'Formulario PPGR1'!#REF!)</f>
        <v>#REF!</v>
      </c>
      <c r="G610" s="416" t="s">
        <v>936</v>
      </c>
      <c r="H610" s="416" t="s">
        <v>2221</v>
      </c>
      <c r="I610" s="417" t="s">
        <v>2229</v>
      </c>
      <c r="J610" s="416" t="s">
        <v>2229</v>
      </c>
      <c r="K610" s="418" t="s">
        <v>2230</v>
      </c>
      <c r="L610" s="416" t="s">
        <v>469</v>
      </c>
      <c r="M610" s="316" t="s">
        <v>2276</v>
      </c>
      <c r="N610" s="316" t="s">
        <v>1157</v>
      </c>
      <c r="O610" s="415" t="s">
        <v>2200</v>
      </c>
      <c r="P610" s="318" t="s">
        <v>1157</v>
      </c>
      <c r="Q610" s="293" t="s">
        <v>2201</v>
      </c>
      <c r="R610" s="293">
        <v>1</v>
      </c>
      <c r="S610" s="517">
        <v>180000</v>
      </c>
      <c r="T610" s="520" t="e">
        <f>+[1]!Tabla46[[#This Row],[Precio Unitario]]*[1]!Tabla46[[#This Row],[Cantidad de Insumos]]</f>
        <v>#REF!</v>
      </c>
      <c r="U610" s="414">
        <v>263101</v>
      </c>
      <c r="V610" s="328" t="s">
        <v>926</v>
      </c>
      <c r="W610" s="420"/>
    </row>
    <row r="611" spans="2:23" ht="18.75" hidden="1" customHeight="1" x14ac:dyDescent="0.2">
      <c r="B611" s="419" t="e">
        <f>IF(Tabla46[[#This Row],[Tipos de Acciones]]="","",CONCATENATE(Tabla46[[#This Row],[POA]],".",Tabla46[[#This Row],[SRS]],".",Tabla46[[#This Row],[AREA]],".",Tabla46[[#This Row],[TIPO]]))</f>
        <v>#REF!</v>
      </c>
      <c r="C611" s="419" t="e">
        <f>IF(Tabla46[[#This Row],[Tipos de Acciones]]="","",'Formulario PPGR1'!#REF!)</f>
        <v>#REF!</v>
      </c>
      <c r="D611" s="419" t="e">
        <f>IF(Tabla46[[#This Row],[Tipos de Acciones]]="","",'Formulario PPGR1'!#REF!)</f>
        <v>#REF!</v>
      </c>
      <c r="E611" s="419" t="e">
        <f>IF(Tabla46[[#This Row],[Tipos de Acciones]]="","",'Formulario PPGR1'!#REF!)</f>
        <v>#REF!</v>
      </c>
      <c r="F611" s="419" t="e">
        <f>IF(Tabla46[[#This Row],[Tipos de Acciones]]="","",'Formulario PPGR1'!#REF!)</f>
        <v>#REF!</v>
      </c>
      <c r="G611" s="416" t="s">
        <v>936</v>
      </c>
      <c r="H611" s="416" t="s">
        <v>2221</v>
      </c>
      <c r="I611" s="417" t="s">
        <v>2231</v>
      </c>
      <c r="J611" s="416" t="s">
        <v>2231</v>
      </c>
      <c r="K611" s="418" t="s">
        <v>2232</v>
      </c>
      <c r="L611" s="416" t="s">
        <v>469</v>
      </c>
      <c r="M611" s="316" t="s">
        <v>2276</v>
      </c>
      <c r="N611" s="316" t="s">
        <v>1157</v>
      </c>
      <c r="O611" s="415" t="s">
        <v>2200</v>
      </c>
      <c r="P611" s="318" t="s">
        <v>1157</v>
      </c>
      <c r="Q611" s="293" t="s">
        <v>2201</v>
      </c>
      <c r="R611" s="293">
        <v>2</v>
      </c>
      <c r="S611" s="517">
        <v>32099.97</v>
      </c>
      <c r="T611" s="520" t="e">
        <f>+[1]!Tabla46[[#This Row],[Precio Unitario]]*[1]!Tabla46[[#This Row],[Cantidad de Insumos]]</f>
        <v>#REF!</v>
      </c>
      <c r="U611" s="414">
        <v>239301</v>
      </c>
      <c r="V611" s="328" t="s">
        <v>926</v>
      </c>
      <c r="W611" s="420"/>
    </row>
    <row r="612" spans="2:23" ht="18.75" hidden="1" customHeight="1" x14ac:dyDescent="0.2">
      <c r="B612" s="419" t="e">
        <f>IF(Tabla46[[#This Row],[Tipos de Acciones]]="","",CONCATENATE(Tabla46[[#This Row],[POA]],".",Tabla46[[#This Row],[SRS]],".",Tabla46[[#This Row],[AREA]],".",Tabla46[[#This Row],[TIPO]]))</f>
        <v>#REF!</v>
      </c>
      <c r="C612" s="419" t="e">
        <f>IF(Tabla46[[#This Row],[Tipos de Acciones]]="","",'Formulario PPGR1'!#REF!)</f>
        <v>#REF!</v>
      </c>
      <c r="D612" s="419" t="e">
        <f>IF(Tabla46[[#This Row],[Tipos de Acciones]]="","",'Formulario PPGR1'!#REF!)</f>
        <v>#REF!</v>
      </c>
      <c r="E612" s="419" t="e">
        <f>IF(Tabla46[[#This Row],[Tipos de Acciones]]="","",'Formulario PPGR1'!#REF!)</f>
        <v>#REF!</v>
      </c>
      <c r="F612" s="419" t="e">
        <f>IF(Tabla46[[#This Row],[Tipos de Acciones]]="","",'Formulario PPGR1'!#REF!)</f>
        <v>#REF!</v>
      </c>
      <c r="G612" s="416" t="s">
        <v>936</v>
      </c>
      <c r="H612" s="416" t="s">
        <v>2221</v>
      </c>
      <c r="I612" s="417" t="s">
        <v>2233</v>
      </c>
      <c r="J612" s="416" t="s">
        <v>2234</v>
      </c>
      <c r="K612" s="418" t="s">
        <v>2235</v>
      </c>
      <c r="L612" s="416" t="s">
        <v>469</v>
      </c>
      <c r="M612" s="316" t="s">
        <v>2276</v>
      </c>
      <c r="N612" s="316" t="s">
        <v>1157</v>
      </c>
      <c r="O612" s="415" t="s">
        <v>2200</v>
      </c>
      <c r="P612" s="318" t="s">
        <v>1157</v>
      </c>
      <c r="Q612" s="293" t="s">
        <v>2201</v>
      </c>
      <c r="R612" s="293">
        <v>1</v>
      </c>
      <c r="S612" s="517">
        <v>8270</v>
      </c>
      <c r="T612" s="520" t="e">
        <f>+[1]!Tabla46[[#This Row],[Precio Unitario]]*[1]!Tabla46[[#This Row],[Cantidad de Insumos]]</f>
        <v>#REF!</v>
      </c>
      <c r="U612" s="414">
        <v>239301</v>
      </c>
      <c r="V612" s="328" t="s">
        <v>926</v>
      </c>
      <c r="W612" s="420"/>
    </row>
    <row r="613" spans="2:23" ht="18.75" hidden="1" customHeight="1" x14ac:dyDescent="0.2">
      <c r="B613" s="419" t="e">
        <f>IF(Tabla46[[#This Row],[Tipos de Acciones]]="","",CONCATENATE(Tabla46[[#This Row],[POA]],".",Tabla46[[#This Row],[SRS]],".",Tabla46[[#This Row],[AREA]],".",Tabla46[[#This Row],[TIPO]]))</f>
        <v>#REF!</v>
      </c>
      <c r="C613" s="419" t="e">
        <f>IF(Tabla46[[#This Row],[Tipos de Acciones]]="","",'Formulario PPGR1'!#REF!)</f>
        <v>#REF!</v>
      </c>
      <c r="D613" s="419" t="e">
        <f>IF(Tabla46[[#This Row],[Tipos de Acciones]]="","",'Formulario PPGR1'!#REF!)</f>
        <v>#REF!</v>
      </c>
      <c r="E613" s="419" t="e">
        <f>IF(Tabla46[[#This Row],[Tipos de Acciones]]="","",'Formulario PPGR1'!#REF!)</f>
        <v>#REF!</v>
      </c>
      <c r="F613" s="419" t="e">
        <f>IF(Tabla46[[#This Row],[Tipos de Acciones]]="","",'Formulario PPGR1'!#REF!)</f>
        <v>#REF!</v>
      </c>
      <c r="G613" s="416" t="s">
        <v>936</v>
      </c>
      <c r="H613" s="416" t="s">
        <v>2221</v>
      </c>
      <c r="I613" s="417" t="s">
        <v>2236</v>
      </c>
      <c r="J613" s="416" t="s">
        <v>2236</v>
      </c>
      <c r="K613" s="418" t="s">
        <v>2237</v>
      </c>
      <c r="L613" s="416" t="s">
        <v>469</v>
      </c>
      <c r="M613" s="316" t="s">
        <v>2276</v>
      </c>
      <c r="N613" s="316" t="s">
        <v>1157</v>
      </c>
      <c r="O613" s="415" t="s">
        <v>2200</v>
      </c>
      <c r="P613" s="318" t="s">
        <v>1157</v>
      </c>
      <c r="Q613" s="293" t="s">
        <v>2201</v>
      </c>
      <c r="R613" s="293">
        <v>2</v>
      </c>
      <c r="S613" s="517">
        <v>15733.33</v>
      </c>
      <c r="T613" s="520" t="e">
        <f>+[1]!Tabla46[[#This Row],[Precio Unitario]]*[1]!Tabla46[[#This Row],[Cantidad de Insumos]]</f>
        <v>#REF!</v>
      </c>
      <c r="U613" s="414">
        <v>239301</v>
      </c>
      <c r="V613" s="328" t="s">
        <v>926</v>
      </c>
      <c r="W613" s="420"/>
    </row>
    <row r="614" spans="2:23" ht="18.75" hidden="1" customHeight="1" x14ac:dyDescent="0.2">
      <c r="B614" s="419" t="e">
        <f>IF(Tabla46[[#This Row],[Tipos de Acciones]]="","",CONCATENATE(Tabla46[[#This Row],[POA]],".",Tabla46[[#This Row],[SRS]],".",Tabla46[[#This Row],[AREA]],".",Tabla46[[#This Row],[TIPO]]))</f>
        <v>#REF!</v>
      </c>
      <c r="C614" s="419" t="e">
        <f>IF(Tabla46[[#This Row],[Tipos de Acciones]]="","",'Formulario PPGR1'!#REF!)</f>
        <v>#REF!</v>
      </c>
      <c r="D614" s="419" t="e">
        <f>IF(Tabla46[[#This Row],[Tipos de Acciones]]="","",'Formulario PPGR1'!#REF!)</f>
        <v>#REF!</v>
      </c>
      <c r="E614" s="419" t="e">
        <f>IF(Tabla46[[#This Row],[Tipos de Acciones]]="","",'Formulario PPGR1'!#REF!)</f>
        <v>#REF!</v>
      </c>
      <c r="F614" s="419" t="e">
        <f>IF(Tabla46[[#This Row],[Tipos de Acciones]]="","",'Formulario PPGR1'!#REF!)</f>
        <v>#REF!</v>
      </c>
      <c r="G614" s="416" t="s">
        <v>936</v>
      </c>
      <c r="H614" s="416" t="s">
        <v>2221</v>
      </c>
      <c r="I614" s="417" t="s">
        <v>2236</v>
      </c>
      <c r="J614" s="416" t="s">
        <v>2236</v>
      </c>
      <c r="K614" s="418" t="s">
        <v>2238</v>
      </c>
      <c r="L614" s="416" t="s">
        <v>469</v>
      </c>
      <c r="M614" s="316" t="s">
        <v>2276</v>
      </c>
      <c r="N614" s="316" t="s">
        <v>1157</v>
      </c>
      <c r="O614" s="415" t="s">
        <v>2200</v>
      </c>
      <c r="P614" s="318" t="s">
        <v>1157</v>
      </c>
      <c r="Q614" s="293" t="s">
        <v>2201</v>
      </c>
      <c r="R614" s="293">
        <v>2</v>
      </c>
      <c r="S614" s="517">
        <v>4500</v>
      </c>
      <c r="T614" s="520" t="e">
        <f>+[1]!Tabla46[[#This Row],[Precio Unitario]]*[1]!Tabla46[[#This Row],[Cantidad de Insumos]]</f>
        <v>#REF!</v>
      </c>
      <c r="U614" s="414">
        <v>239301</v>
      </c>
      <c r="V614" s="328" t="s">
        <v>926</v>
      </c>
      <c r="W614" s="420"/>
    </row>
    <row r="615" spans="2:23" ht="18.75" hidden="1" customHeight="1" x14ac:dyDescent="0.2">
      <c r="B615" s="419" t="e">
        <f>IF(Tabla46[[#This Row],[Tipos de Acciones]]="","",CONCATENATE(Tabla46[[#This Row],[POA]],".",Tabla46[[#This Row],[SRS]],".",Tabla46[[#This Row],[AREA]],".",Tabla46[[#This Row],[TIPO]]))</f>
        <v>#REF!</v>
      </c>
      <c r="C615" s="419" t="e">
        <f>IF(Tabla46[[#This Row],[Tipos de Acciones]]="","",'Formulario PPGR1'!#REF!)</f>
        <v>#REF!</v>
      </c>
      <c r="D615" s="419" t="e">
        <f>IF(Tabla46[[#This Row],[Tipos de Acciones]]="","",'Formulario PPGR1'!#REF!)</f>
        <v>#REF!</v>
      </c>
      <c r="E615" s="419" t="e">
        <f>IF(Tabla46[[#This Row],[Tipos de Acciones]]="","",'Formulario PPGR1'!#REF!)</f>
        <v>#REF!</v>
      </c>
      <c r="F615" s="419" t="e">
        <f>IF(Tabla46[[#This Row],[Tipos de Acciones]]="","",'Formulario PPGR1'!#REF!)</f>
        <v>#REF!</v>
      </c>
      <c r="G615" s="416" t="s">
        <v>936</v>
      </c>
      <c r="H615" s="416" t="s">
        <v>2221</v>
      </c>
      <c r="I615" s="417" t="s">
        <v>2236</v>
      </c>
      <c r="J615" s="416" t="s">
        <v>2236</v>
      </c>
      <c r="K615" s="418" t="s">
        <v>2239</v>
      </c>
      <c r="L615" s="416" t="s">
        <v>469</v>
      </c>
      <c r="M615" s="316" t="s">
        <v>2276</v>
      </c>
      <c r="N615" s="316" t="s">
        <v>1157</v>
      </c>
      <c r="O615" s="415" t="s">
        <v>2200</v>
      </c>
      <c r="P615" s="318" t="s">
        <v>1157</v>
      </c>
      <c r="Q615" s="293" t="s">
        <v>2201</v>
      </c>
      <c r="R615" s="293">
        <v>2</v>
      </c>
      <c r="S615" s="517">
        <v>15733.33</v>
      </c>
      <c r="T615" s="520" t="e">
        <f>+[1]!Tabla46[[#This Row],[Precio Unitario]]*[1]!Tabla46[[#This Row],[Cantidad de Insumos]]</f>
        <v>#REF!</v>
      </c>
      <c r="U615" s="414">
        <v>239301</v>
      </c>
      <c r="V615" s="328" t="s">
        <v>926</v>
      </c>
      <c r="W615" s="420"/>
    </row>
    <row r="616" spans="2:23" ht="18.75" hidden="1" customHeight="1" x14ac:dyDescent="0.2">
      <c r="B616" s="419" t="e">
        <f>IF(Tabla46[[#This Row],[Tipos de Acciones]]="","",CONCATENATE(Tabla46[[#This Row],[POA]],".",Tabla46[[#This Row],[SRS]],".",Tabla46[[#This Row],[AREA]],".",Tabla46[[#This Row],[TIPO]]))</f>
        <v>#REF!</v>
      </c>
      <c r="C616" s="419" t="e">
        <f>IF(Tabla46[[#This Row],[Tipos de Acciones]]="","",'Formulario PPGR1'!#REF!)</f>
        <v>#REF!</v>
      </c>
      <c r="D616" s="419" t="e">
        <f>IF(Tabla46[[#This Row],[Tipos de Acciones]]="","",'Formulario PPGR1'!#REF!)</f>
        <v>#REF!</v>
      </c>
      <c r="E616" s="419" t="e">
        <f>IF(Tabla46[[#This Row],[Tipos de Acciones]]="","",'Formulario PPGR1'!#REF!)</f>
        <v>#REF!</v>
      </c>
      <c r="F616" s="419" t="e">
        <f>IF(Tabla46[[#This Row],[Tipos de Acciones]]="","",'Formulario PPGR1'!#REF!)</f>
        <v>#REF!</v>
      </c>
      <c r="G616" s="416" t="s">
        <v>936</v>
      </c>
      <c r="H616" s="416" t="s">
        <v>2221</v>
      </c>
      <c r="I616" s="417" t="s">
        <v>2236</v>
      </c>
      <c r="J616" s="416" t="s">
        <v>2236</v>
      </c>
      <c r="K616" s="418" t="s">
        <v>2240</v>
      </c>
      <c r="L616" s="416" t="s">
        <v>469</v>
      </c>
      <c r="M616" s="316" t="s">
        <v>2276</v>
      </c>
      <c r="N616" s="316" t="s">
        <v>1157</v>
      </c>
      <c r="O616" s="415" t="s">
        <v>2200</v>
      </c>
      <c r="P616" s="318" t="s">
        <v>1157</v>
      </c>
      <c r="Q616" s="293" t="s">
        <v>2201</v>
      </c>
      <c r="R616" s="293">
        <v>2</v>
      </c>
      <c r="S616" s="517">
        <v>4500</v>
      </c>
      <c r="T616" s="520" t="e">
        <f>+[1]!Tabla46[[#This Row],[Precio Unitario]]*[1]!Tabla46[[#This Row],[Cantidad de Insumos]]</f>
        <v>#REF!</v>
      </c>
      <c r="U616" s="414">
        <v>239301</v>
      </c>
      <c r="V616" s="328" t="s">
        <v>926</v>
      </c>
      <c r="W616" s="420"/>
    </row>
    <row r="617" spans="2:23" ht="18.75" hidden="1" customHeight="1" x14ac:dyDescent="0.2">
      <c r="B617" s="419" t="e">
        <f>IF(Tabla46[[#This Row],[Tipos de Acciones]]="","",CONCATENATE(Tabla46[[#This Row],[POA]],".",Tabla46[[#This Row],[SRS]],".",Tabla46[[#This Row],[AREA]],".",Tabla46[[#This Row],[TIPO]]))</f>
        <v>#REF!</v>
      </c>
      <c r="C617" s="419" t="e">
        <f>IF(Tabla46[[#This Row],[Tipos de Acciones]]="","",'Formulario PPGR1'!#REF!)</f>
        <v>#REF!</v>
      </c>
      <c r="D617" s="419" t="e">
        <f>IF(Tabla46[[#This Row],[Tipos de Acciones]]="","",'Formulario PPGR1'!#REF!)</f>
        <v>#REF!</v>
      </c>
      <c r="E617" s="419" t="e">
        <f>IF(Tabla46[[#This Row],[Tipos de Acciones]]="","",'Formulario PPGR1'!#REF!)</f>
        <v>#REF!</v>
      </c>
      <c r="F617" s="419" t="e">
        <f>IF(Tabla46[[#This Row],[Tipos de Acciones]]="","",'Formulario PPGR1'!#REF!)</f>
        <v>#REF!</v>
      </c>
      <c r="G617" s="416" t="s">
        <v>936</v>
      </c>
      <c r="H617" s="416" t="s">
        <v>2221</v>
      </c>
      <c r="I617" s="417" t="s">
        <v>2241</v>
      </c>
      <c r="J617" s="416" t="s">
        <v>2241</v>
      </c>
      <c r="K617" s="418" t="s">
        <v>2242</v>
      </c>
      <c r="L617" s="416" t="s">
        <v>469</v>
      </c>
      <c r="M617" s="316" t="s">
        <v>2276</v>
      </c>
      <c r="N617" s="316" t="s">
        <v>1157</v>
      </c>
      <c r="O617" s="415" t="s">
        <v>2200</v>
      </c>
      <c r="P617" s="318" t="s">
        <v>1157</v>
      </c>
      <c r="Q617" s="293" t="s">
        <v>2201</v>
      </c>
      <c r="R617" s="293">
        <v>2</v>
      </c>
      <c r="S617" s="517">
        <v>980</v>
      </c>
      <c r="T617" s="520" t="e">
        <f>+[1]!Tabla46[[#This Row],[Precio Unitario]]*[1]!Tabla46[[#This Row],[Cantidad de Insumos]]</f>
        <v>#REF!</v>
      </c>
      <c r="U617" s="414">
        <v>239301</v>
      </c>
      <c r="V617" s="328" t="s">
        <v>926</v>
      </c>
      <c r="W617" s="420"/>
    </row>
    <row r="618" spans="2:23" ht="18.75" hidden="1" customHeight="1" x14ac:dyDescent="0.2">
      <c r="B618" s="419" t="e">
        <f>IF(Tabla46[[#This Row],[Tipos de Acciones]]="","",CONCATENATE(Tabla46[[#This Row],[POA]],".",Tabla46[[#This Row],[SRS]],".",Tabla46[[#This Row],[AREA]],".",Tabla46[[#This Row],[TIPO]]))</f>
        <v>#REF!</v>
      </c>
      <c r="C618" s="419" t="e">
        <f>IF(Tabla46[[#This Row],[Tipos de Acciones]]="","",'Formulario PPGR1'!#REF!)</f>
        <v>#REF!</v>
      </c>
      <c r="D618" s="419" t="e">
        <f>IF(Tabla46[[#This Row],[Tipos de Acciones]]="","",'Formulario PPGR1'!#REF!)</f>
        <v>#REF!</v>
      </c>
      <c r="E618" s="419" t="e">
        <f>IF(Tabla46[[#This Row],[Tipos de Acciones]]="","",'Formulario PPGR1'!#REF!)</f>
        <v>#REF!</v>
      </c>
      <c r="F618" s="419" t="e">
        <f>IF(Tabla46[[#This Row],[Tipos de Acciones]]="","",'Formulario PPGR1'!#REF!)</f>
        <v>#REF!</v>
      </c>
      <c r="G618" s="416" t="s">
        <v>936</v>
      </c>
      <c r="H618" s="416" t="s">
        <v>2221</v>
      </c>
      <c r="I618" s="417" t="s">
        <v>2241</v>
      </c>
      <c r="J618" s="416" t="s">
        <v>2241</v>
      </c>
      <c r="K618" s="418" t="s">
        <v>2243</v>
      </c>
      <c r="L618" s="416" t="s">
        <v>469</v>
      </c>
      <c r="M618" s="316" t="s">
        <v>2276</v>
      </c>
      <c r="N618" s="316" t="s">
        <v>1157</v>
      </c>
      <c r="O618" s="415" t="s">
        <v>2200</v>
      </c>
      <c r="P618" s="318" t="s">
        <v>1157</v>
      </c>
      <c r="Q618" s="293" t="s">
        <v>2201</v>
      </c>
      <c r="R618" s="293">
        <v>2</v>
      </c>
      <c r="S618" s="517">
        <v>3520</v>
      </c>
      <c r="T618" s="520" t="e">
        <f>+[1]!Tabla46[[#This Row],[Precio Unitario]]*[1]!Tabla46[[#This Row],[Cantidad de Insumos]]</f>
        <v>#REF!</v>
      </c>
      <c r="U618" s="414">
        <v>239301</v>
      </c>
      <c r="V618" s="328" t="s">
        <v>926</v>
      </c>
      <c r="W618" s="420"/>
    </row>
    <row r="619" spans="2:23" ht="18.75" hidden="1" customHeight="1" x14ac:dyDescent="0.2">
      <c r="B619" s="419" t="e">
        <f>IF(Tabla46[[#This Row],[Tipos de Acciones]]="","",CONCATENATE(Tabla46[[#This Row],[POA]],".",Tabla46[[#This Row],[SRS]],".",Tabla46[[#This Row],[AREA]],".",Tabla46[[#This Row],[TIPO]]))</f>
        <v>#REF!</v>
      </c>
      <c r="C619" s="419" t="e">
        <f>IF(Tabla46[[#This Row],[Tipos de Acciones]]="","",'Formulario PPGR1'!#REF!)</f>
        <v>#REF!</v>
      </c>
      <c r="D619" s="419" t="e">
        <f>IF(Tabla46[[#This Row],[Tipos de Acciones]]="","",'Formulario PPGR1'!#REF!)</f>
        <v>#REF!</v>
      </c>
      <c r="E619" s="419" t="e">
        <f>IF(Tabla46[[#This Row],[Tipos de Acciones]]="","",'Formulario PPGR1'!#REF!)</f>
        <v>#REF!</v>
      </c>
      <c r="F619" s="419" t="e">
        <f>IF(Tabla46[[#This Row],[Tipos de Acciones]]="","",'Formulario PPGR1'!#REF!)</f>
        <v>#REF!</v>
      </c>
      <c r="G619" s="416" t="s">
        <v>936</v>
      </c>
      <c r="H619" s="416" t="s">
        <v>2221</v>
      </c>
      <c r="I619" s="417" t="s">
        <v>2244</v>
      </c>
      <c r="J619" s="416" t="s">
        <v>2244</v>
      </c>
      <c r="K619" s="418" t="s">
        <v>2245</v>
      </c>
      <c r="L619" s="416" t="s">
        <v>469</v>
      </c>
      <c r="M619" s="316" t="s">
        <v>2276</v>
      </c>
      <c r="N619" s="316" t="s">
        <v>1157</v>
      </c>
      <c r="O619" s="415" t="s">
        <v>2200</v>
      </c>
      <c r="P619" s="318" t="s">
        <v>1157</v>
      </c>
      <c r="Q619" s="293" t="s">
        <v>2201</v>
      </c>
      <c r="R619" s="293">
        <v>1</v>
      </c>
      <c r="S619" s="517">
        <v>14666.65</v>
      </c>
      <c r="T619" s="520" t="e">
        <f>+[1]!Tabla46[[#This Row],[Precio Unitario]]*[1]!Tabla46[[#This Row],[Cantidad de Insumos]]</f>
        <v>#REF!</v>
      </c>
      <c r="U619" s="414">
        <v>239601</v>
      </c>
      <c r="V619" s="328" t="s">
        <v>926</v>
      </c>
      <c r="W619" s="420"/>
    </row>
    <row r="620" spans="2:23" ht="18.75" hidden="1" customHeight="1" x14ac:dyDescent="0.2">
      <c r="B620" s="419" t="e">
        <f>IF(Tabla46[[#This Row],[Tipos de Acciones]]="","",CONCATENATE(Tabla46[[#This Row],[POA]],".",Tabla46[[#This Row],[SRS]],".",Tabla46[[#This Row],[AREA]],".",Tabla46[[#This Row],[TIPO]]))</f>
        <v>#REF!</v>
      </c>
      <c r="C620" s="419" t="e">
        <f>IF(Tabla46[[#This Row],[Tipos de Acciones]]="","",'Formulario PPGR1'!#REF!)</f>
        <v>#REF!</v>
      </c>
      <c r="D620" s="419" t="e">
        <f>IF(Tabla46[[#This Row],[Tipos de Acciones]]="","",'Formulario PPGR1'!#REF!)</f>
        <v>#REF!</v>
      </c>
      <c r="E620" s="419" t="e">
        <f>IF(Tabla46[[#This Row],[Tipos de Acciones]]="","",'Formulario PPGR1'!#REF!)</f>
        <v>#REF!</v>
      </c>
      <c r="F620" s="419" t="e">
        <f>IF(Tabla46[[#This Row],[Tipos de Acciones]]="","",'Formulario PPGR1'!#REF!)</f>
        <v>#REF!</v>
      </c>
      <c r="G620" s="416" t="s">
        <v>936</v>
      </c>
      <c r="H620" s="416" t="s">
        <v>2221</v>
      </c>
      <c r="I620" s="417" t="s">
        <v>2246</v>
      </c>
      <c r="J620" s="416" t="s">
        <v>2246</v>
      </c>
      <c r="K620" s="418" t="s">
        <v>2247</v>
      </c>
      <c r="L620" s="416" t="s">
        <v>469</v>
      </c>
      <c r="M620" s="316" t="s">
        <v>2276</v>
      </c>
      <c r="N620" s="316" t="s">
        <v>1157</v>
      </c>
      <c r="O620" s="415" t="s">
        <v>2200</v>
      </c>
      <c r="P620" s="318" t="s">
        <v>1157</v>
      </c>
      <c r="Q620" s="293" t="s">
        <v>2201</v>
      </c>
      <c r="R620" s="293">
        <v>1</v>
      </c>
      <c r="S620" s="517">
        <v>257712</v>
      </c>
      <c r="T620" s="520" t="e">
        <f>+[1]!Tabla46[[#This Row],[Precio Unitario]]*[1]!Tabla46[[#This Row],[Cantidad de Insumos]]</f>
        <v>#REF!</v>
      </c>
      <c r="U620" s="414">
        <v>261401</v>
      </c>
      <c r="V620" s="328" t="s">
        <v>926</v>
      </c>
      <c r="W620" s="420"/>
    </row>
    <row r="621" spans="2:23" ht="18.75" hidden="1" customHeight="1" x14ac:dyDescent="0.2">
      <c r="B621" s="419" t="e">
        <f>IF(Tabla46[[#This Row],[Tipos de Acciones]]="","",CONCATENATE(Tabla46[[#This Row],[POA]],".",Tabla46[[#This Row],[SRS]],".",Tabla46[[#This Row],[AREA]],".",Tabla46[[#This Row],[TIPO]]))</f>
        <v>#REF!</v>
      </c>
      <c r="C621" s="419" t="e">
        <f>IF(Tabla46[[#This Row],[Tipos de Acciones]]="","",'Formulario PPGR1'!#REF!)</f>
        <v>#REF!</v>
      </c>
      <c r="D621" s="419" t="e">
        <f>IF(Tabla46[[#This Row],[Tipos de Acciones]]="","",'Formulario PPGR1'!#REF!)</f>
        <v>#REF!</v>
      </c>
      <c r="E621" s="419" t="e">
        <f>IF(Tabla46[[#This Row],[Tipos de Acciones]]="","",'Formulario PPGR1'!#REF!)</f>
        <v>#REF!</v>
      </c>
      <c r="F621" s="419" t="e">
        <f>IF(Tabla46[[#This Row],[Tipos de Acciones]]="","",'Formulario PPGR1'!#REF!)</f>
        <v>#REF!</v>
      </c>
      <c r="G621" s="416" t="s">
        <v>936</v>
      </c>
      <c r="H621" s="416" t="s">
        <v>2209</v>
      </c>
      <c r="I621" s="417" t="s">
        <v>2200</v>
      </c>
      <c r="J621" s="416" t="s">
        <v>2248</v>
      </c>
      <c r="K621" s="418" t="s">
        <v>2248</v>
      </c>
      <c r="L621" s="416" t="s">
        <v>469</v>
      </c>
      <c r="M621" s="316" t="s">
        <v>2276</v>
      </c>
      <c r="N621" s="316" t="s">
        <v>1157</v>
      </c>
      <c r="O621" s="415" t="s">
        <v>2200</v>
      </c>
      <c r="P621" s="318" t="s">
        <v>1157</v>
      </c>
      <c r="Q621" s="293" t="s">
        <v>2201</v>
      </c>
      <c r="R621" s="293">
        <v>1</v>
      </c>
      <c r="S621" s="517">
        <v>30000</v>
      </c>
      <c r="T621" s="520" t="e">
        <f>+[1]!Tabla46[[#This Row],[Precio Unitario]]*[1]!Tabla46[[#This Row],[Cantidad de Insumos]]</f>
        <v>#REF!</v>
      </c>
      <c r="U621" s="414">
        <v>265801</v>
      </c>
      <c r="V621" s="328" t="s">
        <v>926</v>
      </c>
      <c r="W621" s="420"/>
    </row>
    <row r="622" spans="2:23" ht="18.75" hidden="1" customHeight="1" x14ac:dyDescent="0.2">
      <c r="B622" s="419" t="e">
        <f>IF(Tabla46[[#This Row],[Tipos de Acciones]]="","",CONCATENATE(Tabla46[[#This Row],[POA]],".",Tabla46[[#This Row],[SRS]],".",Tabla46[[#This Row],[AREA]],".",Tabla46[[#This Row],[TIPO]]))</f>
        <v>#REF!</v>
      </c>
      <c r="C622" s="419" t="e">
        <f>IF(Tabla46[[#This Row],[Tipos de Acciones]]="","",'Formulario PPGR1'!#REF!)</f>
        <v>#REF!</v>
      </c>
      <c r="D622" s="419" t="e">
        <f>IF(Tabla46[[#This Row],[Tipos de Acciones]]="","",'Formulario PPGR1'!#REF!)</f>
        <v>#REF!</v>
      </c>
      <c r="E622" s="419" t="e">
        <f>IF(Tabla46[[#This Row],[Tipos de Acciones]]="","",'Formulario PPGR1'!#REF!)</f>
        <v>#REF!</v>
      </c>
      <c r="F622" s="419" t="e">
        <f>IF(Tabla46[[#This Row],[Tipos de Acciones]]="","",'Formulario PPGR1'!#REF!)</f>
        <v>#REF!</v>
      </c>
      <c r="G622" s="416" t="s">
        <v>934</v>
      </c>
      <c r="H622" s="416" t="s">
        <v>2209</v>
      </c>
      <c r="I622" s="417" t="s">
        <v>2200</v>
      </c>
      <c r="J622" s="416" t="s">
        <v>2248</v>
      </c>
      <c r="K622" s="418" t="s">
        <v>2248</v>
      </c>
      <c r="L622" s="416" t="s">
        <v>469</v>
      </c>
      <c r="M622" s="316" t="s">
        <v>2276</v>
      </c>
      <c r="N622" s="316" t="s">
        <v>1157</v>
      </c>
      <c r="O622" s="415" t="s">
        <v>2200</v>
      </c>
      <c r="P622" s="318" t="s">
        <v>1157</v>
      </c>
      <c r="Q622" s="293" t="s">
        <v>2201</v>
      </c>
      <c r="R622" s="293">
        <v>3</v>
      </c>
      <c r="S622" s="517">
        <v>5000</v>
      </c>
      <c r="T622" s="520" t="e">
        <f>+[1]!Tabla46[[#This Row],[Precio Unitario]]*[1]!Tabla46[[#This Row],[Cantidad de Insumos]]</f>
        <v>#REF!</v>
      </c>
      <c r="U622" s="414">
        <v>265801</v>
      </c>
      <c r="V622" s="328" t="s">
        <v>926</v>
      </c>
      <c r="W622" s="420"/>
    </row>
    <row r="623" spans="2:23" ht="18.75" hidden="1" customHeight="1" x14ac:dyDescent="0.2">
      <c r="B623" s="419" t="e">
        <f>IF(Tabla46[[#This Row],[Tipos de Acciones]]="","",CONCATENATE(Tabla46[[#This Row],[POA]],".",Tabla46[[#This Row],[SRS]],".",Tabla46[[#This Row],[AREA]],".",Tabla46[[#This Row],[TIPO]]))</f>
        <v>#REF!</v>
      </c>
      <c r="C623" s="419" t="e">
        <f>IF(Tabla46[[#This Row],[Tipos de Acciones]]="","",'Formulario PPGR1'!#REF!)</f>
        <v>#REF!</v>
      </c>
      <c r="D623" s="419" t="e">
        <f>IF(Tabla46[[#This Row],[Tipos de Acciones]]="","",'Formulario PPGR1'!#REF!)</f>
        <v>#REF!</v>
      </c>
      <c r="E623" s="419" t="e">
        <f>IF(Tabla46[[#This Row],[Tipos de Acciones]]="","",'Formulario PPGR1'!#REF!)</f>
        <v>#REF!</v>
      </c>
      <c r="F623" s="419" t="e">
        <f>IF(Tabla46[[#This Row],[Tipos de Acciones]]="","",'Formulario PPGR1'!#REF!)</f>
        <v>#REF!</v>
      </c>
      <c r="G623" s="416" t="s">
        <v>936</v>
      </c>
      <c r="H623" s="416" t="s">
        <v>2206</v>
      </c>
      <c r="I623" s="417" t="s">
        <v>2212</v>
      </c>
      <c r="J623" s="416" t="s">
        <v>2212</v>
      </c>
      <c r="K623" s="418" t="s">
        <v>2213</v>
      </c>
      <c r="L623" s="416" t="s">
        <v>469</v>
      </c>
      <c r="M623" s="316" t="s">
        <v>2277</v>
      </c>
      <c r="N623" s="316" t="s">
        <v>1157</v>
      </c>
      <c r="O623" s="415" t="s">
        <v>2200</v>
      </c>
      <c r="P623" s="318" t="s">
        <v>1157</v>
      </c>
      <c r="Q623" s="293" t="s">
        <v>2201</v>
      </c>
      <c r="R623" s="293">
        <v>1</v>
      </c>
      <c r="S623" s="517">
        <v>56050</v>
      </c>
      <c r="T623" s="520" t="e">
        <f>+[1]!Tabla46[[#This Row],[Precio Unitario]]*[1]!Tabla46[[#This Row],[Cantidad de Insumos]]</f>
        <v>#REF!</v>
      </c>
      <c r="U623" s="414">
        <v>261301</v>
      </c>
      <c r="V623" s="328" t="s">
        <v>926</v>
      </c>
      <c r="W623" s="420"/>
    </row>
    <row r="624" spans="2:23" ht="18.75" hidden="1" customHeight="1" x14ac:dyDescent="0.2">
      <c r="B624" s="419" t="e">
        <f>IF(Tabla46[[#This Row],[Tipos de Acciones]]="","",CONCATENATE(Tabla46[[#This Row],[POA]],".",Tabla46[[#This Row],[SRS]],".",Tabla46[[#This Row],[AREA]],".",Tabla46[[#This Row],[TIPO]]))</f>
        <v>#REF!</v>
      </c>
      <c r="C624" s="419" t="e">
        <f>IF(Tabla46[[#This Row],[Tipos de Acciones]]="","",'Formulario PPGR1'!#REF!)</f>
        <v>#REF!</v>
      </c>
      <c r="D624" s="419" t="e">
        <f>IF(Tabla46[[#This Row],[Tipos de Acciones]]="","",'Formulario PPGR1'!#REF!)</f>
        <v>#REF!</v>
      </c>
      <c r="E624" s="419" t="e">
        <f>IF(Tabla46[[#This Row],[Tipos de Acciones]]="","",'Formulario PPGR1'!#REF!)</f>
        <v>#REF!</v>
      </c>
      <c r="F624" s="419" t="e">
        <f>IF(Tabla46[[#This Row],[Tipos de Acciones]]="","",'Formulario PPGR1'!#REF!)</f>
        <v>#REF!</v>
      </c>
      <c r="G624" s="416" t="s">
        <v>936</v>
      </c>
      <c r="H624" s="416" t="s">
        <v>2221</v>
      </c>
      <c r="I624" s="417" t="s">
        <v>2236</v>
      </c>
      <c r="J624" s="416" t="s">
        <v>2236</v>
      </c>
      <c r="K624" s="418" t="s">
        <v>2237</v>
      </c>
      <c r="L624" s="416" t="s">
        <v>469</v>
      </c>
      <c r="M624" s="316" t="s">
        <v>2277</v>
      </c>
      <c r="N624" s="316" t="s">
        <v>1157</v>
      </c>
      <c r="O624" s="415" t="s">
        <v>2200</v>
      </c>
      <c r="P624" s="318" t="s">
        <v>1157</v>
      </c>
      <c r="Q624" s="293" t="s">
        <v>2201</v>
      </c>
      <c r="R624" s="293">
        <v>2</v>
      </c>
      <c r="S624" s="517">
        <v>15733.33</v>
      </c>
      <c r="T624" s="520" t="e">
        <f>+[1]!Tabla46[[#This Row],[Precio Unitario]]*[1]!Tabla46[[#This Row],[Cantidad de Insumos]]</f>
        <v>#REF!</v>
      </c>
      <c r="U624" s="414">
        <v>239301</v>
      </c>
      <c r="V624" s="328" t="s">
        <v>926</v>
      </c>
      <c r="W624" s="420"/>
    </row>
    <row r="625" spans="2:23" ht="18.75" hidden="1" customHeight="1" x14ac:dyDescent="0.2">
      <c r="B625" s="419" t="e">
        <f>IF(Tabla46[[#This Row],[Tipos de Acciones]]="","",CONCATENATE(Tabla46[[#This Row],[POA]],".",Tabla46[[#This Row],[SRS]],".",Tabla46[[#This Row],[AREA]],".",Tabla46[[#This Row],[TIPO]]))</f>
        <v>#REF!</v>
      </c>
      <c r="C625" s="419" t="e">
        <f>IF(Tabla46[[#This Row],[Tipos de Acciones]]="","",'Formulario PPGR1'!#REF!)</f>
        <v>#REF!</v>
      </c>
      <c r="D625" s="419" t="e">
        <f>IF(Tabla46[[#This Row],[Tipos de Acciones]]="","",'Formulario PPGR1'!#REF!)</f>
        <v>#REF!</v>
      </c>
      <c r="E625" s="419" t="e">
        <f>IF(Tabla46[[#This Row],[Tipos de Acciones]]="","",'Formulario PPGR1'!#REF!)</f>
        <v>#REF!</v>
      </c>
      <c r="F625" s="419" t="e">
        <f>IF(Tabla46[[#This Row],[Tipos de Acciones]]="","",'Formulario PPGR1'!#REF!)</f>
        <v>#REF!</v>
      </c>
      <c r="G625" s="416" t="s">
        <v>936</v>
      </c>
      <c r="H625" s="416" t="s">
        <v>2221</v>
      </c>
      <c r="I625" s="417" t="s">
        <v>2222</v>
      </c>
      <c r="J625" s="416" t="s">
        <v>2222</v>
      </c>
      <c r="K625" s="418" t="s">
        <v>2226</v>
      </c>
      <c r="L625" s="416" t="s">
        <v>469</v>
      </c>
      <c r="M625" s="316" t="s">
        <v>2277</v>
      </c>
      <c r="N625" s="316" t="s">
        <v>1157</v>
      </c>
      <c r="O625" s="415" t="s">
        <v>2200</v>
      </c>
      <c r="P625" s="318" t="s">
        <v>1157</v>
      </c>
      <c r="Q625" s="293" t="s">
        <v>2201</v>
      </c>
      <c r="R625" s="293">
        <v>1</v>
      </c>
      <c r="S625" s="517">
        <v>104465.4</v>
      </c>
      <c r="T625" s="520" t="e">
        <f>+[1]!Tabla46[[#This Row],[Precio Unitario]]*[1]!Tabla46[[#This Row],[Cantidad de Insumos]]</f>
        <v>#REF!</v>
      </c>
      <c r="U625" s="414">
        <v>261901</v>
      </c>
      <c r="V625" s="328" t="s">
        <v>926</v>
      </c>
      <c r="W625" s="420"/>
    </row>
    <row r="626" spans="2:23" ht="18.75" hidden="1" customHeight="1" x14ac:dyDescent="0.2">
      <c r="B626" s="419" t="e">
        <f>IF(Tabla46[[#This Row],[Tipos de Acciones]]="","",CONCATENATE(Tabla46[[#This Row],[POA]],".",Tabla46[[#This Row],[SRS]],".",Tabla46[[#This Row],[AREA]],".",Tabla46[[#This Row],[TIPO]]))</f>
        <v>#REF!</v>
      </c>
      <c r="C626" s="419" t="e">
        <f>IF(Tabla46[[#This Row],[Tipos de Acciones]]="","",'Formulario PPGR1'!#REF!)</f>
        <v>#REF!</v>
      </c>
      <c r="D626" s="419" t="e">
        <f>IF(Tabla46[[#This Row],[Tipos de Acciones]]="","",'Formulario PPGR1'!#REF!)</f>
        <v>#REF!</v>
      </c>
      <c r="E626" s="419" t="e">
        <f>IF(Tabla46[[#This Row],[Tipos de Acciones]]="","",'Formulario PPGR1'!#REF!)</f>
        <v>#REF!</v>
      </c>
      <c r="F626" s="419" t="e">
        <f>IF(Tabla46[[#This Row],[Tipos de Acciones]]="","",'Formulario PPGR1'!#REF!)</f>
        <v>#REF!</v>
      </c>
      <c r="G626" s="416" t="s">
        <v>936</v>
      </c>
      <c r="H626" s="416" t="s">
        <v>2218</v>
      </c>
      <c r="I626" s="417" t="s">
        <v>2219</v>
      </c>
      <c r="J626" s="416" t="s">
        <v>2219</v>
      </c>
      <c r="K626" s="418" t="s">
        <v>2220</v>
      </c>
      <c r="L626" s="416" t="s">
        <v>469</v>
      </c>
      <c r="M626" s="316" t="s">
        <v>2277</v>
      </c>
      <c r="N626" s="316" t="s">
        <v>1157</v>
      </c>
      <c r="O626" s="415" t="s">
        <v>2200</v>
      </c>
      <c r="P626" s="318" t="s">
        <v>1157</v>
      </c>
      <c r="Q626" s="293" t="s">
        <v>2201</v>
      </c>
      <c r="R626" s="293">
        <v>2</v>
      </c>
      <c r="S626" s="517">
        <v>8600</v>
      </c>
      <c r="T626" s="520" t="e">
        <f>+[1]!Tabla46[[#This Row],[Precio Unitario]]*[1]!Tabla46[[#This Row],[Cantidad de Insumos]]</f>
        <v>#REF!</v>
      </c>
      <c r="U626" s="414">
        <v>239601</v>
      </c>
      <c r="V626" s="328" t="s">
        <v>926</v>
      </c>
      <c r="W626" s="420"/>
    </row>
    <row r="627" spans="2:23" ht="18.75" hidden="1" customHeight="1" x14ac:dyDescent="0.2">
      <c r="B627" s="419" t="e">
        <f>IF(Tabla46[[#This Row],[Tipos de Acciones]]="","",CONCATENATE(Tabla46[[#This Row],[POA]],".",Tabla46[[#This Row],[SRS]],".",Tabla46[[#This Row],[AREA]],".",Tabla46[[#This Row],[TIPO]]))</f>
        <v>#REF!</v>
      </c>
      <c r="C627" s="419" t="e">
        <f>IF(Tabla46[[#This Row],[Tipos de Acciones]]="","",'Formulario PPGR1'!#REF!)</f>
        <v>#REF!</v>
      </c>
      <c r="D627" s="419" t="e">
        <f>IF(Tabla46[[#This Row],[Tipos de Acciones]]="","",'Formulario PPGR1'!#REF!)</f>
        <v>#REF!</v>
      </c>
      <c r="E627" s="419" t="e">
        <f>IF(Tabla46[[#This Row],[Tipos de Acciones]]="","",'Formulario PPGR1'!#REF!)</f>
        <v>#REF!</v>
      </c>
      <c r="F627" s="419" t="e">
        <f>IF(Tabla46[[#This Row],[Tipos de Acciones]]="","",'Formulario PPGR1'!#REF!)</f>
        <v>#REF!</v>
      </c>
      <c r="G627" s="416" t="s">
        <v>936</v>
      </c>
      <c r="H627" s="416" t="s">
        <v>2221</v>
      </c>
      <c r="I627" s="417" t="s">
        <v>2222</v>
      </c>
      <c r="J627" s="416" t="s">
        <v>2222</v>
      </c>
      <c r="K627" s="418" t="s">
        <v>2223</v>
      </c>
      <c r="L627" s="416" t="s">
        <v>469</v>
      </c>
      <c r="M627" s="316" t="s">
        <v>2277</v>
      </c>
      <c r="N627" s="316" t="s">
        <v>1157</v>
      </c>
      <c r="O627" s="415" t="s">
        <v>2200</v>
      </c>
      <c r="P627" s="318" t="s">
        <v>1157</v>
      </c>
      <c r="Q627" s="293" t="s">
        <v>2201</v>
      </c>
      <c r="R627" s="293">
        <v>2</v>
      </c>
      <c r="S627" s="517">
        <v>43660</v>
      </c>
      <c r="T627" s="520" t="e">
        <f>+[1]!Tabla46[[#This Row],[Precio Unitario]]*[1]!Tabla46[[#This Row],[Cantidad de Insumos]]</f>
        <v>#REF!</v>
      </c>
      <c r="U627" s="414">
        <v>261901</v>
      </c>
      <c r="V627" s="328" t="s">
        <v>926</v>
      </c>
      <c r="W627" s="420"/>
    </row>
    <row r="628" spans="2:23" ht="18.75" hidden="1" customHeight="1" x14ac:dyDescent="0.2">
      <c r="B628" s="419" t="e">
        <f>IF(Tabla46[[#This Row],[Tipos de Acciones]]="","",CONCATENATE(Tabla46[[#This Row],[POA]],".",Tabla46[[#This Row],[SRS]],".",Tabla46[[#This Row],[AREA]],".",Tabla46[[#This Row],[TIPO]]))</f>
        <v>#REF!</v>
      </c>
      <c r="C628" s="419" t="e">
        <f>IF(Tabla46[[#This Row],[Tipos de Acciones]]="","",'Formulario PPGR1'!#REF!)</f>
        <v>#REF!</v>
      </c>
      <c r="D628" s="419" t="e">
        <f>IF(Tabla46[[#This Row],[Tipos de Acciones]]="","",'Formulario PPGR1'!#REF!)</f>
        <v>#REF!</v>
      </c>
      <c r="E628" s="419" t="e">
        <f>IF(Tabla46[[#This Row],[Tipos de Acciones]]="","",'Formulario PPGR1'!#REF!)</f>
        <v>#REF!</v>
      </c>
      <c r="F628" s="419" t="e">
        <f>IF(Tabla46[[#This Row],[Tipos de Acciones]]="","",'Formulario PPGR1'!#REF!)</f>
        <v>#REF!</v>
      </c>
      <c r="G628" s="416" t="s">
        <v>936</v>
      </c>
      <c r="H628" s="416" t="s">
        <v>2221</v>
      </c>
      <c r="I628" s="417" t="s">
        <v>2224</v>
      </c>
      <c r="J628" s="416" t="s">
        <v>2224</v>
      </c>
      <c r="K628" s="418" t="s">
        <v>2225</v>
      </c>
      <c r="L628" s="416" t="s">
        <v>469</v>
      </c>
      <c r="M628" s="316" t="s">
        <v>2277</v>
      </c>
      <c r="N628" s="316" t="s">
        <v>1157</v>
      </c>
      <c r="O628" s="415" t="s">
        <v>2200</v>
      </c>
      <c r="P628" s="318" t="s">
        <v>1157</v>
      </c>
      <c r="Q628" s="293" t="s">
        <v>2201</v>
      </c>
      <c r="R628" s="293">
        <v>1</v>
      </c>
      <c r="S628" s="517">
        <v>44333.33</v>
      </c>
      <c r="T628" s="520" t="e">
        <f>+[1]!Tabla46[[#This Row],[Precio Unitario]]*[1]!Tabla46[[#This Row],[Cantidad de Insumos]]</f>
        <v>#REF!</v>
      </c>
      <c r="U628" s="414">
        <v>239301</v>
      </c>
      <c r="V628" s="328" t="s">
        <v>926</v>
      </c>
      <c r="W628" s="420"/>
    </row>
    <row r="629" spans="2:23" ht="18.75" hidden="1" customHeight="1" x14ac:dyDescent="0.2">
      <c r="B629" s="419" t="e">
        <f>IF(Tabla46[[#This Row],[Tipos de Acciones]]="","",CONCATENATE(Tabla46[[#This Row],[POA]],".",Tabla46[[#This Row],[SRS]],".",Tabla46[[#This Row],[AREA]],".",Tabla46[[#This Row],[TIPO]]))</f>
        <v>#REF!</v>
      </c>
      <c r="C629" s="419" t="e">
        <f>IF(Tabla46[[#This Row],[Tipos de Acciones]]="","",'Formulario PPGR1'!#REF!)</f>
        <v>#REF!</v>
      </c>
      <c r="D629" s="419" t="e">
        <f>IF(Tabla46[[#This Row],[Tipos de Acciones]]="","",'Formulario PPGR1'!#REF!)</f>
        <v>#REF!</v>
      </c>
      <c r="E629" s="419" t="e">
        <f>IF(Tabla46[[#This Row],[Tipos de Acciones]]="","",'Formulario PPGR1'!#REF!)</f>
        <v>#REF!</v>
      </c>
      <c r="F629" s="419" t="e">
        <f>IF(Tabla46[[#This Row],[Tipos de Acciones]]="","",'Formulario PPGR1'!#REF!)</f>
        <v>#REF!</v>
      </c>
      <c r="G629" s="416" t="s">
        <v>936</v>
      </c>
      <c r="H629" s="416" t="s">
        <v>2221</v>
      </c>
      <c r="I629" s="417" t="s">
        <v>2231</v>
      </c>
      <c r="J629" s="416" t="s">
        <v>2231</v>
      </c>
      <c r="K629" s="418" t="s">
        <v>2232</v>
      </c>
      <c r="L629" s="416" t="s">
        <v>469</v>
      </c>
      <c r="M629" s="316" t="s">
        <v>2277</v>
      </c>
      <c r="N629" s="316" t="s">
        <v>1157</v>
      </c>
      <c r="O629" s="415" t="s">
        <v>2200</v>
      </c>
      <c r="P629" s="318" t="s">
        <v>1157</v>
      </c>
      <c r="Q629" s="293" t="s">
        <v>2201</v>
      </c>
      <c r="R629" s="293">
        <v>2</v>
      </c>
      <c r="S629" s="517">
        <v>32099.97</v>
      </c>
      <c r="T629" s="520" t="e">
        <f>+[1]!Tabla46[[#This Row],[Precio Unitario]]*[1]!Tabla46[[#This Row],[Cantidad de Insumos]]</f>
        <v>#REF!</v>
      </c>
      <c r="U629" s="414">
        <v>239301</v>
      </c>
      <c r="V629" s="328" t="s">
        <v>926</v>
      </c>
      <c r="W629" s="420"/>
    </row>
    <row r="630" spans="2:23" ht="18.75" hidden="1" customHeight="1" x14ac:dyDescent="0.2">
      <c r="B630" s="419" t="e">
        <f>IF(Tabla46[[#This Row],[Tipos de Acciones]]="","",CONCATENATE(Tabla46[[#This Row],[POA]],".",Tabla46[[#This Row],[SRS]],".",Tabla46[[#This Row],[AREA]],".",Tabla46[[#This Row],[TIPO]]))</f>
        <v>#REF!</v>
      </c>
      <c r="C630" s="419" t="e">
        <f>IF(Tabla46[[#This Row],[Tipos de Acciones]]="","",'Formulario PPGR1'!#REF!)</f>
        <v>#REF!</v>
      </c>
      <c r="D630" s="419" t="e">
        <f>IF(Tabla46[[#This Row],[Tipos de Acciones]]="","",'Formulario PPGR1'!#REF!)</f>
        <v>#REF!</v>
      </c>
      <c r="E630" s="419" t="e">
        <f>IF(Tabla46[[#This Row],[Tipos de Acciones]]="","",'Formulario PPGR1'!#REF!)</f>
        <v>#REF!</v>
      </c>
      <c r="F630" s="419" t="e">
        <f>IF(Tabla46[[#This Row],[Tipos de Acciones]]="","",'Formulario PPGR1'!#REF!)</f>
        <v>#REF!</v>
      </c>
      <c r="G630" s="416" t="s">
        <v>936</v>
      </c>
      <c r="H630" s="416" t="s">
        <v>2221</v>
      </c>
      <c r="I630" s="417" t="s">
        <v>2233</v>
      </c>
      <c r="J630" s="416" t="s">
        <v>2234</v>
      </c>
      <c r="K630" s="418" t="s">
        <v>2235</v>
      </c>
      <c r="L630" s="416" t="s">
        <v>469</v>
      </c>
      <c r="M630" s="316" t="s">
        <v>2277</v>
      </c>
      <c r="N630" s="316" t="s">
        <v>1157</v>
      </c>
      <c r="O630" s="415" t="s">
        <v>2200</v>
      </c>
      <c r="P630" s="318" t="s">
        <v>1157</v>
      </c>
      <c r="Q630" s="293" t="s">
        <v>2201</v>
      </c>
      <c r="R630" s="293">
        <v>1</v>
      </c>
      <c r="S630" s="517">
        <v>8270</v>
      </c>
      <c r="T630" s="520" t="e">
        <f>+[1]!Tabla46[[#This Row],[Precio Unitario]]*[1]!Tabla46[[#This Row],[Cantidad de Insumos]]</f>
        <v>#REF!</v>
      </c>
      <c r="U630" s="414">
        <v>239301</v>
      </c>
      <c r="V630" s="328" t="s">
        <v>926</v>
      </c>
      <c r="W630" s="420"/>
    </row>
    <row r="631" spans="2:23" ht="18.75" hidden="1" customHeight="1" x14ac:dyDescent="0.2">
      <c r="B631" s="419" t="e">
        <f>IF(Tabla46[[#This Row],[Tipos de Acciones]]="","",CONCATENATE(Tabla46[[#This Row],[POA]],".",Tabla46[[#This Row],[SRS]],".",Tabla46[[#This Row],[AREA]],".",Tabla46[[#This Row],[TIPO]]))</f>
        <v>#REF!</v>
      </c>
      <c r="C631" s="419" t="e">
        <f>IF(Tabla46[[#This Row],[Tipos de Acciones]]="","",'Formulario PPGR1'!#REF!)</f>
        <v>#REF!</v>
      </c>
      <c r="D631" s="419" t="e">
        <f>IF(Tabla46[[#This Row],[Tipos de Acciones]]="","",'Formulario PPGR1'!#REF!)</f>
        <v>#REF!</v>
      </c>
      <c r="E631" s="419" t="e">
        <f>IF(Tabla46[[#This Row],[Tipos de Acciones]]="","",'Formulario PPGR1'!#REF!)</f>
        <v>#REF!</v>
      </c>
      <c r="F631" s="419" t="e">
        <f>IF(Tabla46[[#This Row],[Tipos de Acciones]]="","",'Formulario PPGR1'!#REF!)</f>
        <v>#REF!</v>
      </c>
      <c r="G631" s="416" t="s">
        <v>936</v>
      </c>
      <c r="H631" s="416" t="s">
        <v>2221</v>
      </c>
      <c r="I631" s="417" t="s">
        <v>2241</v>
      </c>
      <c r="J631" s="416" t="s">
        <v>2241</v>
      </c>
      <c r="K631" s="418" t="s">
        <v>2242</v>
      </c>
      <c r="L631" s="416" t="s">
        <v>469</v>
      </c>
      <c r="M631" s="316" t="s">
        <v>2277</v>
      </c>
      <c r="N631" s="316" t="s">
        <v>1157</v>
      </c>
      <c r="O631" s="415" t="s">
        <v>2200</v>
      </c>
      <c r="P631" s="318" t="s">
        <v>1157</v>
      </c>
      <c r="Q631" s="293" t="s">
        <v>2201</v>
      </c>
      <c r="R631" s="293">
        <v>2</v>
      </c>
      <c r="S631" s="517">
        <v>980</v>
      </c>
      <c r="T631" s="520" t="e">
        <f>+[1]!Tabla46[[#This Row],[Precio Unitario]]*[1]!Tabla46[[#This Row],[Cantidad de Insumos]]</f>
        <v>#REF!</v>
      </c>
      <c r="U631" s="414">
        <v>239301</v>
      </c>
      <c r="V631" s="328" t="s">
        <v>926</v>
      </c>
      <c r="W631" s="420"/>
    </row>
    <row r="632" spans="2:23" ht="18.75" hidden="1" customHeight="1" x14ac:dyDescent="0.2">
      <c r="B632" s="419" t="e">
        <f>IF(Tabla46[[#This Row],[Tipos de Acciones]]="","",CONCATENATE(Tabla46[[#This Row],[POA]],".",Tabla46[[#This Row],[SRS]],".",Tabla46[[#This Row],[AREA]],".",Tabla46[[#This Row],[TIPO]]))</f>
        <v>#REF!</v>
      </c>
      <c r="C632" s="419" t="e">
        <f>IF(Tabla46[[#This Row],[Tipos de Acciones]]="","",'Formulario PPGR1'!#REF!)</f>
        <v>#REF!</v>
      </c>
      <c r="D632" s="419" t="e">
        <f>IF(Tabla46[[#This Row],[Tipos de Acciones]]="","",'Formulario PPGR1'!#REF!)</f>
        <v>#REF!</v>
      </c>
      <c r="E632" s="419" t="e">
        <f>IF(Tabla46[[#This Row],[Tipos de Acciones]]="","",'Formulario PPGR1'!#REF!)</f>
        <v>#REF!</v>
      </c>
      <c r="F632" s="419" t="e">
        <f>IF(Tabla46[[#This Row],[Tipos de Acciones]]="","",'Formulario PPGR1'!#REF!)</f>
        <v>#REF!</v>
      </c>
      <c r="G632" s="416" t="s">
        <v>936</v>
      </c>
      <c r="H632" s="416" t="s">
        <v>2221</v>
      </c>
      <c r="I632" s="417" t="s">
        <v>2241</v>
      </c>
      <c r="J632" s="416" t="s">
        <v>2241</v>
      </c>
      <c r="K632" s="418" t="s">
        <v>2243</v>
      </c>
      <c r="L632" s="416" t="s">
        <v>469</v>
      </c>
      <c r="M632" s="316" t="s">
        <v>2277</v>
      </c>
      <c r="N632" s="316" t="s">
        <v>1157</v>
      </c>
      <c r="O632" s="415" t="s">
        <v>2200</v>
      </c>
      <c r="P632" s="318" t="s">
        <v>1157</v>
      </c>
      <c r="Q632" s="293" t="s">
        <v>2201</v>
      </c>
      <c r="R632" s="293">
        <v>2</v>
      </c>
      <c r="S632" s="517">
        <v>3520</v>
      </c>
      <c r="T632" s="520" t="e">
        <f>+[1]!Tabla46[[#This Row],[Precio Unitario]]*[1]!Tabla46[[#This Row],[Cantidad de Insumos]]</f>
        <v>#REF!</v>
      </c>
      <c r="U632" s="414">
        <v>239301</v>
      </c>
      <c r="V632" s="328" t="s">
        <v>926</v>
      </c>
      <c r="W632" s="420"/>
    </row>
    <row r="633" spans="2:23" ht="18.75" hidden="1" customHeight="1" x14ac:dyDescent="0.2">
      <c r="B633" s="419" t="e">
        <f>IF(Tabla46[[#This Row],[Tipos de Acciones]]="","",CONCATENATE(Tabla46[[#This Row],[POA]],".",Tabla46[[#This Row],[SRS]],".",Tabla46[[#This Row],[AREA]],".",Tabla46[[#This Row],[TIPO]]))</f>
        <v>#REF!</v>
      </c>
      <c r="C633" s="419" t="e">
        <f>IF(Tabla46[[#This Row],[Tipos de Acciones]]="","",'Formulario PPGR1'!#REF!)</f>
        <v>#REF!</v>
      </c>
      <c r="D633" s="419" t="e">
        <f>IF(Tabla46[[#This Row],[Tipos de Acciones]]="","",'Formulario PPGR1'!#REF!)</f>
        <v>#REF!</v>
      </c>
      <c r="E633" s="419" t="e">
        <f>IF(Tabla46[[#This Row],[Tipos de Acciones]]="","",'Formulario PPGR1'!#REF!)</f>
        <v>#REF!</v>
      </c>
      <c r="F633" s="419" t="e">
        <f>IF(Tabla46[[#This Row],[Tipos de Acciones]]="","",'Formulario PPGR1'!#REF!)</f>
        <v>#REF!</v>
      </c>
      <c r="G633" s="416" t="s">
        <v>936</v>
      </c>
      <c r="H633" s="416" t="s">
        <v>2221</v>
      </c>
      <c r="I633" s="417" t="s">
        <v>2236</v>
      </c>
      <c r="J633" s="416" t="s">
        <v>2236</v>
      </c>
      <c r="K633" s="418" t="s">
        <v>2239</v>
      </c>
      <c r="L633" s="416" t="s">
        <v>469</v>
      </c>
      <c r="M633" s="316" t="s">
        <v>2277</v>
      </c>
      <c r="N633" s="316" t="s">
        <v>1157</v>
      </c>
      <c r="O633" s="415" t="s">
        <v>2200</v>
      </c>
      <c r="P633" s="318" t="s">
        <v>1157</v>
      </c>
      <c r="Q633" s="293" t="s">
        <v>2201</v>
      </c>
      <c r="R633" s="293">
        <v>2</v>
      </c>
      <c r="S633" s="517">
        <v>15733.33</v>
      </c>
      <c r="T633" s="520" t="e">
        <f>+[1]!Tabla46[[#This Row],[Precio Unitario]]*[1]!Tabla46[[#This Row],[Cantidad de Insumos]]</f>
        <v>#REF!</v>
      </c>
      <c r="U633" s="414">
        <v>239301</v>
      </c>
      <c r="V633" s="328" t="s">
        <v>926</v>
      </c>
      <c r="W633" s="420"/>
    </row>
    <row r="634" spans="2:23" ht="18.75" hidden="1" customHeight="1" x14ac:dyDescent="0.2">
      <c r="B634" s="419" t="e">
        <f>IF(Tabla46[[#This Row],[Tipos de Acciones]]="","",CONCATENATE(Tabla46[[#This Row],[POA]],".",Tabla46[[#This Row],[SRS]],".",Tabla46[[#This Row],[AREA]],".",Tabla46[[#This Row],[TIPO]]))</f>
        <v>#REF!</v>
      </c>
      <c r="C634" s="419" t="e">
        <f>IF(Tabla46[[#This Row],[Tipos de Acciones]]="","",'Formulario PPGR1'!#REF!)</f>
        <v>#REF!</v>
      </c>
      <c r="D634" s="419" t="e">
        <f>IF(Tabla46[[#This Row],[Tipos de Acciones]]="","",'Formulario PPGR1'!#REF!)</f>
        <v>#REF!</v>
      </c>
      <c r="E634" s="419" t="e">
        <f>IF(Tabla46[[#This Row],[Tipos de Acciones]]="","",'Formulario PPGR1'!#REF!)</f>
        <v>#REF!</v>
      </c>
      <c r="F634" s="419" t="e">
        <f>IF(Tabla46[[#This Row],[Tipos de Acciones]]="","",'Formulario PPGR1'!#REF!)</f>
        <v>#REF!</v>
      </c>
      <c r="G634" s="416" t="s">
        <v>936</v>
      </c>
      <c r="H634" s="416" t="s">
        <v>2221</v>
      </c>
      <c r="I634" s="417" t="s">
        <v>2236</v>
      </c>
      <c r="J634" s="416" t="s">
        <v>2236</v>
      </c>
      <c r="K634" s="418" t="s">
        <v>2240</v>
      </c>
      <c r="L634" s="416" t="s">
        <v>469</v>
      </c>
      <c r="M634" s="316" t="s">
        <v>2277</v>
      </c>
      <c r="N634" s="316" t="s">
        <v>1157</v>
      </c>
      <c r="O634" s="415" t="s">
        <v>2200</v>
      </c>
      <c r="P634" s="318" t="s">
        <v>1157</v>
      </c>
      <c r="Q634" s="293" t="s">
        <v>2201</v>
      </c>
      <c r="R634" s="293">
        <v>2</v>
      </c>
      <c r="S634" s="517">
        <v>4500</v>
      </c>
      <c r="T634" s="520" t="e">
        <f>+[1]!Tabla46[[#This Row],[Precio Unitario]]*[1]!Tabla46[[#This Row],[Cantidad de Insumos]]</f>
        <v>#REF!</v>
      </c>
      <c r="U634" s="414">
        <v>239301</v>
      </c>
      <c r="V634" s="328" t="s">
        <v>926</v>
      </c>
      <c r="W634" s="420"/>
    </row>
    <row r="635" spans="2:23" ht="18.75" hidden="1" customHeight="1" x14ac:dyDescent="0.2">
      <c r="B635" s="419" t="e">
        <f>IF(Tabla46[[#This Row],[Tipos de Acciones]]="","",CONCATENATE(Tabla46[[#This Row],[POA]],".",Tabla46[[#This Row],[SRS]],".",Tabla46[[#This Row],[AREA]],".",Tabla46[[#This Row],[TIPO]]))</f>
        <v>#REF!</v>
      </c>
      <c r="C635" s="419" t="e">
        <f>IF(Tabla46[[#This Row],[Tipos de Acciones]]="","",'Formulario PPGR1'!#REF!)</f>
        <v>#REF!</v>
      </c>
      <c r="D635" s="419" t="e">
        <f>IF(Tabla46[[#This Row],[Tipos de Acciones]]="","",'Formulario PPGR1'!#REF!)</f>
        <v>#REF!</v>
      </c>
      <c r="E635" s="419" t="e">
        <f>IF(Tabla46[[#This Row],[Tipos de Acciones]]="","",'Formulario PPGR1'!#REF!)</f>
        <v>#REF!</v>
      </c>
      <c r="F635" s="419" t="e">
        <f>IF(Tabla46[[#This Row],[Tipos de Acciones]]="","",'Formulario PPGR1'!#REF!)</f>
        <v>#REF!</v>
      </c>
      <c r="G635" s="416" t="s">
        <v>936</v>
      </c>
      <c r="H635" s="416" t="s">
        <v>2209</v>
      </c>
      <c r="I635" s="417" t="s">
        <v>2200</v>
      </c>
      <c r="J635" s="416" t="s">
        <v>2248</v>
      </c>
      <c r="K635" s="418" t="s">
        <v>2248</v>
      </c>
      <c r="L635" s="416" t="s">
        <v>469</v>
      </c>
      <c r="M635" s="316" t="s">
        <v>2277</v>
      </c>
      <c r="N635" s="316" t="s">
        <v>1157</v>
      </c>
      <c r="O635" s="415" t="s">
        <v>2200</v>
      </c>
      <c r="P635" s="318" t="s">
        <v>1157</v>
      </c>
      <c r="Q635" s="293" t="s">
        <v>2201</v>
      </c>
      <c r="R635" s="293">
        <v>1</v>
      </c>
      <c r="S635" s="517">
        <v>30000</v>
      </c>
      <c r="T635" s="520" t="e">
        <f>+[1]!Tabla46[[#This Row],[Precio Unitario]]*[1]!Tabla46[[#This Row],[Cantidad de Insumos]]</f>
        <v>#REF!</v>
      </c>
      <c r="U635" s="414">
        <v>265801</v>
      </c>
      <c r="V635" s="328" t="s">
        <v>926</v>
      </c>
      <c r="W635" s="420"/>
    </row>
    <row r="636" spans="2:23" ht="18.75" hidden="1" customHeight="1" x14ac:dyDescent="0.2">
      <c r="B636" s="419" t="e">
        <f>IF(Tabla46[[#This Row],[Tipos de Acciones]]="","",CONCATENATE(Tabla46[[#This Row],[POA]],".",Tabla46[[#This Row],[SRS]],".",Tabla46[[#This Row],[AREA]],".",Tabla46[[#This Row],[TIPO]]))</f>
        <v>#REF!</v>
      </c>
      <c r="C636" s="419" t="e">
        <f>IF(Tabla46[[#This Row],[Tipos de Acciones]]="","",'Formulario PPGR1'!#REF!)</f>
        <v>#REF!</v>
      </c>
      <c r="D636" s="419" t="e">
        <f>IF(Tabla46[[#This Row],[Tipos de Acciones]]="","",'Formulario PPGR1'!#REF!)</f>
        <v>#REF!</v>
      </c>
      <c r="E636" s="419" t="e">
        <f>IF(Tabla46[[#This Row],[Tipos de Acciones]]="","",'Formulario PPGR1'!#REF!)</f>
        <v>#REF!</v>
      </c>
      <c r="F636" s="419" t="e">
        <f>IF(Tabla46[[#This Row],[Tipos de Acciones]]="","",'Formulario PPGR1'!#REF!)</f>
        <v>#REF!</v>
      </c>
      <c r="G636" s="416" t="s">
        <v>934</v>
      </c>
      <c r="H636" s="416" t="s">
        <v>2209</v>
      </c>
      <c r="I636" s="417" t="s">
        <v>2200</v>
      </c>
      <c r="J636" s="416" t="s">
        <v>2248</v>
      </c>
      <c r="K636" s="418" t="s">
        <v>2248</v>
      </c>
      <c r="L636" s="416" t="s">
        <v>469</v>
      </c>
      <c r="M636" s="316" t="s">
        <v>2277</v>
      </c>
      <c r="N636" s="316" t="s">
        <v>1157</v>
      </c>
      <c r="O636" s="415" t="s">
        <v>2200</v>
      </c>
      <c r="P636" s="318" t="s">
        <v>1157</v>
      </c>
      <c r="Q636" s="293" t="s">
        <v>2201</v>
      </c>
      <c r="R636" s="293">
        <v>3</v>
      </c>
      <c r="S636" s="517">
        <v>5000</v>
      </c>
      <c r="T636" s="520" t="e">
        <f>+[1]!Tabla46[[#This Row],[Precio Unitario]]*[1]!Tabla46[[#This Row],[Cantidad de Insumos]]</f>
        <v>#REF!</v>
      </c>
      <c r="U636" s="414">
        <v>265801</v>
      </c>
      <c r="V636" s="328" t="s">
        <v>926</v>
      </c>
      <c r="W636" s="420"/>
    </row>
    <row r="637" spans="2:23" ht="18.75" hidden="1" customHeight="1" x14ac:dyDescent="0.2">
      <c r="B637" s="419" t="e">
        <f>IF(Tabla46[[#This Row],[Tipos de Acciones]]="","",CONCATENATE(Tabla46[[#This Row],[POA]],".",Tabla46[[#This Row],[SRS]],".",Tabla46[[#This Row],[AREA]],".",Tabla46[[#This Row],[TIPO]]))</f>
        <v>#REF!</v>
      </c>
      <c r="C637" s="419" t="e">
        <f>IF(Tabla46[[#This Row],[Tipos de Acciones]]="","",'Formulario PPGR1'!#REF!)</f>
        <v>#REF!</v>
      </c>
      <c r="D637" s="419" t="e">
        <f>IF(Tabla46[[#This Row],[Tipos de Acciones]]="","",'Formulario PPGR1'!#REF!)</f>
        <v>#REF!</v>
      </c>
      <c r="E637" s="419" t="e">
        <f>IF(Tabla46[[#This Row],[Tipos de Acciones]]="","",'Formulario PPGR1'!#REF!)</f>
        <v>#REF!</v>
      </c>
      <c r="F637" s="419" t="e">
        <f>IF(Tabla46[[#This Row],[Tipos de Acciones]]="","",'Formulario PPGR1'!#REF!)</f>
        <v>#REF!</v>
      </c>
      <c r="G637" s="416" t="s">
        <v>936</v>
      </c>
      <c r="H637" s="416" t="s">
        <v>2221</v>
      </c>
      <c r="I637" s="417" t="s">
        <v>2244</v>
      </c>
      <c r="J637" s="416" t="s">
        <v>2244</v>
      </c>
      <c r="K637" s="418" t="s">
        <v>2245</v>
      </c>
      <c r="L637" s="416" t="s">
        <v>469</v>
      </c>
      <c r="M637" s="316" t="s">
        <v>2277</v>
      </c>
      <c r="N637" s="316" t="s">
        <v>1157</v>
      </c>
      <c r="O637" s="415" t="s">
        <v>2200</v>
      </c>
      <c r="P637" s="318" t="s">
        <v>1157</v>
      </c>
      <c r="Q637" s="293" t="s">
        <v>2201</v>
      </c>
      <c r="R637" s="293">
        <v>1</v>
      </c>
      <c r="S637" s="517">
        <v>14666.65</v>
      </c>
      <c r="T637" s="520" t="e">
        <f>+[1]!Tabla46[[#This Row],[Precio Unitario]]*[1]!Tabla46[[#This Row],[Cantidad de Insumos]]</f>
        <v>#REF!</v>
      </c>
      <c r="U637" s="414">
        <v>239601</v>
      </c>
      <c r="V637" s="328" t="s">
        <v>926</v>
      </c>
      <c r="W637" s="420"/>
    </row>
    <row r="638" spans="2:23" ht="18.75" hidden="1" customHeight="1" x14ac:dyDescent="0.2">
      <c r="B638" s="419" t="e">
        <f>IF(Tabla46[[#This Row],[Tipos de Acciones]]="","",CONCATENATE(Tabla46[[#This Row],[POA]],".",Tabla46[[#This Row],[SRS]],".",Tabla46[[#This Row],[AREA]],".",Tabla46[[#This Row],[TIPO]]))</f>
        <v>#REF!</v>
      </c>
      <c r="C638" s="419" t="e">
        <f>IF(Tabla46[[#This Row],[Tipos de Acciones]]="","",'Formulario PPGR1'!#REF!)</f>
        <v>#REF!</v>
      </c>
      <c r="D638" s="419" t="e">
        <f>IF(Tabla46[[#This Row],[Tipos de Acciones]]="","",'Formulario PPGR1'!#REF!)</f>
        <v>#REF!</v>
      </c>
      <c r="E638" s="419" t="e">
        <f>IF(Tabla46[[#This Row],[Tipos de Acciones]]="","",'Formulario PPGR1'!#REF!)</f>
        <v>#REF!</v>
      </c>
      <c r="F638" s="419" t="e">
        <f>IF(Tabla46[[#This Row],[Tipos de Acciones]]="","",'Formulario PPGR1'!#REF!)</f>
        <v>#REF!</v>
      </c>
      <c r="G638" s="416" t="s">
        <v>936</v>
      </c>
      <c r="H638" s="416" t="s">
        <v>2221</v>
      </c>
      <c r="I638" s="417" t="s">
        <v>2246</v>
      </c>
      <c r="J638" s="416" t="s">
        <v>2246</v>
      </c>
      <c r="K638" s="418" t="s">
        <v>2247</v>
      </c>
      <c r="L638" s="416" t="s">
        <v>469</v>
      </c>
      <c r="M638" s="316" t="s">
        <v>2277</v>
      </c>
      <c r="N638" s="316" t="s">
        <v>1157</v>
      </c>
      <c r="O638" s="415" t="s">
        <v>2200</v>
      </c>
      <c r="P638" s="318" t="s">
        <v>1157</v>
      </c>
      <c r="Q638" s="293" t="s">
        <v>2201</v>
      </c>
      <c r="R638" s="293">
        <v>1</v>
      </c>
      <c r="S638" s="517">
        <v>257712</v>
      </c>
      <c r="T638" s="520" t="e">
        <f>+[1]!Tabla46[[#This Row],[Precio Unitario]]*[1]!Tabla46[[#This Row],[Cantidad de Insumos]]</f>
        <v>#REF!</v>
      </c>
      <c r="U638" s="414">
        <v>261401</v>
      </c>
      <c r="V638" s="328" t="s">
        <v>926</v>
      </c>
      <c r="W638" s="420"/>
    </row>
    <row r="639" spans="2:23" ht="18.75" hidden="1" customHeight="1" x14ac:dyDescent="0.2">
      <c r="B639" s="419" t="e">
        <f>IF(Tabla46[[#This Row],[Tipos de Acciones]]="","",CONCATENATE(Tabla46[[#This Row],[POA]],".",Tabla46[[#This Row],[SRS]],".",Tabla46[[#This Row],[AREA]],".",Tabla46[[#This Row],[TIPO]]))</f>
        <v>#REF!</v>
      </c>
      <c r="C639" s="419" t="e">
        <f>IF(Tabla46[[#This Row],[Tipos de Acciones]]="","",'Formulario PPGR1'!#REF!)</f>
        <v>#REF!</v>
      </c>
      <c r="D639" s="419" t="e">
        <f>IF(Tabla46[[#This Row],[Tipos de Acciones]]="","",'Formulario PPGR1'!#REF!)</f>
        <v>#REF!</v>
      </c>
      <c r="E639" s="419" t="e">
        <f>IF(Tabla46[[#This Row],[Tipos de Acciones]]="","",'Formulario PPGR1'!#REF!)</f>
        <v>#REF!</v>
      </c>
      <c r="F639" s="419" t="e">
        <f>IF(Tabla46[[#This Row],[Tipos de Acciones]]="","",'Formulario PPGR1'!#REF!)</f>
        <v>#REF!</v>
      </c>
      <c r="G639" s="416" t="s">
        <v>936</v>
      </c>
      <c r="H639" s="416" t="s">
        <v>2221</v>
      </c>
      <c r="I639" s="417" t="s">
        <v>2236</v>
      </c>
      <c r="J639" s="416" t="s">
        <v>2236</v>
      </c>
      <c r="K639" s="418" t="s">
        <v>2238</v>
      </c>
      <c r="L639" s="416" t="s">
        <v>469</v>
      </c>
      <c r="M639" s="316" t="s">
        <v>2277</v>
      </c>
      <c r="N639" s="316" t="s">
        <v>1157</v>
      </c>
      <c r="O639" s="415" t="s">
        <v>2200</v>
      </c>
      <c r="P639" s="318" t="s">
        <v>1157</v>
      </c>
      <c r="Q639" s="293" t="s">
        <v>2201</v>
      </c>
      <c r="R639" s="293">
        <v>2</v>
      </c>
      <c r="S639" s="517">
        <v>4500</v>
      </c>
      <c r="T639" s="520" t="e">
        <f>+[1]!Tabla46[[#This Row],[Precio Unitario]]*[1]!Tabla46[[#This Row],[Cantidad de Insumos]]</f>
        <v>#REF!</v>
      </c>
      <c r="U639" s="414">
        <v>239301</v>
      </c>
      <c r="V639" s="328" t="s">
        <v>926</v>
      </c>
      <c r="W639" s="420"/>
    </row>
    <row r="640" spans="2:23" ht="18.75" customHeight="1" x14ac:dyDescent="0.2">
      <c r="B640" s="419" t="e">
        <f>IF(Tabla46[[#This Row],[Tipos de Acciones]]="","",CONCATENATE(Tabla46[[#This Row],[POA]],".",Tabla46[[#This Row],[SRS]],".",Tabla46[[#This Row],[AREA]],".",Tabla46[[#This Row],[TIPO]]))</f>
        <v>#REF!</v>
      </c>
      <c r="C640" s="419" t="e">
        <f>IF(Tabla46[[#This Row],[Tipos de Acciones]]="","",'Formulario PPGR1'!#REF!)</f>
        <v>#REF!</v>
      </c>
      <c r="D640" s="419" t="e">
        <f>IF(Tabla46[[#This Row],[Tipos de Acciones]]="","",'Formulario PPGR1'!#REF!)</f>
        <v>#REF!</v>
      </c>
      <c r="E640" s="419" t="e">
        <f>IF(Tabla46[[#This Row],[Tipos de Acciones]]="","",'Formulario PPGR1'!#REF!)</f>
        <v>#REF!</v>
      </c>
      <c r="F640" s="419" t="e">
        <f>IF(Tabla46[[#This Row],[Tipos de Acciones]]="","",'Formulario PPGR1'!#REF!)</f>
        <v>#REF!</v>
      </c>
      <c r="G640" s="416" t="s">
        <v>936</v>
      </c>
      <c r="H640" s="416" t="s">
        <v>2221</v>
      </c>
      <c r="I640" s="417" t="s">
        <v>2227</v>
      </c>
      <c r="J640" s="416" t="s">
        <v>2227</v>
      </c>
      <c r="K640" s="418" t="s">
        <v>2228</v>
      </c>
      <c r="L640" s="416" t="s">
        <v>469</v>
      </c>
      <c r="M640" s="316" t="s">
        <v>2277</v>
      </c>
      <c r="N640" s="316" t="s">
        <v>1157</v>
      </c>
      <c r="O640" s="415" t="s">
        <v>2200</v>
      </c>
      <c r="P640" s="318" t="s">
        <v>1157</v>
      </c>
      <c r="Q640" s="293" t="s">
        <v>2201</v>
      </c>
      <c r="R640" s="293">
        <v>1</v>
      </c>
      <c r="S640" s="517">
        <v>12836.04</v>
      </c>
      <c r="T640" s="520" t="e">
        <f>+[1]!Tabla46[[#This Row],[Precio Unitario]]*[1]!Tabla46[[#This Row],[Cantidad de Insumos]]</f>
        <v>#REF!</v>
      </c>
      <c r="U640" s="414">
        <v>263101</v>
      </c>
      <c r="V640" s="328" t="s">
        <v>926</v>
      </c>
      <c r="W640" s="420"/>
    </row>
    <row r="641" spans="2:23" ht="18.75" hidden="1" customHeight="1" x14ac:dyDescent="0.2">
      <c r="B641" s="419" t="e">
        <f>IF(Tabla46[[#This Row],[Tipos de Acciones]]="","",CONCATENATE(Tabla46[[#This Row],[POA]],".",Tabla46[[#This Row],[SRS]],".",Tabla46[[#This Row],[AREA]],".",Tabla46[[#This Row],[TIPO]]))</f>
        <v>#REF!</v>
      </c>
      <c r="C641" s="419" t="e">
        <f>IF(Tabla46[[#This Row],[Tipos de Acciones]]="","",'Formulario PPGR1'!#REF!)</f>
        <v>#REF!</v>
      </c>
      <c r="D641" s="419" t="e">
        <f>IF(Tabla46[[#This Row],[Tipos de Acciones]]="","",'Formulario PPGR1'!#REF!)</f>
        <v>#REF!</v>
      </c>
      <c r="E641" s="419" t="e">
        <f>IF(Tabla46[[#This Row],[Tipos de Acciones]]="","",'Formulario PPGR1'!#REF!)</f>
        <v>#REF!</v>
      </c>
      <c r="F641" s="419" t="e">
        <f>IF(Tabla46[[#This Row],[Tipos de Acciones]]="","",'Formulario PPGR1'!#REF!)</f>
        <v>#REF!</v>
      </c>
      <c r="G641" s="416" t="s">
        <v>936</v>
      </c>
      <c r="H641" s="416" t="s">
        <v>2221</v>
      </c>
      <c r="I641" s="417" t="s">
        <v>2229</v>
      </c>
      <c r="J641" s="416" t="s">
        <v>2229</v>
      </c>
      <c r="K641" s="418" t="s">
        <v>2230</v>
      </c>
      <c r="L641" s="416" t="s">
        <v>469</v>
      </c>
      <c r="M641" s="316" t="s">
        <v>2277</v>
      </c>
      <c r="N641" s="316" t="s">
        <v>1157</v>
      </c>
      <c r="O641" s="415" t="s">
        <v>2200</v>
      </c>
      <c r="P641" s="318" t="s">
        <v>1157</v>
      </c>
      <c r="Q641" s="293" t="s">
        <v>2201</v>
      </c>
      <c r="R641" s="293">
        <v>1</v>
      </c>
      <c r="S641" s="517">
        <v>180000</v>
      </c>
      <c r="T641" s="520" t="e">
        <f>+[1]!Tabla46[[#This Row],[Precio Unitario]]*[1]!Tabla46[[#This Row],[Cantidad de Insumos]]</f>
        <v>#REF!</v>
      </c>
      <c r="U641" s="414">
        <v>239301</v>
      </c>
      <c r="V641" s="328" t="s">
        <v>926</v>
      </c>
      <c r="W641" s="420"/>
    </row>
    <row r="642" spans="2:23" ht="18.75" hidden="1" customHeight="1" x14ac:dyDescent="0.2">
      <c r="B642" s="419" t="e">
        <f>IF(Tabla46[[#This Row],[Tipos de Acciones]]="","",CONCATENATE(Tabla46[[#This Row],[POA]],".",Tabla46[[#This Row],[SRS]],".",Tabla46[[#This Row],[AREA]],".",Tabla46[[#This Row],[TIPO]]))</f>
        <v>#REF!</v>
      </c>
      <c r="C642" s="419" t="e">
        <f>IF(Tabla46[[#This Row],[Tipos de Acciones]]="","",'Formulario PPGR1'!#REF!)</f>
        <v>#REF!</v>
      </c>
      <c r="D642" s="419" t="e">
        <f>IF(Tabla46[[#This Row],[Tipos de Acciones]]="","",'Formulario PPGR1'!#REF!)</f>
        <v>#REF!</v>
      </c>
      <c r="E642" s="419" t="e">
        <f>IF(Tabla46[[#This Row],[Tipos de Acciones]]="","",'Formulario PPGR1'!#REF!)</f>
        <v>#REF!</v>
      </c>
      <c r="F642" s="419" t="e">
        <f>IF(Tabla46[[#This Row],[Tipos de Acciones]]="","",'Formulario PPGR1'!#REF!)</f>
        <v>#REF!</v>
      </c>
      <c r="G642" s="416" t="s">
        <v>934</v>
      </c>
      <c r="H642" s="416" t="s">
        <v>2206</v>
      </c>
      <c r="I642" s="417" t="s">
        <v>2212</v>
      </c>
      <c r="J642" s="416" t="s">
        <v>2212</v>
      </c>
      <c r="K642" s="418" t="s">
        <v>2213</v>
      </c>
      <c r="L642" s="416" t="s">
        <v>469</v>
      </c>
      <c r="M642" s="316" t="s">
        <v>2277</v>
      </c>
      <c r="N642" s="316" t="s">
        <v>1157</v>
      </c>
      <c r="O642" s="415" t="s">
        <v>2200</v>
      </c>
      <c r="P642" s="318" t="s">
        <v>1157</v>
      </c>
      <c r="Q642" s="293" t="s">
        <v>2201</v>
      </c>
      <c r="R642" s="293">
        <v>3</v>
      </c>
      <c r="S642" s="517">
        <v>5000</v>
      </c>
      <c r="T642" s="520" t="e">
        <f>+[1]!Tabla46[[#This Row],[Precio Unitario]]*[1]!Tabla46[[#This Row],[Cantidad de Insumos]]</f>
        <v>#REF!</v>
      </c>
      <c r="U642" s="414">
        <v>261301</v>
      </c>
      <c r="V642" s="328" t="s">
        <v>926</v>
      </c>
      <c r="W642" s="420"/>
    </row>
    <row r="643" spans="2:23" ht="18.75" hidden="1" customHeight="1" x14ac:dyDescent="0.2">
      <c r="B643" s="419" t="e">
        <f>IF(Tabla46[[#This Row],[Tipos de Acciones]]="","",CONCATENATE(Tabla46[[#This Row],[POA]],".",Tabla46[[#This Row],[SRS]],".",Tabla46[[#This Row],[AREA]],".",Tabla46[[#This Row],[TIPO]]))</f>
        <v>#REF!</v>
      </c>
      <c r="C643" s="419" t="e">
        <f>IF(Tabla46[[#This Row],[Tipos de Acciones]]="","",'Formulario PPGR1'!#REF!)</f>
        <v>#REF!</v>
      </c>
      <c r="D643" s="419" t="e">
        <f>IF(Tabla46[[#This Row],[Tipos de Acciones]]="","",'Formulario PPGR1'!#REF!)</f>
        <v>#REF!</v>
      </c>
      <c r="E643" s="419" t="e">
        <f>IF(Tabla46[[#This Row],[Tipos de Acciones]]="","",'Formulario PPGR1'!#REF!)</f>
        <v>#REF!</v>
      </c>
      <c r="F643" s="419" t="e">
        <f>IF(Tabla46[[#This Row],[Tipos de Acciones]]="","",'Formulario PPGR1'!#REF!)</f>
        <v>#REF!</v>
      </c>
      <c r="G643" s="416" t="s">
        <v>936</v>
      </c>
      <c r="H643" s="416" t="s">
        <v>2215</v>
      </c>
      <c r="I643" s="417" t="s">
        <v>2216</v>
      </c>
      <c r="J643" s="416" t="s">
        <v>2216</v>
      </c>
      <c r="K643" s="418" t="s">
        <v>2217</v>
      </c>
      <c r="L643" s="416" t="s">
        <v>469</v>
      </c>
      <c r="M643" s="316" t="s">
        <v>2277</v>
      </c>
      <c r="N643" s="316" t="s">
        <v>1157</v>
      </c>
      <c r="O643" s="415" t="s">
        <v>2200</v>
      </c>
      <c r="P643" s="318" t="s">
        <v>1157</v>
      </c>
      <c r="Q643" s="293" t="s">
        <v>2201</v>
      </c>
      <c r="R643" s="293">
        <v>1</v>
      </c>
      <c r="S643" s="517">
        <v>15000</v>
      </c>
      <c r="T643" s="520" t="e">
        <f>+[1]!Tabla46[[#This Row],[Precio Unitario]]*[1]!Tabla46[[#This Row],[Cantidad de Insumos]]</f>
        <v>#REF!</v>
      </c>
      <c r="U643" s="414">
        <v>239601</v>
      </c>
      <c r="V643" s="328" t="s">
        <v>926</v>
      </c>
      <c r="W643" s="420"/>
    </row>
    <row r="644" spans="2:23" ht="18.75" hidden="1" customHeight="1" x14ac:dyDescent="0.2">
      <c r="B644" s="419" t="e">
        <f>IF(Tabla46[[#This Row],[Tipos de Acciones]]="","",CONCATENATE(Tabla46[[#This Row],[POA]],".",Tabla46[[#This Row],[SRS]],".",Tabla46[[#This Row],[AREA]],".",Tabla46[[#This Row],[TIPO]]))</f>
        <v>#REF!</v>
      </c>
      <c r="C644" s="419" t="e">
        <f>IF(Tabla46[[#This Row],[Tipos de Acciones]]="","",'Formulario PPGR1'!#REF!)</f>
        <v>#REF!</v>
      </c>
      <c r="D644" s="419" t="e">
        <f>IF(Tabla46[[#This Row],[Tipos de Acciones]]="","",'Formulario PPGR1'!#REF!)</f>
        <v>#REF!</v>
      </c>
      <c r="E644" s="419" t="e">
        <f>IF(Tabla46[[#This Row],[Tipos de Acciones]]="","",'Formulario PPGR1'!#REF!)</f>
        <v>#REF!</v>
      </c>
      <c r="F644" s="419" t="e">
        <f>IF(Tabla46[[#This Row],[Tipos de Acciones]]="","",'Formulario PPGR1'!#REF!)</f>
        <v>#REF!</v>
      </c>
      <c r="G644" s="416" t="s">
        <v>936</v>
      </c>
      <c r="H644" s="416" t="s">
        <v>2221</v>
      </c>
      <c r="I644" s="417" t="s">
        <v>2236</v>
      </c>
      <c r="J644" s="416" t="s">
        <v>2236</v>
      </c>
      <c r="K644" s="418" t="s">
        <v>2240</v>
      </c>
      <c r="L644" s="416" t="s">
        <v>469</v>
      </c>
      <c r="M644" s="316" t="s">
        <v>2278</v>
      </c>
      <c r="N644" s="316" t="s">
        <v>1157</v>
      </c>
      <c r="O644" s="415" t="s">
        <v>2200</v>
      </c>
      <c r="P644" s="318" t="s">
        <v>1157</v>
      </c>
      <c r="Q644" s="293" t="s">
        <v>2201</v>
      </c>
      <c r="R644" s="293">
        <v>2</v>
      </c>
      <c r="S644" s="517">
        <v>4500</v>
      </c>
      <c r="T644" s="520" t="e">
        <f>+[1]!Tabla46[[#This Row],[Precio Unitario]]*[1]!Tabla46[[#This Row],[Cantidad de Insumos]]</f>
        <v>#REF!</v>
      </c>
      <c r="U644" s="414">
        <v>239301</v>
      </c>
      <c r="V644" s="328" t="s">
        <v>926</v>
      </c>
      <c r="W644" s="420"/>
    </row>
    <row r="645" spans="2:23" ht="18.75" hidden="1" customHeight="1" x14ac:dyDescent="0.2">
      <c r="B645" s="419" t="e">
        <f>IF(Tabla46[[#This Row],[Tipos de Acciones]]="","",CONCATENATE(Tabla46[[#This Row],[POA]],".",Tabla46[[#This Row],[SRS]],".",Tabla46[[#This Row],[AREA]],".",Tabla46[[#This Row],[TIPO]]))</f>
        <v>#REF!</v>
      </c>
      <c r="C645" s="419" t="e">
        <f>IF(Tabla46[[#This Row],[Tipos de Acciones]]="","",'Formulario PPGR1'!#REF!)</f>
        <v>#REF!</v>
      </c>
      <c r="D645" s="419" t="e">
        <f>IF(Tabla46[[#This Row],[Tipos de Acciones]]="","",'Formulario PPGR1'!#REF!)</f>
        <v>#REF!</v>
      </c>
      <c r="E645" s="419" t="e">
        <f>IF(Tabla46[[#This Row],[Tipos de Acciones]]="","",'Formulario PPGR1'!#REF!)</f>
        <v>#REF!</v>
      </c>
      <c r="F645" s="419" t="e">
        <f>IF(Tabla46[[#This Row],[Tipos de Acciones]]="","",'Formulario PPGR1'!#REF!)</f>
        <v>#REF!</v>
      </c>
      <c r="G645" s="416" t="s">
        <v>936</v>
      </c>
      <c r="H645" s="416" t="s">
        <v>2221</v>
      </c>
      <c r="I645" s="417" t="s">
        <v>2241</v>
      </c>
      <c r="J645" s="416" t="s">
        <v>2241</v>
      </c>
      <c r="K645" s="418" t="s">
        <v>2242</v>
      </c>
      <c r="L645" s="416" t="s">
        <v>469</v>
      </c>
      <c r="M645" s="316" t="s">
        <v>2278</v>
      </c>
      <c r="N645" s="316" t="s">
        <v>1157</v>
      </c>
      <c r="O645" s="415" t="s">
        <v>2200</v>
      </c>
      <c r="P645" s="318" t="s">
        <v>1157</v>
      </c>
      <c r="Q645" s="293" t="s">
        <v>2201</v>
      </c>
      <c r="R645" s="293">
        <v>2</v>
      </c>
      <c r="S645" s="517">
        <v>980</v>
      </c>
      <c r="T645" s="520" t="e">
        <f>+[1]!Tabla46[[#This Row],[Precio Unitario]]*[1]!Tabla46[[#This Row],[Cantidad de Insumos]]</f>
        <v>#REF!</v>
      </c>
      <c r="U645" s="414">
        <v>239301</v>
      </c>
      <c r="V645" s="328" t="s">
        <v>926</v>
      </c>
      <c r="W645" s="420"/>
    </row>
    <row r="646" spans="2:23" ht="18.75" hidden="1" customHeight="1" x14ac:dyDescent="0.2">
      <c r="B646" s="419" t="e">
        <f>IF(Tabla46[[#This Row],[Tipos de Acciones]]="","",CONCATENATE(Tabla46[[#This Row],[POA]],".",Tabla46[[#This Row],[SRS]],".",Tabla46[[#This Row],[AREA]],".",Tabla46[[#This Row],[TIPO]]))</f>
        <v>#REF!</v>
      </c>
      <c r="C646" s="419" t="e">
        <f>IF(Tabla46[[#This Row],[Tipos de Acciones]]="","",'Formulario PPGR1'!#REF!)</f>
        <v>#REF!</v>
      </c>
      <c r="D646" s="419" t="e">
        <f>IF(Tabla46[[#This Row],[Tipos de Acciones]]="","",'Formulario PPGR1'!#REF!)</f>
        <v>#REF!</v>
      </c>
      <c r="E646" s="419" t="e">
        <f>IF(Tabla46[[#This Row],[Tipos de Acciones]]="","",'Formulario PPGR1'!#REF!)</f>
        <v>#REF!</v>
      </c>
      <c r="F646" s="419" t="e">
        <f>IF(Tabla46[[#This Row],[Tipos de Acciones]]="","",'Formulario PPGR1'!#REF!)</f>
        <v>#REF!</v>
      </c>
      <c r="G646" s="416" t="s">
        <v>936</v>
      </c>
      <c r="H646" s="416" t="s">
        <v>2221</v>
      </c>
      <c r="I646" s="417" t="s">
        <v>2241</v>
      </c>
      <c r="J646" s="416" t="s">
        <v>2241</v>
      </c>
      <c r="K646" s="418" t="s">
        <v>2243</v>
      </c>
      <c r="L646" s="416" t="s">
        <v>469</v>
      </c>
      <c r="M646" s="316" t="s">
        <v>2278</v>
      </c>
      <c r="N646" s="316" t="s">
        <v>1157</v>
      </c>
      <c r="O646" s="415" t="s">
        <v>2200</v>
      </c>
      <c r="P646" s="318" t="s">
        <v>1157</v>
      </c>
      <c r="Q646" s="293" t="s">
        <v>2201</v>
      </c>
      <c r="R646" s="293">
        <v>2</v>
      </c>
      <c r="S646" s="517">
        <v>3520</v>
      </c>
      <c r="T646" s="520" t="e">
        <f>+[1]!Tabla46[[#This Row],[Precio Unitario]]*[1]!Tabla46[[#This Row],[Cantidad de Insumos]]</f>
        <v>#REF!</v>
      </c>
      <c r="U646" s="414">
        <v>239301</v>
      </c>
      <c r="V646" s="328" t="s">
        <v>926</v>
      </c>
      <c r="W646" s="420"/>
    </row>
    <row r="647" spans="2:23" ht="18.75" hidden="1" customHeight="1" x14ac:dyDescent="0.2">
      <c r="B647" s="419" t="e">
        <f>IF(Tabla46[[#This Row],[Tipos de Acciones]]="","",CONCATENATE(Tabla46[[#This Row],[POA]],".",Tabla46[[#This Row],[SRS]],".",Tabla46[[#This Row],[AREA]],".",Tabla46[[#This Row],[TIPO]]))</f>
        <v>#REF!</v>
      </c>
      <c r="C647" s="419" t="e">
        <f>IF(Tabla46[[#This Row],[Tipos de Acciones]]="","",'Formulario PPGR1'!#REF!)</f>
        <v>#REF!</v>
      </c>
      <c r="D647" s="419" t="e">
        <f>IF(Tabla46[[#This Row],[Tipos de Acciones]]="","",'Formulario PPGR1'!#REF!)</f>
        <v>#REF!</v>
      </c>
      <c r="E647" s="419" t="e">
        <f>IF(Tabla46[[#This Row],[Tipos de Acciones]]="","",'Formulario PPGR1'!#REF!)</f>
        <v>#REF!</v>
      </c>
      <c r="F647" s="419" t="e">
        <f>IF(Tabla46[[#This Row],[Tipos de Acciones]]="","",'Formulario PPGR1'!#REF!)</f>
        <v>#REF!</v>
      </c>
      <c r="G647" s="416" t="s">
        <v>936</v>
      </c>
      <c r="H647" s="416" t="s">
        <v>2221</v>
      </c>
      <c r="I647" s="417" t="s">
        <v>2244</v>
      </c>
      <c r="J647" s="416" t="s">
        <v>2244</v>
      </c>
      <c r="K647" s="418" t="s">
        <v>2245</v>
      </c>
      <c r="L647" s="416" t="s">
        <v>469</v>
      </c>
      <c r="M647" s="316" t="s">
        <v>2278</v>
      </c>
      <c r="N647" s="316" t="s">
        <v>1157</v>
      </c>
      <c r="O647" s="415" t="s">
        <v>2200</v>
      </c>
      <c r="P647" s="318" t="s">
        <v>1157</v>
      </c>
      <c r="Q647" s="293" t="s">
        <v>2201</v>
      </c>
      <c r="R647" s="293">
        <v>1</v>
      </c>
      <c r="S647" s="517">
        <v>14666.65</v>
      </c>
      <c r="T647" s="520" t="e">
        <f>+[1]!Tabla46[[#This Row],[Precio Unitario]]*[1]!Tabla46[[#This Row],[Cantidad de Insumos]]</f>
        <v>#REF!</v>
      </c>
      <c r="U647" s="414">
        <v>239601</v>
      </c>
      <c r="V647" s="328" t="s">
        <v>926</v>
      </c>
      <c r="W647" s="420"/>
    </row>
    <row r="648" spans="2:23" ht="18.75" hidden="1" customHeight="1" x14ac:dyDescent="0.2">
      <c r="B648" s="419" t="e">
        <f>IF(Tabla46[[#This Row],[Tipos de Acciones]]="","",CONCATENATE(Tabla46[[#This Row],[POA]],".",Tabla46[[#This Row],[SRS]],".",Tabla46[[#This Row],[AREA]],".",Tabla46[[#This Row],[TIPO]]))</f>
        <v>#REF!</v>
      </c>
      <c r="C648" s="419" t="e">
        <f>IF(Tabla46[[#This Row],[Tipos de Acciones]]="","",'Formulario PPGR1'!#REF!)</f>
        <v>#REF!</v>
      </c>
      <c r="D648" s="419" t="e">
        <f>IF(Tabla46[[#This Row],[Tipos de Acciones]]="","",'Formulario PPGR1'!#REF!)</f>
        <v>#REF!</v>
      </c>
      <c r="E648" s="419" t="e">
        <f>IF(Tabla46[[#This Row],[Tipos de Acciones]]="","",'Formulario PPGR1'!#REF!)</f>
        <v>#REF!</v>
      </c>
      <c r="F648" s="419" t="e">
        <f>IF(Tabla46[[#This Row],[Tipos de Acciones]]="","",'Formulario PPGR1'!#REF!)</f>
        <v>#REF!</v>
      </c>
      <c r="G648" s="416" t="s">
        <v>936</v>
      </c>
      <c r="H648" s="416" t="s">
        <v>2221</v>
      </c>
      <c r="I648" s="417" t="s">
        <v>2246</v>
      </c>
      <c r="J648" s="416" t="s">
        <v>2246</v>
      </c>
      <c r="K648" s="418" t="s">
        <v>2247</v>
      </c>
      <c r="L648" s="416" t="s">
        <v>469</v>
      </c>
      <c r="M648" s="316" t="s">
        <v>2278</v>
      </c>
      <c r="N648" s="316" t="s">
        <v>1157</v>
      </c>
      <c r="O648" s="415" t="s">
        <v>2200</v>
      </c>
      <c r="P648" s="318" t="s">
        <v>1157</v>
      </c>
      <c r="Q648" s="293" t="s">
        <v>2201</v>
      </c>
      <c r="R648" s="293">
        <v>1</v>
      </c>
      <c r="S648" s="517">
        <v>257712</v>
      </c>
      <c r="T648" s="520" t="e">
        <f>+[1]!Tabla46[[#This Row],[Precio Unitario]]*[1]!Tabla46[[#This Row],[Cantidad de Insumos]]</f>
        <v>#REF!</v>
      </c>
      <c r="U648" s="414">
        <v>261401</v>
      </c>
      <c r="V648" s="328" t="s">
        <v>926</v>
      </c>
      <c r="W648" s="420"/>
    </row>
    <row r="649" spans="2:23" ht="18.75" hidden="1" customHeight="1" x14ac:dyDescent="0.2">
      <c r="B649" s="419" t="e">
        <f>IF(Tabla46[[#This Row],[Tipos de Acciones]]="","",CONCATENATE(Tabla46[[#This Row],[POA]],".",Tabla46[[#This Row],[SRS]],".",Tabla46[[#This Row],[AREA]],".",Tabla46[[#This Row],[TIPO]]))</f>
        <v>#REF!</v>
      </c>
      <c r="C649" s="419" t="e">
        <f>IF(Tabla46[[#This Row],[Tipos de Acciones]]="","",'Formulario PPGR1'!#REF!)</f>
        <v>#REF!</v>
      </c>
      <c r="D649" s="419" t="e">
        <f>IF(Tabla46[[#This Row],[Tipos de Acciones]]="","",'Formulario PPGR1'!#REF!)</f>
        <v>#REF!</v>
      </c>
      <c r="E649" s="419" t="e">
        <f>IF(Tabla46[[#This Row],[Tipos de Acciones]]="","",'Formulario PPGR1'!#REF!)</f>
        <v>#REF!</v>
      </c>
      <c r="F649" s="419" t="e">
        <f>IF(Tabla46[[#This Row],[Tipos de Acciones]]="","",'Formulario PPGR1'!#REF!)</f>
        <v>#REF!</v>
      </c>
      <c r="G649" s="416" t="s">
        <v>936</v>
      </c>
      <c r="H649" s="416" t="s">
        <v>2209</v>
      </c>
      <c r="I649" s="417" t="s">
        <v>2200</v>
      </c>
      <c r="J649" s="416" t="s">
        <v>2248</v>
      </c>
      <c r="K649" s="418" t="s">
        <v>2248</v>
      </c>
      <c r="L649" s="416" t="s">
        <v>469</v>
      </c>
      <c r="M649" s="316" t="s">
        <v>2278</v>
      </c>
      <c r="N649" s="316" t="s">
        <v>1157</v>
      </c>
      <c r="O649" s="415" t="s">
        <v>2200</v>
      </c>
      <c r="P649" s="318" t="s">
        <v>1157</v>
      </c>
      <c r="Q649" s="293" t="s">
        <v>2201</v>
      </c>
      <c r="R649" s="293">
        <v>1</v>
      </c>
      <c r="S649" s="517">
        <v>30000</v>
      </c>
      <c r="T649" s="520" t="e">
        <f>+[1]!Tabla46[[#This Row],[Precio Unitario]]*[1]!Tabla46[[#This Row],[Cantidad de Insumos]]</f>
        <v>#REF!</v>
      </c>
      <c r="U649" s="414">
        <v>265801</v>
      </c>
      <c r="V649" s="328" t="s">
        <v>926</v>
      </c>
      <c r="W649" s="420"/>
    </row>
    <row r="650" spans="2:23" ht="18.75" hidden="1" customHeight="1" x14ac:dyDescent="0.2">
      <c r="B650" s="419" t="e">
        <f>IF(Tabla46[[#This Row],[Tipos de Acciones]]="","",CONCATENATE(Tabla46[[#This Row],[POA]],".",Tabla46[[#This Row],[SRS]],".",Tabla46[[#This Row],[AREA]],".",Tabla46[[#This Row],[TIPO]]))</f>
        <v>#REF!</v>
      </c>
      <c r="C650" s="419" t="e">
        <f>IF(Tabla46[[#This Row],[Tipos de Acciones]]="","",'Formulario PPGR1'!#REF!)</f>
        <v>#REF!</v>
      </c>
      <c r="D650" s="419" t="e">
        <f>IF(Tabla46[[#This Row],[Tipos de Acciones]]="","",'Formulario PPGR1'!#REF!)</f>
        <v>#REF!</v>
      </c>
      <c r="E650" s="419" t="e">
        <f>IF(Tabla46[[#This Row],[Tipos de Acciones]]="","",'Formulario PPGR1'!#REF!)</f>
        <v>#REF!</v>
      </c>
      <c r="F650" s="419" t="e">
        <f>IF(Tabla46[[#This Row],[Tipos de Acciones]]="","",'Formulario PPGR1'!#REF!)</f>
        <v>#REF!</v>
      </c>
      <c r="G650" s="416" t="s">
        <v>934</v>
      </c>
      <c r="H650" s="416" t="s">
        <v>2209</v>
      </c>
      <c r="I650" s="417" t="s">
        <v>2200</v>
      </c>
      <c r="J650" s="416" t="s">
        <v>2248</v>
      </c>
      <c r="K650" s="418" t="s">
        <v>2248</v>
      </c>
      <c r="L650" s="416" t="s">
        <v>469</v>
      </c>
      <c r="M650" s="316" t="s">
        <v>2278</v>
      </c>
      <c r="N650" s="316" t="s">
        <v>1157</v>
      </c>
      <c r="O650" s="415" t="s">
        <v>2200</v>
      </c>
      <c r="P650" s="318" t="s">
        <v>1157</v>
      </c>
      <c r="Q650" s="293" t="s">
        <v>2201</v>
      </c>
      <c r="R650" s="293">
        <v>3</v>
      </c>
      <c r="S650" s="517">
        <v>5000</v>
      </c>
      <c r="T650" s="520" t="e">
        <f>+[1]!Tabla46[[#This Row],[Precio Unitario]]*[1]!Tabla46[[#This Row],[Cantidad de Insumos]]</f>
        <v>#REF!</v>
      </c>
      <c r="U650" s="414">
        <v>265801</v>
      </c>
      <c r="V650" s="328" t="s">
        <v>926</v>
      </c>
      <c r="W650" s="420"/>
    </row>
    <row r="651" spans="2:23" ht="18.75" hidden="1" customHeight="1" x14ac:dyDescent="0.2">
      <c r="B651" s="419" t="e">
        <f>IF(Tabla46[[#This Row],[Tipos de Acciones]]="","",CONCATENATE(Tabla46[[#This Row],[POA]],".",Tabla46[[#This Row],[SRS]],".",Tabla46[[#This Row],[AREA]],".",Tabla46[[#This Row],[TIPO]]))</f>
        <v>#REF!</v>
      </c>
      <c r="C651" s="419" t="e">
        <f>IF(Tabla46[[#This Row],[Tipos de Acciones]]="","",'Formulario PPGR1'!#REF!)</f>
        <v>#REF!</v>
      </c>
      <c r="D651" s="419" t="e">
        <f>IF(Tabla46[[#This Row],[Tipos de Acciones]]="","",'Formulario PPGR1'!#REF!)</f>
        <v>#REF!</v>
      </c>
      <c r="E651" s="419" t="e">
        <f>IF(Tabla46[[#This Row],[Tipos de Acciones]]="","",'Formulario PPGR1'!#REF!)</f>
        <v>#REF!</v>
      </c>
      <c r="F651" s="419" t="e">
        <f>IF(Tabla46[[#This Row],[Tipos de Acciones]]="","",'Formulario PPGR1'!#REF!)</f>
        <v>#REF!</v>
      </c>
      <c r="G651" s="416" t="s">
        <v>936</v>
      </c>
      <c r="H651" s="416" t="s">
        <v>2221</v>
      </c>
      <c r="I651" s="417" t="s">
        <v>2233</v>
      </c>
      <c r="J651" s="416" t="s">
        <v>2234</v>
      </c>
      <c r="K651" s="418" t="s">
        <v>2235</v>
      </c>
      <c r="L651" s="416" t="s">
        <v>469</v>
      </c>
      <c r="M651" s="316" t="s">
        <v>2278</v>
      </c>
      <c r="N651" s="316" t="s">
        <v>1157</v>
      </c>
      <c r="O651" s="415" t="s">
        <v>2200</v>
      </c>
      <c r="P651" s="318" t="s">
        <v>1157</v>
      </c>
      <c r="Q651" s="293" t="s">
        <v>2201</v>
      </c>
      <c r="R651" s="293">
        <v>1</v>
      </c>
      <c r="S651" s="517">
        <v>8270</v>
      </c>
      <c r="T651" s="520" t="e">
        <f>+[1]!Tabla46[[#This Row],[Precio Unitario]]*[1]!Tabla46[[#This Row],[Cantidad de Insumos]]</f>
        <v>#REF!</v>
      </c>
      <c r="U651" s="414">
        <v>239301</v>
      </c>
      <c r="V651" s="328" t="s">
        <v>926</v>
      </c>
      <c r="W651" s="420"/>
    </row>
    <row r="652" spans="2:23" ht="18.75" hidden="1" customHeight="1" x14ac:dyDescent="0.2">
      <c r="B652" s="419" t="e">
        <f>IF(Tabla46[[#This Row],[Tipos de Acciones]]="","",CONCATENATE(Tabla46[[#This Row],[POA]],".",Tabla46[[#This Row],[SRS]],".",Tabla46[[#This Row],[AREA]],".",Tabla46[[#This Row],[TIPO]]))</f>
        <v>#REF!</v>
      </c>
      <c r="C652" s="419" t="e">
        <f>IF(Tabla46[[#This Row],[Tipos de Acciones]]="","",'Formulario PPGR1'!#REF!)</f>
        <v>#REF!</v>
      </c>
      <c r="D652" s="419" t="e">
        <f>IF(Tabla46[[#This Row],[Tipos de Acciones]]="","",'Formulario PPGR1'!#REF!)</f>
        <v>#REF!</v>
      </c>
      <c r="E652" s="419" t="e">
        <f>IF(Tabla46[[#This Row],[Tipos de Acciones]]="","",'Formulario PPGR1'!#REF!)</f>
        <v>#REF!</v>
      </c>
      <c r="F652" s="419" t="e">
        <f>IF(Tabla46[[#This Row],[Tipos de Acciones]]="","",'Formulario PPGR1'!#REF!)</f>
        <v>#REF!</v>
      </c>
      <c r="G652" s="416" t="s">
        <v>936</v>
      </c>
      <c r="H652" s="416" t="s">
        <v>2221</v>
      </c>
      <c r="I652" s="417" t="s">
        <v>2233</v>
      </c>
      <c r="J652" s="416" t="s">
        <v>2234</v>
      </c>
      <c r="K652" s="418" t="s">
        <v>2251</v>
      </c>
      <c r="L652" s="416" t="s">
        <v>469</v>
      </c>
      <c r="M652" s="316" t="s">
        <v>2278</v>
      </c>
      <c r="N652" s="316" t="s">
        <v>1157</v>
      </c>
      <c r="O652" s="415" t="s">
        <v>2200</v>
      </c>
      <c r="P652" s="318" t="s">
        <v>1157</v>
      </c>
      <c r="Q652" s="293" t="s">
        <v>2201</v>
      </c>
      <c r="R652" s="293">
        <v>1</v>
      </c>
      <c r="S652" s="517">
        <v>8270</v>
      </c>
      <c r="T652" s="520" t="e">
        <f>+[1]!Tabla46[[#This Row],[Precio Unitario]]*[1]!Tabla46[[#This Row],[Cantidad de Insumos]]</f>
        <v>#REF!</v>
      </c>
      <c r="U652" s="414">
        <v>239301</v>
      </c>
      <c r="V652" s="328" t="s">
        <v>926</v>
      </c>
      <c r="W652" s="420"/>
    </row>
    <row r="653" spans="2:23" ht="18.75" hidden="1" customHeight="1" x14ac:dyDescent="0.2">
      <c r="B653" s="419" t="e">
        <f>IF(Tabla46[[#This Row],[Tipos de Acciones]]="","",CONCATENATE(Tabla46[[#This Row],[POA]],".",Tabla46[[#This Row],[SRS]],".",Tabla46[[#This Row],[AREA]],".",Tabla46[[#This Row],[TIPO]]))</f>
        <v>#REF!</v>
      </c>
      <c r="C653" s="419" t="e">
        <f>IF(Tabla46[[#This Row],[Tipos de Acciones]]="","",'Formulario PPGR1'!#REF!)</f>
        <v>#REF!</v>
      </c>
      <c r="D653" s="419" t="e">
        <f>IF(Tabla46[[#This Row],[Tipos de Acciones]]="","",'Formulario PPGR1'!#REF!)</f>
        <v>#REF!</v>
      </c>
      <c r="E653" s="419" t="e">
        <f>IF(Tabla46[[#This Row],[Tipos de Acciones]]="","",'Formulario PPGR1'!#REF!)</f>
        <v>#REF!</v>
      </c>
      <c r="F653" s="419" t="e">
        <f>IF(Tabla46[[#This Row],[Tipos de Acciones]]="","",'Formulario PPGR1'!#REF!)</f>
        <v>#REF!</v>
      </c>
      <c r="G653" s="416" t="s">
        <v>936</v>
      </c>
      <c r="H653" s="416" t="s">
        <v>2206</v>
      </c>
      <c r="I653" s="417" t="s">
        <v>2212</v>
      </c>
      <c r="J653" s="416" t="s">
        <v>2212</v>
      </c>
      <c r="K653" s="418" t="s">
        <v>2213</v>
      </c>
      <c r="L653" s="416" t="s">
        <v>469</v>
      </c>
      <c r="M653" s="316" t="s">
        <v>2278</v>
      </c>
      <c r="N653" s="316" t="s">
        <v>1157</v>
      </c>
      <c r="O653" s="415" t="s">
        <v>2200</v>
      </c>
      <c r="P653" s="318" t="s">
        <v>1157</v>
      </c>
      <c r="Q653" s="293" t="s">
        <v>2201</v>
      </c>
      <c r="R653" s="293">
        <v>1</v>
      </c>
      <c r="S653" s="517">
        <v>56050</v>
      </c>
      <c r="T653" s="520" t="e">
        <f>+[1]!Tabla46[[#This Row],[Precio Unitario]]*[1]!Tabla46[[#This Row],[Cantidad de Insumos]]</f>
        <v>#REF!</v>
      </c>
      <c r="U653" s="414">
        <v>261301</v>
      </c>
      <c r="V653" s="328" t="s">
        <v>926</v>
      </c>
      <c r="W653" s="420"/>
    </row>
    <row r="654" spans="2:23" ht="18.75" hidden="1" customHeight="1" x14ac:dyDescent="0.2">
      <c r="B654" s="419" t="e">
        <f>IF(Tabla46[[#This Row],[Tipos de Acciones]]="","",CONCATENATE(Tabla46[[#This Row],[POA]],".",Tabla46[[#This Row],[SRS]],".",Tabla46[[#This Row],[AREA]],".",Tabla46[[#This Row],[TIPO]]))</f>
        <v>#REF!</v>
      </c>
      <c r="C654" s="419" t="e">
        <f>IF(Tabla46[[#This Row],[Tipos de Acciones]]="","",'Formulario PPGR1'!#REF!)</f>
        <v>#REF!</v>
      </c>
      <c r="D654" s="419" t="e">
        <f>IF(Tabla46[[#This Row],[Tipos de Acciones]]="","",'Formulario PPGR1'!#REF!)</f>
        <v>#REF!</v>
      </c>
      <c r="E654" s="419" t="e">
        <f>IF(Tabla46[[#This Row],[Tipos de Acciones]]="","",'Formulario PPGR1'!#REF!)</f>
        <v>#REF!</v>
      </c>
      <c r="F654" s="419" t="e">
        <f>IF(Tabla46[[#This Row],[Tipos de Acciones]]="","",'Formulario PPGR1'!#REF!)</f>
        <v>#REF!</v>
      </c>
      <c r="G654" s="416" t="s">
        <v>934</v>
      </c>
      <c r="H654" s="416" t="s">
        <v>2206</v>
      </c>
      <c r="I654" s="417" t="s">
        <v>2212</v>
      </c>
      <c r="J654" s="416" t="s">
        <v>2212</v>
      </c>
      <c r="K654" s="418" t="s">
        <v>2213</v>
      </c>
      <c r="L654" s="416" t="s">
        <v>469</v>
      </c>
      <c r="M654" s="316" t="s">
        <v>2278</v>
      </c>
      <c r="N654" s="316" t="s">
        <v>1157</v>
      </c>
      <c r="O654" s="415" t="s">
        <v>2200</v>
      </c>
      <c r="P654" s="318" t="s">
        <v>1157</v>
      </c>
      <c r="Q654" s="293" t="s">
        <v>2201</v>
      </c>
      <c r="R654" s="293">
        <v>3</v>
      </c>
      <c r="S654" s="517">
        <v>5000</v>
      </c>
      <c r="T654" s="520" t="e">
        <f>+[1]!Tabla46[[#This Row],[Precio Unitario]]*[1]!Tabla46[[#This Row],[Cantidad de Insumos]]</f>
        <v>#REF!</v>
      </c>
      <c r="U654" s="414">
        <v>261301</v>
      </c>
      <c r="V654" s="328" t="s">
        <v>926</v>
      </c>
      <c r="W654" s="420"/>
    </row>
    <row r="655" spans="2:23" ht="18.75" hidden="1" customHeight="1" x14ac:dyDescent="0.2">
      <c r="B655" s="419" t="e">
        <f>IF(Tabla46[[#This Row],[Tipos de Acciones]]="","",CONCATENATE(Tabla46[[#This Row],[POA]],".",Tabla46[[#This Row],[SRS]],".",Tabla46[[#This Row],[AREA]],".",Tabla46[[#This Row],[TIPO]]))</f>
        <v>#REF!</v>
      </c>
      <c r="C655" s="419" t="e">
        <f>IF(Tabla46[[#This Row],[Tipos de Acciones]]="","",'Formulario PPGR1'!#REF!)</f>
        <v>#REF!</v>
      </c>
      <c r="D655" s="419" t="e">
        <f>IF(Tabla46[[#This Row],[Tipos de Acciones]]="","",'Formulario PPGR1'!#REF!)</f>
        <v>#REF!</v>
      </c>
      <c r="E655" s="419" t="e">
        <f>IF(Tabla46[[#This Row],[Tipos de Acciones]]="","",'Formulario PPGR1'!#REF!)</f>
        <v>#REF!</v>
      </c>
      <c r="F655" s="419" t="e">
        <f>IF(Tabla46[[#This Row],[Tipos de Acciones]]="","",'Formulario PPGR1'!#REF!)</f>
        <v>#REF!</v>
      </c>
      <c r="G655" s="416" t="s">
        <v>936</v>
      </c>
      <c r="H655" s="416" t="s">
        <v>2215</v>
      </c>
      <c r="I655" s="417" t="s">
        <v>2216</v>
      </c>
      <c r="J655" s="416" t="s">
        <v>2216</v>
      </c>
      <c r="K655" s="418" t="s">
        <v>2217</v>
      </c>
      <c r="L655" s="416" t="s">
        <v>469</v>
      </c>
      <c r="M655" s="316" t="s">
        <v>2278</v>
      </c>
      <c r="N655" s="316" t="s">
        <v>1157</v>
      </c>
      <c r="O655" s="415" t="s">
        <v>2200</v>
      </c>
      <c r="P655" s="318" t="s">
        <v>1157</v>
      </c>
      <c r="Q655" s="293" t="s">
        <v>2201</v>
      </c>
      <c r="R655" s="293">
        <v>1</v>
      </c>
      <c r="S655" s="517">
        <v>15000</v>
      </c>
      <c r="T655" s="520" t="e">
        <f>+[1]!Tabla46[[#This Row],[Precio Unitario]]*[1]!Tabla46[[#This Row],[Cantidad de Insumos]]</f>
        <v>#REF!</v>
      </c>
      <c r="U655" s="414">
        <v>239601</v>
      </c>
      <c r="V655" s="328" t="s">
        <v>926</v>
      </c>
      <c r="W655" s="420"/>
    </row>
    <row r="656" spans="2:23" ht="18.75" hidden="1" customHeight="1" x14ac:dyDescent="0.2">
      <c r="B656" s="419" t="e">
        <f>IF(Tabla46[[#This Row],[Tipos de Acciones]]="","",CONCATENATE(Tabla46[[#This Row],[POA]],".",Tabla46[[#This Row],[SRS]],".",Tabla46[[#This Row],[AREA]],".",Tabla46[[#This Row],[TIPO]]))</f>
        <v>#REF!</v>
      </c>
      <c r="C656" s="419" t="e">
        <f>IF(Tabla46[[#This Row],[Tipos de Acciones]]="","",'Formulario PPGR1'!#REF!)</f>
        <v>#REF!</v>
      </c>
      <c r="D656" s="419" t="e">
        <f>IF(Tabla46[[#This Row],[Tipos de Acciones]]="","",'Formulario PPGR1'!#REF!)</f>
        <v>#REF!</v>
      </c>
      <c r="E656" s="419" t="e">
        <f>IF(Tabla46[[#This Row],[Tipos de Acciones]]="","",'Formulario PPGR1'!#REF!)</f>
        <v>#REF!</v>
      </c>
      <c r="F656" s="419" t="e">
        <f>IF(Tabla46[[#This Row],[Tipos de Acciones]]="","",'Formulario PPGR1'!#REF!)</f>
        <v>#REF!</v>
      </c>
      <c r="G656" s="416" t="s">
        <v>936</v>
      </c>
      <c r="H656" s="416" t="s">
        <v>2218</v>
      </c>
      <c r="I656" s="417" t="s">
        <v>2219</v>
      </c>
      <c r="J656" s="416" t="s">
        <v>2219</v>
      </c>
      <c r="K656" s="418" t="s">
        <v>2220</v>
      </c>
      <c r="L656" s="416" t="s">
        <v>469</v>
      </c>
      <c r="M656" s="316" t="s">
        <v>2278</v>
      </c>
      <c r="N656" s="316" t="s">
        <v>1157</v>
      </c>
      <c r="O656" s="415" t="s">
        <v>2200</v>
      </c>
      <c r="P656" s="318" t="s">
        <v>1157</v>
      </c>
      <c r="Q656" s="293" t="s">
        <v>2201</v>
      </c>
      <c r="R656" s="293">
        <v>2</v>
      </c>
      <c r="S656" s="517">
        <v>8600</v>
      </c>
      <c r="T656" s="520" t="e">
        <f>+[1]!Tabla46[[#This Row],[Precio Unitario]]*[1]!Tabla46[[#This Row],[Cantidad de Insumos]]</f>
        <v>#REF!</v>
      </c>
      <c r="U656" s="414">
        <v>239601</v>
      </c>
      <c r="V656" s="328" t="s">
        <v>926</v>
      </c>
      <c r="W656" s="420"/>
    </row>
    <row r="657" spans="2:23" ht="18.75" hidden="1" customHeight="1" x14ac:dyDescent="0.2">
      <c r="B657" s="419" t="e">
        <f>IF(Tabla46[[#This Row],[Tipos de Acciones]]="","",CONCATENATE(Tabla46[[#This Row],[POA]],".",Tabla46[[#This Row],[SRS]],".",Tabla46[[#This Row],[AREA]],".",Tabla46[[#This Row],[TIPO]]))</f>
        <v>#REF!</v>
      </c>
      <c r="C657" s="419" t="e">
        <f>IF(Tabla46[[#This Row],[Tipos de Acciones]]="","",'Formulario PPGR1'!#REF!)</f>
        <v>#REF!</v>
      </c>
      <c r="D657" s="419" t="e">
        <f>IF(Tabla46[[#This Row],[Tipos de Acciones]]="","",'Formulario PPGR1'!#REF!)</f>
        <v>#REF!</v>
      </c>
      <c r="E657" s="419" t="e">
        <f>IF(Tabla46[[#This Row],[Tipos de Acciones]]="","",'Formulario PPGR1'!#REF!)</f>
        <v>#REF!</v>
      </c>
      <c r="F657" s="419" t="e">
        <f>IF(Tabla46[[#This Row],[Tipos de Acciones]]="","",'Formulario PPGR1'!#REF!)</f>
        <v>#REF!</v>
      </c>
      <c r="G657" s="416" t="s">
        <v>936</v>
      </c>
      <c r="H657" s="416" t="s">
        <v>2221</v>
      </c>
      <c r="I657" s="417" t="s">
        <v>2222</v>
      </c>
      <c r="J657" s="416" t="s">
        <v>2222</v>
      </c>
      <c r="K657" s="418" t="s">
        <v>2223</v>
      </c>
      <c r="L657" s="416" t="s">
        <v>469</v>
      </c>
      <c r="M657" s="316" t="s">
        <v>2278</v>
      </c>
      <c r="N657" s="316" t="s">
        <v>1157</v>
      </c>
      <c r="O657" s="415" t="s">
        <v>2200</v>
      </c>
      <c r="P657" s="318" t="s">
        <v>1157</v>
      </c>
      <c r="Q657" s="293" t="s">
        <v>2201</v>
      </c>
      <c r="R657" s="293">
        <v>2</v>
      </c>
      <c r="S657" s="517">
        <v>43660</v>
      </c>
      <c r="T657" s="520" t="e">
        <f>+[1]!Tabla46[[#This Row],[Precio Unitario]]*[1]!Tabla46[[#This Row],[Cantidad de Insumos]]</f>
        <v>#REF!</v>
      </c>
      <c r="U657" s="414">
        <v>261901</v>
      </c>
      <c r="V657" s="328" t="s">
        <v>926</v>
      </c>
      <c r="W657" s="420"/>
    </row>
    <row r="658" spans="2:23" ht="18.75" hidden="1" customHeight="1" x14ac:dyDescent="0.2">
      <c r="B658" s="419" t="e">
        <f>IF(Tabla46[[#This Row],[Tipos de Acciones]]="","",CONCATENATE(Tabla46[[#This Row],[POA]],".",Tabla46[[#This Row],[SRS]],".",Tabla46[[#This Row],[AREA]],".",Tabla46[[#This Row],[TIPO]]))</f>
        <v>#REF!</v>
      </c>
      <c r="C658" s="419" t="e">
        <f>IF(Tabla46[[#This Row],[Tipos de Acciones]]="","",'Formulario PPGR1'!#REF!)</f>
        <v>#REF!</v>
      </c>
      <c r="D658" s="419" t="e">
        <f>IF(Tabla46[[#This Row],[Tipos de Acciones]]="","",'Formulario PPGR1'!#REF!)</f>
        <v>#REF!</v>
      </c>
      <c r="E658" s="419" t="e">
        <f>IF(Tabla46[[#This Row],[Tipos de Acciones]]="","",'Formulario PPGR1'!#REF!)</f>
        <v>#REF!</v>
      </c>
      <c r="F658" s="419" t="e">
        <f>IF(Tabla46[[#This Row],[Tipos de Acciones]]="","",'Formulario PPGR1'!#REF!)</f>
        <v>#REF!</v>
      </c>
      <c r="G658" s="416" t="s">
        <v>936</v>
      </c>
      <c r="H658" s="416" t="s">
        <v>2221</v>
      </c>
      <c r="I658" s="417" t="s">
        <v>2236</v>
      </c>
      <c r="J658" s="416" t="s">
        <v>2236</v>
      </c>
      <c r="K658" s="418" t="s">
        <v>2237</v>
      </c>
      <c r="L658" s="416" t="s">
        <v>469</v>
      </c>
      <c r="M658" s="316" t="s">
        <v>2278</v>
      </c>
      <c r="N658" s="316" t="s">
        <v>1157</v>
      </c>
      <c r="O658" s="415" t="s">
        <v>2200</v>
      </c>
      <c r="P658" s="318" t="s">
        <v>1157</v>
      </c>
      <c r="Q658" s="293" t="s">
        <v>2201</v>
      </c>
      <c r="R658" s="293">
        <v>2</v>
      </c>
      <c r="S658" s="517">
        <v>15733.33</v>
      </c>
      <c r="T658" s="520" t="e">
        <f>+[1]!Tabla46[[#This Row],[Precio Unitario]]*[1]!Tabla46[[#This Row],[Cantidad de Insumos]]</f>
        <v>#REF!</v>
      </c>
      <c r="U658" s="414">
        <v>239301</v>
      </c>
      <c r="V658" s="328" t="s">
        <v>926</v>
      </c>
      <c r="W658" s="420"/>
    </row>
    <row r="659" spans="2:23" ht="18.75" hidden="1" customHeight="1" x14ac:dyDescent="0.2">
      <c r="B659" s="419" t="e">
        <f>IF(Tabla46[[#This Row],[Tipos de Acciones]]="","",CONCATENATE(Tabla46[[#This Row],[POA]],".",Tabla46[[#This Row],[SRS]],".",Tabla46[[#This Row],[AREA]],".",Tabla46[[#This Row],[TIPO]]))</f>
        <v>#REF!</v>
      </c>
      <c r="C659" s="419" t="e">
        <f>IF(Tabla46[[#This Row],[Tipos de Acciones]]="","",'Formulario PPGR1'!#REF!)</f>
        <v>#REF!</v>
      </c>
      <c r="D659" s="419" t="e">
        <f>IF(Tabla46[[#This Row],[Tipos de Acciones]]="","",'Formulario PPGR1'!#REF!)</f>
        <v>#REF!</v>
      </c>
      <c r="E659" s="419" t="e">
        <f>IF(Tabla46[[#This Row],[Tipos de Acciones]]="","",'Formulario PPGR1'!#REF!)</f>
        <v>#REF!</v>
      </c>
      <c r="F659" s="419" t="e">
        <f>IF(Tabla46[[#This Row],[Tipos de Acciones]]="","",'Formulario PPGR1'!#REF!)</f>
        <v>#REF!</v>
      </c>
      <c r="G659" s="416" t="s">
        <v>936</v>
      </c>
      <c r="H659" s="416" t="s">
        <v>2221</v>
      </c>
      <c r="I659" s="417" t="s">
        <v>2236</v>
      </c>
      <c r="J659" s="416" t="s">
        <v>2236</v>
      </c>
      <c r="K659" s="418" t="s">
        <v>2238</v>
      </c>
      <c r="L659" s="416" t="s">
        <v>469</v>
      </c>
      <c r="M659" s="316" t="s">
        <v>2278</v>
      </c>
      <c r="N659" s="316" t="s">
        <v>1157</v>
      </c>
      <c r="O659" s="415" t="s">
        <v>2200</v>
      </c>
      <c r="P659" s="318" t="s">
        <v>1157</v>
      </c>
      <c r="Q659" s="293" t="s">
        <v>2201</v>
      </c>
      <c r="R659" s="293">
        <v>2</v>
      </c>
      <c r="S659" s="517">
        <v>4500</v>
      </c>
      <c r="T659" s="520" t="e">
        <f>+[1]!Tabla46[[#This Row],[Precio Unitario]]*[1]!Tabla46[[#This Row],[Cantidad de Insumos]]</f>
        <v>#REF!</v>
      </c>
      <c r="U659" s="414">
        <v>239301</v>
      </c>
      <c r="V659" s="328" t="s">
        <v>926</v>
      </c>
      <c r="W659" s="420"/>
    </row>
    <row r="660" spans="2:23" ht="18.75" hidden="1" customHeight="1" x14ac:dyDescent="0.2">
      <c r="B660" s="419" t="e">
        <f>IF(Tabla46[[#This Row],[Tipos de Acciones]]="","",CONCATENATE(Tabla46[[#This Row],[POA]],".",Tabla46[[#This Row],[SRS]],".",Tabla46[[#This Row],[AREA]],".",Tabla46[[#This Row],[TIPO]]))</f>
        <v>#REF!</v>
      </c>
      <c r="C660" s="419" t="e">
        <f>IF(Tabla46[[#This Row],[Tipos de Acciones]]="","",'Formulario PPGR1'!#REF!)</f>
        <v>#REF!</v>
      </c>
      <c r="D660" s="419" t="e">
        <f>IF(Tabla46[[#This Row],[Tipos de Acciones]]="","",'Formulario PPGR1'!#REF!)</f>
        <v>#REF!</v>
      </c>
      <c r="E660" s="419" t="e">
        <f>IF(Tabla46[[#This Row],[Tipos de Acciones]]="","",'Formulario PPGR1'!#REF!)</f>
        <v>#REF!</v>
      </c>
      <c r="F660" s="419" t="e">
        <f>IF(Tabla46[[#This Row],[Tipos de Acciones]]="","",'Formulario PPGR1'!#REF!)</f>
        <v>#REF!</v>
      </c>
      <c r="G660" s="416" t="s">
        <v>936</v>
      </c>
      <c r="H660" s="416" t="s">
        <v>2221</v>
      </c>
      <c r="I660" s="417" t="s">
        <v>2236</v>
      </c>
      <c r="J660" s="416" t="s">
        <v>2236</v>
      </c>
      <c r="K660" s="418" t="s">
        <v>2239</v>
      </c>
      <c r="L660" s="416" t="s">
        <v>469</v>
      </c>
      <c r="M660" s="316" t="s">
        <v>2278</v>
      </c>
      <c r="N660" s="316" t="s">
        <v>1157</v>
      </c>
      <c r="O660" s="415" t="s">
        <v>2200</v>
      </c>
      <c r="P660" s="318" t="s">
        <v>1157</v>
      </c>
      <c r="Q660" s="293" t="s">
        <v>2201</v>
      </c>
      <c r="R660" s="293">
        <v>2</v>
      </c>
      <c r="S660" s="517">
        <v>15733.33</v>
      </c>
      <c r="T660" s="520" t="e">
        <f>+[1]!Tabla46[[#This Row],[Precio Unitario]]*[1]!Tabla46[[#This Row],[Cantidad de Insumos]]</f>
        <v>#REF!</v>
      </c>
      <c r="U660" s="414">
        <v>239301</v>
      </c>
      <c r="V660" s="328" t="s">
        <v>926</v>
      </c>
      <c r="W660" s="420"/>
    </row>
    <row r="661" spans="2:23" ht="18.75" hidden="1" customHeight="1" x14ac:dyDescent="0.2">
      <c r="B661" s="419" t="e">
        <f>IF(Tabla46[[#This Row],[Tipos de Acciones]]="","",CONCATENATE(Tabla46[[#This Row],[POA]],".",Tabla46[[#This Row],[SRS]],".",Tabla46[[#This Row],[AREA]],".",Tabla46[[#This Row],[TIPO]]))</f>
        <v>#REF!</v>
      </c>
      <c r="C661" s="419" t="e">
        <f>IF(Tabla46[[#This Row],[Tipos de Acciones]]="","",'Formulario PPGR1'!#REF!)</f>
        <v>#REF!</v>
      </c>
      <c r="D661" s="419" t="e">
        <f>IF(Tabla46[[#This Row],[Tipos de Acciones]]="","",'Formulario PPGR1'!#REF!)</f>
        <v>#REF!</v>
      </c>
      <c r="E661" s="419" t="e">
        <f>IF(Tabla46[[#This Row],[Tipos de Acciones]]="","",'Formulario PPGR1'!#REF!)</f>
        <v>#REF!</v>
      </c>
      <c r="F661" s="419" t="e">
        <f>IF(Tabla46[[#This Row],[Tipos de Acciones]]="","",'Formulario PPGR1'!#REF!)</f>
        <v>#REF!</v>
      </c>
      <c r="G661" s="416" t="s">
        <v>936</v>
      </c>
      <c r="H661" s="416" t="s">
        <v>2221</v>
      </c>
      <c r="I661" s="417" t="s">
        <v>2224</v>
      </c>
      <c r="J661" s="416" t="s">
        <v>2224</v>
      </c>
      <c r="K661" s="418" t="s">
        <v>2225</v>
      </c>
      <c r="L661" s="416" t="s">
        <v>469</v>
      </c>
      <c r="M661" s="316" t="s">
        <v>2278</v>
      </c>
      <c r="N661" s="316" t="s">
        <v>1157</v>
      </c>
      <c r="O661" s="415" t="s">
        <v>2200</v>
      </c>
      <c r="P661" s="318" t="s">
        <v>1157</v>
      </c>
      <c r="Q661" s="293" t="s">
        <v>2201</v>
      </c>
      <c r="R661" s="293">
        <v>1</v>
      </c>
      <c r="S661" s="517">
        <v>44333.33</v>
      </c>
      <c r="T661" s="520" t="e">
        <f>+[1]!Tabla46[[#This Row],[Precio Unitario]]*[1]!Tabla46[[#This Row],[Cantidad de Insumos]]</f>
        <v>#REF!</v>
      </c>
      <c r="U661" s="414">
        <v>239301</v>
      </c>
      <c r="V661" s="328" t="s">
        <v>926</v>
      </c>
      <c r="W661" s="420"/>
    </row>
    <row r="662" spans="2:23" ht="18.75" hidden="1" customHeight="1" x14ac:dyDescent="0.2">
      <c r="B662" s="419" t="e">
        <f>IF(Tabla46[[#This Row],[Tipos de Acciones]]="","",CONCATENATE(Tabla46[[#This Row],[POA]],".",Tabla46[[#This Row],[SRS]],".",Tabla46[[#This Row],[AREA]],".",Tabla46[[#This Row],[TIPO]]))</f>
        <v>#REF!</v>
      </c>
      <c r="C662" s="419" t="e">
        <f>IF(Tabla46[[#This Row],[Tipos de Acciones]]="","",'Formulario PPGR1'!#REF!)</f>
        <v>#REF!</v>
      </c>
      <c r="D662" s="419" t="e">
        <f>IF(Tabla46[[#This Row],[Tipos de Acciones]]="","",'Formulario PPGR1'!#REF!)</f>
        <v>#REF!</v>
      </c>
      <c r="E662" s="419" t="e">
        <f>IF(Tabla46[[#This Row],[Tipos de Acciones]]="","",'Formulario PPGR1'!#REF!)</f>
        <v>#REF!</v>
      </c>
      <c r="F662" s="419" t="e">
        <f>IF(Tabla46[[#This Row],[Tipos de Acciones]]="","",'Formulario PPGR1'!#REF!)</f>
        <v>#REF!</v>
      </c>
      <c r="G662" s="416" t="s">
        <v>936</v>
      </c>
      <c r="H662" s="416" t="s">
        <v>2221</v>
      </c>
      <c r="I662" s="417" t="s">
        <v>2222</v>
      </c>
      <c r="J662" s="416" t="s">
        <v>2222</v>
      </c>
      <c r="K662" s="418" t="s">
        <v>2226</v>
      </c>
      <c r="L662" s="416" t="s">
        <v>469</v>
      </c>
      <c r="M662" s="316" t="s">
        <v>2278</v>
      </c>
      <c r="N662" s="316" t="s">
        <v>1157</v>
      </c>
      <c r="O662" s="415" t="s">
        <v>2200</v>
      </c>
      <c r="P662" s="318" t="s">
        <v>1157</v>
      </c>
      <c r="Q662" s="293" t="s">
        <v>2201</v>
      </c>
      <c r="R662" s="293">
        <v>1</v>
      </c>
      <c r="S662" s="517">
        <v>104465.4</v>
      </c>
      <c r="T662" s="520" t="e">
        <f>+[1]!Tabla46[[#This Row],[Precio Unitario]]*[1]!Tabla46[[#This Row],[Cantidad de Insumos]]</f>
        <v>#REF!</v>
      </c>
      <c r="U662" s="414">
        <v>261901</v>
      </c>
      <c r="V662" s="328" t="s">
        <v>926</v>
      </c>
      <c r="W662" s="420"/>
    </row>
    <row r="663" spans="2:23" ht="18.75" hidden="1" customHeight="1" x14ac:dyDescent="0.2">
      <c r="B663" s="419" t="e">
        <f>IF(Tabla46[[#This Row],[Tipos de Acciones]]="","",CONCATENATE(Tabla46[[#This Row],[POA]],".",Tabla46[[#This Row],[SRS]],".",Tabla46[[#This Row],[AREA]],".",Tabla46[[#This Row],[TIPO]]))</f>
        <v>#REF!</v>
      </c>
      <c r="C663" s="419" t="e">
        <f>IF(Tabla46[[#This Row],[Tipos de Acciones]]="","",'Formulario PPGR1'!#REF!)</f>
        <v>#REF!</v>
      </c>
      <c r="D663" s="419" t="e">
        <f>IF(Tabla46[[#This Row],[Tipos de Acciones]]="","",'Formulario PPGR1'!#REF!)</f>
        <v>#REF!</v>
      </c>
      <c r="E663" s="419" t="e">
        <f>IF(Tabla46[[#This Row],[Tipos de Acciones]]="","",'Formulario PPGR1'!#REF!)</f>
        <v>#REF!</v>
      </c>
      <c r="F663" s="419" t="e">
        <f>IF(Tabla46[[#This Row],[Tipos de Acciones]]="","",'Formulario PPGR1'!#REF!)</f>
        <v>#REF!</v>
      </c>
      <c r="G663" s="416" t="s">
        <v>936</v>
      </c>
      <c r="H663" s="416" t="s">
        <v>2221</v>
      </c>
      <c r="I663" s="417" t="s">
        <v>2227</v>
      </c>
      <c r="J663" s="416" t="s">
        <v>2227</v>
      </c>
      <c r="K663" s="418" t="s">
        <v>2228</v>
      </c>
      <c r="L663" s="416" t="s">
        <v>469</v>
      </c>
      <c r="M663" s="316" t="s">
        <v>2278</v>
      </c>
      <c r="N663" s="316" t="s">
        <v>1157</v>
      </c>
      <c r="O663" s="415" t="s">
        <v>2200</v>
      </c>
      <c r="P663" s="318" t="s">
        <v>1157</v>
      </c>
      <c r="Q663" s="293" t="s">
        <v>2201</v>
      </c>
      <c r="R663" s="293">
        <v>1</v>
      </c>
      <c r="S663" s="517">
        <v>12836.04</v>
      </c>
      <c r="T663" s="520" t="e">
        <f>+[1]!Tabla46[[#This Row],[Precio Unitario]]*[1]!Tabla46[[#This Row],[Cantidad de Insumos]]</f>
        <v>#REF!</v>
      </c>
      <c r="U663" s="414">
        <v>239301</v>
      </c>
      <c r="V663" s="328" t="s">
        <v>926</v>
      </c>
      <c r="W663" s="420"/>
    </row>
    <row r="664" spans="2:23" ht="18.75" customHeight="1" x14ac:dyDescent="0.2">
      <c r="B664" s="419" t="e">
        <f>IF(Tabla46[[#This Row],[Tipos de Acciones]]="","",CONCATENATE(Tabla46[[#This Row],[POA]],".",Tabla46[[#This Row],[SRS]],".",Tabla46[[#This Row],[AREA]],".",Tabla46[[#This Row],[TIPO]]))</f>
        <v>#REF!</v>
      </c>
      <c r="C664" s="419" t="e">
        <f>IF(Tabla46[[#This Row],[Tipos de Acciones]]="","",'Formulario PPGR1'!#REF!)</f>
        <v>#REF!</v>
      </c>
      <c r="D664" s="419" t="e">
        <f>IF(Tabla46[[#This Row],[Tipos de Acciones]]="","",'Formulario PPGR1'!#REF!)</f>
        <v>#REF!</v>
      </c>
      <c r="E664" s="419" t="e">
        <f>IF(Tabla46[[#This Row],[Tipos de Acciones]]="","",'Formulario PPGR1'!#REF!)</f>
        <v>#REF!</v>
      </c>
      <c r="F664" s="419" t="e">
        <f>IF(Tabla46[[#This Row],[Tipos de Acciones]]="","",'Formulario PPGR1'!#REF!)</f>
        <v>#REF!</v>
      </c>
      <c r="G664" s="416" t="s">
        <v>936</v>
      </c>
      <c r="H664" s="416" t="s">
        <v>2221</v>
      </c>
      <c r="I664" s="417" t="s">
        <v>2229</v>
      </c>
      <c r="J664" s="416" t="s">
        <v>2229</v>
      </c>
      <c r="K664" s="418" t="s">
        <v>2230</v>
      </c>
      <c r="L664" s="416" t="s">
        <v>469</v>
      </c>
      <c r="M664" s="316" t="s">
        <v>2278</v>
      </c>
      <c r="N664" s="316" t="s">
        <v>1157</v>
      </c>
      <c r="O664" s="415" t="s">
        <v>2200</v>
      </c>
      <c r="P664" s="318" t="s">
        <v>1157</v>
      </c>
      <c r="Q664" s="293" t="s">
        <v>2201</v>
      </c>
      <c r="R664" s="293">
        <v>1</v>
      </c>
      <c r="S664" s="517">
        <v>180000</v>
      </c>
      <c r="T664" s="520" t="e">
        <f>+[1]!Tabla46[[#This Row],[Precio Unitario]]*[1]!Tabla46[[#This Row],[Cantidad de Insumos]]</f>
        <v>#REF!</v>
      </c>
      <c r="U664" s="414">
        <v>263101</v>
      </c>
      <c r="V664" s="328" t="s">
        <v>926</v>
      </c>
      <c r="W664" s="420"/>
    </row>
    <row r="665" spans="2:23" ht="18.75" hidden="1" customHeight="1" x14ac:dyDescent="0.2">
      <c r="B665" s="419" t="e">
        <f>IF(Tabla46[[#This Row],[Tipos de Acciones]]="","",CONCATENATE(Tabla46[[#This Row],[POA]],".",Tabla46[[#This Row],[SRS]],".",Tabla46[[#This Row],[AREA]],".",Tabla46[[#This Row],[TIPO]]))</f>
        <v>#REF!</v>
      </c>
      <c r="C665" s="419" t="e">
        <f>IF(Tabla46[[#This Row],[Tipos de Acciones]]="","",'Formulario PPGR1'!#REF!)</f>
        <v>#REF!</v>
      </c>
      <c r="D665" s="419" t="e">
        <f>IF(Tabla46[[#This Row],[Tipos de Acciones]]="","",'Formulario PPGR1'!#REF!)</f>
        <v>#REF!</v>
      </c>
      <c r="E665" s="419" t="e">
        <f>IF(Tabla46[[#This Row],[Tipos de Acciones]]="","",'Formulario PPGR1'!#REF!)</f>
        <v>#REF!</v>
      </c>
      <c r="F665" s="419" t="e">
        <f>IF(Tabla46[[#This Row],[Tipos de Acciones]]="","",'Formulario PPGR1'!#REF!)</f>
        <v>#REF!</v>
      </c>
      <c r="G665" s="416" t="s">
        <v>936</v>
      </c>
      <c r="H665" s="416" t="s">
        <v>2221</v>
      </c>
      <c r="I665" s="417" t="s">
        <v>2231</v>
      </c>
      <c r="J665" s="416" t="s">
        <v>2231</v>
      </c>
      <c r="K665" s="418" t="s">
        <v>2232</v>
      </c>
      <c r="L665" s="416" t="s">
        <v>469</v>
      </c>
      <c r="M665" s="316" t="s">
        <v>2278</v>
      </c>
      <c r="N665" s="316" t="s">
        <v>1157</v>
      </c>
      <c r="O665" s="415" t="s">
        <v>2200</v>
      </c>
      <c r="P665" s="318" t="s">
        <v>1157</v>
      </c>
      <c r="Q665" s="293" t="s">
        <v>2201</v>
      </c>
      <c r="R665" s="293">
        <v>2</v>
      </c>
      <c r="S665" s="517">
        <v>32099.97</v>
      </c>
      <c r="T665" s="520" t="e">
        <f>+[1]!Tabla46[[#This Row],[Precio Unitario]]*[1]!Tabla46[[#This Row],[Cantidad de Insumos]]</f>
        <v>#REF!</v>
      </c>
      <c r="U665" s="414">
        <v>239301</v>
      </c>
      <c r="V665" s="328" t="s">
        <v>926</v>
      </c>
      <c r="W665" s="420"/>
    </row>
    <row r="666" spans="2:23" ht="18.75" hidden="1" customHeight="1" x14ac:dyDescent="0.2">
      <c r="B666" s="419" t="e">
        <f>IF(Tabla46[[#This Row],[Tipos de Acciones]]="","",CONCATENATE(Tabla46[[#This Row],[POA]],".",Tabla46[[#This Row],[SRS]],".",Tabla46[[#This Row],[AREA]],".",Tabla46[[#This Row],[TIPO]]))</f>
        <v>#REF!</v>
      </c>
      <c r="C666" s="419" t="e">
        <f>IF(Tabla46[[#This Row],[Tipos de Acciones]]="","",'Formulario PPGR1'!#REF!)</f>
        <v>#REF!</v>
      </c>
      <c r="D666" s="419" t="e">
        <f>IF(Tabla46[[#This Row],[Tipos de Acciones]]="","",'Formulario PPGR1'!#REF!)</f>
        <v>#REF!</v>
      </c>
      <c r="E666" s="419" t="e">
        <f>IF(Tabla46[[#This Row],[Tipos de Acciones]]="","",'Formulario PPGR1'!#REF!)</f>
        <v>#REF!</v>
      </c>
      <c r="F666" s="419" t="e">
        <f>IF(Tabla46[[#This Row],[Tipos de Acciones]]="","",'Formulario PPGR1'!#REF!)</f>
        <v>#REF!</v>
      </c>
      <c r="G666" s="416" t="s">
        <v>936</v>
      </c>
      <c r="H666" s="416" t="s">
        <v>2206</v>
      </c>
      <c r="I666" s="417" t="s">
        <v>2212</v>
      </c>
      <c r="J666" s="416" t="s">
        <v>2212</v>
      </c>
      <c r="K666" s="418" t="s">
        <v>2213</v>
      </c>
      <c r="L666" s="416" t="s">
        <v>469</v>
      </c>
      <c r="M666" s="316" t="s">
        <v>2279</v>
      </c>
      <c r="N666" s="316" t="s">
        <v>1157</v>
      </c>
      <c r="O666" s="415" t="s">
        <v>2200</v>
      </c>
      <c r="P666" s="318" t="s">
        <v>1157</v>
      </c>
      <c r="Q666" s="293" t="s">
        <v>2201</v>
      </c>
      <c r="R666" s="293">
        <v>1</v>
      </c>
      <c r="S666" s="517">
        <v>56050</v>
      </c>
      <c r="T666" s="520" t="e">
        <f>+[1]!Tabla46[[#This Row],[Precio Unitario]]*[1]!Tabla46[[#This Row],[Cantidad de Insumos]]</f>
        <v>#REF!</v>
      </c>
      <c r="U666" s="414">
        <v>261301</v>
      </c>
      <c r="V666" s="328" t="s">
        <v>926</v>
      </c>
      <c r="W666" s="420"/>
    </row>
    <row r="667" spans="2:23" ht="18.75" hidden="1" customHeight="1" x14ac:dyDescent="0.2">
      <c r="B667" s="419" t="e">
        <f>IF(Tabla46[[#This Row],[Tipos de Acciones]]="","",CONCATENATE(Tabla46[[#This Row],[POA]],".",Tabla46[[#This Row],[SRS]],".",Tabla46[[#This Row],[AREA]],".",Tabla46[[#This Row],[TIPO]]))</f>
        <v>#REF!</v>
      </c>
      <c r="C667" s="419" t="e">
        <f>IF(Tabla46[[#This Row],[Tipos de Acciones]]="","",'Formulario PPGR1'!#REF!)</f>
        <v>#REF!</v>
      </c>
      <c r="D667" s="419" t="e">
        <f>IF(Tabla46[[#This Row],[Tipos de Acciones]]="","",'Formulario PPGR1'!#REF!)</f>
        <v>#REF!</v>
      </c>
      <c r="E667" s="419" t="e">
        <f>IF(Tabla46[[#This Row],[Tipos de Acciones]]="","",'Formulario PPGR1'!#REF!)</f>
        <v>#REF!</v>
      </c>
      <c r="F667" s="419" t="e">
        <f>IF(Tabla46[[#This Row],[Tipos de Acciones]]="","",'Formulario PPGR1'!#REF!)</f>
        <v>#REF!</v>
      </c>
      <c r="G667" s="416" t="s">
        <v>936</v>
      </c>
      <c r="H667" s="416" t="s">
        <v>2221</v>
      </c>
      <c r="I667" s="417" t="s">
        <v>2236</v>
      </c>
      <c r="J667" s="416" t="s">
        <v>2236</v>
      </c>
      <c r="K667" s="418" t="s">
        <v>2237</v>
      </c>
      <c r="L667" s="416" t="s">
        <v>469</v>
      </c>
      <c r="M667" s="316" t="s">
        <v>2279</v>
      </c>
      <c r="N667" s="316" t="s">
        <v>1157</v>
      </c>
      <c r="O667" s="415" t="s">
        <v>2200</v>
      </c>
      <c r="P667" s="318" t="s">
        <v>1157</v>
      </c>
      <c r="Q667" s="293" t="s">
        <v>2201</v>
      </c>
      <c r="R667" s="293">
        <v>2</v>
      </c>
      <c r="S667" s="517">
        <v>15733.33</v>
      </c>
      <c r="T667" s="520" t="e">
        <f>+[1]!Tabla46[[#This Row],[Precio Unitario]]*[1]!Tabla46[[#This Row],[Cantidad de Insumos]]</f>
        <v>#REF!</v>
      </c>
      <c r="U667" s="414">
        <v>239301</v>
      </c>
      <c r="V667" s="328" t="s">
        <v>926</v>
      </c>
      <c r="W667" s="420"/>
    </row>
    <row r="668" spans="2:23" ht="18.75" hidden="1" customHeight="1" x14ac:dyDescent="0.2">
      <c r="B668" s="419" t="e">
        <f>IF(Tabla46[[#This Row],[Tipos de Acciones]]="","",CONCATENATE(Tabla46[[#This Row],[POA]],".",Tabla46[[#This Row],[SRS]],".",Tabla46[[#This Row],[AREA]],".",Tabla46[[#This Row],[TIPO]]))</f>
        <v>#REF!</v>
      </c>
      <c r="C668" s="419" t="e">
        <f>IF(Tabla46[[#This Row],[Tipos de Acciones]]="","",'Formulario PPGR1'!#REF!)</f>
        <v>#REF!</v>
      </c>
      <c r="D668" s="419" t="e">
        <f>IF(Tabla46[[#This Row],[Tipos de Acciones]]="","",'Formulario PPGR1'!#REF!)</f>
        <v>#REF!</v>
      </c>
      <c r="E668" s="419" t="e">
        <f>IF(Tabla46[[#This Row],[Tipos de Acciones]]="","",'Formulario PPGR1'!#REF!)</f>
        <v>#REF!</v>
      </c>
      <c r="F668" s="419" t="e">
        <f>IF(Tabla46[[#This Row],[Tipos de Acciones]]="","",'Formulario PPGR1'!#REF!)</f>
        <v>#REF!</v>
      </c>
      <c r="G668" s="416" t="s">
        <v>936</v>
      </c>
      <c r="H668" s="416" t="s">
        <v>2221</v>
      </c>
      <c r="I668" s="417" t="s">
        <v>2222</v>
      </c>
      <c r="J668" s="416" t="s">
        <v>2222</v>
      </c>
      <c r="K668" s="418" t="s">
        <v>2226</v>
      </c>
      <c r="L668" s="416" t="s">
        <v>469</v>
      </c>
      <c r="M668" s="316" t="s">
        <v>2279</v>
      </c>
      <c r="N668" s="316" t="s">
        <v>1157</v>
      </c>
      <c r="O668" s="415" t="s">
        <v>2200</v>
      </c>
      <c r="P668" s="318" t="s">
        <v>1157</v>
      </c>
      <c r="Q668" s="293" t="s">
        <v>2201</v>
      </c>
      <c r="R668" s="293">
        <v>1</v>
      </c>
      <c r="S668" s="517">
        <v>104465.4</v>
      </c>
      <c r="T668" s="520" t="e">
        <f>+[1]!Tabla46[[#This Row],[Precio Unitario]]*[1]!Tabla46[[#This Row],[Cantidad de Insumos]]</f>
        <v>#REF!</v>
      </c>
      <c r="U668" s="414">
        <v>261901</v>
      </c>
      <c r="V668" s="328" t="s">
        <v>926</v>
      </c>
      <c r="W668" s="420"/>
    </row>
    <row r="669" spans="2:23" ht="18.75" hidden="1" customHeight="1" x14ac:dyDescent="0.2">
      <c r="B669" s="419" t="e">
        <f>IF(Tabla46[[#This Row],[Tipos de Acciones]]="","",CONCATENATE(Tabla46[[#This Row],[POA]],".",Tabla46[[#This Row],[SRS]],".",Tabla46[[#This Row],[AREA]],".",Tabla46[[#This Row],[TIPO]]))</f>
        <v>#REF!</v>
      </c>
      <c r="C669" s="419" t="e">
        <f>IF(Tabla46[[#This Row],[Tipos de Acciones]]="","",'Formulario PPGR1'!#REF!)</f>
        <v>#REF!</v>
      </c>
      <c r="D669" s="419" t="e">
        <f>IF(Tabla46[[#This Row],[Tipos de Acciones]]="","",'Formulario PPGR1'!#REF!)</f>
        <v>#REF!</v>
      </c>
      <c r="E669" s="419" t="e">
        <f>IF(Tabla46[[#This Row],[Tipos de Acciones]]="","",'Formulario PPGR1'!#REF!)</f>
        <v>#REF!</v>
      </c>
      <c r="F669" s="419" t="e">
        <f>IF(Tabla46[[#This Row],[Tipos de Acciones]]="","",'Formulario PPGR1'!#REF!)</f>
        <v>#REF!</v>
      </c>
      <c r="G669" s="416" t="s">
        <v>936</v>
      </c>
      <c r="H669" s="416" t="s">
        <v>2218</v>
      </c>
      <c r="I669" s="417" t="s">
        <v>2219</v>
      </c>
      <c r="J669" s="416" t="s">
        <v>2219</v>
      </c>
      <c r="K669" s="418" t="s">
        <v>2220</v>
      </c>
      <c r="L669" s="416" t="s">
        <v>469</v>
      </c>
      <c r="M669" s="316" t="s">
        <v>2279</v>
      </c>
      <c r="N669" s="316" t="s">
        <v>1157</v>
      </c>
      <c r="O669" s="415" t="s">
        <v>2200</v>
      </c>
      <c r="P669" s="318" t="s">
        <v>1157</v>
      </c>
      <c r="Q669" s="293" t="s">
        <v>2201</v>
      </c>
      <c r="R669" s="293">
        <v>2</v>
      </c>
      <c r="S669" s="517">
        <v>8600</v>
      </c>
      <c r="T669" s="520" t="e">
        <f>+[1]!Tabla46[[#This Row],[Precio Unitario]]*[1]!Tabla46[[#This Row],[Cantidad de Insumos]]</f>
        <v>#REF!</v>
      </c>
      <c r="U669" s="414">
        <v>239601</v>
      </c>
      <c r="V669" s="328" t="s">
        <v>926</v>
      </c>
      <c r="W669" s="420"/>
    </row>
    <row r="670" spans="2:23" ht="18.75" hidden="1" customHeight="1" x14ac:dyDescent="0.2">
      <c r="B670" s="419" t="e">
        <f>IF(Tabla46[[#This Row],[Tipos de Acciones]]="","",CONCATENATE(Tabla46[[#This Row],[POA]],".",Tabla46[[#This Row],[SRS]],".",Tabla46[[#This Row],[AREA]],".",Tabla46[[#This Row],[TIPO]]))</f>
        <v>#REF!</v>
      </c>
      <c r="C670" s="419" t="e">
        <f>IF(Tabla46[[#This Row],[Tipos de Acciones]]="","",'Formulario PPGR1'!#REF!)</f>
        <v>#REF!</v>
      </c>
      <c r="D670" s="419" t="e">
        <f>IF(Tabla46[[#This Row],[Tipos de Acciones]]="","",'Formulario PPGR1'!#REF!)</f>
        <v>#REF!</v>
      </c>
      <c r="E670" s="419" t="e">
        <f>IF(Tabla46[[#This Row],[Tipos de Acciones]]="","",'Formulario PPGR1'!#REF!)</f>
        <v>#REF!</v>
      </c>
      <c r="F670" s="419" t="e">
        <f>IF(Tabla46[[#This Row],[Tipos de Acciones]]="","",'Formulario PPGR1'!#REF!)</f>
        <v>#REF!</v>
      </c>
      <c r="G670" s="416" t="s">
        <v>936</v>
      </c>
      <c r="H670" s="416" t="s">
        <v>2221</v>
      </c>
      <c r="I670" s="417" t="s">
        <v>2222</v>
      </c>
      <c r="J670" s="416" t="s">
        <v>2222</v>
      </c>
      <c r="K670" s="418" t="s">
        <v>2223</v>
      </c>
      <c r="L670" s="416" t="s">
        <v>469</v>
      </c>
      <c r="M670" s="316" t="s">
        <v>2279</v>
      </c>
      <c r="N670" s="316" t="s">
        <v>1157</v>
      </c>
      <c r="O670" s="415" t="s">
        <v>2200</v>
      </c>
      <c r="P670" s="318" t="s">
        <v>1157</v>
      </c>
      <c r="Q670" s="293" t="s">
        <v>2201</v>
      </c>
      <c r="R670" s="293">
        <v>2</v>
      </c>
      <c r="S670" s="517">
        <v>43660</v>
      </c>
      <c r="T670" s="520" t="e">
        <f>+[1]!Tabla46[[#This Row],[Precio Unitario]]*[1]!Tabla46[[#This Row],[Cantidad de Insumos]]</f>
        <v>#REF!</v>
      </c>
      <c r="U670" s="414">
        <v>261901</v>
      </c>
      <c r="V670" s="328" t="s">
        <v>926</v>
      </c>
      <c r="W670" s="420"/>
    </row>
    <row r="671" spans="2:23" ht="18.75" hidden="1" customHeight="1" x14ac:dyDescent="0.2">
      <c r="B671" s="419" t="e">
        <f>IF(Tabla46[[#This Row],[Tipos de Acciones]]="","",CONCATENATE(Tabla46[[#This Row],[POA]],".",Tabla46[[#This Row],[SRS]],".",Tabla46[[#This Row],[AREA]],".",Tabla46[[#This Row],[TIPO]]))</f>
        <v>#REF!</v>
      </c>
      <c r="C671" s="419" t="e">
        <f>IF(Tabla46[[#This Row],[Tipos de Acciones]]="","",'Formulario PPGR1'!#REF!)</f>
        <v>#REF!</v>
      </c>
      <c r="D671" s="419" t="e">
        <f>IF(Tabla46[[#This Row],[Tipos de Acciones]]="","",'Formulario PPGR1'!#REF!)</f>
        <v>#REF!</v>
      </c>
      <c r="E671" s="419" t="e">
        <f>IF(Tabla46[[#This Row],[Tipos de Acciones]]="","",'Formulario PPGR1'!#REF!)</f>
        <v>#REF!</v>
      </c>
      <c r="F671" s="419" t="e">
        <f>IF(Tabla46[[#This Row],[Tipos de Acciones]]="","",'Formulario PPGR1'!#REF!)</f>
        <v>#REF!</v>
      </c>
      <c r="G671" s="416" t="s">
        <v>936</v>
      </c>
      <c r="H671" s="416" t="s">
        <v>2221</v>
      </c>
      <c r="I671" s="417" t="s">
        <v>2224</v>
      </c>
      <c r="J671" s="416" t="s">
        <v>2224</v>
      </c>
      <c r="K671" s="418" t="s">
        <v>2225</v>
      </c>
      <c r="L671" s="416" t="s">
        <v>469</v>
      </c>
      <c r="M671" s="316" t="s">
        <v>2279</v>
      </c>
      <c r="N671" s="316" t="s">
        <v>1157</v>
      </c>
      <c r="O671" s="415" t="s">
        <v>2200</v>
      </c>
      <c r="P671" s="318" t="s">
        <v>1157</v>
      </c>
      <c r="Q671" s="293" t="s">
        <v>2201</v>
      </c>
      <c r="R671" s="293">
        <v>1</v>
      </c>
      <c r="S671" s="517">
        <v>44333.33</v>
      </c>
      <c r="T671" s="520" t="e">
        <f>+[1]!Tabla46[[#This Row],[Precio Unitario]]*[1]!Tabla46[[#This Row],[Cantidad de Insumos]]</f>
        <v>#REF!</v>
      </c>
      <c r="U671" s="414">
        <v>239301</v>
      </c>
      <c r="V671" s="328" t="s">
        <v>926</v>
      </c>
      <c r="W671" s="420"/>
    </row>
    <row r="672" spans="2:23" ht="18.75" hidden="1" customHeight="1" x14ac:dyDescent="0.2">
      <c r="B672" s="419" t="e">
        <f>IF(Tabla46[[#This Row],[Tipos de Acciones]]="","",CONCATENATE(Tabla46[[#This Row],[POA]],".",Tabla46[[#This Row],[SRS]],".",Tabla46[[#This Row],[AREA]],".",Tabla46[[#This Row],[TIPO]]))</f>
        <v>#REF!</v>
      </c>
      <c r="C672" s="419" t="e">
        <f>IF(Tabla46[[#This Row],[Tipos de Acciones]]="","",'Formulario PPGR1'!#REF!)</f>
        <v>#REF!</v>
      </c>
      <c r="D672" s="419" t="e">
        <f>IF(Tabla46[[#This Row],[Tipos de Acciones]]="","",'Formulario PPGR1'!#REF!)</f>
        <v>#REF!</v>
      </c>
      <c r="E672" s="419" t="e">
        <f>IF(Tabla46[[#This Row],[Tipos de Acciones]]="","",'Formulario PPGR1'!#REF!)</f>
        <v>#REF!</v>
      </c>
      <c r="F672" s="419" t="e">
        <f>IF(Tabla46[[#This Row],[Tipos de Acciones]]="","",'Formulario PPGR1'!#REF!)</f>
        <v>#REF!</v>
      </c>
      <c r="G672" s="416" t="s">
        <v>936</v>
      </c>
      <c r="H672" s="416" t="s">
        <v>2221</v>
      </c>
      <c r="I672" s="417" t="s">
        <v>2231</v>
      </c>
      <c r="J672" s="416" t="s">
        <v>2231</v>
      </c>
      <c r="K672" s="418" t="s">
        <v>2232</v>
      </c>
      <c r="L672" s="416" t="s">
        <v>469</v>
      </c>
      <c r="M672" s="316" t="s">
        <v>2279</v>
      </c>
      <c r="N672" s="316" t="s">
        <v>1157</v>
      </c>
      <c r="O672" s="415" t="s">
        <v>2200</v>
      </c>
      <c r="P672" s="318" t="s">
        <v>1157</v>
      </c>
      <c r="Q672" s="293" t="s">
        <v>2201</v>
      </c>
      <c r="R672" s="293">
        <v>2</v>
      </c>
      <c r="S672" s="517">
        <v>32099.97</v>
      </c>
      <c r="T672" s="520" t="e">
        <f>+[1]!Tabla46[[#This Row],[Precio Unitario]]*[1]!Tabla46[[#This Row],[Cantidad de Insumos]]</f>
        <v>#REF!</v>
      </c>
      <c r="U672" s="414">
        <v>239301</v>
      </c>
      <c r="V672" s="328" t="s">
        <v>926</v>
      </c>
      <c r="W672" s="420"/>
    </row>
    <row r="673" spans="2:23" ht="18.75" hidden="1" customHeight="1" x14ac:dyDescent="0.2">
      <c r="B673" s="419" t="e">
        <f>IF(Tabla46[[#This Row],[Tipos de Acciones]]="","",CONCATENATE(Tabla46[[#This Row],[POA]],".",Tabla46[[#This Row],[SRS]],".",Tabla46[[#This Row],[AREA]],".",Tabla46[[#This Row],[TIPO]]))</f>
        <v>#REF!</v>
      </c>
      <c r="C673" s="419" t="e">
        <f>IF(Tabla46[[#This Row],[Tipos de Acciones]]="","",'Formulario PPGR1'!#REF!)</f>
        <v>#REF!</v>
      </c>
      <c r="D673" s="419" t="e">
        <f>IF(Tabla46[[#This Row],[Tipos de Acciones]]="","",'Formulario PPGR1'!#REF!)</f>
        <v>#REF!</v>
      </c>
      <c r="E673" s="419" t="e">
        <f>IF(Tabla46[[#This Row],[Tipos de Acciones]]="","",'Formulario PPGR1'!#REF!)</f>
        <v>#REF!</v>
      </c>
      <c r="F673" s="419" t="e">
        <f>IF(Tabla46[[#This Row],[Tipos de Acciones]]="","",'Formulario PPGR1'!#REF!)</f>
        <v>#REF!</v>
      </c>
      <c r="G673" s="416" t="s">
        <v>936</v>
      </c>
      <c r="H673" s="416" t="s">
        <v>2221</v>
      </c>
      <c r="I673" s="417" t="s">
        <v>2233</v>
      </c>
      <c r="J673" s="416" t="s">
        <v>2234</v>
      </c>
      <c r="K673" s="418" t="s">
        <v>2235</v>
      </c>
      <c r="L673" s="416" t="s">
        <v>469</v>
      </c>
      <c r="M673" s="316" t="s">
        <v>2279</v>
      </c>
      <c r="N673" s="316" t="s">
        <v>1157</v>
      </c>
      <c r="O673" s="415" t="s">
        <v>2200</v>
      </c>
      <c r="P673" s="318" t="s">
        <v>1157</v>
      </c>
      <c r="Q673" s="293" t="s">
        <v>2201</v>
      </c>
      <c r="R673" s="293">
        <v>1</v>
      </c>
      <c r="S673" s="517">
        <v>8270</v>
      </c>
      <c r="T673" s="520" t="e">
        <f>+[1]!Tabla46[[#This Row],[Precio Unitario]]*[1]!Tabla46[[#This Row],[Cantidad de Insumos]]</f>
        <v>#REF!</v>
      </c>
      <c r="U673" s="414">
        <v>239301</v>
      </c>
      <c r="V673" s="328" t="s">
        <v>926</v>
      </c>
      <c r="W673" s="420"/>
    </row>
    <row r="674" spans="2:23" ht="18.75" hidden="1" customHeight="1" x14ac:dyDescent="0.2">
      <c r="B674" s="419" t="e">
        <f>IF(Tabla46[[#This Row],[Tipos de Acciones]]="","",CONCATENATE(Tabla46[[#This Row],[POA]],".",Tabla46[[#This Row],[SRS]],".",Tabla46[[#This Row],[AREA]],".",Tabla46[[#This Row],[TIPO]]))</f>
        <v>#REF!</v>
      </c>
      <c r="C674" s="419" t="e">
        <f>IF(Tabla46[[#This Row],[Tipos de Acciones]]="","",'Formulario PPGR1'!#REF!)</f>
        <v>#REF!</v>
      </c>
      <c r="D674" s="419" t="e">
        <f>IF(Tabla46[[#This Row],[Tipos de Acciones]]="","",'Formulario PPGR1'!#REF!)</f>
        <v>#REF!</v>
      </c>
      <c r="E674" s="419" t="e">
        <f>IF(Tabla46[[#This Row],[Tipos de Acciones]]="","",'Formulario PPGR1'!#REF!)</f>
        <v>#REF!</v>
      </c>
      <c r="F674" s="419" t="e">
        <f>IF(Tabla46[[#This Row],[Tipos de Acciones]]="","",'Formulario PPGR1'!#REF!)</f>
        <v>#REF!</v>
      </c>
      <c r="G674" s="416" t="s">
        <v>936</v>
      </c>
      <c r="H674" s="416" t="s">
        <v>2221</v>
      </c>
      <c r="I674" s="417" t="s">
        <v>2241</v>
      </c>
      <c r="J674" s="416" t="s">
        <v>2241</v>
      </c>
      <c r="K674" s="418" t="s">
        <v>2242</v>
      </c>
      <c r="L674" s="416" t="s">
        <v>469</v>
      </c>
      <c r="M674" s="316" t="s">
        <v>2279</v>
      </c>
      <c r="N674" s="316" t="s">
        <v>1157</v>
      </c>
      <c r="O674" s="415" t="s">
        <v>2200</v>
      </c>
      <c r="P674" s="318" t="s">
        <v>1157</v>
      </c>
      <c r="Q674" s="293" t="s">
        <v>2201</v>
      </c>
      <c r="R674" s="293">
        <v>2</v>
      </c>
      <c r="S674" s="517">
        <v>980</v>
      </c>
      <c r="T674" s="520" t="e">
        <f>+[1]!Tabla46[[#This Row],[Precio Unitario]]*[1]!Tabla46[[#This Row],[Cantidad de Insumos]]</f>
        <v>#REF!</v>
      </c>
      <c r="U674" s="414">
        <v>239301</v>
      </c>
      <c r="V674" s="328" t="s">
        <v>926</v>
      </c>
      <c r="W674" s="420"/>
    </row>
    <row r="675" spans="2:23" ht="18.75" hidden="1" customHeight="1" x14ac:dyDescent="0.2">
      <c r="B675" s="419" t="e">
        <f>IF(Tabla46[[#This Row],[Tipos de Acciones]]="","",CONCATENATE(Tabla46[[#This Row],[POA]],".",Tabla46[[#This Row],[SRS]],".",Tabla46[[#This Row],[AREA]],".",Tabla46[[#This Row],[TIPO]]))</f>
        <v>#REF!</v>
      </c>
      <c r="C675" s="419" t="e">
        <f>IF(Tabla46[[#This Row],[Tipos de Acciones]]="","",'Formulario PPGR1'!#REF!)</f>
        <v>#REF!</v>
      </c>
      <c r="D675" s="419" t="e">
        <f>IF(Tabla46[[#This Row],[Tipos de Acciones]]="","",'Formulario PPGR1'!#REF!)</f>
        <v>#REF!</v>
      </c>
      <c r="E675" s="419" t="e">
        <f>IF(Tabla46[[#This Row],[Tipos de Acciones]]="","",'Formulario PPGR1'!#REF!)</f>
        <v>#REF!</v>
      </c>
      <c r="F675" s="419" t="e">
        <f>IF(Tabla46[[#This Row],[Tipos de Acciones]]="","",'Formulario PPGR1'!#REF!)</f>
        <v>#REF!</v>
      </c>
      <c r="G675" s="416" t="s">
        <v>936</v>
      </c>
      <c r="H675" s="416" t="s">
        <v>2221</v>
      </c>
      <c r="I675" s="417" t="s">
        <v>2241</v>
      </c>
      <c r="J675" s="416" t="s">
        <v>2241</v>
      </c>
      <c r="K675" s="418" t="s">
        <v>2243</v>
      </c>
      <c r="L675" s="416" t="s">
        <v>469</v>
      </c>
      <c r="M675" s="316" t="s">
        <v>2279</v>
      </c>
      <c r="N675" s="316" t="s">
        <v>1157</v>
      </c>
      <c r="O675" s="415" t="s">
        <v>2200</v>
      </c>
      <c r="P675" s="318" t="s">
        <v>1157</v>
      </c>
      <c r="Q675" s="293" t="s">
        <v>2201</v>
      </c>
      <c r="R675" s="293">
        <v>2</v>
      </c>
      <c r="S675" s="517">
        <v>3520</v>
      </c>
      <c r="T675" s="520" t="e">
        <f>+[1]!Tabla46[[#This Row],[Precio Unitario]]*[1]!Tabla46[[#This Row],[Cantidad de Insumos]]</f>
        <v>#REF!</v>
      </c>
      <c r="U675" s="414">
        <v>239301</v>
      </c>
      <c r="V675" s="328" t="s">
        <v>926</v>
      </c>
      <c r="W675" s="420"/>
    </row>
    <row r="676" spans="2:23" ht="18.75" hidden="1" customHeight="1" x14ac:dyDescent="0.2">
      <c r="B676" s="419" t="e">
        <f>IF(Tabla46[[#This Row],[Tipos de Acciones]]="","",CONCATENATE(Tabla46[[#This Row],[POA]],".",Tabla46[[#This Row],[SRS]],".",Tabla46[[#This Row],[AREA]],".",Tabla46[[#This Row],[TIPO]]))</f>
        <v>#REF!</v>
      </c>
      <c r="C676" s="419" t="e">
        <f>IF(Tabla46[[#This Row],[Tipos de Acciones]]="","",'Formulario PPGR1'!#REF!)</f>
        <v>#REF!</v>
      </c>
      <c r="D676" s="419" t="e">
        <f>IF(Tabla46[[#This Row],[Tipos de Acciones]]="","",'Formulario PPGR1'!#REF!)</f>
        <v>#REF!</v>
      </c>
      <c r="E676" s="419" t="e">
        <f>IF(Tabla46[[#This Row],[Tipos de Acciones]]="","",'Formulario PPGR1'!#REF!)</f>
        <v>#REF!</v>
      </c>
      <c r="F676" s="419" t="e">
        <f>IF(Tabla46[[#This Row],[Tipos de Acciones]]="","",'Formulario PPGR1'!#REF!)</f>
        <v>#REF!</v>
      </c>
      <c r="G676" s="416" t="s">
        <v>936</v>
      </c>
      <c r="H676" s="416" t="s">
        <v>2221</v>
      </c>
      <c r="I676" s="417" t="s">
        <v>2236</v>
      </c>
      <c r="J676" s="416" t="s">
        <v>2236</v>
      </c>
      <c r="K676" s="418" t="s">
        <v>2239</v>
      </c>
      <c r="L676" s="416" t="s">
        <v>469</v>
      </c>
      <c r="M676" s="316" t="s">
        <v>2279</v>
      </c>
      <c r="N676" s="316" t="s">
        <v>1157</v>
      </c>
      <c r="O676" s="415" t="s">
        <v>2200</v>
      </c>
      <c r="P676" s="318" t="s">
        <v>1157</v>
      </c>
      <c r="Q676" s="293" t="s">
        <v>2201</v>
      </c>
      <c r="R676" s="293">
        <v>2</v>
      </c>
      <c r="S676" s="517">
        <v>15733.33</v>
      </c>
      <c r="T676" s="520" t="e">
        <f>+[1]!Tabla46[[#This Row],[Precio Unitario]]*[1]!Tabla46[[#This Row],[Cantidad de Insumos]]</f>
        <v>#REF!</v>
      </c>
      <c r="U676" s="414">
        <v>239301</v>
      </c>
      <c r="V676" s="328" t="s">
        <v>926</v>
      </c>
      <c r="W676" s="420"/>
    </row>
    <row r="677" spans="2:23" ht="18.75" hidden="1" customHeight="1" x14ac:dyDescent="0.2">
      <c r="B677" s="419" t="e">
        <f>IF(Tabla46[[#This Row],[Tipos de Acciones]]="","",CONCATENATE(Tabla46[[#This Row],[POA]],".",Tabla46[[#This Row],[SRS]],".",Tabla46[[#This Row],[AREA]],".",Tabla46[[#This Row],[TIPO]]))</f>
        <v>#REF!</v>
      </c>
      <c r="C677" s="419" t="e">
        <f>IF(Tabla46[[#This Row],[Tipos de Acciones]]="","",'Formulario PPGR1'!#REF!)</f>
        <v>#REF!</v>
      </c>
      <c r="D677" s="419" t="e">
        <f>IF(Tabla46[[#This Row],[Tipos de Acciones]]="","",'Formulario PPGR1'!#REF!)</f>
        <v>#REF!</v>
      </c>
      <c r="E677" s="419" t="e">
        <f>IF(Tabla46[[#This Row],[Tipos de Acciones]]="","",'Formulario PPGR1'!#REF!)</f>
        <v>#REF!</v>
      </c>
      <c r="F677" s="419" t="e">
        <f>IF(Tabla46[[#This Row],[Tipos de Acciones]]="","",'Formulario PPGR1'!#REF!)</f>
        <v>#REF!</v>
      </c>
      <c r="G677" s="416" t="s">
        <v>936</v>
      </c>
      <c r="H677" s="416" t="s">
        <v>2221</v>
      </c>
      <c r="I677" s="417" t="s">
        <v>2236</v>
      </c>
      <c r="J677" s="416" t="s">
        <v>2236</v>
      </c>
      <c r="K677" s="418" t="s">
        <v>2240</v>
      </c>
      <c r="L677" s="416" t="s">
        <v>469</v>
      </c>
      <c r="M677" s="316" t="s">
        <v>2279</v>
      </c>
      <c r="N677" s="316" t="s">
        <v>1157</v>
      </c>
      <c r="O677" s="415" t="s">
        <v>2200</v>
      </c>
      <c r="P677" s="318" t="s">
        <v>1157</v>
      </c>
      <c r="Q677" s="293" t="s">
        <v>2201</v>
      </c>
      <c r="R677" s="293">
        <v>2</v>
      </c>
      <c r="S677" s="517">
        <v>4500</v>
      </c>
      <c r="T677" s="520" t="e">
        <f>+[1]!Tabla46[[#This Row],[Precio Unitario]]*[1]!Tabla46[[#This Row],[Cantidad de Insumos]]</f>
        <v>#REF!</v>
      </c>
      <c r="U677" s="414">
        <v>239301</v>
      </c>
      <c r="V677" s="328" t="s">
        <v>926</v>
      </c>
      <c r="W677" s="420"/>
    </row>
    <row r="678" spans="2:23" ht="18.75" hidden="1" customHeight="1" x14ac:dyDescent="0.2">
      <c r="B678" s="419" t="e">
        <f>IF(Tabla46[[#This Row],[Tipos de Acciones]]="","",CONCATENATE(Tabla46[[#This Row],[POA]],".",Tabla46[[#This Row],[SRS]],".",Tabla46[[#This Row],[AREA]],".",Tabla46[[#This Row],[TIPO]]))</f>
        <v>#REF!</v>
      </c>
      <c r="C678" s="419" t="e">
        <f>IF(Tabla46[[#This Row],[Tipos de Acciones]]="","",'Formulario PPGR1'!#REF!)</f>
        <v>#REF!</v>
      </c>
      <c r="D678" s="419" t="e">
        <f>IF(Tabla46[[#This Row],[Tipos de Acciones]]="","",'Formulario PPGR1'!#REF!)</f>
        <v>#REF!</v>
      </c>
      <c r="E678" s="419" t="e">
        <f>IF(Tabla46[[#This Row],[Tipos de Acciones]]="","",'Formulario PPGR1'!#REF!)</f>
        <v>#REF!</v>
      </c>
      <c r="F678" s="419" t="e">
        <f>IF(Tabla46[[#This Row],[Tipos de Acciones]]="","",'Formulario PPGR1'!#REF!)</f>
        <v>#REF!</v>
      </c>
      <c r="G678" s="416" t="s">
        <v>936</v>
      </c>
      <c r="H678" s="416" t="s">
        <v>2209</v>
      </c>
      <c r="I678" s="417" t="s">
        <v>2200</v>
      </c>
      <c r="J678" s="416" t="s">
        <v>2248</v>
      </c>
      <c r="K678" s="418" t="s">
        <v>2248</v>
      </c>
      <c r="L678" s="416" t="s">
        <v>469</v>
      </c>
      <c r="M678" s="316" t="s">
        <v>2279</v>
      </c>
      <c r="N678" s="316" t="s">
        <v>1157</v>
      </c>
      <c r="O678" s="415" t="s">
        <v>2200</v>
      </c>
      <c r="P678" s="318" t="s">
        <v>1157</v>
      </c>
      <c r="Q678" s="293" t="s">
        <v>2201</v>
      </c>
      <c r="R678" s="293">
        <v>1</v>
      </c>
      <c r="S678" s="517">
        <v>30000</v>
      </c>
      <c r="T678" s="520" t="e">
        <f>+[1]!Tabla46[[#This Row],[Precio Unitario]]*[1]!Tabla46[[#This Row],[Cantidad de Insumos]]</f>
        <v>#REF!</v>
      </c>
      <c r="U678" s="414">
        <v>265801</v>
      </c>
      <c r="V678" s="328" t="s">
        <v>926</v>
      </c>
      <c r="W678" s="420"/>
    </row>
    <row r="679" spans="2:23" ht="18.75" hidden="1" customHeight="1" x14ac:dyDescent="0.2">
      <c r="B679" s="419" t="e">
        <f>IF(Tabla46[[#This Row],[Tipos de Acciones]]="","",CONCATENATE(Tabla46[[#This Row],[POA]],".",Tabla46[[#This Row],[SRS]],".",Tabla46[[#This Row],[AREA]],".",Tabla46[[#This Row],[TIPO]]))</f>
        <v>#REF!</v>
      </c>
      <c r="C679" s="419" t="e">
        <f>IF(Tabla46[[#This Row],[Tipos de Acciones]]="","",'Formulario PPGR1'!#REF!)</f>
        <v>#REF!</v>
      </c>
      <c r="D679" s="419" t="e">
        <f>IF(Tabla46[[#This Row],[Tipos de Acciones]]="","",'Formulario PPGR1'!#REF!)</f>
        <v>#REF!</v>
      </c>
      <c r="E679" s="419" t="e">
        <f>IF(Tabla46[[#This Row],[Tipos de Acciones]]="","",'Formulario PPGR1'!#REF!)</f>
        <v>#REF!</v>
      </c>
      <c r="F679" s="419" t="e">
        <f>IF(Tabla46[[#This Row],[Tipos de Acciones]]="","",'Formulario PPGR1'!#REF!)</f>
        <v>#REF!</v>
      </c>
      <c r="G679" s="416" t="s">
        <v>934</v>
      </c>
      <c r="H679" s="416" t="s">
        <v>2209</v>
      </c>
      <c r="I679" s="417" t="s">
        <v>2200</v>
      </c>
      <c r="J679" s="416" t="s">
        <v>2248</v>
      </c>
      <c r="K679" s="418" t="s">
        <v>2248</v>
      </c>
      <c r="L679" s="416" t="s">
        <v>469</v>
      </c>
      <c r="M679" s="316" t="s">
        <v>2279</v>
      </c>
      <c r="N679" s="316" t="s">
        <v>1157</v>
      </c>
      <c r="O679" s="415" t="s">
        <v>2200</v>
      </c>
      <c r="P679" s="318" t="s">
        <v>1157</v>
      </c>
      <c r="Q679" s="293" t="s">
        <v>2201</v>
      </c>
      <c r="R679" s="293">
        <v>3</v>
      </c>
      <c r="S679" s="517">
        <v>5000</v>
      </c>
      <c r="T679" s="520" t="e">
        <f>+[1]!Tabla46[[#This Row],[Precio Unitario]]*[1]!Tabla46[[#This Row],[Cantidad de Insumos]]</f>
        <v>#REF!</v>
      </c>
      <c r="U679" s="414">
        <v>265801</v>
      </c>
      <c r="V679" s="328" t="s">
        <v>926</v>
      </c>
      <c r="W679" s="420"/>
    </row>
    <row r="680" spans="2:23" ht="18.75" hidden="1" customHeight="1" x14ac:dyDescent="0.2">
      <c r="B680" s="419" t="e">
        <f>IF(Tabla46[[#This Row],[Tipos de Acciones]]="","",CONCATENATE(Tabla46[[#This Row],[POA]],".",Tabla46[[#This Row],[SRS]],".",Tabla46[[#This Row],[AREA]],".",Tabla46[[#This Row],[TIPO]]))</f>
        <v>#REF!</v>
      </c>
      <c r="C680" s="419" t="e">
        <f>IF(Tabla46[[#This Row],[Tipos de Acciones]]="","",'Formulario PPGR1'!#REF!)</f>
        <v>#REF!</v>
      </c>
      <c r="D680" s="419" t="e">
        <f>IF(Tabla46[[#This Row],[Tipos de Acciones]]="","",'Formulario PPGR1'!#REF!)</f>
        <v>#REF!</v>
      </c>
      <c r="E680" s="419" t="e">
        <f>IF(Tabla46[[#This Row],[Tipos de Acciones]]="","",'Formulario PPGR1'!#REF!)</f>
        <v>#REF!</v>
      </c>
      <c r="F680" s="419" t="e">
        <f>IF(Tabla46[[#This Row],[Tipos de Acciones]]="","",'Formulario PPGR1'!#REF!)</f>
        <v>#REF!</v>
      </c>
      <c r="G680" s="416" t="s">
        <v>936</v>
      </c>
      <c r="H680" s="416" t="s">
        <v>2221</v>
      </c>
      <c r="I680" s="417" t="s">
        <v>2244</v>
      </c>
      <c r="J680" s="416" t="s">
        <v>2244</v>
      </c>
      <c r="K680" s="418" t="s">
        <v>2245</v>
      </c>
      <c r="L680" s="416" t="s">
        <v>469</v>
      </c>
      <c r="M680" s="316" t="s">
        <v>2279</v>
      </c>
      <c r="N680" s="316" t="s">
        <v>1157</v>
      </c>
      <c r="O680" s="415" t="s">
        <v>2200</v>
      </c>
      <c r="P680" s="318" t="s">
        <v>1157</v>
      </c>
      <c r="Q680" s="293" t="s">
        <v>2201</v>
      </c>
      <c r="R680" s="293">
        <v>1</v>
      </c>
      <c r="S680" s="517">
        <v>14666.65</v>
      </c>
      <c r="T680" s="520" t="e">
        <f>+[1]!Tabla46[[#This Row],[Precio Unitario]]*[1]!Tabla46[[#This Row],[Cantidad de Insumos]]</f>
        <v>#REF!</v>
      </c>
      <c r="U680" s="414">
        <v>239601</v>
      </c>
      <c r="V680" s="328" t="s">
        <v>926</v>
      </c>
      <c r="W680" s="420"/>
    </row>
    <row r="681" spans="2:23" ht="18.75" hidden="1" customHeight="1" x14ac:dyDescent="0.2">
      <c r="B681" s="419" t="e">
        <f>IF(Tabla46[[#This Row],[Tipos de Acciones]]="","",CONCATENATE(Tabla46[[#This Row],[POA]],".",Tabla46[[#This Row],[SRS]],".",Tabla46[[#This Row],[AREA]],".",Tabla46[[#This Row],[TIPO]]))</f>
        <v>#REF!</v>
      </c>
      <c r="C681" s="419" t="e">
        <f>IF(Tabla46[[#This Row],[Tipos de Acciones]]="","",'Formulario PPGR1'!#REF!)</f>
        <v>#REF!</v>
      </c>
      <c r="D681" s="419" t="e">
        <f>IF(Tabla46[[#This Row],[Tipos de Acciones]]="","",'Formulario PPGR1'!#REF!)</f>
        <v>#REF!</v>
      </c>
      <c r="E681" s="419" t="e">
        <f>IF(Tabla46[[#This Row],[Tipos de Acciones]]="","",'Formulario PPGR1'!#REF!)</f>
        <v>#REF!</v>
      </c>
      <c r="F681" s="419" t="e">
        <f>IF(Tabla46[[#This Row],[Tipos de Acciones]]="","",'Formulario PPGR1'!#REF!)</f>
        <v>#REF!</v>
      </c>
      <c r="G681" s="416" t="s">
        <v>936</v>
      </c>
      <c r="H681" s="416" t="s">
        <v>2221</v>
      </c>
      <c r="I681" s="417" t="s">
        <v>2246</v>
      </c>
      <c r="J681" s="416" t="s">
        <v>2246</v>
      </c>
      <c r="K681" s="418" t="s">
        <v>2247</v>
      </c>
      <c r="L681" s="416" t="s">
        <v>469</v>
      </c>
      <c r="M681" s="316" t="s">
        <v>2279</v>
      </c>
      <c r="N681" s="316" t="s">
        <v>1157</v>
      </c>
      <c r="O681" s="415" t="s">
        <v>2200</v>
      </c>
      <c r="P681" s="318" t="s">
        <v>1157</v>
      </c>
      <c r="Q681" s="293" t="s">
        <v>2201</v>
      </c>
      <c r="R681" s="293">
        <v>1</v>
      </c>
      <c r="S681" s="517">
        <v>257712</v>
      </c>
      <c r="T681" s="520" t="e">
        <f>+[1]!Tabla46[[#This Row],[Precio Unitario]]*[1]!Tabla46[[#This Row],[Cantidad de Insumos]]</f>
        <v>#REF!</v>
      </c>
      <c r="U681" s="414">
        <v>261401</v>
      </c>
      <c r="V681" s="328" t="s">
        <v>926</v>
      </c>
      <c r="W681" s="420"/>
    </row>
    <row r="682" spans="2:23" ht="18.75" hidden="1" customHeight="1" x14ac:dyDescent="0.2">
      <c r="B682" s="419" t="e">
        <f>IF(Tabla46[[#This Row],[Tipos de Acciones]]="","",CONCATENATE(Tabla46[[#This Row],[POA]],".",Tabla46[[#This Row],[SRS]],".",Tabla46[[#This Row],[AREA]],".",Tabla46[[#This Row],[TIPO]]))</f>
        <v>#REF!</v>
      </c>
      <c r="C682" s="419" t="e">
        <f>IF(Tabla46[[#This Row],[Tipos de Acciones]]="","",'Formulario PPGR1'!#REF!)</f>
        <v>#REF!</v>
      </c>
      <c r="D682" s="419" t="e">
        <f>IF(Tabla46[[#This Row],[Tipos de Acciones]]="","",'Formulario PPGR1'!#REF!)</f>
        <v>#REF!</v>
      </c>
      <c r="E682" s="419" t="e">
        <f>IF(Tabla46[[#This Row],[Tipos de Acciones]]="","",'Formulario PPGR1'!#REF!)</f>
        <v>#REF!</v>
      </c>
      <c r="F682" s="419" t="e">
        <f>IF(Tabla46[[#This Row],[Tipos de Acciones]]="","",'Formulario PPGR1'!#REF!)</f>
        <v>#REF!</v>
      </c>
      <c r="G682" s="416" t="s">
        <v>936</v>
      </c>
      <c r="H682" s="416" t="s">
        <v>2221</v>
      </c>
      <c r="I682" s="417" t="s">
        <v>2236</v>
      </c>
      <c r="J682" s="416" t="s">
        <v>2236</v>
      </c>
      <c r="K682" s="418" t="s">
        <v>2238</v>
      </c>
      <c r="L682" s="416" t="s">
        <v>469</v>
      </c>
      <c r="M682" s="316" t="s">
        <v>2279</v>
      </c>
      <c r="N682" s="316" t="s">
        <v>1157</v>
      </c>
      <c r="O682" s="415" t="s">
        <v>2200</v>
      </c>
      <c r="P682" s="318" t="s">
        <v>1157</v>
      </c>
      <c r="Q682" s="293" t="s">
        <v>2201</v>
      </c>
      <c r="R682" s="293">
        <v>2</v>
      </c>
      <c r="S682" s="517">
        <v>4500</v>
      </c>
      <c r="T682" s="520" t="e">
        <f>+[1]!Tabla46[[#This Row],[Precio Unitario]]*[1]!Tabla46[[#This Row],[Cantidad de Insumos]]</f>
        <v>#REF!</v>
      </c>
      <c r="U682" s="414">
        <v>239301</v>
      </c>
      <c r="V682" s="328" t="s">
        <v>926</v>
      </c>
      <c r="W682" s="420"/>
    </row>
    <row r="683" spans="2:23" ht="18.75" hidden="1" customHeight="1" x14ac:dyDescent="0.2">
      <c r="B683" s="419" t="e">
        <f>IF(Tabla46[[#This Row],[Tipos de Acciones]]="","",CONCATENATE(Tabla46[[#This Row],[POA]],".",Tabla46[[#This Row],[SRS]],".",Tabla46[[#This Row],[AREA]],".",Tabla46[[#This Row],[TIPO]]))</f>
        <v>#REF!</v>
      </c>
      <c r="C683" s="419" t="e">
        <f>IF(Tabla46[[#This Row],[Tipos de Acciones]]="","",'Formulario PPGR1'!#REF!)</f>
        <v>#REF!</v>
      </c>
      <c r="D683" s="419" t="e">
        <f>IF(Tabla46[[#This Row],[Tipos de Acciones]]="","",'Formulario PPGR1'!#REF!)</f>
        <v>#REF!</v>
      </c>
      <c r="E683" s="419" t="e">
        <f>IF(Tabla46[[#This Row],[Tipos de Acciones]]="","",'Formulario PPGR1'!#REF!)</f>
        <v>#REF!</v>
      </c>
      <c r="F683" s="419" t="e">
        <f>IF(Tabla46[[#This Row],[Tipos de Acciones]]="","",'Formulario PPGR1'!#REF!)</f>
        <v>#REF!</v>
      </c>
      <c r="G683" s="416" t="s">
        <v>936</v>
      </c>
      <c r="H683" s="416" t="s">
        <v>2221</v>
      </c>
      <c r="I683" s="417" t="s">
        <v>2227</v>
      </c>
      <c r="J683" s="416" t="s">
        <v>2227</v>
      </c>
      <c r="K683" s="418" t="s">
        <v>2228</v>
      </c>
      <c r="L683" s="416" t="s">
        <v>469</v>
      </c>
      <c r="M683" s="316" t="s">
        <v>2279</v>
      </c>
      <c r="N683" s="316" t="s">
        <v>1157</v>
      </c>
      <c r="O683" s="415" t="s">
        <v>2200</v>
      </c>
      <c r="P683" s="318" t="s">
        <v>1157</v>
      </c>
      <c r="Q683" s="293" t="s">
        <v>2201</v>
      </c>
      <c r="R683" s="293">
        <v>1</v>
      </c>
      <c r="S683" s="517">
        <v>12836.04</v>
      </c>
      <c r="T683" s="520" t="e">
        <f>+[1]!Tabla46[[#This Row],[Precio Unitario]]*[1]!Tabla46[[#This Row],[Cantidad de Insumos]]</f>
        <v>#REF!</v>
      </c>
      <c r="U683" s="414">
        <v>239301</v>
      </c>
      <c r="V683" s="328" t="s">
        <v>926</v>
      </c>
      <c r="W683" s="420"/>
    </row>
    <row r="684" spans="2:23" ht="18.75" hidden="1" customHeight="1" x14ac:dyDescent="0.2">
      <c r="B684" s="419" t="e">
        <f>IF(Tabla46[[#This Row],[Tipos de Acciones]]="","",CONCATENATE(Tabla46[[#This Row],[POA]],".",Tabla46[[#This Row],[SRS]],".",Tabla46[[#This Row],[AREA]],".",Tabla46[[#This Row],[TIPO]]))</f>
        <v>#REF!</v>
      </c>
      <c r="C684" s="419" t="e">
        <f>IF(Tabla46[[#This Row],[Tipos de Acciones]]="","",'Formulario PPGR1'!#REF!)</f>
        <v>#REF!</v>
      </c>
      <c r="D684" s="419" t="e">
        <f>IF(Tabla46[[#This Row],[Tipos de Acciones]]="","",'Formulario PPGR1'!#REF!)</f>
        <v>#REF!</v>
      </c>
      <c r="E684" s="419" t="e">
        <f>IF(Tabla46[[#This Row],[Tipos de Acciones]]="","",'Formulario PPGR1'!#REF!)</f>
        <v>#REF!</v>
      </c>
      <c r="F684" s="419" t="e">
        <f>IF(Tabla46[[#This Row],[Tipos de Acciones]]="","",'Formulario PPGR1'!#REF!)</f>
        <v>#REF!</v>
      </c>
      <c r="G684" s="416" t="s">
        <v>936</v>
      </c>
      <c r="H684" s="416" t="s">
        <v>2221</v>
      </c>
      <c r="I684" s="417" t="s">
        <v>2229</v>
      </c>
      <c r="J684" s="416" t="s">
        <v>2229</v>
      </c>
      <c r="K684" s="418" t="s">
        <v>2230</v>
      </c>
      <c r="L684" s="416" t="s">
        <v>469</v>
      </c>
      <c r="M684" s="316" t="s">
        <v>2279</v>
      </c>
      <c r="N684" s="316" t="s">
        <v>1157</v>
      </c>
      <c r="O684" s="415" t="s">
        <v>2200</v>
      </c>
      <c r="P684" s="318" t="s">
        <v>1157</v>
      </c>
      <c r="Q684" s="293" t="s">
        <v>2201</v>
      </c>
      <c r="R684" s="293">
        <v>1</v>
      </c>
      <c r="S684" s="517">
        <v>180000</v>
      </c>
      <c r="T684" s="520" t="e">
        <f>+[1]!Tabla46[[#This Row],[Precio Unitario]]*[1]!Tabla46[[#This Row],[Cantidad de Insumos]]</f>
        <v>#REF!</v>
      </c>
      <c r="U684" s="414">
        <v>261301</v>
      </c>
      <c r="V684" s="328" t="s">
        <v>926</v>
      </c>
      <c r="W684" s="420"/>
    </row>
    <row r="685" spans="2:23" ht="18.75" hidden="1" customHeight="1" x14ac:dyDescent="0.2">
      <c r="B685" s="419" t="e">
        <f>IF(Tabla46[[#This Row],[Tipos de Acciones]]="","",CONCATENATE(Tabla46[[#This Row],[POA]],".",Tabla46[[#This Row],[SRS]],".",Tabla46[[#This Row],[AREA]],".",Tabla46[[#This Row],[TIPO]]))</f>
        <v>#REF!</v>
      </c>
      <c r="C685" s="419" t="e">
        <f>IF(Tabla46[[#This Row],[Tipos de Acciones]]="","",'Formulario PPGR1'!#REF!)</f>
        <v>#REF!</v>
      </c>
      <c r="D685" s="419" t="e">
        <f>IF(Tabla46[[#This Row],[Tipos de Acciones]]="","",'Formulario PPGR1'!#REF!)</f>
        <v>#REF!</v>
      </c>
      <c r="E685" s="419" t="e">
        <f>IF(Tabla46[[#This Row],[Tipos de Acciones]]="","",'Formulario PPGR1'!#REF!)</f>
        <v>#REF!</v>
      </c>
      <c r="F685" s="419" t="e">
        <f>IF(Tabla46[[#This Row],[Tipos de Acciones]]="","",'Formulario PPGR1'!#REF!)</f>
        <v>#REF!</v>
      </c>
      <c r="G685" s="416" t="s">
        <v>934</v>
      </c>
      <c r="H685" s="416" t="s">
        <v>2206</v>
      </c>
      <c r="I685" s="417" t="s">
        <v>2212</v>
      </c>
      <c r="J685" s="416" t="s">
        <v>2212</v>
      </c>
      <c r="K685" s="418" t="s">
        <v>2213</v>
      </c>
      <c r="L685" s="416" t="s">
        <v>469</v>
      </c>
      <c r="M685" s="316" t="s">
        <v>2279</v>
      </c>
      <c r="N685" s="316" t="s">
        <v>1157</v>
      </c>
      <c r="O685" s="415" t="s">
        <v>2200</v>
      </c>
      <c r="P685" s="318" t="s">
        <v>1157</v>
      </c>
      <c r="Q685" s="293" t="s">
        <v>2201</v>
      </c>
      <c r="R685" s="293">
        <v>3</v>
      </c>
      <c r="S685" s="517">
        <v>5000</v>
      </c>
      <c r="T685" s="520" t="e">
        <f>+[1]!Tabla46[[#This Row],[Precio Unitario]]*[1]!Tabla46[[#This Row],[Cantidad de Insumos]]</f>
        <v>#REF!</v>
      </c>
      <c r="U685" s="414">
        <v>261301</v>
      </c>
      <c r="V685" s="328" t="s">
        <v>926</v>
      </c>
      <c r="W685" s="420"/>
    </row>
    <row r="686" spans="2:23" ht="18.75" hidden="1" customHeight="1" x14ac:dyDescent="0.2">
      <c r="B686" s="419" t="e">
        <f>IF(Tabla46[[#This Row],[Tipos de Acciones]]="","",CONCATENATE(Tabla46[[#This Row],[POA]],".",Tabla46[[#This Row],[SRS]],".",Tabla46[[#This Row],[AREA]],".",Tabla46[[#This Row],[TIPO]]))</f>
        <v>#REF!</v>
      </c>
      <c r="C686" s="419" t="e">
        <f>IF(Tabla46[[#This Row],[Tipos de Acciones]]="","",'Formulario PPGR1'!#REF!)</f>
        <v>#REF!</v>
      </c>
      <c r="D686" s="419" t="e">
        <f>IF(Tabla46[[#This Row],[Tipos de Acciones]]="","",'Formulario PPGR1'!#REF!)</f>
        <v>#REF!</v>
      </c>
      <c r="E686" s="419" t="e">
        <f>IF(Tabla46[[#This Row],[Tipos de Acciones]]="","",'Formulario PPGR1'!#REF!)</f>
        <v>#REF!</v>
      </c>
      <c r="F686" s="419" t="e">
        <f>IF(Tabla46[[#This Row],[Tipos de Acciones]]="","",'Formulario PPGR1'!#REF!)</f>
        <v>#REF!</v>
      </c>
      <c r="G686" s="416" t="s">
        <v>936</v>
      </c>
      <c r="H686" s="416" t="s">
        <v>2215</v>
      </c>
      <c r="I686" s="417" t="s">
        <v>2216</v>
      </c>
      <c r="J686" s="416" t="s">
        <v>2216</v>
      </c>
      <c r="K686" s="418" t="s">
        <v>2217</v>
      </c>
      <c r="L686" s="416" t="s">
        <v>469</v>
      </c>
      <c r="M686" s="316" t="s">
        <v>2279</v>
      </c>
      <c r="N686" s="316" t="s">
        <v>1157</v>
      </c>
      <c r="O686" s="415" t="s">
        <v>2200</v>
      </c>
      <c r="P686" s="318" t="s">
        <v>1157</v>
      </c>
      <c r="Q686" s="293" t="s">
        <v>2201</v>
      </c>
      <c r="R686" s="293">
        <v>1</v>
      </c>
      <c r="S686" s="517">
        <v>15000</v>
      </c>
      <c r="T686" s="520" t="e">
        <f>+[1]!Tabla46[[#This Row],[Precio Unitario]]*[1]!Tabla46[[#This Row],[Cantidad de Insumos]]</f>
        <v>#REF!</v>
      </c>
      <c r="U686" s="414">
        <v>239601</v>
      </c>
      <c r="V686" s="328" t="s">
        <v>926</v>
      </c>
      <c r="W686" s="420"/>
    </row>
    <row r="687" spans="2:23" ht="18.75" hidden="1" customHeight="1" x14ac:dyDescent="0.2">
      <c r="B687" s="419" t="e">
        <f>IF(Tabla46[[#This Row],[Tipos de Acciones]]="","",CONCATENATE(Tabla46[[#This Row],[POA]],".",Tabla46[[#This Row],[SRS]],".",Tabla46[[#This Row],[AREA]],".",Tabla46[[#This Row],[TIPO]]))</f>
        <v>#REF!</v>
      </c>
      <c r="C687" s="419" t="e">
        <f>IF(Tabla46[[#This Row],[Tipos de Acciones]]="","",'Formulario PPGR1'!#REF!)</f>
        <v>#REF!</v>
      </c>
      <c r="D687" s="419" t="e">
        <f>IF(Tabla46[[#This Row],[Tipos de Acciones]]="","",'Formulario PPGR1'!#REF!)</f>
        <v>#REF!</v>
      </c>
      <c r="E687" s="419" t="e">
        <f>IF(Tabla46[[#This Row],[Tipos de Acciones]]="","",'Formulario PPGR1'!#REF!)</f>
        <v>#REF!</v>
      </c>
      <c r="F687" s="419" t="e">
        <f>IF(Tabla46[[#This Row],[Tipos de Acciones]]="","",'Formulario PPGR1'!#REF!)</f>
        <v>#REF!</v>
      </c>
      <c r="G687" s="416" t="s">
        <v>936</v>
      </c>
      <c r="H687" s="416" t="s">
        <v>2206</v>
      </c>
      <c r="I687" s="417" t="s">
        <v>2212</v>
      </c>
      <c r="J687" s="416" t="s">
        <v>2212</v>
      </c>
      <c r="K687" s="418" t="s">
        <v>2213</v>
      </c>
      <c r="L687" s="416" t="s">
        <v>469</v>
      </c>
      <c r="M687" s="316" t="s">
        <v>2280</v>
      </c>
      <c r="N687" s="316" t="s">
        <v>1157</v>
      </c>
      <c r="O687" s="415" t="s">
        <v>2200</v>
      </c>
      <c r="P687" s="318" t="s">
        <v>1157</v>
      </c>
      <c r="Q687" s="293" t="s">
        <v>2201</v>
      </c>
      <c r="R687" s="293">
        <v>1</v>
      </c>
      <c r="S687" s="517">
        <v>56050</v>
      </c>
      <c r="T687" s="520" t="e">
        <f>+[1]!Tabla46[[#This Row],[Precio Unitario]]*[1]!Tabla46[[#This Row],[Cantidad de Insumos]]</f>
        <v>#REF!</v>
      </c>
      <c r="U687" s="414">
        <v>261301</v>
      </c>
      <c r="V687" s="328" t="s">
        <v>926</v>
      </c>
      <c r="W687" s="420"/>
    </row>
    <row r="688" spans="2:23" ht="18.75" hidden="1" customHeight="1" x14ac:dyDescent="0.2">
      <c r="B688" s="419" t="e">
        <f>IF(Tabla46[[#This Row],[Tipos de Acciones]]="","",CONCATENATE(Tabla46[[#This Row],[POA]],".",Tabla46[[#This Row],[SRS]],".",Tabla46[[#This Row],[AREA]],".",Tabla46[[#This Row],[TIPO]]))</f>
        <v>#REF!</v>
      </c>
      <c r="C688" s="419" t="e">
        <f>IF(Tabla46[[#This Row],[Tipos de Acciones]]="","",'Formulario PPGR1'!#REF!)</f>
        <v>#REF!</v>
      </c>
      <c r="D688" s="419" t="e">
        <f>IF(Tabla46[[#This Row],[Tipos de Acciones]]="","",'Formulario PPGR1'!#REF!)</f>
        <v>#REF!</v>
      </c>
      <c r="E688" s="419" t="e">
        <f>IF(Tabla46[[#This Row],[Tipos de Acciones]]="","",'Formulario PPGR1'!#REF!)</f>
        <v>#REF!</v>
      </c>
      <c r="F688" s="419" t="e">
        <f>IF(Tabla46[[#This Row],[Tipos de Acciones]]="","",'Formulario PPGR1'!#REF!)</f>
        <v>#REF!</v>
      </c>
      <c r="G688" s="416" t="s">
        <v>936</v>
      </c>
      <c r="H688" s="416" t="s">
        <v>2221</v>
      </c>
      <c r="I688" s="417" t="s">
        <v>2236</v>
      </c>
      <c r="J688" s="416" t="s">
        <v>2236</v>
      </c>
      <c r="K688" s="418" t="s">
        <v>2237</v>
      </c>
      <c r="L688" s="416" t="s">
        <v>469</v>
      </c>
      <c r="M688" s="316" t="s">
        <v>2280</v>
      </c>
      <c r="N688" s="316" t="s">
        <v>1157</v>
      </c>
      <c r="O688" s="415" t="s">
        <v>2200</v>
      </c>
      <c r="P688" s="318" t="s">
        <v>1157</v>
      </c>
      <c r="Q688" s="293" t="s">
        <v>2201</v>
      </c>
      <c r="R688" s="293">
        <v>2</v>
      </c>
      <c r="S688" s="517">
        <v>15733.33</v>
      </c>
      <c r="T688" s="520" t="e">
        <f>+[1]!Tabla46[[#This Row],[Precio Unitario]]*[1]!Tabla46[[#This Row],[Cantidad de Insumos]]</f>
        <v>#REF!</v>
      </c>
      <c r="U688" s="414">
        <v>239301</v>
      </c>
      <c r="V688" s="328" t="s">
        <v>926</v>
      </c>
      <c r="W688" s="420"/>
    </row>
    <row r="689" spans="2:23" ht="18.75" hidden="1" customHeight="1" x14ac:dyDescent="0.2">
      <c r="B689" s="419" t="e">
        <f>IF(Tabla46[[#This Row],[Tipos de Acciones]]="","",CONCATENATE(Tabla46[[#This Row],[POA]],".",Tabla46[[#This Row],[SRS]],".",Tabla46[[#This Row],[AREA]],".",Tabla46[[#This Row],[TIPO]]))</f>
        <v>#REF!</v>
      </c>
      <c r="C689" s="419" t="e">
        <f>IF(Tabla46[[#This Row],[Tipos de Acciones]]="","",'Formulario PPGR1'!#REF!)</f>
        <v>#REF!</v>
      </c>
      <c r="D689" s="419" t="e">
        <f>IF(Tabla46[[#This Row],[Tipos de Acciones]]="","",'Formulario PPGR1'!#REF!)</f>
        <v>#REF!</v>
      </c>
      <c r="E689" s="419" t="e">
        <f>IF(Tabla46[[#This Row],[Tipos de Acciones]]="","",'Formulario PPGR1'!#REF!)</f>
        <v>#REF!</v>
      </c>
      <c r="F689" s="419" t="e">
        <f>IF(Tabla46[[#This Row],[Tipos de Acciones]]="","",'Formulario PPGR1'!#REF!)</f>
        <v>#REF!</v>
      </c>
      <c r="G689" s="416" t="s">
        <v>936</v>
      </c>
      <c r="H689" s="416" t="s">
        <v>2221</v>
      </c>
      <c r="I689" s="417" t="s">
        <v>2222</v>
      </c>
      <c r="J689" s="416" t="s">
        <v>2222</v>
      </c>
      <c r="K689" s="418" t="s">
        <v>2226</v>
      </c>
      <c r="L689" s="416" t="s">
        <v>469</v>
      </c>
      <c r="M689" s="316" t="s">
        <v>2280</v>
      </c>
      <c r="N689" s="316" t="s">
        <v>1157</v>
      </c>
      <c r="O689" s="415" t="s">
        <v>2200</v>
      </c>
      <c r="P689" s="318" t="s">
        <v>1157</v>
      </c>
      <c r="Q689" s="293" t="s">
        <v>2201</v>
      </c>
      <c r="R689" s="293">
        <v>1</v>
      </c>
      <c r="S689" s="517">
        <v>104465.4</v>
      </c>
      <c r="T689" s="520" t="e">
        <f>+[1]!Tabla46[[#This Row],[Precio Unitario]]*[1]!Tabla46[[#This Row],[Cantidad de Insumos]]</f>
        <v>#REF!</v>
      </c>
      <c r="U689" s="414">
        <v>261901</v>
      </c>
      <c r="V689" s="328" t="s">
        <v>926</v>
      </c>
      <c r="W689" s="420"/>
    </row>
    <row r="690" spans="2:23" ht="18.75" hidden="1" customHeight="1" x14ac:dyDescent="0.2">
      <c r="B690" s="419" t="e">
        <f>IF(Tabla46[[#This Row],[Tipos de Acciones]]="","",CONCATENATE(Tabla46[[#This Row],[POA]],".",Tabla46[[#This Row],[SRS]],".",Tabla46[[#This Row],[AREA]],".",Tabla46[[#This Row],[TIPO]]))</f>
        <v>#REF!</v>
      </c>
      <c r="C690" s="419" t="e">
        <f>IF(Tabla46[[#This Row],[Tipos de Acciones]]="","",'Formulario PPGR1'!#REF!)</f>
        <v>#REF!</v>
      </c>
      <c r="D690" s="419" t="e">
        <f>IF(Tabla46[[#This Row],[Tipos de Acciones]]="","",'Formulario PPGR1'!#REF!)</f>
        <v>#REF!</v>
      </c>
      <c r="E690" s="419" t="e">
        <f>IF(Tabla46[[#This Row],[Tipos de Acciones]]="","",'Formulario PPGR1'!#REF!)</f>
        <v>#REF!</v>
      </c>
      <c r="F690" s="419" t="e">
        <f>IF(Tabla46[[#This Row],[Tipos de Acciones]]="","",'Formulario PPGR1'!#REF!)</f>
        <v>#REF!</v>
      </c>
      <c r="G690" s="416" t="s">
        <v>936</v>
      </c>
      <c r="H690" s="416" t="s">
        <v>2218</v>
      </c>
      <c r="I690" s="417" t="s">
        <v>2219</v>
      </c>
      <c r="J690" s="416" t="s">
        <v>2219</v>
      </c>
      <c r="K690" s="418" t="s">
        <v>2220</v>
      </c>
      <c r="L690" s="416" t="s">
        <v>469</v>
      </c>
      <c r="M690" s="316" t="s">
        <v>2280</v>
      </c>
      <c r="N690" s="316" t="s">
        <v>1157</v>
      </c>
      <c r="O690" s="415" t="s">
        <v>2200</v>
      </c>
      <c r="P690" s="318" t="s">
        <v>1157</v>
      </c>
      <c r="Q690" s="293" t="s">
        <v>2201</v>
      </c>
      <c r="R690" s="293">
        <v>2</v>
      </c>
      <c r="S690" s="517">
        <v>8600</v>
      </c>
      <c r="T690" s="520" t="e">
        <f>+[1]!Tabla46[[#This Row],[Precio Unitario]]*[1]!Tabla46[[#This Row],[Cantidad de Insumos]]</f>
        <v>#REF!</v>
      </c>
      <c r="U690" s="414">
        <v>239601</v>
      </c>
      <c r="V690" s="328" t="s">
        <v>926</v>
      </c>
      <c r="W690" s="420"/>
    </row>
    <row r="691" spans="2:23" ht="18.75" hidden="1" customHeight="1" x14ac:dyDescent="0.2">
      <c r="B691" s="419" t="e">
        <f>IF(Tabla46[[#This Row],[Tipos de Acciones]]="","",CONCATENATE(Tabla46[[#This Row],[POA]],".",Tabla46[[#This Row],[SRS]],".",Tabla46[[#This Row],[AREA]],".",Tabla46[[#This Row],[TIPO]]))</f>
        <v>#REF!</v>
      </c>
      <c r="C691" s="419" t="e">
        <f>IF(Tabla46[[#This Row],[Tipos de Acciones]]="","",'Formulario PPGR1'!#REF!)</f>
        <v>#REF!</v>
      </c>
      <c r="D691" s="419" t="e">
        <f>IF(Tabla46[[#This Row],[Tipos de Acciones]]="","",'Formulario PPGR1'!#REF!)</f>
        <v>#REF!</v>
      </c>
      <c r="E691" s="419" t="e">
        <f>IF(Tabla46[[#This Row],[Tipos de Acciones]]="","",'Formulario PPGR1'!#REF!)</f>
        <v>#REF!</v>
      </c>
      <c r="F691" s="419" t="e">
        <f>IF(Tabla46[[#This Row],[Tipos de Acciones]]="","",'Formulario PPGR1'!#REF!)</f>
        <v>#REF!</v>
      </c>
      <c r="G691" s="416" t="s">
        <v>936</v>
      </c>
      <c r="H691" s="416" t="s">
        <v>2221</v>
      </c>
      <c r="I691" s="417" t="s">
        <v>2222</v>
      </c>
      <c r="J691" s="416" t="s">
        <v>2222</v>
      </c>
      <c r="K691" s="418" t="s">
        <v>2223</v>
      </c>
      <c r="L691" s="416" t="s">
        <v>469</v>
      </c>
      <c r="M691" s="316" t="s">
        <v>2280</v>
      </c>
      <c r="N691" s="316" t="s">
        <v>1157</v>
      </c>
      <c r="O691" s="415" t="s">
        <v>2200</v>
      </c>
      <c r="P691" s="318" t="s">
        <v>1157</v>
      </c>
      <c r="Q691" s="293" t="s">
        <v>2201</v>
      </c>
      <c r="R691" s="293">
        <v>2</v>
      </c>
      <c r="S691" s="517">
        <v>43660</v>
      </c>
      <c r="T691" s="520" t="e">
        <f>+[1]!Tabla46[[#This Row],[Precio Unitario]]*[1]!Tabla46[[#This Row],[Cantidad de Insumos]]</f>
        <v>#REF!</v>
      </c>
      <c r="U691" s="414">
        <v>261901</v>
      </c>
      <c r="V691" s="328" t="s">
        <v>926</v>
      </c>
      <c r="W691" s="420"/>
    </row>
    <row r="692" spans="2:23" ht="18.75" hidden="1" customHeight="1" x14ac:dyDescent="0.2">
      <c r="B692" s="419" t="e">
        <f>IF(Tabla46[[#This Row],[Tipos de Acciones]]="","",CONCATENATE(Tabla46[[#This Row],[POA]],".",Tabla46[[#This Row],[SRS]],".",Tabla46[[#This Row],[AREA]],".",Tabla46[[#This Row],[TIPO]]))</f>
        <v>#REF!</v>
      </c>
      <c r="C692" s="419" t="e">
        <f>IF(Tabla46[[#This Row],[Tipos de Acciones]]="","",'Formulario PPGR1'!#REF!)</f>
        <v>#REF!</v>
      </c>
      <c r="D692" s="419" t="e">
        <f>IF(Tabla46[[#This Row],[Tipos de Acciones]]="","",'Formulario PPGR1'!#REF!)</f>
        <v>#REF!</v>
      </c>
      <c r="E692" s="419" t="e">
        <f>IF(Tabla46[[#This Row],[Tipos de Acciones]]="","",'Formulario PPGR1'!#REF!)</f>
        <v>#REF!</v>
      </c>
      <c r="F692" s="419" t="e">
        <f>IF(Tabla46[[#This Row],[Tipos de Acciones]]="","",'Formulario PPGR1'!#REF!)</f>
        <v>#REF!</v>
      </c>
      <c r="G692" s="416" t="s">
        <v>936</v>
      </c>
      <c r="H692" s="416" t="s">
        <v>2221</v>
      </c>
      <c r="I692" s="417" t="s">
        <v>2224</v>
      </c>
      <c r="J692" s="416" t="s">
        <v>2224</v>
      </c>
      <c r="K692" s="418" t="s">
        <v>2225</v>
      </c>
      <c r="L692" s="416" t="s">
        <v>469</v>
      </c>
      <c r="M692" s="316" t="s">
        <v>2280</v>
      </c>
      <c r="N692" s="316" t="s">
        <v>1157</v>
      </c>
      <c r="O692" s="415" t="s">
        <v>2200</v>
      </c>
      <c r="P692" s="318" t="s">
        <v>1157</v>
      </c>
      <c r="Q692" s="293" t="s">
        <v>2201</v>
      </c>
      <c r="R692" s="293">
        <v>1</v>
      </c>
      <c r="S692" s="517">
        <v>44333.33</v>
      </c>
      <c r="T692" s="520" t="e">
        <f>+[1]!Tabla46[[#This Row],[Precio Unitario]]*[1]!Tabla46[[#This Row],[Cantidad de Insumos]]</f>
        <v>#REF!</v>
      </c>
      <c r="U692" s="414">
        <v>239301</v>
      </c>
      <c r="V692" s="328" t="s">
        <v>926</v>
      </c>
      <c r="W692" s="420"/>
    </row>
    <row r="693" spans="2:23" ht="18.75" hidden="1" customHeight="1" x14ac:dyDescent="0.2">
      <c r="B693" s="419" t="e">
        <f>IF(Tabla46[[#This Row],[Tipos de Acciones]]="","",CONCATENATE(Tabla46[[#This Row],[POA]],".",Tabla46[[#This Row],[SRS]],".",Tabla46[[#This Row],[AREA]],".",Tabla46[[#This Row],[TIPO]]))</f>
        <v>#REF!</v>
      </c>
      <c r="C693" s="419" t="e">
        <f>IF(Tabla46[[#This Row],[Tipos de Acciones]]="","",'Formulario PPGR1'!#REF!)</f>
        <v>#REF!</v>
      </c>
      <c r="D693" s="419" t="e">
        <f>IF(Tabla46[[#This Row],[Tipos de Acciones]]="","",'Formulario PPGR1'!#REF!)</f>
        <v>#REF!</v>
      </c>
      <c r="E693" s="419" t="e">
        <f>IF(Tabla46[[#This Row],[Tipos de Acciones]]="","",'Formulario PPGR1'!#REF!)</f>
        <v>#REF!</v>
      </c>
      <c r="F693" s="419" t="e">
        <f>IF(Tabla46[[#This Row],[Tipos de Acciones]]="","",'Formulario PPGR1'!#REF!)</f>
        <v>#REF!</v>
      </c>
      <c r="G693" s="416" t="s">
        <v>936</v>
      </c>
      <c r="H693" s="416" t="s">
        <v>2221</v>
      </c>
      <c r="I693" s="417" t="s">
        <v>2231</v>
      </c>
      <c r="J693" s="416" t="s">
        <v>2231</v>
      </c>
      <c r="K693" s="418" t="s">
        <v>2232</v>
      </c>
      <c r="L693" s="416" t="s">
        <v>469</v>
      </c>
      <c r="M693" s="316" t="s">
        <v>2280</v>
      </c>
      <c r="N693" s="316" t="s">
        <v>1157</v>
      </c>
      <c r="O693" s="415" t="s">
        <v>2200</v>
      </c>
      <c r="P693" s="318" t="s">
        <v>1157</v>
      </c>
      <c r="Q693" s="293" t="s">
        <v>2201</v>
      </c>
      <c r="R693" s="293">
        <v>2</v>
      </c>
      <c r="S693" s="517">
        <v>32099.97</v>
      </c>
      <c r="T693" s="520" t="e">
        <f>+[1]!Tabla46[[#This Row],[Precio Unitario]]*[1]!Tabla46[[#This Row],[Cantidad de Insumos]]</f>
        <v>#REF!</v>
      </c>
      <c r="U693" s="414">
        <v>239301</v>
      </c>
      <c r="V693" s="328" t="s">
        <v>926</v>
      </c>
      <c r="W693" s="420"/>
    </row>
    <row r="694" spans="2:23" ht="18.75" hidden="1" customHeight="1" x14ac:dyDescent="0.2">
      <c r="B694" s="419" t="e">
        <f>IF(Tabla46[[#This Row],[Tipos de Acciones]]="","",CONCATENATE(Tabla46[[#This Row],[POA]],".",Tabla46[[#This Row],[SRS]],".",Tabla46[[#This Row],[AREA]],".",Tabla46[[#This Row],[TIPO]]))</f>
        <v>#REF!</v>
      </c>
      <c r="C694" s="419" t="e">
        <f>IF(Tabla46[[#This Row],[Tipos de Acciones]]="","",'Formulario PPGR1'!#REF!)</f>
        <v>#REF!</v>
      </c>
      <c r="D694" s="419" t="e">
        <f>IF(Tabla46[[#This Row],[Tipos de Acciones]]="","",'Formulario PPGR1'!#REF!)</f>
        <v>#REF!</v>
      </c>
      <c r="E694" s="419" t="e">
        <f>IF(Tabla46[[#This Row],[Tipos de Acciones]]="","",'Formulario PPGR1'!#REF!)</f>
        <v>#REF!</v>
      </c>
      <c r="F694" s="419" t="e">
        <f>IF(Tabla46[[#This Row],[Tipos de Acciones]]="","",'Formulario PPGR1'!#REF!)</f>
        <v>#REF!</v>
      </c>
      <c r="G694" s="416" t="s">
        <v>936</v>
      </c>
      <c r="H694" s="416" t="s">
        <v>2221</v>
      </c>
      <c r="I694" s="417" t="s">
        <v>2233</v>
      </c>
      <c r="J694" s="416" t="s">
        <v>2234</v>
      </c>
      <c r="K694" s="418" t="s">
        <v>2235</v>
      </c>
      <c r="L694" s="416" t="s">
        <v>469</v>
      </c>
      <c r="M694" s="316" t="s">
        <v>2280</v>
      </c>
      <c r="N694" s="316" t="s">
        <v>1157</v>
      </c>
      <c r="O694" s="415" t="s">
        <v>2200</v>
      </c>
      <c r="P694" s="318" t="s">
        <v>1157</v>
      </c>
      <c r="Q694" s="293" t="s">
        <v>2201</v>
      </c>
      <c r="R694" s="293">
        <v>1</v>
      </c>
      <c r="S694" s="517">
        <v>8270</v>
      </c>
      <c r="T694" s="520" t="e">
        <f>+[1]!Tabla46[[#This Row],[Precio Unitario]]*[1]!Tabla46[[#This Row],[Cantidad de Insumos]]</f>
        <v>#REF!</v>
      </c>
      <c r="U694" s="414">
        <v>239301</v>
      </c>
      <c r="V694" s="328" t="s">
        <v>926</v>
      </c>
      <c r="W694" s="420"/>
    </row>
    <row r="695" spans="2:23" ht="18.75" hidden="1" customHeight="1" x14ac:dyDescent="0.2">
      <c r="B695" s="419" t="e">
        <f>IF(Tabla46[[#This Row],[Tipos de Acciones]]="","",CONCATENATE(Tabla46[[#This Row],[POA]],".",Tabla46[[#This Row],[SRS]],".",Tabla46[[#This Row],[AREA]],".",Tabla46[[#This Row],[TIPO]]))</f>
        <v>#REF!</v>
      </c>
      <c r="C695" s="419" t="e">
        <f>IF(Tabla46[[#This Row],[Tipos de Acciones]]="","",'Formulario PPGR1'!#REF!)</f>
        <v>#REF!</v>
      </c>
      <c r="D695" s="419" t="e">
        <f>IF(Tabla46[[#This Row],[Tipos de Acciones]]="","",'Formulario PPGR1'!#REF!)</f>
        <v>#REF!</v>
      </c>
      <c r="E695" s="419" t="e">
        <f>IF(Tabla46[[#This Row],[Tipos de Acciones]]="","",'Formulario PPGR1'!#REF!)</f>
        <v>#REF!</v>
      </c>
      <c r="F695" s="419" t="e">
        <f>IF(Tabla46[[#This Row],[Tipos de Acciones]]="","",'Formulario PPGR1'!#REF!)</f>
        <v>#REF!</v>
      </c>
      <c r="G695" s="416" t="s">
        <v>936</v>
      </c>
      <c r="H695" s="416" t="s">
        <v>2221</v>
      </c>
      <c r="I695" s="417" t="s">
        <v>2241</v>
      </c>
      <c r="J695" s="416" t="s">
        <v>2241</v>
      </c>
      <c r="K695" s="418" t="s">
        <v>2242</v>
      </c>
      <c r="L695" s="416" t="s">
        <v>469</v>
      </c>
      <c r="M695" s="316" t="s">
        <v>2280</v>
      </c>
      <c r="N695" s="316" t="s">
        <v>1157</v>
      </c>
      <c r="O695" s="415" t="s">
        <v>2200</v>
      </c>
      <c r="P695" s="318" t="s">
        <v>1157</v>
      </c>
      <c r="Q695" s="293" t="s">
        <v>2201</v>
      </c>
      <c r="R695" s="293">
        <v>2</v>
      </c>
      <c r="S695" s="517">
        <v>980</v>
      </c>
      <c r="T695" s="520" t="e">
        <f>+[1]!Tabla46[[#This Row],[Precio Unitario]]*[1]!Tabla46[[#This Row],[Cantidad de Insumos]]</f>
        <v>#REF!</v>
      </c>
      <c r="U695" s="414">
        <v>239301</v>
      </c>
      <c r="V695" s="328" t="s">
        <v>926</v>
      </c>
      <c r="W695" s="420"/>
    </row>
    <row r="696" spans="2:23" ht="18.75" hidden="1" customHeight="1" x14ac:dyDescent="0.2">
      <c r="B696" s="419" t="e">
        <f>IF(Tabla46[[#This Row],[Tipos de Acciones]]="","",CONCATENATE(Tabla46[[#This Row],[POA]],".",Tabla46[[#This Row],[SRS]],".",Tabla46[[#This Row],[AREA]],".",Tabla46[[#This Row],[TIPO]]))</f>
        <v>#REF!</v>
      </c>
      <c r="C696" s="419" t="e">
        <f>IF(Tabla46[[#This Row],[Tipos de Acciones]]="","",'Formulario PPGR1'!#REF!)</f>
        <v>#REF!</v>
      </c>
      <c r="D696" s="419" t="e">
        <f>IF(Tabla46[[#This Row],[Tipos de Acciones]]="","",'Formulario PPGR1'!#REF!)</f>
        <v>#REF!</v>
      </c>
      <c r="E696" s="419" t="e">
        <f>IF(Tabla46[[#This Row],[Tipos de Acciones]]="","",'Formulario PPGR1'!#REF!)</f>
        <v>#REF!</v>
      </c>
      <c r="F696" s="419" t="e">
        <f>IF(Tabla46[[#This Row],[Tipos de Acciones]]="","",'Formulario PPGR1'!#REF!)</f>
        <v>#REF!</v>
      </c>
      <c r="G696" s="416" t="s">
        <v>936</v>
      </c>
      <c r="H696" s="416" t="s">
        <v>2221</v>
      </c>
      <c r="I696" s="417" t="s">
        <v>2241</v>
      </c>
      <c r="J696" s="416" t="s">
        <v>2241</v>
      </c>
      <c r="K696" s="418" t="s">
        <v>2243</v>
      </c>
      <c r="L696" s="416" t="s">
        <v>469</v>
      </c>
      <c r="M696" s="316" t="s">
        <v>2280</v>
      </c>
      <c r="N696" s="316" t="s">
        <v>1157</v>
      </c>
      <c r="O696" s="415" t="s">
        <v>2200</v>
      </c>
      <c r="P696" s="318" t="s">
        <v>1157</v>
      </c>
      <c r="Q696" s="293" t="s">
        <v>2201</v>
      </c>
      <c r="R696" s="293">
        <v>2</v>
      </c>
      <c r="S696" s="517">
        <v>3520</v>
      </c>
      <c r="T696" s="520" t="e">
        <f>+[1]!Tabla46[[#This Row],[Precio Unitario]]*[1]!Tabla46[[#This Row],[Cantidad de Insumos]]</f>
        <v>#REF!</v>
      </c>
      <c r="U696" s="414">
        <v>239301</v>
      </c>
      <c r="V696" s="328" t="s">
        <v>926</v>
      </c>
      <c r="W696" s="420"/>
    </row>
    <row r="697" spans="2:23" ht="18.75" hidden="1" customHeight="1" x14ac:dyDescent="0.2">
      <c r="B697" s="419" t="e">
        <f>IF(Tabla46[[#This Row],[Tipos de Acciones]]="","",CONCATENATE(Tabla46[[#This Row],[POA]],".",Tabla46[[#This Row],[SRS]],".",Tabla46[[#This Row],[AREA]],".",Tabla46[[#This Row],[TIPO]]))</f>
        <v>#REF!</v>
      </c>
      <c r="C697" s="419" t="e">
        <f>IF(Tabla46[[#This Row],[Tipos de Acciones]]="","",'Formulario PPGR1'!#REF!)</f>
        <v>#REF!</v>
      </c>
      <c r="D697" s="419" t="e">
        <f>IF(Tabla46[[#This Row],[Tipos de Acciones]]="","",'Formulario PPGR1'!#REF!)</f>
        <v>#REF!</v>
      </c>
      <c r="E697" s="419" t="e">
        <f>IF(Tabla46[[#This Row],[Tipos de Acciones]]="","",'Formulario PPGR1'!#REF!)</f>
        <v>#REF!</v>
      </c>
      <c r="F697" s="419" t="e">
        <f>IF(Tabla46[[#This Row],[Tipos de Acciones]]="","",'Formulario PPGR1'!#REF!)</f>
        <v>#REF!</v>
      </c>
      <c r="G697" s="416" t="s">
        <v>936</v>
      </c>
      <c r="H697" s="416" t="s">
        <v>2221</v>
      </c>
      <c r="I697" s="417" t="s">
        <v>2236</v>
      </c>
      <c r="J697" s="416" t="s">
        <v>2236</v>
      </c>
      <c r="K697" s="418" t="s">
        <v>2239</v>
      </c>
      <c r="L697" s="416" t="s">
        <v>469</v>
      </c>
      <c r="M697" s="316" t="s">
        <v>2280</v>
      </c>
      <c r="N697" s="316" t="s">
        <v>1157</v>
      </c>
      <c r="O697" s="415" t="s">
        <v>2200</v>
      </c>
      <c r="P697" s="318" t="s">
        <v>1157</v>
      </c>
      <c r="Q697" s="293" t="s">
        <v>2201</v>
      </c>
      <c r="R697" s="293">
        <v>2</v>
      </c>
      <c r="S697" s="517">
        <v>15733.33</v>
      </c>
      <c r="T697" s="520" t="e">
        <f>+[1]!Tabla46[[#This Row],[Precio Unitario]]*[1]!Tabla46[[#This Row],[Cantidad de Insumos]]</f>
        <v>#REF!</v>
      </c>
      <c r="U697" s="414">
        <v>239301</v>
      </c>
      <c r="V697" s="328" t="s">
        <v>926</v>
      </c>
      <c r="W697" s="420"/>
    </row>
    <row r="698" spans="2:23" ht="18.75" hidden="1" customHeight="1" x14ac:dyDescent="0.2">
      <c r="B698" s="419" t="e">
        <f>IF(Tabla46[[#This Row],[Tipos de Acciones]]="","",CONCATENATE(Tabla46[[#This Row],[POA]],".",Tabla46[[#This Row],[SRS]],".",Tabla46[[#This Row],[AREA]],".",Tabla46[[#This Row],[TIPO]]))</f>
        <v>#REF!</v>
      </c>
      <c r="C698" s="419" t="e">
        <f>IF(Tabla46[[#This Row],[Tipos de Acciones]]="","",'Formulario PPGR1'!#REF!)</f>
        <v>#REF!</v>
      </c>
      <c r="D698" s="419" t="e">
        <f>IF(Tabla46[[#This Row],[Tipos de Acciones]]="","",'Formulario PPGR1'!#REF!)</f>
        <v>#REF!</v>
      </c>
      <c r="E698" s="419" t="e">
        <f>IF(Tabla46[[#This Row],[Tipos de Acciones]]="","",'Formulario PPGR1'!#REF!)</f>
        <v>#REF!</v>
      </c>
      <c r="F698" s="419" t="e">
        <f>IF(Tabla46[[#This Row],[Tipos de Acciones]]="","",'Formulario PPGR1'!#REF!)</f>
        <v>#REF!</v>
      </c>
      <c r="G698" s="416" t="s">
        <v>936</v>
      </c>
      <c r="H698" s="416" t="s">
        <v>2221</v>
      </c>
      <c r="I698" s="417" t="s">
        <v>2236</v>
      </c>
      <c r="J698" s="416" t="s">
        <v>2236</v>
      </c>
      <c r="K698" s="418" t="s">
        <v>2240</v>
      </c>
      <c r="L698" s="416" t="s">
        <v>469</v>
      </c>
      <c r="M698" s="316" t="s">
        <v>2280</v>
      </c>
      <c r="N698" s="316" t="s">
        <v>1157</v>
      </c>
      <c r="O698" s="415" t="s">
        <v>2200</v>
      </c>
      <c r="P698" s="318" t="s">
        <v>1157</v>
      </c>
      <c r="Q698" s="293" t="s">
        <v>2201</v>
      </c>
      <c r="R698" s="293">
        <v>2</v>
      </c>
      <c r="S698" s="517">
        <v>4500</v>
      </c>
      <c r="T698" s="520" t="e">
        <f>+[1]!Tabla46[[#This Row],[Precio Unitario]]*[1]!Tabla46[[#This Row],[Cantidad de Insumos]]</f>
        <v>#REF!</v>
      </c>
      <c r="U698" s="414">
        <v>239301</v>
      </c>
      <c r="V698" s="328" t="s">
        <v>926</v>
      </c>
      <c r="W698" s="420"/>
    </row>
    <row r="699" spans="2:23" ht="18.75" hidden="1" customHeight="1" x14ac:dyDescent="0.2">
      <c r="B699" s="419" t="e">
        <f>IF(Tabla46[[#This Row],[Tipos de Acciones]]="","",CONCATENATE(Tabla46[[#This Row],[POA]],".",Tabla46[[#This Row],[SRS]],".",Tabla46[[#This Row],[AREA]],".",Tabla46[[#This Row],[TIPO]]))</f>
        <v>#REF!</v>
      </c>
      <c r="C699" s="419" t="e">
        <f>IF(Tabla46[[#This Row],[Tipos de Acciones]]="","",'Formulario PPGR1'!#REF!)</f>
        <v>#REF!</v>
      </c>
      <c r="D699" s="419" t="e">
        <f>IF(Tabla46[[#This Row],[Tipos de Acciones]]="","",'Formulario PPGR1'!#REF!)</f>
        <v>#REF!</v>
      </c>
      <c r="E699" s="419" t="e">
        <f>IF(Tabla46[[#This Row],[Tipos de Acciones]]="","",'Formulario PPGR1'!#REF!)</f>
        <v>#REF!</v>
      </c>
      <c r="F699" s="419" t="e">
        <f>IF(Tabla46[[#This Row],[Tipos de Acciones]]="","",'Formulario PPGR1'!#REF!)</f>
        <v>#REF!</v>
      </c>
      <c r="G699" s="416" t="s">
        <v>936</v>
      </c>
      <c r="H699" s="416" t="s">
        <v>2209</v>
      </c>
      <c r="I699" s="417" t="s">
        <v>2200</v>
      </c>
      <c r="J699" s="416" t="s">
        <v>2248</v>
      </c>
      <c r="K699" s="418" t="s">
        <v>2248</v>
      </c>
      <c r="L699" s="416" t="s">
        <v>469</v>
      </c>
      <c r="M699" s="316" t="s">
        <v>2280</v>
      </c>
      <c r="N699" s="316" t="s">
        <v>1157</v>
      </c>
      <c r="O699" s="415" t="s">
        <v>2200</v>
      </c>
      <c r="P699" s="318" t="s">
        <v>1157</v>
      </c>
      <c r="Q699" s="293" t="s">
        <v>2201</v>
      </c>
      <c r="R699" s="293">
        <v>1</v>
      </c>
      <c r="S699" s="517">
        <v>30000</v>
      </c>
      <c r="T699" s="520" t="e">
        <f>+[1]!Tabla46[[#This Row],[Precio Unitario]]*[1]!Tabla46[[#This Row],[Cantidad de Insumos]]</f>
        <v>#REF!</v>
      </c>
      <c r="U699" s="414">
        <v>265801</v>
      </c>
      <c r="V699" s="328" t="s">
        <v>926</v>
      </c>
      <c r="W699" s="420"/>
    </row>
    <row r="700" spans="2:23" ht="18.75" hidden="1" customHeight="1" x14ac:dyDescent="0.2">
      <c r="B700" s="419" t="e">
        <f>IF(Tabla46[[#This Row],[Tipos de Acciones]]="","",CONCATENATE(Tabla46[[#This Row],[POA]],".",Tabla46[[#This Row],[SRS]],".",Tabla46[[#This Row],[AREA]],".",Tabla46[[#This Row],[TIPO]]))</f>
        <v>#REF!</v>
      </c>
      <c r="C700" s="419" t="e">
        <f>IF(Tabla46[[#This Row],[Tipos de Acciones]]="","",'Formulario PPGR1'!#REF!)</f>
        <v>#REF!</v>
      </c>
      <c r="D700" s="419" t="e">
        <f>IF(Tabla46[[#This Row],[Tipos de Acciones]]="","",'Formulario PPGR1'!#REF!)</f>
        <v>#REF!</v>
      </c>
      <c r="E700" s="419" t="e">
        <f>IF(Tabla46[[#This Row],[Tipos de Acciones]]="","",'Formulario PPGR1'!#REF!)</f>
        <v>#REF!</v>
      </c>
      <c r="F700" s="419" t="e">
        <f>IF(Tabla46[[#This Row],[Tipos de Acciones]]="","",'Formulario PPGR1'!#REF!)</f>
        <v>#REF!</v>
      </c>
      <c r="G700" s="416" t="s">
        <v>934</v>
      </c>
      <c r="H700" s="416" t="s">
        <v>2209</v>
      </c>
      <c r="I700" s="417" t="s">
        <v>2200</v>
      </c>
      <c r="J700" s="416" t="s">
        <v>2248</v>
      </c>
      <c r="K700" s="418" t="s">
        <v>2248</v>
      </c>
      <c r="L700" s="416" t="s">
        <v>469</v>
      </c>
      <c r="M700" s="316" t="s">
        <v>2280</v>
      </c>
      <c r="N700" s="316" t="s">
        <v>1157</v>
      </c>
      <c r="O700" s="415" t="s">
        <v>2200</v>
      </c>
      <c r="P700" s="318" t="s">
        <v>1157</v>
      </c>
      <c r="Q700" s="293" t="s">
        <v>2201</v>
      </c>
      <c r="R700" s="293">
        <v>3</v>
      </c>
      <c r="S700" s="517">
        <v>5000</v>
      </c>
      <c r="T700" s="520" t="e">
        <f>+[1]!Tabla46[[#This Row],[Precio Unitario]]*[1]!Tabla46[[#This Row],[Cantidad de Insumos]]</f>
        <v>#REF!</v>
      </c>
      <c r="U700" s="414">
        <v>265801</v>
      </c>
      <c r="V700" s="328" t="s">
        <v>926</v>
      </c>
      <c r="W700" s="420"/>
    </row>
    <row r="701" spans="2:23" ht="18.75" hidden="1" customHeight="1" x14ac:dyDescent="0.2">
      <c r="B701" s="419" t="e">
        <f>IF(Tabla46[[#This Row],[Tipos de Acciones]]="","",CONCATENATE(Tabla46[[#This Row],[POA]],".",Tabla46[[#This Row],[SRS]],".",Tabla46[[#This Row],[AREA]],".",Tabla46[[#This Row],[TIPO]]))</f>
        <v>#REF!</v>
      </c>
      <c r="C701" s="419" t="e">
        <f>IF(Tabla46[[#This Row],[Tipos de Acciones]]="","",'Formulario PPGR1'!#REF!)</f>
        <v>#REF!</v>
      </c>
      <c r="D701" s="419" t="e">
        <f>IF(Tabla46[[#This Row],[Tipos de Acciones]]="","",'Formulario PPGR1'!#REF!)</f>
        <v>#REF!</v>
      </c>
      <c r="E701" s="419" t="e">
        <f>IF(Tabla46[[#This Row],[Tipos de Acciones]]="","",'Formulario PPGR1'!#REF!)</f>
        <v>#REF!</v>
      </c>
      <c r="F701" s="419" t="e">
        <f>IF(Tabla46[[#This Row],[Tipos de Acciones]]="","",'Formulario PPGR1'!#REF!)</f>
        <v>#REF!</v>
      </c>
      <c r="G701" s="416" t="s">
        <v>936</v>
      </c>
      <c r="H701" s="416" t="s">
        <v>2221</v>
      </c>
      <c r="I701" s="417" t="s">
        <v>2244</v>
      </c>
      <c r="J701" s="416" t="s">
        <v>2244</v>
      </c>
      <c r="K701" s="418" t="s">
        <v>2245</v>
      </c>
      <c r="L701" s="416" t="s">
        <v>469</v>
      </c>
      <c r="M701" s="316" t="s">
        <v>2280</v>
      </c>
      <c r="N701" s="316" t="s">
        <v>1157</v>
      </c>
      <c r="O701" s="415" t="s">
        <v>2200</v>
      </c>
      <c r="P701" s="318" t="s">
        <v>1157</v>
      </c>
      <c r="Q701" s="293" t="s">
        <v>2201</v>
      </c>
      <c r="R701" s="293">
        <v>1</v>
      </c>
      <c r="S701" s="517">
        <v>14666.65</v>
      </c>
      <c r="T701" s="520" t="e">
        <f>+[1]!Tabla46[[#This Row],[Precio Unitario]]*[1]!Tabla46[[#This Row],[Cantidad de Insumos]]</f>
        <v>#REF!</v>
      </c>
      <c r="U701" s="414">
        <v>239601</v>
      </c>
      <c r="V701" s="328" t="s">
        <v>926</v>
      </c>
      <c r="W701" s="420"/>
    </row>
    <row r="702" spans="2:23" ht="18.75" hidden="1" customHeight="1" x14ac:dyDescent="0.2">
      <c r="B702" s="419" t="e">
        <f>IF(Tabla46[[#This Row],[Tipos de Acciones]]="","",CONCATENATE(Tabla46[[#This Row],[POA]],".",Tabla46[[#This Row],[SRS]],".",Tabla46[[#This Row],[AREA]],".",Tabla46[[#This Row],[TIPO]]))</f>
        <v>#REF!</v>
      </c>
      <c r="C702" s="419" t="e">
        <f>IF(Tabla46[[#This Row],[Tipos de Acciones]]="","",'Formulario PPGR1'!#REF!)</f>
        <v>#REF!</v>
      </c>
      <c r="D702" s="419" t="e">
        <f>IF(Tabla46[[#This Row],[Tipos de Acciones]]="","",'Formulario PPGR1'!#REF!)</f>
        <v>#REF!</v>
      </c>
      <c r="E702" s="419" t="e">
        <f>IF(Tabla46[[#This Row],[Tipos de Acciones]]="","",'Formulario PPGR1'!#REF!)</f>
        <v>#REF!</v>
      </c>
      <c r="F702" s="419" t="e">
        <f>IF(Tabla46[[#This Row],[Tipos de Acciones]]="","",'Formulario PPGR1'!#REF!)</f>
        <v>#REF!</v>
      </c>
      <c r="G702" s="416" t="s">
        <v>936</v>
      </c>
      <c r="H702" s="416" t="s">
        <v>2221</v>
      </c>
      <c r="I702" s="417" t="s">
        <v>2246</v>
      </c>
      <c r="J702" s="416" t="s">
        <v>2246</v>
      </c>
      <c r="K702" s="418" t="s">
        <v>2247</v>
      </c>
      <c r="L702" s="416" t="s">
        <v>469</v>
      </c>
      <c r="M702" s="316" t="s">
        <v>2280</v>
      </c>
      <c r="N702" s="316" t="s">
        <v>1157</v>
      </c>
      <c r="O702" s="415" t="s">
        <v>2200</v>
      </c>
      <c r="P702" s="318" t="s">
        <v>1157</v>
      </c>
      <c r="Q702" s="293" t="s">
        <v>2201</v>
      </c>
      <c r="R702" s="293">
        <v>1</v>
      </c>
      <c r="S702" s="517">
        <v>257712</v>
      </c>
      <c r="T702" s="520" t="e">
        <f>+[1]!Tabla46[[#This Row],[Precio Unitario]]*[1]!Tabla46[[#This Row],[Cantidad de Insumos]]</f>
        <v>#REF!</v>
      </c>
      <c r="U702" s="414">
        <v>239301</v>
      </c>
      <c r="V702" s="328" t="s">
        <v>926</v>
      </c>
      <c r="W702" s="420"/>
    </row>
    <row r="703" spans="2:23" ht="18.75" hidden="1" customHeight="1" x14ac:dyDescent="0.2">
      <c r="B703" s="419" t="e">
        <f>IF(Tabla46[[#This Row],[Tipos de Acciones]]="","",CONCATENATE(Tabla46[[#This Row],[POA]],".",Tabla46[[#This Row],[SRS]],".",Tabla46[[#This Row],[AREA]],".",Tabla46[[#This Row],[TIPO]]))</f>
        <v>#REF!</v>
      </c>
      <c r="C703" s="419" t="e">
        <f>IF(Tabla46[[#This Row],[Tipos de Acciones]]="","",'Formulario PPGR1'!#REF!)</f>
        <v>#REF!</v>
      </c>
      <c r="D703" s="419" t="e">
        <f>IF(Tabla46[[#This Row],[Tipos de Acciones]]="","",'Formulario PPGR1'!#REF!)</f>
        <v>#REF!</v>
      </c>
      <c r="E703" s="419" t="e">
        <f>IF(Tabla46[[#This Row],[Tipos de Acciones]]="","",'Formulario PPGR1'!#REF!)</f>
        <v>#REF!</v>
      </c>
      <c r="F703" s="419" t="e">
        <f>IF(Tabla46[[#This Row],[Tipos de Acciones]]="","",'Formulario PPGR1'!#REF!)</f>
        <v>#REF!</v>
      </c>
      <c r="G703" s="416" t="s">
        <v>936</v>
      </c>
      <c r="H703" s="416" t="s">
        <v>2221</v>
      </c>
      <c r="I703" s="417" t="s">
        <v>2236</v>
      </c>
      <c r="J703" s="416" t="s">
        <v>2236</v>
      </c>
      <c r="K703" s="418" t="s">
        <v>2238</v>
      </c>
      <c r="L703" s="416" t="s">
        <v>469</v>
      </c>
      <c r="M703" s="316" t="s">
        <v>2280</v>
      </c>
      <c r="N703" s="316" t="s">
        <v>1157</v>
      </c>
      <c r="O703" s="415" t="s">
        <v>2200</v>
      </c>
      <c r="P703" s="318" t="s">
        <v>1157</v>
      </c>
      <c r="Q703" s="293" t="s">
        <v>2201</v>
      </c>
      <c r="R703" s="293">
        <v>2</v>
      </c>
      <c r="S703" s="517">
        <v>4500</v>
      </c>
      <c r="T703" s="520" t="e">
        <f>+[1]!Tabla46[[#This Row],[Precio Unitario]]*[1]!Tabla46[[#This Row],[Cantidad de Insumos]]</f>
        <v>#REF!</v>
      </c>
      <c r="U703" s="414">
        <v>239301</v>
      </c>
      <c r="V703" s="328" t="s">
        <v>926</v>
      </c>
      <c r="W703" s="420"/>
    </row>
    <row r="704" spans="2:23" ht="18.75" hidden="1" customHeight="1" x14ac:dyDescent="0.2">
      <c r="B704" s="419" t="e">
        <f>IF(Tabla46[[#This Row],[Tipos de Acciones]]="","",CONCATENATE(Tabla46[[#This Row],[POA]],".",Tabla46[[#This Row],[SRS]],".",Tabla46[[#This Row],[AREA]],".",Tabla46[[#This Row],[TIPO]]))</f>
        <v>#REF!</v>
      </c>
      <c r="C704" s="419" t="e">
        <f>IF(Tabla46[[#This Row],[Tipos de Acciones]]="","",'Formulario PPGR1'!#REF!)</f>
        <v>#REF!</v>
      </c>
      <c r="D704" s="419" t="e">
        <f>IF(Tabla46[[#This Row],[Tipos de Acciones]]="","",'Formulario PPGR1'!#REF!)</f>
        <v>#REF!</v>
      </c>
      <c r="E704" s="419" t="e">
        <f>IF(Tabla46[[#This Row],[Tipos de Acciones]]="","",'Formulario PPGR1'!#REF!)</f>
        <v>#REF!</v>
      </c>
      <c r="F704" s="419" t="e">
        <f>IF(Tabla46[[#This Row],[Tipos de Acciones]]="","",'Formulario PPGR1'!#REF!)</f>
        <v>#REF!</v>
      </c>
      <c r="G704" s="416" t="s">
        <v>936</v>
      </c>
      <c r="H704" s="416" t="s">
        <v>2221</v>
      </c>
      <c r="I704" s="417" t="s">
        <v>2227</v>
      </c>
      <c r="J704" s="416" t="s">
        <v>2227</v>
      </c>
      <c r="K704" s="418" t="s">
        <v>2228</v>
      </c>
      <c r="L704" s="416" t="s">
        <v>469</v>
      </c>
      <c r="M704" s="316" t="s">
        <v>2280</v>
      </c>
      <c r="N704" s="316" t="s">
        <v>1157</v>
      </c>
      <c r="O704" s="415" t="s">
        <v>2200</v>
      </c>
      <c r="P704" s="318" t="s">
        <v>1157</v>
      </c>
      <c r="Q704" s="293" t="s">
        <v>2201</v>
      </c>
      <c r="R704" s="293">
        <v>1</v>
      </c>
      <c r="S704" s="517">
        <v>12836.04</v>
      </c>
      <c r="T704" s="520" t="e">
        <f>+[1]!Tabla46[[#This Row],[Precio Unitario]]*[1]!Tabla46[[#This Row],[Cantidad de Insumos]]</f>
        <v>#REF!</v>
      </c>
      <c r="U704" s="414">
        <v>239301</v>
      </c>
      <c r="V704" s="328" t="s">
        <v>926</v>
      </c>
      <c r="W704" s="420"/>
    </row>
    <row r="705" spans="2:23" ht="18.75" customHeight="1" x14ac:dyDescent="0.2">
      <c r="B705" s="419" t="e">
        <f>IF(Tabla46[[#This Row],[Tipos de Acciones]]="","",CONCATENATE(Tabla46[[#This Row],[POA]],".",Tabla46[[#This Row],[SRS]],".",Tabla46[[#This Row],[AREA]],".",Tabla46[[#This Row],[TIPO]]))</f>
        <v>#REF!</v>
      </c>
      <c r="C705" s="419" t="e">
        <f>IF(Tabla46[[#This Row],[Tipos de Acciones]]="","",'Formulario PPGR1'!#REF!)</f>
        <v>#REF!</v>
      </c>
      <c r="D705" s="419" t="e">
        <f>IF(Tabla46[[#This Row],[Tipos de Acciones]]="","",'Formulario PPGR1'!#REF!)</f>
        <v>#REF!</v>
      </c>
      <c r="E705" s="419" t="e">
        <f>IF(Tabla46[[#This Row],[Tipos de Acciones]]="","",'Formulario PPGR1'!#REF!)</f>
        <v>#REF!</v>
      </c>
      <c r="F705" s="419" t="e">
        <f>IF(Tabla46[[#This Row],[Tipos de Acciones]]="","",'Formulario PPGR1'!#REF!)</f>
        <v>#REF!</v>
      </c>
      <c r="G705" s="416" t="s">
        <v>936</v>
      </c>
      <c r="H705" s="416" t="s">
        <v>2221</v>
      </c>
      <c r="I705" s="417" t="s">
        <v>2229</v>
      </c>
      <c r="J705" s="416" t="s">
        <v>2229</v>
      </c>
      <c r="K705" s="418" t="s">
        <v>2230</v>
      </c>
      <c r="L705" s="416" t="s">
        <v>469</v>
      </c>
      <c r="M705" s="316" t="s">
        <v>2280</v>
      </c>
      <c r="N705" s="316" t="s">
        <v>1157</v>
      </c>
      <c r="O705" s="415" t="s">
        <v>2200</v>
      </c>
      <c r="P705" s="318" t="s">
        <v>1157</v>
      </c>
      <c r="Q705" s="293" t="s">
        <v>2201</v>
      </c>
      <c r="R705" s="293">
        <v>1</v>
      </c>
      <c r="S705" s="517">
        <v>180000</v>
      </c>
      <c r="T705" s="520" t="e">
        <f>+[1]!Tabla46[[#This Row],[Precio Unitario]]*[1]!Tabla46[[#This Row],[Cantidad de Insumos]]</f>
        <v>#REF!</v>
      </c>
      <c r="U705" s="414">
        <v>263101</v>
      </c>
      <c r="V705" s="328" t="s">
        <v>926</v>
      </c>
      <c r="W705" s="420"/>
    </row>
    <row r="706" spans="2:23" ht="18.75" hidden="1" customHeight="1" x14ac:dyDescent="0.2">
      <c r="B706" s="419" t="e">
        <f>IF(Tabla46[[#This Row],[Tipos de Acciones]]="","",CONCATENATE(Tabla46[[#This Row],[POA]],".",Tabla46[[#This Row],[SRS]],".",Tabla46[[#This Row],[AREA]],".",Tabla46[[#This Row],[TIPO]]))</f>
        <v>#REF!</v>
      </c>
      <c r="C706" s="419" t="e">
        <f>IF(Tabla46[[#This Row],[Tipos de Acciones]]="","",'Formulario PPGR1'!#REF!)</f>
        <v>#REF!</v>
      </c>
      <c r="D706" s="419" t="e">
        <f>IF(Tabla46[[#This Row],[Tipos de Acciones]]="","",'Formulario PPGR1'!#REF!)</f>
        <v>#REF!</v>
      </c>
      <c r="E706" s="419" t="e">
        <f>IF(Tabla46[[#This Row],[Tipos de Acciones]]="","",'Formulario PPGR1'!#REF!)</f>
        <v>#REF!</v>
      </c>
      <c r="F706" s="419" t="e">
        <f>IF(Tabla46[[#This Row],[Tipos de Acciones]]="","",'Formulario PPGR1'!#REF!)</f>
        <v>#REF!</v>
      </c>
      <c r="G706" s="416" t="s">
        <v>934</v>
      </c>
      <c r="H706" s="416" t="s">
        <v>2206</v>
      </c>
      <c r="I706" s="417" t="s">
        <v>2212</v>
      </c>
      <c r="J706" s="416" t="s">
        <v>2212</v>
      </c>
      <c r="K706" s="418" t="s">
        <v>2213</v>
      </c>
      <c r="L706" s="416" t="s">
        <v>469</v>
      </c>
      <c r="M706" s="316" t="s">
        <v>2280</v>
      </c>
      <c r="N706" s="316" t="s">
        <v>1157</v>
      </c>
      <c r="O706" s="415" t="s">
        <v>2200</v>
      </c>
      <c r="P706" s="318" t="s">
        <v>1157</v>
      </c>
      <c r="Q706" s="293" t="s">
        <v>2201</v>
      </c>
      <c r="R706" s="293">
        <v>3</v>
      </c>
      <c r="S706" s="517">
        <v>5000</v>
      </c>
      <c r="T706" s="520" t="e">
        <f>+[1]!Tabla46[[#This Row],[Precio Unitario]]*[1]!Tabla46[[#This Row],[Cantidad de Insumos]]</f>
        <v>#REF!</v>
      </c>
      <c r="U706" s="414">
        <v>239601</v>
      </c>
      <c r="V706" s="328" t="s">
        <v>926</v>
      </c>
      <c r="W706" s="420"/>
    </row>
    <row r="707" spans="2:23" ht="18.75" hidden="1" customHeight="1" x14ac:dyDescent="0.2">
      <c r="B707" s="419" t="e">
        <f>IF(Tabla46[[#This Row],[Tipos de Acciones]]="","",CONCATENATE(Tabla46[[#This Row],[POA]],".",Tabla46[[#This Row],[SRS]],".",Tabla46[[#This Row],[AREA]],".",Tabla46[[#This Row],[TIPO]]))</f>
        <v>#REF!</v>
      </c>
      <c r="C707" s="419" t="e">
        <f>IF(Tabla46[[#This Row],[Tipos de Acciones]]="","",'Formulario PPGR1'!#REF!)</f>
        <v>#REF!</v>
      </c>
      <c r="D707" s="419" t="e">
        <f>IF(Tabla46[[#This Row],[Tipos de Acciones]]="","",'Formulario PPGR1'!#REF!)</f>
        <v>#REF!</v>
      </c>
      <c r="E707" s="419" t="e">
        <f>IF(Tabla46[[#This Row],[Tipos de Acciones]]="","",'Formulario PPGR1'!#REF!)</f>
        <v>#REF!</v>
      </c>
      <c r="F707" s="419" t="e">
        <f>IF(Tabla46[[#This Row],[Tipos de Acciones]]="","",'Formulario PPGR1'!#REF!)</f>
        <v>#REF!</v>
      </c>
      <c r="G707" s="416" t="s">
        <v>936</v>
      </c>
      <c r="H707" s="416" t="s">
        <v>2215</v>
      </c>
      <c r="I707" s="417" t="s">
        <v>2216</v>
      </c>
      <c r="J707" s="416" t="s">
        <v>2216</v>
      </c>
      <c r="K707" s="418" t="s">
        <v>2217</v>
      </c>
      <c r="L707" s="416" t="s">
        <v>469</v>
      </c>
      <c r="M707" s="316" t="s">
        <v>2280</v>
      </c>
      <c r="N707" s="316" t="s">
        <v>1157</v>
      </c>
      <c r="O707" s="415" t="s">
        <v>2200</v>
      </c>
      <c r="P707" s="318" t="s">
        <v>1157</v>
      </c>
      <c r="Q707" s="293" t="s">
        <v>2201</v>
      </c>
      <c r="R707" s="293">
        <v>1</v>
      </c>
      <c r="S707" s="517">
        <v>15000</v>
      </c>
      <c r="T707" s="520" t="e">
        <f>+[1]!Tabla46[[#This Row],[Precio Unitario]]*[1]!Tabla46[[#This Row],[Cantidad de Insumos]]</f>
        <v>#REF!</v>
      </c>
      <c r="U707" s="414">
        <v>239601</v>
      </c>
      <c r="V707" s="328" t="s">
        <v>926</v>
      </c>
      <c r="W707" s="420"/>
    </row>
    <row r="708" spans="2:23" ht="18.75" hidden="1" customHeight="1" x14ac:dyDescent="0.2">
      <c r="B708" s="419" t="e">
        <f>IF(Tabla46[[#This Row],[Tipos de Acciones]]="","",CONCATENATE(Tabla46[[#This Row],[POA]],".",Tabla46[[#This Row],[SRS]],".",Tabla46[[#This Row],[AREA]],".",Tabla46[[#This Row],[TIPO]]))</f>
        <v>#REF!</v>
      </c>
      <c r="C708" s="419" t="e">
        <f>IF(Tabla46[[#This Row],[Tipos de Acciones]]="","",'Formulario PPGR1'!#REF!)</f>
        <v>#REF!</v>
      </c>
      <c r="D708" s="419" t="e">
        <f>IF(Tabla46[[#This Row],[Tipos de Acciones]]="","",'Formulario PPGR1'!#REF!)</f>
        <v>#REF!</v>
      </c>
      <c r="E708" s="419" t="e">
        <f>IF(Tabla46[[#This Row],[Tipos de Acciones]]="","",'Formulario PPGR1'!#REF!)</f>
        <v>#REF!</v>
      </c>
      <c r="F708" s="419" t="e">
        <f>IF(Tabla46[[#This Row],[Tipos de Acciones]]="","",'Formulario PPGR1'!#REF!)</f>
        <v>#REF!</v>
      </c>
      <c r="G708" s="416" t="s">
        <v>936</v>
      </c>
      <c r="H708" s="416" t="s">
        <v>2206</v>
      </c>
      <c r="I708" s="417" t="s">
        <v>2212</v>
      </c>
      <c r="J708" s="416" t="s">
        <v>2212</v>
      </c>
      <c r="K708" s="418" t="s">
        <v>2213</v>
      </c>
      <c r="L708" s="416" t="s">
        <v>469</v>
      </c>
      <c r="M708" s="316" t="s">
        <v>2281</v>
      </c>
      <c r="N708" s="316" t="s">
        <v>1157</v>
      </c>
      <c r="O708" s="415" t="s">
        <v>2200</v>
      </c>
      <c r="P708" s="318" t="s">
        <v>1157</v>
      </c>
      <c r="Q708" s="293" t="s">
        <v>2201</v>
      </c>
      <c r="R708" s="293">
        <v>1</v>
      </c>
      <c r="S708" s="517">
        <v>56050</v>
      </c>
      <c r="T708" s="520" t="e">
        <f>+[1]!Tabla46[[#This Row],[Precio Unitario]]*[1]!Tabla46[[#This Row],[Cantidad de Insumos]]</f>
        <v>#REF!</v>
      </c>
      <c r="U708" s="414">
        <v>261301</v>
      </c>
      <c r="V708" s="328" t="s">
        <v>926</v>
      </c>
      <c r="W708" s="420"/>
    </row>
    <row r="709" spans="2:23" ht="18.75" hidden="1" customHeight="1" x14ac:dyDescent="0.2">
      <c r="B709" s="419" t="e">
        <f>IF(Tabla46[[#This Row],[Tipos de Acciones]]="","",CONCATENATE(Tabla46[[#This Row],[POA]],".",Tabla46[[#This Row],[SRS]],".",Tabla46[[#This Row],[AREA]],".",Tabla46[[#This Row],[TIPO]]))</f>
        <v>#REF!</v>
      </c>
      <c r="C709" s="419" t="e">
        <f>IF(Tabla46[[#This Row],[Tipos de Acciones]]="","",'Formulario PPGR1'!#REF!)</f>
        <v>#REF!</v>
      </c>
      <c r="D709" s="419" t="e">
        <f>IF(Tabla46[[#This Row],[Tipos de Acciones]]="","",'Formulario PPGR1'!#REF!)</f>
        <v>#REF!</v>
      </c>
      <c r="E709" s="419" t="e">
        <f>IF(Tabla46[[#This Row],[Tipos de Acciones]]="","",'Formulario PPGR1'!#REF!)</f>
        <v>#REF!</v>
      </c>
      <c r="F709" s="419" t="e">
        <f>IF(Tabla46[[#This Row],[Tipos de Acciones]]="","",'Formulario PPGR1'!#REF!)</f>
        <v>#REF!</v>
      </c>
      <c r="G709" s="416" t="s">
        <v>934</v>
      </c>
      <c r="H709" s="416" t="s">
        <v>2206</v>
      </c>
      <c r="I709" s="417" t="s">
        <v>2212</v>
      </c>
      <c r="J709" s="416" t="s">
        <v>2212</v>
      </c>
      <c r="K709" s="418" t="s">
        <v>2213</v>
      </c>
      <c r="L709" s="416" t="s">
        <v>469</v>
      </c>
      <c r="M709" s="316" t="s">
        <v>2281</v>
      </c>
      <c r="N709" s="316" t="s">
        <v>1157</v>
      </c>
      <c r="O709" s="415" t="s">
        <v>2200</v>
      </c>
      <c r="P709" s="318" t="s">
        <v>1157</v>
      </c>
      <c r="Q709" s="293" t="s">
        <v>2201</v>
      </c>
      <c r="R709" s="293">
        <v>3</v>
      </c>
      <c r="S709" s="517">
        <v>5000</v>
      </c>
      <c r="T709" s="520" t="e">
        <f>+[1]!Tabla46[[#This Row],[Precio Unitario]]*[1]!Tabla46[[#This Row],[Cantidad de Insumos]]</f>
        <v>#REF!</v>
      </c>
      <c r="U709" s="414">
        <v>261301</v>
      </c>
      <c r="V709" s="328" t="s">
        <v>926</v>
      </c>
      <c r="W709" s="420"/>
    </row>
    <row r="710" spans="2:23" ht="18.75" hidden="1" customHeight="1" x14ac:dyDescent="0.2">
      <c r="B710" s="419" t="e">
        <f>IF(Tabla46[[#This Row],[Tipos de Acciones]]="","",CONCATENATE(Tabla46[[#This Row],[POA]],".",Tabla46[[#This Row],[SRS]],".",Tabla46[[#This Row],[AREA]],".",Tabla46[[#This Row],[TIPO]]))</f>
        <v>#REF!</v>
      </c>
      <c r="C710" s="419" t="e">
        <f>IF(Tabla46[[#This Row],[Tipos de Acciones]]="","",'Formulario PPGR1'!#REF!)</f>
        <v>#REF!</v>
      </c>
      <c r="D710" s="419" t="e">
        <f>IF(Tabla46[[#This Row],[Tipos de Acciones]]="","",'Formulario PPGR1'!#REF!)</f>
        <v>#REF!</v>
      </c>
      <c r="E710" s="419" t="e">
        <f>IF(Tabla46[[#This Row],[Tipos de Acciones]]="","",'Formulario PPGR1'!#REF!)</f>
        <v>#REF!</v>
      </c>
      <c r="F710" s="419" t="e">
        <f>IF(Tabla46[[#This Row],[Tipos de Acciones]]="","",'Formulario PPGR1'!#REF!)</f>
        <v>#REF!</v>
      </c>
      <c r="G710" s="416" t="s">
        <v>936</v>
      </c>
      <c r="H710" s="416" t="s">
        <v>2215</v>
      </c>
      <c r="I710" s="417" t="s">
        <v>2216</v>
      </c>
      <c r="J710" s="416" t="s">
        <v>2216</v>
      </c>
      <c r="K710" s="418" t="s">
        <v>2217</v>
      </c>
      <c r="L710" s="416" t="s">
        <v>469</v>
      </c>
      <c r="M710" s="316" t="s">
        <v>2281</v>
      </c>
      <c r="N710" s="316" t="s">
        <v>1157</v>
      </c>
      <c r="O710" s="415" t="s">
        <v>2200</v>
      </c>
      <c r="P710" s="318" t="s">
        <v>1157</v>
      </c>
      <c r="Q710" s="293" t="s">
        <v>2201</v>
      </c>
      <c r="R710" s="293">
        <v>1</v>
      </c>
      <c r="S710" s="517">
        <v>15000</v>
      </c>
      <c r="T710" s="520" t="e">
        <f>+[1]!Tabla46[[#This Row],[Precio Unitario]]*[1]!Tabla46[[#This Row],[Cantidad de Insumos]]</f>
        <v>#REF!</v>
      </c>
      <c r="U710" s="414">
        <v>261901</v>
      </c>
      <c r="V710" s="328" t="s">
        <v>926</v>
      </c>
      <c r="W710" s="420"/>
    </row>
    <row r="711" spans="2:23" ht="18.75" hidden="1" customHeight="1" x14ac:dyDescent="0.2">
      <c r="B711" s="419" t="e">
        <f>IF(Tabla46[[#This Row],[Tipos de Acciones]]="","",CONCATENATE(Tabla46[[#This Row],[POA]],".",Tabla46[[#This Row],[SRS]],".",Tabla46[[#This Row],[AREA]],".",Tabla46[[#This Row],[TIPO]]))</f>
        <v>#REF!</v>
      </c>
      <c r="C711" s="419" t="e">
        <f>IF(Tabla46[[#This Row],[Tipos de Acciones]]="","",'Formulario PPGR1'!#REF!)</f>
        <v>#REF!</v>
      </c>
      <c r="D711" s="419" t="e">
        <f>IF(Tabla46[[#This Row],[Tipos de Acciones]]="","",'Formulario PPGR1'!#REF!)</f>
        <v>#REF!</v>
      </c>
      <c r="E711" s="419" t="e">
        <f>IF(Tabla46[[#This Row],[Tipos de Acciones]]="","",'Formulario PPGR1'!#REF!)</f>
        <v>#REF!</v>
      </c>
      <c r="F711" s="419" t="e">
        <f>IF(Tabla46[[#This Row],[Tipos de Acciones]]="","",'Formulario PPGR1'!#REF!)</f>
        <v>#REF!</v>
      </c>
      <c r="G711" s="416" t="s">
        <v>936</v>
      </c>
      <c r="H711" s="416" t="s">
        <v>2218</v>
      </c>
      <c r="I711" s="417" t="s">
        <v>2219</v>
      </c>
      <c r="J711" s="416" t="s">
        <v>2219</v>
      </c>
      <c r="K711" s="418" t="s">
        <v>2220</v>
      </c>
      <c r="L711" s="416" t="s">
        <v>469</v>
      </c>
      <c r="M711" s="316" t="s">
        <v>2281</v>
      </c>
      <c r="N711" s="316" t="s">
        <v>1157</v>
      </c>
      <c r="O711" s="415" t="s">
        <v>2200</v>
      </c>
      <c r="P711" s="318" t="s">
        <v>1157</v>
      </c>
      <c r="Q711" s="293" t="s">
        <v>2201</v>
      </c>
      <c r="R711" s="293">
        <v>2</v>
      </c>
      <c r="S711" s="517">
        <v>8600</v>
      </c>
      <c r="T711" s="520" t="e">
        <f>+[1]!Tabla46[[#This Row],[Precio Unitario]]*[1]!Tabla46[[#This Row],[Cantidad de Insumos]]</f>
        <v>#REF!</v>
      </c>
      <c r="U711" s="414">
        <v>239601</v>
      </c>
      <c r="V711" s="328" t="s">
        <v>926</v>
      </c>
      <c r="W711" s="420"/>
    </row>
    <row r="712" spans="2:23" ht="18.75" hidden="1" customHeight="1" x14ac:dyDescent="0.2">
      <c r="B712" s="419" t="e">
        <f>IF(Tabla46[[#This Row],[Tipos de Acciones]]="","",CONCATENATE(Tabla46[[#This Row],[POA]],".",Tabla46[[#This Row],[SRS]],".",Tabla46[[#This Row],[AREA]],".",Tabla46[[#This Row],[TIPO]]))</f>
        <v>#REF!</v>
      </c>
      <c r="C712" s="419" t="e">
        <f>IF(Tabla46[[#This Row],[Tipos de Acciones]]="","",'Formulario PPGR1'!#REF!)</f>
        <v>#REF!</v>
      </c>
      <c r="D712" s="419" t="e">
        <f>IF(Tabla46[[#This Row],[Tipos de Acciones]]="","",'Formulario PPGR1'!#REF!)</f>
        <v>#REF!</v>
      </c>
      <c r="E712" s="419" t="e">
        <f>IF(Tabla46[[#This Row],[Tipos de Acciones]]="","",'Formulario PPGR1'!#REF!)</f>
        <v>#REF!</v>
      </c>
      <c r="F712" s="419" t="e">
        <f>IF(Tabla46[[#This Row],[Tipos de Acciones]]="","",'Formulario PPGR1'!#REF!)</f>
        <v>#REF!</v>
      </c>
      <c r="G712" s="416" t="s">
        <v>936</v>
      </c>
      <c r="H712" s="416" t="s">
        <v>2221</v>
      </c>
      <c r="I712" s="417" t="s">
        <v>2222</v>
      </c>
      <c r="J712" s="416" t="s">
        <v>2222</v>
      </c>
      <c r="K712" s="418" t="s">
        <v>2223</v>
      </c>
      <c r="L712" s="416" t="s">
        <v>469</v>
      </c>
      <c r="M712" s="316" t="s">
        <v>2281</v>
      </c>
      <c r="N712" s="316" t="s">
        <v>1157</v>
      </c>
      <c r="O712" s="415" t="s">
        <v>2200</v>
      </c>
      <c r="P712" s="318" t="s">
        <v>1157</v>
      </c>
      <c r="Q712" s="293" t="s">
        <v>2201</v>
      </c>
      <c r="R712" s="293">
        <v>2</v>
      </c>
      <c r="S712" s="517">
        <v>43660</v>
      </c>
      <c r="T712" s="520" t="e">
        <f>+[1]!Tabla46[[#This Row],[Precio Unitario]]*[1]!Tabla46[[#This Row],[Cantidad de Insumos]]</f>
        <v>#REF!</v>
      </c>
      <c r="U712" s="414">
        <v>261901</v>
      </c>
      <c r="V712" s="328" t="s">
        <v>926</v>
      </c>
      <c r="W712" s="420"/>
    </row>
    <row r="713" spans="2:23" ht="18.75" hidden="1" customHeight="1" x14ac:dyDescent="0.2">
      <c r="B713" s="419" t="e">
        <f>IF(Tabla46[[#This Row],[Tipos de Acciones]]="","",CONCATENATE(Tabla46[[#This Row],[POA]],".",Tabla46[[#This Row],[SRS]],".",Tabla46[[#This Row],[AREA]],".",Tabla46[[#This Row],[TIPO]]))</f>
        <v>#REF!</v>
      </c>
      <c r="C713" s="419" t="e">
        <f>IF(Tabla46[[#This Row],[Tipos de Acciones]]="","",'Formulario PPGR1'!#REF!)</f>
        <v>#REF!</v>
      </c>
      <c r="D713" s="419" t="e">
        <f>IF(Tabla46[[#This Row],[Tipos de Acciones]]="","",'Formulario PPGR1'!#REF!)</f>
        <v>#REF!</v>
      </c>
      <c r="E713" s="419" t="e">
        <f>IF(Tabla46[[#This Row],[Tipos de Acciones]]="","",'Formulario PPGR1'!#REF!)</f>
        <v>#REF!</v>
      </c>
      <c r="F713" s="419" t="e">
        <f>IF(Tabla46[[#This Row],[Tipos de Acciones]]="","",'Formulario PPGR1'!#REF!)</f>
        <v>#REF!</v>
      </c>
      <c r="G713" s="416" t="s">
        <v>936</v>
      </c>
      <c r="H713" s="416" t="s">
        <v>2221</v>
      </c>
      <c r="I713" s="417" t="s">
        <v>2224</v>
      </c>
      <c r="J713" s="416" t="s">
        <v>2224</v>
      </c>
      <c r="K713" s="418" t="s">
        <v>2225</v>
      </c>
      <c r="L713" s="416" t="s">
        <v>469</v>
      </c>
      <c r="M713" s="316" t="s">
        <v>2281</v>
      </c>
      <c r="N713" s="316" t="s">
        <v>1157</v>
      </c>
      <c r="O713" s="415" t="s">
        <v>2200</v>
      </c>
      <c r="P713" s="318" t="s">
        <v>1157</v>
      </c>
      <c r="Q713" s="293" t="s">
        <v>2201</v>
      </c>
      <c r="R713" s="293">
        <v>1</v>
      </c>
      <c r="S713" s="517">
        <v>44333.33</v>
      </c>
      <c r="T713" s="520" t="e">
        <f>+[1]!Tabla46[[#This Row],[Precio Unitario]]*[1]!Tabla46[[#This Row],[Cantidad de Insumos]]</f>
        <v>#REF!</v>
      </c>
      <c r="U713" s="414">
        <v>239301</v>
      </c>
      <c r="V713" s="328" t="s">
        <v>926</v>
      </c>
      <c r="W713" s="420"/>
    </row>
    <row r="714" spans="2:23" ht="18.75" hidden="1" customHeight="1" x14ac:dyDescent="0.2">
      <c r="B714" s="419" t="e">
        <f>IF(Tabla46[[#This Row],[Tipos de Acciones]]="","",CONCATENATE(Tabla46[[#This Row],[POA]],".",Tabla46[[#This Row],[SRS]],".",Tabla46[[#This Row],[AREA]],".",Tabla46[[#This Row],[TIPO]]))</f>
        <v>#REF!</v>
      </c>
      <c r="C714" s="419" t="e">
        <f>IF(Tabla46[[#This Row],[Tipos de Acciones]]="","",'Formulario PPGR1'!#REF!)</f>
        <v>#REF!</v>
      </c>
      <c r="D714" s="419" t="e">
        <f>IF(Tabla46[[#This Row],[Tipos de Acciones]]="","",'Formulario PPGR1'!#REF!)</f>
        <v>#REF!</v>
      </c>
      <c r="E714" s="419" t="e">
        <f>IF(Tabla46[[#This Row],[Tipos de Acciones]]="","",'Formulario PPGR1'!#REF!)</f>
        <v>#REF!</v>
      </c>
      <c r="F714" s="419" t="e">
        <f>IF(Tabla46[[#This Row],[Tipos de Acciones]]="","",'Formulario PPGR1'!#REF!)</f>
        <v>#REF!</v>
      </c>
      <c r="G714" s="416" t="s">
        <v>936</v>
      </c>
      <c r="H714" s="416" t="s">
        <v>2221</v>
      </c>
      <c r="I714" s="417" t="s">
        <v>2222</v>
      </c>
      <c r="J714" s="416" t="s">
        <v>2222</v>
      </c>
      <c r="K714" s="418" t="s">
        <v>2226</v>
      </c>
      <c r="L714" s="416" t="s">
        <v>469</v>
      </c>
      <c r="M714" s="316" t="s">
        <v>2281</v>
      </c>
      <c r="N714" s="316" t="s">
        <v>1157</v>
      </c>
      <c r="O714" s="415" t="s">
        <v>2200</v>
      </c>
      <c r="P714" s="318" t="s">
        <v>1157</v>
      </c>
      <c r="Q714" s="293" t="s">
        <v>2201</v>
      </c>
      <c r="R714" s="293">
        <v>1</v>
      </c>
      <c r="S714" s="517">
        <v>104465.4</v>
      </c>
      <c r="T714" s="520" t="e">
        <f>+[1]!Tabla46[[#This Row],[Precio Unitario]]*[1]!Tabla46[[#This Row],[Cantidad de Insumos]]</f>
        <v>#REF!</v>
      </c>
      <c r="U714" s="414">
        <v>261901</v>
      </c>
      <c r="V714" s="328" t="s">
        <v>926</v>
      </c>
      <c r="W714" s="420"/>
    </row>
    <row r="715" spans="2:23" ht="18.75" hidden="1" customHeight="1" x14ac:dyDescent="0.2">
      <c r="B715" s="419" t="e">
        <f>IF(Tabla46[[#This Row],[Tipos de Acciones]]="","",CONCATENATE(Tabla46[[#This Row],[POA]],".",Tabla46[[#This Row],[SRS]],".",Tabla46[[#This Row],[AREA]],".",Tabla46[[#This Row],[TIPO]]))</f>
        <v>#REF!</v>
      </c>
      <c r="C715" s="419" t="e">
        <f>IF(Tabla46[[#This Row],[Tipos de Acciones]]="","",'Formulario PPGR1'!#REF!)</f>
        <v>#REF!</v>
      </c>
      <c r="D715" s="419" t="e">
        <f>IF(Tabla46[[#This Row],[Tipos de Acciones]]="","",'Formulario PPGR1'!#REF!)</f>
        <v>#REF!</v>
      </c>
      <c r="E715" s="419" t="e">
        <f>IF(Tabla46[[#This Row],[Tipos de Acciones]]="","",'Formulario PPGR1'!#REF!)</f>
        <v>#REF!</v>
      </c>
      <c r="F715" s="419" t="e">
        <f>IF(Tabla46[[#This Row],[Tipos de Acciones]]="","",'Formulario PPGR1'!#REF!)</f>
        <v>#REF!</v>
      </c>
      <c r="G715" s="416" t="s">
        <v>936</v>
      </c>
      <c r="H715" s="416" t="s">
        <v>2221</v>
      </c>
      <c r="I715" s="417" t="s">
        <v>2227</v>
      </c>
      <c r="J715" s="416" t="s">
        <v>2227</v>
      </c>
      <c r="K715" s="418" t="s">
        <v>2228</v>
      </c>
      <c r="L715" s="416" t="s">
        <v>469</v>
      </c>
      <c r="M715" s="316" t="s">
        <v>2281</v>
      </c>
      <c r="N715" s="316" t="s">
        <v>1157</v>
      </c>
      <c r="O715" s="415" t="s">
        <v>2200</v>
      </c>
      <c r="P715" s="318" t="s">
        <v>1157</v>
      </c>
      <c r="Q715" s="293" t="s">
        <v>2201</v>
      </c>
      <c r="R715" s="293">
        <v>1</v>
      </c>
      <c r="S715" s="517">
        <v>12836.04</v>
      </c>
      <c r="T715" s="520" t="e">
        <f>+[1]!Tabla46[[#This Row],[Precio Unitario]]*[1]!Tabla46[[#This Row],[Cantidad de Insumos]]</f>
        <v>#REF!</v>
      </c>
      <c r="U715" s="414">
        <v>239301</v>
      </c>
      <c r="V715" s="328" t="s">
        <v>926</v>
      </c>
      <c r="W715" s="420"/>
    </row>
    <row r="716" spans="2:23" ht="18.75" customHeight="1" x14ac:dyDescent="0.2">
      <c r="B716" s="419" t="e">
        <f>IF(Tabla46[[#This Row],[Tipos de Acciones]]="","",CONCATENATE(Tabla46[[#This Row],[POA]],".",Tabla46[[#This Row],[SRS]],".",Tabla46[[#This Row],[AREA]],".",Tabla46[[#This Row],[TIPO]]))</f>
        <v>#REF!</v>
      </c>
      <c r="C716" s="419" t="e">
        <f>IF(Tabla46[[#This Row],[Tipos de Acciones]]="","",'Formulario PPGR1'!#REF!)</f>
        <v>#REF!</v>
      </c>
      <c r="D716" s="419" t="e">
        <f>IF(Tabla46[[#This Row],[Tipos de Acciones]]="","",'Formulario PPGR1'!#REF!)</f>
        <v>#REF!</v>
      </c>
      <c r="E716" s="419" t="e">
        <f>IF(Tabla46[[#This Row],[Tipos de Acciones]]="","",'Formulario PPGR1'!#REF!)</f>
        <v>#REF!</v>
      </c>
      <c r="F716" s="419" t="e">
        <f>IF(Tabla46[[#This Row],[Tipos de Acciones]]="","",'Formulario PPGR1'!#REF!)</f>
        <v>#REF!</v>
      </c>
      <c r="G716" s="416" t="s">
        <v>936</v>
      </c>
      <c r="H716" s="416" t="s">
        <v>2221</v>
      </c>
      <c r="I716" s="417" t="s">
        <v>2229</v>
      </c>
      <c r="J716" s="416" t="s">
        <v>2229</v>
      </c>
      <c r="K716" s="418" t="s">
        <v>2230</v>
      </c>
      <c r="L716" s="416" t="s">
        <v>469</v>
      </c>
      <c r="M716" s="316" t="s">
        <v>2281</v>
      </c>
      <c r="N716" s="316" t="s">
        <v>1157</v>
      </c>
      <c r="O716" s="415" t="s">
        <v>2200</v>
      </c>
      <c r="P716" s="318" t="s">
        <v>1157</v>
      </c>
      <c r="Q716" s="293" t="s">
        <v>2201</v>
      </c>
      <c r="R716" s="293">
        <v>1</v>
      </c>
      <c r="S716" s="517">
        <v>180000</v>
      </c>
      <c r="T716" s="520" t="e">
        <f>+[1]!Tabla46[[#This Row],[Precio Unitario]]*[1]!Tabla46[[#This Row],[Cantidad de Insumos]]</f>
        <v>#REF!</v>
      </c>
      <c r="U716" s="414">
        <v>263101</v>
      </c>
      <c r="V716" s="328" t="s">
        <v>926</v>
      </c>
      <c r="W716" s="420"/>
    </row>
    <row r="717" spans="2:23" ht="18.75" hidden="1" customHeight="1" x14ac:dyDescent="0.2">
      <c r="B717" s="419" t="e">
        <f>IF(Tabla46[[#This Row],[Tipos de Acciones]]="","",CONCATENATE(Tabla46[[#This Row],[POA]],".",Tabla46[[#This Row],[SRS]],".",Tabla46[[#This Row],[AREA]],".",Tabla46[[#This Row],[TIPO]]))</f>
        <v>#REF!</v>
      </c>
      <c r="C717" s="419" t="e">
        <f>IF(Tabla46[[#This Row],[Tipos de Acciones]]="","",'Formulario PPGR1'!#REF!)</f>
        <v>#REF!</v>
      </c>
      <c r="D717" s="419" t="e">
        <f>IF(Tabla46[[#This Row],[Tipos de Acciones]]="","",'Formulario PPGR1'!#REF!)</f>
        <v>#REF!</v>
      </c>
      <c r="E717" s="419" t="e">
        <f>IF(Tabla46[[#This Row],[Tipos de Acciones]]="","",'Formulario PPGR1'!#REF!)</f>
        <v>#REF!</v>
      </c>
      <c r="F717" s="419" t="e">
        <f>IF(Tabla46[[#This Row],[Tipos de Acciones]]="","",'Formulario PPGR1'!#REF!)</f>
        <v>#REF!</v>
      </c>
      <c r="G717" s="416" t="s">
        <v>936</v>
      </c>
      <c r="H717" s="416" t="s">
        <v>2221</v>
      </c>
      <c r="I717" s="417" t="s">
        <v>2231</v>
      </c>
      <c r="J717" s="416" t="s">
        <v>2231</v>
      </c>
      <c r="K717" s="418" t="s">
        <v>2232</v>
      </c>
      <c r="L717" s="416" t="s">
        <v>469</v>
      </c>
      <c r="M717" s="316" t="s">
        <v>2281</v>
      </c>
      <c r="N717" s="316" t="s">
        <v>1157</v>
      </c>
      <c r="O717" s="415" t="s">
        <v>2200</v>
      </c>
      <c r="P717" s="318" t="s">
        <v>1157</v>
      </c>
      <c r="Q717" s="293" t="s">
        <v>2201</v>
      </c>
      <c r="R717" s="293">
        <v>2</v>
      </c>
      <c r="S717" s="517">
        <v>32099.97</v>
      </c>
      <c r="T717" s="520" t="e">
        <f>+[1]!Tabla46[[#This Row],[Precio Unitario]]*[1]!Tabla46[[#This Row],[Cantidad de Insumos]]</f>
        <v>#REF!</v>
      </c>
      <c r="U717" s="414">
        <v>239301</v>
      </c>
      <c r="V717" s="328" t="s">
        <v>926</v>
      </c>
      <c r="W717" s="420"/>
    </row>
    <row r="718" spans="2:23" ht="18.75" hidden="1" customHeight="1" x14ac:dyDescent="0.2">
      <c r="B718" s="419" t="e">
        <f>IF(Tabla46[[#This Row],[Tipos de Acciones]]="","",CONCATENATE(Tabla46[[#This Row],[POA]],".",Tabla46[[#This Row],[SRS]],".",Tabla46[[#This Row],[AREA]],".",Tabla46[[#This Row],[TIPO]]))</f>
        <v>#REF!</v>
      </c>
      <c r="C718" s="419" t="e">
        <f>IF(Tabla46[[#This Row],[Tipos de Acciones]]="","",'Formulario PPGR1'!#REF!)</f>
        <v>#REF!</v>
      </c>
      <c r="D718" s="419" t="e">
        <f>IF(Tabla46[[#This Row],[Tipos de Acciones]]="","",'Formulario PPGR1'!#REF!)</f>
        <v>#REF!</v>
      </c>
      <c r="E718" s="419" t="e">
        <f>IF(Tabla46[[#This Row],[Tipos de Acciones]]="","",'Formulario PPGR1'!#REF!)</f>
        <v>#REF!</v>
      </c>
      <c r="F718" s="419" t="e">
        <f>IF(Tabla46[[#This Row],[Tipos de Acciones]]="","",'Formulario PPGR1'!#REF!)</f>
        <v>#REF!</v>
      </c>
      <c r="G718" s="416" t="s">
        <v>936</v>
      </c>
      <c r="H718" s="416" t="s">
        <v>2221</v>
      </c>
      <c r="I718" s="417" t="s">
        <v>2233</v>
      </c>
      <c r="J718" s="416" t="s">
        <v>2234</v>
      </c>
      <c r="K718" s="418" t="s">
        <v>2235</v>
      </c>
      <c r="L718" s="416" t="s">
        <v>469</v>
      </c>
      <c r="M718" s="316" t="s">
        <v>2281</v>
      </c>
      <c r="N718" s="316" t="s">
        <v>1157</v>
      </c>
      <c r="O718" s="415" t="s">
        <v>2200</v>
      </c>
      <c r="P718" s="318" t="s">
        <v>1157</v>
      </c>
      <c r="Q718" s="293" t="s">
        <v>2201</v>
      </c>
      <c r="R718" s="293">
        <v>1</v>
      </c>
      <c r="S718" s="517">
        <v>8270</v>
      </c>
      <c r="T718" s="520" t="e">
        <f>+[1]!Tabla46[[#This Row],[Precio Unitario]]*[1]!Tabla46[[#This Row],[Cantidad de Insumos]]</f>
        <v>#REF!</v>
      </c>
      <c r="U718" s="414">
        <v>239301</v>
      </c>
      <c r="V718" s="328" t="s">
        <v>926</v>
      </c>
      <c r="W718" s="420"/>
    </row>
    <row r="719" spans="2:23" ht="18.75" hidden="1" customHeight="1" x14ac:dyDescent="0.2">
      <c r="B719" s="419" t="e">
        <f>IF(Tabla46[[#This Row],[Tipos de Acciones]]="","",CONCATENATE(Tabla46[[#This Row],[POA]],".",Tabla46[[#This Row],[SRS]],".",Tabla46[[#This Row],[AREA]],".",Tabla46[[#This Row],[TIPO]]))</f>
        <v>#REF!</v>
      </c>
      <c r="C719" s="419" t="e">
        <f>IF(Tabla46[[#This Row],[Tipos de Acciones]]="","",'Formulario PPGR1'!#REF!)</f>
        <v>#REF!</v>
      </c>
      <c r="D719" s="419" t="e">
        <f>IF(Tabla46[[#This Row],[Tipos de Acciones]]="","",'Formulario PPGR1'!#REF!)</f>
        <v>#REF!</v>
      </c>
      <c r="E719" s="419" t="e">
        <f>IF(Tabla46[[#This Row],[Tipos de Acciones]]="","",'Formulario PPGR1'!#REF!)</f>
        <v>#REF!</v>
      </c>
      <c r="F719" s="419" t="e">
        <f>IF(Tabla46[[#This Row],[Tipos de Acciones]]="","",'Formulario PPGR1'!#REF!)</f>
        <v>#REF!</v>
      </c>
      <c r="G719" s="416" t="s">
        <v>936</v>
      </c>
      <c r="H719" s="416" t="s">
        <v>2221</v>
      </c>
      <c r="I719" s="417" t="s">
        <v>2236</v>
      </c>
      <c r="J719" s="416" t="s">
        <v>2236</v>
      </c>
      <c r="K719" s="418" t="s">
        <v>2237</v>
      </c>
      <c r="L719" s="416" t="s">
        <v>469</v>
      </c>
      <c r="M719" s="316" t="s">
        <v>2281</v>
      </c>
      <c r="N719" s="316" t="s">
        <v>1157</v>
      </c>
      <c r="O719" s="415" t="s">
        <v>2200</v>
      </c>
      <c r="P719" s="318" t="s">
        <v>1157</v>
      </c>
      <c r="Q719" s="293" t="s">
        <v>2201</v>
      </c>
      <c r="R719" s="293">
        <v>2</v>
      </c>
      <c r="S719" s="517">
        <v>15733.33</v>
      </c>
      <c r="T719" s="520" t="e">
        <f>+[1]!Tabla46[[#This Row],[Precio Unitario]]*[1]!Tabla46[[#This Row],[Cantidad de Insumos]]</f>
        <v>#REF!</v>
      </c>
      <c r="U719" s="414">
        <v>239301</v>
      </c>
      <c r="V719" s="328" t="s">
        <v>926</v>
      </c>
      <c r="W719" s="420"/>
    </row>
    <row r="720" spans="2:23" ht="18.75" hidden="1" customHeight="1" x14ac:dyDescent="0.2">
      <c r="B720" s="419" t="e">
        <f>IF(Tabla46[[#This Row],[Tipos de Acciones]]="","",CONCATENATE(Tabla46[[#This Row],[POA]],".",Tabla46[[#This Row],[SRS]],".",Tabla46[[#This Row],[AREA]],".",Tabla46[[#This Row],[TIPO]]))</f>
        <v>#REF!</v>
      </c>
      <c r="C720" s="419" t="e">
        <f>IF(Tabla46[[#This Row],[Tipos de Acciones]]="","",'Formulario PPGR1'!#REF!)</f>
        <v>#REF!</v>
      </c>
      <c r="D720" s="419" t="e">
        <f>IF(Tabla46[[#This Row],[Tipos de Acciones]]="","",'Formulario PPGR1'!#REF!)</f>
        <v>#REF!</v>
      </c>
      <c r="E720" s="419" t="e">
        <f>IF(Tabla46[[#This Row],[Tipos de Acciones]]="","",'Formulario PPGR1'!#REF!)</f>
        <v>#REF!</v>
      </c>
      <c r="F720" s="419" t="e">
        <f>IF(Tabla46[[#This Row],[Tipos de Acciones]]="","",'Formulario PPGR1'!#REF!)</f>
        <v>#REF!</v>
      </c>
      <c r="G720" s="416" t="s">
        <v>936</v>
      </c>
      <c r="H720" s="416" t="s">
        <v>2221</v>
      </c>
      <c r="I720" s="417" t="s">
        <v>2236</v>
      </c>
      <c r="J720" s="416" t="s">
        <v>2236</v>
      </c>
      <c r="K720" s="418" t="s">
        <v>2238</v>
      </c>
      <c r="L720" s="416" t="s">
        <v>469</v>
      </c>
      <c r="M720" s="316" t="s">
        <v>2281</v>
      </c>
      <c r="N720" s="316" t="s">
        <v>1157</v>
      </c>
      <c r="O720" s="415" t="s">
        <v>2200</v>
      </c>
      <c r="P720" s="318" t="s">
        <v>1157</v>
      </c>
      <c r="Q720" s="293" t="s">
        <v>2201</v>
      </c>
      <c r="R720" s="293">
        <v>2</v>
      </c>
      <c r="S720" s="517">
        <v>4500</v>
      </c>
      <c r="T720" s="520" t="e">
        <f>+[1]!Tabla46[[#This Row],[Precio Unitario]]*[1]!Tabla46[[#This Row],[Cantidad de Insumos]]</f>
        <v>#REF!</v>
      </c>
      <c r="U720" s="414">
        <v>239301</v>
      </c>
      <c r="V720" s="328" t="s">
        <v>926</v>
      </c>
      <c r="W720" s="420"/>
    </row>
    <row r="721" spans="2:23" ht="18.75" hidden="1" customHeight="1" x14ac:dyDescent="0.2">
      <c r="B721" s="419" t="e">
        <f>IF(Tabla46[[#This Row],[Tipos de Acciones]]="","",CONCATENATE(Tabla46[[#This Row],[POA]],".",Tabla46[[#This Row],[SRS]],".",Tabla46[[#This Row],[AREA]],".",Tabla46[[#This Row],[TIPO]]))</f>
        <v>#REF!</v>
      </c>
      <c r="C721" s="419" t="e">
        <f>IF(Tabla46[[#This Row],[Tipos de Acciones]]="","",'Formulario PPGR1'!#REF!)</f>
        <v>#REF!</v>
      </c>
      <c r="D721" s="419" t="e">
        <f>IF(Tabla46[[#This Row],[Tipos de Acciones]]="","",'Formulario PPGR1'!#REF!)</f>
        <v>#REF!</v>
      </c>
      <c r="E721" s="419" t="e">
        <f>IF(Tabla46[[#This Row],[Tipos de Acciones]]="","",'Formulario PPGR1'!#REF!)</f>
        <v>#REF!</v>
      </c>
      <c r="F721" s="419" t="e">
        <f>IF(Tabla46[[#This Row],[Tipos de Acciones]]="","",'Formulario PPGR1'!#REF!)</f>
        <v>#REF!</v>
      </c>
      <c r="G721" s="416" t="s">
        <v>936</v>
      </c>
      <c r="H721" s="416" t="s">
        <v>2221</v>
      </c>
      <c r="I721" s="417" t="s">
        <v>2236</v>
      </c>
      <c r="J721" s="416" t="s">
        <v>2236</v>
      </c>
      <c r="K721" s="418" t="s">
        <v>2239</v>
      </c>
      <c r="L721" s="416" t="s">
        <v>469</v>
      </c>
      <c r="M721" s="316" t="s">
        <v>2281</v>
      </c>
      <c r="N721" s="316" t="s">
        <v>1157</v>
      </c>
      <c r="O721" s="415" t="s">
        <v>2200</v>
      </c>
      <c r="P721" s="318" t="s">
        <v>1157</v>
      </c>
      <c r="Q721" s="293" t="s">
        <v>2201</v>
      </c>
      <c r="R721" s="293">
        <v>2</v>
      </c>
      <c r="S721" s="517">
        <v>15733.33</v>
      </c>
      <c r="T721" s="520" t="e">
        <f>+[1]!Tabla46[[#This Row],[Precio Unitario]]*[1]!Tabla46[[#This Row],[Cantidad de Insumos]]</f>
        <v>#REF!</v>
      </c>
      <c r="U721" s="414">
        <v>239301</v>
      </c>
      <c r="V721" s="328" t="s">
        <v>926</v>
      </c>
      <c r="W721" s="420"/>
    </row>
    <row r="722" spans="2:23" ht="18.75" hidden="1" customHeight="1" x14ac:dyDescent="0.2">
      <c r="B722" s="419" t="e">
        <f>IF(Tabla46[[#This Row],[Tipos de Acciones]]="","",CONCATENATE(Tabla46[[#This Row],[POA]],".",Tabla46[[#This Row],[SRS]],".",Tabla46[[#This Row],[AREA]],".",Tabla46[[#This Row],[TIPO]]))</f>
        <v>#REF!</v>
      </c>
      <c r="C722" s="419" t="e">
        <f>IF(Tabla46[[#This Row],[Tipos de Acciones]]="","",'Formulario PPGR1'!#REF!)</f>
        <v>#REF!</v>
      </c>
      <c r="D722" s="419" t="e">
        <f>IF(Tabla46[[#This Row],[Tipos de Acciones]]="","",'Formulario PPGR1'!#REF!)</f>
        <v>#REF!</v>
      </c>
      <c r="E722" s="419" t="e">
        <f>IF(Tabla46[[#This Row],[Tipos de Acciones]]="","",'Formulario PPGR1'!#REF!)</f>
        <v>#REF!</v>
      </c>
      <c r="F722" s="419" t="e">
        <f>IF(Tabla46[[#This Row],[Tipos de Acciones]]="","",'Formulario PPGR1'!#REF!)</f>
        <v>#REF!</v>
      </c>
      <c r="G722" s="416" t="s">
        <v>936</v>
      </c>
      <c r="H722" s="416" t="s">
        <v>2221</v>
      </c>
      <c r="I722" s="417" t="s">
        <v>2236</v>
      </c>
      <c r="J722" s="416" t="s">
        <v>2236</v>
      </c>
      <c r="K722" s="418" t="s">
        <v>2240</v>
      </c>
      <c r="L722" s="416" t="s">
        <v>469</v>
      </c>
      <c r="M722" s="316" t="s">
        <v>2281</v>
      </c>
      <c r="N722" s="316" t="s">
        <v>1157</v>
      </c>
      <c r="O722" s="415" t="s">
        <v>2200</v>
      </c>
      <c r="P722" s="318" t="s">
        <v>1157</v>
      </c>
      <c r="Q722" s="293" t="s">
        <v>2201</v>
      </c>
      <c r="R722" s="293">
        <v>2</v>
      </c>
      <c r="S722" s="517">
        <v>4500</v>
      </c>
      <c r="T722" s="520" t="e">
        <f>+[1]!Tabla46[[#This Row],[Precio Unitario]]*[1]!Tabla46[[#This Row],[Cantidad de Insumos]]</f>
        <v>#REF!</v>
      </c>
      <c r="U722" s="414">
        <v>239301</v>
      </c>
      <c r="V722" s="328" t="s">
        <v>926</v>
      </c>
      <c r="W722" s="420"/>
    </row>
    <row r="723" spans="2:23" ht="18.75" hidden="1" customHeight="1" x14ac:dyDescent="0.2">
      <c r="B723" s="419" t="e">
        <f>IF(Tabla46[[#This Row],[Tipos de Acciones]]="","",CONCATENATE(Tabla46[[#This Row],[POA]],".",Tabla46[[#This Row],[SRS]],".",Tabla46[[#This Row],[AREA]],".",Tabla46[[#This Row],[TIPO]]))</f>
        <v>#REF!</v>
      </c>
      <c r="C723" s="419" t="e">
        <f>IF(Tabla46[[#This Row],[Tipos de Acciones]]="","",'Formulario PPGR1'!#REF!)</f>
        <v>#REF!</v>
      </c>
      <c r="D723" s="419" t="e">
        <f>IF(Tabla46[[#This Row],[Tipos de Acciones]]="","",'Formulario PPGR1'!#REF!)</f>
        <v>#REF!</v>
      </c>
      <c r="E723" s="419" t="e">
        <f>IF(Tabla46[[#This Row],[Tipos de Acciones]]="","",'Formulario PPGR1'!#REF!)</f>
        <v>#REF!</v>
      </c>
      <c r="F723" s="419" t="e">
        <f>IF(Tabla46[[#This Row],[Tipos de Acciones]]="","",'Formulario PPGR1'!#REF!)</f>
        <v>#REF!</v>
      </c>
      <c r="G723" s="416" t="s">
        <v>936</v>
      </c>
      <c r="H723" s="416" t="s">
        <v>2221</v>
      </c>
      <c r="I723" s="417" t="s">
        <v>2241</v>
      </c>
      <c r="J723" s="416" t="s">
        <v>2241</v>
      </c>
      <c r="K723" s="418" t="s">
        <v>2242</v>
      </c>
      <c r="L723" s="416" t="s">
        <v>469</v>
      </c>
      <c r="M723" s="316" t="s">
        <v>2281</v>
      </c>
      <c r="N723" s="316" t="s">
        <v>1157</v>
      </c>
      <c r="O723" s="415" t="s">
        <v>2200</v>
      </c>
      <c r="P723" s="318" t="s">
        <v>1157</v>
      </c>
      <c r="Q723" s="293" t="s">
        <v>2201</v>
      </c>
      <c r="R723" s="293">
        <v>2</v>
      </c>
      <c r="S723" s="517">
        <v>980</v>
      </c>
      <c r="T723" s="520" t="e">
        <f>+[1]!Tabla46[[#This Row],[Precio Unitario]]*[1]!Tabla46[[#This Row],[Cantidad de Insumos]]</f>
        <v>#REF!</v>
      </c>
      <c r="U723" s="414">
        <v>239301</v>
      </c>
      <c r="V723" s="328" t="s">
        <v>926</v>
      </c>
      <c r="W723" s="420"/>
    </row>
    <row r="724" spans="2:23" ht="18.75" hidden="1" customHeight="1" x14ac:dyDescent="0.2">
      <c r="B724" s="419" t="e">
        <f>IF(Tabla46[[#This Row],[Tipos de Acciones]]="","",CONCATENATE(Tabla46[[#This Row],[POA]],".",Tabla46[[#This Row],[SRS]],".",Tabla46[[#This Row],[AREA]],".",Tabla46[[#This Row],[TIPO]]))</f>
        <v>#REF!</v>
      </c>
      <c r="C724" s="419" t="e">
        <f>IF(Tabla46[[#This Row],[Tipos de Acciones]]="","",'Formulario PPGR1'!#REF!)</f>
        <v>#REF!</v>
      </c>
      <c r="D724" s="419" t="e">
        <f>IF(Tabla46[[#This Row],[Tipos de Acciones]]="","",'Formulario PPGR1'!#REF!)</f>
        <v>#REF!</v>
      </c>
      <c r="E724" s="419" t="e">
        <f>IF(Tabla46[[#This Row],[Tipos de Acciones]]="","",'Formulario PPGR1'!#REF!)</f>
        <v>#REF!</v>
      </c>
      <c r="F724" s="419" t="e">
        <f>IF(Tabla46[[#This Row],[Tipos de Acciones]]="","",'Formulario PPGR1'!#REF!)</f>
        <v>#REF!</v>
      </c>
      <c r="G724" s="416" t="s">
        <v>936</v>
      </c>
      <c r="H724" s="416" t="s">
        <v>2221</v>
      </c>
      <c r="I724" s="417" t="s">
        <v>2241</v>
      </c>
      <c r="J724" s="416" t="s">
        <v>2241</v>
      </c>
      <c r="K724" s="418" t="s">
        <v>2243</v>
      </c>
      <c r="L724" s="416" t="s">
        <v>469</v>
      </c>
      <c r="M724" s="316" t="s">
        <v>2281</v>
      </c>
      <c r="N724" s="316" t="s">
        <v>1157</v>
      </c>
      <c r="O724" s="415" t="s">
        <v>2200</v>
      </c>
      <c r="P724" s="318" t="s">
        <v>1157</v>
      </c>
      <c r="Q724" s="293" t="s">
        <v>2201</v>
      </c>
      <c r="R724" s="293">
        <v>2</v>
      </c>
      <c r="S724" s="517">
        <v>3520</v>
      </c>
      <c r="T724" s="520" t="e">
        <f>+[1]!Tabla46[[#This Row],[Precio Unitario]]*[1]!Tabla46[[#This Row],[Cantidad de Insumos]]</f>
        <v>#REF!</v>
      </c>
      <c r="U724" s="414">
        <v>239301</v>
      </c>
      <c r="V724" s="328" t="s">
        <v>926</v>
      </c>
      <c r="W724" s="420"/>
    </row>
    <row r="725" spans="2:23" ht="18.75" hidden="1" customHeight="1" x14ac:dyDescent="0.2">
      <c r="B725" s="419" t="e">
        <f>IF(Tabla46[[#This Row],[Tipos de Acciones]]="","",CONCATENATE(Tabla46[[#This Row],[POA]],".",Tabla46[[#This Row],[SRS]],".",Tabla46[[#This Row],[AREA]],".",Tabla46[[#This Row],[TIPO]]))</f>
        <v>#REF!</v>
      </c>
      <c r="C725" s="419" t="e">
        <f>IF(Tabla46[[#This Row],[Tipos de Acciones]]="","",'Formulario PPGR1'!#REF!)</f>
        <v>#REF!</v>
      </c>
      <c r="D725" s="419" t="e">
        <f>IF(Tabla46[[#This Row],[Tipos de Acciones]]="","",'Formulario PPGR1'!#REF!)</f>
        <v>#REF!</v>
      </c>
      <c r="E725" s="419" t="e">
        <f>IF(Tabla46[[#This Row],[Tipos de Acciones]]="","",'Formulario PPGR1'!#REF!)</f>
        <v>#REF!</v>
      </c>
      <c r="F725" s="419" t="e">
        <f>IF(Tabla46[[#This Row],[Tipos de Acciones]]="","",'Formulario PPGR1'!#REF!)</f>
        <v>#REF!</v>
      </c>
      <c r="G725" s="416" t="s">
        <v>936</v>
      </c>
      <c r="H725" s="416" t="s">
        <v>2221</v>
      </c>
      <c r="I725" s="417" t="s">
        <v>2244</v>
      </c>
      <c r="J725" s="416" t="s">
        <v>2244</v>
      </c>
      <c r="K725" s="418" t="s">
        <v>2245</v>
      </c>
      <c r="L725" s="416" t="s">
        <v>469</v>
      </c>
      <c r="M725" s="316" t="s">
        <v>2281</v>
      </c>
      <c r="N725" s="316" t="s">
        <v>1157</v>
      </c>
      <c r="O725" s="415" t="s">
        <v>2200</v>
      </c>
      <c r="P725" s="318" t="s">
        <v>1157</v>
      </c>
      <c r="Q725" s="293" t="s">
        <v>2201</v>
      </c>
      <c r="R725" s="293">
        <v>1</v>
      </c>
      <c r="S725" s="517">
        <v>14666.65</v>
      </c>
      <c r="T725" s="520" t="e">
        <f>+[1]!Tabla46[[#This Row],[Precio Unitario]]*[1]!Tabla46[[#This Row],[Cantidad de Insumos]]</f>
        <v>#REF!</v>
      </c>
      <c r="U725" s="414">
        <v>239601</v>
      </c>
      <c r="V725" s="328" t="s">
        <v>926</v>
      </c>
      <c r="W725" s="420"/>
    </row>
    <row r="726" spans="2:23" ht="18.75" hidden="1" customHeight="1" x14ac:dyDescent="0.2">
      <c r="B726" s="419" t="e">
        <f>IF(Tabla46[[#This Row],[Tipos de Acciones]]="","",CONCATENATE(Tabla46[[#This Row],[POA]],".",Tabla46[[#This Row],[SRS]],".",Tabla46[[#This Row],[AREA]],".",Tabla46[[#This Row],[TIPO]]))</f>
        <v>#REF!</v>
      </c>
      <c r="C726" s="419" t="e">
        <f>IF(Tabla46[[#This Row],[Tipos de Acciones]]="","",'Formulario PPGR1'!#REF!)</f>
        <v>#REF!</v>
      </c>
      <c r="D726" s="419" t="e">
        <f>IF(Tabla46[[#This Row],[Tipos de Acciones]]="","",'Formulario PPGR1'!#REF!)</f>
        <v>#REF!</v>
      </c>
      <c r="E726" s="419" t="e">
        <f>IF(Tabla46[[#This Row],[Tipos de Acciones]]="","",'Formulario PPGR1'!#REF!)</f>
        <v>#REF!</v>
      </c>
      <c r="F726" s="419" t="e">
        <f>IF(Tabla46[[#This Row],[Tipos de Acciones]]="","",'Formulario PPGR1'!#REF!)</f>
        <v>#REF!</v>
      </c>
      <c r="G726" s="416" t="s">
        <v>936</v>
      </c>
      <c r="H726" s="416" t="s">
        <v>2221</v>
      </c>
      <c r="I726" s="417" t="s">
        <v>2246</v>
      </c>
      <c r="J726" s="416" t="s">
        <v>2246</v>
      </c>
      <c r="K726" s="418" t="s">
        <v>2247</v>
      </c>
      <c r="L726" s="416" t="s">
        <v>469</v>
      </c>
      <c r="M726" s="316" t="s">
        <v>2281</v>
      </c>
      <c r="N726" s="316" t="s">
        <v>1157</v>
      </c>
      <c r="O726" s="415" t="s">
        <v>2200</v>
      </c>
      <c r="P726" s="318" t="s">
        <v>1157</v>
      </c>
      <c r="Q726" s="293" t="s">
        <v>2201</v>
      </c>
      <c r="R726" s="293">
        <v>1</v>
      </c>
      <c r="S726" s="517">
        <v>257712</v>
      </c>
      <c r="T726" s="520" t="e">
        <f>+[1]!Tabla46[[#This Row],[Precio Unitario]]*[1]!Tabla46[[#This Row],[Cantidad de Insumos]]</f>
        <v>#REF!</v>
      </c>
      <c r="U726" s="414">
        <v>261401</v>
      </c>
      <c r="V726" s="328" t="s">
        <v>926</v>
      </c>
      <c r="W726" s="420"/>
    </row>
    <row r="727" spans="2:23" ht="18.75" hidden="1" customHeight="1" x14ac:dyDescent="0.2">
      <c r="B727" s="419" t="e">
        <f>IF(Tabla46[[#This Row],[Tipos de Acciones]]="","",CONCATENATE(Tabla46[[#This Row],[POA]],".",Tabla46[[#This Row],[SRS]],".",Tabla46[[#This Row],[AREA]],".",Tabla46[[#This Row],[TIPO]]))</f>
        <v>#REF!</v>
      </c>
      <c r="C727" s="419" t="e">
        <f>IF(Tabla46[[#This Row],[Tipos de Acciones]]="","",'Formulario PPGR1'!#REF!)</f>
        <v>#REF!</v>
      </c>
      <c r="D727" s="419" t="e">
        <f>IF(Tabla46[[#This Row],[Tipos de Acciones]]="","",'Formulario PPGR1'!#REF!)</f>
        <v>#REF!</v>
      </c>
      <c r="E727" s="419" t="e">
        <f>IF(Tabla46[[#This Row],[Tipos de Acciones]]="","",'Formulario PPGR1'!#REF!)</f>
        <v>#REF!</v>
      </c>
      <c r="F727" s="419" t="e">
        <f>IF(Tabla46[[#This Row],[Tipos de Acciones]]="","",'Formulario PPGR1'!#REF!)</f>
        <v>#REF!</v>
      </c>
      <c r="G727" s="416" t="s">
        <v>936</v>
      </c>
      <c r="H727" s="416" t="s">
        <v>2209</v>
      </c>
      <c r="I727" s="417" t="s">
        <v>2200</v>
      </c>
      <c r="J727" s="416" t="s">
        <v>2248</v>
      </c>
      <c r="K727" s="418" t="s">
        <v>2248</v>
      </c>
      <c r="L727" s="416" t="s">
        <v>469</v>
      </c>
      <c r="M727" s="316" t="s">
        <v>2281</v>
      </c>
      <c r="N727" s="316" t="s">
        <v>1157</v>
      </c>
      <c r="O727" s="415" t="s">
        <v>2200</v>
      </c>
      <c r="P727" s="318" t="s">
        <v>1157</v>
      </c>
      <c r="Q727" s="293" t="s">
        <v>2201</v>
      </c>
      <c r="R727" s="293">
        <v>1</v>
      </c>
      <c r="S727" s="517">
        <v>30000</v>
      </c>
      <c r="T727" s="520" t="e">
        <f>+[1]!Tabla46[[#This Row],[Precio Unitario]]*[1]!Tabla46[[#This Row],[Cantidad de Insumos]]</f>
        <v>#REF!</v>
      </c>
      <c r="U727" s="414">
        <v>265801</v>
      </c>
      <c r="V727" s="328" t="s">
        <v>926</v>
      </c>
      <c r="W727" s="420"/>
    </row>
    <row r="728" spans="2:23" ht="18.75" hidden="1" customHeight="1" x14ac:dyDescent="0.2">
      <c r="B728" s="419" t="e">
        <f>IF(Tabla46[[#This Row],[Tipos de Acciones]]="","",CONCATENATE(Tabla46[[#This Row],[POA]],".",Tabla46[[#This Row],[SRS]],".",Tabla46[[#This Row],[AREA]],".",Tabla46[[#This Row],[TIPO]]))</f>
        <v>#REF!</v>
      </c>
      <c r="C728" s="419" t="e">
        <f>IF(Tabla46[[#This Row],[Tipos de Acciones]]="","",'Formulario PPGR1'!#REF!)</f>
        <v>#REF!</v>
      </c>
      <c r="D728" s="419" t="e">
        <f>IF(Tabla46[[#This Row],[Tipos de Acciones]]="","",'Formulario PPGR1'!#REF!)</f>
        <v>#REF!</v>
      </c>
      <c r="E728" s="419" t="e">
        <f>IF(Tabla46[[#This Row],[Tipos de Acciones]]="","",'Formulario PPGR1'!#REF!)</f>
        <v>#REF!</v>
      </c>
      <c r="F728" s="419" t="e">
        <f>IF(Tabla46[[#This Row],[Tipos de Acciones]]="","",'Formulario PPGR1'!#REF!)</f>
        <v>#REF!</v>
      </c>
      <c r="G728" s="416" t="s">
        <v>934</v>
      </c>
      <c r="H728" s="416" t="s">
        <v>2209</v>
      </c>
      <c r="I728" s="417" t="s">
        <v>2200</v>
      </c>
      <c r="J728" s="416" t="s">
        <v>2248</v>
      </c>
      <c r="K728" s="418" t="s">
        <v>2248</v>
      </c>
      <c r="L728" s="416" t="s">
        <v>469</v>
      </c>
      <c r="M728" s="316" t="s">
        <v>2281</v>
      </c>
      <c r="N728" s="316" t="s">
        <v>1157</v>
      </c>
      <c r="O728" s="415" t="s">
        <v>2200</v>
      </c>
      <c r="P728" s="318" t="s">
        <v>1157</v>
      </c>
      <c r="Q728" s="293" t="s">
        <v>2201</v>
      </c>
      <c r="R728" s="293">
        <v>3</v>
      </c>
      <c r="S728" s="517">
        <v>5000</v>
      </c>
      <c r="T728" s="520" t="e">
        <f>+[1]!Tabla46[[#This Row],[Precio Unitario]]*[1]!Tabla46[[#This Row],[Cantidad de Insumos]]</f>
        <v>#REF!</v>
      </c>
      <c r="U728" s="414">
        <v>265801</v>
      </c>
      <c r="V728" s="328" t="s">
        <v>926</v>
      </c>
      <c r="W728" s="420"/>
    </row>
    <row r="729" spans="2:23" ht="18.75" hidden="1" customHeight="1" x14ac:dyDescent="0.2">
      <c r="B729" s="419" t="e">
        <f>IF(Tabla46[[#This Row],[Tipos de Acciones]]="","",CONCATENATE(Tabla46[[#This Row],[POA]],".",Tabla46[[#This Row],[SRS]],".",Tabla46[[#This Row],[AREA]],".",Tabla46[[#This Row],[TIPO]]))</f>
        <v>#REF!</v>
      </c>
      <c r="C729" s="419" t="e">
        <f>IF(Tabla46[[#This Row],[Tipos de Acciones]]="","",'Formulario PPGR1'!#REF!)</f>
        <v>#REF!</v>
      </c>
      <c r="D729" s="419" t="e">
        <f>IF(Tabla46[[#This Row],[Tipos de Acciones]]="","",'Formulario PPGR1'!#REF!)</f>
        <v>#REF!</v>
      </c>
      <c r="E729" s="419" t="e">
        <f>IF(Tabla46[[#This Row],[Tipos de Acciones]]="","",'Formulario PPGR1'!#REF!)</f>
        <v>#REF!</v>
      </c>
      <c r="F729" s="419" t="e">
        <f>IF(Tabla46[[#This Row],[Tipos de Acciones]]="","",'Formulario PPGR1'!#REF!)</f>
        <v>#REF!</v>
      </c>
      <c r="G729" s="416" t="s">
        <v>936</v>
      </c>
      <c r="H729" s="416" t="s">
        <v>2206</v>
      </c>
      <c r="I729" s="417" t="s">
        <v>2212</v>
      </c>
      <c r="J729" s="416" t="s">
        <v>2212</v>
      </c>
      <c r="K729" s="418" t="s">
        <v>2213</v>
      </c>
      <c r="L729" s="416" t="s">
        <v>469</v>
      </c>
      <c r="M729" s="316" t="s">
        <v>2282</v>
      </c>
      <c r="N729" s="316" t="s">
        <v>1157</v>
      </c>
      <c r="O729" s="415" t="s">
        <v>2200</v>
      </c>
      <c r="P729" s="318" t="s">
        <v>1157</v>
      </c>
      <c r="Q729" s="293" t="s">
        <v>2201</v>
      </c>
      <c r="R729" s="293">
        <v>1</v>
      </c>
      <c r="S729" s="517">
        <v>56050</v>
      </c>
      <c r="T729" s="520" t="e">
        <f>+[1]!Tabla46[[#This Row],[Precio Unitario]]*[1]!Tabla46[[#This Row],[Cantidad de Insumos]]</f>
        <v>#REF!</v>
      </c>
      <c r="U729" s="414">
        <v>261301</v>
      </c>
      <c r="V729" s="328" t="s">
        <v>926</v>
      </c>
      <c r="W729" s="420"/>
    </row>
    <row r="730" spans="2:23" ht="18.75" hidden="1" customHeight="1" x14ac:dyDescent="0.2">
      <c r="B730" s="419" t="e">
        <f>IF(Tabla46[[#This Row],[Tipos de Acciones]]="","",CONCATENATE(Tabla46[[#This Row],[POA]],".",Tabla46[[#This Row],[SRS]],".",Tabla46[[#This Row],[AREA]],".",Tabla46[[#This Row],[TIPO]]))</f>
        <v>#REF!</v>
      </c>
      <c r="C730" s="419" t="e">
        <f>IF(Tabla46[[#This Row],[Tipos de Acciones]]="","",'Formulario PPGR1'!#REF!)</f>
        <v>#REF!</v>
      </c>
      <c r="D730" s="419" t="e">
        <f>IF(Tabla46[[#This Row],[Tipos de Acciones]]="","",'Formulario PPGR1'!#REF!)</f>
        <v>#REF!</v>
      </c>
      <c r="E730" s="419" t="e">
        <f>IF(Tabla46[[#This Row],[Tipos de Acciones]]="","",'Formulario PPGR1'!#REF!)</f>
        <v>#REF!</v>
      </c>
      <c r="F730" s="419" t="e">
        <f>IF(Tabla46[[#This Row],[Tipos de Acciones]]="","",'Formulario PPGR1'!#REF!)</f>
        <v>#REF!</v>
      </c>
      <c r="G730" s="416" t="s">
        <v>936</v>
      </c>
      <c r="H730" s="416" t="s">
        <v>2221</v>
      </c>
      <c r="I730" s="417" t="s">
        <v>2236</v>
      </c>
      <c r="J730" s="416" t="s">
        <v>2236</v>
      </c>
      <c r="K730" s="418" t="s">
        <v>2237</v>
      </c>
      <c r="L730" s="416" t="s">
        <v>469</v>
      </c>
      <c r="M730" s="316" t="s">
        <v>2282</v>
      </c>
      <c r="N730" s="316" t="s">
        <v>1157</v>
      </c>
      <c r="O730" s="415" t="s">
        <v>2200</v>
      </c>
      <c r="P730" s="318" t="s">
        <v>1157</v>
      </c>
      <c r="Q730" s="293" t="s">
        <v>2201</v>
      </c>
      <c r="R730" s="293">
        <v>2</v>
      </c>
      <c r="S730" s="517">
        <v>15733.33</v>
      </c>
      <c r="T730" s="520" t="e">
        <f>+[1]!Tabla46[[#This Row],[Precio Unitario]]*[1]!Tabla46[[#This Row],[Cantidad de Insumos]]</f>
        <v>#REF!</v>
      </c>
      <c r="U730" s="414">
        <v>239301</v>
      </c>
      <c r="V730" s="328" t="s">
        <v>926</v>
      </c>
      <c r="W730" s="420"/>
    </row>
    <row r="731" spans="2:23" ht="18.75" hidden="1" customHeight="1" x14ac:dyDescent="0.2">
      <c r="B731" s="419" t="e">
        <f>IF(Tabla46[[#This Row],[Tipos de Acciones]]="","",CONCATENATE(Tabla46[[#This Row],[POA]],".",Tabla46[[#This Row],[SRS]],".",Tabla46[[#This Row],[AREA]],".",Tabla46[[#This Row],[TIPO]]))</f>
        <v>#REF!</v>
      </c>
      <c r="C731" s="419" t="e">
        <f>IF(Tabla46[[#This Row],[Tipos de Acciones]]="","",'Formulario PPGR1'!#REF!)</f>
        <v>#REF!</v>
      </c>
      <c r="D731" s="419" t="e">
        <f>IF(Tabla46[[#This Row],[Tipos de Acciones]]="","",'Formulario PPGR1'!#REF!)</f>
        <v>#REF!</v>
      </c>
      <c r="E731" s="419" t="e">
        <f>IF(Tabla46[[#This Row],[Tipos de Acciones]]="","",'Formulario PPGR1'!#REF!)</f>
        <v>#REF!</v>
      </c>
      <c r="F731" s="419" t="e">
        <f>IF(Tabla46[[#This Row],[Tipos de Acciones]]="","",'Formulario PPGR1'!#REF!)</f>
        <v>#REF!</v>
      </c>
      <c r="G731" s="416" t="s">
        <v>936</v>
      </c>
      <c r="H731" s="416" t="s">
        <v>2221</v>
      </c>
      <c r="I731" s="417" t="s">
        <v>2222</v>
      </c>
      <c r="J731" s="416" t="s">
        <v>2222</v>
      </c>
      <c r="K731" s="418" t="s">
        <v>2226</v>
      </c>
      <c r="L731" s="416" t="s">
        <v>469</v>
      </c>
      <c r="M731" s="316" t="s">
        <v>2282</v>
      </c>
      <c r="N731" s="316" t="s">
        <v>1157</v>
      </c>
      <c r="O731" s="415" t="s">
        <v>2200</v>
      </c>
      <c r="P731" s="318" t="s">
        <v>1157</v>
      </c>
      <c r="Q731" s="293" t="s">
        <v>2201</v>
      </c>
      <c r="R731" s="293">
        <v>1</v>
      </c>
      <c r="S731" s="517">
        <v>104465.4</v>
      </c>
      <c r="T731" s="520" t="e">
        <f>+[1]!Tabla46[[#This Row],[Precio Unitario]]*[1]!Tabla46[[#This Row],[Cantidad de Insumos]]</f>
        <v>#REF!</v>
      </c>
      <c r="U731" s="414">
        <v>261901</v>
      </c>
      <c r="V731" s="328" t="s">
        <v>926</v>
      </c>
      <c r="W731" s="420"/>
    </row>
    <row r="732" spans="2:23" ht="18.75" hidden="1" customHeight="1" x14ac:dyDescent="0.2">
      <c r="B732" s="419" t="e">
        <f>IF(Tabla46[[#This Row],[Tipos de Acciones]]="","",CONCATENATE(Tabla46[[#This Row],[POA]],".",Tabla46[[#This Row],[SRS]],".",Tabla46[[#This Row],[AREA]],".",Tabla46[[#This Row],[TIPO]]))</f>
        <v>#REF!</v>
      </c>
      <c r="C732" s="419" t="e">
        <f>IF(Tabla46[[#This Row],[Tipos de Acciones]]="","",'Formulario PPGR1'!#REF!)</f>
        <v>#REF!</v>
      </c>
      <c r="D732" s="419" t="e">
        <f>IF(Tabla46[[#This Row],[Tipos de Acciones]]="","",'Formulario PPGR1'!#REF!)</f>
        <v>#REF!</v>
      </c>
      <c r="E732" s="419" t="e">
        <f>IF(Tabla46[[#This Row],[Tipos de Acciones]]="","",'Formulario PPGR1'!#REF!)</f>
        <v>#REF!</v>
      </c>
      <c r="F732" s="419" t="e">
        <f>IF(Tabla46[[#This Row],[Tipos de Acciones]]="","",'Formulario PPGR1'!#REF!)</f>
        <v>#REF!</v>
      </c>
      <c r="G732" s="416" t="s">
        <v>936</v>
      </c>
      <c r="H732" s="416" t="s">
        <v>2218</v>
      </c>
      <c r="I732" s="417" t="s">
        <v>2219</v>
      </c>
      <c r="J732" s="416" t="s">
        <v>2219</v>
      </c>
      <c r="K732" s="418" t="s">
        <v>2220</v>
      </c>
      <c r="L732" s="416" t="s">
        <v>469</v>
      </c>
      <c r="M732" s="316" t="s">
        <v>2282</v>
      </c>
      <c r="N732" s="316" t="s">
        <v>1157</v>
      </c>
      <c r="O732" s="415" t="s">
        <v>2200</v>
      </c>
      <c r="P732" s="318" t="s">
        <v>1157</v>
      </c>
      <c r="Q732" s="293" t="s">
        <v>2201</v>
      </c>
      <c r="R732" s="293">
        <v>2</v>
      </c>
      <c r="S732" s="517">
        <v>8600</v>
      </c>
      <c r="T732" s="520" t="e">
        <f>+[1]!Tabla46[[#This Row],[Precio Unitario]]*[1]!Tabla46[[#This Row],[Cantidad de Insumos]]</f>
        <v>#REF!</v>
      </c>
      <c r="U732" s="414">
        <v>239601</v>
      </c>
      <c r="V732" s="328" t="s">
        <v>926</v>
      </c>
      <c r="W732" s="420"/>
    </row>
    <row r="733" spans="2:23" ht="18.75" hidden="1" customHeight="1" x14ac:dyDescent="0.2">
      <c r="B733" s="419" t="e">
        <f>IF(Tabla46[[#This Row],[Tipos de Acciones]]="","",CONCATENATE(Tabla46[[#This Row],[POA]],".",Tabla46[[#This Row],[SRS]],".",Tabla46[[#This Row],[AREA]],".",Tabla46[[#This Row],[TIPO]]))</f>
        <v>#REF!</v>
      </c>
      <c r="C733" s="419" t="e">
        <f>IF(Tabla46[[#This Row],[Tipos de Acciones]]="","",'Formulario PPGR1'!#REF!)</f>
        <v>#REF!</v>
      </c>
      <c r="D733" s="419" t="e">
        <f>IF(Tabla46[[#This Row],[Tipos de Acciones]]="","",'Formulario PPGR1'!#REF!)</f>
        <v>#REF!</v>
      </c>
      <c r="E733" s="419" t="e">
        <f>IF(Tabla46[[#This Row],[Tipos de Acciones]]="","",'Formulario PPGR1'!#REF!)</f>
        <v>#REF!</v>
      </c>
      <c r="F733" s="419" t="e">
        <f>IF(Tabla46[[#This Row],[Tipos de Acciones]]="","",'Formulario PPGR1'!#REF!)</f>
        <v>#REF!</v>
      </c>
      <c r="G733" s="416" t="s">
        <v>936</v>
      </c>
      <c r="H733" s="416" t="s">
        <v>2221</v>
      </c>
      <c r="I733" s="417" t="s">
        <v>2222</v>
      </c>
      <c r="J733" s="416" t="s">
        <v>2222</v>
      </c>
      <c r="K733" s="418" t="s">
        <v>2223</v>
      </c>
      <c r="L733" s="416" t="s">
        <v>469</v>
      </c>
      <c r="M733" s="316" t="s">
        <v>2282</v>
      </c>
      <c r="N733" s="316" t="s">
        <v>1157</v>
      </c>
      <c r="O733" s="415" t="s">
        <v>2200</v>
      </c>
      <c r="P733" s="318" t="s">
        <v>1157</v>
      </c>
      <c r="Q733" s="293" t="s">
        <v>2201</v>
      </c>
      <c r="R733" s="293">
        <v>2</v>
      </c>
      <c r="S733" s="517">
        <v>43660</v>
      </c>
      <c r="T733" s="520" t="e">
        <f>+[1]!Tabla46[[#This Row],[Precio Unitario]]*[1]!Tabla46[[#This Row],[Cantidad de Insumos]]</f>
        <v>#REF!</v>
      </c>
      <c r="U733" s="414">
        <v>261901</v>
      </c>
      <c r="V733" s="328" t="s">
        <v>926</v>
      </c>
      <c r="W733" s="420"/>
    </row>
    <row r="734" spans="2:23" ht="18.75" hidden="1" customHeight="1" x14ac:dyDescent="0.2">
      <c r="B734" s="419" t="e">
        <f>IF(Tabla46[[#This Row],[Tipos de Acciones]]="","",CONCATENATE(Tabla46[[#This Row],[POA]],".",Tabla46[[#This Row],[SRS]],".",Tabla46[[#This Row],[AREA]],".",Tabla46[[#This Row],[TIPO]]))</f>
        <v>#REF!</v>
      </c>
      <c r="C734" s="419" t="e">
        <f>IF(Tabla46[[#This Row],[Tipos de Acciones]]="","",'Formulario PPGR1'!#REF!)</f>
        <v>#REF!</v>
      </c>
      <c r="D734" s="419" t="e">
        <f>IF(Tabla46[[#This Row],[Tipos de Acciones]]="","",'Formulario PPGR1'!#REF!)</f>
        <v>#REF!</v>
      </c>
      <c r="E734" s="419" t="e">
        <f>IF(Tabla46[[#This Row],[Tipos de Acciones]]="","",'Formulario PPGR1'!#REF!)</f>
        <v>#REF!</v>
      </c>
      <c r="F734" s="419" t="e">
        <f>IF(Tabla46[[#This Row],[Tipos de Acciones]]="","",'Formulario PPGR1'!#REF!)</f>
        <v>#REF!</v>
      </c>
      <c r="G734" s="416" t="s">
        <v>936</v>
      </c>
      <c r="H734" s="416" t="s">
        <v>2221</v>
      </c>
      <c r="I734" s="417" t="s">
        <v>2224</v>
      </c>
      <c r="J734" s="416" t="s">
        <v>2224</v>
      </c>
      <c r="K734" s="418" t="s">
        <v>2225</v>
      </c>
      <c r="L734" s="416" t="s">
        <v>469</v>
      </c>
      <c r="M734" s="316" t="s">
        <v>2282</v>
      </c>
      <c r="N734" s="316" t="s">
        <v>1157</v>
      </c>
      <c r="O734" s="415" t="s">
        <v>2200</v>
      </c>
      <c r="P734" s="318" t="s">
        <v>1157</v>
      </c>
      <c r="Q734" s="293" t="s">
        <v>2201</v>
      </c>
      <c r="R734" s="293">
        <v>1</v>
      </c>
      <c r="S734" s="517">
        <v>44333.33</v>
      </c>
      <c r="T734" s="520" t="e">
        <f>+[1]!Tabla46[[#This Row],[Precio Unitario]]*[1]!Tabla46[[#This Row],[Cantidad de Insumos]]</f>
        <v>#REF!</v>
      </c>
      <c r="U734" s="414">
        <v>239301</v>
      </c>
      <c r="V734" s="328" t="s">
        <v>926</v>
      </c>
      <c r="W734" s="420"/>
    </row>
    <row r="735" spans="2:23" ht="18.75" hidden="1" customHeight="1" x14ac:dyDescent="0.2">
      <c r="B735" s="419" t="e">
        <f>IF(Tabla46[[#This Row],[Tipos de Acciones]]="","",CONCATENATE(Tabla46[[#This Row],[POA]],".",Tabla46[[#This Row],[SRS]],".",Tabla46[[#This Row],[AREA]],".",Tabla46[[#This Row],[TIPO]]))</f>
        <v>#REF!</v>
      </c>
      <c r="C735" s="419" t="e">
        <f>IF(Tabla46[[#This Row],[Tipos de Acciones]]="","",'Formulario PPGR1'!#REF!)</f>
        <v>#REF!</v>
      </c>
      <c r="D735" s="419" t="e">
        <f>IF(Tabla46[[#This Row],[Tipos de Acciones]]="","",'Formulario PPGR1'!#REF!)</f>
        <v>#REF!</v>
      </c>
      <c r="E735" s="419" t="e">
        <f>IF(Tabla46[[#This Row],[Tipos de Acciones]]="","",'Formulario PPGR1'!#REF!)</f>
        <v>#REF!</v>
      </c>
      <c r="F735" s="419" t="e">
        <f>IF(Tabla46[[#This Row],[Tipos de Acciones]]="","",'Formulario PPGR1'!#REF!)</f>
        <v>#REF!</v>
      </c>
      <c r="G735" s="416" t="s">
        <v>936</v>
      </c>
      <c r="H735" s="416" t="s">
        <v>2221</v>
      </c>
      <c r="I735" s="417" t="s">
        <v>2231</v>
      </c>
      <c r="J735" s="416" t="s">
        <v>2231</v>
      </c>
      <c r="K735" s="418" t="s">
        <v>2232</v>
      </c>
      <c r="L735" s="416" t="s">
        <v>469</v>
      </c>
      <c r="M735" s="316" t="s">
        <v>2282</v>
      </c>
      <c r="N735" s="316" t="s">
        <v>1157</v>
      </c>
      <c r="O735" s="415" t="s">
        <v>2200</v>
      </c>
      <c r="P735" s="318" t="s">
        <v>1157</v>
      </c>
      <c r="Q735" s="293" t="s">
        <v>2201</v>
      </c>
      <c r="R735" s="293">
        <v>2</v>
      </c>
      <c r="S735" s="517">
        <v>32099.97</v>
      </c>
      <c r="T735" s="520" t="e">
        <f>+[1]!Tabla46[[#This Row],[Precio Unitario]]*[1]!Tabla46[[#This Row],[Cantidad de Insumos]]</f>
        <v>#REF!</v>
      </c>
      <c r="U735" s="414">
        <v>239301</v>
      </c>
      <c r="V735" s="328" t="s">
        <v>926</v>
      </c>
      <c r="W735" s="420"/>
    </row>
    <row r="736" spans="2:23" ht="18.75" hidden="1" customHeight="1" x14ac:dyDescent="0.2">
      <c r="B736" s="419" t="e">
        <f>IF(Tabla46[[#This Row],[Tipos de Acciones]]="","",CONCATENATE(Tabla46[[#This Row],[POA]],".",Tabla46[[#This Row],[SRS]],".",Tabla46[[#This Row],[AREA]],".",Tabla46[[#This Row],[TIPO]]))</f>
        <v>#REF!</v>
      </c>
      <c r="C736" s="419" t="e">
        <f>IF(Tabla46[[#This Row],[Tipos de Acciones]]="","",'Formulario PPGR1'!#REF!)</f>
        <v>#REF!</v>
      </c>
      <c r="D736" s="419" t="e">
        <f>IF(Tabla46[[#This Row],[Tipos de Acciones]]="","",'Formulario PPGR1'!#REF!)</f>
        <v>#REF!</v>
      </c>
      <c r="E736" s="419" t="e">
        <f>IF(Tabla46[[#This Row],[Tipos de Acciones]]="","",'Formulario PPGR1'!#REF!)</f>
        <v>#REF!</v>
      </c>
      <c r="F736" s="419" t="e">
        <f>IF(Tabla46[[#This Row],[Tipos de Acciones]]="","",'Formulario PPGR1'!#REF!)</f>
        <v>#REF!</v>
      </c>
      <c r="G736" s="416" t="s">
        <v>936</v>
      </c>
      <c r="H736" s="416" t="s">
        <v>2221</v>
      </c>
      <c r="I736" s="417" t="s">
        <v>2233</v>
      </c>
      <c r="J736" s="416" t="s">
        <v>2234</v>
      </c>
      <c r="K736" s="418" t="s">
        <v>2235</v>
      </c>
      <c r="L736" s="416" t="s">
        <v>469</v>
      </c>
      <c r="M736" s="316" t="s">
        <v>2282</v>
      </c>
      <c r="N736" s="316" t="s">
        <v>1157</v>
      </c>
      <c r="O736" s="415" t="s">
        <v>2200</v>
      </c>
      <c r="P736" s="318" t="s">
        <v>1157</v>
      </c>
      <c r="Q736" s="293" t="s">
        <v>2201</v>
      </c>
      <c r="R736" s="293">
        <v>1</v>
      </c>
      <c r="S736" s="517">
        <v>8270</v>
      </c>
      <c r="T736" s="520" t="e">
        <f>+[1]!Tabla46[[#This Row],[Precio Unitario]]*[1]!Tabla46[[#This Row],[Cantidad de Insumos]]</f>
        <v>#REF!</v>
      </c>
      <c r="U736" s="414">
        <v>239301</v>
      </c>
      <c r="V736" s="328" t="s">
        <v>926</v>
      </c>
      <c r="W736" s="420"/>
    </row>
    <row r="737" spans="2:23" ht="18.75" hidden="1" customHeight="1" x14ac:dyDescent="0.2">
      <c r="B737" s="419" t="e">
        <f>IF(Tabla46[[#This Row],[Tipos de Acciones]]="","",CONCATENATE(Tabla46[[#This Row],[POA]],".",Tabla46[[#This Row],[SRS]],".",Tabla46[[#This Row],[AREA]],".",Tabla46[[#This Row],[TIPO]]))</f>
        <v>#REF!</v>
      </c>
      <c r="C737" s="419" t="e">
        <f>IF(Tabla46[[#This Row],[Tipos de Acciones]]="","",'Formulario PPGR1'!#REF!)</f>
        <v>#REF!</v>
      </c>
      <c r="D737" s="419" t="e">
        <f>IF(Tabla46[[#This Row],[Tipos de Acciones]]="","",'Formulario PPGR1'!#REF!)</f>
        <v>#REF!</v>
      </c>
      <c r="E737" s="419" t="e">
        <f>IF(Tabla46[[#This Row],[Tipos de Acciones]]="","",'Formulario PPGR1'!#REF!)</f>
        <v>#REF!</v>
      </c>
      <c r="F737" s="419" t="e">
        <f>IF(Tabla46[[#This Row],[Tipos de Acciones]]="","",'Formulario PPGR1'!#REF!)</f>
        <v>#REF!</v>
      </c>
      <c r="G737" s="416" t="s">
        <v>936</v>
      </c>
      <c r="H737" s="416" t="s">
        <v>2221</v>
      </c>
      <c r="I737" s="417" t="s">
        <v>2241</v>
      </c>
      <c r="J737" s="416" t="s">
        <v>2241</v>
      </c>
      <c r="K737" s="418" t="s">
        <v>2242</v>
      </c>
      <c r="L737" s="416" t="s">
        <v>469</v>
      </c>
      <c r="M737" s="316" t="s">
        <v>2282</v>
      </c>
      <c r="N737" s="316" t="s">
        <v>1157</v>
      </c>
      <c r="O737" s="415" t="s">
        <v>2200</v>
      </c>
      <c r="P737" s="318" t="s">
        <v>1157</v>
      </c>
      <c r="Q737" s="293" t="s">
        <v>2201</v>
      </c>
      <c r="R737" s="293">
        <v>2</v>
      </c>
      <c r="S737" s="517">
        <v>980</v>
      </c>
      <c r="T737" s="520" t="e">
        <f>+[1]!Tabla46[[#This Row],[Precio Unitario]]*[1]!Tabla46[[#This Row],[Cantidad de Insumos]]</f>
        <v>#REF!</v>
      </c>
      <c r="U737" s="414">
        <v>239301</v>
      </c>
      <c r="V737" s="328" t="s">
        <v>926</v>
      </c>
      <c r="W737" s="420"/>
    </row>
    <row r="738" spans="2:23" ht="18.75" hidden="1" customHeight="1" x14ac:dyDescent="0.2">
      <c r="B738" s="419" t="e">
        <f>IF(Tabla46[[#This Row],[Tipos de Acciones]]="","",CONCATENATE(Tabla46[[#This Row],[POA]],".",Tabla46[[#This Row],[SRS]],".",Tabla46[[#This Row],[AREA]],".",Tabla46[[#This Row],[TIPO]]))</f>
        <v>#REF!</v>
      </c>
      <c r="C738" s="419" t="e">
        <f>IF(Tabla46[[#This Row],[Tipos de Acciones]]="","",'Formulario PPGR1'!#REF!)</f>
        <v>#REF!</v>
      </c>
      <c r="D738" s="419" t="e">
        <f>IF(Tabla46[[#This Row],[Tipos de Acciones]]="","",'Formulario PPGR1'!#REF!)</f>
        <v>#REF!</v>
      </c>
      <c r="E738" s="419" t="e">
        <f>IF(Tabla46[[#This Row],[Tipos de Acciones]]="","",'Formulario PPGR1'!#REF!)</f>
        <v>#REF!</v>
      </c>
      <c r="F738" s="419" t="e">
        <f>IF(Tabla46[[#This Row],[Tipos de Acciones]]="","",'Formulario PPGR1'!#REF!)</f>
        <v>#REF!</v>
      </c>
      <c r="G738" s="416" t="s">
        <v>936</v>
      </c>
      <c r="H738" s="416" t="s">
        <v>2221</v>
      </c>
      <c r="I738" s="417" t="s">
        <v>2241</v>
      </c>
      <c r="J738" s="416" t="s">
        <v>2241</v>
      </c>
      <c r="K738" s="418" t="s">
        <v>2243</v>
      </c>
      <c r="L738" s="416" t="s">
        <v>469</v>
      </c>
      <c r="M738" s="316" t="s">
        <v>2282</v>
      </c>
      <c r="N738" s="316" t="s">
        <v>1157</v>
      </c>
      <c r="O738" s="415" t="s">
        <v>2200</v>
      </c>
      <c r="P738" s="318" t="s">
        <v>1157</v>
      </c>
      <c r="Q738" s="293" t="s">
        <v>2201</v>
      </c>
      <c r="R738" s="293">
        <v>2</v>
      </c>
      <c r="S738" s="517">
        <v>3520</v>
      </c>
      <c r="T738" s="520" t="e">
        <f>+[1]!Tabla46[[#This Row],[Precio Unitario]]*[1]!Tabla46[[#This Row],[Cantidad de Insumos]]</f>
        <v>#REF!</v>
      </c>
      <c r="U738" s="414">
        <v>239301</v>
      </c>
      <c r="V738" s="328" t="s">
        <v>926</v>
      </c>
      <c r="W738" s="420"/>
    </row>
    <row r="739" spans="2:23" ht="18.75" hidden="1" customHeight="1" x14ac:dyDescent="0.2">
      <c r="B739" s="419" t="e">
        <f>IF(Tabla46[[#This Row],[Tipos de Acciones]]="","",CONCATENATE(Tabla46[[#This Row],[POA]],".",Tabla46[[#This Row],[SRS]],".",Tabla46[[#This Row],[AREA]],".",Tabla46[[#This Row],[TIPO]]))</f>
        <v>#REF!</v>
      </c>
      <c r="C739" s="419" t="e">
        <f>IF(Tabla46[[#This Row],[Tipos de Acciones]]="","",'Formulario PPGR1'!#REF!)</f>
        <v>#REF!</v>
      </c>
      <c r="D739" s="419" t="e">
        <f>IF(Tabla46[[#This Row],[Tipos de Acciones]]="","",'Formulario PPGR1'!#REF!)</f>
        <v>#REF!</v>
      </c>
      <c r="E739" s="419" t="e">
        <f>IF(Tabla46[[#This Row],[Tipos de Acciones]]="","",'Formulario PPGR1'!#REF!)</f>
        <v>#REF!</v>
      </c>
      <c r="F739" s="419" t="e">
        <f>IF(Tabla46[[#This Row],[Tipos de Acciones]]="","",'Formulario PPGR1'!#REF!)</f>
        <v>#REF!</v>
      </c>
      <c r="G739" s="416" t="s">
        <v>936</v>
      </c>
      <c r="H739" s="416" t="s">
        <v>2221</v>
      </c>
      <c r="I739" s="417" t="s">
        <v>2236</v>
      </c>
      <c r="J739" s="416" t="s">
        <v>2236</v>
      </c>
      <c r="K739" s="418" t="s">
        <v>2239</v>
      </c>
      <c r="L739" s="416" t="s">
        <v>469</v>
      </c>
      <c r="M739" s="316" t="s">
        <v>2282</v>
      </c>
      <c r="N739" s="316" t="s">
        <v>1157</v>
      </c>
      <c r="O739" s="415" t="s">
        <v>2200</v>
      </c>
      <c r="P739" s="318" t="s">
        <v>1157</v>
      </c>
      <c r="Q739" s="293" t="s">
        <v>2201</v>
      </c>
      <c r="R739" s="293">
        <v>2</v>
      </c>
      <c r="S739" s="517">
        <v>15733.33</v>
      </c>
      <c r="T739" s="520" t="e">
        <f>+[1]!Tabla46[[#This Row],[Precio Unitario]]*[1]!Tabla46[[#This Row],[Cantidad de Insumos]]</f>
        <v>#REF!</v>
      </c>
      <c r="U739" s="414">
        <v>239301</v>
      </c>
      <c r="V739" s="328" t="s">
        <v>926</v>
      </c>
      <c r="W739" s="420"/>
    </row>
    <row r="740" spans="2:23" ht="18.75" hidden="1" customHeight="1" x14ac:dyDescent="0.2">
      <c r="B740" s="419" t="e">
        <f>IF(Tabla46[[#This Row],[Tipos de Acciones]]="","",CONCATENATE(Tabla46[[#This Row],[POA]],".",Tabla46[[#This Row],[SRS]],".",Tabla46[[#This Row],[AREA]],".",Tabla46[[#This Row],[TIPO]]))</f>
        <v>#REF!</v>
      </c>
      <c r="C740" s="419" t="e">
        <f>IF(Tabla46[[#This Row],[Tipos de Acciones]]="","",'Formulario PPGR1'!#REF!)</f>
        <v>#REF!</v>
      </c>
      <c r="D740" s="419" t="e">
        <f>IF(Tabla46[[#This Row],[Tipos de Acciones]]="","",'Formulario PPGR1'!#REF!)</f>
        <v>#REF!</v>
      </c>
      <c r="E740" s="419" t="e">
        <f>IF(Tabla46[[#This Row],[Tipos de Acciones]]="","",'Formulario PPGR1'!#REF!)</f>
        <v>#REF!</v>
      </c>
      <c r="F740" s="419" t="e">
        <f>IF(Tabla46[[#This Row],[Tipos de Acciones]]="","",'Formulario PPGR1'!#REF!)</f>
        <v>#REF!</v>
      </c>
      <c r="G740" s="416" t="s">
        <v>936</v>
      </c>
      <c r="H740" s="416" t="s">
        <v>2221</v>
      </c>
      <c r="I740" s="417" t="s">
        <v>2236</v>
      </c>
      <c r="J740" s="416" t="s">
        <v>2236</v>
      </c>
      <c r="K740" s="418" t="s">
        <v>2240</v>
      </c>
      <c r="L740" s="416" t="s">
        <v>469</v>
      </c>
      <c r="M740" s="316" t="s">
        <v>2282</v>
      </c>
      <c r="N740" s="316" t="s">
        <v>1157</v>
      </c>
      <c r="O740" s="415" t="s">
        <v>2200</v>
      </c>
      <c r="P740" s="318" t="s">
        <v>1157</v>
      </c>
      <c r="Q740" s="293" t="s">
        <v>2201</v>
      </c>
      <c r="R740" s="293">
        <v>2</v>
      </c>
      <c r="S740" s="517">
        <v>4500</v>
      </c>
      <c r="T740" s="520" t="e">
        <f>+[1]!Tabla46[[#This Row],[Precio Unitario]]*[1]!Tabla46[[#This Row],[Cantidad de Insumos]]</f>
        <v>#REF!</v>
      </c>
      <c r="U740" s="414">
        <v>239301</v>
      </c>
      <c r="V740" s="328" t="s">
        <v>926</v>
      </c>
      <c r="W740" s="420"/>
    </row>
    <row r="741" spans="2:23" ht="18.75" hidden="1" customHeight="1" x14ac:dyDescent="0.2">
      <c r="B741" s="419" t="e">
        <f>IF(Tabla46[[#This Row],[Tipos de Acciones]]="","",CONCATENATE(Tabla46[[#This Row],[POA]],".",Tabla46[[#This Row],[SRS]],".",Tabla46[[#This Row],[AREA]],".",Tabla46[[#This Row],[TIPO]]))</f>
        <v>#REF!</v>
      </c>
      <c r="C741" s="419" t="e">
        <f>IF(Tabla46[[#This Row],[Tipos de Acciones]]="","",'Formulario PPGR1'!#REF!)</f>
        <v>#REF!</v>
      </c>
      <c r="D741" s="419" t="e">
        <f>IF(Tabla46[[#This Row],[Tipos de Acciones]]="","",'Formulario PPGR1'!#REF!)</f>
        <v>#REF!</v>
      </c>
      <c r="E741" s="419" t="e">
        <f>IF(Tabla46[[#This Row],[Tipos de Acciones]]="","",'Formulario PPGR1'!#REF!)</f>
        <v>#REF!</v>
      </c>
      <c r="F741" s="419" t="e">
        <f>IF(Tabla46[[#This Row],[Tipos de Acciones]]="","",'Formulario PPGR1'!#REF!)</f>
        <v>#REF!</v>
      </c>
      <c r="G741" s="416" t="s">
        <v>936</v>
      </c>
      <c r="H741" s="416" t="s">
        <v>2209</v>
      </c>
      <c r="I741" s="417" t="s">
        <v>2200</v>
      </c>
      <c r="J741" s="416" t="s">
        <v>2248</v>
      </c>
      <c r="K741" s="418" t="s">
        <v>2248</v>
      </c>
      <c r="L741" s="416" t="s">
        <v>469</v>
      </c>
      <c r="M741" s="316" t="s">
        <v>2282</v>
      </c>
      <c r="N741" s="316" t="s">
        <v>1157</v>
      </c>
      <c r="O741" s="415" t="s">
        <v>2200</v>
      </c>
      <c r="P741" s="318" t="s">
        <v>1157</v>
      </c>
      <c r="Q741" s="293" t="s">
        <v>2201</v>
      </c>
      <c r="R741" s="293">
        <v>1</v>
      </c>
      <c r="S741" s="517">
        <v>30000</v>
      </c>
      <c r="T741" s="520" t="e">
        <f>+[1]!Tabla46[[#This Row],[Precio Unitario]]*[1]!Tabla46[[#This Row],[Cantidad de Insumos]]</f>
        <v>#REF!</v>
      </c>
      <c r="U741" s="414">
        <v>265801</v>
      </c>
      <c r="V741" s="328" t="s">
        <v>926</v>
      </c>
      <c r="W741" s="420"/>
    </row>
    <row r="742" spans="2:23" ht="18.75" hidden="1" customHeight="1" x14ac:dyDescent="0.2">
      <c r="B742" s="419" t="e">
        <f>IF(Tabla46[[#This Row],[Tipos de Acciones]]="","",CONCATENATE(Tabla46[[#This Row],[POA]],".",Tabla46[[#This Row],[SRS]],".",Tabla46[[#This Row],[AREA]],".",Tabla46[[#This Row],[TIPO]]))</f>
        <v>#REF!</v>
      </c>
      <c r="C742" s="419" t="e">
        <f>IF(Tabla46[[#This Row],[Tipos de Acciones]]="","",'Formulario PPGR1'!#REF!)</f>
        <v>#REF!</v>
      </c>
      <c r="D742" s="419" t="e">
        <f>IF(Tabla46[[#This Row],[Tipos de Acciones]]="","",'Formulario PPGR1'!#REF!)</f>
        <v>#REF!</v>
      </c>
      <c r="E742" s="419" t="e">
        <f>IF(Tabla46[[#This Row],[Tipos de Acciones]]="","",'Formulario PPGR1'!#REF!)</f>
        <v>#REF!</v>
      </c>
      <c r="F742" s="419" t="e">
        <f>IF(Tabla46[[#This Row],[Tipos de Acciones]]="","",'Formulario PPGR1'!#REF!)</f>
        <v>#REF!</v>
      </c>
      <c r="G742" s="416" t="s">
        <v>934</v>
      </c>
      <c r="H742" s="416" t="s">
        <v>2209</v>
      </c>
      <c r="I742" s="417" t="s">
        <v>2200</v>
      </c>
      <c r="J742" s="416" t="s">
        <v>2248</v>
      </c>
      <c r="K742" s="418" t="s">
        <v>2248</v>
      </c>
      <c r="L742" s="416" t="s">
        <v>469</v>
      </c>
      <c r="M742" s="316" t="s">
        <v>2282</v>
      </c>
      <c r="N742" s="316" t="s">
        <v>1157</v>
      </c>
      <c r="O742" s="415" t="s">
        <v>2200</v>
      </c>
      <c r="P742" s="318" t="s">
        <v>1157</v>
      </c>
      <c r="Q742" s="293" t="s">
        <v>2201</v>
      </c>
      <c r="R742" s="293">
        <v>3</v>
      </c>
      <c r="S742" s="517">
        <v>5000</v>
      </c>
      <c r="T742" s="520" t="e">
        <f>+[1]!Tabla46[[#This Row],[Precio Unitario]]*[1]!Tabla46[[#This Row],[Cantidad de Insumos]]</f>
        <v>#REF!</v>
      </c>
      <c r="U742" s="414">
        <v>265801</v>
      </c>
      <c r="V742" s="328" t="s">
        <v>926</v>
      </c>
      <c r="W742" s="420"/>
    </row>
    <row r="743" spans="2:23" ht="18.75" hidden="1" customHeight="1" x14ac:dyDescent="0.2">
      <c r="B743" s="419" t="e">
        <f>IF(Tabla46[[#This Row],[Tipos de Acciones]]="","",CONCATENATE(Tabla46[[#This Row],[POA]],".",Tabla46[[#This Row],[SRS]],".",Tabla46[[#This Row],[AREA]],".",Tabla46[[#This Row],[TIPO]]))</f>
        <v>#REF!</v>
      </c>
      <c r="C743" s="419" t="e">
        <f>IF(Tabla46[[#This Row],[Tipos de Acciones]]="","",'Formulario PPGR1'!#REF!)</f>
        <v>#REF!</v>
      </c>
      <c r="D743" s="419" t="e">
        <f>IF(Tabla46[[#This Row],[Tipos de Acciones]]="","",'Formulario PPGR1'!#REF!)</f>
        <v>#REF!</v>
      </c>
      <c r="E743" s="419" t="e">
        <f>IF(Tabla46[[#This Row],[Tipos de Acciones]]="","",'Formulario PPGR1'!#REF!)</f>
        <v>#REF!</v>
      </c>
      <c r="F743" s="419" t="e">
        <f>IF(Tabla46[[#This Row],[Tipos de Acciones]]="","",'Formulario PPGR1'!#REF!)</f>
        <v>#REF!</v>
      </c>
      <c r="G743" s="416" t="s">
        <v>936</v>
      </c>
      <c r="H743" s="416" t="s">
        <v>2221</v>
      </c>
      <c r="I743" s="417" t="s">
        <v>2244</v>
      </c>
      <c r="J743" s="416" t="s">
        <v>2244</v>
      </c>
      <c r="K743" s="418" t="s">
        <v>2245</v>
      </c>
      <c r="L743" s="416" t="s">
        <v>469</v>
      </c>
      <c r="M743" s="316" t="s">
        <v>2282</v>
      </c>
      <c r="N743" s="316" t="s">
        <v>1157</v>
      </c>
      <c r="O743" s="415" t="s">
        <v>2200</v>
      </c>
      <c r="P743" s="318" t="s">
        <v>1157</v>
      </c>
      <c r="Q743" s="293" t="s">
        <v>2201</v>
      </c>
      <c r="R743" s="293">
        <v>1</v>
      </c>
      <c r="S743" s="517">
        <v>14666.65</v>
      </c>
      <c r="T743" s="520" t="e">
        <f>+[1]!Tabla46[[#This Row],[Precio Unitario]]*[1]!Tabla46[[#This Row],[Cantidad de Insumos]]</f>
        <v>#REF!</v>
      </c>
      <c r="U743" s="414">
        <v>261901</v>
      </c>
      <c r="V743" s="328" t="s">
        <v>926</v>
      </c>
      <c r="W743" s="420"/>
    </row>
    <row r="744" spans="2:23" ht="18.75" customHeight="1" x14ac:dyDescent="0.2">
      <c r="B744" s="419" t="e">
        <f>IF(Tabla46[[#This Row],[Tipos de Acciones]]="","",CONCATENATE(Tabla46[[#This Row],[POA]],".",Tabla46[[#This Row],[SRS]],".",Tabla46[[#This Row],[AREA]],".",Tabla46[[#This Row],[TIPO]]))</f>
        <v>#REF!</v>
      </c>
      <c r="C744" s="419" t="e">
        <f>IF(Tabla46[[#This Row],[Tipos de Acciones]]="","",'Formulario PPGR1'!#REF!)</f>
        <v>#REF!</v>
      </c>
      <c r="D744" s="419" t="e">
        <f>IF(Tabla46[[#This Row],[Tipos de Acciones]]="","",'Formulario PPGR1'!#REF!)</f>
        <v>#REF!</v>
      </c>
      <c r="E744" s="419" t="e">
        <f>IF(Tabla46[[#This Row],[Tipos de Acciones]]="","",'Formulario PPGR1'!#REF!)</f>
        <v>#REF!</v>
      </c>
      <c r="F744" s="419" t="e">
        <f>IF(Tabla46[[#This Row],[Tipos de Acciones]]="","",'Formulario PPGR1'!#REF!)</f>
        <v>#REF!</v>
      </c>
      <c r="G744" s="416" t="s">
        <v>936</v>
      </c>
      <c r="H744" s="416" t="s">
        <v>2221</v>
      </c>
      <c r="I744" s="417" t="s">
        <v>2246</v>
      </c>
      <c r="J744" s="416" t="s">
        <v>2246</v>
      </c>
      <c r="K744" s="418" t="s">
        <v>2247</v>
      </c>
      <c r="L744" s="416" t="s">
        <v>469</v>
      </c>
      <c r="M744" s="316" t="s">
        <v>2282</v>
      </c>
      <c r="N744" s="316" t="s">
        <v>1157</v>
      </c>
      <c r="O744" s="415" t="s">
        <v>2200</v>
      </c>
      <c r="P744" s="318" t="s">
        <v>1157</v>
      </c>
      <c r="Q744" s="293" t="s">
        <v>2201</v>
      </c>
      <c r="R744" s="293">
        <v>1</v>
      </c>
      <c r="S744" s="517">
        <v>257712</v>
      </c>
      <c r="T744" s="520" t="e">
        <f>+[1]!Tabla46[[#This Row],[Precio Unitario]]*[1]!Tabla46[[#This Row],[Cantidad de Insumos]]</f>
        <v>#REF!</v>
      </c>
      <c r="U744" s="414">
        <v>263101</v>
      </c>
      <c r="V744" s="328" t="s">
        <v>926</v>
      </c>
      <c r="W744" s="420"/>
    </row>
    <row r="745" spans="2:23" ht="18.75" hidden="1" customHeight="1" x14ac:dyDescent="0.2">
      <c r="B745" s="419" t="e">
        <f>IF(Tabla46[[#This Row],[Tipos de Acciones]]="","",CONCATENATE(Tabla46[[#This Row],[POA]],".",Tabla46[[#This Row],[SRS]],".",Tabla46[[#This Row],[AREA]],".",Tabla46[[#This Row],[TIPO]]))</f>
        <v>#REF!</v>
      </c>
      <c r="C745" s="419" t="e">
        <f>IF(Tabla46[[#This Row],[Tipos de Acciones]]="","",'Formulario PPGR1'!#REF!)</f>
        <v>#REF!</v>
      </c>
      <c r="D745" s="419" t="e">
        <f>IF(Tabla46[[#This Row],[Tipos de Acciones]]="","",'Formulario PPGR1'!#REF!)</f>
        <v>#REF!</v>
      </c>
      <c r="E745" s="419" t="e">
        <f>IF(Tabla46[[#This Row],[Tipos de Acciones]]="","",'Formulario PPGR1'!#REF!)</f>
        <v>#REF!</v>
      </c>
      <c r="F745" s="419" t="e">
        <f>IF(Tabla46[[#This Row],[Tipos de Acciones]]="","",'Formulario PPGR1'!#REF!)</f>
        <v>#REF!</v>
      </c>
      <c r="G745" s="416" t="s">
        <v>936</v>
      </c>
      <c r="H745" s="416" t="s">
        <v>2221</v>
      </c>
      <c r="I745" s="417" t="s">
        <v>2236</v>
      </c>
      <c r="J745" s="416" t="s">
        <v>2236</v>
      </c>
      <c r="K745" s="418" t="s">
        <v>2238</v>
      </c>
      <c r="L745" s="416" t="s">
        <v>469</v>
      </c>
      <c r="M745" s="316" t="s">
        <v>2282</v>
      </c>
      <c r="N745" s="316" t="s">
        <v>1157</v>
      </c>
      <c r="O745" s="415" t="s">
        <v>2200</v>
      </c>
      <c r="P745" s="318" t="s">
        <v>1157</v>
      </c>
      <c r="Q745" s="293" t="s">
        <v>2201</v>
      </c>
      <c r="R745" s="293">
        <v>2</v>
      </c>
      <c r="S745" s="517">
        <v>4500</v>
      </c>
      <c r="T745" s="520" t="e">
        <f>+[1]!Tabla46[[#This Row],[Precio Unitario]]*[1]!Tabla46[[#This Row],[Cantidad de Insumos]]</f>
        <v>#REF!</v>
      </c>
      <c r="U745" s="414">
        <v>239301</v>
      </c>
      <c r="V745" s="328" t="s">
        <v>926</v>
      </c>
      <c r="W745" s="420"/>
    </row>
    <row r="746" spans="2:23" ht="18.75" hidden="1" customHeight="1" x14ac:dyDescent="0.2">
      <c r="B746" s="419" t="e">
        <f>IF(Tabla46[[#This Row],[Tipos de Acciones]]="","",CONCATENATE(Tabla46[[#This Row],[POA]],".",Tabla46[[#This Row],[SRS]],".",Tabla46[[#This Row],[AREA]],".",Tabla46[[#This Row],[TIPO]]))</f>
        <v>#REF!</v>
      </c>
      <c r="C746" s="419" t="e">
        <f>IF(Tabla46[[#This Row],[Tipos de Acciones]]="","",'Formulario PPGR1'!#REF!)</f>
        <v>#REF!</v>
      </c>
      <c r="D746" s="419" t="e">
        <f>IF(Tabla46[[#This Row],[Tipos de Acciones]]="","",'Formulario PPGR1'!#REF!)</f>
        <v>#REF!</v>
      </c>
      <c r="E746" s="419" t="e">
        <f>IF(Tabla46[[#This Row],[Tipos de Acciones]]="","",'Formulario PPGR1'!#REF!)</f>
        <v>#REF!</v>
      </c>
      <c r="F746" s="419" t="e">
        <f>IF(Tabla46[[#This Row],[Tipos de Acciones]]="","",'Formulario PPGR1'!#REF!)</f>
        <v>#REF!</v>
      </c>
      <c r="G746" s="416" t="s">
        <v>936</v>
      </c>
      <c r="H746" s="416" t="s">
        <v>2221</v>
      </c>
      <c r="I746" s="417" t="s">
        <v>2227</v>
      </c>
      <c r="J746" s="416" t="s">
        <v>2227</v>
      </c>
      <c r="K746" s="418" t="s">
        <v>2228</v>
      </c>
      <c r="L746" s="416" t="s">
        <v>469</v>
      </c>
      <c r="M746" s="316" t="s">
        <v>2282</v>
      </c>
      <c r="N746" s="316" t="s">
        <v>1157</v>
      </c>
      <c r="O746" s="415" t="s">
        <v>2200</v>
      </c>
      <c r="P746" s="318" t="s">
        <v>1157</v>
      </c>
      <c r="Q746" s="293" t="s">
        <v>2201</v>
      </c>
      <c r="R746" s="293">
        <v>1</v>
      </c>
      <c r="S746" s="517">
        <v>12836.04</v>
      </c>
      <c r="T746" s="520" t="e">
        <f>+[1]!Tabla46[[#This Row],[Precio Unitario]]*[1]!Tabla46[[#This Row],[Cantidad de Insumos]]</f>
        <v>#REF!</v>
      </c>
      <c r="U746" s="414">
        <v>239301</v>
      </c>
      <c r="V746" s="328" t="s">
        <v>926</v>
      </c>
      <c r="W746" s="420"/>
    </row>
    <row r="747" spans="2:23" ht="18.75" customHeight="1" x14ac:dyDescent="0.2">
      <c r="B747" s="419" t="e">
        <f>IF(Tabla46[[#This Row],[Tipos de Acciones]]="","",CONCATENATE(Tabla46[[#This Row],[POA]],".",Tabla46[[#This Row],[SRS]],".",Tabla46[[#This Row],[AREA]],".",Tabla46[[#This Row],[TIPO]]))</f>
        <v>#REF!</v>
      </c>
      <c r="C747" s="419" t="e">
        <f>IF(Tabla46[[#This Row],[Tipos de Acciones]]="","",'Formulario PPGR1'!#REF!)</f>
        <v>#REF!</v>
      </c>
      <c r="D747" s="419" t="e">
        <f>IF(Tabla46[[#This Row],[Tipos de Acciones]]="","",'Formulario PPGR1'!#REF!)</f>
        <v>#REF!</v>
      </c>
      <c r="E747" s="419" t="e">
        <f>IF(Tabla46[[#This Row],[Tipos de Acciones]]="","",'Formulario PPGR1'!#REF!)</f>
        <v>#REF!</v>
      </c>
      <c r="F747" s="419" t="e">
        <f>IF(Tabla46[[#This Row],[Tipos de Acciones]]="","",'Formulario PPGR1'!#REF!)</f>
        <v>#REF!</v>
      </c>
      <c r="G747" s="416" t="s">
        <v>936</v>
      </c>
      <c r="H747" s="416" t="s">
        <v>2221</v>
      </c>
      <c r="I747" s="417" t="s">
        <v>2229</v>
      </c>
      <c r="J747" s="416" t="s">
        <v>2229</v>
      </c>
      <c r="K747" s="418" t="s">
        <v>2230</v>
      </c>
      <c r="L747" s="416" t="s">
        <v>469</v>
      </c>
      <c r="M747" s="316" t="s">
        <v>2282</v>
      </c>
      <c r="N747" s="316" t="s">
        <v>1157</v>
      </c>
      <c r="O747" s="415" t="s">
        <v>2200</v>
      </c>
      <c r="P747" s="318" t="s">
        <v>1157</v>
      </c>
      <c r="Q747" s="293" t="s">
        <v>2201</v>
      </c>
      <c r="R747" s="293">
        <v>1</v>
      </c>
      <c r="S747" s="517">
        <v>180000</v>
      </c>
      <c r="T747" s="520" t="e">
        <f>+[1]!Tabla46[[#This Row],[Precio Unitario]]*[1]!Tabla46[[#This Row],[Cantidad de Insumos]]</f>
        <v>#REF!</v>
      </c>
      <c r="U747" s="414">
        <v>263101</v>
      </c>
      <c r="V747" s="328" t="s">
        <v>926</v>
      </c>
      <c r="W747" s="420"/>
    </row>
    <row r="748" spans="2:23" ht="18.75" hidden="1" customHeight="1" x14ac:dyDescent="0.2">
      <c r="B748" s="419" t="e">
        <f>IF(Tabla46[[#This Row],[Tipos de Acciones]]="","",CONCATENATE(Tabla46[[#This Row],[POA]],".",Tabla46[[#This Row],[SRS]],".",Tabla46[[#This Row],[AREA]],".",Tabla46[[#This Row],[TIPO]]))</f>
        <v>#REF!</v>
      </c>
      <c r="C748" s="419" t="e">
        <f>IF(Tabla46[[#This Row],[Tipos de Acciones]]="","",'Formulario PPGR1'!#REF!)</f>
        <v>#REF!</v>
      </c>
      <c r="D748" s="419" t="e">
        <f>IF(Tabla46[[#This Row],[Tipos de Acciones]]="","",'Formulario PPGR1'!#REF!)</f>
        <v>#REF!</v>
      </c>
      <c r="E748" s="419" t="e">
        <f>IF(Tabla46[[#This Row],[Tipos de Acciones]]="","",'Formulario PPGR1'!#REF!)</f>
        <v>#REF!</v>
      </c>
      <c r="F748" s="419" t="e">
        <f>IF(Tabla46[[#This Row],[Tipos de Acciones]]="","",'Formulario PPGR1'!#REF!)</f>
        <v>#REF!</v>
      </c>
      <c r="G748" s="416" t="s">
        <v>934</v>
      </c>
      <c r="H748" s="416" t="s">
        <v>2206</v>
      </c>
      <c r="I748" s="417" t="s">
        <v>2212</v>
      </c>
      <c r="J748" s="416" t="s">
        <v>2212</v>
      </c>
      <c r="K748" s="418" t="s">
        <v>2213</v>
      </c>
      <c r="L748" s="416" t="s">
        <v>469</v>
      </c>
      <c r="M748" s="316" t="s">
        <v>2282</v>
      </c>
      <c r="N748" s="316" t="s">
        <v>1157</v>
      </c>
      <c r="O748" s="415" t="s">
        <v>2200</v>
      </c>
      <c r="P748" s="318" t="s">
        <v>1157</v>
      </c>
      <c r="Q748" s="293" t="s">
        <v>2201</v>
      </c>
      <c r="R748" s="293">
        <v>3</v>
      </c>
      <c r="S748" s="517">
        <v>5000</v>
      </c>
      <c r="T748" s="520" t="e">
        <f>+[1]!Tabla46[[#This Row],[Precio Unitario]]*[1]!Tabla46[[#This Row],[Cantidad de Insumos]]</f>
        <v>#REF!</v>
      </c>
      <c r="U748" s="414">
        <v>261301</v>
      </c>
      <c r="V748" s="328" t="s">
        <v>926</v>
      </c>
      <c r="W748" s="420"/>
    </row>
    <row r="749" spans="2:23" ht="18.75" hidden="1" customHeight="1" x14ac:dyDescent="0.2">
      <c r="B749" s="419" t="e">
        <f>IF(Tabla46[[#This Row],[Tipos de Acciones]]="","",CONCATENATE(Tabla46[[#This Row],[POA]],".",Tabla46[[#This Row],[SRS]],".",Tabla46[[#This Row],[AREA]],".",Tabla46[[#This Row],[TIPO]]))</f>
        <v>#REF!</v>
      </c>
      <c r="C749" s="419" t="e">
        <f>IF(Tabla46[[#This Row],[Tipos de Acciones]]="","",'Formulario PPGR1'!#REF!)</f>
        <v>#REF!</v>
      </c>
      <c r="D749" s="419" t="e">
        <f>IF(Tabla46[[#This Row],[Tipos de Acciones]]="","",'Formulario PPGR1'!#REF!)</f>
        <v>#REF!</v>
      </c>
      <c r="E749" s="419" t="e">
        <f>IF(Tabla46[[#This Row],[Tipos de Acciones]]="","",'Formulario PPGR1'!#REF!)</f>
        <v>#REF!</v>
      </c>
      <c r="F749" s="419" t="e">
        <f>IF(Tabla46[[#This Row],[Tipos de Acciones]]="","",'Formulario PPGR1'!#REF!)</f>
        <v>#REF!</v>
      </c>
      <c r="G749" s="416" t="s">
        <v>936</v>
      </c>
      <c r="H749" s="416" t="s">
        <v>2215</v>
      </c>
      <c r="I749" s="417" t="s">
        <v>2216</v>
      </c>
      <c r="J749" s="416" t="s">
        <v>2216</v>
      </c>
      <c r="K749" s="418" t="s">
        <v>2217</v>
      </c>
      <c r="L749" s="416" t="s">
        <v>469</v>
      </c>
      <c r="M749" s="316" t="s">
        <v>2282</v>
      </c>
      <c r="N749" s="316" t="s">
        <v>1157</v>
      </c>
      <c r="O749" s="415" t="s">
        <v>2200</v>
      </c>
      <c r="P749" s="318" t="s">
        <v>1157</v>
      </c>
      <c r="Q749" s="293" t="s">
        <v>2201</v>
      </c>
      <c r="R749" s="293">
        <v>1</v>
      </c>
      <c r="S749" s="517">
        <v>15000</v>
      </c>
      <c r="T749" s="520" t="e">
        <f>+[1]!Tabla46[[#This Row],[Precio Unitario]]*[1]!Tabla46[[#This Row],[Cantidad de Insumos]]</f>
        <v>#REF!</v>
      </c>
      <c r="U749" s="414">
        <v>239601</v>
      </c>
      <c r="V749" s="328" t="s">
        <v>926</v>
      </c>
      <c r="W749" s="420"/>
    </row>
    <row r="750" spans="2:23" ht="18.75" hidden="1" customHeight="1" x14ac:dyDescent="0.2">
      <c r="B750" s="419" t="e">
        <f>IF(Tabla46[[#This Row],[Tipos de Acciones]]="","",CONCATENATE(Tabla46[[#This Row],[POA]],".",Tabla46[[#This Row],[SRS]],".",Tabla46[[#This Row],[AREA]],".",Tabla46[[#This Row],[TIPO]]))</f>
        <v>#REF!</v>
      </c>
      <c r="C750" s="419" t="e">
        <f>IF(Tabla46[[#This Row],[Tipos de Acciones]]="","",'Formulario PPGR1'!#REF!)</f>
        <v>#REF!</v>
      </c>
      <c r="D750" s="419" t="e">
        <f>IF(Tabla46[[#This Row],[Tipos de Acciones]]="","",'Formulario PPGR1'!#REF!)</f>
        <v>#REF!</v>
      </c>
      <c r="E750" s="419" t="e">
        <f>IF(Tabla46[[#This Row],[Tipos de Acciones]]="","",'Formulario PPGR1'!#REF!)</f>
        <v>#REF!</v>
      </c>
      <c r="F750" s="419" t="e">
        <f>IF(Tabla46[[#This Row],[Tipos de Acciones]]="","",'Formulario PPGR1'!#REF!)</f>
        <v>#REF!</v>
      </c>
      <c r="G750" s="416" t="s">
        <v>936</v>
      </c>
      <c r="H750" s="416" t="s">
        <v>2221</v>
      </c>
      <c r="I750" s="417" t="s">
        <v>2236</v>
      </c>
      <c r="J750" s="416" t="s">
        <v>2236</v>
      </c>
      <c r="K750" s="418" t="s">
        <v>2240</v>
      </c>
      <c r="L750" s="416" t="s">
        <v>469</v>
      </c>
      <c r="M750" s="316" t="s">
        <v>2283</v>
      </c>
      <c r="N750" s="316" t="s">
        <v>1157</v>
      </c>
      <c r="O750" s="415" t="s">
        <v>2200</v>
      </c>
      <c r="P750" s="318" t="s">
        <v>1157</v>
      </c>
      <c r="Q750" s="293" t="s">
        <v>2201</v>
      </c>
      <c r="R750" s="293">
        <v>2</v>
      </c>
      <c r="S750" s="517">
        <v>4500</v>
      </c>
      <c r="T750" s="520" t="e">
        <f>+[1]!Tabla46[[#This Row],[Precio Unitario]]*[1]!Tabla46[[#This Row],[Cantidad de Insumos]]</f>
        <v>#REF!</v>
      </c>
      <c r="U750" s="414">
        <v>239301</v>
      </c>
      <c r="V750" s="328" t="s">
        <v>926</v>
      </c>
      <c r="W750" s="420"/>
    </row>
    <row r="751" spans="2:23" ht="18.75" hidden="1" customHeight="1" x14ac:dyDescent="0.2">
      <c r="B751" s="419" t="e">
        <f>IF(Tabla46[[#This Row],[Tipos de Acciones]]="","",CONCATENATE(Tabla46[[#This Row],[POA]],".",Tabla46[[#This Row],[SRS]],".",Tabla46[[#This Row],[AREA]],".",Tabla46[[#This Row],[TIPO]]))</f>
        <v>#REF!</v>
      </c>
      <c r="C751" s="419" t="e">
        <f>IF(Tabla46[[#This Row],[Tipos de Acciones]]="","",'Formulario PPGR1'!#REF!)</f>
        <v>#REF!</v>
      </c>
      <c r="D751" s="419" t="e">
        <f>IF(Tabla46[[#This Row],[Tipos de Acciones]]="","",'Formulario PPGR1'!#REF!)</f>
        <v>#REF!</v>
      </c>
      <c r="E751" s="419" t="e">
        <f>IF(Tabla46[[#This Row],[Tipos de Acciones]]="","",'Formulario PPGR1'!#REF!)</f>
        <v>#REF!</v>
      </c>
      <c r="F751" s="419" t="e">
        <f>IF(Tabla46[[#This Row],[Tipos de Acciones]]="","",'Formulario PPGR1'!#REF!)</f>
        <v>#REF!</v>
      </c>
      <c r="G751" s="416" t="s">
        <v>936</v>
      </c>
      <c r="H751" s="416" t="s">
        <v>2221</v>
      </c>
      <c r="I751" s="417" t="s">
        <v>2241</v>
      </c>
      <c r="J751" s="416" t="s">
        <v>2241</v>
      </c>
      <c r="K751" s="418" t="s">
        <v>2242</v>
      </c>
      <c r="L751" s="416" t="s">
        <v>469</v>
      </c>
      <c r="M751" s="316" t="s">
        <v>2283</v>
      </c>
      <c r="N751" s="316" t="s">
        <v>1157</v>
      </c>
      <c r="O751" s="415" t="s">
        <v>2200</v>
      </c>
      <c r="P751" s="318" t="s">
        <v>1157</v>
      </c>
      <c r="Q751" s="293" t="s">
        <v>2201</v>
      </c>
      <c r="R751" s="293">
        <v>2</v>
      </c>
      <c r="S751" s="517">
        <v>980</v>
      </c>
      <c r="T751" s="520" t="e">
        <f>+[1]!Tabla46[[#This Row],[Precio Unitario]]*[1]!Tabla46[[#This Row],[Cantidad de Insumos]]</f>
        <v>#REF!</v>
      </c>
      <c r="U751" s="414">
        <v>239301</v>
      </c>
      <c r="V751" s="328" t="s">
        <v>926</v>
      </c>
      <c r="W751" s="420"/>
    </row>
    <row r="752" spans="2:23" ht="18.75" hidden="1" customHeight="1" x14ac:dyDescent="0.2">
      <c r="B752" s="419" t="e">
        <f>IF(Tabla46[[#This Row],[Tipos de Acciones]]="","",CONCATENATE(Tabla46[[#This Row],[POA]],".",Tabla46[[#This Row],[SRS]],".",Tabla46[[#This Row],[AREA]],".",Tabla46[[#This Row],[TIPO]]))</f>
        <v>#REF!</v>
      </c>
      <c r="C752" s="419" t="e">
        <f>IF(Tabla46[[#This Row],[Tipos de Acciones]]="","",'Formulario PPGR1'!#REF!)</f>
        <v>#REF!</v>
      </c>
      <c r="D752" s="419" t="e">
        <f>IF(Tabla46[[#This Row],[Tipos de Acciones]]="","",'Formulario PPGR1'!#REF!)</f>
        <v>#REF!</v>
      </c>
      <c r="E752" s="419" t="e">
        <f>IF(Tabla46[[#This Row],[Tipos de Acciones]]="","",'Formulario PPGR1'!#REF!)</f>
        <v>#REF!</v>
      </c>
      <c r="F752" s="419" t="e">
        <f>IF(Tabla46[[#This Row],[Tipos de Acciones]]="","",'Formulario PPGR1'!#REF!)</f>
        <v>#REF!</v>
      </c>
      <c r="G752" s="416" t="s">
        <v>936</v>
      </c>
      <c r="H752" s="416" t="s">
        <v>2221</v>
      </c>
      <c r="I752" s="417" t="s">
        <v>2241</v>
      </c>
      <c r="J752" s="416" t="s">
        <v>2241</v>
      </c>
      <c r="K752" s="418" t="s">
        <v>2243</v>
      </c>
      <c r="L752" s="416" t="s">
        <v>469</v>
      </c>
      <c r="M752" s="316" t="s">
        <v>2283</v>
      </c>
      <c r="N752" s="316" t="s">
        <v>1157</v>
      </c>
      <c r="O752" s="415" t="s">
        <v>2200</v>
      </c>
      <c r="P752" s="318" t="s">
        <v>1157</v>
      </c>
      <c r="Q752" s="293" t="s">
        <v>2201</v>
      </c>
      <c r="R752" s="293">
        <v>2</v>
      </c>
      <c r="S752" s="517">
        <v>3520</v>
      </c>
      <c r="T752" s="520" t="e">
        <f>+[1]!Tabla46[[#This Row],[Precio Unitario]]*[1]!Tabla46[[#This Row],[Cantidad de Insumos]]</f>
        <v>#REF!</v>
      </c>
      <c r="U752" s="414">
        <v>239301</v>
      </c>
      <c r="V752" s="328" t="s">
        <v>926</v>
      </c>
      <c r="W752" s="420"/>
    </row>
    <row r="753" spans="2:23" ht="18.75" hidden="1" customHeight="1" x14ac:dyDescent="0.2">
      <c r="B753" s="419" t="e">
        <f>IF(Tabla46[[#This Row],[Tipos de Acciones]]="","",CONCATENATE(Tabla46[[#This Row],[POA]],".",Tabla46[[#This Row],[SRS]],".",Tabla46[[#This Row],[AREA]],".",Tabla46[[#This Row],[TIPO]]))</f>
        <v>#REF!</v>
      </c>
      <c r="C753" s="419" t="e">
        <f>IF(Tabla46[[#This Row],[Tipos de Acciones]]="","",'Formulario PPGR1'!#REF!)</f>
        <v>#REF!</v>
      </c>
      <c r="D753" s="419" t="e">
        <f>IF(Tabla46[[#This Row],[Tipos de Acciones]]="","",'Formulario PPGR1'!#REF!)</f>
        <v>#REF!</v>
      </c>
      <c r="E753" s="419" t="e">
        <f>IF(Tabla46[[#This Row],[Tipos de Acciones]]="","",'Formulario PPGR1'!#REF!)</f>
        <v>#REF!</v>
      </c>
      <c r="F753" s="419" t="e">
        <f>IF(Tabla46[[#This Row],[Tipos de Acciones]]="","",'Formulario PPGR1'!#REF!)</f>
        <v>#REF!</v>
      </c>
      <c r="G753" s="416" t="s">
        <v>936</v>
      </c>
      <c r="H753" s="416" t="s">
        <v>2221</v>
      </c>
      <c r="I753" s="417" t="s">
        <v>2244</v>
      </c>
      <c r="J753" s="416" t="s">
        <v>2244</v>
      </c>
      <c r="K753" s="418" t="s">
        <v>2245</v>
      </c>
      <c r="L753" s="416" t="s">
        <v>469</v>
      </c>
      <c r="M753" s="316" t="s">
        <v>2283</v>
      </c>
      <c r="N753" s="316" t="s">
        <v>1157</v>
      </c>
      <c r="O753" s="415" t="s">
        <v>2200</v>
      </c>
      <c r="P753" s="318" t="s">
        <v>1157</v>
      </c>
      <c r="Q753" s="293" t="s">
        <v>2201</v>
      </c>
      <c r="R753" s="293">
        <v>1</v>
      </c>
      <c r="S753" s="517">
        <v>14666.65</v>
      </c>
      <c r="T753" s="520" t="e">
        <f>+[1]!Tabla46[[#This Row],[Precio Unitario]]*[1]!Tabla46[[#This Row],[Cantidad de Insumos]]</f>
        <v>#REF!</v>
      </c>
      <c r="U753" s="414">
        <v>239601</v>
      </c>
      <c r="V753" s="328" t="s">
        <v>926</v>
      </c>
      <c r="W753" s="420"/>
    </row>
    <row r="754" spans="2:23" ht="18.75" hidden="1" customHeight="1" x14ac:dyDescent="0.2">
      <c r="B754" s="419" t="e">
        <f>IF(Tabla46[[#This Row],[Tipos de Acciones]]="","",CONCATENATE(Tabla46[[#This Row],[POA]],".",Tabla46[[#This Row],[SRS]],".",Tabla46[[#This Row],[AREA]],".",Tabla46[[#This Row],[TIPO]]))</f>
        <v>#REF!</v>
      </c>
      <c r="C754" s="419" t="e">
        <f>IF(Tabla46[[#This Row],[Tipos de Acciones]]="","",'Formulario PPGR1'!#REF!)</f>
        <v>#REF!</v>
      </c>
      <c r="D754" s="419" t="e">
        <f>IF(Tabla46[[#This Row],[Tipos de Acciones]]="","",'Formulario PPGR1'!#REF!)</f>
        <v>#REF!</v>
      </c>
      <c r="E754" s="419" t="e">
        <f>IF(Tabla46[[#This Row],[Tipos de Acciones]]="","",'Formulario PPGR1'!#REF!)</f>
        <v>#REF!</v>
      </c>
      <c r="F754" s="419" t="e">
        <f>IF(Tabla46[[#This Row],[Tipos de Acciones]]="","",'Formulario PPGR1'!#REF!)</f>
        <v>#REF!</v>
      </c>
      <c r="G754" s="416" t="s">
        <v>936</v>
      </c>
      <c r="H754" s="416" t="s">
        <v>2221</v>
      </c>
      <c r="I754" s="417" t="s">
        <v>2246</v>
      </c>
      <c r="J754" s="416" t="s">
        <v>2246</v>
      </c>
      <c r="K754" s="418" t="s">
        <v>2247</v>
      </c>
      <c r="L754" s="416" t="s">
        <v>469</v>
      </c>
      <c r="M754" s="316" t="s">
        <v>2283</v>
      </c>
      <c r="N754" s="316" t="s">
        <v>1157</v>
      </c>
      <c r="O754" s="415" t="s">
        <v>2200</v>
      </c>
      <c r="P754" s="318" t="s">
        <v>1157</v>
      </c>
      <c r="Q754" s="293" t="s">
        <v>2201</v>
      </c>
      <c r="R754" s="293">
        <v>1</v>
      </c>
      <c r="S754" s="517">
        <v>257712</v>
      </c>
      <c r="T754" s="520" t="e">
        <f>+[1]!Tabla46[[#This Row],[Precio Unitario]]*[1]!Tabla46[[#This Row],[Cantidad de Insumos]]</f>
        <v>#REF!</v>
      </c>
      <c r="U754" s="414">
        <v>261401</v>
      </c>
      <c r="V754" s="328" t="s">
        <v>926</v>
      </c>
      <c r="W754" s="420"/>
    </row>
    <row r="755" spans="2:23" ht="18.75" hidden="1" customHeight="1" x14ac:dyDescent="0.2">
      <c r="B755" s="419" t="e">
        <f>IF(Tabla46[[#This Row],[Tipos de Acciones]]="","",CONCATENATE(Tabla46[[#This Row],[POA]],".",Tabla46[[#This Row],[SRS]],".",Tabla46[[#This Row],[AREA]],".",Tabla46[[#This Row],[TIPO]]))</f>
        <v>#REF!</v>
      </c>
      <c r="C755" s="419" t="e">
        <f>IF(Tabla46[[#This Row],[Tipos de Acciones]]="","",'Formulario PPGR1'!#REF!)</f>
        <v>#REF!</v>
      </c>
      <c r="D755" s="419" t="e">
        <f>IF(Tabla46[[#This Row],[Tipos de Acciones]]="","",'Formulario PPGR1'!#REF!)</f>
        <v>#REF!</v>
      </c>
      <c r="E755" s="419" t="e">
        <f>IF(Tabla46[[#This Row],[Tipos de Acciones]]="","",'Formulario PPGR1'!#REF!)</f>
        <v>#REF!</v>
      </c>
      <c r="F755" s="419" t="e">
        <f>IF(Tabla46[[#This Row],[Tipos de Acciones]]="","",'Formulario PPGR1'!#REF!)</f>
        <v>#REF!</v>
      </c>
      <c r="G755" s="416" t="s">
        <v>936</v>
      </c>
      <c r="H755" s="416" t="s">
        <v>2209</v>
      </c>
      <c r="I755" s="417" t="s">
        <v>2200</v>
      </c>
      <c r="J755" s="416" t="s">
        <v>2248</v>
      </c>
      <c r="K755" s="418" t="s">
        <v>2248</v>
      </c>
      <c r="L755" s="416" t="s">
        <v>469</v>
      </c>
      <c r="M755" s="316" t="s">
        <v>2283</v>
      </c>
      <c r="N755" s="316" t="s">
        <v>1157</v>
      </c>
      <c r="O755" s="415" t="s">
        <v>2200</v>
      </c>
      <c r="P755" s="318" t="s">
        <v>1157</v>
      </c>
      <c r="Q755" s="293" t="s">
        <v>2201</v>
      </c>
      <c r="R755" s="293">
        <v>1</v>
      </c>
      <c r="S755" s="517">
        <v>30000</v>
      </c>
      <c r="T755" s="520" t="e">
        <f>+[1]!Tabla46[[#This Row],[Precio Unitario]]*[1]!Tabla46[[#This Row],[Cantidad de Insumos]]</f>
        <v>#REF!</v>
      </c>
      <c r="U755" s="414">
        <v>265801</v>
      </c>
      <c r="V755" s="328" t="s">
        <v>926</v>
      </c>
      <c r="W755" s="420"/>
    </row>
    <row r="756" spans="2:23" ht="18.75" hidden="1" customHeight="1" x14ac:dyDescent="0.2">
      <c r="B756" s="419" t="e">
        <f>IF(Tabla46[[#This Row],[Tipos de Acciones]]="","",CONCATENATE(Tabla46[[#This Row],[POA]],".",Tabla46[[#This Row],[SRS]],".",Tabla46[[#This Row],[AREA]],".",Tabla46[[#This Row],[TIPO]]))</f>
        <v>#REF!</v>
      </c>
      <c r="C756" s="419" t="e">
        <f>IF(Tabla46[[#This Row],[Tipos de Acciones]]="","",'Formulario PPGR1'!#REF!)</f>
        <v>#REF!</v>
      </c>
      <c r="D756" s="419" t="e">
        <f>IF(Tabla46[[#This Row],[Tipos de Acciones]]="","",'Formulario PPGR1'!#REF!)</f>
        <v>#REF!</v>
      </c>
      <c r="E756" s="419" t="e">
        <f>IF(Tabla46[[#This Row],[Tipos de Acciones]]="","",'Formulario PPGR1'!#REF!)</f>
        <v>#REF!</v>
      </c>
      <c r="F756" s="419" t="e">
        <f>IF(Tabla46[[#This Row],[Tipos de Acciones]]="","",'Formulario PPGR1'!#REF!)</f>
        <v>#REF!</v>
      </c>
      <c r="G756" s="416" t="s">
        <v>934</v>
      </c>
      <c r="H756" s="416" t="s">
        <v>2209</v>
      </c>
      <c r="I756" s="417" t="s">
        <v>2200</v>
      </c>
      <c r="J756" s="416" t="s">
        <v>2248</v>
      </c>
      <c r="K756" s="418" t="s">
        <v>2248</v>
      </c>
      <c r="L756" s="416" t="s">
        <v>469</v>
      </c>
      <c r="M756" s="316" t="s">
        <v>2283</v>
      </c>
      <c r="N756" s="316" t="s">
        <v>1157</v>
      </c>
      <c r="O756" s="415" t="s">
        <v>2200</v>
      </c>
      <c r="P756" s="318" t="s">
        <v>1157</v>
      </c>
      <c r="Q756" s="293" t="s">
        <v>2201</v>
      </c>
      <c r="R756" s="293">
        <v>3</v>
      </c>
      <c r="S756" s="517">
        <v>5000</v>
      </c>
      <c r="T756" s="520" t="e">
        <f>+[1]!Tabla46[[#This Row],[Precio Unitario]]*[1]!Tabla46[[#This Row],[Cantidad de Insumos]]</f>
        <v>#REF!</v>
      </c>
      <c r="U756" s="414">
        <v>265801</v>
      </c>
      <c r="V756" s="328" t="s">
        <v>926</v>
      </c>
      <c r="W756" s="420"/>
    </row>
    <row r="757" spans="2:23" ht="18.75" hidden="1" customHeight="1" x14ac:dyDescent="0.2">
      <c r="B757" s="419" t="e">
        <f>IF(Tabla46[[#This Row],[Tipos de Acciones]]="","",CONCATENATE(Tabla46[[#This Row],[POA]],".",Tabla46[[#This Row],[SRS]],".",Tabla46[[#This Row],[AREA]],".",Tabla46[[#This Row],[TIPO]]))</f>
        <v>#REF!</v>
      </c>
      <c r="C757" s="419" t="e">
        <f>IF(Tabla46[[#This Row],[Tipos de Acciones]]="","",'Formulario PPGR1'!#REF!)</f>
        <v>#REF!</v>
      </c>
      <c r="D757" s="419" t="e">
        <f>IF(Tabla46[[#This Row],[Tipos de Acciones]]="","",'Formulario PPGR1'!#REF!)</f>
        <v>#REF!</v>
      </c>
      <c r="E757" s="419" t="e">
        <f>IF(Tabla46[[#This Row],[Tipos de Acciones]]="","",'Formulario PPGR1'!#REF!)</f>
        <v>#REF!</v>
      </c>
      <c r="F757" s="419" t="e">
        <f>IF(Tabla46[[#This Row],[Tipos de Acciones]]="","",'Formulario PPGR1'!#REF!)</f>
        <v>#REF!</v>
      </c>
      <c r="G757" s="416" t="s">
        <v>936</v>
      </c>
      <c r="H757" s="416" t="s">
        <v>2221</v>
      </c>
      <c r="I757" s="417" t="s">
        <v>2233</v>
      </c>
      <c r="J757" s="416" t="s">
        <v>2234</v>
      </c>
      <c r="K757" s="418" t="s">
        <v>2235</v>
      </c>
      <c r="L757" s="416" t="s">
        <v>469</v>
      </c>
      <c r="M757" s="316" t="s">
        <v>2283</v>
      </c>
      <c r="N757" s="316" t="s">
        <v>1157</v>
      </c>
      <c r="O757" s="415" t="s">
        <v>2200</v>
      </c>
      <c r="P757" s="318" t="s">
        <v>1157</v>
      </c>
      <c r="Q757" s="293" t="s">
        <v>2201</v>
      </c>
      <c r="R757" s="293">
        <v>1</v>
      </c>
      <c r="S757" s="517">
        <v>8270</v>
      </c>
      <c r="T757" s="520" t="e">
        <f>+[1]!Tabla46[[#This Row],[Precio Unitario]]*[1]!Tabla46[[#This Row],[Cantidad de Insumos]]</f>
        <v>#REF!</v>
      </c>
      <c r="U757" s="414">
        <v>239301</v>
      </c>
      <c r="V757" s="328" t="s">
        <v>926</v>
      </c>
      <c r="W757" s="420"/>
    </row>
    <row r="758" spans="2:23" ht="18.75" hidden="1" customHeight="1" x14ac:dyDescent="0.2">
      <c r="B758" s="419" t="e">
        <f>IF(Tabla46[[#This Row],[Tipos de Acciones]]="","",CONCATENATE(Tabla46[[#This Row],[POA]],".",Tabla46[[#This Row],[SRS]],".",Tabla46[[#This Row],[AREA]],".",Tabla46[[#This Row],[TIPO]]))</f>
        <v>#REF!</v>
      </c>
      <c r="C758" s="419" t="e">
        <f>IF(Tabla46[[#This Row],[Tipos de Acciones]]="","",'Formulario PPGR1'!#REF!)</f>
        <v>#REF!</v>
      </c>
      <c r="D758" s="419" t="e">
        <f>IF(Tabla46[[#This Row],[Tipos de Acciones]]="","",'Formulario PPGR1'!#REF!)</f>
        <v>#REF!</v>
      </c>
      <c r="E758" s="419" t="e">
        <f>IF(Tabla46[[#This Row],[Tipos de Acciones]]="","",'Formulario PPGR1'!#REF!)</f>
        <v>#REF!</v>
      </c>
      <c r="F758" s="419" t="e">
        <f>IF(Tabla46[[#This Row],[Tipos de Acciones]]="","",'Formulario PPGR1'!#REF!)</f>
        <v>#REF!</v>
      </c>
      <c r="G758" s="416" t="s">
        <v>936</v>
      </c>
      <c r="H758" s="416" t="s">
        <v>2221</v>
      </c>
      <c r="I758" s="417" t="s">
        <v>2233</v>
      </c>
      <c r="J758" s="416" t="s">
        <v>2234</v>
      </c>
      <c r="K758" s="418" t="s">
        <v>2251</v>
      </c>
      <c r="L758" s="416" t="s">
        <v>469</v>
      </c>
      <c r="M758" s="316" t="s">
        <v>2283</v>
      </c>
      <c r="N758" s="316" t="s">
        <v>1157</v>
      </c>
      <c r="O758" s="415" t="s">
        <v>2200</v>
      </c>
      <c r="P758" s="318" t="s">
        <v>1157</v>
      </c>
      <c r="Q758" s="293" t="s">
        <v>2201</v>
      </c>
      <c r="R758" s="293">
        <v>1</v>
      </c>
      <c r="S758" s="517">
        <v>8270</v>
      </c>
      <c r="T758" s="520" t="e">
        <f>+[1]!Tabla46[[#This Row],[Precio Unitario]]*[1]!Tabla46[[#This Row],[Cantidad de Insumos]]</f>
        <v>#REF!</v>
      </c>
      <c r="U758" s="414">
        <v>239301</v>
      </c>
      <c r="V758" s="328" t="s">
        <v>926</v>
      </c>
      <c r="W758" s="420"/>
    </row>
    <row r="759" spans="2:23" ht="18.75" hidden="1" customHeight="1" x14ac:dyDescent="0.2">
      <c r="B759" s="419" t="e">
        <f>IF(Tabla46[[#This Row],[Tipos de Acciones]]="","",CONCATENATE(Tabla46[[#This Row],[POA]],".",Tabla46[[#This Row],[SRS]],".",Tabla46[[#This Row],[AREA]],".",Tabla46[[#This Row],[TIPO]]))</f>
        <v>#REF!</v>
      </c>
      <c r="C759" s="419" t="e">
        <f>IF(Tabla46[[#This Row],[Tipos de Acciones]]="","",'Formulario PPGR1'!#REF!)</f>
        <v>#REF!</v>
      </c>
      <c r="D759" s="419" t="e">
        <f>IF(Tabla46[[#This Row],[Tipos de Acciones]]="","",'Formulario PPGR1'!#REF!)</f>
        <v>#REF!</v>
      </c>
      <c r="E759" s="419" t="e">
        <f>IF(Tabla46[[#This Row],[Tipos de Acciones]]="","",'Formulario PPGR1'!#REF!)</f>
        <v>#REF!</v>
      </c>
      <c r="F759" s="419" t="e">
        <f>IF(Tabla46[[#This Row],[Tipos de Acciones]]="","",'Formulario PPGR1'!#REF!)</f>
        <v>#REF!</v>
      </c>
      <c r="G759" s="416" t="s">
        <v>936</v>
      </c>
      <c r="H759" s="416" t="s">
        <v>2206</v>
      </c>
      <c r="I759" s="417" t="s">
        <v>2212</v>
      </c>
      <c r="J759" s="416" t="s">
        <v>2212</v>
      </c>
      <c r="K759" s="418" t="s">
        <v>2213</v>
      </c>
      <c r="L759" s="416" t="s">
        <v>469</v>
      </c>
      <c r="M759" s="316" t="s">
        <v>2283</v>
      </c>
      <c r="N759" s="316" t="s">
        <v>1157</v>
      </c>
      <c r="O759" s="415" t="s">
        <v>2200</v>
      </c>
      <c r="P759" s="318" t="s">
        <v>1157</v>
      </c>
      <c r="Q759" s="293" t="s">
        <v>2201</v>
      </c>
      <c r="R759" s="293">
        <v>1</v>
      </c>
      <c r="S759" s="517">
        <v>56050</v>
      </c>
      <c r="T759" s="520" t="e">
        <f>+[1]!Tabla46[[#This Row],[Precio Unitario]]*[1]!Tabla46[[#This Row],[Cantidad de Insumos]]</f>
        <v>#REF!</v>
      </c>
      <c r="U759" s="414">
        <v>261301</v>
      </c>
      <c r="V759" s="328" t="s">
        <v>926</v>
      </c>
      <c r="W759" s="420"/>
    </row>
    <row r="760" spans="2:23" ht="18.75" hidden="1" customHeight="1" x14ac:dyDescent="0.2">
      <c r="B760" s="419" t="e">
        <f>IF(Tabla46[[#This Row],[Tipos de Acciones]]="","",CONCATENATE(Tabla46[[#This Row],[POA]],".",Tabla46[[#This Row],[SRS]],".",Tabla46[[#This Row],[AREA]],".",Tabla46[[#This Row],[TIPO]]))</f>
        <v>#REF!</v>
      </c>
      <c r="C760" s="419" t="e">
        <f>IF(Tabla46[[#This Row],[Tipos de Acciones]]="","",'Formulario PPGR1'!#REF!)</f>
        <v>#REF!</v>
      </c>
      <c r="D760" s="419" t="e">
        <f>IF(Tabla46[[#This Row],[Tipos de Acciones]]="","",'Formulario PPGR1'!#REF!)</f>
        <v>#REF!</v>
      </c>
      <c r="E760" s="419" t="e">
        <f>IF(Tabla46[[#This Row],[Tipos de Acciones]]="","",'Formulario PPGR1'!#REF!)</f>
        <v>#REF!</v>
      </c>
      <c r="F760" s="419" t="e">
        <f>IF(Tabla46[[#This Row],[Tipos de Acciones]]="","",'Formulario PPGR1'!#REF!)</f>
        <v>#REF!</v>
      </c>
      <c r="G760" s="416" t="s">
        <v>934</v>
      </c>
      <c r="H760" s="416" t="s">
        <v>2206</v>
      </c>
      <c r="I760" s="417" t="s">
        <v>2212</v>
      </c>
      <c r="J760" s="416" t="s">
        <v>2212</v>
      </c>
      <c r="K760" s="418" t="s">
        <v>2213</v>
      </c>
      <c r="L760" s="416" t="s">
        <v>469</v>
      </c>
      <c r="M760" s="316" t="s">
        <v>2283</v>
      </c>
      <c r="N760" s="316" t="s">
        <v>1157</v>
      </c>
      <c r="O760" s="415" t="s">
        <v>2200</v>
      </c>
      <c r="P760" s="318" t="s">
        <v>1157</v>
      </c>
      <c r="Q760" s="293" t="s">
        <v>2201</v>
      </c>
      <c r="R760" s="293">
        <v>3</v>
      </c>
      <c r="S760" s="517">
        <v>5000</v>
      </c>
      <c r="T760" s="520" t="e">
        <f>+[1]!Tabla46[[#This Row],[Precio Unitario]]*[1]!Tabla46[[#This Row],[Cantidad de Insumos]]</f>
        <v>#REF!</v>
      </c>
      <c r="U760" s="414">
        <v>261301</v>
      </c>
      <c r="V760" s="328" t="s">
        <v>926</v>
      </c>
      <c r="W760" s="420"/>
    </row>
    <row r="761" spans="2:23" ht="18.75" hidden="1" customHeight="1" x14ac:dyDescent="0.2">
      <c r="B761" s="419" t="e">
        <f>IF(Tabla46[[#This Row],[Tipos de Acciones]]="","",CONCATENATE(Tabla46[[#This Row],[POA]],".",Tabla46[[#This Row],[SRS]],".",Tabla46[[#This Row],[AREA]],".",Tabla46[[#This Row],[TIPO]]))</f>
        <v>#REF!</v>
      </c>
      <c r="C761" s="419" t="e">
        <f>IF(Tabla46[[#This Row],[Tipos de Acciones]]="","",'Formulario PPGR1'!#REF!)</f>
        <v>#REF!</v>
      </c>
      <c r="D761" s="419" t="e">
        <f>IF(Tabla46[[#This Row],[Tipos de Acciones]]="","",'Formulario PPGR1'!#REF!)</f>
        <v>#REF!</v>
      </c>
      <c r="E761" s="419" t="e">
        <f>IF(Tabla46[[#This Row],[Tipos de Acciones]]="","",'Formulario PPGR1'!#REF!)</f>
        <v>#REF!</v>
      </c>
      <c r="F761" s="419" t="e">
        <f>IF(Tabla46[[#This Row],[Tipos de Acciones]]="","",'Formulario PPGR1'!#REF!)</f>
        <v>#REF!</v>
      </c>
      <c r="G761" s="416" t="s">
        <v>936</v>
      </c>
      <c r="H761" s="416" t="s">
        <v>2215</v>
      </c>
      <c r="I761" s="417" t="s">
        <v>2216</v>
      </c>
      <c r="J761" s="416" t="s">
        <v>2216</v>
      </c>
      <c r="K761" s="418" t="s">
        <v>2217</v>
      </c>
      <c r="L761" s="416" t="s">
        <v>469</v>
      </c>
      <c r="M761" s="316" t="s">
        <v>2283</v>
      </c>
      <c r="N761" s="316" t="s">
        <v>1157</v>
      </c>
      <c r="O761" s="415" t="s">
        <v>2200</v>
      </c>
      <c r="P761" s="318" t="s">
        <v>1157</v>
      </c>
      <c r="Q761" s="293" t="s">
        <v>2201</v>
      </c>
      <c r="R761" s="293">
        <v>1</v>
      </c>
      <c r="S761" s="517">
        <v>15000</v>
      </c>
      <c r="T761" s="520" t="e">
        <f>+[1]!Tabla46[[#This Row],[Precio Unitario]]*[1]!Tabla46[[#This Row],[Cantidad de Insumos]]</f>
        <v>#REF!</v>
      </c>
      <c r="U761" s="414">
        <v>239601</v>
      </c>
      <c r="V761" s="328" t="s">
        <v>926</v>
      </c>
      <c r="W761" s="420"/>
    </row>
    <row r="762" spans="2:23" ht="18.75" hidden="1" customHeight="1" x14ac:dyDescent="0.2">
      <c r="B762" s="419" t="e">
        <f>IF(Tabla46[[#This Row],[Tipos de Acciones]]="","",CONCATENATE(Tabla46[[#This Row],[POA]],".",Tabla46[[#This Row],[SRS]],".",Tabla46[[#This Row],[AREA]],".",Tabla46[[#This Row],[TIPO]]))</f>
        <v>#REF!</v>
      </c>
      <c r="C762" s="419" t="e">
        <f>IF(Tabla46[[#This Row],[Tipos de Acciones]]="","",'Formulario PPGR1'!#REF!)</f>
        <v>#REF!</v>
      </c>
      <c r="D762" s="419" t="e">
        <f>IF(Tabla46[[#This Row],[Tipos de Acciones]]="","",'Formulario PPGR1'!#REF!)</f>
        <v>#REF!</v>
      </c>
      <c r="E762" s="419" t="e">
        <f>IF(Tabla46[[#This Row],[Tipos de Acciones]]="","",'Formulario PPGR1'!#REF!)</f>
        <v>#REF!</v>
      </c>
      <c r="F762" s="419" t="e">
        <f>IF(Tabla46[[#This Row],[Tipos de Acciones]]="","",'Formulario PPGR1'!#REF!)</f>
        <v>#REF!</v>
      </c>
      <c r="G762" s="416" t="s">
        <v>936</v>
      </c>
      <c r="H762" s="416" t="s">
        <v>2218</v>
      </c>
      <c r="I762" s="417" t="s">
        <v>2219</v>
      </c>
      <c r="J762" s="416" t="s">
        <v>2219</v>
      </c>
      <c r="K762" s="418" t="s">
        <v>2220</v>
      </c>
      <c r="L762" s="416" t="s">
        <v>469</v>
      </c>
      <c r="M762" s="316" t="s">
        <v>2283</v>
      </c>
      <c r="N762" s="316" t="s">
        <v>1157</v>
      </c>
      <c r="O762" s="415" t="s">
        <v>2200</v>
      </c>
      <c r="P762" s="318" t="s">
        <v>1157</v>
      </c>
      <c r="Q762" s="293" t="s">
        <v>2201</v>
      </c>
      <c r="R762" s="293">
        <v>2</v>
      </c>
      <c r="S762" s="517">
        <v>8600</v>
      </c>
      <c r="T762" s="520" t="e">
        <f>+[1]!Tabla46[[#This Row],[Precio Unitario]]*[1]!Tabla46[[#This Row],[Cantidad de Insumos]]</f>
        <v>#REF!</v>
      </c>
      <c r="U762" s="414">
        <v>239601</v>
      </c>
      <c r="V762" s="328" t="s">
        <v>926</v>
      </c>
      <c r="W762" s="420"/>
    </row>
    <row r="763" spans="2:23" ht="18.75" hidden="1" customHeight="1" x14ac:dyDescent="0.2">
      <c r="B763" s="419" t="e">
        <f>IF(Tabla46[[#This Row],[Tipos de Acciones]]="","",CONCATENATE(Tabla46[[#This Row],[POA]],".",Tabla46[[#This Row],[SRS]],".",Tabla46[[#This Row],[AREA]],".",Tabla46[[#This Row],[TIPO]]))</f>
        <v>#REF!</v>
      </c>
      <c r="C763" s="419" t="e">
        <f>IF(Tabla46[[#This Row],[Tipos de Acciones]]="","",'Formulario PPGR1'!#REF!)</f>
        <v>#REF!</v>
      </c>
      <c r="D763" s="419" t="e">
        <f>IF(Tabla46[[#This Row],[Tipos de Acciones]]="","",'Formulario PPGR1'!#REF!)</f>
        <v>#REF!</v>
      </c>
      <c r="E763" s="419" t="e">
        <f>IF(Tabla46[[#This Row],[Tipos de Acciones]]="","",'Formulario PPGR1'!#REF!)</f>
        <v>#REF!</v>
      </c>
      <c r="F763" s="419" t="e">
        <f>IF(Tabla46[[#This Row],[Tipos de Acciones]]="","",'Formulario PPGR1'!#REF!)</f>
        <v>#REF!</v>
      </c>
      <c r="G763" s="416" t="s">
        <v>936</v>
      </c>
      <c r="H763" s="416" t="s">
        <v>2221</v>
      </c>
      <c r="I763" s="417" t="s">
        <v>2222</v>
      </c>
      <c r="J763" s="416" t="s">
        <v>2222</v>
      </c>
      <c r="K763" s="418" t="s">
        <v>2223</v>
      </c>
      <c r="L763" s="416" t="s">
        <v>469</v>
      </c>
      <c r="M763" s="316" t="s">
        <v>2283</v>
      </c>
      <c r="N763" s="316" t="s">
        <v>1157</v>
      </c>
      <c r="O763" s="415" t="s">
        <v>2200</v>
      </c>
      <c r="P763" s="318" t="s">
        <v>1157</v>
      </c>
      <c r="Q763" s="293" t="s">
        <v>2201</v>
      </c>
      <c r="R763" s="293">
        <v>2</v>
      </c>
      <c r="S763" s="517">
        <v>43660</v>
      </c>
      <c r="T763" s="520" t="e">
        <f>+[1]!Tabla46[[#This Row],[Precio Unitario]]*[1]!Tabla46[[#This Row],[Cantidad de Insumos]]</f>
        <v>#REF!</v>
      </c>
      <c r="U763" s="414">
        <v>261901</v>
      </c>
      <c r="V763" s="328" t="s">
        <v>926</v>
      </c>
      <c r="W763" s="420"/>
    </row>
    <row r="764" spans="2:23" ht="18.75" hidden="1" customHeight="1" x14ac:dyDescent="0.2">
      <c r="B764" s="419" t="e">
        <f>IF(Tabla46[[#This Row],[Tipos de Acciones]]="","",CONCATENATE(Tabla46[[#This Row],[POA]],".",Tabla46[[#This Row],[SRS]],".",Tabla46[[#This Row],[AREA]],".",Tabla46[[#This Row],[TIPO]]))</f>
        <v>#REF!</v>
      </c>
      <c r="C764" s="419" t="e">
        <f>IF(Tabla46[[#This Row],[Tipos de Acciones]]="","",'Formulario PPGR1'!#REF!)</f>
        <v>#REF!</v>
      </c>
      <c r="D764" s="419" t="e">
        <f>IF(Tabla46[[#This Row],[Tipos de Acciones]]="","",'Formulario PPGR1'!#REF!)</f>
        <v>#REF!</v>
      </c>
      <c r="E764" s="419" t="e">
        <f>IF(Tabla46[[#This Row],[Tipos de Acciones]]="","",'Formulario PPGR1'!#REF!)</f>
        <v>#REF!</v>
      </c>
      <c r="F764" s="419" t="e">
        <f>IF(Tabla46[[#This Row],[Tipos de Acciones]]="","",'Formulario PPGR1'!#REF!)</f>
        <v>#REF!</v>
      </c>
      <c r="G764" s="416" t="s">
        <v>936</v>
      </c>
      <c r="H764" s="416" t="s">
        <v>2221</v>
      </c>
      <c r="I764" s="417" t="s">
        <v>2236</v>
      </c>
      <c r="J764" s="416" t="s">
        <v>2236</v>
      </c>
      <c r="K764" s="418" t="s">
        <v>2237</v>
      </c>
      <c r="L764" s="416" t="s">
        <v>469</v>
      </c>
      <c r="M764" s="316" t="s">
        <v>2283</v>
      </c>
      <c r="N764" s="316" t="s">
        <v>1157</v>
      </c>
      <c r="O764" s="415" t="s">
        <v>2200</v>
      </c>
      <c r="P764" s="318" t="s">
        <v>1157</v>
      </c>
      <c r="Q764" s="293" t="s">
        <v>2201</v>
      </c>
      <c r="R764" s="293">
        <v>2</v>
      </c>
      <c r="S764" s="517">
        <v>15733.33</v>
      </c>
      <c r="T764" s="520" t="e">
        <f>+[1]!Tabla46[[#This Row],[Precio Unitario]]*[1]!Tabla46[[#This Row],[Cantidad de Insumos]]</f>
        <v>#REF!</v>
      </c>
      <c r="U764" s="414">
        <v>239301</v>
      </c>
      <c r="V764" s="328" t="s">
        <v>926</v>
      </c>
      <c r="W764" s="420"/>
    </row>
    <row r="765" spans="2:23" ht="18.75" hidden="1" customHeight="1" x14ac:dyDescent="0.2">
      <c r="B765" s="419" t="e">
        <f>IF(Tabla46[[#This Row],[Tipos de Acciones]]="","",CONCATENATE(Tabla46[[#This Row],[POA]],".",Tabla46[[#This Row],[SRS]],".",Tabla46[[#This Row],[AREA]],".",Tabla46[[#This Row],[TIPO]]))</f>
        <v>#REF!</v>
      </c>
      <c r="C765" s="419" t="e">
        <f>IF(Tabla46[[#This Row],[Tipos de Acciones]]="","",'Formulario PPGR1'!#REF!)</f>
        <v>#REF!</v>
      </c>
      <c r="D765" s="419" t="e">
        <f>IF(Tabla46[[#This Row],[Tipos de Acciones]]="","",'Formulario PPGR1'!#REF!)</f>
        <v>#REF!</v>
      </c>
      <c r="E765" s="419" t="e">
        <f>IF(Tabla46[[#This Row],[Tipos de Acciones]]="","",'Formulario PPGR1'!#REF!)</f>
        <v>#REF!</v>
      </c>
      <c r="F765" s="419" t="e">
        <f>IF(Tabla46[[#This Row],[Tipos de Acciones]]="","",'Formulario PPGR1'!#REF!)</f>
        <v>#REF!</v>
      </c>
      <c r="G765" s="416" t="s">
        <v>936</v>
      </c>
      <c r="H765" s="416" t="s">
        <v>2221</v>
      </c>
      <c r="I765" s="417" t="s">
        <v>2236</v>
      </c>
      <c r="J765" s="416" t="s">
        <v>2236</v>
      </c>
      <c r="K765" s="418" t="s">
        <v>2238</v>
      </c>
      <c r="L765" s="416" t="s">
        <v>469</v>
      </c>
      <c r="M765" s="316" t="s">
        <v>2283</v>
      </c>
      <c r="N765" s="316" t="s">
        <v>1157</v>
      </c>
      <c r="O765" s="415" t="s">
        <v>2200</v>
      </c>
      <c r="P765" s="318" t="s">
        <v>1157</v>
      </c>
      <c r="Q765" s="293" t="s">
        <v>2201</v>
      </c>
      <c r="R765" s="293">
        <v>2</v>
      </c>
      <c r="S765" s="517">
        <v>4500</v>
      </c>
      <c r="T765" s="520" t="e">
        <f>+[1]!Tabla46[[#This Row],[Precio Unitario]]*[1]!Tabla46[[#This Row],[Cantidad de Insumos]]</f>
        <v>#REF!</v>
      </c>
      <c r="U765" s="414">
        <v>239301</v>
      </c>
      <c r="V765" s="328" t="s">
        <v>926</v>
      </c>
      <c r="W765" s="420"/>
    </row>
    <row r="766" spans="2:23" ht="18.75" hidden="1" customHeight="1" x14ac:dyDescent="0.2">
      <c r="B766" s="419" t="e">
        <f>IF(Tabla46[[#This Row],[Tipos de Acciones]]="","",CONCATENATE(Tabla46[[#This Row],[POA]],".",Tabla46[[#This Row],[SRS]],".",Tabla46[[#This Row],[AREA]],".",Tabla46[[#This Row],[TIPO]]))</f>
        <v>#REF!</v>
      </c>
      <c r="C766" s="419" t="e">
        <f>IF(Tabla46[[#This Row],[Tipos de Acciones]]="","",'Formulario PPGR1'!#REF!)</f>
        <v>#REF!</v>
      </c>
      <c r="D766" s="419" t="e">
        <f>IF(Tabla46[[#This Row],[Tipos de Acciones]]="","",'Formulario PPGR1'!#REF!)</f>
        <v>#REF!</v>
      </c>
      <c r="E766" s="419" t="e">
        <f>IF(Tabla46[[#This Row],[Tipos de Acciones]]="","",'Formulario PPGR1'!#REF!)</f>
        <v>#REF!</v>
      </c>
      <c r="F766" s="419" t="e">
        <f>IF(Tabla46[[#This Row],[Tipos de Acciones]]="","",'Formulario PPGR1'!#REF!)</f>
        <v>#REF!</v>
      </c>
      <c r="G766" s="416" t="s">
        <v>936</v>
      </c>
      <c r="H766" s="416" t="s">
        <v>2221</v>
      </c>
      <c r="I766" s="417" t="s">
        <v>2236</v>
      </c>
      <c r="J766" s="416" t="s">
        <v>2236</v>
      </c>
      <c r="K766" s="418" t="s">
        <v>2239</v>
      </c>
      <c r="L766" s="416" t="s">
        <v>469</v>
      </c>
      <c r="M766" s="316" t="s">
        <v>2283</v>
      </c>
      <c r="N766" s="316" t="s">
        <v>1157</v>
      </c>
      <c r="O766" s="415" t="s">
        <v>2200</v>
      </c>
      <c r="P766" s="318" t="s">
        <v>1157</v>
      </c>
      <c r="Q766" s="293" t="s">
        <v>2201</v>
      </c>
      <c r="R766" s="293">
        <v>2</v>
      </c>
      <c r="S766" s="517">
        <v>15733.33</v>
      </c>
      <c r="T766" s="520" t="e">
        <f>+[1]!Tabla46[[#This Row],[Precio Unitario]]*[1]!Tabla46[[#This Row],[Cantidad de Insumos]]</f>
        <v>#REF!</v>
      </c>
      <c r="U766" s="414">
        <v>239301</v>
      </c>
      <c r="V766" s="328" t="s">
        <v>926</v>
      </c>
      <c r="W766" s="420"/>
    </row>
    <row r="767" spans="2:23" ht="18.75" hidden="1" customHeight="1" x14ac:dyDescent="0.2">
      <c r="B767" s="419" t="e">
        <f>IF(Tabla46[[#This Row],[Tipos de Acciones]]="","",CONCATENATE(Tabla46[[#This Row],[POA]],".",Tabla46[[#This Row],[SRS]],".",Tabla46[[#This Row],[AREA]],".",Tabla46[[#This Row],[TIPO]]))</f>
        <v>#REF!</v>
      </c>
      <c r="C767" s="419" t="e">
        <f>IF(Tabla46[[#This Row],[Tipos de Acciones]]="","",'Formulario PPGR1'!#REF!)</f>
        <v>#REF!</v>
      </c>
      <c r="D767" s="419" t="e">
        <f>IF(Tabla46[[#This Row],[Tipos de Acciones]]="","",'Formulario PPGR1'!#REF!)</f>
        <v>#REF!</v>
      </c>
      <c r="E767" s="419" t="e">
        <f>IF(Tabla46[[#This Row],[Tipos de Acciones]]="","",'Formulario PPGR1'!#REF!)</f>
        <v>#REF!</v>
      </c>
      <c r="F767" s="419" t="e">
        <f>IF(Tabla46[[#This Row],[Tipos de Acciones]]="","",'Formulario PPGR1'!#REF!)</f>
        <v>#REF!</v>
      </c>
      <c r="G767" s="416" t="s">
        <v>936</v>
      </c>
      <c r="H767" s="416" t="s">
        <v>2221</v>
      </c>
      <c r="I767" s="417" t="s">
        <v>2224</v>
      </c>
      <c r="J767" s="416" t="s">
        <v>2224</v>
      </c>
      <c r="K767" s="418" t="s">
        <v>2225</v>
      </c>
      <c r="L767" s="416" t="s">
        <v>469</v>
      </c>
      <c r="M767" s="316" t="s">
        <v>2283</v>
      </c>
      <c r="N767" s="316" t="s">
        <v>1157</v>
      </c>
      <c r="O767" s="415" t="s">
        <v>2200</v>
      </c>
      <c r="P767" s="318" t="s">
        <v>1157</v>
      </c>
      <c r="Q767" s="293" t="s">
        <v>2201</v>
      </c>
      <c r="R767" s="293">
        <v>1</v>
      </c>
      <c r="S767" s="517">
        <v>44333.33</v>
      </c>
      <c r="T767" s="520" t="e">
        <f>+[1]!Tabla46[[#This Row],[Precio Unitario]]*[1]!Tabla46[[#This Row],[Cantidad de Insumos]]</f>
        <v>#REF!</v>
      </c>
      <c r="U767" s="414">
        <v>239301</v>
      </c>
      <c r="V767" s="328" t="s">
        <v>926</v>
      </c>
      <c r="W767" s="420"/>
    </row>
    <row r="768" spans="2:23" ht="18.75" hidden="1" customHeight="1" x14ac:dyDescent="0.2">
      <c r="B768" s="419" t="e">
        <f>IF(Tabla46[[#This Row],[Tipos de Acciones]]="","",CONCATENATE(Tabla46[[#This Row],[POA]],".",Tabla46[[#This Row],[SRS]],".",Tabla46[[#This Row],[AREA]],".",Tabla46[[#This Row],[TIPO]]))</f>
        <v>#REF!</v>
      </c>
      <c r="C768" s="419" t="e">
        <f>IF(Tabla46[[#This Row],[Tipos de Acciones]]="","",'Formulario PPGR1'!#REF!)</f>
        <v>#REF!</v>
      </c>
      <c r="D768" s="419" t="e">
        <f>IF(Tabla46[[#This Row],[Tipos de Acciones]]="","",'Formulario PPGR1'!#REF!)</f>
        <v>#REF!</v>
      </c>
      <c r="E768" s="419" t="e">
        <f>IF(Tabla46[[#This Row],[Tipos de Acciones]]="","",'Formulario PPGR1'!#REF!)</f>
        <v>#REF!</v>
      </c>
      <c r="F768" s="419" t="e">
        <f>IF(Tabla46[[#This Row],[Tipos de Acciones]]="","",'Formulario PPGR1'!#REF!)</f>
        <v>#REF!</v>
      </c>
      <c r="G768" s="416" t="s">
        <v>936</v>
      </c>
      <c r="H768" s="416" t="s">
        <v>2221</v>
      </c>
      <c r="I768" s="417" t="s">
        <v>2222</v>
      </c>
      <c r="J768" s="416" t="s">
        <v>2222</v>
      </c>
      <c r="K768" s="418" t="s">
        <v>2226</v>
      </c>
      <c r="L768" s="416" t="s">
        <v>469</v>
      </c>
      <c r="M768" s="316" t="s">
        <v>2283</v>
      </c>
      <c r="N768" s="316" t="s">
        <v>1157</v>
      </c>
      <c r="O768" s="415" t="s">
        <v>2200</v>
      </c>
      <c r="P768" s="318" t="s">
        <v>1157</v>
      </c>
      <c r="Q768" s="293" t="s">
        <v>2201</v>
      </c>
      <c r="R768" s="293">
        <v>1</v>
      </c>
      <c r="S768" s="517">
        <v>104465.4</v>
      </c>
      <c r="T768" s="520" t="e">
        <f>+[1]!Tabla46[[#This Row],[Precio Unitario]]*[1]!Tabla46[[#This Row],[Cantidad de Insumos]]</f>
        <v>#REF!</v>
      </c>
      <c r="U768" s="414">
        <v>261901</v>
      </c>
      <c r="V768" s="328" t="s">
        <v>926</v>
      </c>
      <c r="W768" s="420"/>
    </row>
    <row r="769" spans="2:23" ht="18.75" hidden="1" customHeight="1" x14ac:dyDescent="0.2">
      <c r="B769" s="419" t="e">
        <f>IF(Tabla46[[#This Row],[Tipos de Acciones]]="","",CONCATENATE(Tabla46[[#This Row],[POA]],".",Tabla46[[#This Row],[SRS]],".",Tabla46[[#This Row],[AREA]],".",Tabla46[[#This Row],[TIPO]]))</f>
        <v>#REF!</v>
      </c>
      <c r="C769" s="419" t="e">
        <f>IF(Tabla46[[#This Row],[Tipos de Acciones]]="","",'Formulario PPGR1'!#REF!)</f>
        <v>#REF!</v>
      </c>
      <c r="D769" s="419" t="e">
        <f>IF(Tabla46[[#This Row],[Tipos de Acciones]]="","",'Formulario PPGR1'!#REF!)</f>
        <v>#REF!</v>
      </c>
      <c r="E769" s="419" t="e">
        <f>IF(Tabla46[[#This Row],[Tipos de Acciones]]="","",'Formulario PPGR1'!#REF!)</f>
        <v>#REF!</v>
      </c>
      <c r="F769" s="419" t="e">
        <f>IF(Tabla46[[#This Row],[Tipos de Acciones]]="","",'Formulario PPGR1'!#REF!)</f>
        <v>#REF!</v>
      </c>
      <c r="G769" s="416" t="s">
        <v>936</v>
      </c>
      <c r="H769" s="416" t="s">
        <v>2221</v>
      </c>
      <c r="I769" s="417" t="s">
        <v>2227</v>
      </c>
      <c r="J769" s="416" t="s">
        <v>2227</v>
      </c>
      <c r="K769" s="418" t="s">
        <v>2228</v>
      </c>
      <c r="L769" s="416" t="s">
        <v>469</v>
      </c>
      <c r="M769" s="316" t="s">
        <v>2283</v>
      </c>
      <c r="N769" s="316" t="s">
        <v>1157</v>
      </c>
      <c r="O769" s="415" t="s">
        <v>2200</v>
      </c>
      <c r="P769" s="318" t="s">
        <v>1157</v>
      </c>
      <c r="Q769" s="293" t="s">
        <v>2201</v>
      </c>
      <c r="R769" s="293">
        <v>1</v>
      </c>
      <c r="S769" s="517">
        <v>12836.04</v>
      </c>
      <c r="T769" s="520" t="e">
        <f>+[1]!Tabla46[[#This Row],[Precio Unitario]]*[1]!Tabla46[[#This Row],[Cantidad de Insumos]]</f>
        <v>#REF!</v>
      </c>
      <c r="U769" s="414">
        <v>239301</v>
      </c>
      <c r="V769" s="328" t="s">
        <v>926</v>
      </c>
      <c r="W769" s="420"/>
    </row>
    <row r="770" spans="2:23" ht="18.75" customHeight="1" x14ac:dyDescent="0.2">
      <c r="B770" s="419" t="e">
        <f>IF(Tabla46[[#This Row],[Tipos de Acciones]]="","",CONCATENATE(Tabla46[[#This Row],[POA]],".",Tabla46[[#This Row],[SRS]],".",Tabla46[[#This Row],[AREA]],".",Tabla46[[#This Row],[TIPO]]))</f>
        <v>#REF!</v>
      </c>
      <c r="C770" s="419" t="e">
        <f>IF(Tabla46[[#This Row],[Tipos de Acciones]]="","",'Formulario PPGR1'!#REF!)</f>
        <v>#REF!</v>
      </c>
      <c r="D770" s="419" t="e">
        <f>IF(Tabla46[[#This Row],[Tipos de Acciones]]="","",'Formulario PPGR1'!#REF!)</f>
        <v>#REF!</v>
      </c>
      <c r="E770" s="419" t="e">
        <f>IF(Tabla46[[#This Row],[Tipos de Acciones]]="","",'Formulario PPGR1'!#REF!)</f>
        <v>#REF!</v>
      </c>
      <c r="F770" s="419" t="e">
        <f>IF(Tabla46[[#This Row],[Tipos de Acciones]]="","",'Formulario PPGR1'!#REF!)</f>
        <v>#REF!</v>
      </c>
      <c r="G770" s="416" t="s">
        <v>936</v>
      </c>
      <c r="H770" s="416" t="s">
        <v>2221</v>
      </c>
      <c r="I770" s="417" t="s">
        <v>2229</v>
      </c>
      <c r="J770" s="416" t="s">
        <v>2229</v>
      </c>
      <c r="K770" s="418" t="s">
        <v>2230</v>
      </c>
      <c r="L770" s="416" t="s">
        <v>469</v>
      </c>
      <c r="M770" s="316" t="s">
        <v>2283</v>
      </c>
      <c r="N770" s="316" t="s">
        <v>1157</v>
      </c>
      <c r="O770" s="415" t="s">
        <v>2200</v>
      </c>
      <c r="P770" s="318" t="s">
        <v>1157</v>
      </c>
      <c r="Q770" s="293" t="s">
        <v>2201</v>
      </c>
      <c r="R770" s="293">
        <v>1</v>
      </c>
      <c r="S770" s="517">
        <v>180000</v>
      </c>
      <c r="T770" s="520" t="e">
        <f>+[1]!Tabla46[[#This Row],[Precio Unitario]]*[1]!Tabla46[[#This Row],[Cantidad de Insumos]]</f>
        <v>#REF!</v>
      </c>
      <c r="U770" s="414">
        <v>263101</v>
      </c>
      <c r="V770" s="328" t="s">
        <v>926</v>
      </c>
      <c r="W770" s="420"/>
    </row>
    <row r="771" spans="2:23" ht="18.75" hidden="1" customHeight="1" x14ac:dyDescent="0.2">
      <c r="B771" s="419" t="e">
        <f>IF(Tabla46[[#This Row],[Tipos de Acciones]]="","",CONCATENATE(Tabla46[[#This Row],[POA]],".",Tabla46[[#This Row],[SRS]],".",Tabla46[[#This Row],[AREA]],".",Tabla46[[#This Row],[TIPO]]))</f>
        <v>#REF!</v>
      </c>
      <c r="C771" s="419" t="e">
        <f>IF(Tabla46[[#This Row],[Tipos de Acciones]]="","",'Formulario PPGR1'!#REF!)</f>
        <v>#REF!</v>
      </c>
      <c r="D771" s="419" t="e">
        <f>IF(Tabla46[[#This Row],[Tipos de Acciones]]="","",'Formulario PPGR1'!#REF!)</f>
        <v>#REF!</v>
      </c>
      <c r="E771" s="419" t="e">
        <f>IF(Tabla46[[#This Row],[Tipos de Acciones]]="","",'Formulario PPGR1'!#REF!)</f>
        <v>#REF!</v>
      </c>
      <c r="F771" s="419" t="e">
        <f>IF(Tabla46[[#This Row],[Tipos de Acciones]]="","",'Formulario PPGR1'!#REF!)</f>
        <v>#REF!</v>
      </c>
      <c r="G771" s="416" t="s">
        <v>936</v>
      </c>
      <c r="H771" s="416" t="s">
        <v>2221</v>
      </c>
      <c r="I771" s="417" t="s">
        <v>2231</v>
      </c>
      <c r="J771" s="416" t="s">
        <v>2231</v>
      </c>
      <c r="K771" s="418" t="s">
        <v>2232</v>
      </c>
      <c r="L771" s="416" t="s">
        <v>469</v>
      </c>
      <c r="M771" s="316" t="s">
        <v>2283</v>
      </c>
      <c r="N771" s="316" t="s">
        <v>1157</v>
      </c>
      <c r="O771" s="415" t="s">
        <v>2200</v>
      </c>
      <c r="P771" s="318" t="s">
        <v>1157</v>
      </c>
      <c r="Q771" s="293" t="s">
        <v>2201</v>
      </c>
      <c r="R771" s="293">
        <v>2</v>
      </c>
      <c r="S771" s="517">
        <v>32099.97</v>
      </c>
      <c r="T771" s="520" t="e">
        <f>+[1]!Tabla46[[#This Row],[Precio Unitario]]*[1]!Tabla46[[#This Row],[Cantidad de Insumos]]</f>
        <v>#REF!</v>
      </c>
      <c r="U771" s="414">
        <v>239301</v>
      </c>
      <c r="V771" s="328" t="s">
        <v>926</v>
      </c>
      <c r="W771" s="420"/>
    </row>
    <row r="772" spans="2:23" ht="18.75" hidden="1" customHeight="1" x14ac:dyDescent="0.2">
      <c r="B772" s="419" t="e">
        <f>IF(Tabla46[[#This Row],[Tipos de Acciones]]="","",CONCATENATE(Tabla46[[#This Row],[POA]],".",Tabla46[[#This Row],[SRS]],".",Tabla46[[#This Row],[AREA]],".",Tabla46[[#This Row],[TIPO]]))</f>
        <v>#REF!</v>
      </c>
      <c r="C772" s="419" t="e">
        <f>IF(Tabla46[[#This Row],[Tipos de Acciones]]="","",'Formulario PPGR1'!#REF!)</f>
        <v>#REF!</v>
      </c>
      <c r="D772" s="419" t="e">
        <f>IF(Tabla46[[#This Row],[Tipos de Acciones]]="","",'Formulario PPGR1'!#REF!)</f>
        <v>#REF!</v>
      </c>
      <c r="E772" s="419" t="e">
        <f>IF(Tabla46[[#This Row],[Tipos de Acciones]]="","",'Formulario PPGR1'!#REF!)</f>
        <v>#REF!</v>
      </c>
      <c r="F772" s="419" t="e">
        <f>IF(Tabla46[[#This Row],[Tipos de Acciones]]="","",'Formulario PPGR1'!#REF!)</f>
        <v>#REF!</v>
      </c>
      <c r="G772" s="416" t="s">
        <v>936</v>
      </c>
      <c r="H772" s="416" t="s">
        <v>2206</v>
      </c>
      <c r="I772" s="417" t="s">
        <v>2212</v>
      </c>
      <c r="J772" s="416" t="s">
        <v>2212</v>
      </c>
      <c r="K772" s="418" t="s">
        <v>2213</v>
      </c>
      <c r="L772" s="416" t="s">
        <v>469</v>
      </c>
      <c r="M772" s="316" t="s">
        <v>2284</v>
      </c>
      <c r="N772" s="316" t="s">
        <v>1157</v>
      </c>
      <c r="O772" s="415" t="s">
        <v>2200</v>
      </c>
      <c r="P772" s="318" t="s">
        <v>1157</v>
      </c>
      <c r="Q772" s="293" t="s">
        <v>2201</v>
      </c>
      <c r="R772" s="293">
        <v>1</v>
      </c>
      <c r="S772" s="517">
        <v>56050</v>
      </c>
      <c r="T772" s="520" t="e">
        <f>+[1]!Tabla46[[#This Row],[Precio Unitario]]*[1]!Tabla46[[#This Row],[Cantidad de Insumos]]</f>
        <v>#REF!</v>
      </c>
      <c r="U772" s="414">
        <v>261301</v>
      </c>
      <c r="V772" s="328" t="s">
        <v>926</v>
      </c>
      <c r="W772" s="420"/>
    </row>
    <row r="773" spans="2:23" ht="18.75" hidden="1" customHeight="1" x14ac:dyDescent="0.2">
      <c r="B773" s="419" t="e">
        <f>IF(Tabla46[[#This Row],[Tipos de Acciones]]="","",CONCATENATE(Tabla46[[#This Row],[POA]],".",Tabla46[[#This Row],[SRS]],".",Tabla46[[#This Row],[AREA]],".",Tabla46[[#This Row],[TIPO]]))</f>
        <v>#REF!</v>
      </c>
      <c r="C773" s="419" t="e">
        <f>IF(Tabla46[[#This Row],[Tipos de Acciones]]="","",'Formulario PPGR1'!#REF!)</f>
        <v>#REF!</v>
      </c>
      <c r="D773" s="419" t="e">
        <f>IF(Tabla46[[#This Row],[Tipos de Acciones]]="","",'Formulario PPGR1'!#REF!)</f>
        <v>#REF!</v>
      </c>
      <c r="E773" s="419" t="e">
        <f>IF(Tabla46[[#This Row],[Tipos de Acciones]]="","",'Formulario PPGR1'!#REF!)</f>
        <v>#REF!</v>
      </c>
      <c r="F773" s="419" t="e">
        <f>IF(Tabla46[[#This Row],[Tipos de Acciones]]="","",'Formulario PPGR1'!#REF!)</f>
        <v>#REF!</v>
      </c>
      <c r="G773" s="416" t="s">
        <v>934</v>
      </c>
      <c r="H773" s="416" t="s">
        <v>2206</v>
      </c>
      <c r="I773" s="417" t="s">
        <v>2212</v>
      </c>
      <c r="J773" s="416" t="s">
        <v>2212</v>
      </c>
      <c r="K773" s="418" t="s">
        <v>2213</v>
      </c>
      <c r="L773" s="416" t="s">
        <v>469</v>
      </c>
      <c r="M773" s="316" t="s">
        <v>2284</v>
      </c>
      <c r="N773" s="316" t="s">
        <v>1157</v>
      </c>
      <c r="O773" s="415" t="s">
        <v>2200</v>
      </c>
      <c r="P773" s="318" t="s">
        <v>1157</v>
      </c>
      <c r="Q773" s="293" t="s">
        <v>2201</v>
      </c>
      <c r="R773" s="293">
        <v>3</v>
      </c>
      <c r="S773" s="517">
        <v>5000</v>
      </c>
      <c r="T773" s="520" t="e">
        <f>+[1]!Tabla46[[#This Row],[Precio Unitario]]*[1]!Tabla46[[#This Row],[Cantidad de Insumos]]</f>
        <v>#REF!</v>
      </c>
      <c r="U773" s="414">
        <v>261301</v>
      </c>
      <c r="V773" s="328" t="s">
        <v>926</v>
      </c>
      <c r="W773" s="420"/>
    </row>
    <row r="774" spans="2:23" ht="18.75" hidden="1" customHeight="1" x14ac:dyDescent="0.2">
      <c r="B774" s="419" t="e">
        <f>IF(Tabla46[[#This Row],[Tipos de Acciones]]="","",CONCATENATE(Tabla46[[#This Row],[POA]],".",Tabla46[[#This Row],[SRS]],".",Tabla46[[#This Row],[AREA]],".",Tabla46[[#This Row],[TIPO]]))</f>
        <v>#REF!</v>
      </c>
      <c r="C774" s="419" t="e">
        <f>IF(Tabla46[[#This Row],[Tipos de Acciones]]="","",'Formulario PPGR1'!#REF!)</f>
        <v>#REF!</v>
      </c>
      <c r="D774" s="419" t="e">
        <f>IF(Tabla46[[#This Row],[Tipos de Acciones]]="","",'Formulario PPGR1'!#REF!)</f>
        <v>#REF!</v>
      </c>
      <c r="E774" s="419" t="e">
        <f>IF(Tabla46[[#This Row],[Tipos de Acciones]]="","",'Formulario PPGR1'!#REF!)</f>
        <v>#REF!</v>
      </c>
      <c r="F774" s="419" t="e">
        <f>IF(Tabla46[[#This Row],[Tipos de Acciones]]="","",'Formulario PPGR1'!#REF!)</f>
        <v>#REF!</v>
      </c>
      <c r="G774" s="416" t="s">
        <v>936</v>
      </c>
      <c r="H774" s="416" t="s">
        <v>2215</v>
      </c>
      <c r="I774" s="417" t="s">
        <v>2216</v>
      </c>
      <c r="J774" s="416" t="s">
        <v>2216</v>
      </c>
      <c r="K774" s="418" t="s">
        <v>2217</v>
      </c>
      <c r="L774" s="416" t="s">
        <v>469</v>
      </c>
      <c r="M774" s="316" t="s">
        <v>2284</v>
      </c>
      <c r="N774" s="316" t="s">
        <v>1157</v>
      </c>
      <c r="O774" s="415" t="s">
        <v>2200</v>
      </c>
      <c r="P774" s="318" t="s">
        <v>1157</v>
      </c>
      <c r="Q774" s="293" t="s">
        <v>2201</v>
      </c>
      <c r="R774" s="293">
        <v>1</v>
      </c>
      <c r="S774" s="517">
        <v>15000</v>
      </c>
      <c r="T774" s="520" t="e">
        <f>+[1]!Tabla46[[#This Row],[Precio Unitario]]*[1]!Tabla46[[#This Row],[Cantidad de Insumos]]</f>
        <v>#REF!</v>
      </c>
      <c r="U774" s="414">
        <v>239601</v>
      </c>
      <c r="V774" s="328" t="s">
        <v>926</v>
      </c>
      <c r="W774" s="420"/>
    </row>
    <row r="775" spans="2:23" ht="18.75" hidden="1" customHeight="1" x14ac:dyDescent="0.2">
      <c r="B775" s="419" t="e">
        <f>IF(Tabla46[[#This Row],[Tipos de Acciones]]="","",CONCATENATE(Tabla46[[#This Row],[POA]],".",Tabla46[[#This Row],[SRS]],".",Tabla46[[#This Row],[AREA]],".",Tabla46[[#This Row],[TIPO]]))</f>
        <v>#REF!</v>
      </c>
      <c r="C775" s="419" t="e">
        <f>IF(Tabla46[[#This Row],[Tipos de Acciones]]="","",'Formulario PPGR1'!#REF!)</f>
        <v>#REF!</v>
      </c>
      <c r="D775" s="419" t="e">
        <f>IF(Tabla46[[#This Row],[Tipos de Acciones]]="","",'Formulario PPGR1'!#REF!)</f>
        <v>#REF!</v>
      </c>
      <c r="E775" s="419" t="e">
        <f>IF(Tabla46[[#This Row],[Tipos de Acciones]]="","",'Formulario PPGR1'!#REF!)</f>
        <v>#REF!</v>
      </c>
      <c r="F775" s="419" t="e">
        <f>IF(Tabla46[[#This Row],[Tipos de Acciones]]="","",'Formulario PPGR1'!#REF!)</f>
        <v>#REF!</v>
      </c>
      <c r="G775" s="416" t="s">
        <v>936</v>
      </c>
      <c r="H775" s="416" t="s">
        <v>2218</v>
      </c>
      <c r="I775" s="417" t="s">
        <v>2219</v>
      </c>
      <c r="J775" s="416" t="s">
        <v>2219</v>
      </c>
      <c r="K775" s="418" t="s">
        <v>2220</v>
      </c>
      <c r="L775" s="416" t="s">
        <v>469</v>
      </c>
      <c r="M775" s="316" t="s">
        <v>2284</v>
      </c>
      <c r="N775" s="316" t="s">
        <v>1157</v>
      </c>
      <c r="O775" s="415" t="s">
        <v>2200</v>
      </c>
      <c r="P775" s="318" t="s">
        <v>1157</v>
      </c>
      <c r="Q775" s="293" t="s">
        <v>2201</v>
      </c>
      <c r="R775" s="293">
        <v>2</v>
      </c>
      <c r="S775" s="517">
        <v>8600</v>
      </c>
      <c r="T775" s="520" t="e">
        <f>+[1]!Tabla46[[#This Row],[Precio Unitario]]*[1]!Tabla46[[#This Row],[Cantidad de Insumos]]</f>
        <v>#REF!</v>
      </c>
      <c r="U775" s="414">
        <v>239601</v>
      </c>
      <c r="V775" s="328" t="s">
        <v>926</v>
      </c>
      <c r="W775" s="420"/>
    </row>
    <row r="776" spans="2:23" ht="18.75" hidden="1" customHeight="1" x14ac:dyDescent="0.2">
      <c r="B776" s="419" t="e">
        <f>IF(Tabla46[[#This Row],[Tipos de Acciones]]="","",CONCATENATE(Tabla46[[#This Row],[POA]],".",Tabla46[[#This Row],[SRS]],".",Tabla46[[#This Row],[AREA]],".",Tabla46[[#This Row],[TIPO]]))</f>
        <v>#REF!</v>
      </c>
      <c r="C776" s="419" t="e">
        <f>IF(Tabla46[[#This Row],[Tipos de Acciones]]="","",'Formulario PPGR1'!#REF!)</f>
        <v>#REF!</v>
      </c>
      <c r="D776" s="419" t="e">
        <f>IF(Tabla46[[#This Row],[Tipos de Acciones]]="","",'Formulario PPGR1'!#REF!)</f>
        <v>#REF!</v>
      </c>
      <c r="E776" s="419" t="e">
        <f>IF(Tabla46[[#This Row],[Tipos de Acciones]]="","",'Formulario PPGR1'!#REF!)</f>
        <v>#REF!</v>
      </c>
      <c r="F776" s="419" t="e">
        <f>IF(Tabla46[[#This Row],[Tipos de Acciones]]="","",'Formulario PPGR1'!#REF!)</f>
        <v>#REF!</v>
      </c>
      <c r="G776" s="416" t="s">
        <v>936</v>
      </c>
      <c r="H776" s="416" t="s">
        <v>2221</v>
      </c>
      <c r="I776" s="417" t="s">
        <v>2222</v>
      </c>
      <c r="J776" s="416" t="s">
        <v>2222</v>
      </c>
      <c r="K776" s="418" t="s">
        <v>2223</v>
      </c>
      <c r="L776" s="416" t="s">
        <v>469</v>
      </c>
      <c r="M776" s="316" t="s">
        <v>2284</v>
      </c>
      <c r="N776" s="316" t="s">
        <v>1157</v>
      </c>
      <c r="O776" s="415" t="s">
        <v>2200</v>
      </c>
      <c r="P776" s="318" t="s">
        <v>1157</v>
      </c>
      <c r="Q776" s="293" t="s">
        <v>2201</v>
      </c>
      <c r="R776" s="293">
        <v>2</v>
      </c>
      <c r="S776" s="517">
        <v>43660</v>
      </c>
      <c r="T776" s="520" t="e">
        <f>+[1]!Tabla46[[#This Row],[Precio Unitario]]*[1]!Tabla46[[#This Row],[Cantidad de Insumos]]</f>
        <v>#REF!</v>
      </c>
      <c r="U776" s="414">
        <v>261901</v>
      </c>
      <c r="V776" s="328" t="s">
        <v>926</v>
      </c>
      <c r="W776" s="420"/>
    </row>
    <row r="777" spans="2:23" ht="18.75" hidden="1" customHeight="1" x14ac:dyDescent="0.2">
      <c r="B777" s="419" t="e">
        <f>IF(Tabla46[[#This Row],[Tipos de Acciones]]="","",CONCATENATE(Tabla46[[#This Row],[POA]],".",Tabla46[[#This Row],[SRS]],".",Tabla46[[#This Row],[AREA]],".",Tabla46[[#This Row],[TIPO]]))</f>
        <v>#REF!</v>
      </c>
      <c r="C777" s="419" t="e">
        <f>IF(Tabla46[[#This Row],[Tipos de Acciones]]="","",'Formulario PPGR1'!#REF!)</f>
        <v>#REF!</v>
      </c>
      <c r="D777" s="419" t="e">
        <f>IF(Tabla46[[#This Row],[Tipos de Acciones]]="","",'Formulario PPGR1'!#REF!)</f>
        <v>#REF!</v>
      </c>
      <c r="E777" s="419" t="e">
        <f>IF(Tabla46[[#This Row],[Tipos de Acciones]]="","",'Formulario PPGR1'!#REF!)</f>
        <v>#REF!</v>
      </c>
      <c r="F777" s="419" t="e">
        <f>IF(Tabla46[[#This Row],[Tipos de Acciones]]="","",'Formulario PPGR1'!#REF!)</f>
        <v>#REF!</v>
      </c>
      <c r="G777" s="416" t="s">
        <v>936</v>
      </c>
      <c r="H777" s="416" t="s">
        <v>2221</v>
      </c>
      <c r="I777" s="417" t="s">
        <v>2224</v>
      </c>
      <c r="J777" s="416" t="s">
        <v>2224</v>
      </c>
      <c r="K777" s="418" t="s">
        <v>2225</v>
      </c>
      <c r="L777" s="416" t="s">
        <v>469</v>
      </c>
      <c r="M777" s="316" t="s">
        <v>2284</v>
      </c>
      <c r="N777" s="316" t="s">
        <v>1157</v>
      </c>
      <c r="O777" s="415" t="s">
        <v>2200</v>
      </c>
      <c r="P777" s="318" t="s">
        <v>1157</v>
      </c>
      <c r="Q777" s="293" t="s">
        <v>2201</v>
      </c>
      <c r="R777" s="293">
        <v>1</v>
      </c>
      <c r="S777" s="517">
        <v>44333.33</v>
      </c>
      <c r="T777" s="520" t="e">
        <f>+[1]!Tabla46[[#This Row],[Precio Unitario]]*[1]!Tabla46[[#This Row],[Cantidad de Insumos]]</f>
        <v>#REF!</v>
      </c>
      <c r="U777" s="414">
        <v>239301</v>
      </c>
      <c r="V777" s="328" t="s">
        <v>926</v>
      </c>
      <c r="W777" s="420"/>
    </row>
    <row r="778" spans="2:23" ht="18.75" hidden="1" customHeight="1" x14ac:dyDescent="0.2">
      <c r="B778" s="419" t="e">
        <f>IF(Tabla46[[#This Row],[Tipos de Acciones]]="","",CONCATENATE(Tabla46[[#This Row],[POA]],".",Tabla46[[#This Row],[SRS]],".",Tabla46[[#This Row],[AREA]],".",Tabla46[[#This Row],[TIPO]]))</f>
        <v>#REF!</v>
      </c>
      <c r="C778" s="419" t="e">
        <f>IF(Tabla46[[#This Row],[Tipos de Acciones]]="","",'Formulario PPGR1'!#REF!)</f>
        <v>#REF!</v>
      </c>
      <c r="D778" s="419" t="e">
        <f>IF(Tabla46[[#This Row],[Tipos de Acciones]]="","",'Formulario PPGR1'!#REF!)</f>
        <v>#REF!</v>
      </c>
      <c r="E778" s="419" t="e">
        <f>IF(Tabla46[[#This Row],[Tipos de Acciones]]="","",'Formulario PPGR1'!#REF!)</f>
        <v>#REF!</v>
      </c>
      <c r="F778" s="419" t="e">
        <f>IF(Tabla46[[#This Row],[Tipos de Acciones]]="","",'Formulario PPGR1'!#REF!)</f>
        <v>#REF!</v>
      </c>
      <c r="G778" s="416" t="s">
        <v>936</v>
      </c>
      <c r="H778" s="416" t="s">
        <v>2221</v>
      </c>
      <c r="I778" s="417" t="s">
        <v>2222</v>
      </c>
      <c r="J778" s="416" t="s">
        <v>2222</v>
      </c>
      <c r="K778" s="418" t="s">
        <v>2226</v>
      </c>
      <c r="L778" s="416" t="s">
        <v>469</v>
      </c>
      <c r="M778" s="316" t="s">
        <v>2284</v>
      </c>
      <c r="N778" s="316" t="s">
        <v>1157</v>
      </c>
      <c r="O778" s="415" t="s">
        <v>2200</v>
      </c>
      <c r="P778" s="318" t="s">
        <v>1157</v>
      </c>
      <c r="Q778" s="293" t="s">
        <v>2201</v>
      </c>
      <c r="R778" s="293">
        <v>1</v>
      </c>
      <c r="S778" s="517">
        <v>104465.4</v>
      </c>
      <c r="T778" s="520" t="e">
        <f>+[1]!Tabla46[[#This Row],[Precio Unitario]]*[1]!Tabla46[[#This Row],[Cantidad de Insumos]]</f>
        <v>#REF!</v>
      </c>
      <c r="U778" s="414">
        <v>261901</v>
      </c>
      <c r="V778" s="328" t="s">
        <v>926</v>
      </c>
      <c r="W778" s="420"/>
    </row>
    <row r="779" spans="2:23" ht="18.75" hidden="1" customHeight="1" x14ac:dyDescent="0.2">
      <c r="B779" s="419" t="e">
        <f>IF(Tabla46[[#This Row],[Tipos de Acciones]]="","",CONCATENATE(Tabla46[[#This Row],[POA]],".",Tabla46[[#This Row],[SRS]],".",Tabla46[[#This Row],[AREA]],".",Tabla46[[#This Row],[TIPO]]))</f>
        <v>#REF!</v>
      </c>
      <c r="C779" s="419" t="e">
        <f>IF(Tabla46[[#This Row],[Tipos de Acciones]]="","",'Formulario PPGR1'!#REF!)</f>
        <v>#REF!</v>
      </c>
      <c r="D779" s="419" t="e">
        <f>IF(Tabla46[[#This Row],[Tipos de Acciones]]="","",'Formulario PPGR1'!#REF!)</f>
        <v>#REF!</v>
      </c>
      <c r="E779" s="419" t="e">
        <f>IF(Tabla46[[#This Row],[Tipos de Acciones]]="","",'Formulario PPGR1'!#REF!)</f>
        <v>#REF!</v>
      </c>
      <c r="F779" s="419" t="e">
        <f>IF(Tabla46[[#This Row],[Tipos de Acciones]]="","",'Formulario PPGR1'!#REF!)</f>
        <v>#REF!</v>
      </c>
      <c r="G779" s="416" t="s">
        <v>936</v>
      </c>
      <c r="H779" s="416" t="s">
        <v>2221</v>
      </c>
      <c r="I779" s="417" t="s">
        <v>2227</v>
      </c>
      <c r="J779" s="416" t="s">
        <v>2227</v>
      </c>
      <c r="K779" s="418" t="s">
        <v>2228</v>
      </c>
      <c r="L779" s="416" t="s">
        <v>469</v>
      </c>
      <c r="M779" s="316" t="s">
        <v>2284</v>
      </c>
      <c r="N779" s="316" t="s">
        <v>1157</v>
      </c>
      <c r="O779" s="415" t="s">
        <v>2200</v>
      </c>
      <c r="P779" s="318" t="s">
        <v>1157</v>
      </c>
      <c r="Q779" s="293" t="s">
        <v>2201</v>
      </c>
      <c r="R779" s="293">
        <v>1</v>
      </c>
      <c r="S779" s="517">
        <v>12836.04</v>
      </c>
      <c r="T779" s="520" t="e">
        <f>+[1]!Tabla46[[#This Row],[Precio Unitario]]*[1]!Tabla46[[#This Row],[Cantidad de Insumos]]</f>
        <v>#REF!</v>
      </c>
      <c r="U779" s="414">
        <v>239301</v>
      </c>
      <c r="V779" s="328" t="s">
        <v>926</v>
      </c>
      <c r="W779" s="420"/>
    </row>
    <row r="780" spans="2:23" ht="18.75" customHeight="1" x14ac:dyDescent="0.2">
      <c r="B780" s="419" t="e">
        <f>IF(Tabla46[[#This Row],[Tipos de Acciones]]="","",CONCATENATE(Tabla46[[#This Row],[POA]],".",Tabla46[[#This Row],[SRS]],".",Tabla46[[#This Row],[AREA]],".",Tabla46[[#This Row],[TIPO]]))</f>
        <v>#REF!</v>
      </c>
      <c r="C780" s="419" t="e">
        <f>IF(Tabla46[[#This Row],[Tipos de Acciones]]="","",'Formulario PPGR1'!#REF!)</f>
        <v>#REF!</v>
      </c>
      <c r="D780" s="419" t="e">
        <f>IF(Tabla46[[#This Row],[Tipos de Acciones]]="","",'Formulario PPGR1'!#REF!)</f>
        <v>#REF!</v>
      </c>
      <c r="E780" s="419" t="e">
        <f>IF(Tabla46[[#This Row],[Tipos de Acciones]]="","",'Formulario PPGR1'!#REF!)</f>
        <v>#REF!</v>
      </c>
      <c r="F780" s="419" t="e">
        <f>IF(Tabla46[[#This Row],[Tipos de Acciones]]="","",'Formulario PPGR1'!#REF!)</f>
        <v>#REF!</v>
      </c>
      <c r="G780" s="416" t="s">
        <v>936</v>
      </c>
      <c r="H780" s="416" t="s">
        <v>2221</v>
      </c>
      <c r="I780" s="417" t="s">
        <v>2229</v>
      </c>
      <c r="J780" s="416" t="s">
        <v>2229</v>
      </c>
      <c r="K780" s="418" t="s">
        <v>2230</v>
      </c>
      <c r="L780" s="416" t="s">
        <v>469</v>
      </c>
      <c r="M780" s="316" t="s">
        <v>2284</v>
      </c>
      <c r="N780" s="316" t="s">
        <v>1157</v>
      </c>
      <c r="O780" s="415" t="s">
        <v>2200</v>
      </c>
      <c r="P780" s="318" t="s">
        <v>1157</v>
      </c>
      <c r="Q780" s="293" t="s">
        <v>2201</v>
      </c>
      <c r="R780" s="293">
        <v>1</v>
      </c>
      <c r="S780" s="517">
        <v>180000</v>
      </c>
      <c r="T780" s="520" t="e">
        <f>+[1]!Tabla46[[#This Row],[Precio Unitario]]*[1]!Tabla46[[#This Row],[Cantidad de Insumos]]</f>
        <v>#REF!</v>
      </c>
      <c r="U780" s="414">
        <v>263101</v>
      </c>
      <c r="V780" s="328" t="s">
        <v>926</v>
      </c>
      <c r="W780" s="420"/>
    </row>
    <row r="781" spans="2:23" ht="18.75" hidden="1" customHeight="1" x14ac:dyDescent="0.2">
      <c r="B781" s="419" t="e">
        <f>IF(Tabla46[[#This Row],[Tipos de Acciones]]="","",CONCATENATE(Tabla46[[#This Row],[POA]],".",Tabla46[[#This Row],[SRS]],".",Tabla46[[#This Row],[AREA]],".",Tabla46[[#This Row],[TIPO]]))</f>
        <v>#REF!</v>
      </c>
      <c r="C781" s="419" t="e">
        <f>IF(Tabla46[[#This Row],[Tipos de Acciones]]="","",'Formulario PPGR1'!#REF!)</f>
        <v>#REF!</v>
      </c>
      <c r="D781" s="419" t="e">
        <f>IF(Tabla46[[#This Row],[Tipos de Acciones]]="","",'Formulario PPGR1'!#REF!)</f>
        <v>#REF!</v>
      </c>
      <c r="E781" s="419" t="e">
        <f>IF(Tabla46[[#This Row],[Tipos de Acciones]]="","",'Formulario PPGR1'!#REF!)</f>
        <v>#REF!</v>
      </c>
      <c r="F781" s="419" t="e">
        <f>IF(Tabla46[[#This Row],[Tipos de Acciones]]="","",'Formulario PPGR1'!#REF!)</f>
        <v>#REF!</v>
      </c>
      <c r="G781" s="416" t="s">
        <v>936</v>
      </c>
      <c r="H781" s="416" t="s">
        <v>2221</v>
      </c>
      <c r="I781" s="417" t="s">
        <v>2231</v>
      </c>
      <c r="J781" s="416" t="s">
        <v>2231</v>
      </c>
      <c r="K781" s="418" t="s">
        <v>2232</v>
      </c>
      <c r="L781" s="416" t="s">
        <v>469</v>
      </c>
      <c r="M781" s="316" t="s">
        <v>2284</v>
      </c>
      <c r="N781" s="316" t="s">
        <v>1157</v>
      </c>
      <c r="O781" s="415" t="s">
        <v>2200</v>
      </c>
      <c r="P781" s="318" t="s">
        <v>1157</v>
      </c>
      <c r="Q781" s="293" t="s">
        <v>2201</v>
      </c>
      <c r="R781" s="293">
        <v>2</v>
      </c>
      <c r="S781" s="517">
        <v>32099.97</v>
      </c>
      <c r="T781" s="520" t="e">
        <f>+[1]!Tabla46[[#This Row],[Precio Unitario]]*[1]!Tabla46[[#This Row],[Cantidad de Insumos]]</f>
        <v>#REF!</v>
      </c>
      <c r="U781" s="414">
        <v>239301</v>
      </c>
      <c r="V781" s="328" t="s">
        <v>926</v>
      </c>
      <c r="W781" s="420"/>
    </row>
    <row r="782" spans="2:23" ht="18.75" hidden="1" customHeight="1" x14ac:dyDescent="0.2">
      <c r="B782" s="419" t="e">
        <f>IF(Tabla46[[#This Row],[Tipos de Acciones]]="","",CONCATENATE(Tabla46[[#This Row],[POA]],".",Tabla46[[#This Row],[SRS]],".",Tabla46[[#This Row],[AREA]],".",Tabla46[[#This Row],[TIPO]]))</f>
        <v>#REF!</v>
      </c>
      <c r="C782" s="419" t="e">
        <f>IF(Tabla46[[#This Row],[Tipos de Acciones]]="","",'Formulario PPGR1'!#REF!)</f>
        <v>#REF!</v>
      </c>
      <c r="D782" s="419" t="e">
        <f>IF(Tabla46[[#This Row],[Tipos de Acciones]]="","",'Formulario PPGR1'!#REF!)</f>
        <v>#REF!</v>
      </c>
      <c r="E782" s="419" t="e">
        <f>IF(Tabla46[[#This Row],[Tipos de Acciones]]="","",'Formulario PPGR1'!#REF!)</f>
        <v>#REF!</v>
      </c>
      <c r="F782" s="419" t="e">
        <f>IF(Tabla46[[#This Row],[Tipos de Acciones]]="","",'Formulario PPGR1'!#REF!)</f>
        <v>#REF!</v>
      </c>
      <c r="G782" s="416" t="s">
        <v>936</v>
      </c>
      <c r="H782" s="416" t="s">
        <v>2221</v>
      </c>
      <c r="I782" s="417" t="s">
        <v>2233</v>
      </c>
      <c r="J782" s="416" t="s">
        <v>2234</v>
      </c>
      <c r="K782" s="418" t="s">
        <v>2235</v>
      </c>
      <c r="L782" s="416" t="s">
        <v>469</v>
      </c>
      <c r="M782" s="316" t="s">
        <v>2284</v>
      </c>
      <c r="N782" s="316" t="s">
        <v>1157</v>
      </c>
      <c r="O782" s="415" t="s">
        <v>2200</v>
      </c>
      <c r="P782" s="318" t="s">
        <v>1157</v>
      </c>
      <c r="Q782" s="293" t="s">
        <v>2201</v>
      </c>
      <c r="R782" s="293">
        <v>1</v>
      </c>
      <c r="S782" s="517">
        <v>8270</v>
      </c>
      <c r="T782" s="520" t="e">
        <f>+[1]!Tabla46[[#This Row],[Precio Unitario]]*[1]!Tabla46[[#This Row],[Cantidad de Insumos]]</f>
        <v>#REF!</v>
      </c>
      <c r="U782" s="414">
        <v>239301</v>
      </c>
      <c r="V782" s="328" t="s">
        <v>926</v>
      </c>
      <c r="W782" s="420"/>
    </row>
    <row r="783" spans="2:23" ht="18.75" hidden="1" customHeight="1" x14ac:dyDescent="0.2">
      <c r="B783" s="419" t="e">
        <f>IF(Tabla46[[#This Row],[Tipos de Acciones]]="","",CONCATENATE(Tabla46[[#This Row],[POA]],".",Tabla46[[#This Row],[SRS]],".",Tabla46[[#This Row],[AREA]],".",Tabla46[[#This Row],[TIPO]]))</f>
        <v>#REF!</v>
      </c>
      <c r="C783" s="419" t="e">
        <f>IF(Tabla46[[#This Row],[Tipos de Acciones]]="","",'Formulario PPGR1'!#REF!)</f>
        <v>#REF!</v>
      </c>
      <c r="D783" s="419" t="e">
        <f>IF(Tabla46[[#This Row],[Tipos de Acciones]]="","",'Formulario PPGR1'!#REF!)</f>
        <v>#REF!</v>
      </c>
      <c r="E783" s="419" t="e">
        <f>IF(Tabla46[[#This Row],[Tipos de Acciones]]="","",'Formulario PPGR1'!#REF!)</f>
        <v>#REF!</v>
      </c>
      <c r="F783" s="419" t="e">
        <f>IF(Tabla46[[#This Row],[Tipos de Acciones]]="","",'Formulario PPGR1'!#REF!)</f>
        <v>#REF!</v>
      </c>
      <c r="G783" s="416" t="s">
        <v>936</v>
      </c>
      <c r="H783" s="416" t="s">
        <v>2221</v>
      </c>
      <c r="I783" s="417" t="s">
        <v>2236</v>
      </c>
      <c r="J783" s="416" t="s">
        <v>2236</v>
      </c>
      <c r="K783" s="418" t="s">
        <v>2237</v>
      </c>
      <c r="L783" s="416" t="s">
        <v>469</v>
      </c>
      <c r="M783" s="316" t="s">
        <v>2284</v>
      </c>
      <c r="N783" s="316" t="s">
        <v>1157</v>
      </c>
      <c r="O783" s="415" t="s">
        <v>2200</v>
      </c>
      <c r="P783" s="318" t="s">
        <v>1157</v>
      </c>
      <c r="Q783" s="293" t="s">
        <v>2201</v>
      </c>
      <c r="R783" s="293">
        <v>2</v>
      </c>
      <c r="S783" s="517">
        <v>15733.33</v>
      </c>
      <c r="T783" s="520" t="e">
        <f>+[1]!Tabla46[[#This Row],[Precio Unitario]]*[1]!Tabla46[[#This Row],[Cantidad de Insumos]]</f>
        <v>#REF!</v>
      </c>
      <c r="U783" s="414">
        <v>239301</v>
      </c>
      <c r="V783" s="328" t="s">
        <v>926</v>
      </c>
      <c r="W783" s="420"/>
    </row>
    <row r="784" spans="2:23" ht="18.75" hidden="1" customHeight="1" x14ac:dyDescent="0.2">
      <c r="B784" s="419" t="e">
        <f>IF(Tabla46[[#This Row],[Tipos de Acciones]]="","",CONCATENATE(Tabla46[[#This Row],[POA]],".",Tabla46[[#This Row],[SRS]],".",Tabla46[[#This Row],[AREA]],".",Tabla46[[#This Row],[TIPO]]))</f>
        <v>#REF!</v>
      </c>
      <c r="C784" s="419" t="e">
        <f>IF(Tabla46[[#This Row],[Tipos de Acciones]]="","",'Formulario PPGR1'!#REF!)</f>
        <v>#REF!</v>
      </c>
      <c r="D784" s="419" t="e">
        <f>IF(Tabla46[[#This Row],[Tipos de Acciones]]="","",'Formulario PPGR1'!#REF!)</f>
        <v>#REF!</v>
      </c>
      <c r="E784" s="419" t="e">
        <f>IF(Tabla46[[#This Row],[Tipos de Acciones]]="","",'Formulario PPGR1'!#REF!)</f>
        <v>#REF!</v>
      </c>
      <c r="F784" s="419" t="e">
        <f>IF(Tabla46[[#This Row],[Tipos de Acciones]]="","",'Formulario PPGR1'!#REF!)</f>
        <v>#REF!</v>
      </c>
      <c r="G784" s="416" t="s">
        <v>936</v>
      </c>
      <c r="H784" s="416" t="s">
        <v>2221</v>
      </c>
      <c r="I784" s="417" t="s">
        <v>2236</v>
      </c>
      <c r="J784" s="416" t="s">
        <v>2236</v>
      </c>
      <c r="K784" s="418" t="s">
        <v>2238</v>
      </c>
      <c r="L784" s="416" t="s">
        <v>469</v>
      </c>
      <c r="M784" s="316" t="s">
        <v>2284</v>
      </c>
      <c r="N784" s="316" t="s">
        <v>1157</v>
      </c>
      <c r="O784" s="415" t="s">
        <v>2200</v>
      </c>
      <c r="P784" s="318" t="s">
        <v>1157</v>
      </c>
      <c r="Q784" s="293" t="s">
        <v>2201</v>
      </c>
      <c r="R784" s="293">
        <v>2</v>
      </c>
      <c r="S784" s="517">
        <v>4500</v>
      </c>
      <c r="T784" s="520" t="e">
        <f>+[1]!Tabla46[[#This Row],[Precio Unitario]]*[1]!Tabla46[[#This Row],[Cantidad de Insumos]]</f>
        <v>#REF!</v>
      </c>
      <c r="U784" s="414">
        <v>239301</v>
      </c>
      <c r="V784" s="328" t="s">
        <v>926</v>
      </c>
      <c r="W784" s="420"/>
    </row>
    <row r="785" spans="2:23" ht="18.75" hidden="1" customHeight="1" x14ac:dyDescent="0.2">
      <c r="B785" s="419" t="e">
        <f>IF(Tabla46[[#This Row],[Tipos de Acciones]]="","",CONCATENATE(Tabla46[[#This Row],[POA]],".",Tabla46[[#This Row],[SRS]],".",Tabla46[[#This Row],[AREA]],".",Tabla46[[#This Row],[TIPO]]))</f>
        <v>#REF!</v>
      </c>
      <c r="C785" s="419" t="e">
        <f>IF(Tabla46[[#This Row],[Tipos de Acciones]]="","",'Formulario PPGR1'!#REF!)</f>
        <v>#REF!</v>
      </c>
      <c r="D785" s="419" t="e">
        <f>IF(Tabla46[[#This Row],[Tipos de Acciones]]="","",'Formulario PPGR1'!#REF!)</f>
        <v>#REF!</v>
      </c>
      <c r="E785" s="419" t="e">
        <f>IF(Tabla46[[#This Row],[Tipos de Acciones]]="","",'Formulario PPGR1'!#REF!)</f>
        <v>#REF!</v>
      </c>
      <c r="F785" s="419" t="e">
        <f>IF(Tabla46[[#This Row],[Tipos de Acciones]]="","",'Formulario PPGR1'!#REF!)</f>
        <v>#REF!</v>
      </c>
      <c r="G785" s="416" t="s">
        <v>936</v>
      </c>
      <c r="H785" s="416" t="s">
        <v>2221</v>
      </c>
      <c r="I785" s="417" t="s">
        <v>2236</v>
      </c>
      <c r="J785" s="416" t="s">
        <v>2236</v>
      </c>
      <c r="K785" s="418" t="s">
        <v>2239</v>
      </c>
      <c r="L785" s="416" t="s">
        <v>469</v>
      </c>
      <c r="M785" s="316" t="s">
        <v>2284</v>
      </c>
      <c r="N785" s="316" t="s">
        <v>1157</v>
      </c>
      <c r="O785" s="415" t="s">
        <v>2200</v>
      </c>
      <c r="P785" s="318" t="s">
        <v>1157</v>
      </c>
      <c r="Q785" s="293" t="s">
        <v>2201</v>
      </c>
      <c r="R785" s="293">
        <v>2</v>
      </c>
      <c r="S785" s="517">
        <v>15733.33</v>
      </c>
      <c r="T785" s="520" t="e">
        <f>+[1]!Tabla46[[#This Row],[Precio Unitario]]*[1]!Tabla46[[#This Row],[Cantidad de Insumos]]</f>
        <v>#REF!</v>
      </c>
      <c r="U785" s="414">
        <v>239301</v>
      </c>
      <c r="V785" s="328" t="s">
        <v>926</v>
      </c>
      <c r="W785" s="420"/>
    </row>
    <row r="786" spans="2:23" ht="18.75" hidden="1" customHeight="1" x14ac:dyDescent="0.2">
      <c r="B786" s="419" t="e">
        <f>IF(Tabla46[[#This Row],[Tipos de Acciones]]="","",CONCATENATE(Tabla46[[#This Row],[POA]],".",Tabla46[[#This Row],[SRS]],".",Tabla46[[#This Row],[AREA]],".",Tabla46[[#This Row],[TIPO]]))</f>
        <v>#REF!</v>
      </c>
      <c r="C786" s="419" t="e">
        <f>IF(Tabla46[[#This Row],[Tipos de Acciones]]="","",'Formulario PPGR1'!#REF!)</f>
        <v>#REF!</v>
      </c>
      <c r="D786" s="419" t="e">
        <f>IF(Tabla46[[#This Row],[Tipos de Acciones]]="","",'Formulario PPGR1'!#REF!)</f>
        <v>#REF!</v>
      </c>
      <c r="E786" s="419" t="e">
        <f>IF(Tabla46[[#This Row],[Tipos de Acciones]]="","",'Formulario PPGR1'!#REF!)</f>
        <v>#REF!</v>
      </c>
      <c r="F786" s="419" t="e">
        <f>IF(Tabla46[[#This Row],[Tipos de Acciones]]="","",'Formulario PPGR1'!#REF!)</f>
        <v>#REF!</v>
      </c>
      <c r="G786" s="416" t="s">
        <v>936</v>
      </c>
      <c r="H786" s="416" t="s">
        <v>2221</v>
      </c>
      <c r="I786" s="417" t="s">
        <v>2236</v>
      </c>
      <c r="J786" s="416" t="s">
        <v>2236</v>
      </c>
      <c r="K786" s="418" t="s">
        <v>2240</v>
      </c>
      <c r="L786" s="416" t="s">
        <v>469</v>
      </c>
      <c r="M786" s="316" t="s">
        <v>2284</v>
      </c>
      <c r="N786" s="316" t="s">
        <v>1157</v>
      </c>
      <c r="O786" s="415" t="s">
        <v>2200</v>
      </c>
      <c r="P786" s="318" t="s">
        <v>1157</v>
      </c>
      <c r="Q786" s="293" t="s">
        <v>2201</v>
      </c>
      <c r="R786" s="293">
        <v>2</v>
      </c>
      <c r="S786" s="517">
        <v>4500</v>
      </c>
      <c r="T786" s="520" t="e">
        <f>+[1]!Tabla46[[#This Row],[Precio Unitario]]*[1]!Tabla46[[#This Row],[Cantidad de Insumos]]</f>
        <v>#REF!</v>
      </c>
      <c r="U786" s="414">
        <v>239301</v>
      </c>
      <c r="V786" s="328" t="s">
        <v>926</v>
      </c>
      <c r="W786" s="420"/>
    </row>
    <row r="787" spans="2:23" ht="18.75" hidden="1" customHeight="1" x14ac:dyDescent="0.2">
      <c r="B787" s="419" t="e">
        <f>IF(Tabla46[[#This Row],[Tipos de Acciones]]="","",CONCATENATE(Tabla46[[#This Row],[POA]],".",Tabla46[[#This Row],[SRS]],".",Tabla46[[#This Row],[AREA]],".",Tabla46[[#This Row],[TIPO]]))</f>
        <v>#REF!</v>
      </c>
      <c r="C787" s="419" t="e">
        <f>IF(Tabla46[[#This Row],[Tipos de Acciones]]="","",'Formulario PPGR1'!#REF!)</f>
        <v>#REF!</v>
      </c>
      <c r="D787" s="419" t="e">
        <f>IF(Tabla46[[#This Row],[Tipos de Acciones]]="","",'Formulario PPGR1'!#REF!)</f>
        <v>#REF!</v>
      </c>
      <c r="E787" s="419" t="e">
        <f>IF(Tabla46[[#This Row],[Tipos de Acciones]]="","",'Formulario PPGR1'!#REF!)</f>
        <v>#REF!</v>
      </c>
      <c r="F787" s="419" t="e">
        <f>IF(Tabla46[[#This Row],[Tipos de Acciones]]="","",'Formulario PPGR1'!#REF!)</f>
        <v>#REF!</v>
      </c>
      <c r="G787" s="416" t="s">
        <v>936</v>
      </c>
      <c r="H787" s="416" t="s">
        <v>2221</v>
      </c>
      <c r="I787" s="417" t="s">
        <v>2241</v>
      </c>
      <c r="J787" s="416" t="s">
        <v>2241</v>
      </c>
      <c r="K787" s="418" t="s">
        <v>2242</v>
      </c>
      <c r="L787" s="416" t="s">
        <v>469</v>
      </c>
      <c r="M787" s="316" t="s">
        <v>2284</v>
      </c>
      <c r="N787" s="316" t="s">
        <v>1157</v>
      </c>
      <c r="O787" s="415" t="s">
        <v>2200</v>
      </c>
      <c r="P787" s="318" t="s">
        <v>1157</v>
      </c>
      <c r="Q787" s="293" t="s">
        <v>2201</v>
      </c>
      <c r="R787" s="293">
        <v>2</v>
      </c>
      <c r="S787" s="517">
        <v>980</v>
      </c>
      <c r="T787" s="520" t="e">
        <f>+[1]!Tabla46[[#This Row],[Precio Unitario]]*[1]!Tabla46[[#This Row],[Cantidad de Insumos]]</f>
        <v>#REF!</v>
      </c>
      <c r="U787" s="414">
        <v>239301</v>
      </c>
      <c r="V787" s="328" t="s">
        <v>926</v>
      </c>
      <c r="W787" s="420"/>
    </row>
    <row r="788" spans="2:23" ht="18.75" hidden="1" customHeight="1" x14ac:dyDescent="0.2">
      <c r="B788" s="419" t="e">
        <f>IF(Tabla46[[#This Row],[Tipos de Acciones]]="","",CONCATENATE(Tabla46[[#This Row],[POA]],".",Tabla46[[#This Row],[SRS]],".",Tabla46[[#This Row],[AREA]],".",Tabla46[[#This Row],[TIPO]]))</f>
        <v>#REF!</v>
      </c>
      <c r="C788" s="419" t="e">
        <f>IF(Tabla46[[#This Row],[Tipos de Acciones]]="","",'Formulario PPGR1'!#REF!)</f>
        <v>#REF!</v>
      </c>
      <c r="D788" s="419" t="e">
        <f>IF(Tabla46[[#This Row],[Tipos de Acciones]]="","",'Formulario PPGR1'!#REF!)</f>
        <v>#REF!</v>
      </c>
      <c r="E788" s="419" t="e">
        <f>IF(Tabla46[[#This Row],[Tipos de Acciones]]="","",'Formulario PPGR1'!#REF!)</f>
        <v>#REF!</v>
      </c>
      <c r="F788" s="419" t="e">
        <f>IF(Tabla46[[#This Row],[Tipos de Acciones]]="","",'Formulario PPGR1'!#REF!)</f>
        <v>#REF!</v>
      </c>
      <c r="G788" s="416" t="s">
        <v>936</v>
      </c>
      <c r="H788" s="416" t="s">
        <v>2221</v>
      </c>
      <c r="I788" s="417" t="s">
        <v>2241</v>
      </c>
      <c r="J788" s="416" t="s">
        <v>2241</v>
      </c>
      <c r="K788" s="418" t="s">
        <v>2243</v>
      </c>
      <c r="L788" s="416" t="s">
        <v>469</v>
      </c>
      <c r="M788" s="316" t="s">
        <v>2284</v>
      </c>
      <c r="N788" s="316" t="s">
        <v>1157</v>
      </c>
      <c r="O788" s="415" t="s">
        <v>2200</v>
      </c>
      <c r="P788" s="318" t="s">
        <v>1157</v>
      </c>
      <c r="Q788" s="293" t="s">
        <v>2201</v>
      </c>
      <c r="R788" s="293">
        <v>2</v>
      </c>
      <c r="S788" s="517">
        <v>3520</v>
      </c>
      <c r="T788" s="520" t="e">
        <f>+[1]!Tabla46[[#This Row],[Precio Unitario]]*[1]!Tabla46[[#This Row],[Cantidad de Insumos]]</f>
        <v>#REF!</v>
      </c>
      <c r="U788" s="414">
        <v>239301</v>
      </c>
      <c r="V788" s="328" t="s">
        <v>926</v>
      </c>
      <c r="W788" s="420"/>
    </row>
    <row r="789" spans="2:23" ht="18.75" hidden="1" customHeight="1" x14ac:dyDescent="0.2">
      <c r="B789" s="419" t="e">
        <f>IF(Tabla46[[#This Row],[Tipos de Acciones]]="","",CONCATENATE(Tabla46[[#This Row],[POA]],".",Tabla46[[#This Row],[SRS]],".",Tabla46[[#This Row],[AREA]],".",Tabla46[[#This Row],[TIPO]]))</f>
        <v>#REF!</v>
      </c>
      <c r="C789" s="419" t="e">
        <f>IF(Tabla46[[#This Row],[Tipos de Acciones]]="","",'Formulario PPGR1'!#REF!)</f>
        <v>#REF!</v>
      </c>
      <c r="D789" s="419" t="e">
        <f>IF(Tabla46[[#This Row],[Tipos de Acciones]]="","",'Formulario PPGR1'!#REF!)</f>
        <v>#REF!</v>
      </c>
      <c r="E789" s="419" t="e">
        <f>IF(Tabla46[[#This Row],[Tipos de Acciones]]="","",'Formulario PPGR1'!#REF!)</f>
        <v>#REF!</v>
      </c>
      <c r="F789" s="419" t="e">
        <f>IF(Tabla46[[#This Row],[Tipos de Acciones]]="","",'Formulario PPGR1'!#REF!)</f>
        <v>#REF!</v>
      </c>
      <c r="G789" s="416" t="s">
        <v>936</v>
      </c>
      <c r="H789" s="416" t="s">
        <v>2221</v>
      </c>
      <c r="I789" s="417" t="s">
        <v>2244</v>
      </c>
      <c r="J789" s="416" t="s">
        <v>2244</v>
      </c>
      <c r="K789" s="418" t="s">
        <v>2245</v>
      </c>
      <c r="L789" s="416" t="s">
        <v>469</v>
      </c>
      <c r="M789" s="316" t="s">
        <v>2284</v>
      </c>
      <c r="N789" s="316" t="s">
        <v>1157</v>
      </c>
      <c r="O789" s="415" t="s">
        <v>2200</v>
      </c>
      <c r="P789" s="318" t="s">
        <v>1157</v>
      </c>
      <c r="Q789" s="293" t="s">
        <v>2201</v>
      </c>
      <c r="R789" s="293">
        <v>1</v>
      </c>
      <c r="S789" s="517">
        <v>14666.65</v>
      </c>
      <c r="T789" s="520" t="e">
        <f>+[1]!Tabla46[[#This Row],[Precio Unitario]]*[1]!Tabla46[[#This Row],[Cantidad de Insumos]]</f>
        <v>#REF!</v>
      </c>
      <c r="U789" s="414">
        <v>239601</v>
      </c>
      <c r="V789" s="328" t="s">
        <v>926</v>
      </c>
      <c r="W789" s="420"/>
    </row>
    <row r="790" spans="2:23" ht="18.75" hidden="1" customHeight="1" x14ac:dyDescent="0.2">
      <c r="B790" s="419" t="e">
        <f>IF(Tabla46[[#This Row],[Tipos de Acciones]]="","",CONCATENATE(Tabla46[[#This Row],[POA]],".",Tabla46[[#This Row],[SRS]],".",Tabla46[[#This Row],[AREA]],".",Tabla46[[#This Row],[TIPO]]))</f>
        <v>#REF!</v>
      </c>
      <c r="C790" s="419" t="e">
        <f>IF(Tabla46[[#This Row],[Tipos de Acciones]]="","",'Formulario PPGR1'!#REF!)</f>
        <v>#REF!</v>
      </c>
      <c r="D790" s="419" t="e">
        <f>IF(Tabla46[[#This Row],[Tipos de Acciones]]="","",'Formulario PPGR1'!#REF!)</f>
        <v>#REF!</v>
      </c>
      <c r="E790" s="419" t="e">
        <f>IF(Tabla46[[#This Row],[Tipos de Acciones]]="","",'Formulario PPGR1'!#REF!)</f>
        <v>#REF!</v>
      </c>
      <c r="F790" s="419" t="e">
        <f>IF(Tabla46[[#This Row],[Tipos de Acciones]]="","",'Formulario PPGR1'!#REF!)</f>
        <v>#REF!</v>
      </c>
      <c r="G790" s="416" t="s">
        <v>936</v>
      </c>
      <c r="H790" s="416" t="s">
        <v>2221</v>
      </c>
      <c r="I790" s="417" t="s">
        <v>2246</v>
      </c>
      <c r="J790" s="416" t="s">
        <v>2246</v>
      </c>
      <c r="K790" s="418" t="s">
        <v>2247</v>
      </c>
      <c r="L790" s="416" t="s">
        <v>469</v>
      </c>
      <c r="M790" s="316" t="s">
        <v>2284</v>
      </c>
      <c r="N790" s="316" t="s">
        <v>1157</v>
      </c>
      <c r="O790" s="415" t="s">
        <v>2200</v>
      </c>
      <c r="P790" s="318" t="s">
        <v>1157</v>
      </c>
      <c r="Q790" s="293" t="s">
        <v>2201</v>
      </c>
      <c r="R790" s="293">
        <v>1</v>
      </c>
      <c r="S790" s="517">
        <v>257712</v>
      </c>
      <c r="T790" s="520" t="e">
        <f>+[1]!Tabla46[[#This Row],[Precio Unitario]]*[1]!Tabla46[[#This Row],[Cantidad de Insumos]]</f>
        <v>#REF!</v>
      </c>
      <c r="U790" s="414">
        <v>261401</v>
      </c>
      <c r="V790" s="328" t="s">
        <v>926</v>
      </c>
      <c r="W790" s="420"/>
    </row>
    <row r="791" spans="2:23" ht="18.75" hidden="1" customHeight="1" x14ac:dyDescent="0.2">
      <c r="B791" s="419" t="e">
        <f>IF(Tabla46[[#This Row],[Tipos de Acciones]]="","",CONCATENATE(Tabla46[[#This Row],[POA]],".",Tabla46[[#This Row],[SRS]],".",Tabla46[[#This Row],[AREA]],".",Tabla46[[#This Row],[TIPO]]))</f>
        <v>#REF!</v>
      </c>
      <c r="C791" s="419" t="e">
        <f>IF(Tabla46[[#This Row],[Tipos de Acciones]]="","",'Formulario PPGR1'!#REF!)</f>
        <v>#REF!</v>
      </c>
      <c r="D791" s="419" t="e">
        <f>IF(Tabla46[[#This Row],[Tipos de Acciones]]="","",'Formulario PPGR1'!#REF!)</f>
        <v>#REF!</v>
      </c>
      <c r="E791" s="419" t="e">
        <f>IF(Tabla46[[#This Row],[Tipos de Acciones]]="","",'Formulario PPGR1'!#REF!)</f>
        <v>#REF!</v>
      </c>
      <c r="F791" s="419" t="e">
        <f>IF(Tabla46[[#This Row],[Tipos de Acciones]]="","",'Formulario PPGR1'!#REF!)</f>
        <v>#REF!</v>
      </c>
      <c r="G791" s="416" t="s">
        <v>936</v>
      </c>
      <c r="H791" s="416" t="s">
        <v>2209</v>
      </c>
      <c r="I791" s="417" t="s">
        <v>2200</v>
      </c>
      <c r="J791" s="416" t="s">
        <v>2248</v>
      </c>
      <c r="K791" s="418" t="s">
        <v>2248</v>
      </c>
      <c r="L791" s="416" t="s">
        <v>469</v>
      </c>
      <c r="M791" s="316" t="s">
        <v>2284</v>
      </c>
      <c r="N791" s="316" t="s">
        <v>1157</v>
      </c>
      <c r="O791" s="415" t="s">
        <v>2200</v>
      </c>
      <c r="P791" s="318" t="s">
        <v>1157</v>
      </c>
      <c r="Q791" s="293" t="s">
        <v>2201</v>
      </c>
      <c r="R791" s="293">
        <v>1</v>
      </c>
      <c r="S791" s="517">
        <v>30000</v>
      </c>
      <c r="T791" s="520" t="e">
        <f>+[1]!Tabla46[[#This Row],[Precio Unitario]]*[1]!Tabla46[[#This Row],[Cantidad de Insumos]]</f>
        <v>#REF!</v>
      </c>
      <c r="U791" s="414">
        <v>265801</v>
      </c>
      <c r="V791" s="328" t="s">
        <v>926</v>
      </c>
      <c r="W791" s="420"/>
    </row>
    <row r="792" spans="2:23" ht="18.75" hidden="1" customHeight="1" x14ac:dyDescent="0.2">
      <c r="B792" s="419" t="e">
        <f>IF(Tabla46[[#This Row],[Tipos de Acciones]]="","",CONCATENATE(Tabla46[[#This Row],[POA]],".",Tabla46[[#This Row],[SRS]],".",Tabla46[[#This Row],[AREA]],".",Tabla46[[#This Row],[TIPO]]))</f>
        <v>#REF!</v>
      </c>
      <c r="C792" s="419" t="e">
        <f>IF(Tabla46[[#This Row],[Tipos de Acciones]]="","",'Formulario PPGR1'!#REF!)</f>
        <v>#REF!</v>
      </c>
      <c r="D792" s="419" t="e">
        <f>IF(Tabla46[[#This Row],[Tipos de Acciones]]="","",'Formulario PPGR1'!#REF!)</f>
        <v>#REF!</v>
      </c>
      <c r="E792" s="419" t="e">
        <f>IF(Tabla46[[#This Row],[Tipos de Acciones]]="","",'Formulario PPGR1'!#REF!)</f>
        <v>#REF!</v>
      </c>
      <c r="F792" s="419" t="e">
        <f>IF(Tabla46[[#This Row],[Tipos de Acciones]]="","",'Formulario PPGR1'!#REF!)</f>
        <v>#REF!</v>
      </c>
      <c r="G792" s="416" t="s">
        <v>934</v>
      </c>
      <c r="H792" s="416" t="s">
        <v>2209</v>
      </c>
      <c r="I792" s="417" t="s">
        <v>2200</v>
      </c>
      <c r="J792" s="416" t="s">
        <v>2248</v>
      </c>
      <c r="K792" s="418" t="s">
        <v>2248</v>
      </c>
      <c r="L792" s="416" t="s">
        <v>469</v>
      </c>
      <c r="M792" s="316" t="s">
        <v>2284</v>
      </c>
      <c r="N792" s="316" t="s">
        <v>1157</v>
      </c>
      <c r="O792" s="415" t="s">
        <v>2200</v>
      </c>
      <c r="P792" s="318" t="s">
        <v>1157</v>
      </c>
      <c r="Q792" s="293" t="s">
        <v>2201</v>
      </c>
      <c r="R792" s="293">
        <v>3</v>
      </c>
      <c r="S792" s="517">
        <v>5000</v>
      </c>
      <c r="T792" s="520" t="e">
        <f>+[1]!Tabla46[[#This Row],[Precio Unitario]]*[1]!Tabla46[[#This Row],[Cantidad de Insumos]]</f>
        <v>#REF!</v>
      </c>
      <c r="U792" s="414">
        <v>265801</v>
      </c>
      <c r="V792" s="328" t="s">
        <v>926</v>
      </c>
      <c r="W792" s="420"/>
    </row>
    <row r="793" spans="2:23" ht="18.75" hidden="1" customHeight="1" x14ac:dyDescent="0.2">
      <c r="B793" s="419" t="e">
        <f>IF(Tabla46[[#This Row],[Tipos de Acciones]]="","",CONCATENATE(Tabla46[[#This Row],[POA]],".",Tabla46[[#This Row],[SRS]],".",Tabla46[[#This Row],[AREA]],".",Tabla46[[#This Row],[TIPO]]))</f>
        <v>#REF!</v>
      </c>
      <c r="C793" s="419" t="e">
        <f>IF(Tabla46[[#This Row],[Tipos de Acciones]]="","",'Formulario PPGR1'!#REF!)</f>
        <v>#REF!</v>
      </c>
      <c r="D793" s="419" t="e">
        <f>IF(Tabla46[[#This Row],[Tipos de Acciones]]="","",'Formulario PPGR1'!#REF!)</f>
        <v>#REF!</v>
      </c>
      <c r="E793" s="419" t="e">
        <f>IF(Tabla46[[#This Row],[Tipos de Acciones]]="","",'Formulario PPGR1'!#REF!)</f>
        <v>#REF!</v>
      </c>
      <c r="F793" s="419" t="e">
        <f>IF(Tabla46[[#This Row],[Tipos de Acciones]]="","",'Formulario PPGR1'!#REF!)</f>
        <v>#REF!</v>
      </c>
      <c r="G793" s="416" t="s">
        <v>936</v>
      </c>
      <c r="H793" s="416" t="s">
        <v>2206</v>
      </c>
      <c r="I793" s="417" t="s">
        <v>2212</v>
      </c>
      <c r="J793" s="416" t="s">
        <v>2212</v>
      </c>
      <c r="K793" s="418" t="s">
        <v>2213</v>
      </c>
      <c r="L793" s="416" t="s">
        <v>469</v>
      </c>
      <c r="M793" s="316" t="s">
        <v>2285</v>
      </c>
      <c r="N793" s="316" t="s">
        <v>1157</v>
      </c>
      <c r="O793" s="415" t="s">
        <v>2200</v>
      </c>
      <c r="P793" s="318" t="s">
        <v>1157</v>
      </c>
      <c r="Q793" s="293" t="s">
        <v>2201</v>
      </c>
      <c r="R793" s="293">
        <v>1</v>
      </c>
      <c r="S793" s="517">
        <v>56050</v>
      </c>
      <c r="T793" s="520" t="e">
        <f>+[1]!Tabla46[[#This Row],[Precio Unitario]]*[1]!Tabla46[[#This Row],[Cantidad de Insumos]]</f>
        <v>#REF!</v>
      </c>
      <c r="U793" s="414">
        <v>261301</v>
      </c>
      <c r="V793" s="328" t="s">
        <v>926</v>
      </c>
      <c r="W793" s="420"/>
    </row>
    <row r="794" spans="2:23" ht="18.75" hidden="1" customHeight="1" x14ac:dyDescent="0.2">
      <c r="B794" s="419" t="e">
        <f>IF(Tabla46[[#This Row],[Tipos de Acciones]]="","",CONCATENATE(Tabla46[[#This Row],[POA]],".",Tabla46[[#This Row],[SRS]],".",Tabla46[[#This Row],[AREA]],".",Tabla46[[#This Row],[TIPO]]))</f>
        <v>#REF!</v>
      </c>
      <c r="C794" s="419" t="e">
        <f>IF(Tabla46[[#This Row],[Tipos de Acciones]]="","",'Formulario PPGR1'!#REF!)</f>
        <v>#REF!</v>
      </c>
      <c r="D794" s="419" t="e">
        <f>IF(Tabla46[[#This Row],[Tipos de Acciones]]="","",'Formulario PPGR1'!#REF!)</f>
        <v>#REF!</v>
      </c>
      <c r="E794" s="419" t="e">
        <f>IF(Tabla46[[#This Row],[Tipos de Acciones]]="","",'Formulario PPGR1'!#REF!)</f>
        <v>#REF!</v>
      </c>
      <c r="F794" s="419" t="e">
        <f>IF(Tabla46[[#This Row],[Tipos de Acciones]]="","",'Formulario PPGR1'!#REF!)</f>
        <v>#REF!</v>
      </c>
      <c r="G794" s="416" t="s">
        <v>934</v>
      </c>
      <c r="H794" s="416" t="s">
        <v>2206</v>
      </c>
      <c r="I794" s="417" t="s">
        <v>2212</v>
      </c>
      <c r="J794" s="416" t="s">
        <v>2212</v>
      </c>
      <c r="K794" s="418" t="s">
        <v>2213</v>
      </c>
      <c r="L794" s="416" t="s">
        <v>469</v>
      </c>
      <c r="M794" s="316" t="s">
        <v>2285</v>
      </c>
      <c r="N794" s="316" t="s">
        <v>1157</v>
      </c>
      <c r="O794" s="415" t="s">
        <v>2200</v>
      </c>
      <c r="P794" s="318" t="s">
        <v>1157</v>
      </c>
      <c r="Q794" s="293" t="s">
        <v>2201</v>
      </c>
      <c r="R794" s="293">
        <v>3</v>
      </c>
      <c r="S794" s="517">
        <v>56050</v>
      </c>
      <c r="T794" s="520" t="e">
        <f>+[1]!Tabla46[[#This Row],[Precio Unitario]]*[1]!Tabla46[[#This Row],[Cantidad de Insumos]]</f>
        <v>#REF!</v>
      </c>
      <c r="U794" s="414">
        <v>261301</v>
      </c>
      <c r="V794" s="328" t="s">
        <v>926</v>
      </c>
      <c r="W794" s="420"/>
    </row>
    <row r="795" spans="2:23" ht="18.75" hidden="1" customHeight="1" x14ac:dyDescent="0.2">
      <c r="B795" s="419" t="e">
        <f>IF(Tabla46[[#This Row],[Tipos de Acciones]]="","",CONCATENATE(Tabla46[[#This Row],[POA]],".",Tabla46[[#This Row],[SRS]],".",Tabla46[[#This Row],[AREA]],".",Tabla46[[#This Row],[TIPO]]))</f>
        <v>#REF!</v>
      </c>
      <c r="C795" s="419" t="e">
        <f>IF(Tabla46[[#This Row],[Tipos de Acciones]]="","",'Formulario PPGR1'!#REF!)</f>
        <v>#REF!</v>
      </c>
      <c r="D795" s="419" t="e">
        <f>IF(Tabla46[[#This Row],[Tipos de Acciones]]="","",'Formulario PPGR1'!#REF!)</f>
        <v>#REF!</v>
      </c>
      <c r="E795" s="419" t="e">
        <f>IF(Tabla46[[#This Row],[Tipos de Acciones]]="","",'Formulario PPGR1'!#REF!)</f>
        <v>#REF!</v>
      </c>
      <c r="F795" s="419" t="e">
        <f>IF(Tabla46[[#This Row],[Tipos de Acciones]]="","",'Formulario PPGR1'!#REF!)</f>
        <v>#REF!</v>
      </c>
      <c r="G795" s="416" t="s">
        <v>936</v>
      </c>
      <c r="H795" s="416" t="s">
        <v>2215</v>
      </c>
      <c r="I795" s="417" t="s">
        <v>2216</v>
      </c>
      <c r="J795" s="416" t="s">
        <v>2216</v>
      </c>
      <c r="K795" s="418" t="s">
        <v>2217</v>
      </c>
      <c r="L795" s="416" t="s">
        <v>469</v>
      </c>
      <c r="M795" s="316" t="s">
        <v>2285</v>
      </c>
      <c r="N795" s="316" t="s">
        <v>1157</v>
      </c>
      <c r="O795" s="415" t="s">
        <v>2200</v>
      </c>
      <c r="P795" s="318" t="s">
        <v>1157</v>
      </c>
      <c r="Q795" s="293" t="s">
        <v>2201</v>
      </c>
      <c r="R795" s="293">
        <v>1</v>
      </c>
      <c r="S795" s="517">
        <v>15000</v>
      </c>
      <c r="T795" s="520" t="e">
        <f>+[1]!Tabla46[[#This Row],[Precio Unitario]]*[1]!Tabla46[[#This Row],[Cantidad de Insumos]]</f>
        <v>#REF!</v>
      </c>
      <c r="U795" s="414">
        <v>239601</v>
      </c>
      <c r="V795" s="328" t="s">
        <v>926</v>
      </c>
      <c r="W795" s="420"/>
    </row>
    <row r="796" spans="2:23" ht="18.75" hidden="1" customHeight="1" x14ac:dyDescent="0.2">
      <c r="B796" s="419" t="e">
        <f>IF(Tabla46[[#This Row],[Tipos de Acciones]]="","",CONCATENATE(Tabla46[[#This Row],[POA]],".",Tabla46[[#This Row],[SRS]],".",Tabla46[[#This Row],[AREA]],".",Tabla46[[#This Row],[TIPO]]))</f>
        <v>#REF!</v>
      </c>
      <c r="C796" s="419" t="e">
        <f>IF(Tabla46[[#This Row],[Tipos de Acciones]]="","",'Formulario PPGR1'!#REF!)</f>
        <v>#REF!</v>
      </c>
      <c r="D796" s="419" t="e">
        <f>IF(Tabla46[[#This Row],[Tipos de Acciones]]="","",'Formulario PPGR1'!#REF!)</f>
        <v>#REF!</v>
      </c>
      <c r="E796" s="419" t="e">
        <f>IF(Tabla46[[#This Row],[Tipos de Acciones]]="","",'Formulario PPGR1'!#REF!)</f>
        <v>#REF!</v>
      </c>
      <c r="F796" s="419" t="e">
        <f>IF(Tabla46[[#This Row],[Tipos de Acciones]]="","",'Formulario PPGR1'!#REF!)</f>
        <v>#REF!</v>
      </c>
      <c r="G796" s="416" t="s">
        <v>936</v>
      </c>
      <c r="H796" s="416" t="s">
        <v>2218</v>
      </c>
      <c r="I796" s="417" t="s">
        <v>2219</v>
      </c>
      <c r="J796" s="416" t="s">
        <v>2219</v>
      </c>
      <c r="K796" s="418" t="s">
        <v>2220</v>
      </c>
      <c r="L796" s="416" t="s">
        <v>469</v>
      </c>
      <c r="M796" s="316" t="s">
        <v>2285</v>
      </c>
      <c r="N796" s="316" t="s">
        <v>1157</v>
      </c>
      <c r="O796" s="415" t="s">
        <v>2200</v>
      </c>
      <c r="P796" s="318" t="s">
        <v>1157</v>
      </c>
      <c r="Q796" s="293" t="s">
        <v>2201</v>
      </c>
      <c r="R796" s="293">
        <v>2</v>
      </c>
      <c r="S796" s="517">
        <v>8600</v>
      </c>
      <c r="T796" s="520" t="e">
        <f>+[1]!Tabla46[[#This Row],[Precio Unitario]]*[1]!Tabla46[[#This Row],[Cantidad de Insumos]]</f>
        <v>#REF!</v>
      </c>
      <c r="U796" s="414">
        <v>239601</v>
      </c>
      <c r="V796" s="328" t="s">
        <v>926</v>
      </c>
      <c r="W796" s="420"/>
    </row>
    <row r="797" spans="2:23" ht="18.75" hidden="1" customHeight="1" x14ac:dyDescent="0.2">
      <c r="B797" s="419" t="e">
        <f>IF(Tabla46[[#This Row],[Tipos de Acciones]]="","",CONCATENATE(Tabla46[[#This Row],[POA]],".",Tabla46[[#This Row],[SRS]],".",Tabla46[[#This Row],[AREA]],".",Tabla46[[#This Row],[TIPO]]))</f>
        <v>#REF!</v>
      </c>
      <c r="C797" s="419" t="e">
        <f>IF(Tabla46[[#This Row],[Tipos de Acciones]]="","",'Formulario PPGR1'!#REF!)</f>
        <v>#REF!</v>
      </c>
      <c r="D797" s="419" t="e">
        <f>IF(Tabla46[[#This Row],[Tipos de Acciones]]="","",'Formulario PPGR1'!#REF!)</f>
        <v>#REF!</v>
      </c>
      <c r="E797" s="419" t="e">
        <f>IF(Tabla46[[#This Row],[Tipos de Acciones]]="","",'Formulario PPGR1'!#REF!)</f>
        <v>#REF!</v>
      </c>
      <c r="F797" s="419" t="e">
        <f>IF(Tabla46[[#This Row],[Tipos de Acciones]]="","",'Formulario PPGR1'!#REF!)</f>
        <v>#REF!</v>
      </c>
      <c r="G797" s="416" t="s">
        <v>936</v>
      </c>
      <c r="H797" s="416" t="s">
        <v>2221</v>
      </c>
      <c r="I797" s="417" t="s">
        <v>2222</v>
      </c>
      <c r="J797" s="416" t="s">
        <v>2222</v>
      </c>
      <c r="K797" s="418" t="s">
        <v>2223</v>
      </c>
      <c r="L797" s="416" t="s">
        <v>469</v>
      </c>
      <c r="M797" s="316" t="s">
        <v>2285</v>
      </c>
      <c r="N797" s="316" t="s">
        <v>1157</v>
      </c>
      <c r="O797" s="415" t="s">
        <v>2200</v>
      </c>
      <c r="P797" s="318" t="s">
        <v>1157</v>
      </c>
      <c r="Q797" s="293" t="s">
        <v>2201</v>
      </c>
      <c r="R797" s="293">
        <v>2</v>
      </c>
      <c r="S797" s="517">
        <v>43660</v>
      </c>
      <c r="T797" s="520" t="e">
        <f>+[1]!Tabla46[[#This Row],[Precio Unitario]]*[1]!Tabla46[[#This Row],[Cantidad de Insumos]]</f>
        <v>#REF!</v>
      </c>
      <c r="U797" s="414">
        <v>261901</v>
      </c>
      <c r="V797" s="328" t="s">
        <v>926</v>
      </c>
      <c r="W797" s="420"/>
    </row>
    <row r="798" spans="2:23" ht="18.75" hidden="1" customHeight="1" x14ac:dyDescent="0.2">
      <c r="B798" s="419" t="e">
        <f>IF(Tabla46[[#This Row],[Tipos de Acciones]]="","",CONCATENATE(Tabla46[[#This Row],[POA]],".",Tabla46[[#This Row],[SRS]],".",Tabla46[[#This Row],[AREA]],".",Tabla46[[#This Row],[TIPO]]))</f>
        <v>#REF!</v>
      </c>
      <c r="C798" s="419" t="e">
        <f>IF(Tabla46[[#This Row],[Tipos de Acciones]]="","",'Formulario PPGR1'!#REF!)</f>
        <v>#REF!</v>
      </c>
      <c r="D798" s="419" t="e">
        <f>IF(Tabla46[[#This Row],[Tipos de Acciones]]="","",'Formulario PPGR1'!#REF!)</f>
        <v>#REF!</v>
      </c>
      <c r="E798" s="419" t="e">
        <f>IF(Tabla46[[#This Row],[Tipos de Acciones]]="","",'Formulario PPGR1'!#REF!)</f>
        <v>#REF!</v>
      </c>
      <c r="F798" s="419" t="e">
        <f>IF(Tabla46[[#This Row],[Tipos de Acciones]]="","",'Formulario PPGR1'!#REF!)</f>
        <v>#REF!</v>
      </c>
      <c r="G798" s="416" t="s">
        <v>936</v>
      </c>
      <c r="H798" s="416" t="s">
        <v>2221</v>
      </c>
      <c r="I798" s="417" t="s">
        <v>2224</v>
      </c>
      <c r="J798" s="416" t="s">
        <v>2224</v>
      </c>
      <c r="K798" s="418" t="s">
        <v>2225</v>
      </c>
      <c r="L798" s="416" t="s">
        <v>469</v>
      </c>
      <c r="M798" s="316" t="s">
        <v>2285</v>
      </c>
      <c r="N798" s="316" t="s">
        <v>1157</v>
      </c>
      <c r="O798" s="415" t="s">
        <v>2200</v>
      </c>
      <c r="P798" s="318" t="s">
        <v>1157</v>
      </c>
      <c r="Q798" s="293" t="s">
        <v>2201</v>
      </c>
      <c r="R798" s="293">
        <v>1</v>
      </c>
      <c r="S798" s="517">
        <v>44333.33</v>
      </c>
      <c r="T798" s="520" t="e">
        <f>+[1]!Tabla46[[#This Row],[Precio Unitario]]*[1]!Tabla46[[#This Row],[Cantidad de Insumos]]</f>
        <v>#REF!</v>
      </c>
      <c r="U798" s="414">
        <v>239301</v>
      </c>
      <c r="V798" s="328" t="s">
        <v>926</v>
      </c>
      <c r="W798" s="420"/>
    </row>
    <row r="799" spans="2:23" ht="18.75" hidden="1" customHeight="1" x14ac:dyDescent="0.2">
      <c r="B799" s="419" t="e">
        <f>IF(Tabla46[[#This Row],[Tipos de Acciones]]="","",CONCATENATE(Tabla46[[#This Row],[POA]],".",Tabla46[[#This Row],[SRS]],".",Tabla46[[#This Row],[AREA]],".",Tabla46[[#This Row],[TIPO]]))</f>
        <v>#REF!</v>
      </c>
      <c r="C799" s="419" t="e">
        <f>IF(Tabla46[[#This Row],[Tipos de Acciones]]="","",'Formulario PPGR1'!#REF!)</f>
        <v>#REF!</v>
      </c>
      <c r="D799" s="419" t="e">
        <f>IF(Tabla46[[#This Row],[Tipos de Acciones]]="","",'Formulario PPGR1'!#REF!)</f>
        <v>#REF!</v>
      </c>
      <c r="E799" s="419" t="e">
        <f>IF(Tabla46[[#This Row],[Tipos de Acciones]]="","",'Formulario PPGR1'!#REF!)</f>
        <v>#REF!</v>
      </c>
      <c r="F799" s="419" t="e">
        <f>IF(Tabla46[[#This Row],[Tipos de Acciones]]="","",'Formulario PPGR1'!#REF!)</f>
        <v>#REF!</v>
      </c>
      <c r="G799" s="416" t="s">
        <v>936</v>
      </c>
      <c r="H799" s="416" t="s">
        <v>2221</v>
      </c>
      <c r="I799" s="417" t="s">
        <v>2222</v>
      </c>
      <c r="J799" s="416" t="s">
        <v>2222</v>
      </c>
      <c r="K799" s="418" t="s">
        <v>2226</v>
      </c>
      <c r="L799" s="416" t="s">
        <v>469</v>
      </c>
      <c r="M799" s="316" t="s">
        <v>2285</v>
      </c>
      <c r="N799" s="316" t="s">
        <v>1157</v>
      </c>
      <c r="O799" s="415" t="s">
        <v>2200</v>
      </c>
      <c r="P799" s="318" t="s">
        <v>1157</v>
      </c>
      <c r="Q799" s="293" t="s">
        <v>2201</v>
      </c>
      <c r="R799" s="293">
        <v>1</v>
      </c>
      <c r="S799" s="517">
        <v>104465.4</v>
      </c>
      <c r="T799" s="520" t="e">
        <f>+[1]!Tabla46[[#This Row],[Precio Unitario]]*[1]!Tabla46[[#This Row],[Cantidad de Insumos]]</f>
        <v>#REF!</v>
      </c>
      <c r="U799" s="414">
        <v>261901</v>
      </c>
      <c r="V799" s="328" t="s">
        <v>926</v>
      </c>
      <c r="W799" s="420"/>
    </row>
    <row r="800" spans="2:23" ht="18.75" hidden="1" customHeight="1" x14ac:dyDescent="0.2">
      <c r="B800" s="419" t="e">
        <f>IF(Tabla46[[#This Row],[Tipos de Acciones]]="","",CONCATENATE(Tabla46[[#This Row],[POA]],".",Tabla46[[#This Row],[SRS]],".",Tabla46[[#This Row],[AREA]],".",Tabla46[[#This Row],[TIPO]]))</f>
        <v>#REF!</v>
      </c>
      <c r="C800" s="419" t="e">
        <f>IF(Tabla46[[#This Row],[Tipos de Acciones]]="","",'Formulario PPGR1'!#REF!)</f>
        <v>#REF!</v>
      </c>
      <c r="D800" s="419" t="e">
        <f>IF(Tabla46[[#This Row],[Tipos de Acciones]]="","",'Formulario PPGR1'!#REF!)</f>
        <v>#REF!</v>
      </c>
      <c r="E800" s="419" t="e">
        <f>IF(Tabla46[[#This Row],[Tipos de Acciones]]="","",'Formulario PPGR1'!#REF!)</f>
        <v>#REF!</v>
      </c>
      <c r="F800" s="419" t="e">
        <f>IF(Tabla46[[#This Row],[Tipos de Acciones]]="","",'Formulario PPGR1'!#REF!)</f>
        <v>#REF!</v>
      </c>
      <c r="G800" s="416" t="s">
        <v>936</v>
      </c>
      <c r="H800" s="416" t="s">
        <v>2221</v>
      </c>
      <c r="I800" s="417" t="s">
        <v>2227</v>
      </c>
      <c r="J800" s="416" t="s">
        <v>2227</v>
      </c>
      <c r="K800" s="418" t="s">
        <v>2228</v>
      </c>
      <c r="L800" s="416" t="s">
        <v>469</v>
      </c>
      <c r="M800" s="316" t="s">
        <v>2285</v>
      </c>
      <c r="N800" s="316" t="s">
        <v>1157</v>
      </c>
      <c r="O800" s="415" t="s">
        <v>2200</v>
      </c>
      <c r="P800" s="318" t="s">
        <v>1157</v>
      </c>
      <c r="Q800" s="293" t="s">
        <v>2201</v>
      </c>
      <c r="R800" s="293">
        <v>1</v>
      </c>
      <c r="S800" s="517">
        <v>12836.04</v>
      </c>
      <c r="T800" s="520" t="e">
        <f>+[1]!Tabla46[[#This Row],[Precio Unitario]]*[1]!Tabla46[[#This Row],[Cantidad de Insumos]]</f>
        <v>#REF!</v>
      </c>
      <c r="U800" s="414">
        <v>239301</v>
      </c>
      <c r="V800" s="328" t="s">
        <v>926</v>
      </c>
      <c r="W800" s="420"/>
    </row>
    <row r="801" spans="2:23" ht="18.75" customHeight="1" x14ac:dyDescent="0.2">
      <c r="B801" s="419" t="e">
        <f>IF(Tabla46[[#This Row],[Tipos de Acciones]]="","",CONCATENATE(Tabla46[[#This Row],[POA]],".",Tabla46[[#This Row],[SRS]],".",Tabla46[[#This Row],[AREA]],".",Tabla46[[#This Row],[TIPO]]))</f>
        <v>#REF!</v>
      </c>
      <c r="C801" s="419" t="e">
        <f>IF(Tabla46[[#This Row],[Tipos de Acciones]]="","",'Formulario PPGR1'!#REF!)</f>
        <v>#REF!</v>
      </c>
      <c r="D801" s="419" t="e">
        <f>IF(Tabla46[[#This Row],[Tipos de Acciones]]="","",'Formulario PPGR1'!#REF!)</f>
        <v>#REF!</v>
      </c>
      <c r="E801" s="419" t="e">
        <f>IF(Tabla46[[#This Row],[Tipos de Acciones]]="","",'Formulario PPGR1'!#REF!)</f>
        <v>#REF!</v>
      </c>
      <c r="F801" s="419" t="e">
        <f>IF(Tabla46[[#This Row],[Tipos de Acciones]]="","",'Formulario PPGR1'!#REF!)</f>
        <v>#REF!</v>
      </c>
      <c r="G801" s="416" t="s">
        <v>936</v>
      </c>
      <c r="H801" s="416" t="s">
        <v>2221</v>
      </c>
      <c r="I801" s="417" t="s">
        <v>2229</v>
      </c>
      <c r="J801" s="416" t="s">
        <v>2229</v>
      </c>
      <c r="K801" s="418" t="s">
        <v>2230</v>
      </c>
      <c r="L801" s="416" t="s">
        <v>469</v>
      </c>
      <c r="M801" s="316" t="s">
        <v>2285</v>
      </c>
      <c r="N801" s="316" t="s">
        <v>1157</v>
      </c>
      <c r="O801" s="415" t="s">
        <v>2200</v>
      </c>
      <c r="P801" s="318" t="s">
        <v>1157</v>
      </c>
      <c r="Q801" s="293" t="s">
        <v>2201</v>
      </c>
      <c r="R801" s="293">
        <v>1</v>
      </c>
      <c r="S801" s="517">
        <v>180000</v>
      </c>
      <c r="T801" s="520" t="e">
        <f>+[1]!Tabla46[[#This Row],[Precio Unitario]]*[1]!Tabla46[[#This Row],[Cantidad de Insumos]]</f>
        <v>#REF!</v>
      </c>
      <c r="U801" s="414">
        <v>263101</v>
      </c>
      <c r="V801" s="328" t="s">
        <v>926</v>
      </c>
      <c r="W801" s="420"/>
    </row>
    <row r="802" spans="2:23" ht="18.75" hidden="1" customHeight="1" x14ac:dyDescent="0.2">
      <c r="B802" s="419" t="e">
        <f>IF(Tabla46[[#This Row],[Tipos de Acciones]]="","",CONCATENATE(Tabla46[[#This Row],[POA]],".",Tabla46[[#This Row],[SRS]],".",Tabla46[[#This Row],[AREA]],".",Tabla46[[#This Row],[TIPO]]))</f>
        <v>#REF!</v>
      </c>
      <c r="C802" s="419" t="e">
        <f>IF(Tabla46[[#This Row],[Tipos de Acciones]]="","",'Formulario PPGR1'!#REF!)</f>
        <v>#REF!</v>
      </c>
      <c r="D802" s="419" t="e">
        <f>IF(Tabla46[[#This Row],[Tipos de Acciones]]="","",'Formulario PPGR1'!#REF!)</f>
        <v>#REF!</v>
      </c>
      <c r="E802" s="419" t="e">
        <f>IF(Tabla46[[#This Row],[Tipos de Acciones]]="","",'Formulario PPGR1'!#REF!)</f>
        <v>#REF!</v>
      </c>
      <c r="F802" s="419" t="e">
        <f>IF(Tabla46[[#This Row],[Tipos de Acciones]]="","",'Formulario PPGR1'!#REF!)</f>
        <v>#REF!</v>
      </c>
      <c r="G802" s="416" t="s">
        <v>936</v>
      </c>
      <c r="H802" s="416" t="s">
        <v>2221</v>
      </c>
      <c r="I802" s="417" t="s">
        <v>2231</v>
      </c>
      <c r="J802" s="416" t="s">
        <v>2231</v>
      </c>
      <c r="K802" s="418" t="s">
        <v>2232</v>
      </c>
      <c r="L802" s="416" t="s">
        <v>469</v>
      </c>
      <c r="M802" s="316" t="s">
        <v>2285</v>
      </c>
      <c r="N802" s="316" t="s">
        <v>1157</v>
      </c>
      <c r="O802" s="415" t="s">
        <v>2200</v>
      </c>
      <c r="P802" s="318" t="s">
        <v>1157</v>
      </c>
      <c r="Q802" s="293" t="s">
        <v>2201</v>
      </c>
      <c r="R802" s="293">
        <v>2</v>
      </c>
      <c r="S802" s="517">
        <v>32099.97</v>
      </c>
      <c r="T802" s="520" t="e">
        <f>+[1]!Tabla46[[#This Row],[Precio Unitario]]*[1]!Tabla46[[#This Row],[Cantidad de Insumos]]</f>
        <v>#REF!</v>
      </c>
      <c r="U802" s="414">
        <v>239301</v>
      </c>
      <c r="V802" s="328" t="s">
        <v>926</v>
      </c>
      <c r="W802" s="420"/>
    </row>
    <row r="803" spans="2:23" ht="18.75" hidden="1" customHeight="1" x14ac:dyDescent="0.2">
      <c r="B803" s="419" t="e">
        <f>IF(Tabla46[[#This Row],[Tipos de Acciones]]="","",CONCATENATE(Tabla46[[#This Row],[POA]],".",Tabla46[[#This Row],[SRS]],".",Tabla46[[#This Row],[AREA]],".",Tabla46[[#This Row],[TIPO]]))</f>
        <v>#REF!</v>
      </c>
      <c r="C803" s="419" t="e">
        <f>IF(Tabla46[[#This Row],[Tipos de Acciones]]="","",'Formulario PPGR1'!#REF!)</f>
        <v>#REF!</v>
      </c>
      <c r="D803" s="419" t="e">
        <f>IF(Tabla46[[#This Row],[Tipos de Acciones]]="","",'Formulario PPGR1'!#REF!)</f>
        <v>#REF!</v>
      </c>
      <c r="E803" s="419" t="e">
        <f>IF(Tabla46[[#This Row],[Tipos de Acciones]]="","",'Formulario PPGR1'!#REF!)</f>
        <v>#REF!</v>
      </c>
      <c r="F803" s="419" t="e">
        <f>IF(Tabla46[[#This Row],[Tipos de Acciones]]="","",'Formulario PPGR1'!#REF!)</f>
        <v>#REF!</v>
      </c>
      <c r="G803" s="416" t="s">
        <v>936</v>
      </c>
      <c r="H803" s="416" t="s">
        <v>2221</v>
      </c>
      <c r="I803" s="417" t="s">
        <v>2233</v>
      </c>
      <c r="J803" s="416" t="s">
        <v>2234</v>
      </c>
      <c r="K803" s="418" t="s">
        <v>2235</v>
      </c>
      <c r="L803" s="416" t="s">
        <v>469</v>
      </c>
      <c r="M803" s="316" t="s">
        <v>2285</v>
      </c>
      <c r="N803" s="316" t="s">
        <v>1157</v>
      </c>
      <c r="O803" s="415" t="s">
        <v>2200</v>
      </c>
      <c r="P803" s="318" t="s">
        <v>1157</v>
      </c>
      <c r="Q803" s="293" t="s">
        <v>2201</v>
      </c>
      <c r="R803" s="293">
        <v>1</v>
      </c>
      <c r="S803" s="517">
        <v>8270</v>
      </c>
      <c r="T803" s="520" t="e">
        <f>+[1]!Tabla46[[#This Row],[Precio Unitario]]*[1]!Tabla46[[#This Row],[Cantidad de Insumos]]</f>
        <v>#REF!</v>
      </c>
      <c r="U803" s="414">
        <v>239301</v>
      </c>
      <c r="V803" s="328" t="s">
        <v>926</v>
      </c>
      <c r="W803" s="420"/>
    </row>
    <row r="804" spans="2:23" ht="18.75" hidden="1" customHeight="1" x14ac:dyDescent="0.2">
      <c r="B804" s="419" t="e">
        <f>IF(Tabla46[[#This Row],[Tipos de Acciones]]="","",CONCATENATE(Tabla46[[#This Row],[POA]],".",Tabla46[[#This Row],[SRS]],".",Tabla46[[#This Row],[AREA]],".",Tabla46[[#This Row],[TIPO]]))</f>
        <v>#REF!</v>
      </c>
      <c r="C804" s="419" t="e">
        <f>IF(Tabla46[[#This Row],[Tipos de Acciones]]="","",'Formulario PPGR1'!#REF!)</f>
        <v>#REF!</v>
      </c>
      <c r="D804" s="419" t="e">
        <f>IF(Tabla46[[#This Row],[Tipos de Acciones]]="","",'Formulario PPGR1'!#REF!)</f>
        <v>#REF!</v>
      </c>
      <c r="E804" s="419" t="e">
        <f>IF(Tabla46[[#This Row],[Tipos de Acciones]]="","",'Formulario PPGR1'!#REF!)</f>
        <v>#REF!</v>
      </c>
      <c r="F804" s="419" t="e">
        <f>IF(Tabla46[[#This Row],[Tipos de Acciones]]="","",'Formulario PPGR1'!#REF!)</f>
        <v>#REF!</v>
      </c>
      <c r="G804" s="416" t="s">
        <v>936</v>
      </c>
      <c r="H804" s="416" t="s">
        <v>2221</v>
      </c>
      <c r="I804" s="417" t="s">
        <v>2236</v>
      </c>
      <c r="J804" s="416" t="s">
        <v>2236</v>
      </c>
      <c r="K804" s="418" t="s">
        <v>2237</v>
      </c>
      <c r="L804" s="416" t="s">
        <v>469</v>
      </c>
      <c r="M804" s="316" t="s">
        <v>2285</v>
      </c>
      <c r="N804" s="316" t="s">
        <v>1157</v>
      </c>
      <c r="O804" s="415" t="s">
        <v>2200</v>
      </c>
      <c r="P804" s="318" t="s">
        <v>1157</v>
      </c>
      <c r="Q804" s="293" t="s">
        <v>2201</v>
      </c>
      <c r="R804" s="293">
        <v>2</v>
      </c>
      <c r="S804" s="517">
        <v>15733.33</v>
      </c>
      <c r="T804" s="520" t="e">
        <f>+[1]!Tabla46[[#This Row],[Precio Unitario]]*[1]!Tabla46[[#This Row],[Cantidad de Insumos]]</f>
        <v>#REF!</v>
      </c>
      <c r="U804" s="414">
        <v>239301</v>
      </c>
      <c r="V804" s="328" t="s">
        <v>926</v>
      </c>
      <c r="W804" s="420"/>
    </row>
    <row r="805" spans="2:23" ht="18.75" hidden="1" customHeight="1" x14ac:dyDescent="0.2">
      <c r="B805" s="419" t="e">
        <f>IF(Tabla46[[#This Row],[Tipos de Acciones]]="","",CONCATENATE(Tabla46[[#This Row],[POA]],".",Tabla46[[#This Row],[SRS]],".",Tabla46[[#This Row],[AREA]],".",Tabla46[[#This Row],[TIPO]]))</f>
        <v>#REF!</v>
      </c>
      <c r="C805" s="419" t="e">
        <f>IF(Tabla46[[#This Row],[Tipos de Acciones]]="","",'Formulario PPGR1'!#REF!)</f>
        <v>#REF!</v>
      </c>
      <c r="D805" s="419" t="e">
        <f>IF(Tabla46[[#This Row],[Tipos de Acciones]]="","",'Formulario PPGR1'!#REF!)</f>
        <v>#REF!</v>
      </c>
      <c r="E805" s="419" t="e">
        <f>IF(Tabla46[[#This Row],[Tipos de Acciones]]="","",'Formulario PPGR1'!#REF!)</f>
        <v>#REF!</v>
      </c>
      <c r="F805" s="419" t="e">
        <f>IF(Tabla46[[#This Row],[Tipos de Acciones]]="","",'Formulario PPGR1'!#REF!)</f>
        <v>#REF!</v>
      </c>
      <c r="G805" s="416" t="s">
        <v>936</v>
      </c>
      <c r="H805" s="416" t="s">
        <v>2221</v>
      </c>
      <c r="I805" s="417" t="s">
        <v>2236</v>
      </c>
      <c r="J805" s="416" t="s">
        <v>2236</v>
      </c>
      <c r="K805" s="418" t="s">
        <v>2238</v>
      </c>
      <c r="L805" s="416" t="s">
        <v>469</v>
      </c>
      <c r="M805" s="316" t="s">
        <v>2285</v>
      </c>
      <c r="N805" s="316" t="s">
        <v>1157</v>
      </c>
      <c r="O805" s="415" t="s">
        <v>2200</v>
      </c>
      <c r="P805" s="318" t="s">
        <v>1157</v>
      </c>
      <c r="Q805" s="293" t="s">
        <v>2201</v>
      </c>
      <c r="R805" s="293">
        <v>2</v>
      </c>
      <c r="S805" s="517">
        <v>4500</v>
      </c>
      <c r="T805" s="520" t="e">
        <f>+[1]!Tabla46[[#This Row],[Precio Unitario]]*[1]!Tabla46[[#This Row],[Cantidad de Insumos]]</f>
        <v>#REF!</v>
      </c>
      <c r="U805" s="414">
        <v>239301</v>
      </c>
      <c r="V805" s="328" t="s">
        <v>926</v>
      </c>
      <c r="W805" s="420"/>
    </row>
    <row r="806" spans="2:23" ht="18.75" hidden="1" customHeight="1" x14ac:dyDescent="0.2">
      <c r="B806" s="419" t="e">
        <f>IF(Tabla46[[#This Row],[Tipos de Acciones]]="","",CONCATENATE(Tabla46[[#This Row],[POA]],".",Tabla46[[#This Row],[SRS]],".",Tabla46[[#This Row],[AREA]],".",Tabla46[[#This Row],[TIPO]]))</f>
        <v>#REF!</v>
      </c>
      <c r="C806" s="419" t="e">
        <f>IF(Tabla46[[#This Row],[Tipos de Acciones]]="","",'Formulario PPGR1'!#REF!)</f>
        <v>#REF!</v>
      </c>
      <c r="D806" s="419" t="e">
        <f>IF(Tabla46[[#This Row],[Tipos de Acciones]]="","",'Formulario PPGR1'!#REF!)</f>
        <v>#REF!</v>
      </c>
      <c r="E806" s="419" t="e">
        <f>IF(Tabla46[[#This Row],[Tipos de Acciones]]="","",'Formulario PPGR1'!#REF!)</f>
        <v>#REF!</v>
      </c>
      <c r="F806" s="419" t="e">
        <f>IF(Tabla46[[#This Row],[Tipos de Acciones]]="","",'Formulario PPGR1'!#REF!)</f>
        <v>#REF!</v>
      </c>
      <c r="G806" s="416" t="s">
        <v>936</v>
      </c>
      <c r="H806" s="416" t="s">
        <v>2221</v>
      </c>
      <c r="I806" s="417" t="s">
        <v>2236</v>
      </c>
      <c r="J806" s="416" t="s">
        <v>2236</v>
      </c>
      <c r="K806" s="418" t="s">
        <v>2239</v>
      </c>
      <c r="L806" s="416" t="s">
        <v>469</v>
      </c>
      <c r="M806" s="316" t="s">
        <v>2285</v>
      </c>
      <c r="N806" s="316" t="s">
        <v>1157</v>
      </c>
      <c r="O806" s="415" t="s">
        <v>2200</v>
      </c>
      <c r="P806" s="318" t="s">
        <v>1157</v>
      </c>
      <c r="Q806" s="293" t="s">
        <v>2201</v>
      </c>
      <c r="R806" s="293">
        <v>2</v>
      </c>
      <c r="S806" s="517">
        <v>15733.33</v>
      </c>
      <c r="T806" s="520" t="e">
        <f>+[1]!Tabla46[[#This Row],[Precio Unitario]]*[1]!Tabla46[[#This Row],[Cantidad de Insumos]]</f>
        <v>#REF!</v>
      </c>
      <c r="U806" s="414">
        <v>239301</v>
      </c>
      <c r="V806" s="328" t="s">
        <v>926</v>
      </c>
      <c r="W806" s="420"/>
    </row>
    <row r="807" spans="2:23" ht="18.75" hidden="1" customHeight="1" x14ac:dyDescent="0.2">
      <c r="B807" s="419" t="e">
        <f>IF(Tabla46[[#This Row],[Tipos de Acciones]]="","",CONCATENATE(Tabla46[[#This Row],[POA]],".",Tabla46[[#This Row],[SRS]],".",Tabla46[[#This Row],[AREA]],".",Tabla46[[#This Row],[TIPO]]))</f>
        <v>#REF!</v>
      </c>
      <c r="C807" s="419" t="e">
        <f>IF(Tabla46[[#This Row],[Tipos de Acciones]]="","",'Formulario PPGR1'!#REF!)</f>
        <v>#REF!</v>
      </c>
      <c r="D807" s="419" t="e">
        <f>IF(Tabla46[[#This Row],[Tipos de Acciones]]="","",'Formulario PPGR1'!#REF!)</f>
        <v>#REF!</v>
      </c>
      <c r="E807" s="419" t="e">
        <f>IF(Tabla46[[#This Row],[Tipos de Acciones]]="","",'Formulario PPGR1'!#REF!)</f>
        <v>#REF!</v>
      </c>
      <c r="F807" s="419" t="e">
        <f>IF(Tabla46[[#This Row],[Tipos de Acciones]]="","",'Formulario PPGR1'!#REF!)</f>
        <v>#REF!</v>
      </c>
      <c r="G807" s="416" t="s">
        <v>936</v>
      </c>
      <c r="H807" s="416" t="s">
        <v>2221</v>
      </c>
      <c r="I807" s="417" t="s">
        <v>2236</v>
      </c>
      <c r="J807" s="416" t="s">
        <v>2236</v>
      </c>
      <c r="K807" s="418" t="s">
        <v>2240</v>
      </c>
      <c r="L807" s="416" t="s">
        <v>469</v>
      </c>
      <c r="M807" s="316" t="s">
        <v>2285</v>
      </c>
      <c r="N807" s="316" t="s">
        <v>1157</v>
      </c>
      <c r="O807" s="415" t="s">
        <v>2200</v>
      </c>
      <c r="P807" s="318" t="s">
        <v>1157</v>
      </c>
      <c r="Q807" s="293" t="s">
        <v>2201</v>
      </c>
      <c r="R807" s="293">
        <v>2</v>
      </c>
      <c r="S807" s="517">
        <v>4500</v>
      </c>
      <c r="T807" s="520" t="e">
        <f>+[1]!Tabla46[[#This Row],[Precio Unitario]]*[1]!Tabla46[[#This Row],[Cantidad de Insumos]]</f>
        <v>#REF!</v>
      </c>
      <c r="U807" s="414">
        <v>239301</v>
      </c>
      <c r="V807" s="328" t="s">
        <v>926</v>
      </c>
      <c r="W807" s="420"/>
    </row>
    <row r="808" spans="2:23" ht="18.75" hidden="1" customHeight="1" x14ac:dyDescent="0.2">
      <c r="B808" s="419" t="e">
        <f>IF(Tabla46[[#This Row],[Tipos de Acciones]]="","",CONCATENATE(Tabla46[[#This Row],[POA]],".",Tabla46[[#This Row],[SRS]],".",Tabla46[[#This Row],[AREA]],".",Tabla46[[#This Row],[TIPO]]))</f>
        <v>#REF!</v>
      </c>
      <c r="C808" s="419" t="e">
        <f>IF(Tabla46[[#This Row],[Tipos de Acciones]]="","",'Formulario PPGR1'!#REF!)</f>
        <v>#REF!</v>
      </c>
      <c r="D808" s="419" t="e">
        <f>IF(Tabla46[[#This Row],[Tipos de Acciones]]="","",'Formulario PPGR1'!#REF!)</f>
        <v>#REF!</v>
      </c>
      <c r="E808" s="419" t="e">
        <f>IF(Tabla46[[#This Row],[Tipos de Acciones]]="","",'Formulario PPGR1'!#REF!)</f>
        <v>#REF!</v>
      </c>
      <c r="F808" s="419" t="e">
        <f>IF(Tabla46[[#This Row],[Tipos de Acciones]]="","",'Formulario PPGR1'!#REF!)</f>
        <v>#REF!</v>
      </c>
      <c r="G808" s="416" t="s">
        <v>936</v>
      </c>
      <c r="H808" s="416" t="s">
        <v>2221</v>
      </c>
      <c r="I808" s="417" t="s">
        <v>2241</v>
      </c>
      <c r="J808" s="416" t="s">
        <v>2241</v>
      </c>
      <c r="K808" s="418" t="s">
        <v>2242</v>
      </c>
      <c r="L808" s="416" t="s">
        <v>469</v>
      </c>
      <c r="M808" s="316" t="s">
        <v>2285</v>
      </c>
      <c r="N808" s="316" t="s">
        <v>1157</v>
      </c>
      <c r="O808" s="415" t="s">
        <v>2200</v>
      </c>
      <c r="P808" s="318" t="s">
        <v>1157</v>
      </c>
      <c r="Q808" s="293" t="s">
        <v>2201</v>
      </c>
      <c r="R808" s="293">
        <v>2</v>
      </c>
      <c r="S808" s="517">
        <v>980</v>
      </c>
      <c r="T808" s="520" t="e">
        <f>+[1]!Tabla46[[#This Row],[Precio Unitario]]*[1]!Tabla46[[#This Row],[Cantidad de Insumos]]</f>
        <v>#REF!</v>
      </c>
      <c r="U808" s="414">
        <v>239301</v>
      </c>
      <c r="V808" s="328" t="s">
        <v>926</v>
      </c>
      <c r="W808" s="420"/>
    </row>
    <row r="809" spans="2:23" ht="18.75" hidden="1" customHeight="1" x14ac:dyDescent="0.2">
      <c r="B809" s="419" t="e">
        <f>IF(Tabla46[[#This Row],[Tipos de Acciones]]="","",CONCATENATE(Tabla46[[#This Row],[POA]],".",Tabla46[[#This Row],[SRS]],".",Tabla46[[#This Row],[AREA]],".",Tabla46[[#This Row],[TIPO]]))</f>
        <v>#REF!</v>
      </c>
      <c r="C809" s="419" t="e">
        <f>IF(Tabla46[[#This Row],[Tipos de Acciones]]="","",'Formulario PPGR1'!#REF!)</f>
        <v>#REF!</v>
      </c>
      <c r="D809" s="419" t="e">
        <f>IF(Tabla46[[#This Row],[Tipos de Acciones]]="","",'Formulario PPGR1'!#REF!)</f>
        <v>#REF!</v>
      </c>
      <c r="E809" s="419" t="e">
        <f>IF(Tabla46[[#This Row],[Tipos de Acciones]]="","",'Formulario PPGR1'!#REF!)</f>
        <v>#REF!</v>
      </c>
      <c r="F809" s="419" t="e">
        <f>IF(Tabla46[[#This Row],[Tipos de Acciones]]="","",'Formulario PPGR1'!#REF!)</f>
        <v>#REF!</v>
      </c>
      <c r="G809" s="416" t="s">
        <v>936</v>
      </c>
      <c r="H809" s="416" t="s">
        <v>2221</v>
      </c>
      <c r="I809" s="417" t="s">
        <v>2241</v>
      </c>
      <c r="J809" s="416" t="s">
        <v>2241</v>
      </c>
      <c r="K809" s="418" t="s">
        <v>2243</v>
      </c>
      <c r="L809" s="416" t="s">
        <v>469</v>
      </c>
      <c r="M809" s="316" t="s">
        <v>2285</v>
      </c>
      <c r="N809" s="316" t="s">
        <v>1157</v>
      </c>
      <c r="O809" s="415" t="s">
        <v>2200</v>
      </c>
      <c r="P809" s="318" t="s">
        <v>1157</v>
      </c>
      <c r="Q809" s="293" t="s">
        <v>2201</v>
      </c>
      <c r="R809" s="293">
        <v>2</v>
      </c>
      <c r="S809" s="517">
        <v>3520</v>
      </c>
      <c r="T809" s="520" t="e">
        <f>+[1]!Tabla46[[#This Row],[Precio Unitario]]*[1]!Tabla46[[#This Row],[Cantidad de Insumos]]</f>
        <v>#REF!</v>
      </c>
      <c r="U809" s="414">
        <v>239301</v>
      </c>
      <c r="V809" s="328" t="s">
        <v>926</v>
      </c>
      <c r="W809" s="420"/>
    </row>
    <row r="810" spans="2:23" ht="18.75" hidden="1" customHeight="1" x14ac:dyDescent="0.2">
      <c r="B810" s="419" t="e">
        <f>IF(Tabla46[[#This Row],[Tipos de Acciones]]="","",CONCATENATE(Tabla46[[#This Row],[POA]],".",Tabla46[[#This Row],[SRS]],".",Tabla46[[#This Row],[AREA]],".",Tabla46[[#This Row],[TIPO]]))</f>
        <v>#REF!</v>
      </c>
      <c r="C810" s="419" t="e">
        <f>IF(Tabla46[[#This Row],[Tipos de Acciones]]="","",'Formulario PPGR1'!#REF!)</f>
        <v>#REF!</v>
      </c>
      <c r="D810" s="419" t="e">
        <f>IF(Tabla46[[#This Row],[Tipos de Acciones]]="","",'Formulario PPGR1'!#REF!)</f>
        <v>#REF!</v>
      </c>
      <c r="E810" s="419" t="e">
        <f>IF(Tabla46[[#This Row],[Tipos de Acciones]]="","",'Formulario PPGR1'!#REF!)</f>
        <v>#REF!</v>
      </c>
      <c r="F810" s="419" t="e">
        <f>IF(Tabla46[[#This Row],[Tipos de Acciones]]="","",'Formulario PPGR1'!#REF!)</f>
        <v>#REF!</v>
      </c>
      <c r="G810" s="416" t="s">
        <v>936</v>
      </c>
      <c r="H810" s="416" t="s">
        <v>2221</v>
      </c>
      <c r="I810" s="417" t="s">
        <v>2244</v>
      </c>
      <c r="J810" s="416" t="s">
        <v>2244</v>
      </c>
      <c r="K810" s="418" t="s">
        <v>2245</v>
      </c>
      <c r="L810" s="416" t="s">
        <v>469</v>
      </c>
      <c r="M810" s="316" t="s">
        <v>2285</v>
      </c>
      <c r="N810" s="316" t="s">
        <v>1157</v>
      </c>
      <c r="O810" s="415" t="s">
        <v>2200</v>
      </c>
      <c r="P810" s="318" t="s">
        <v>1157</v>
      </c>
      <c r="Q810" s="293" t="s">
        <v>2201</v>
      </c>
      <c r="R810" s="293">
        <v>1</v>
      </c>
      <c r="S810" s="517">
        <v>14666.65</v>
      </c>
      <c r="T810" s="520" t="e">
        <f>+[1]!Tabla46[[#This Row],[Precio Unitario]]*[1]!Tabla46[[#This Row],[Cantidad de Insumos]]</f>
        <v>#REF!</v>
      </c>
      <c r="U810" s="414">
        <v>239601</v>
      </c>
      <c r="V810" s="328" t="s">
        <v>926</v>
      </c>
      <c r="W810" s="420"/>
    </row>
    <row r="811" spans="2:23" ht="18.75" hidden="1" customHeight="1" x14ac:dyDescent="0.2">
      <c r="B811" s="419" t="e">
        <f>IF(Tabla46[[#This Row],[Tipos de Acciones]]="","",CONCATENATE(Tabla46[[#This Row],[POA]],".",Tabla46[[#This Row],[SRS]],".",Tabla46[[#This Row],[AREA]],".",Tabla46[[#This Row],[TIPO]]))</f>
        <v>#REF!</v>
      </c>
      <c r="C811" s="419" t="e">
        <f>IF(Tabla46[[#This Row],[Tipos de Acciones]]="","",'Formulario PPGR1'!#REF!)</f>
        <v>#REF!</v>
      </c>
      <c r="D811" s="419" t="e">
        <f>IF(Tabla46[[#This Row],[Tipos de Acciones]]="","",'Formulario PPGR1'!#REF!)</f>
        <v>#REF!</v>
      </c>
      <c r="E811" s="419" t="e">
        <f>IF(Tabla46[[#This Row],[Tipos de Acciones]]="","",'Formulario PPGR1'!#REF!)</f>
        <v>#REF!</v>
      </c>
      <c r="F811" s="419" t="e">
        <f>IF(Tabla46[[#This Row],[Tipos de Acciones]]="","",'Formulario PPGR1'!#REF!)</f>
        <v>#REF!</v>
      </c>
      <c r="G811" s="416" t="s">
        <v>936</v>
      </c>
      <c r="H811" s="416" t="s">
        <v>2221</v>
      </c>
      <c r="I811" s="417" t="s">
        <v>2246</v>
      </c>
      <c r="J811" s="416" t="s">
        <v>2246</v>
      </c>
      <c r="K811" s="418" t="s">
        <v>2247</v>
      </c>
      <c r="L811" s="416" t="s">
        <v>469</v>
      </c>
      <c r="M811" s="316" t="s">
        <v>2285</v>
      </c>
      <c r="N811" s="316" t="s">
        <v>1157</v>
      </c>
      <c r="O811" s="415" t="s">
        <v>2200</v>
      </c>
      <c r="P811" s="318" t="s">
        <v>1157</v>
      </c>
      <c r="Q811" s="293" t="s">
        <v>2201</v>
      </c>
      <c r="R811" s="293">
        <v>1</v>
      </c>
      <c r="S811" s="517">
        <v>257712</v>
      </c>
      <c r="T811" s="520" t="e">
        <f>+[1]!Tabla46[[#This Row],[Precio Unitario]]*[1]!Tabla46[[#This Row],[Cantidad de Insumos]]</f>
        <v>#REF!</v>
      </c>
      <c r="U811" s="414">
        <v>261401</v>
      </c>
      <c r="V811" s="328" t="s">
        <v>926</v>
      </c>
      <c r="W811" s="420"/>
    </row>
    <row r="812" spans="2:23" ht="18.75" hidden="1" customHeight="1" x14ac:dyDescent="0.2">
      <c r="B812" s="419" t="e">
        <f>IF(Tabla46[[#This Row],[Tipos de Acciones]]="","",CONCATENATE(Tabla46[[#This Row],[POA]],".",Tabla46[[#This Row],[SRS]],".",Tabla46[[#This Row],[AREA]],".",Tabla46[[#This Row],[TIPO]]))</f>
        <v>#REF!</v>
      </c>
      <c r="C812" s="419" t="e">
        <f>IF(Tabla46[[#This Row],[Tipos de Acciones]]="","",'Formulario PPGR1'!#REF!)</f>
        <v>#REF!</v>
      </c>
      <c r="D812" s="419" t="e">
        <f>IF(Tabla46[[#This Row],[Tipos de Acciones]]="","",'Formulario PPGR1'!#REF!)</f>
        <v>#REF!</v>
      </c>
      <c r="E812" s="419" t="e">
        <f>IF(Tabla46[[#This Row],[Tipos de Acciones]]="","",'Formulario PPGR1'!#REF!)</f>
        <v>#REF!</v>
      </c>
      <c r="F812" s="419" t="e">
        <f>IF(Tabla46[[#This Row],[Tipos de Acciones]]="","",'Formulario PPGR1'!#REF!)</f>
        <v>#REF!</v>
      </c>
      <c r="G812" s="416" t="s">
        <v>936</v>
      </c>
      <c r="H812" s="416" t="s">
        <v>2209</v>
      </c>
      <c r="I812" s="417" t="s">
        <v>2200</v>
      </c>
      <c r="J812" s="416" t="s">
        <v>2248</v>
      </c>
      <c r="K812" s="418" t="s">
        <v>2248</v>
      </c>
      <c r="L812" s="416" t="s">
        <v>469</v>
      </c>
      <c r="M812" s="316" t="s">
        <v>2285</v>
      </c>
      <c r="N812" s="316" t="s">
        <v>1157</v>
      </c>
      <c r="O812" s="415" t="s">
        <v>2200</v>
      </c>
      <c r="P812" s="318" t="s">
        <v>1157</v>
      </c>
      <c r="Q812" s="293" t="s">
        <v>2201</v>
      </c>
      <c r="R812" s="293">
        <v>1</v>
      </c>
      <c r="S812" s="517">
        <v>30000</v>
      </c>
      <c r="T812" s="520" t="e">
        <f>+[1]!Tabla46[[#This Row],[Precio Unitario]]*[1]!Tabla46[[#This Row],[Cantidad de Insumos]]</f>
        <v>#REF!</v>
      </c>
      <c r="U812" s="414">
        <v>265801</v>
      </c>
      <c r="V812" s="328" t="s">
        <v>926</v>
      </c>
      <c r="W812" s="420"/>
    </row>
    <row r="813" spans="2:23" ht="18.75" hidden="1" customHeight="1" x14ac:dyDescent="0.2">
      <c r="B813" s="419" t="e">
        <f>IF(Tabla46[[#This Row],[Tipos de Acciones]]="","",CONCATENATE(Tabla46[[#This Row],[POA]],".",Tabla46[[#This Row],[SRS]],".",Tabla46[[#This Row],[AREA]],".",Tabla46[[#This Row],[TIPO]]))</f>
        <v>#REF!</v>
      </c>
      <c r="C813" s="419" t="e">
        <f>IF(Tabla46[[#This Row],[Tipos de Acciones]]="","",'Formulario PPGR1'!#REF!)</f>
        <v>#REF!</v>
      </c>
      <c r="D813" s="419" t="e">
        <f>IF(Tabla46[[#This Row],[Tipos de Acciones]]="","",'Formulario PPGR1'!#REF!)</f>
        <v>#REF!</v>
      </c>
      <c r="E813" s="419" t="e">
        <f>IF(Tabla46[[#This Row],[Tipos de Acciones]]="","",'Formulario PPGR1'!#REF!)</f>
        <v>#REF!</v>
      </c>
      <c r="F813" s="419" t="e">
        <f>IF(Tabla46[[#This Row],[Tipos de Acciones]]="","",'Formulario PPGR1'!#REF!)</f>
        <v>#REF!</v>
      </c>
      <c r="G813" s="416" t="s">
        <v>934</v>
      </c>
      <c r="H813" s="416" t="s">
        <v>2209</v>
      </c>
      <c r="I813" s="417" t="s">
        <v>2200</v>
      </c>
      <c r="J813" s="416" t="s">
        <v>2248</v>
      </c>
      <c r="K813" s="418" t="s">
        <v>2248</v>
      </c>
      <c r="L813" s="416" t="s">
        <v>469</v>
      </c>
      <c r="M813" s="316" t="s">
        <v>2285</v>
      </c>
      <c r="N813" s="316" t="s">
        <v>1157</v>
      </c>
      <c r="O813" s="415" t="s">
        <v>2200</v>
      </c>
      <c r="P813" s="318" t="s">
        <v>1157</v>
      </c>
      <c r="Q813" s="293" t="s">
        <v>2201</v>
      </c>
      <c r="R813" s="293">
        <v>3</v>
      </c>
      <c r="S813" s="517">
        <v>5000</v>
      </c>
      <c r="T813" s="520" t="e">
        <f>+[1]!Tabla46[[#This Row],[Precio Unitario]]*[1]!Tabla46[[#This Row],[Cantidad de Insumos]]</f>
        <v>#REF!</v>
      </c>
      <c r="U813" s="414">
        <v>265801</v>
      </c>
      <c r="V813" s="328" t="s">
        <v>926</v>
      </c>
      <c r="W813" s="420"/>
    </row>
    <row r="814" spans="2:23" ht="18.75" hidden="1" customHeight="1" x14ac:dyDescent="0.2">
      <c r="B814" s="419" t="e">
        <f>IF(Tabla46[[#This Row],[Tipos de Acciones]]="","",CONCATENATE(Tabla46[[#This Row],[POA]],".",Tabla46[[#This Row],[SRS]],".",Tabla46[[#This Row],[AREA]],".",Tabla46[[#This Row],[TIPO]]))</f>
        <v>#REF!</v>
      </c>
      <c r="C814" s="419" t="e">
        <f>IF(Tabla46[[#This Row],[Tipos de Acciones]]="","",'Formulario PPGR1'!#REF!)</f>
        <v>#REF!</v>
      </c>
      <c r="D814" s="419" t="e">
        <f>IF(Tabla46[[#This Row],[Tipos de Acciones]]="","",'Formulario PPGR1'!#REF!)</f>
        <v>#REF!</v>
      </c>
      <c r="E814" s="419" t="e">
        <f>IF(Tabla46[[#This Row],[Tipos de Acciones]]="","",'Formulario PPGR1'!#REF!)</f>
        <v>#REF!</v>
      </c>
      <c r="F814" s="419" t="e">
        <f>IF(Tabla46[[#This Row],[Tipos de Acciones]]="","",'Formulario PPGR1'!#REF!)</f>
        <v>#REF!</v>
      </c>
      <c r="G814" s="416" t="s">
        <v>936</v>
      </c>
      <c r="H814" s="416" t="s">
        <v>2221</v>
      </c>
      <c r="I814" s="417" t="s">
        <v>2236</v>
      </c>
      <c r="J814" s="416" t="s">
        <v>2236</v>
      </c>
      <c r="K814" s="418" t="s">
        <v>2240</v>
      </c>
      <c r="L814" s="416" t="s">
        <v>469</v>
      </c>
      <c r="M814" s="316" t="s">
        <v>2286</v>
      </c>
      <c r="N814" s="316" t="s">
        <v>1157</v>
      </c>
      <c r="O814" s="415" t="s">
        <v>2200</v>
      </c>
      <c r="P814" s="318" t="s">
        <v>1157</v>
      </c>
      <c r="Q814" s="293" t="s">
        <v>2201</v>
      </c>
      <c r="R814" s="293">
        <v>2</v>
      </c>
      <c r="S814" s="517">
        <v>4500</v>
      </c>
      <c r="T814" s="520" t="e">
        <f>+[1]!Tabla46[[#This Row],[Precio Unitario]]*[1]!Tabla46[[#This Row],[Cantidad de Insumos]]</f>
        <v>#REF!</v>
      </c>
      <c r="U814" s="414">
        <v>239301</v>
      </c>
      <c r="V814" s="328" t="s">
        <v>926</v>
      </c>
      <c r="W814" s="420"/>
    </row>
    <row r="815" spans="2:23" ht="18.75" hidden="1" customHeight="1" x14ac:dyDescent="0.2">
      <c r="B815" s="419" t="e">
        <f>IF(Tabla46[[#This Row],[Tipos de Acciones]]="","",CONCATENATE(Tabla46[[#This Row],[POA]],".",Tabla46[[#This Row],[SRS]],".",Tabla46[[#This Row],[AREA]],".",Tabla46[[#This Row],[TIPO]]))</f>
        <v>#REF!</v>
      </c>
      <c r="C815" s="419" t="e">
        <f>IF(Tabla46[[#This Row],[Tipos de Acciones]]="","",'Formulario PPGR1'!#REF!)</f>
        <v>#REF!</v>
      </c>
      <c r="D815" s="419" t="e">
        <f>IF(Tabla46[[#This Row],[Tipos de Acciones]]="","",'Formulario PPGR1'!#REF!)</f>
        <v>#REF!</v>
      </c>
      <c r="E815" s="419" t="e">
        <f>IF(Tabla46[[#This Row],[Tipos de Acciones]]="","",'Formulario PPGR1'!#REF!)</f>
        <v>#REF!</v>
      </c>
      <c r="F815" s="419" t="e">
        <f>IF(Tabla46[[#This Row],[Tipos de Acciones]]="","",'Formulario PPGR1'!#REF!)</f>
        <v>#REF!</v>
      </c>
      <c r="G815" s="416" t="s">
        <v>936</v>
      </c>
      <c r="H815" s="416" t="s">
        <v>2221</v>
      </c>
      <c r="I815" s="417" t="s">
        <v>2241</v>
      </c>
      <c r="J815" s="416" t="s">
        <v>2241</v>
      </c>
      <c r="K815" s="418" t="s">
        <v>2242</v>
      </c>
      <c r="L815" s="416" t="s">
        <v>469</v>
      </c>
      <c r="M815" s="316" t="s">
        <v>2286</v>
      </c>
      <c r="N815" s="316" t="s">
        <v>1157</v>
      </c>
      <c r="O815" s="415" t="s">
        <v>2200</v>
      </c>
      <c r="P815" s="318" t="s">
        <v>1157</v>
      </c>
      <c r="Q815" s="293" t="s">
        <v>2201</v>
      </c>
      <c r="R815" s="293">
        <v>2</v>
      </c>
      <c r="S815" s="517">
        <v>980</v>
      </c>
      <c r="T815" s="520" t="e">
        <f>+[1]!Tabla46[[#This Row],[Precio Unitario]]*[1]!Tabla46[[#This Row],[Cantidad de Insumos]]</f>
        <v>#REF!</v>
      </c>
      <c r="U815" s="414">
        <v>239301</v>
      </c>
      <c r="V815" s="328" t="s">
        <v>926</v>
      </c>
      <c r="W815" s="420"/>
    </row>
    <row r="816" spans="2:23" ht="18.75" hidden="1" customHeight="1" x14ac:dyDescent="0.2">
      <c r="B816" s="419" t="e">
        <f>IF(Tabla46[[#This Row],[Tipos de Acciones]]="","",CONCATENATE(Tabla46[[#This Row],[POA]],".",Tabla46[[#This Row],[SRS]],".",Tabla46[[#This Row],[AREA]],".",Tabla46[[#This Row],[TIPO]]))</f>
        <v>#REF!</v>
      </c>
      <c r="C816" s="419" t="e">
        <f>IF(Tabla46[[#This Row],[Tipos de Acciones]]="","",'Formulario PPGR1'!#REF!)</f>
        <v>#REF!</v>
      </c>
      <c r="D816" s="419" t="e">
        <f>IF(Tabla46[[#This Row],[Tipos de Acciones]]="","",'Formulario PPGR1'!#REF!)</f>
        <v>#REF!</v>
      </c>
      <c r="E816" s="419" t="e">
        <f>IF(Tabla46[[#This Row],[Tipos de Acciones]]="","",'Formulario PPGR1'!#REF!)</f>
        <v>#REF!</v>
      </c>
      <c r="F816" s="419" t="e">
        <f>IF(Tabla46[[#This Row],[Tipos de Acciones]]="","",'Formulario PPGR1'!#REF!)</f>
        <v>#REF!</v>
      </c>
      <c r="G816" s="416" t="s">
        <v>936</v>
      </c>
      <c r="H816" s="416" t="s">
        <v>2221</v>
      </c>
      <c r="I816" s="417" t="s">
        <v>2241</v>
      </c>
      <c r="J816" s="416" t="s">
        <v>2241</v>
      </c>
      <c r="K816" s="418" t="s">
        <v>2243</v>
      </c>
      <c r="L816" s="416" t="s">
        <v>469</v>
      </c>
      <c r="M816" s="316" t="s">
        <v>2286</v>
      </c>
      <c r="N816" s="316" t="s">
        <v>1157</v>
      </c>
      <c r="O816" s="415" t="s">
        <v>2200</v>
      </c>
      <c r="P816" s="318" t="s">
        <v>1157</v>
      </c>
      <c r="Q816" s="293" t="s">
        <v>2201</v>
      </c>
      <c r="R816" s="293">
        <v>2</v>
      </c>
      <c r="S816" s="517">
        <v>3520</v>
      </c>
      <c r="T816" s="520" t="e">
        <f>+[1]!Tabla46[[#This Row],[Precio Unitario]]*[1]!Tabla46[[#This Row],[Cantidad de Insumos]]</f>
        <v>#REF!</v>
      </c>
      <c r="U816" s="414">
        <v>239301</v>
      </c>
      <c r="V816" s="328" t="s">
        <v>926</v>
      </c>
      <c r="W816" s="420"/>
    </row>
    <row r="817" spans="2:23" ht="18.75" hidden="1" customHeight="1" x14ac:dyDescent="0.2">
      <c r="B817" s="419" t="e">
        <f>IF(Tabla46[[#This Row],[Tipos de Acciones]]="","",CONCATENATE(Tabla46[[#This Row],[POA]],".",Tabla46[[#This Row],[SRS]],".",Tabla46[[#This Row],[AREA]],".",Tabla46[[#This Row],[TIPO]]))</f>
        <v>#REF!</v>
      </c>
      <c r="C817" s="419" t="e">
        <f>IF(Tabla46[[#This Row],[Tipos de Acciones]]="","",'Formulario PPGR1'!#REF!)</f>
        <v>#REF!</v>
      </c>
      <c r="D817" s="419" t="e">
        <f>IF(Tabla46[[#This Row],[Tipos de Acciones]]="","",'Formulario PPGR1'!#REF!)</f>
        <v>#REF!</v>
      </c>
      <c r="E817" s="419" t="e">
        <f>IF(Tabla46[[#This Row],[Tipos de Acciones]]="","",'Formulario PPGR1'!#REF!)</f>
        <v>#REF!</v>
      </c>
      <c r="F817" s="419" t="e">
        <f>IF(Tabla46[[#This Row],[Tipos de Acciones]]="","",'Formulario PPGR1'!#REF!)</f>
        <v>#REF!</v>
      </c>
      <c r="G817" s="416" t="s">
        <v>936</v>
      </c>
      <c r="H817" s="416" t="s">
        <v>2221</v>
      </c>
      <c r="I817" s="417" t="s">
        <v>2244</v>
      </c>
      <c r="J817" s="416" t="s">
        <v>2244</v>
      </c>
      <c r="K817" s="418" t="s">
        <v>2245</v>
      </c>
      <c r="L817" s="416" t="s">
        <v>469</v>
      </c>
      <c r="M817" s="316" t="s">
        <v>2286</v>
      </c>
      <c r="N817" s="316" t="s">
        <v>1157</v>
      </c>
      <c r="O817" s="415" t="s">
        <v>2200</v>
      </c>
      <c r="P817" s="318" t="s">
        <v>1157</v>
      </c>
      <c r="Q817" s="293" t="s">
        <v>2201</v>
      </c>
      <c r="R817" s="293">
        <v>1</v>
      </c>
      <c r="S817" s="517">
        <v>14666.65</v>
      </c>
      <c r="T817" s="520" t="e">
        <f>+[1]!Tabla46[[#This Row],[Precio Unitario]]*[1]!Tabla46[[#This Row],[Cantidad de Insumos]]</f>
        <v>#REF!</v>
      </c>
      <c r="U817" s="414">
        <v>239601</v>
      </c>
      <c r="V817" s="328" t="s">
        <v>926</v>
      </c>
      <c r="W817" s="420"/>
    </row>
    <row r="818" spans="2:23" ht="18.75" hidden="1" customHeight="1" x14ac:dyDescent="0.2">
      <c r="B818" s="419" t="e">
        <f>IF(Tabla46[[#This Row],[Tipos de Acciones]]="","",CONCATENATE(Tabla46[[#This Row],[POA]],".",Tabla46[[#This Row],[SRS]],".",Tabla46[[#This Row],[AREA]],".",Tabla46[[#This Row],[TIPO]]))</f>
        <v>#REF!</v>
      </c>
      <c r="C818" s="419" t="e">
        <f>IF(Tabla46[[#This Row],[Tipos de Acciones]]="","",'Formulario PPGR1'!#REF!)</f>
        <v>#REF!</v>
      </c>
      <c r="D818" s="419" t="e">
        <f>IF(Tabla46[[#This Row],[Tipos de Acciones]]="","",'Formulario PPGR1'!#REF!)</f>
        <v>#REF!</v>
      </c>
      <c r="E818" s="419" t="e">
        <f>IF(Tabla46[[#This Row],[Tipos de Acciones]]="","",'Formulario PPGR1'!#REF!)</f>
        <v>#REF!</v>
      </c>
      <c r="F818" s="419" t="e">
        <f>IF(Tabla46[[#This Row],[Tipos de Acciones]]="","",'Formulario PPGR1'!#REF!)</f>
        <v>#REF!</v>
      </c>
      <c r="G818" s="416" t="s">
        <v>936</v>
      </c>
      <c r="H818" s="416" t="s">
        <v>2221</v>
      </c>
      <c r="I818" s="417" t="s">
        <v>2246</v>
      </c>
      <c r="J818" s="416" t="s">
        <v>2246</v>
      </c>
      <c r="K818" s="418" t="s">
        <v>2247</v>
      </c>
      <c r="L818" s="416" t="s">
        <v>469</v>
      </c>
      <c r="M818" s="316" t="s">
        <v>2286</v>
      </c>
      <c r="N818" s="316" t="s">
        <v>1157</v>
      </c>
      <c r="O818" s="415" t="s">
        <v>2200</v>
      </c>
      <c r="P818" s="318" t="s">
        <v>1157</v>
      </c>
      <c r="Q818" s="293" t="s">
        <v>2201</v>
      </c>
      <c r="R818" s="293">
        <v>1</v>
      </c>
      <c r="S818" s="517">
        <v>257712</v>
      </c>
      <c r="T818" s="520" t="e">
        <f>+[1]!Tabla46[[#This Row],[Precio Unitario]]*[1]!Tabla46[[#This Row],[Cantidad de Insumos]]</f>
        <v>#REF!</v>
      </c>
      <c r="U818" s="414">
        <v>261401</v>
      </c>
      <c r="V818" s="328" t="s">
        <v>926</v>
      </c>
      <c r="W818" s="420"/>
    </row>
    <row r="819" spans="2:23" ht="18.75" hidden="1" customHeight="1" x14ac:dyDescent="0.2">
      <c r="B819" s="419" t="e">
        <f>IF(Tabla46[[#This Row],[Tipos de Acciones]]="","",CONCATENATE(Tabla46[[#This Row],[POA]],".",Tabla46[[#This Row],[SRS]],".",Tabla46[[#This Row],[AREA]],".",Tabla46[[#This Row],[TIPO]]))</f>
        <v>#REF!</v>
      </c>
      <c r="C819" s="419" t="e">
        <f>IF(Tabla46[[#This Row],[Tipos de Acciones]]="","",'Formulario PPGR1'!#REF!)</f>
        <v>#REF!</v>
      </c>
      <c r="D819" s="419" t="e">
        <f>IF(Tabla46[[#This Row],[Tipos de Acciones]]="","",'Formulario PPGR1'!#REF!)</f>
        <v>#REF!</v>
      </c>
      <c r="E819" s="419" t="e">
        <f>IF(Tabla46[[#This Row],[Tipos de Acciones]]="","",'Formulario PPGR1'!#REF!)</f>
        <v>#REF!</v>
      </c>
      <c r="F819" s="419" t="e">
        <f>IF(Tabla46[[#This Row],[Tipos de Acciones]]="","",'Formulario PPGR1'!#REF!)</f>
        <v>#REF!</v>
      </c>
      <c r="G819" s="416" t="s">
        <v>936</v>
      </c>
      <c r="H819" s="416" t="s">
        <v>2209</v>
      </c>
      <c r="I819" s="417" t="s">
        <v>2200</v>
      </c>
      <c r="J819" s="416" t="s">
        <v>2248</v>
      </c>
      <c r="K819" s="418" t="s">
        <v>2248</v>
      </c>
      <c r="L819" s="416" t="s">
        <v>469</v>
      </c>
      <c r="M819" s="316" t="s">
        <v>2286</v>
      </c>
      <c r="N819" s="316" t="s">
        <v>1157</v>
      </c>
      <c r="O819" s="415" t="s">
        <v>2200</v>
      </c>
      <c r="P819" s="318" t="s">
        <v>1157</v>
      </c>
      <c r="Q819" s="293" t="s">
        <v>2201</v>
      </c>
      <c r="R819" s="293">
        <v>1</v>
      </c>
      <c r="S819" s="517">
        <v>30000</v>
      </c>
      <c r="T819" s="520" t="e">
        <f>+[1]!Tabla46[[#This Row],[Precio Unitario]]*[1]!Tabla46[[#This Row],[Cantidad de Insumos]]</f>
        <v>#REF!</v>
      </c>
      <c r="U819" s="414">
        <v>265801</v>
      </c>
      <c r="V819" s="328" t="s">
        <v>926</v>
      </c>
      <c r="W819" s="420"/>
    </row>
    <row r="820" spans="2:23" ht="18.75" hidden="1" customHeight="1" x14ac:dyDescent="0.2">
      <c r="B820" s="419" t="e">
        <f>IF(Tabla46[[#This Row],[Tipos de Acciones]]="","",CONCATENATE(Tabla46[[#This Row],[POA]],".",Tabla46[[#This Row],[SRS]],".",Tabla46[[#This Row],[AREA]],".",Tabla46[[#This Row],[TIPO]]))</f>
        <v>#REF!</v>
      </c>
      <c r="C820" s="419" t="e">
        <f>IF(Tabla46[[#This Row],[Tipos de Acciones]]="","",'Formulario PPGR1'!#REF!)</f>
        <v>#REF!</v>
      </c>
      <c r="D820" s="419" t="e">
        <f>IF(Tabla46[[#This Row],[Tipos de Acciones]]="","",'Formulario PPGR1'!#REF!)</f>
        <v>#REF!</v>
      </c>
      <c r="E820" s="419" t="e">
        <f>IF(Tabla46[[#This Row],[Tipos de Acciones]]="","",'Formulario PPGR1'!#REF!)</f>
        <v>#REF!</v>
      </c>
      <c r="F820" s="419" t="e">
        <f>IF(Tabla46[[#This Row],[Tipos de Acciones]]="","",'Formulario PPGR1'!#REF!)</f>
        <v>#REF!</v>
      </c>
      <c r="G820" s="416" t="s">
        <v>934</v>
      </c>
      <c r="H820" s="416" t="s">
        <v>2209</v>
      </c>
      <c r="I820" s="417" t="s">
        <v>2200</v>
      </c>
      <c r="J820" s="416" t="s">
        <v>2248</v>
      </c>
      <c r="K820" s="418" t="s">
        <v>2248</v>
      </c>
      <c r="L820" s="416" t="s">
        <v>469</v>
      </c>
      <c r="M820" s="316" t="s">
        <v>2286</v>
      </c>
      <c r="N820" s="316" t="s">
        <v>1157</v>
      </c>
      <c r="O820" s="415" t="s">
        <v>2200</v>
      </c>
      <c r="P820" s="318" t="s">
        <v>1157</v>
      </c>
      <c r="Q820" s="293" t="s">
        <v>2201</v>
      </c>
      <c r="R820" s="293">
        <v>3</v>
      </c>
      <c r="S820" s="517">
        <v>5000</v>
      </c>
      <c r="T820" s="520" t="e">
        <f>+[1]!Tabla46[[#This Row],[Precio Unitario]]*[1]!Tabla46[[#This Row],[Cantidad de Insumos]]</f>
        <v>#REF!</v>
      </c>
      <c r="U820" s="414">
        <v>265801</v>
      </c>
      <c r="V820" s="328" t="s">
        <v>926</v>
      </c>
      <c r="W820" s="420"/>
    </row>
    <row r="821" spans="2:23" ht="18.75" hidden="1" customHeight="1" x14ac:dyDescent="0.2">
      <c r="B821" s="419" t="e">
        <f>IF(Tabla46[[#This Row],[Tipos de Acciones]]="","",CONCATENATE(Tabla46[[#This Row],[POA]],".",Tabla46[[#This Row],[SRS]],".",Tabla46[[#This Row],[AREA]],".",Tabla46[[#This Row],[TIPO]]))</f>
        <v>#REF!</v>
      </c>
      <c r="C821" s="419" t="e">
        <f>IF(Tabla46[[#This Row],[Tipos de Acciones]]="","",'Formulario PPGR1'!#REF!)</f>
        <v>#REF!</v>
      </c>
      <c r="D821" s="419" t="e">
        <f>IF(Tabla46[[#This Row],[Tipos de Acciones]]="","",'Formulario PPGR1'!#REF!)</f>
        <v>#REF!</v>
      </c>
      <c r="E821" s="419" t="e">
        <f>IF(Tabla46[[#This Row],[Tipos de Acciones]]="","",'Formulario PPGR1'!#REF!)</f>
        <v>#REF!</v>
      </c>
      <c r="F821" s="419" t="e">
        <f>IF(Tabla46[[#This Row],[Tipos de Acciones]]="","",'Formulario PPGR1'!#REF!)</f>
        <v>#REF!</v>
      </c>
      <c r="G821" s="416" t="s">
        <v>936</v>
      </c>
      <c r="H821" s="416" t="s">
        <v>2221</v>
      </c>
      <c r="I821" s="417" t="s">
        <v>2233</v>
      </c>
      <c r="J821" s="416" t="s">
        <v>2234</v>
      </c>
      <c r="K821" s="418" t="s">
        <v>2235</v>
      </c>
      <c r="L821" s="416" t="s">
        <v>469</v>
      </c>
      <c r="M821" s="316" t="s">
        <v>2286</v>
      </c>
      <c r="N821" s="316" t="s">
        <v>1157</v>
      </c>
      <c r="O821" s="415" t="s">
        <v>2200</v>
      </c>
      <c r="P821" s="318" t="s">
        <v>1157</v>
      </c>
      <c r="Q821" s="293" t="s">
        <v>2201</v>
      </c>
      <c r="R821" s="293">
        <v>1</v>
      </c>
      <c r="S821" s="517">
        <v>8270</v>
      </c>
      <c r="T821" s="520" t="e">
        <f>+[1]!Tabla46[[#This Row],[Precio Unitario]]*[1]!Tabla46[[#This Row],[Cantidad de Insumos]]</f>
        <v>#REF!</v>
      </c>
      <c r="U821" s="414">
        <v>239301</v>
      </c>
      <c r="V821" s="328" t="s">
        <v>926</v>
      </c>
      <c r="W821" s="420"/>
    </row>
    <row r="822" spans="2:23" ht="18.75" hidden="1" customHeight="1" x14ac:dyDescent="0.2">
      <c r="B822" s="419" t="e">
        <f>IF(Tabla46[[#This Row],[Tipos de Acciones]]="","",CONCATENATE(Tabla46[[#This Row],[POA]],".",Tabla46[[#This Row],[SRS]],".",Tabla46[[#This Row],[AREA]],".",Tabla46[[#This Row],[TIPO]]))</f>
        <v>#REF!</v>
      </c>
      <c r="C822" s="419" t="e">
        <f>IF(Tabla46[[#This Row],[Tipos de Acciones]]="","",'Formulario PPGR1'!#REF!)</f>
        <v>#REF!</v>
      </c>
      <c r="D822" s="419" t="e">
        <f>IF(Tabla46[[#This Row],[Tipos de Acciones]]="","",'Formulario PPGR1'!#REF!)</f>
        <v>#REF!</v>
      </c>
      <c r="E822" s="419" t="e">
        <f>IF(Tabla46[[#This Row],[Tipos de Acciones]]="","",'Formulario PPGR1'!#REF!)</f>
        <v>#REF!</v>
      </c>
      <c r="F822" s="419" t="e">
        <f>IF(Tabla46[[#This Row],[Tipos de Acciones]]="","",'Formulario PPGR1'!#REF!)</f>
        <v>#REF!</v>
      </c>
      <c r="G822" s="416" t="s">
        <v>936</v>
      </c>
      <c r="H822" s="416" t="s">
        <v>2221</v>
      </c>
      <c r="I822" s="417" t="s">
        <v>2233</v>
      </c>
      <c r="J822" s="416" t="s">
        <v>2234</v>
      </c>
      <c r="K822" s="418" t="s">
        <v>2251</v>
      </c>
      <c r="L822" s="416" t="s">
        <v>469</v>
      </c>
      <c r="M822" s="316" t="s">
        <v>2286</v>
      </c>
      <c r="N822" s="316" t="s">
        <v>1157</v>
      </c>
      <c r="O822" s="415" t="s">
        <v>2200</v>
      </c>
      <c r="P822" s="318" t="s">
        <v>1157</v>
      </c>
      <c r="Q822" s="293" t="s">
        <v>2201</v>
      </c>
      <c r="R822" s="293">
        <v>1</v>
      </c>
      <c r="S822" s="517">
        <v>8270</v>
      </c>
      <c r="T822" s="520" t="e">
        <f>+[1]!Tabla46[[#This Row],[Precio Unitario]]*[1]!Tabla46[[#This Row],[Cantidad de Insumos]]</f>
        <v>#REF!</v>
      </c>
      <c r="U822" s="414">
        <v>239301</v>
      </c>
      <c r="V822" s="328" t="s">
        <v>926</v>
      </c>
      <c r="W822" s="420"/>
    </row>
    <row r="823" spans="2:23" ht="18.75" hidden="1" customHeight="1" x14ac:dyDescent="0.2">
      <c r="B823" s="419" t="e">
        <f>IF(Tabla46[[#This Row],[Tipos de Acciones]]="","",CONCATENATE(Tabla46[[#This Row],[POA]],".",Tabla46[[#This Row],[SRS]],".",Tabla46[[#This Row],[AREA]],".",Tabla46[[#This Row],[TIPO]]))</f>
        <v>#REF!</v>
      </c>
      <c r="C823" s="419" t="e">
        <f>IF(Tabla46[[#This Row],[Tipos de Acciones]]="","",'Formulario PPGR1'!#REF!)</f>
        <v>#REF!</v>
      </c>
      <c r="D823" s="419" t="e">
        <f>IF(Tabla46[[#This Row],[Tipos de Acciones]]="","",'Formulario PPGR1'!#REF!)</f>
        <v>#REF!</v>
      </c>
      <c r="E823" s="419" t="e">
        <f>IF(Tabla46[[#This Row],[Tipos de Acciones]]="","",'Formulario PPGR1'!#REF!)</f>
        <v>#REF!</v>
      </c>
      <c r="F823" s="419" t="e">
        <f>IF(Tabla46[[#This Row],[Tipos de Acciones]]="","",'Formulario PPGR1'!#REF!)</f>
        <v>#REF!</v>
      </c>
      <c r="G823" s="416" t="s">
        <v>936</v>
      </c>
      <c r="H823" s="416" t="s">
        <v>2206</v>
      </c>
      <c r="I823" s="417" t="s">
        <v>2212</v>
      </c>
      <c r="J823" s="416" t="s">
        <v>2212</v>
      </c>
      <c r="K823" s="418" t="s">
        <v>2213</v>
      </c>
      <c r="L823" s="416" t="s">
        <v>469</v>
      </c>
      <c r="M823" s="316" t="s">
        <v>2286</v>
      </c>
      <c r="N823" s="316" t="s">
        <v>1157</v>
      </c>
      <c r="O823" s="415" t="s">
        <v>2200</v>
      </c>
      <c r="P823" s="318" t="s">
        <v>1157</v>
      </c>
      <c r="Q823" s="293" t="s">
        <v>2201</v>
      </c>
      <c r="R823" s="293">
        <v>1</v>
      </c>
      <c r="S823" s="517">
        <v>56050</v>
      </c>
      <c r="T823" s="520" t="e">
        <f>+[1]!Tabla46[[#This Row],[Precio Unitario]]*[1]!Tabla46[[#This Row],[Cantidad de Insumos]]</f>
        <v>#REF!</v>
      </c>
      <c r="U823" s="414">
        <v>261301</v>
      </c>
      <c r="V823" s="328" t="s">
        <v>926</v>
      </c>
      <c r="W823" s="420"/>
    </row>
    <row r="824" spans="2:23" ht="18.75" hidden="1" customHeight="1" x14ac:dyDescent="0.2">
      <c r="B824" s="419" t="e">
        <f>IF(Tabla46[[#This Row],[Tipos de Acciones]]="","",CONCATENATE(Tabla46[[#This Row],[POA]],".",Tabla46[[#This Row],[SRS]],".",Tabla46[[#This Row],[AREA]],".",Tabla46[[#This Row],[TIPO]]))</f>
        <v>#REF!</v>
      </c>
      <c r="C824" s="419" t="e">
        <f>IF(Tabla46[[#This Row],[Tipos de Acciones]]="","",'Formulario PPGR1'!#REF!)</f>
        <v>#REF!</v>
      </c>
      <c r="D824" s="419" t="e">
        <f>IF(Tabla46[[#This Row],[Tipos de Acciones]]="","",'Formulario PPGR1'!#REF!)</f>
        <v>#REF!</v>
      </c>
      <c r="E824" s="419" t="e">
        <f>IF(Tabla46[[#This Row],[Tipos de Acciones]]="","",'Formulario PPGR1'!#REF!)</f>
        <v>#REF!</v>
      </c>
      <c r="F824" s="419" t="e">
        <f>IF(Tabla46[[#This Row],[Tipos de Acciones]]="","",'Formulario PPGR1'!#REF!)</f>
        <v>#REF!</v>
      </c>
      <c r="G824" s="416" t="s">
        <v>934</v>
      </c>
      <c r="H824" s="416" t="s">
        <v>2206</v>
      </c>
      <c r="I824" s="417" t="s">
        <v>2212</v>
      </c>
      <c r="J824" s="416" t="s">
        <v>2212</v>
      </c>
      <c r="K824" s="418" t="s">
        <v>2213</v>
      </c>
      <c r="L824" s="416" t="s">
        <v>469</v>
      </c>
      <c r="M824" s="316" t="s">
        <v>2286</v>
      </c>
      <c r="N824" s="316" t="s">
        <v>1157</v>
      </c>
      <c r="O824" s="415" t="s">
        <v>2200</v>
      </c>
      <c r="P824" s="318" t="s">
        <v>1157</v>
      </c>
      <c r="Q824" s="293" t="s">
        <v>2201</v>
      </c>
      <c r="R824" s="293">
        <v>3</v>
      </c>
      <c r="S824" s="517">
        <v>56050</v>
      </c>
      <c r="T824" s="520" t="e">
        <f>+[1]!Tabla46[[#This Row],[Precio Unitario]]*[1]!Tabla46[[#This Row],[Cantidad de Insumos]]</f>
        <v>#REF!</v>
      </c>
      <c r="U824" s="414">
        <v>261301</v>
      </c>
      <c r="V824" s="328" t="s">
        <v>926</v>
      </c>
      <c r="W824" s="420"/>
    </row>
    <row r="825" spans="2:23" ht="18.75" hidden="1" customHeight="1" x14ac:dyDescent="0.2">
      <c r="B825" s="419" t="e">
        <f>IF(Tabla46[[#This Row],[Tipos de Acciones]]="","",CONCATENATE(Tabla46[[#This Row],[POA]],".",Tabla46[[#This Row],[SRS]],".",Tabla46[[#This Row],[AREA]],".",Tabla46[[#This Row],[TIPO]]))</f>
        <v>#REF!</v>
      </c>
      <c r="C825" s="419" t="e">
        <f>IF(Tabla46[[#This Row],[Tipos de Acciones]]="","",'Formulario PPGR1'!#REF!)</f>
        <v>#REF!</v>
      </c>
      <c r="D825" s="419" t="e">
        <f>IF(Tabla46[[#This Row],[Tipos de Acciones]]="","",'Formulario PPGR1'!#REF!)</f>
        <v>#REF!</v>
      </c>
      <c r="E825" s="419" t="e">
        <f>IF(Tabla46[[#This Row],[Tipos de Acciones]]="","",'Formulario PPGR1'!#REF!)</f>
        <v>#REF!</v>
      </c>
      <c r="F825" s="419" t="e">
        <f>IF(Tabla46[[#This Row],[Tipos de Acciones]]="","",'Formulario PPGR1'!#REF!)</f>
        <v>#REF!</v>
      </c>
      <c r="G825" s="416" t="s">
        <v>936</v>
      </c>
      <c r="H825" s="416" t="s">
        <v>2215</v>
      </c>
      <c r="I825" s="417" t="s">
        <v>2216</v>
      </c>
      <c r="J825" s="416" t="s">
        <v>2216</v>
      </c>
      <c r="K825" s="418" t="s">
        <v>2217</v>
      </c>
      <c r="L825" s="416" t="s">
        <v>469</v>
      </c>
      <c r="M825" s="316" t="s">
        <v>2286</v>
      </c>
      <c r="N825" s="316" t="s">
        <v>1157</v>
      </c>
      <c r="O825" s="415" t="s">
        <v>2200</v>
      </c>
      <c r="P825" s="318" t="s">
        <v>1157</v>
      </c>
      <c r="Q825" s="293" t="s">
        <v>2201</v>
      </c>
      <c r="R825" s="293">
        <v>1</v>
      </c>
      <c r="S825" s="517">
        <v>15000</v>
      </c>
      <c r="T825" s="520" t="e">
        <f>+[1]!Tabla46[[#This Row],[Precio Unitario]]*[1]!Tabla46[[#This Row],[Cantidad de Insumos]]</f>
        <v>#REF!</v>
      </c>
      <c r="U825" s="414">
        <v>239601</v>
      </c>
      <c r="V825" s="328" t="s">
        <v>926</v>
      </c>
      <c r="W825" s="420"/>
    </row>
    <row r="826" spans="2:23" ht="18.75" hidden="1" customHeight="1" x14ac:dyDescent="0.2">
      <c r="B826" s="419" t="e">
        <f>IF(Tabla46[[#This Row],[Tipos de Acciones]]="","",CONCATENATE(Tabla46[[#This Row],[POA]],".",Tabla46[[#This Row],[SRS]],".",Tabla46[[#This Row],[AREA]],".",Tabla46[[#This Row],[TIPO]]))</f>
        <v>#REF!</v>
      </c>
      <c r="C826" s="419" t="e">
        <f>IF(Tabla46[[#This Row],[Tipos de Acciones]]="","",'Formulario PPGR1'!#REF!)</f>
        <v>#REF!</v>
      </c>
      <c r="D826" s="419" t="e">
        <f>IF(Tabla46[[#This Row],[Tipos de Acciones]]="","",'Formulario PPGR1'!#REF!)</f>
        <v>#REF!</v>
      </c>
      <c r="E826" s="419" t="e">
        <f>IF(Tabla46[[#This Row],[Tipos de Acciones]]="","",'Formulario PPGR1'!#REF!)</f>
        <v>#REF!</v>
      </c>
      <c r="F826" s="419" t="e">
        <f>IF(Tabla46[[#This Row],[Tipos de Acciones]]="","",'Formulario PPGR1'!#REF!)</f>
        <v>#REF!</v>
      </c>
      <c r="G826" s="416" t="s">
        <v>936</v>
      </c>
      <c r="H826" s="416" t="s">
        <v>2218</v>
      </c>
      <c r="I826" s="417" t="s">
        <v>2219</v>
      </c>
      <c r="J826" s="416" t="s">
        <v>2219</v>
      </c>
      <c r="K826" s="418" t="s">
        <v>2220</v>
      </c>
      <c r="L826" s="416" t="s">
        <v>469</v>
      </c>
      <c r="M826" s="316" t="s">
        <v>2286</v>
      </c>
      <c r="N826" s="316" t="s">
        <v>1157</v>
      </c>
      <c r="O826" s="415" t="s">
        <v>2200</v>
      </c>
      <c r="P826" s="318" t="s">
        <v>1157</v>
      </c>
      <c r="Q826" s="293" t="s">
        <v>2201</v>
      </c>
      <c r="R826" s="293">
        <v>2</v>
      </c>
      <c r="S826" s="517">
        <v>8600</v>
      </c>
      <c r="T826" s="520" t="e">
        <f>+[1]!Tabla46[[#This Row],[Precio Unitario]]*[1]!Tabla46[[#This Row],[Cantidad de Insumos]]</f>
        <v>#REF!</v>
      </c>
      <c r="U826" s="414">
        <v>239601</v>
      </c>
      <c r="V826" s="328" t="s">
        <v>926</v>
      </c>
      <c r="W826" s="420"/>
    </row>
    <row r="827" spans="2:23" ht="18.75" hidden="1" customHeight="1" x14ac:dyDescent="0.2">
      <c r="B827" s="419" t="e">
        <f>IF(Tabla46[[#This Row],[Tipos de Acciones]]="","",CONCATENATE(Tabla46[[#This Row],[POA]],".",Tabla46[[#This Row],[SRS]],".",Tabla46[[#This Row],[AREA]],".",Tabla46[[#This Row],[TIPO]]))</f>
        <v>#REF!</v>
      </c>
      <c r="C827" s="419" t="e">
        <f>IF(Tabla46[[#This Row],[Tipos de Acciones]]="","",'Formulario PPGR1'!#REF!)</f>
        <v>#REF!</v>
      </c>
      <c r="D827" s="419" t="e">
        <f>IF(Tabla46[[#This Row],[Tipos de Acciones]]="","",'Formulario PPGR1'!#REF!)</f>
        <v>#REF!</v>
      </c>
      <c r="E827" s="419" t="e">
        <f>IF(Tabla46[[#This Row],[Tipos de Acciones]]="","",'Formulario PPGR1'!#REF!)</f>
        <v>#REF!</v>
      </c>
      <c r="F827" s="419" t="e">
        <f>IF(Tabla46[[#This Row],[Tipos de Acciones]]="","",'Formulario PPGR1'!#REF!)</f>
        <v>#REF!</v>
      </c>
      <c r="G827" s="416" t="s">
        <v>936</v>
      </c>
      <c r="H827" s="416" t="s">
        <v>2221</v>
      </c>
      <c r="I827" s="417" t="s">
        <v>2222</v>
      </c>
      <c r="J827" s="416" t="s">
        <v>2222</v>
      </c>
      <c r="K827" s="418" t="s">
        <v>2223</v>
      </c>
      <c r="L827" s="416" t="s">
        <v>469</v>
      </c>
      <c r="M827" s="316" t="s">
        <v>2286</v>
      </c>
      <c r="N827" s="316" t="s">
        <v>1157</v>
      </c>
      <c r="O827" s="415" t="s">
        <v>2200</v>
      </c>
      <c r="P827" s="318" t="s">
        <v>1157</v>
      </c>
      <c r="Q827" s="293" t="s">
        <v>2201</v>
      </c>
      <c r="R827" s="293">
        <v>2</v>
      </c>
      <c r="S827" s="517">
        <v>43660</v>
      </c>
      <c r="T827" s="520" t="e">
        <f>+[1]!Tabla46[[#This Row],[Precio Unitario]]*[1]!Tabla46[[#This Row],[Cantidad de Insumos]]</f>
        <v>#REF!</v>
      </c>
      <c r="U827" s="414">
        <v>261901</v>
      </c>
      <c r="V827" s="328" t="s">
        <v>926</v>
      </c>
      <c r="W827" s="420"/>
    </row>
    <row r="828" spans="2:23" ht="18.75" hidden="1" customHeight="1" x14ac:dyDescent="0.2">
      <c r="B828" s="419" t="e">
        <f>IF(Tabla46[[#This Row],[Tipos de Acciones]]="","",CONCATENATE(Tabla46[[#This Row],[POA]],".",Tabla46[[#This Row],[SRS]],".",Tabla46[[#This Row],[AREA]],".",Tabla46[[#This Row],[TIPO]]))</f>
        <v>#REF!</v>
      </c>
      <c r="C828" s="419" t="e">
        <f>IF(Tabla46[[#This Row],[Tipos de Acciones]]="","",'Formulario PPGR1'!#REF!)</f>
        <v>#REF!</v>
      </c>
      <c r="D828" s="419" t="e">
        <f>IF(Tabla46[[#This Row],[Tipos de Acciones]]="","",'Formulario PPGR1'!#REF!)</f>
        <v>#REF!</v>
      </c>
      <c r="E828" s="419" t="e">
        <f>IF(Tabla46[[#This Row],[Tipos de Acciones]]="","",'Formulario PPGR1'!#REF!)</f>
        <v>#REF!</v>
      </c>
      <c r="F828" s="419" t="e">
        <f>IF(Tabla46[[#This Row],[Tipos de Acciones]]="","",'Formulario PPGR1'!#REF!)</f>
        <v>#REF!</v>
      </c>
      <c r="G828" s="416" t="s">
        <v>936</v>
      </c>
      <c r="H828" s="416" t="s">
        <v>2221</v>
      </c>
      <c r="I828" s="417" t="s">
        <v>2236</v>
      </c>
      <c r="J828" s="416" t="s">
        <v>2236</v>
      </c>
      <c r="K828" s="418" t="s">
        <v>2237</v>
      </c>
      <c r="L828" s="416" t="s">
        <v>469</v>
      </c>
      <c r="M828" s="316" t="s">
        <v>2286</v>
      </c>
      <c r="N828" s="316" t="s">
        <v>1157</v>
      </c>
      <c r="O828" s="415" t="s">
        <v>2200</v>
      </c>
      <c r="P828" s="318" t="s">
        <v>1157</v>
      </c>
      <c r="Q828" s="293" t="s">
        <v>2201</v>
      </c>
      <c r="R828" s="293">
        <v>2</v>
      </c>
      <c r="S828" s="517">
        <v>15733.33</v>
      </c>
      <c r="T828" s="520" t="e">
        <f>+[1]!Tabla46[[#This Row],[Precio Unitario]]*[1]!Tabla46[[#This Row],[Cantidad de Insumos]]</f>
        <v>#REF!</v>
      </c>
      <c r="U828" s="414">
        <v>239301</v>
      </c>
      <c r="V828" s="328" t="s">
        <v>926</v>
      </c>
      <c r="W828" s="420"/>
    </row>
    <row r="829" spans="2:23" ht="18.75" hidden="1" customHeight="1" x14ac:dyDescent="0.2">
      <c r="B829" s="419" t="e">
        <f>IF(Tabla46[[#This Row],[Tipos de Acciones]]="","",CONCATENATE(Tabla46[[#This Row],[POA]],".",Tabla46[[#This Row],[SRS]],".",Tabla46[[#This Row],[AREA]],".",Tabla46[[#This Row],[TIPO]]))</f>
        <v>#REF!</v>
      </c>
      <c r="C829" s="419" t="e">
        <f>IF(Tabla46[[#This Row],[Tipos de Acciones]]="","",'Formulario PPGR1'!#REF!)</f>
        <v>#REF!</v>
      </c>
      <c r="D829" s="419" t="e">
        <f>IF(Tabla46[[#This Row],[Tipos de Acciones]]="","",'Formulario PPGR1'!#REF!)</f>
        <v>#REF!</v>
      </c>
      <c r="E829" s="419" t="e">
        <f>IF(Tabla46[[#This Row],[Tipos de Acciones]]="","",'Formulario PPGR1'!#REF!)</f>
        <v>#REF!</v>
      </c>
      <c r="F829" s="419" t="e">
        <f>IF(Tabla46[[#This Row],[Tipos de Acciones]]="","",'Formulario PPGR1'!#REF!)</f>
        <v>#REF!</v>
      </c>
      <c r="G829" s="416" t="s">
        <v>936</v>
      </c>
      <c r="H829" s="416" t="s">
        <v>2221</v>
      </c>
      <c r="I829" s="417" t="s">
        <v>2236</v>
      </c>
      <c r="J829" s="416" t="s">
        <v>2236</v>
      </c>
      <c r="K829" s="418" t="s">
        <v>2238</v>
      </c>
      <c r="L829" s="416" t="s">
        <v>469</v>
      </c>
      <c r="M829" s="316" t="s">
        <v>2286</v>
      </c>
      <c r="N829" s="316" t="s">
        <v>1157</v>
      </c>
      <c r="O829" s="415" t="s">
        <v>2200</v>
      </c>
      <c r="P829" s="318" t="s">
        <v>1157</v>
      </c>
      <c r="Q829" s="293" t="s">
        <v>2201</v>
      </c>
      <c r="R829" s="293">
        <v>2</v>
      </c>
      <c r="S829" s="517">
        <v>4500</v>
      </c>
      <c r="T829" s="520" t="e">
        <f>+[1]!Tabla46[[#This Row],[Precio Unitario]]*[1]!Tabla46[[#This Row],[Cantidad de Insumos]]</f>
        <v>#REF!</v>
      </c>
      <c r="U829" s="414">
        <v>239301</v>
      </c>
      <c r="V829" s="328" t="s">
        <v>926</v>
      </c>
      <c r="W829" s="420"/>
    </row>
    <row r="830" spans="2:23" ht="18.75" hidden="1" customHeight="1" x14ac:dyDescent="0.2">
      <c r="B830" s="419" t="e">
        <f>IF(Tabla46[[#This Row],[Tipos de Acciones]]="","",CONCATENATE(Tabla46[[#This Row],[POA]],".",Tabla46[[#This Row],[SRS]],".",Tabla46[[#This Row],[AREA]],".",Tabla46[[#This Row],[TIPO]]))</f>
        <v>#REF!</v>
      </c>
      <c r="C830" s="419" t="e">
        <f>IF(Tabla46[[#This Row],[Tipos de Acciones]]="","",'Formulario PPGR1'!#REF!)</f>
        <v>#REF!</v>
      </c>
      <c r="D830" s="419" t="e">
        <f>IF(Tabla46[[#This Row],[Tipos de Acciones]]="","",'Formulario PPGR1'!#REF!)</f>
        <v>#REF!</v>
      </c>
      <c r="E830" s="419" t="e">
        <f>IF(Tabla46[[#This Row],[Tipos de Acciones]]="","",'Formulario PPGR1'!#REF!)</f>
        <v>#REF!</v>
      </c>
      <c r="F830" s="419" t="e">
        <f>IF(Tabla46[[#This Row],[Tipos de Acciones]]="","",'Formulario PPGR1'!#REF!)</f>
        <v>#REF!</v>
      </c>
      <c r="G830" s="416" t="s">
        <v>936</v>
      </c>
      <c r="H830" s="416" t="s">
        <v>2221</v>
      </c>
      <c r="I830" s="417" t="s">
        <v>2236</v>
      </c>
      <c r="J830" s="416" t="s">
        <v>2236</v>
      </c>
      <c r="K830" s="418" t="s">
        <v>2239</v>
      </c>
      <c r="L830" s="416" t="s">
        <v>469</v>
      </c>
      <c r="M830" s="316" t="s">
        <v>2286</v>
      </c>
      <c r="N830" s="316" t="s">
        <v>1157</v>
      </c>
      <c r="O830" s="415" t="s">
        <v>2200</v>
      </c>
      <c r="P830" s="318" t="s">
        <v>1157</v>
      </c>
      <c r="Q830" s="293" t="s">
        <v>2201</v>
      </c>
      <c r="R830" s="293">
        <v>2</v>
      </c>
      <c r="S830" s="517">
        <v>15733.33</v>
      </c>
      <c r="T830" s="520" t="e">
        <f>+[1]!Tabla46[[#This Row],[Precio Unitario]]*[1]!Tabla46[[#This Row],[Cantidad de Insumos]]</f>
        <v>#REF!</v>
      </c>
      <c r="U830" s="414">
        <v>239301</v>
      </c>
      <c r="V830" s="328" t="s">
        <v>926</v>
      </c>
      <c r="W830" s="420"/>
    </row>
    <row r="831" spans="2:23" ht="18.75" hidden="1" customHeight="1" x14ac:dyDescent="0.2">
      <c r="B831" s="419" t="e">
        <f>IF(Tabla46[[#This Row],[Tipos de Acciones]]="","",CONCATENATE(Tabla46[[#This Row],[POA]],".",Tabla46[[#This Row],[SRS]],".",Tabla46[[#This Row],[AREA]],".",Tabla46[[#This Row],[TIPO]]))</f>
        <v>#REF!</v>
      </c>
      <c r="C831" s="419" t="e">
        <f>IF(Tabla46[[#This Row],[Tipos de Acciones]]="","",'Formulario PPGR1'!#REF!)</f>
        <v>#REF!</v>
      </c>
      <c r="D831" s="419" t="e">
        <f>IF(Tabla46[[#This Row],[Tipos de Acciones]]="","",'Formulario PPGR1'!#REF!)</f>
        <v>#REF!</v>
      </c>
      <c r="E831" s="419" t="e">
        <f>IF(Tabla46[[#This Row],[Tipos de Acciones]]="","",'Formulario PPGR1'!#REF!)</f>
        <v>#REF!</v>
      </c>
      <c r="F831" s="419" t="e">
        <f>IF(Tabla46[[#This Row],[Tipos de Acciones]]="","",'Formulario PPGR1'!#REF!)</f>
        <v>#REF!</v>
      </c>
      <c r="G831" s="416" t="s">
        <v>936</v>
      </c>
      <c r="H831" s="416" t="s">
        <v>2221</v>
      </c>
      <c r="I831" s="417" t="s">
        <v>2224</v>
      </c>
      <c r="J831" s="416" t="s">
        <v>2224</v>
      </c>
      <c r="K831" s="418" t="s">
        <v>2225</v>
      </c>
      <c r="L831" s="416" t="s">
        <v>469</v>
      </c>
      <c r="M831" s="316" t="s">
        <v>2286</v>
      </c>
      <c r="N831" s="316" t="s">
        <v>1157</v>
      </c>
      <c r="O831" s="415" t="s">
        <v>2200</v>
      </c>
      <c r="P831" s="318" t="s">
        <v>1157</v>
      </c>
      <c r="Q831" s="293" t="s">
        <v>2201</v>
      </c>
      <c r="R831" s="293">
        <v>1</v>
      </c>
      <c r="S831" s="517">
        <v>44333.33</v>
      </c>
      <c r="T831" s="520" t="e">
        <f>+[1]!Tabla46[[#This Row],[Precio Unitario]]*[1]!Tabla46[[#This Row],[Cantidad de Insumos]]</f>
        <v>#REF!</v>
      </c>
      <c r="U831" s="414">
        <v>239301</v>
      </c>
      <c r="V831" s="328" t="s">
        <v>926</v>
      </c>
      <c r="W831" s="420"/>
    </row>
    <row r="832" spans="2:23" ht="18.75" hidden="1" customHeight="1" x14ac:dyDescent="0.2">
      <c r="B832" s="419" t="e">
        <f>IF(Tabla46[[#This Row],[Tipos de Acciones]]="","",CONCATENATE(Tabla46[[#This Row],[POA]],".",Tabla46[[#This Row],[SRS]],".",Tabla46[[#This Row],[AREA]],".",Tabla46[[#This Row],[TIPO]]))</f>
        <v>#REF!</v>
      </c>
      <c r="C832" s="419" t="e">
        <f>IF(Tabla46[[#This Row],[Tipos de Acciones]]="","",'Formulario PPGR1'!#REF!)</f>
        <v>#REF!</v>
      </c>
      <c r="D832" s="419" t="e">
        <f>IF(Tabla46[[#This Row],[Tipos de Acciones]]="","",'Formulario PPGR1'!#REF!)</f>
        <v>#REF!</v>
      </c>
      <c r="E832" s="419" t="e">
        <f>IF(Tabla46[[#This Row],[Tipos de Acciones]]="","",'Formulario PPGR1'!#REF!)</f>
        <v>#REF!</v>
      </c>
      <c r="F832" s="419" t="e">
        <f>IF(Tabla46[[#This Row],[Tipos de Acciones]]="","",'Formulario PPGR1'!#REF!)</f>
        <v>#REF!</v>
      </c>
      <c r="G832" s="416" t="s">
        <v>936</v>
      </c>
      <c r="H832" s="416" t="s">
        <v>2221</v>
      </c>
      <c r="I832" s="417" t="s">
        <v>2222</v>
      </c>
      <c r="J832" s="416" t="s">
        <v>2222</v>
      </c>
      <c r="K832" s="418" t="s">
        <v>2226</v>
      </c>
      <c r="L832" s="416" t="s">
        <v>469</v>
      </c>
      <c r="M832" s="316" t="s">
        <v>2286</v>
      </c>
      <c r="N832" s="316" t="s">
        <v>1157</v>
      </c>
      <c r="O832" s="415" t="s">
        <v>2200</v>
      </c>
      <c r="P832" s="318" t="s">
        <v>1157</v>
      </c>
      <c r="Q832" s="293" t="s">
        <v>2201</v>
      </c>
      <c r="R832" s="293">
        <v>1</v>
      </c>
      <c r="S832" s="517">
        <v>104465.4</v>
      </c>
      <c r="T832" s="520" t="e">
        <f>+[1]!Tabla46[[#This Row],[Precio Unitario]]*[1]!Tabla46[[#This Row],[Cantidad de Insumos]]</f>
        <v>#REF!</v>
      </c>
      <c r="U832" s="414">
        <v>261901</v>
      </c>
      <c r="V832" s="328" t="s">
        <v>926</v>
      </c>
      <c r="W832" s="420"/>
    </row>
    <row r="833" spans="2:23" ht="18.75" hidden="1" customHeight="1" x14ac:dyDescent="0.2">
      <c r="B833" s="419" t="e">
        <f>IF(Tabla46[[#This Row],[Tipos de Acciones]]="","",CONCATENATE(Tabla46[[#This Row],[POA]],".",Tabla46[[#This Row],[SRS]],".",Tabla46[[#This Row],[AREA]],".",Tabla46[[#This Row],[TIPO]]))</f>
        <v>#REF!</v>
      </c>
      <c r="C833" s="419" t="e">
        <f>IF(Tabla46[[#This Row],[Tipos de Acciones]]="","",'Formulario PPGR1'!#REF!)</f>
        <v>#REF!</v>
      </c>
      <c r="D833" s="419" t="e">
        <f>IF(Tabla46[[#This Row],[Tipos de Acciones]]="","",'Formulario PPGR1'!#REF!)</f>
        <v>#REF!</v>
      </c>
      <c r="E833" s="419" t="e">
        <f>IF(Tabla46[[#This Row],[Tipos de Acciones]]="","",'Formulario PPGR1'!#REF!)</f>
        <v>#REF!</v>
      </c>
      <c r="F833" s="419" t="e">
        <f>IF(Tabla46[[#This Row],[Tipos de Acciones]]="","",'Formulario PPGR1'!#REF!)</f>
        <v>#REF!</v>
      </c>
      <c r="G833" s="416" t="s">
        <v>936</v>
      </c>
      <c r="H833" s="416" t="s">
        <v>2221</v>
      </c>
      <c r="I833" s="417" t="s">
        <v>2227</v>
      </c>
      <c r="J833" s="416" t="s">
        <v>2227</v>
      </c>
      <c r="K833" s="418" t="s">
        <v>2228</v>
      </c>
      <c r="L833" s="416" t="s">
        <v>469</v>
      </c>
      <c r="M833" s="316" t="s">
        <v>2286</v>
      </c>
      <c r="N833" s="316" t="s">
        <v>1157</v>
      </c>
      <c r="O833" s="415" t="s">
        <v>2200</v>
      </c>
      <c r="P833" s="318" t="s">
        <v>1157</v>
      </c>
      <c r="Q833" s="293" t="s">
        <v>2201</v>
      </c>
      <c r="R833" s="293">
        <v>1</v>
      </c>
      <c r="S833" s="517">
        <v>12836.04</v>
      </c>
      <c r="T833" s="520" t="e">
        <f>+[1]!Tabla46[[#This Row],[Precio Unitario]]*[1]!Tabla46[[#This Row],[Cantidad de Insumos]]</f>
        <v>#REF!</v>
      </c>
      <c r="U833" s="414">
        <v>239301</v>
      </c>
      <c r="V833" s="328" t="s">
        <v>926</v>
      </c>
      <c r="W833" s="420"/>
    </row>
    <row r="834" spans="2:23" ht="18.75" customHeight="1" x14ac:dyDescent="0.2">
      <c r="B834" s="419" t="e">
        <f>IF(Tabla46[[#This Row],[Tipos de Acciones]]="","",CONCATENATE(Tabla46[[#This Row],[POA]],".",Tabla46[[#This Row],[SRS]],".",Tabla46[[#This Row],[AREA]],".",Tabla46[[#This Row],[TIPO]]))</f>
        <v>#REF!</v>
      </c>
      <c r="C834" s="419" t="e">
        <f>IF(Tabla46[[#This Row],[Tipos de Acciones]]="","",'Formulario PPGR1'!#REF!)</f>
        <v>#REF!</v>
      </c>
      <c r="D834" s="419" t="e">
        <f>IF(Tabla46[[#This Row],[Tipos de Acciones]]="","",'Formulario PPGR1'!#REF!)</f>
        <v>#REF!</v>
      </c>
      <c r="E834" s="419" t="e">
        <f>IF(Tabla46[[#This Row],[Tipos de Acciones]]="","",'Formulario PPGR1'!#REF!)</f>
        <v>#REF!</v>
      </c>
      <c r="F834" s="419" t="e">
        <f>IF(Tabla46[[#This Row],[Tipos de Acciones]]="","",'Formulario PPGR1'!#REF!)</f>
        <v>#REF!</v>
      </c>
      <c r="G834" s="416" t="s">
        <v>936</v>
      </c>
      <c r="H834" s="416" t="s">
        <v>2221</v>
      </c>
      <c r="I834" s="417" t="s">
        <v>2229</v>
      </c>
      <c r="J834" s="416" t="s">
        <v>2229</v>
      </c>
      <c r="K834" s="418" t="s">
        <v>2230</v>
      </c>
      <c r="L834" s="416" t="s">
        <v>469</v>
      </c>
      <c r="M834" s="316" t="s">
        <v>2286</v>
      </c>
      <c r="N834" s="316" t="s">
        <v>1157</v>
      </c>
      <c r="O834" s="415" t="s">
        <v>2200</v>
      </c>
      <c r="P834" s="318" t="s">
        <v>1157</v>
      </c>
      <c r="Q834" s="293" t="s">
        <v>2201</v>
      </c>
      <c r="R834" s="293">
        <v>1</v>
      </c>
      <c r="S834" s="517">
        <v>180000</v>
      </c>
      <c r="T834" s="520" t="e">
        <f>+[1]!Tabla46[[#This Row],[Precio Unitario]]*[1]!Tabla46[[#This Row],[Cantidad de Insumos]]</f>
        <v>#REF!</v>
      </c>
      <c r="U834" s="414">
        <v>263101</v>
      </c>
      <c r="V834" s="328" t="s">
        <v>926</v>
      </c>
      <c r="W834" s="420"/>
    </row>
    <row r="835" spans="2:23" ht="18.75" hidden="1" customHeight="1" x14ac:dyDescent="0.2">
      <c r="B835" s="419" t="e">
        <f>IF(Tabla46[[#This Row],[Tipos de Acciones]]="","",CONCATENATE(Tabla46[[#This Row],[POA]],".",Tabla46[[#This Row],[SRS]],".",Tabla46[[#This Row],[AREA]],".",Tabla46[[#This Row],[TIPO]]))</f>
        <v>#REF!</v>
      </c>
      <c r="C835" s="419" t="e">
        <f>IF(Tabla46[[#This Row],[Tipos de Acciones]]="","",'Formulario PPGR1'!#REF!)</f>
        <v>#REF!</v>
      </c>
      <c r="D835" s="419" t="e">
        <f>IF(Tabla46[[#This Row],[Tipos de Acciones]]="","",'Formulario PPGR1'!#REF!)</f>
        <v>#REF!</v>
      </c>
      <c r="E835" s="419" t="e">
        <f>IF(Tabla46[[#This Row],[Tipos de Acciones]]="","",'Formulario PPGR1'!#REF!)</f>
        <v>#REF!</v>
      </c>
      <c r="F835" s="419" t="e">
        <f>IF(Tabla46[[#This Row],[Tipos de Acciones]]="","",'Formulario PPGR1'!#REF!)</f>
        <v>#REF!</v>
      </c>
      <c r="G835" s="416" t="s">
        <v>936</v>
      </c>
      <c r="H835" s="416" t="s">
        <v>2221</v>
      </c>
      <c r="I835" s="417" t="s">
        <v>2231</v>
      </c>
      <c r="J835" s="416" t="s">
        <v>2231</v>
      </c>
      <c r="K835" s="418" t="s">
        <v>2232</v>
      </c>
      <c r="L835" s="416" t="s">
        <v>469</v>
      </c>
      <c r="M835" s="316" t="s">
        <v>2286</v>
      </c>
      <c r="N835" s="316" t="s">
        <v>1157</v>
      </c>
      <c r="O835" s="415" t="s">
        <v>2200</v>
      </c>
      <c r="P835" s="318" t="s">
        <v>1157</v>
      </c>
      <c r="Q835" s="293" t="s">
        <v>2201</v>
      </c>
      <c r="R835" s="293">
        <v>2</v>
      </c>
      <c r="S835" s="517">
        <v>32099.97</v>
      </c>
      <c r="T835" s="520" t="e">
        <f>+[1]!Tabla46[[#This Row],[Precio Unitario]]*[1]!Tabla46[[#This Row],[Cantidad de Insumos]]</f>
        <v>#REF!</v>
      </c>
      <c r="U835" s="414">
        <v>239301</v>
      </c>
      <c r="V835" s="328" t="s">
        <v>926</v>
      </c>
      <c r="W835" s="420"/>
    </row>
    <row r="836" spans="2:23" ht="18.75" hidden="1" customHeight="1" x14ac:dyDescent="0.2">
      <c r="B836" s="419" t="e">
        <f>IF(Tabla46[[#This Row],[Tipos de Acciones]]="","",CONCATENATE(Tabla46[[#This Row],[POA]],".",Tabla46[[#This Row],[SRS]],".",Tabla46[[#This Row],[AREA]],".",Tabla46[[#This Row],[TIPO]]))</f>
        <v>#REF!</v>
      </c>
      <c r="C836" s="419" t="e">
        <f>IF(Tabla46[[#This Row],[Tipos de Acciones]]="","",'Formulario PPGR1'!#REF!)</f>
        <v>#REF!</v>
      </c>
      <c r="D836" s="419" t="e">
        <f>IF(Tabla46[[#This Row],[Tipos de Acciones]]="","",'Formulario PPGR1'!#REF!)</f>
        <v>#REF!</v>
      </c>
      <c r="E836" s="419" t="e">
        <f>IF(Tabla46[[#This Row],[Tipos de Acciones]]="","",'Formulario PPGR1'!#REF!)</f>
        <v>#REF!</v>
      </c>
      <c r="F836" s="419" t="e">
        <f>IF(Tabla46[[#This Row],[Tipos de Acciones]]="","",'Formulario PPGR1'!#REF!)</f>
        <v>#REF!</v>
      </c>
      <c r="G836" s="416" t="s">
        <v>936</v>
      </c>
      <c r="H836" s="416" t="s">
        <v>2206</v>
      </c>
      <c r="I836" s="417" t="s">
        <v>2212</v>
      </c>
      <c r="J836" s="416" t="s">
        <v>2212</v>
      </c>
      <c r="K836" s="418" t="s">
        <v>2213</v>
      </c>
      <c r="L836" s="416" t="s">
        <v>469</v>
      </c>
      <c r="M836" s="316" t="s">
        <v>2287</v>
      </c>
      <c r="N836" s="316" t="s">
        <v>1157</v>
      </c>
      <c r="O836" s="415" t="s">
        <v>2200</v>
      </c>
      <c r="P836" s="318" t="s">
        <v>1157</v>
      </c>
      <c r="Q836" s="293" t="s">
        <v>2201</v>
      </c>
      <c r="R836" s="293">
        <v>1</v>
      </c>
      <c r="S836" s="517">
        <v>56050</v>
      </c>
      <c r="T836" s="520" t="e">
        <f>+[1]!Tabla46[[#This Row],[Precio Unitario]]*[1]!Tabla46[[#This Row],[Cantidad de Insumos]]</f>
        <v>#REF!</v>
      </c>
      <c r="U836" s="414">
        <v>261301</v>
      </c>
      <c r="V836" s="328" t="s">
        <v>926</v>
      </c>
      <c r="W836" s="420"/>
    </row>
    <row r="837" spans="2:23" ht="18.75" hidden="1" customHeight="1" x14ac:dyDescent="0.2">
      <c r="B837" s="419" t="e">
        <f>IF(Tabla46[[#This Row],[Tipos de Acciones]]="","",CONCATENATE(Tabla46[[#This Row],[POA]],".",Tabla46[[#This Row],[SRS]],".",Tabla46[[#This Row],[AREA]],".",Tabla46[[#This Row],[TIPO]]))</f>
        <v>#REF!</v>
      </c>
      <c r="C837" s="419" t="e">
        <f>IF(Tabla46[[#This Row],[Tipos de Acciones]]="","",'Formulario PPGR1'!#REF!)</f>
        <v>#REF!</v>
      </c>
      <c r="D837" s="419" t="e">
        <f>IF(Tabla46[[#This Row],[Tipos de Acciones]]="","",'Formulario PPGR1'!#REF!)</f>
        <v>#REF!</v>
      </c>
      <c r="E837" s="419" t="e">
        <f>IF(Tabla46[[#This Row],[Tipos de Acciones]]="","",'Formulario PPGR1'!#REF!)</f>
        <v>#REF!</v>
      </c>
      <c r="F837" s="419" t="e">
        <f>IF(Tabla46[[#This Row],[Tipos de Acciones]]="","",'Formulario PPGR1'!#REF!)</f>
        <v>#REF!</v>
      </c>
      <c r="G837" s="416" t="s">
        <v>934</v>
      </c>
      <c r="H837" s="416" t="s">
        <v>2206</v>
      </c>
      <c r="I837" s="417" t="s">
        <v>2212</v>
      </c>
      <c r="J837" s="416" t="s">
        <v>2212</v>
      </c>
      <c r="K837" s="418" t="s">
        <v>2213</v>
      </c>
      <c r="L837" s="416" t="s">
        <v>469</v>
      </c>
      <c r="M837" s="316" t="s">
        <v>2287</v>
      </c>
      <c r="N837" s="316" t="s">
        <v>1157</v>
      </c>
      <c r="O837" s="415" t="s">
        <v>2200</v>
      </c>
      <c r="P837" s="318" t="s">
        <v>1157</v>
      </c>
      <c r="Q837" s="293" t="s">
        <v>2201</v>
      </c>
      <c r="R837" s="293">
        <v>3</v>
      </c>
      <c r="S837" s="517">
        <v>56050</v>
      </c>
      <c r="T837" s="520" t="e">
        <f>+[1]!Tabla46[[#This Row],[Precio Unitario]]*[1]!Tabla46[[#This Row],[Cantidad de Insumos]]</f>
        <v>#REF!</v>
      </c>
      <c r="U837" s="414">
        <v>261301</v>
      </c>
      <c r="V837" s="328" t="s">
        <v>926</v>
      </c>
      <c r="W837" s="420"/>
    </row>
    <row r="838" spans="2:23" ht="18.75" hidden="1" customHeight="1" x14ac:dyDescent="0.2">
      <c r="B838" s="419" t="e">
        <f>IF(Tabla46[[#This Row],[Tipos de Acciones]]="","",CONCATENATE(Tabla46[[#This Row],[POA]],".",Tabla46[[#This Row],[SRS]],".",Tabla46[[#This Row],[AREA]],".",Tabla46[[#This Row],[TIPO]]))</f>
        <v>#REF!</v>
      </c>
      <c r="C838" s="419" t="e">
        <f>IF(Tabla46[[#This Row],[Tipos de Acciones]]="","",'Formulario PPGR1'!#REF!)</f>
        <v>#REF!</v>
      </c>
      <c r="D838" s="419" t="e">
        <f>IF(Tabla46[[#This Row],[Tipos de Acciones]]="","",'Formulario PPGR1'!#REF!)</f>
        <v>#REF!</v>
      </c>
      <c r="E838" s="419" t="e">
        <f>IF(Tabla46[[#This Row],[Tipos de Acciones]]="","",'Formulario PPGR1'!#REF!)</f>
        <v>#REF!</v>
      </c>
      <c r="F838" s="419" t="e">
        <f>IF(Tabla46[[#This Row],[Tipos de Acciones]]="","",'Formulario PPGR1'!#REF!)</f>
        <v>#REF!</v>
      </c>
      <c r="G838" s="416" t="s">
        <v>936</v>
      </c>
      <c r="H838" s="416" t="s">
        <v>2215</v>
      </c>
      <c r="I838" s="417" t="s">
        <v>2216</v>
      </c>
      <c r="J838" s="416" t="s">
        <v>2216</v>
      </c>
      <c r="K838" s="418" t="s">
        <v>2217</v>
      </c>
      <c r="L838" s="416" t="s">
        <v>469</v>
      </c>
      <c r="M838" s="316" t="s">
        <v>2287</v>
      </c>
      <c r="N838" s="316" t="s">
        <v>1157</v>
      </c>
      <c r="O838" s="415" t="s">
        <v>2200</v>
      </c>
      <c r="P838" s="318" t="s">
        <v>1157</v>
      </c>
      <c r="Q838" s="293" t="s">
        <v>2201</v>
      </c>
      <c r="R838" s="293">
        <v>1</v>
      </c>
      <c r="S838" s="517">
        <v>15000</v>
      </c>
      <c r="T838" s="520" t="e">
        <f>+[1]!Tabla46[[#This Row],[Precio Unitario]]*[1]!Tabla46[[#This Row],[Cantidad de Insumos]]</f>
        <v>#REF!</v>
      </c>
      <c r="U838" s="414">
        <v>239601</v>
      </c>
      <c r="V838" s="328" t="s">
        <v>926</v>
      </c>
      <c r="W838" s="420"/>
    </row>
    <row r="839" spans="2:23" ht="18.75" hidden="1" customHeight="1" x14ac:dyDescent="0.2">
      <c r="B839" s="419" t="e">
        <f>IF(Tabla46[[#This Row],[Tipos de Acciones]]="","",CONCATENATE(Tabla46[[#This Row],[POA]],".",Tabla46[[#This Row],[SRS]],".",Tabla46[[#This Row],[AREA]],".",Tabla46[[#This Row],[TIPO]]))</f>
        <v>#REF!</v>
      </c>
      <c r="C839" s="419" t="e">
        <f>IF(Tabla46[[#This Row],[Tipos de Acciones]]="","",'Formulario PPGR1'!#REF!)</f>
        <v>#REF!</v>
      </c>
      <c r="D839" s="419" t="e">
        <f>IF(Tabla46[[#This Row],[Tipos de Acciones]]="","",'Formulario PPGR1'!#REF!)</f>
        <v>#REF!</v>
      </c>
      <c r="E839" s="419" t="e">
        <f>IF(Tabla46[[#This Row],[Tipos de Acciones]]="","",'Formulario PPGR1'!#REF!)</f>
        <v>#REF!</v>
      </c>
      <c r="F839" s="419" t="e">
        <f>IF(Tabla46[[#This Row],[Tipos de Acciones]]="","",'Formulario PPGR1'!#REF!)</f>
        <v>#REF!</v>
      </c>
      <c r="G839" s="416" t="s">
        <v>936</v>
      </c>
      <c r="H839" s="416" t="s">
        <v>2218</v>
      </c>
      <c r="I839" s="417" t="s">
        <v>2219</v>
      </c>
      <c r="J839" s="416" t="s">
        <v>2219</v>
      </c>
      <c r="K839" s="418" t="s">
        <v>2220</v>
      </c>
      <c r="L839" s="416" t="s">
        <v>469</v>
      </c>
      <c r="M839" s="316" t="s">
        <v>2287</v>
      </c>
      <c r="N839" s="316" t="s">
        <v>1157</v>
      </c>
      <c r="O839" s="415" t="s">
        <v>2200</v>
      </c>
      <c r="P839" s="318" t="s">
        <v>1157</v>
      </c>
      <c r="Q839" s="293" t="s">
        <v>2201</v>
      </c>
      <c r="R839" s="293">
        <v>2</v>
      </c>
      <c r="S839" s="517">
        <v>8600</v>
      </c>
      <c r="T839" s="520" t="e">
        <f>+[1]!Tabla46[[#This Row],[Precio Unitario]]*[1]!Tabla46[[#This Row],[Cantidad de Insumos]]</f>
        <v>#REF!</v>
      </c>
      <c r="U839" s="414">
        <v>239601</v>
      </c>
      <c r="V839" s="328" t="s">
        <v>926</v>
      </c>
      <c r="W839" s="420"/>
    </row>
    <row r="840" spans="2:23" ht="18.75" hidden="1" customHeight="1" x14ac:dyDescent="0.2">
      <c r="B840" s="419" t="e">
        <f>IF(Tabla46[[#This Row],[Tipos de Acciones]]="","",CONCATENATE(Tabla46[[#This Row],[POA]],".",Tabla46[[#This Row],[SRS]],".",Tabla46[[#This Row],[AREA]],".",Tabla46[[#This Row],[TIPO]]))</f>
        <v>#REF!</v>
      </c>
      <c r="C840" s="419" t="e">
        <f>IF(Tabla46[[#This Row],[Tipos de Acciones]]="","",'Formulario PPGR1'!#REF!)</f>
        <v>#REF!</v>
      </c>
      <c r="D840" s="419" t="e">
        <f>IF(Tabla46[[#This Row],[Tipos de Acciones]]="","",'Formulario PPGR1'!#REF!)</f>
        <v>#REF!</v>
      </c>
      <c r="E840" s="419" t="e">
        <f>IF(Tabla46[[#This Row],[Tipos de Acciones]]="","",'Formulario PPGR1'!#REF!)</f>
        <v>#REF!</v>
      </c>
      <c r="F840" s="419" t="e">
        <f>IF(Tabla46[[#This Row],[Tipos de Acciones]]="","",'Formulario PPGR1'!#REF!)</f>
        <v>#REF!</v>
      </c>
      <c r="G840" s="416" t="s">
        <v>936</v>
      </c>
      <c r="H840" s="416" t="s">
        <v>2221</v>
      </c>
      <c r="I840" s="417" t="s">
        <v>2222</v>
      </c>
      <c r="J840" s="416" t="s">
        <v>2222</v>
      </c>
      <c r="K840" s="418" t="s">
        <v>2223</v>
      </c>
      <c r="L840" s="416" t="s">
        <v>469</v>
      </c>
      <c r="M840" s="316" t="s">
        <v>2287</v>
      </c>
      <c r="N840" s="316" t="s">
        <v>1157</v>
      </c>
      <c r="O840" s="415" t="s">
        <v>2200</v>
      </c>
      <c r="P840" s="318" t="s">
        <v>1157</v>
      </c>
      <c r="Q840" s="293" t="s">
        <v>2201</v>
      </c>
      <c r="R840" s="293">
        <v>2</v>
      </c>
      <c r="S840" s="517">
        <v>43660</v>
      </c>
      <c r="T840" s="520" t="e">
        <f>+[1]!Tabla46[[#This Row],[Precio Unitario]]*[1]!Tabla46[[#This Row],[Cantidad de Insumos]]</f>
        <v>#REF!</v>
      </c>
      <c r="U840" s="414">
        <v>261901</v>
      </c>
      <c r="V840" s="328" t="s">
        <v>926</v>
      </c>
      <c r="W840" s="420"/>
    </row>
    <row r="841" spans="2:23" ht="18.75" hidden="1" customHeight="1" x14ac:dyDescent="0.2">
      <c r="B841" s="419" t="e">
        <f>IF(Tabla46[[#This Row],[Tipos de Acciones]]="","",CONCATENATE(Tabla46[[#This Row],[POA]],".",Tabla46[[#This Row],[SRS]],".",Tabla46[[#This Row],[AREA]],".",Tabla46[[#This Row],[TIPO]]))</f>
        <v>#REF!</v>
      </c>
      <c r="C841" s="419" t="e">
        <f>IF(Tabla46[[#This Row],[Tipos de Acciones]]="","",'Formulario PPGR1'!#REF!)</f>
        <v>#REF!</v>
      </c>
      <c r="D841" s="419" t="e">
        <f>IF(Tabla46[[#This Row],[Tipos de Acciones]]="","",'Formulario PPGR1'!#REF!)</f>
        <v>#REF!</v>
      </c>
      <c r="E841" s="419" t="e">
        <f>IF(Tabla46[[#This Row],[Tipos de Acciones]]="","",'Formulario PPGR1'!#REF!)</f>
        <v>#REF!</v>
      </c>
      <c r="F841" s="419" t="e">
        <f>IF(Tabla46[[#This Row],[Tipos de Acciones]]="","",'Formulario PPGR1'!#REF!)</f>
        <v>#REF!</v>
      </c>
      <c r="G841" s="416" t="s">
        <v>936</v>
      </c>
      <c r="H841" s="416" t="s">
        <v>2221</v>
      </c>
      <c r="I841" s="417" t="s">
        <v>2224</v>
      </c>
      <c r="J841" s="416" t="s">
        <v>2224</v>
      </c>
      <c r="K841" s="418" t="s">
        <v>2225</v>
      </c>
      <c r="L841" s="416" t="s">
        <v>469</v>
      </c>
      <c r="M841" s="316" t="s">
        <v>2287</v>
      </c>
      <c r="N841" s="316" t="s">
        <v>1157</v>
      </c>
      <c r="O841" s="415" t="s">
        <v>2200</v>
      </c>
      <c r="P841" s="318" t="s">
        <v>1157</v>
      </c>
      <c r="Q841" s="293" t="s">
        <v>2201</v>
      </c>
      <c r="R841" s="293">
        <v>1</v>
      </c>
      <c r="S841" s="517">
        <v>44333.33</v>
      </c>
      <c r="T841" s="520" t="e">
        <f>+[1]!Tabla46[[#This Row],[Precio Unitario]]*[1]!Tabla46[[#This Row],[Cantidad de Insumos]]</f>
        <v>#REF!</v>
      </c>
      <c r="U841" s="414">
        <v>239301</v>
      </c>
      <c r="V841" s="328" t="s">
        <v>926</v>
      </c>
      <c r="W841" s="420"/>
    </row>
    <row r="842" spans="2:23" ht="18.75" hidden="1" customHeight="1" x14ac:dyDescent="0.2">
      <c r="B842" s="419" t="e">
        <f>IF(Tabla46[[#This Row],[Tipos de Acciones]]="","",CONCATENATE(Tabla46[[#This Row],[POA]],".",Tabla46[[#This Row],[SRS]],".",Tabla46[[#This Row],[AREA]],".",Tabla46[[#This Row],[TIPO]]))</f>
        <v>#REF!</v>
      </c>
      <c r="C842" s="419" t="e">
        <f>IF(Tabla46[[#This Row],[Tipos de Acciones]]="","",'Formulario PPGR1'!#REF!)</f>
        <v>#REF!</v>
      </c>
      <c r="D842" s="419" t="e">
        <f>IF(Tabla46[[#This Row],[Tipos de Acciones]]="","",'Formulario PPGR1'!#REF!)</f>
        <v>#REF!</v>
      </c>
      <c r="E842" s="419" t="e">
        <f>IF(Tabla46[[#This Row],[Tipos de Acciones]]="","",'Formulario PPGR1'!#REF!)</f>
        <v>#REF!</v>
      </c>
      <c r="F842" s="419" t="e">
        <f>IF(Tabla46[[#This Row],[Tipos de Acciones]]="","",'Formulario PPGR1'!#REF!)</f>
        <v>#REF!</v>
      </c>
      <c r="G842" s="416" t="s">
        <v>936</v>
      </c>
      <c r="H842" s="416" t="s">
        <v>2221</v>
      </c>
      <c r="I842" s="417" t="s">
        <v>2222</v>
      </c>
      <c r="J842" s="416" t="s">
        <v>2222</v>
      </c>
      <c r="K842" s="418" t="s">
        <v>2226</v>
      </c>
      <c r="L842" s="416" t="s">
        <v>469</v>
      </c>
      <c r="M842" s="316" t="s">
        <v>2287</v>
      </c>
      <c r="N842" s="316" t="s">
        <v>1157</v>
      </c>
      <c r="O842" s="415" t="s">
        <v>2200</v>
      </c>
      <c r="P842" s="318" t="s">
        <v>1157</v>
      </c>
      <c r="Q842" s="293" t="s">
        <v>2201</v>
      </c>
      <c r="R842" s="293">
        <v>1</v>
      </c>
      <c r="S842" s="517">
        <v>104465.4</v>
      </c>
      <c r="T842" s="520" t="e">
        <f>+[1]!Tabla46[[#This Row],[Precio Unitario]]*[1]!Tabla46[[#This Row],[Cantidad de Insumos]]</f>
        <v>#REF!</v>
      </c>
      <c r="U842" s="414">
        <v>261901</v>
      </c>
      <c r="V842" s="328" t="s">
        <v>926</v>
      </c>
      <c r="W842" s="420"/>
    </row>
    <row r="843" spans="2:23" ht="18.75" hidden="1" customHeight="1" x14ac:dyDescent="0.2">
      <c r="B843" s="419" t="e">
        <f>IF(Tabla46[[#This Row],[Tipos de Acciones]]="","",CONCATENATE(Tabla46[[#This Row],[POA]],".",Tabla46[[#This Row],[SRS]],".",Tabla46[[#This Row],[AREA]],".",Tabla46[[#This Row],[TIPO]]))</f>
        <v>#REF!</v>
      </c>
      <c r="C843" s="419" t="e">
        <f>IF(Tabla46[[#This Row],[Tipos de Acciones]]="","",'Formulario PPGR1'!#REF!)</f>
        <v>#REF!</v>
      </c>
      <c r="D843" s="419" t="e">
        <f>IF(Tabla46[[#This Row],[Tipos de Acciones]]="","",'Formulario PPGR1'!#REF!)</f>
        <v>#REF!</v>
      </c>
      <c r="E843" s="419" t="e">
        <f>IF(Tabla46[[#This Row],[Tipos de Acciones]]="","",'Formulario PPGR1'!#REF!)</f>
        <v>#REF!</v>
      </c>
      <c r="F843" s="419" t="e">
        <f>IF(Tabla46[[#This Row],[Tipos de Acciones]]="","",'Formulario PPGR1'!#REF!)</f>
        <v>#REF!</v>
      </c>
      <c r="G843" s="416" t="s">
        <v>936</v>
      </c>
      <c r="H843" s="416" t="s">
        <v>2221</v>
      </c>
      <c r="I843" s="417" t="s">
        <v>2227</v>
      </c>
      <c r="J843" s="416" t="s">
        <v>2227</v>
      </c>
      <c r="K843" s="418" t="s">
        <v>2228</v>
      </c>
      <c r="L843" s="416" t="s">
        <v>469</v>
      </c>
      <c r="M843" s="316" t="s">
        <v>2287</v>
      </c>
      <c r="N843" s="316" t="s">
        <v>1157</v>
      </c>
      <c r="O843" s="415" t="s">
        <v>2200</v>
      </c>
      <c r="P843" s="318" t="s">
        <v>1157</v>
      </c>
      <c r="Q843" s="293" t="s">
        <v>2201</v>
      </c>
      <c r="R843" s="293">
        <v>1</v>
      </c>
      <c r="S843" s="517">
        <v>12836.04</v>
      </c>
      <c r="T843" s="520" t="e">
        <f>+[1]!Tabla46[[#This Row],[Precio Unitario]]*[1]!Tabla46[[#This Row],[Cantidad de Insumos]]</f>
        <v>#REF!</v>
      </c>
      <c r="U843" s="414">
        <v>239301</v>
      </c>
      <c r="V843" s="328" t="s">
        <v>926</v>
      </c>
      <c r="W843" s="420"/>
    </row>
    <row r="844" spans="2:23" ht="18.75" customHeight="1" x14ac:dyDescent="0.2">
      <c r="B844" s="419" t="e">
        <f>IF(Tabla46[[#This Row],[Tipos de Acciones]]="","",CONCATENATE(Tabla46[[#This Row],[POA]],".",Tabla46[[#This Row],[SRS]],".",Tabla46[[#This Row],[AREA]],".",Tabla46[[#This Row],[TIPO]]))</f>
        <v>#REF!</v>
      </c>
      <c r="C844" s="419" t="e">
        <f>IF(Tabla46[[#This Row],[Tipos de Acciones]]="","",'Formulario PPGR1'!#REF!)</f>
        <v>#REF!</v>
      </c>
      <c r="D844" s="419" t="e">
        <f>IF(Tabla46[[#This Row],[Tipos de Acciones]]="","",'Formulario PPGR1'!#REF!)</f>
        <v>#REF!</v>
      </c>
      <c r="E844" s="419" t="e">
        <f>IF(Tabla46[[#This Row],[Tipos de Acciones]]="","",'Formulario PPGR1'!#REF!)</f>
        <v>#REF!</v>
      </c>
      <c r="F844" s="419" t="e">
        <f>IF(Tabla46[[#This Row],[Tipos de Acciones]]="","",'Formulario PPGR1'!#REF!)</f>
        <v>#REF!</v>
      </c>
      <c r="G844" s="416" t="s">
        <v>936</v>
      </c>
      <c r="H844" s="416" t="s">
        <v>2221</v>
      </c>
      <c r="I844" s="417" t="s">
        <v>2229</v>
      </c>
      <c r="J844" s="416" t="s">
        <v>2229</v>
      </c>
      <c r="K844" s="418" t="s">
        <v>2230</v>
      </c>
      <c r="L844" s="416" t="s">
        <v>469</v>
      </c>
      <c r="M844" s="316" t="s">
        <v>2287</v>
      </c>
      <c r="N844" s="316" t="s">
        <v>1157</v>
      </c>
      <c r="O844" s="415" t="s">
        <v>2200</v>
      </c>
      <c r="P844" s="318" t="s">
        <v>1157</v>
      </c>
      <c r="Q844" s="293" t="s">
        <v>2201</v>
      </c>
      <c r="R844" s="293">
        <v>1</v>
      </c>
      <c r="S844" s="517">
        <v>180000</v>
      </c>
      <c r="T844" s="520" t="e">
        <f>+[1]!Tabla46[[#This Row],[Precio Unitario]]*[1]!Tabla46[[#This Row],[Cantidad de Insumos]]</f>
        <v>#REF!</v>
      </c>
      <c r="U844" s="414">
        <v>263101</v>
      </c>
      <c r="V844" s="328" t="s">
        <v>926</v>
      </c>
      <c r="W844" s="420"/>
    </row>
    <row r="845" spans="2:23" ht="18.75" hidden="1" customHeight="1" x14ac:dyDescent="0.2">
      <c r="B845" s="419" t="e">
        <f>IF(Tabla46[[#This Row],[Tipos de Acciones]]="","",CONCATENATE(Tabla46[[#This Row],[POA]],".",Tabla46[[#This Row],[SRS]],".",Tabla46[[#This Row],[AREA]],".",Tabla46[[#This Row],[TIPO]]))</f>
        <v>#REF!</v>
      </c>
      <c r="C845" s="419" t="e">
        <f>IF(Tabla46[[#This Row],[Tipos de Acciones]]="","",'Formulario PPGR1'!#REF!)</f>
        <v>#REF!</v>
      </c>
      <c r="D845" s="419" t="e">
        <f>IF(Tabla46[[#This Row],[Tipos de Acciones]]="","",'Formulario PPGR1'!#REF!)</f>
        <v>#REF!</v>
      </c>
      <c r="E845" s="419" t="e">
        <f>IF(Tabla46[[#This Row],[Tipos de Acciones]]="","",'Formulario PPGR1'!#REF!)</f>
        <v>#REF!</v>
      </c>
      <c r="F845" s="419" t="e">
        <f>IF(Tabla46[[#This Row],[Tipos de Acciones]]="","",'Formulario PPGR1'!#REF!)</f>
        <v>#REF!</v>
      </c>
      <c r="G845" s="416" t="s">
        <v>936</v>
      </c>
      <c r="H845" s="416" t="s">
        <v>2221</v>
      </c>
      <c r="I845" s="417" t="s">
        <v>2231</v>
      </c>
      <c r="J845" s="416" t="s">
        <v>2231</v>
      </c>
      <c r="K845" s="418" t="s">
        <v>2232</v>
      </c>
      <c r="L845" s="416" t="s">
        <v>469</v>
      </c>
      <c r="M845" s="316" t="s">
        <v>2287</v>
      </c>
      <c r="N845" s="316" t="s">
        <v>1157</v>
      </c>
      <c r="O845" s="415" t="s">
        <v>2200</v>
      </c>
      <c r="P845" s="318" t="s">
        <v>1157</v>
      </c>
      <c r="Q845" s="293" t="s">
        <v>2201</v>
      </c>
      <c r="R845" s="293">
        <v>2</v>
      </c>
      <c r="S845" s="517">
        <v>32099.97</v>
      </c>
      <c r="T845" s="520" t="e">
        <f>+[1]!Tabla46[[#This Row],[Precio Unitario]]*[1]!Tabla46[[#This Row],[Cantidad de Insumos]]</f>
        <v>#REF!</v>
      </c>
      <c r="U845" s="414">
        <v>239301</v>
      </c>
      <c r="V845" s="328" t="s">
        <v>926</v>
      </c>
      <c r="W845" s="420"/>
    </row>
    <row r="846" spans="2:23" ht="18.75" hidden="1" customHeight="1" x14ac:dyDescent="0.2">
      <c r="B846" s="419" t="e">
        <f>IF(Tabla46[[#This Row],[Tipos de Acciones]]="","",CONCATENATE(Tabla46[[#This Row],[POA]],".",Tabla46[[#This Row],[SRS]],".",Tabla46[[#This Row],[AREA]],".",Tabla46[[#This Row],[TIPO]]))</f>
        <v>#REF!</v>
      </c>
      <c r="C846" s="419" t="e">
        <f>IF(Tabla46[[#This Row],[Tipos de Acciones]]="","",'Formulario PPGR1'!#REF!)</f>
        <v>#REF!</v>
      </c>
      <c r="D846" s="419" t="e">
        <f>IF(Tabla46[[#This Row],[Tipos de Acciones]]="","",'Formulario PPGR1'!#REF!)</f>
        <v>#REF!</v>
      </c>
      <c r="E846" s="419" t="e">
        <f>IF(Tabla46[[#This Row],[Tipos de Acciones]]="","",'Formulario PPGR1'!#REF!)</f>
        <v>#REF!</v>
      </c>
      <c r="F846" s="419" t="e">
        <f>IF(Tabla46[[#This Row],[Tipos de Acciones]]="","",'Formulario PPGR1'!#REF!)</f>
        <v>#REF!</v>
      </c>
      <c r="G846" s="416" t="s">
        <v>936</v>
      </c>
      <c r="H846" s="416" t="s">
        <v>2221</v>
      </c>
      <c r="I846" s="417" t="s">
        <v>2233</v>
      </c>
      <c r="J846" s="416" t="s">
        <v>2234</v>
      </c>
      <c r="K846" s="418" t="s">
        <v>2235</v>
      </c>
      <c r="L846" s="416" t="s">
        <v>469</v>
      </c>
      <c r="M846" s="316" t="s">
        <v>2287</v>
      </c>
      <c r="N846" s="316" t="s">
        <v>1157</v>
      </c>
      <c r="O846" s="415" t="s">
        <v>2200</v>
      </c>
      <c r="P846" s="318" t="s">
        <v>1157</v>
      </c>
      <c r="Q846" s="293" t="s">
        <v>2201</v>
      </c>
      <c r="R846" s="293">
        <v>1</v>
      </c>
      <c r="S846" s="517">
        <v>8270</v>
      </c>
      <c r="T846" s="520" t="e">
        <f>+[1]!Tabla46[[#This Row],[Precio Unitario]]*[1]!Tabla46[[#This Row],[Cantidad de Insumos]]</f>
        <v>#REF!</v>
      </c>
      <c r="U846" s="414">
        <v>239301</v>
      </c>
      <c r="V846" s="328" t="s">
        <v>926</v>
      </c>
      <c r="W846" s="420"/>
    </row>
    <row r="847" spans="2:23" ht="18.75" hidden="1" customHeight="1" x14ac:dyDescent="0.2">
      <c r="B847" s="419" t="e">
        <f>IF(Tabla46[[#This Row],[Tipos de Acciones]]="","",CONCATENATE(Tabla46[[#This Row],[POA]],".",Tabla46[[#This Row],[SRS]],".",Tabla46[[#This Row],[AREA]],".",Tabla46[[#This Row],[TIPO]]))</f>
        <v>#REF!</v>
      </c>
      <c r="C847" s="419" t="e">
        <f>IF(Tabla46[[#This Row],[Tipos de Acciones]]="","",'Formulario PPGR1'!#REF!)</f>
        <v>#REF!</v>
      </c>
      <c r="D847" s="419" t="e">
        <f>IF(Tabla46[[#This Row],[Tipos de Acciones]]="","",'Formulario PPGR1'!#REF!)</f>
        <v>#REF!</v>
      </c>
      <c r="E847" s="419" t="e">
        <f>IF(Tabla46[[#This Row],[Tipos de Acciones]]="","",'Formulario PPGR1'!#REF!)</f>
        <v>#REF!</v>
      </c>
      <c r="F847" s="419" t="e">
        <f>IF(Tabla46[[#This Row],[Tipos de Acciones]]="","",'Formulario PPGR1'!#REF!)</f>
        <v>#REF!</v>
      </c>
      <c r="G847" s="416" t="s">
        <v>936</v>
      </c>
      <c r="H847" s="416" t="s">
        <v>2221</v>
      </c>
      <c r="I847" s="417" t="s">
        <v>2236</v>
      </c>
      <c r="J847" s="416" t="s">
        <v>2236</v>
      </c>
      <c r="K847" s="418" t="s">
        <v>2237</v>
      </c>
      <c r="L847" s="416" t="s">
        <v>469</v>
      </c>
      <c r="M847" s="316" t="s">
        <v>2287</v>
      </c>
      <c r="N847" s="316" t="s">
        <v>1157</v>
      </c>
      <c r="O847" s="415" t="s">
        <v>2200</v>
      </c>
      <c r="P847" s="318" t="s">
        <v>1157</v>
      </c>
      <c r="Q847" s="293" t="s">
        <v>2201</v>
      </c>
      <c r="R847" s="293">
        <v>2</v>
      </c>
      <c r="S847" s="517">
        <v>15733.33</v>
      </c>
      <c r="T847" s="520" t="e">
        <f>+[1]!Tabla46[[#This Row],[Precio Unitario]]*[1]!Tabla46[[#This Row],[Cantidad de Insumos]]</f>
        <v>#REF!</v>
      </c>
      <c r="U847" s="414">
        <v>239301</v>
      </c>
      <c r="V847" s="328" t="s">
        <v>926</v>
      </c>
      <c r="W847" s="420"/>
    </row>
    <row r="848" spans="2:23" ht="18.75" hidden="1" customHeight="1" x14ac:dyDescent="0.2">
      <c r="B848" s="419" t="e">
        <f>IF(Tabla46[[#This Row],[Tipos de Acciones]]="","",CONCATENATE(Tabla46[[#This Row],[POA]],".",Tabla46[[#This Row],[SRS]],".",Tabla46[[#This Row],[AREA]],".",Tabla46[[#This Row],[TIPO]]))</f>
        <v>#REF!</v>
      </c>
      <c r="C848" s="419" t="e">
        <f>IF(Tabla46[[#This Row],[Tipos de Acciones]]="","",'Formulario PPGR1'!#REF!)</f>
        <v>#REF!</v>
      </c>
      <c r="D848" s="419" t="e">
        <f>IF(Tabla46[[#This Row],[Tipos de Acciones]]="","",'Formulario PPGR1'!#REF!)</f>
        <v>#REF!</v>
      </c>
      <c r="E848" s="419" t="e">
        <f>IF(Tabla46[[#This Row],[Tipos de Acciones]]="","",'Formulario PPGR1'!#REF!)</f>
        <v>#REF!</v>
      </c>
      <c r="F848" s="419" t="e">
        <f>IF(Tabla46[[#This Row],[Tipos de Acciones]]="","",'Formulario PPGR1'!#REF!)</f>
        <v>#REF!</v>
      </c>
      <c r="G848" s="416" t="s">
        <v>936</v>
      </c>
      <c r="H848" s="416" t="s">
        <v>2221</v>
      </c>
      <c r="I848" s="417" t="s">
        <v>2236</v>
      </c>
      <c r="J848" s="416" t="s">
        <v>2236</v>
      </c>
      <c r="K848" s="418" t="s">
        <v>2238</v>
      </c>
      <c r="L848" s="416" t="s">
        <v>469</v>
      </c>
      <c r="M848" s="316" t="s">
        <v>2287</v>
      </c>
      <c r="N848" s="316" t="s">
        <v>1157</v>
      </c>
      <c r="O848" s="415" t="s">
        <v>2200</v>
      </c>
      <c r="P848" s="318" t="s">
        <v>1157</v>
      </c>
      <c r="Q848" s="293" t="s">
        <v>2201</v>
      </c>
      <c r="R848" s="293">
        <v>2</v>
      </c>
      <c r="S848" s="517">
        <v>4500</v>
      </c>
      <c r="T848" s="520" t="e">
        <f>+[1]!Tabla46[[#This Row],[Precio Unitario]]*[1]!Tabla46[[#This Row],[Cantidad de Insumos]]</f>
        <v>#REF!</v>
      </c>
      <c r="U848" s="414">
        <v>239301</v>
      </c>
      <c r="V848" s="328" t="s">
        <v>926</v>
      </c>
      <c r="W848" s="420"/>
    </row>
    <row r="849" spans="2:23" ht="18.75" hidden="1" customHeight="1" x14ac:dyDescent="0.2">
      <c r="B849" s="419" t="e">
        <f>IF(Tabla46[[#This Row],[Tipos de Acciones]]="","",CONCATENATE(Tabla46[[#This Row],[POA]],".",Tabla46[[#This Row],[SRS]],".",Tabla46[[#This Row],[AREA]],".",Tabla46[[#This Row],[TIPO]]))</f>
        <v>#REF!</v>
      </c>
      <c r="C849" s="419" t="e">
        <f>IF(Tabla46[[#This Row],[Tipos de Acciones]]="","",'Formulario PPGR1'!#REF!)</f>
        <v>#REF!</v>
      </c>
      <c r="D849" s="419" t="e">
        <f>IF(Tabla46[[#This Row],[Tipos de Acciones]]="","",'Formulario PPGR1'!#REF!)</f>
        <v>#REF!</v>
      </c>
      <c r="E849" s="419" t="e">
        <f>IF(Tabla46[[#This Row],[Tipos de Acciones]]="","",'Formulario PPGR1'!#REF!)</f>
        <v>#REF!</v>
      </c>
      <c r="F849" s="419" t="e">
        <f>IF(Tabla46[[#This Row],[Tipos de Acciones]]="","",'Formulario PPGR1'!#REF!)</f>
        <v>#REF!</v>
      </c>
      <c r="G849" s="416" t="s">
        <v>936</v>
      </c>
      <c r="H849" s="416" t="s">
        <v>2221</v>
      </c>
      <c r="I849" s="417" t="s">
        <v>2236</v>
      </c>
      <c r="J849" s="416" t="s">
        <v>2236</v>
      </c>
      <c r="K849" s="418" t="s">
        <v>2239</v>
      </c>
      <c r="L849" s="416" t="s">
        <v>469</v>
      </c>
      <c r="M849" s="316" t="s">
        <v>2287</v>
      </c>
      <c r="N849" s="316" t="s">
        <v>1157</v>
      </c>
      <c r="O849" s="415" t="s">
        <v>2200</v>
      </c>
      <c r="P849" s="318" t="s">
        <v>1157</v>
      </c>
      <c r="Q849" s="293" t="s">
        <v>2201</v>
      </c>
      <c r="R849" s="293">
        <v>2</v>
      </c>
      <c r="S849" s="517">
        <v>15733.33</v>
      </c>
      <c r="T849" s="520" t="e">
        <f>+[1]!Tabla46[[#This Row],[Precio Unitario]]*[1]!Tabla46[[#This Row],[Cantidad de Insumos]]</f>
        <v>#REF!</v>
      </c>
      <c r="U849" s="414">
        <v>239301</v>
      </c>
      <c r="V849" s="328" t="s">
        <v>926</v>
      </c>
      <c r="W849" s="420"/>
    </row>
    <row r="850" spans="2:23" ht="18.75" hidden="1" customHeight="1" x14ac:dyDescent="0.2">
      <c r="B850" s="419" t="e">
        <f>IF(Tabla46[[#This Row],[Tipos de Acciones]]="","",CONCATENATE(Tabla46[[#This Row],[POA]],".",Tabla46[[#This Row],[SRS]],".",Tabla46[[#This Row],[AREA]],".",Tabla46[[#This Row],[TIPO]]))</f>
        <v>#REF!</v>
      </c>
      <c r="C850" s="419" t="e">
        <f>IF(Tabla46[[#This Row],[Tipos de Acciones]]="","",'Formulario PPGR1'!#REF!)</f>
        <v>#REF!</v>
      </c>
      <c r="D850" s="419" t="e">
        <f>IF(Tabla46[[#This Row],[Tipos de Acciones]]="","",'Formulario PPGR1'!#REF!)</f>
        <v>#REF!</v>
      </c>
      <c r="E850" s="419" t="e">
        <f>IF(Tabla46[[#This Row],[Tipos de Acciones]]="","",'Formulario PPGR1'!#REF!)</f>
        <v>#REF!</v>
      </c>
      <c r="F850" s="419" t="e">
        <f>IF(Tabla46[[#This Row],[Tipos de Acciones]]="","",'Formulario PPGR1'!#REF!)</f>
        <v>#REF!</v>
      </c>
      <c r="G850" s="416" t="s">
        <v>936</v>
      </c>
      <c r="H850" s="416" t="s">
        <v>2221</v>
      </c>
      <c r="I850" s="417" t="s">
        <v>2236</v>
      </c>
      <c r="J850" s="416" t="s">
        <v>2236</v>
      </c>
      <c r="K850" s="418" t="s">
        <v>2240</v>
      </c>
      <c r="L850" s="416" t="s">
        <v>469</v>
      </c>
      <c r="M850" s="316" t="s">
        <v>2287</v>
      </c>
      <c r="N850" s="316" t="s">
        <v>1157</v>
      </c>
      <c r="O850" s="415" t="s">
        <v>2200</v>
      </c>
      <c r="P850" s="318" t="s">
        <v>1157</v>
      </c>
      <c r="Q850" s="293" t="s">
        <v>2201</v>
      </c>
      <c r="R850" s="293">
        <v>2</v>
      </c>
      <c r="S850" s="517">
        <v>4500</v>
      </c>
      <c r="T850" s="520" t="e">
        <f>+[1]!Tabla46[[#This Row],[Precio Unitario]]*[1]!Tabla46[[#This Row],[Cantidad de Insumos]]</f>
        <v>#REF!</v>
      </c>
      <c r="U850" s="414">
        <v>239301</v>
      </c>
      <c r="V850" s="328" t="s">
        <v>926</v>
      </c>
      <c r="W850" s="420"/>
    </row>
    <row r="851" spans="2:23" ht="18.75" hidden="1" customHeight="1" x14ac:dyDescent="0.2">
      <c r="B851" s="419" t="e">
        <f>IF(Tabla46[[#This Row],[Tipos de Acciones]]="","",CONCATENATE(Tabla46[[#This Row],[POA]],".",Tabla46[[#This Row],[SRS]],".",Tabla46[[#This Row],[AREA]],".",Tabla46[[#This Row],[TIPO]]))</f>
        <v>#REF!</v>
      </c>
      <c r="C851" s="419" t="e">
        <f>IF(Tabla46[[#This Row],[Tipos de Acciones]]="","",'Formulario PPGR1'!#REF!)</f>
        <v>#REF!</v>
      </c>
      <c r="D851" s="419" t="e">
        <f>IF(Tabla46[[#This Row],[Tipos de Acciones]]="","",'Formulario PPGR1'!#REF!)</f>
        <v>#REF!</v>
      </c>
      <c r="E851" s="419" t="e">
        <f>IF(Tabla46[[#This Row],[Tipos de Acciones]]="","",'Formulario PPGR1'!#REF!)</f>
        <v>#REF!</v>
      </c>
      <c r="F851" s="419" t="e">
        <f>IF(Tabla46[[#This Row],[Tipos de Acciones]]="","",'Formulario PPGR1'!#REF!)</f>
        <v>#REF!</v>
      </c>
      <c r="G851" s="416" t="s">
        <v>936</v>
      </c>
      <c r="H851" s="416" t="s">
        <v>2221</v>
      </c>
      <c r="I851" s="417" t="s">
        <v>2241</v>
      </c>
      <c r="J851" s="416" t="s">
        <v>2241</v>
      </c>
      <c r="K851" s="418" t="s">
        <v>2242</v>
      </c>
      <c r="L851" s="416" t="s">
        <v>469</v>
      </c>
      <c r="M851" s="316" t="s">
        <v>2287</v>
      </c>
      <c r="N851" s="316" t="s">
        <v>1157</v>
      </c>
      <c r="O851" s="415" t="s">
        <v>2200</v>
      </c>
      <c r="P851" s="318" t="s">
        <v>1157</v>
      </c>
      <c r="Q851" s="293" t="s">
        <v>2201</v>
      </c>
      <c r="R851" s="293">
        <v>2</v>
      </c>
      <c r="S851" s="517">
        <v>980</v>
      </c>
      <c r="T851" s="520" t="e">
        <f>+[1]!Tabla46[[#This Row],[Precio Unitario]]*[1]!Tabla46[[#This Row],[Cantidad de Insumos]]</f>
        <v>#REF!</v>
      </c>
      <c r="U851" s="414">
        <v>239301</v>
      </c>
      <c r="V851" s="328" t="s">
        <v>926</v>
      </c>
      <c r="W851" s="420"/>
    </row>
    <row r="852" spans="2:23" ht="18.75" hidden="1" customHeight="1" x14ac:dyDescent="0.2">
      <c r="B852" s="419" t="e">
        <f>IF(Tabla46[[#This Row],[Tipos de Acciones]]="","",CONCATENATE(Tabla46[[#This Row],[POA]],".",Tabla46[[#This Row],[SRS]],".",Tabla46[[#This Row],[AREA]],".",Tabla46[[#This Row],[TIPO]]))</f>
        <v>#REF!</v>
      </c>
      <c r="C852" s="419" t="e">
        <f>IF(Tabla46[[#This Row],[Tipos de Acciones]]="","",'Formulario PPGR1'!#REF!)</f>
        <v>#REF!</v>
      </c>
      <c r="D852" s="419" t="e">
        <f>IF(Tabla46[[#This Row],[Tipos de Acciones]]="","",'Formulario PPGR1'!#REF!)</f>
        <v>#REF!</v>
      </c>
      <c r="E852" s="419" t="e">
        <f>IF(Tabla46[[#This Row],[Tipos de Acciones]]="","",'Formulario PPGR1'!#REF!)</f>
        <v>#REF!</v>
      </c>
      <c r="F852" s="419" t="e">
        <f>IF(Tabla46[[#This Row],[Tipos de Acciones]]="","",'Formulario PPGR1'!#REF!)</f>
        <v>#REF!</v>
      </c>
      <c r="G852" s="416" t="s">
        <v>936</v>
      </c>
      <c r="H852" s="416" t="s">
        <v>2221</v>
      </c>
      <c r="I852" s="417" t="s">
        <v>2241</v>
      </c>
      <c r="J852" s="416" t="s">
        <v>2241</v>
      </c>
      <c r="K852" s="418" t="s">
        <v>2243</v>
      </c>
      <c r="L852" s="416" t="s">
        <v>469</v>
      </c>
      <c r="M852" s="316" t="s">
        <v>2287</v>
      </c>
      <c r="N852" s="316" t="s">
        <v>1157</v>
      </c>
      <c r="O852" s="415" t="s">
        <v>2200</v>
      </c>
      <c r="P852" s="318" t="s">
        <v>1157</v>
      </c>
      <c r="Q852" s="293" t="s">
        <v>2201</v>
      </c>
      <c r="R852" s="293">
        <v>2</v>
      </c>
      <c r="S852" s="517">
        <v>3520</v>
      </c>
      <c r="T852" s="520" t="e">
        <f>+[1]!Tabla46[[#This Row],[Precio Unitario]]*[1]!Tabla46[[#This Row],[Cantidad de Insumos]]</f>
        <v>#REF!</v>
      </c>
      <c r="U852" s="414">
        <v>239301</v>
      </c>
      <c r="V852" s="328" t="s">
        <v>926</v>
      </c>
      <c r="W852" s="420"/>
    </row>
    <row r="853" spans="2:23" ht="18.75" hidden="1" customHeight="1" x14ac:dyDescent="0.2">
      <c r="B853" s="419" t="e">
        <f>IF(Tabla46[[#This Row],[Tipos de Acciones]]="","",CONCATENATE(Tabla46[[#This Row],[POA]],".",Tabla46[[#This Row],[SRS]],".",Tabla46[[#This Row],[AREA]],".",Tabla46[[#This Row],[TIPO]]))</f>
        <v>#REF!</v>
      </c>
      <c r="C853" s="419" t="e">
        <f>IF(Tabla46[[#This Row],[Tipos de Acciones]]="","",'Formulario PPGR1'!#REF!)</f>
        <v>#REF!</v>
      </c>
      <c r="D853" s="419" t="e">
        <f>IF(Tabla46[[#This Row],[Tipos de Acciones]]="","",'Formulario PPGR1'!#REF!)</f>
        <v>#REF!</v>
      </c>
      <c r="E853" s="419" t="e">
        <f>IF(Tabla46[[#This Row],[Tipos de Acciones]]="","",'Formulario PPGR1'!#REF!)</f>
        <v>#REF!</v>
      </c>
      <c r="F853" s="419" t="e">
        <f>IF(Tabla46[[#This Row],[Tipos de Acciones]]="","",'Formulario PPGR1'!#REF!)</f>
        <v>#REF!</v>
      </c>
      <c r="G853" s="416" t="s">
        <v>936</v>
      </c>
      <c r="H853" s="416" t="s">
        <v>2221</v>
      </c>
      <c r="I853" s="417" t="s">
        <v>2244</v>
      </c>
      <c r="J853" s="416" t="s">
        <v>2244</v>
      </c>
      <c r="K853" s="418" t="s">
        <v>2245</v>
      </c>
      <c r="L853" s="416" t="s">
        <v>469</v>
      </c>
      <c r="M853" s="316" t="s">
        <v>2287</v>
      </c>
      <c r="N853" s="316" t="s">
        <v>1157</v>
      </c>
      <c r="O853" s="415" t="s">
        <v>2200</v>
      </c>
      <c r="P853" s="318" t="s">
        <v>1157</v>
      </c>
      <c r="Q853" s="293" t="s">
        <v>2201</v>
      </c>
      <c r="R853" s="293">
        <v>1</v>
      </c>
      <c r="S853" s="517">
        <v>14666.65</v>
      </c>
      <c r="T853" s="520" t="e">
        <f>+[1]!Tabla46[[#This Row],[Precio Unitario]]*[1]!Tabla46[[#This Row],[Cantidad de Insumos]]</f>
        <v>#REF!</v>
      </c>
      <c r="U853" s="414">
        <v>239601</v>
      </c>
      <c r="V853" s="328" t="s">
        <v>926</v>
      </c>
      <c r="W853" s="420"/>
    </row>
    <row r="854" spans="2:23" ht="18.75" hidden="1" customHeight="1" x14ac:dyDescent="0.2">
      <c r="B854" s="419" t="e">
        <f>IF(Tabla46[[#This Row],[Tipos de Acciones]]="","",CONCATENATE(Tabla46[[#This Row],[POA]],".",Tabla46[[#This Row],[SRS]],".",Tabla46[[#This Row],[AREA]],".",Tabla46[[#This Row],[TIPO]]))</f>
        <v>#REF!</v>
      </c>
      <c r="C854" s="419" t="e">
        <f>IF(Tabla46[[#This Row],[Tipos de Acciones]]="","",'Formulario PPGR1'!#REF!)</f>
        <v>#REF!</v>
      </c>
      <c r="D854" s="419" t="e">
        <f>IF(Tabla46[[#This Row],[Tipos de Acciones]]="","",'Formulario PPGR1'!#REF!)</f>
        <v>#REF!</v>
      </c>
      <c r="E854" s="419" t="e">
        <f>IF(Tabla46[[#This Row],[Tipos de Acciones]]="","",'Formulario PPGR1'!#REF!)</f>
        <v>#REF!</v>
      </c>
      <c r="F854" s="419" t="e">
        <f>IF(Tabla46[[#This Row],[Tipos de Acciones]]="","",'Formulario PPGR1'!#REF!)</f>
        <v>#REF!</v>
      </c>
      <c r="G854" s="416" t="s">
        <v>936</v>
      </c>
      <c r="H854" s="416" t="s">
        <v>2221</v>
      </c>
      <c r="I854" s="417" t="s">
        <v>2246</v>
      </c>
      <c r="J854" s="416" t="s">
        <v>2246</v>
      </c>
      <c r="K854" s="418" t="s">
        <v>2247</v>
      </c>
      <c r="L854" s="416" t="s">
        <v>469</v>
      </c>
      <c r="M854" s="316" t="s">
        <v>2287</v>
      </c>
      <c r="N854" s="316" t="s">
        <v>1157</v>
      </c>
      <c r="O854" s="415" t="s">
        <v>2200</v>
      </c>
      <c r="P854" s="318" t="s">
        <v>1157</v>
      </c>
      <c r="Q854" s="293" t="s">
        <v>2201</v>
      </c>
      <c r="R854" s="293">
        <v>1</v>
      </c>
      <c r="S854" s="517">
        <v>257712</v>
      </c>
      <c r="T854" s="520" t="e">
        <f>+[1]!Tabla46[[#This Row],[Precio Unitario]]*[1]!Tabla46[[#This Row],[Cantidad de Insumos]]</f>
        <v>#REF!</v>
      </c>
      <c r="U854" s="414">
        <v>261401</v>
      </c>
      <c r="V854" s="328" t="s">
        <v>926</v>
      </c>
      <c r="W854" s="420"/>
    </row>
    <row r="855" spans="2:23" ht="18.75" hidden="1" customHeight="1" x14ac:dyDescent="0.2">
      <c r="B855" s="419" t="e">
        <f>IF(Tabla46[[#This Row],[Tipos de Acciones]]="","",CONCATENATE(Tabla46[[#This Row],[POA]],".",Tabla46[[#This Row],[SRS]],".",Tabla46[[#This Row],[AREA]],".",Tabla46[[#This Row],[TIPO]]))</f>
        <v>#REF!</v>
      </c>
      <c r="C855" s="419" t="e">
        <f>IF(Tabla46[[#This Row],[Tipos de Acciones]]="","",'Formulario PPGR1'!#REF!)</f>
        <v>#REF!</v>
      </c>
      <c r="D855" s="419" t="e">
        <f>IF(Tabla46[[#This Row],[Tipos de Acciones]]="","",'Formulario PPGR1'!#REF!)</f>
        <v>#REF!</v>
      </c>
      <c r="E855" s="419" t="e">
        <f>IF(Tabla46[[#This Row],[Tipos de Acciones]]="","",'Formulario PPGR1'!#REF!)</f>
        <v>#REF!</v>
      </c>
      <c r="F855" s="419" t="e">
        <f>IF(Tabla46[[#This Row],[Tipos de Acciones]]="","",'Formulario PPGR1'!#REF!)</f>
        <v>#REF!</v>
      </c>
      <c r="G855" s="416" t="s">
        <v>936</v>
      </c>
      <c r="H855" s="416" t="s">
        <v>2209</v>
      </c>
      <c r="I855" s="417" t="s">
        <v>2200</v>
      </c>
      <c r="J855" s="416" t="s">
        <v>2248</v>
      </c>
      <c r="K855" s="418" t="s">
        <v>2248</v>
      </c>
      <c r="L855" s="416" t="s">
        <v>469</v>
      </c>
      <c r="M855" s="316" t="s">
        <v>2287</v>
      </c>
      <c r="N855" s="316" t="s">
        <v>1157</v>
      </c>
      <c r="O855" s="415" t="s">
        <v>2200</v>
      </c>
      <c r="P855" s="318" t="s">
        <v>1157</v>
      </c>
      <c r="Q855" s="293" t="s">
        <v>2201</v>
      </c>
      <c r="R855" s="293">
        <v>1</v>
      </c>
      <c r="S855" s="517">
        <v>30000</v>
      </c>
      <c r="T855" s="520" t="e">
        <f>+[1]!Tabla46[[#This Row],[Precio Unitario]]*[1]!Tabla46[[#This Row],[Cantidad de Insumos]]</f>
        <v>#REF!</v>
      </c>
      <c r="U855" s="414">
        <v>265801</v>
      </c>
      <c r="V855" s="328" t="s">
        <v>926</v>
      </c>
      <c r="W855" s="420"/>
    </row>
    <row r="856" spans="2:23" ht="18.75" hidden="1" customHeight="1" x14ac:dyDescent="0.2">
      <c r="B856" s="419" t="e">
        <f>IF(Tabla46[[#This Row],[Tipos de Acciones]]="","",CONCATENATE(Tabla46[[#This Row],[POA]],".",Tabla46[[#This Row],[SRS]],".",Tabla46[[#This Row],[AREA]],".",Tabla46[[#This Row],[TIPO]]))</f>
        <v>#REF!</v>
      </c>
      <c r="C856" s="419" t="e">
        <f>IF(Tabla46[[#This Row],[Tipos de Acciones]]="","",'Formulario PPGR1'!#REF!)</f>
        <v>#REF!</v>
      </c>
      <c r="D856" s="419" t="e">
        <f>IF(Tabla46[[#This Row],[Tipos de Acciones]]="","",'Formulario PPGR1'!#REF!)</f>
        <v>#REF!</v>
      </c>
      <c r="E856" s="419" t="e">
        <f>IF(Tabla46[[#This Row],[Tipos de Acciones]]="","",'Formulario PPGR1'!#REF!)</f>
        <v>#REF!</v>
      </c>
      <c r="F856" s="419" t="e">
        <f>IF(Tabla46[[#This Row],[Tipos de Acciones]]="","",'Formulario PPGR1'!#REF!)</f>
        <v>#REF!</v>
      </c>
      <c r="G856" s="416" t="s">
        <v>934</v>
      </c>
      <c r="H856" s="416" t="s">
        <v>2209</v>
      </c>
      <c r="I856" s="417" t="s">
        <v>2200</v>
      </c>
      <c r="J856" s="416" t="s">
        <v>2248</v>
      </c>
      <c r="K856" s="418" t="s">
        <v>2248</v>
      </c>
      <c r="L856" s="416" t="s">
        <v>469</v>
      </c>
      <c r="M856" s="316" t="s">
        <v>2287</v>
      </c>
      <c r="N856" s="316" t="s">
        <v>1157</v>
      </c>
      <c r="O856" s="415" t="s">
        <v>2200</v>
      </c>
      <c r="P856" s="318" t="s">
        <v>1157</v>
      </c>
      <c r="Q856" s="293" t="s">
        <v>2201</v>
      </c>
      <c r="R856" s="293">
        <v>3</v>
      </c>
      <c r="S856" s="517">
        <v>5000</v>
      </c>
      <c r="T856" s="520" t="e">
        <f>+[1]!Tabla46[[#This Row],[Precio Unitario]]*[1]!Tabla46[[#This Row],[Cantidad de Insumos]]</f>
        <v>#REF!</v>
      </c>
      <c r="U856" s="414">
        <v>265801</v>
      </c>
      <c r="V856" s="328" t="s">
        <v>926</v>
      </c>
      <c r="W856" s="420"/>
    </row>
    <row r="857" spans="2:23" ht="18.75" hidden="1" customHeight="1" x14ac:dyDescent="0.2">
      <c r="B857" s="419" t="e">
        <f>IF(Tabla46[[#This Row],[Tipos de Acciones]]="","",CONCATENATE(Tabla46[[#This Row],[POA]],".",Tabla46[[#This Row],[SRS]],".",Tabla46[[#This Row],[AREA]],".",Tabla46[[#This Row],[TIPO]]))</f>
        <v>#REF!</v>
      </c>
      <c r="C857" s="419" t="e">
        <f>IF(Tabla46[[#This Row],[Tipos de Acciones]]="","",'Formulario PPGR1'!#REF!)</f>
        <v>#REF!</v>
      </c>
      <c r="D857" s="419" t="e">
        <f>IF(Tabla46[[#This Row],[Tipos de Acciones]]="","",'Formulario PPGR1'!#REF!)</f>
        <v>#REF!</v>
      </c>
      <c r="E857" s="419" t="e">
        <f>IF(Tabla46[[#This Row],[Tipos de Acciones]]="","",'Formulario PPGR1'!#REF!)</f>
        <v>#REF!</v>
      </c>
      <c r="F857" s="419" t="e">
        <f>IF(Tabla46[[#This Row],[Tipos de Acciones]]="","",'Formulario PPGR1'!#REF!)</f>
        <v>#REF!</v>
      </c>
      <c r="G857" s="416" t="s">
        <v>936</v>
      </c>
      <c r="H857" s="416" t="s">
        <v>2206</v>
      </c>
      <c r="I857" s="417" t="s">
        <v>2212</v>
      </c>
      <c r="J857" s="416" t="s">
        <v>2212</v>
      </c>
      <c r="K857" s="418" t="s">
        <v>2213</v>
      </c>
      <c r="L857" s="416" t="s">
        <v>469</v>
      </c>
      <c r="M857" s="316" t="s">
        <v>2288</v>
      </c>
      <c r="N857" s="316" t="s">
        <v>1157</v>
      </c>
      <c r="O857" s="415" t="s">
        <v>2200</v>
      </c>
      <c r="P857" s="318" t="s">
        <v>1157</v>
      </c>
      <c r="Q857" s="293" t="s">
        <v>2201</v>
      </c>
      <c r="R857" s="293">
        <v>1</v>
      </c>
      <c r="S857" s="517">
        <v>56050</v>
      </c>
      <c r="T857" s="520" t="e">
        <f>+[1]!Tabla46[[#This Row],[Precio Unitario]]*[1]!Tabla46[[#This Row],[Cantidad de Insumos]]</f>
        <v>#REF!</v>
      </c>
      <c r="U857" s="414">
        <v>261301</v>
      </c>
      <c r="V857" s="328" t="s">
        <v>926</v>
      </c>
      <c r="W857" s="420"/>
    </row>
    <row r="858" spans="2:23" ht="18.75" hidden="1" customHeight="1" x14ac:dyDescent="0.2">
      <c r="B858" s="419" t="e">
        <f>IF(Tabla46[[#This Row],[Tipos de Acciones]]="","",CONCATENATE(Tabla46[[#This Row],[POA]],".",Tabla46[[#This Row],[SRS]],".",Tabla46[[#This Row],[AREA]],".",Tabla46[[#This Row],[TIPO]]))</f>
        <v>#REF!</v>
      </c>
      <c r="C858" s="419" t="e">
        <f>IF(Tabla46[[#This Row],[Tipos de Acciones]]="","",'Formulario PPGR1'!#REF!)</f>
        <v>#REF!</v>
      </c>
      <c r="D858" s="419" t="e">
        <f>IF(Tabla46[[#This Row],[Tipos de Acciones]]="","",'Formulario PPGR1'!#REF!)</f>
        <v>#REF!</v>
      </c>
      <c r="E858" s="419" t="e">
        <f>IF(Tabla46[[#This Row],[Tipos de Acciones]]="","",'Formulario PPGR1'!#REF!)</f>
        <v>#REF!</v>
      </c>
      <c r="F858" s="419" t="e">
        <f>IF(Tabla46[[#This Row],[Tipos de Acciones]]="","",'Formulario PPGR1'!#REF!)</f>
        <v>#REF!</v>
      </c>
      <c r="G858" s="416" t="s">
        <v>934</v>
      </c>
      <c r="H858" s="416" t="s">
        <v>2206</v>
      </c>
      <c r="I858" s="417" t="s">
        <v>2212</v>
      </c>
      <c r="J858" s="416" t="s">
        <v>2212</v>
      </c>
      <c r="K858" s="418" t="s">
        <v>2213</v>
      </c>
      <c r="L858" s="416" t="s">
        <v>469</v>
      </c>
      <c r="M858" s="316" t="s">
        <v>2288</v>
      </c>
      <c r="N858" s="316" t="s">
        <v>1157</v>
      </c>
      <c r="O858" s="415" t="s">
        <v>2200</v>
      </c>
      <c r="P858" s="318" t="s">
        <v>1157</v>
      </c>
      <c r="Q858" s="293" t="s">
        <v>2201</v>
      </c>
      <c r="R858" s="293">
        <v>3</v>
      </c>
      <c r="S858" s="517">
        <v>5000</v>
      </c>
      <c r="T858" s="520" t="e">
        <f>+[1]!Tabla46[[#This Row],[Precio Unitario]]*[1]!Tabla46[[#This Row],[Cantidad de Insumos]]</f>
        <v>#REF!</v>
      </c>
      <c r="U858" s="414">
        <v>261301</v>
      </c>
      <c r="V858" s="328" t="s">
        <v>926</v>
      </c>
      <c r="W858" s="420"/>
    </row>
    <row r="859" spans="2:23" ht="18.75" hidden="1" customHeight="1" x14ac:dyDescent="0.2">
      <c r="B859" s="419" t="e">
        <f>IF(Tabla46[[#This Row],[Tipos de Acciones]]="","",CONCATENATE(Tabla46[[#This Row],[POA]],".",Tabla46[[#This Row],[SRS]],".",Tabla46[[#This Row],[AREA]],".",Tabla46[[#This Row],[TIPO]]))</f>
        <v>#REF!</v>
      </c>
      <c r="C859" s="419" t="e">
        <f>IF(Tabla46[[#This Row],[Tipos de Acciones]]="","",'Formulario PPGR1'!#REF!)</f>
        <v>#REF!</v>
      </c>
      <c r="D859" s="419" t="e">
        <f>IF(Tabla46[[#This Row],[Tipos de Acciones]]="","",'Formulario PPGR1'!#REF!)</f>
        <v>#REF!</v>
      </c>
      <c r="E859" s="419" t="e">
        <f>IF(Tabla46[[#This Row],[Tipos de Acciones]]="","",'Formulario PPGR1'!#REF!)</f>
        <v>#REF!</v>
      </c>
      <c r="F859" s="419" t="e">
        <f>IF(Tabla46[[#This Row],[Tipos de Acciones]]="","",'Formulario PPGR1'!#REF!)</f>
        <v>#REF!</v>
      </c>
      <c r="G859" s="416" t="s">
        <v>936</v>
      </c>
      <c r="H859" s="416" t="s">
        <v>2215</v>
      </c>
      <c r="I859" s="417" t="s">
        <v>2216</v>
      </c>
      <c r="J859" s="416" t="s">
        <v>2216</v>
      </c>
      <c r="K859" s="418" t="s">
        <v>2217</v>
      </c>
      <c r="L859" s="416" t="s">
        <v>469</v>
      </c>
      <c r="M859" s="316" t="s">
        <v>2288</v>
      </c>
      <c r="N859" s="316" t="s">
        <v>1157</v>
      </c>
      <c r="O859" s="415" t="s">
        <v>2200</v>
      </c>
      <c r="P859" s="318" t="s">
        <v>1157</v>
      </c>
      <c r="Q859" s="293" t="s">
        <v>2201</v>
      </c>
      <c r="R859" s="293">
        <v>1</v>
      </c>
      <c r="S859" s="517">
        <v>15000</v>
      </c>
      <c r="T859" s="520" t="e">
        <f>+[1]!Tabla46[[#This Row],[Precio Unitario]]*[1]!Tabla46[[#This Row],[Cantidad de Insumos]]</f>
        <v>#REF!</v>
      </c>
      <c r="U859" s="414">
        <v>239601</v>
      </c>
      <c r="V859" s="328" t="s">
        <v>926</v>
      </c>
      <c r="W859" s="420"/>
    </row>
    <row r="860" spans="2:23" ht="18.75" hidden="1" customHeight="1" x14ac:dyDescent="0.2">
      <c r="B860" s="419" t="e">
        <f>IF(Tabla46[[#This Row],[Tipos de Acciones]]="","",CONCATENATE(Tabla46[[#This Row],[POA]],".",Tabla46[[#This Row],[SRS]],".",Tabla46[[#This Row],[AREA]],".",Tabla46[[#This Row],[TIPO]]))</f>
        <v>#REF!</v>
      </c>
      <c r="C860" s="419" t="e">
        <f>IF(Tabla46[[#This Row],[Tipos de Acciones]]="","",'Formulario PPGR1'!#REF!)</f>
        <v>#REF!</v>
      </c>
      <c r="D860" s="419" t="e">
        <f>IF(Tabla46[[#This Row],[Tipos de Acciones]]="","",'Formulario PPGR1'!#REF!)</f>
        <v>#REF!</v>
      </c>
      <c r="E860" s="419" t="e">
        <f>IF(Tabla46[[#This Row],[Tipos de Acciones]]="","",'Formulario PPGR1'!#REF!)</f>
        <v>#REF!</v>
      </c>
      <c r="F860" s="419" t="e">
        <f>IF(Tabla46[[#This Row],[Tipos de Acciones]]="","",'Formulario PPGR1'!#REF!)</f>
        <v>#REF!</v>
      </c>
      <c r="G860" s="416" t="s">
        <v>936</v>
      </c>
      <c r="H860" s="416" t="s">
        <v>2218</v>
      </c>
      <c r="I860" s="417" t="s">
        <v>2219</v>
      </c>
      <c r="J860" s="416" t="s">
        <v>2219</v>
      </c>
      <c r="K860" s="418" t="s">
        <v>2220</v>
      </c>
      <c r="L860" s="416" t="s">
        <v>469</v>
      </c>
      <c r="M860" s="316" t="s">
        <v>2288</v>
      </c>
      <c r="N860" s="316" t="s">
        <v>1157</v>
      </c>
      <c r="O860" s="415" t="s">
        <v>2200</v>
      </c>
      <c r="P860" s="318" t="s">
        <v>1157</v>
      </c>
      <c r="Q860" s="293" t="s">
        <v>2201</v>
      </c>
      <c r="R860" s="293">
        <v>2</v>
      </c>
      <c r="S860" s="517">
        <v>8600</v>
      </c>
      <c r="T860" s="520" t="e">
        <f>+[1]!Tabla46[[#This Row],[Precio Unitario]]*[1]!Tabla46[[#This Row],[Cantidad de Insumos]]</f>
        <v>#REF!</v>
      </c>
      <c r="U860" s="414">
        <v>239601</v>
      </c>
      <c r="V860" s="328" t="s">
        <v>926</v>
      </c>
      <c r="W860" s="420"/>
    </row>
    <row r="861" spans="2:23" ht="18.75" hidden="1" customHeight="1" x14ac:dyDescent="0.2">
      <c r="B861" s="419" t="e">
        <f>IF(Tabla46[[#This Row],[Tipos de Acciones]]="","",CONCATENATE(Tabla46[[#This Row],[POA]],".",Tabla46[[#This Row],[SRS]],".",Tabla46[[#This Row],[AREA]],".",Tabla46[[#This Row],[TIPO]]))</f>
        <v>#REF!</v>
      </c>
      <c r="C861" s="419" t="e">
        <f>IF(Tabla46[[#This Row],[Tipos de Acciones]]="","",'Formulario PPGR1'!#REF!)</f>
        <v>#REF!</v>
      </c>
      <c r="D861" s="419" t="e">
        <f>IF(Tabla46[[#This Row],[Tipos de Acciones]]="","",'Formulario PPGR1'!#REF!)</f>
        <v>#REF!</v>
      </c>
      <c r="E861" s="419" t="e">
        <f>IF(Tabla46[[#This Row],[Tipos de Acciones]]="","",'Formulario PPGR1'!#REF!)</f>
        <v>#REF!</v>
      </c>
      <c r="F861" s="419" t="e">
        <f>IF(Tabla46[[#This Row],[Tipos de Acciones]]="","",'Formulario PPGR1'!#REF!)</f>
        <v>#REF!</v>
      </c>
      <c r="G861" s="416" t="s">
        <v>936</v>
      </c>
      <c r="H861" s="416" t="s">
        <v>2221</v>
      </c>
      <c r="I861" s="417" t="s">
        <v>2222</v>
      </c>
      <c r="J861" s="416" t="s">
        <v>2222</v>
      </c>
      <c r="K861" s="418" t="s">
        <v>2223</v>
      </c>
      <c r="L861" s="416" t="s">
        <v>469</v>
      </c>
      <c r="M861" s="316" t="s">
        <v>2288</v>
      </c>
      <c r="N861" s="316" t="s">
        <v>1157</v>
      </c>
      <c r="O861" s="415" t="s">
        <v>2200</v>
      </c>
      <c r="P861" s="318" t="s">
        <v>1157</v>
      </c>
      <c r="Q861" s="293" t="s">
        <v>2201</v>
      </c>
      <c r="R861" s="293">
        <v>2</v>
      </c>
      <c r="S861" s="517">
        <v>43660</v>
      </c>
      <c r="T861" s="520" t="e">
        <f>+[1]!Tabla46[[#This Row],[Precio Unitario]]*[1]!Tabla46[[#This Row],[Cantidad de Insumos]]</f>
        <v>#REF!</v>
      </c>
      <c r="U861" s="414">
        <v>261901</v>
      </c>
      <c r="V861" s="328" t="s">
        <v>926</v>
      </c>
      <c r="W861" s="420"/>
    </row>
    <row r="862" spans="2:23" ht="18.75" hidden="1" customHeight="1" x14ac:dyDescent="0.2">
      <c r="B862" s="419" t="e">
        <f>IF(Tabla46[[#This Row],[Tipos de Acciones]]="","",CONCATENATE(Tabla46[[#This Row],[POA]],".",Tabla46[[#This Row],[SRS]],".",Tabla46[[#This Row],[AREA]],".",Tabla46[[#This Row],[TIPO]]))</f>
        <v>#REF!</v>
      </c>
      <c r="C862" s="419" t="e">
        <f>IF(Tabla46[[#This Row],[Tipos de Acciones]]="","",'Formulario PPGR1'!#REF!)</f>
        <v>#REF!</v>
      </c>
      <c r="D862" s="419" t="e">
        <f>IF(Tabla46[[#This Row],[Tipos de Acciones]]="","",'Formulario PPGR1'!#REF!)</f>
        <v>#REF!</v>
      </c>
      <c r="E862" s="419" t="e">
        <f>IF(Tabla46[[#This Row],[Tipos de Acciones]]="","",'Formulario PPGR1'!#REF!)</f>
        <v>#REF!</v>
      </c>
      <c r="F862" s="419" t="e">
        <f>IF(Tabla46[[#This Row],[Tipos de Acciones]]="","",'Formulario PPGR1'!#REF!)</f>
        <v>#REF!</v>
      </c>
      <c r="G862" s="416" t="s">
        <v>936</v>
      </c>
      <c r="H862" s="416" t="s">
        <v>2221</v>
      </c>
      <c r="I862" s="417" t="s">
        <v>2224</v>
      </c>
      <c r="J862" s="416" t="s">
        <v>2224</v>
      </c>
      <c r="K862" s="418" t="s">
        <v>2225</v>
      </c>
      <c r="L862" s="416" t="s">
        <v>469</v>
      </c>
      <c r="M862" s="316" t="s">
        <v>2288</v>
      </c>
      <c r="N862" s="316" t="s">
        <v>1157</v>
      </c>
      <c r="O862" s="415" t="s">
        <v>2200</v>
      </c>
      <c r="P862" s="318" t="s">
        <v>1157</v>
      </c>
      <c r="Q862" s="293" t="s">
        <v>2201</v>
      </c>
      <c r="R862" s="293">
        <v>1</v>
      </c>
      <c r="S862" s="517">
        <v>44333.33</v>
      </c>
      <c r="T862" s="520" t="e">
        <f>+[1]!Tabla46[[#This Row],[Precio Unitario]]*[1]!Tabla46[[#This Row],[Cantidad de Insumos]]</f>
        <v>#REF!</v>
      </c>
      <c r="U862" s="414">
        <v>239301</v>
      </c>
      <c r="V862" s="328" t="s">
        <v>926</v>
      </c>
      <c r="W862" s="420"/>
    </row>
    <row r="863" spans="2:23" ht="18.75" hidden="1" customHeight="1" x14ac:dyDescent="0.2">
      <c r="B863" s="419" t="e">
        <f>IF(Tabla46[[#This Row],[Tipos de Acciones]]="","",CONCATENATE(Tabla46[[#This Row],[POA]],".",Tabla46[[#This Row],[SRS]],".",Tabla46[[#This Row],[AREA]],".",Tabla46[[#This Row],[TIPO]]))</f>
        <v>#REF!</v>
      </c>
      <c r="C863" s="419" t="e">
        <f>IF(Tabla46[[#This Row],[Tipos de Acciones]]="","",'Formulario PPGR1'!#REF!)</f>
        <v>#REF!</v>
      </c>
      <c r="D863" s="419" t="e">
        <f>IF(Tabla46[[#This Row],[Tipos de Acciones]]="","",'Formulario PPGR1'!#REF!)</f>
        <v>#REF!</v>
      </c>
      <c r="E863" s="419" t="e">
        <f>IF(Tabla46[[#This Row],[Tipos de Acciones]]="","",'Formulario PPGR1'!#REF!)</f>
        <v>#REF!</v>
      </c>
      <c r="F863" s="419" t="e">
        <f>IF(Tabla46[[#This Row],[Tipos de Acciones]]="","",'Formulario PPGR1'!#REF!)</f>
        <v>#REF!</v>
      </c>
      <c r="G863" s="416" t="s">
        <v>936</v>
      </c>
      <c r="H863" s="416" t="s">
        <v>2221</v>
      </c>
      <c r="I863" s="417" t="s">
        <v>2222</v>
      </c>
      <c r="J863" s="416" t="s">
        <v>2222</v>
      </c>
      <c r="K863" s="418" t="s">
        <v>2226</v>
      </c>
      <c r="L863" s="416" t="s">
        <v>469</v>
      </c>
      <c r="M863" s="316" t="s">
        <v>2288</v>
      </c>
      <c r="N863" s="316" t="s">
        <v>1157</v>
      </c>
      <c r="O863" s="415" t="s">
        <v>2200</v>
      </c>
      <c r="P863" s="318" t="s">
        <v>1157</v>
      </c>
      <c r="Q863" s="293" t="s">
        <v>2201</v>
      </c>
      <c r="R863" s="293">
        <v>1</v>
      </c>
      <c r="S863" s="517">
        <v>104465.4</v>
      </c>
      <c r="T863" s="520" t="e">
        <f>+[1]!Tabla46[[#This Row],[Precio Unitario]]*[1]!Tabla46[[#This Row],[Cantidad de Insumos]]</f>
        <v>#REF!</v>
      </c>
      <c r="U863" s="414">
        <v>261901</v>
      </c>
      <c r="V863" s="328" t="s">
        <v>926</v>
      </c>
      <c r="W863" s="420"/>
    </row>
    <row r="864" spans="2:23" ht="18.75" hidden="1" customHeight="1" x14ac:dyDescent="0.2">
      <c r="B864" s="419" t="e">
        <f>IF(Tabla46[[#This Row],[Tipos de Acciones]]="","",CONCATENATE(Tabla46[[#This Row],[POA]],".",Tabla46[[#This Row],[SRS]],".",Tabla46[[#This Row],[AREA]],".",Tabla46[[#This Row],[TIPO]]))</f>
        <v>#REF!</v>
      </c>
      <c r="C864" s="419" t="e">
        <f>IF(Tabla46[[#This Row],[Tipos de Acciones]]="","",'Formulario PPGR1'!#REF!)</f>
        <v>#REF!</v>
      </c>
      <c r="D864" s="419" t="e">
        <f>IF(Tabla46[[#This Row],[Tipos de Acciones]]="","",'Formulario PPGR1'!#REF!)</f>
        <v>#REF!</v>
      </c>
      <c r="E864" s="419" t="e">
        <f>IF(Tabla46[[#This Row],[Tipos de Acciones]]="","",'Formulario PPGR1'!#REF!)</f>
        <v>#REF!</v>
      </c>
      <c r="F864" s="419" t="e">
        <f>IF(Tabla46[[#This Row],[Tipos de Acciones]]="","",'Formulario PPGR1'!#REF!)</f>
        <v>#REF!</v>
      </c>
      <c r="G864" s="416" t="s">
        <v>936</v>
      </c>
      <c r="H864" s="416" t="s">
        <v>2221</v>
      </c>
      <c r="I864" s="417" t="s">
        <v>2227</v>
      </c>
      <c r="J864" s="416" t="s">
        <v>2227</v>
      </c>
      <c r="K864" s="418" t="s">
        <v>2228</v>
      </c>
      <c r="L864" s="416" t="s">
        <v>469</v>
      </c>
      <c r="M864" s="316" t="s">
        <v>2288</v>
      </c>
      <c r="N864" s="316" t="s">
        <v>1157</v>
      </c>
      <c r="O864" s="415" t="s">
        <v>2200</v>
      </c>
      <c r="P864" s="318" t="s">
        <v>1157</v>
      </c>
      <c r="Q864" s="293" t="s">
        <v>2201</v>
      </c>
      <c r="R864" s="293">
        <v>1</v>
      </c>
      <c r="S864" s="517">
        <v>12836.04</v>
      </c>
      <c r="T864" s="520" t="e">
        <f>+[1]!Tabla46[[#This Row],[Precio Unitario]]*[1]!Tabla46[[#This Row],[Cantidad de Insumos]]</f>
        <v>#REF!</v>
      </c>
      <c r="U864" s="414">
        <v>239301</v>
      </c>
      <c r="V864" s="328" t="s">
        <v>926</v>
      </c>
      <c r="W864" s="420"/>
    </row>
    <row r="865" spans="2:23" ht="18.75" hidden="1" customHeight="1" x14ac:dyDescent="0.2">
      <c r="B865" s="419" t="e">
        <f>IF(Tabla46[[#This Row],[Tipos de Acciones]]="","",CONCATENATE(Tabla46[[#This Row],[POA]],".",Tabla46[[#This Row],[SRS]],".",Tabla46[[#This Row],[AREA]],".",Tabla46[[#This Row],[TIPO]]))</f>
        <v>#REF!</v>
      </c>
      <c r="C865" s="419" t="e">
        <f>IF(Tabla46[[#This Row],[Tipos de Acciones]]="","",'Formulario PPGR1'!#REF!)</f>
        <v>#REF!</v>
      </c>
      <c r="D865" s="419" t="e">
        <f>IF(Tabla46[[#This Row],[Tipos de Acciones]]="","",'Formulario PPGR1'!#REF!)</f>
        <v>#REF!</v>
      </c>
      <c r="E865" s="419" t="e">
        <f>IF(Tabla46[[#This Row],[Tipos de Acciones]]="","",'Formulario PPGR1'!#REF!)</f>
        <v>#REF!</v>
      </c>
      <c r="F865" s="419" t="e">
        <f>IF(Tabla46[[#This Row],[Tipos de Acciones]]="","",'Formulario PPGR1'!#REF!)</f>
        <v>#REF!</v>
      </c>
      <c r="G865" s="416" t="s">
        <v>936</v>
      </c>
      <c r="H865" s="416" t="s">
        <v>2221</v>
      </c>
      <c r="I865" s="417" t="s">
        <v>2229</v>
      </c>
      <c r="J865" s="416" t="s">
        <v>2229</v>
      </c>
      <c r="K865" s="418" t="s">
        <v>2230</v>
      </c>
      <c r="L865" s="416" t="s">
        <v>469</v>
      </c>
      <c r="M865" s="316" t="s">
        <v>2288</v>
      </c>
      <c r="N865" s="316" t="s">
        <v>1157</v>
      </c>
      <c r="O865" s="415" t="s">
        <v>2200</v>
      </c>
      <c r="P865" s="318" t="s">
        <v>1157</v>
      </c>
      <c r="Q865" s="293" t="s">
        <v>2201</v>
      </c>
      <c r="R865" s="293">
        <v>1</v>
      </c>
      <c r="S865" s="517">
        <v>180000</v>
      </c>
      <c r="T865" s="520" t="e">
        <f>+[1]!Tabla46[[#This Row],[Precio Unitario]]*[1]!Tabla46[[#This Row],[Cantidad de Insumos]]</f>
        <v>#REF!</v>
      </c>
      <c r="U865" s="414">
        <v>239301</v>
      </c>
      <c r="V865" s="328" t="s">
        <v>926</v>
      </c>
      <c r="W865" s="420"/>
    </row>
    <row r="866" spans="2:23" ht="18.75" hidden="1" customHeight="1" x14ac:dyDescent="0.2">
      <c r="B866" s="419" t="e">
        <f>IF(Tabla46[[#This Row],[Tipos de Acciones]]="","",CONCATENATE(Tabla46[[#This Row],[POA]],".",Tabla46[[#This Row],[SRS]],".",Tabla46[[#This Row],[AREA]],".",Tabla46[[#This Row],[TIPO]]))</f>
        <v>#REF!</v>
      </c>
      <c r="C866" s="419" t="e">
        <f>IF(Tabla46[[#This Row],[Tipos de Acciones]]="","",'Formulario PPGR1'!#REF!)</f>
        <v>#REF!</v>
      </c>
      <c r="D866" s="419" t="e">
        <f>IF(Tabla46[[#This Row],[Tipos de Acciones]]="","",'Formulario PPGR1'!#REF!)</f>
        <v>#REF!</v>
      </c>
      <c r="E866" s="419" t="e">
        <f>IF(Tabla46[[#This Row],[Tipos de Acciones]]="","",'Formulario PPGR1'!#REF!)</f>
        <v>#REF!</v>
      </c>
      <c r="F866" s="419" t="e">
        <f>IF(Tabla46[[#This Row],[Tipos de Acciones]]="","",'Formulario PPGR1'!#REF!)</f>
        <v>#REF!</v>
      </c>
      <c r="G866" s="416" t="s">
        <v>936</v>
      </c>
      <c r="H866" s="416" t="s">
        <v>2221</v>
      </c>
      <c r="I866" s="417" t="s">
        <v>2231</v>
      </c>
      <c r="J866" s="416" t="s">
        <v>2231</v>
      </c>
      <c r="K866" s="418" t="s">
        <v>2232</v>
      </c>
      <c r="L866" s="416" t="s">
        <v>469</v>
      </c>
      <c r="M866" s="316" t="s">
        <v>2288</v>
      </c>
      <c r="N866" s="316" t="s">
        <v>1157</v>
      </c>
      <c r="O866" s="415" t="s">
        <v>2200</v>
      </c>
      <c r="P866" s="318" t="s">
        <v>1157</v>
      </c>
      <c r="Q866" s="293" t="s">
        <v>2201</v>
      </c>
      <c r="R866" s="293">
        <v>2</v>
      </c>
      <c r="S866" s="517">
        <v>32099.97</v>
      </c>
      <c r="T866" s="520" t="e">
        <f>+[1]!Tabla46[[#This Row],[Precio Unitario]]*[1]!Tabla46[[#This Row],[Cantidad de Insumos]]</f>
        <v>#REF!</v>
      </c>
      <c r="U866" s="414">
        <v>239301</v>
      </c>
      <c r="V866" s="328" t="s">
        <v>926</v>
      </c>
      <c r="W866" s="420"/>
    </row>
    <row r="867" spans="2:23" ht="18.75" hidden="1" customHeight="1" x14ac:dyDescent="0.2">
      <c r="B867" s="419" t="e">
        <f>IF(Tabla46[[#This Row],[Tipos de Acciones]]="","",CONCATENATE(Tabla46[[#This Row],[POA]],".",Tabla46[[#This Row],[SRS]],".",Tabla46[[#This Row],[AREA]],".",Tabla46[[#This Row],[TIPO]]))</f>
        <v>#REF!</v>
      </c>
      <c r="C867" s="419" t="e">
        <f>IF(Tabla46[[#This Row],[Tipos de Acciones]]="","",'Formulario PPGR1'!#REF!)</f>
        <v>#REF!</v>
      </c>
      <c r="D867" s="419" t="e">
        <f>IF(Tabla46[[#This Row],[Tipos de Acciones]]="","",'Formulario PPGR1'!#REF!)</f>
        <v>#REF!</v>
      </c>
      <c r="E867" s="419" t="e">
        <f>IF(Tabla46[[#This Row],[Tipos de Acciones]]="","",'Formulario PPGR1'!#REF!)</f>
        <v>#REF!</v>
      </c>
      <c r="F867" s="419" t="e">
        <f>IF(Tabla46[[#This Row],[Tipos de Acciones]]="","",'Formulario PPGR1'!#REF!)</f>
        <v>#REF!</v>
      </c>
      <c r="G867" s="416" t="s">
        <v>936</v>
      </c>
      <c r="H867" s="416" t="s">
        <v>2221</v>
      </c>
      <c r="I867" s="417" t="s">
        <v>2233</v>
      </c>
      <c r="J867" s="416" t="s">
        <v>2234</v>
      </c>
      <c r="K867" s="418" t="s">
        <v>2235</v>
      </c>
      <c r="L867" s="416" t="s">
        <v>469</v>
      </c>
      <c r="M867" s="316" t="s">
        <v>2288</v>
      </c>
      <c r="N867" s="316" t="s">
        <v>1157</v>
      </c>
      <c r="O867" s="415" t="s">
        <v>2200</v>
      </c>
      <c r="P867" s="318" t="s">
        <v>1157</v>
      </c>
      <c r="Q867" s="293" t="s">
        <v>2201</v>
      </c>
      <c r="R867" s="293">
        <v>1</v>
      </c>
      <c r="S867" s="517">
        <v>8270</v>
      </c>
      <c r="T867" s="520" t="e">
        <f>+[1]!Tabla46[[#This Row],[Precio Unitario]]*[1]!Tabla46[[#This Row],[Cantidad de Insumos]]</f>
        <v>#REF!</v>
      </c>
      <c r="U867" s="414">
        <v>239301</v>
      </c>
      <c r="V867" s="328" t="s">
        <v>926</v>
      </c>
      <c r="W867" s="420"/>
    </row>
    <row r="868" spans="2:23" ht="18.75" hidden="1" customHeight="1" x14ac:dyDescent="0.2">
      <c r="B868" s="419" t="e">
        <f>IF(Tabla46[[#This Row],[Tipos de Acciones]]="","",CONCATENATE(Tabla46[[#This Row],[POA]],".",Tabla46[[#This Row],[SRS]],".",Tabla46[[#This Row],[AREA]],".",Tabla46[[#This Row],[TIPO]]))</f>
        <v>#REF!</v>
      </c>
      <c r="C868" s="419" t="e">
        <f>IF(Tabla46[[#This Row],[Tipos de Acciones]]="","",'Formulario PPGR1'!#REF!)</f>
        <v>#REF!</v>
      </c>
      <c r="D868" s="419" t="e">
        <f>IF(Tabla46[[#This Row],[Tipos de Acciones]]="","",'Formulario PPGR1'!#REF!)</f>
        <v>#REF!</v>
      </c>
      <c r="E868" s="419" t="e">
        <f>IF(Tabla46[[#This Row],[Tipos de Acciones]]="","",'Formulario PPGR1'!#REF!)</f>
        <v>#REF!</v>
      </c>
      <c r="F868" s="419" t="e">
        <f>IF(Tabla46[[#This Row],[Tipos de Acciones]]="","",'Formulario PPGR1'!#REF!)</f>
        <v>#REF!</v>
      </c>
      <c r="G868" s="416" t="s">
        <v>936</v>
      </c>
      <c r="H868" s="416" t="s">
        <v>2221</v>
      </c>
      <c r="I868" s="417" t="s">
        <v>2236</v>
      </c>
      <c r="J868" s="416" t="s">
        <v>2236</v>
      </c>
      <c r="K868" s="418" t="s">
        <v>2237</v>
      </c>
      <c r="L868" s="416" t="s">
        <v>469</v>
      </c>
      <c r="M868" s="316" t="s">
        <v>2288</v>
      </c>
      <c r="N868" s="316" t="s">
        <v>1157</v>
      </c>
      <c r="O868" s="415" t="s">
        <v>2200</v>
      </c>
      <c r="P868" s="318" t="s">
        <v>1157</v>
      </c>
      <c r="Q868" s="293" t="s">
        <v>2201</v>
      </c>
      <c r="R868" s="293">
        <v>2</v>
      </c>
      <c r="S868" s="517">
        <v>15733.33</v>
      </c>
      <c r="T868" s="520" t="e">
        <f>+[1]!Tabla46[[#This Row],[Precio Unitario]]*[1]!Tabla46[[#This Row],[Cantidad de Insumos]]</f>
        <v>#REF!</v>
      </c>
      <c r="U868" s="414">
        <v>239301</v>
      </c>
      <c r="V868" s="328" t="s">
        <v>926</v>
      </c>
      <c r="W868" s="420"/>
    </row>
    <row r="869" spans="2:23" ht="18.75" hidden="1" customHeight="1" x14ac:dyDescent="0.2">
      <c r="B869" s="419" t="e">
        <f>IF(Tabla46[[#This Row],[Tipos de Acciones]]="","",CONCATENATE(Tabla46[[#This Row],[POA]],".",Tabla46[[#This Row],[SRS]],".",Tabla46[[#This Row],[AREA]],".",Tabla46[[#This Row],[TIPO]]))</f>
        <v>#REF!</v>
      </c>
      <c r="C869" s="419" t="e">
        <f>IF(Tabla46[[#This Row],[Tipos de Acciones]]="","",'Formulario PPGR1'!#REF!)</f>
        <v>#REF!</v>
      </c>
      <c r="D869" s="419" t="e">
        <f>IF(Tabla46[[#This Row],[Tipos de Acciones]]="","",'Formulario PPGR1'!#REF!)</f>
        <v>#REF!</v>
      </c>
      <c r="E869" s="419" t="e">
        <f>IF(Tabla46[[#This Row],[Tipos de Acciones]]="","",'Formulario PPGR1'!#REF!)</f>
        <v>#REF!</v>
      </c>
      <c r="F869" s="419" t="e">
        <f>IF(Tabla46[[#This Row],[Tipos de Acciones]]="","",'Formulario PPGR1'!#REF!)</f>
        <v>#REF!</v>
      </c>
      <c r="G869" s="416" t="s">
        <v>936</v>
      </c>
      <c r="H869" s="416" t="s">
        <v>2221</v>
      </c>
      <c r="I869" s="417" t="s">
        <v>2236</v>
      </c>
      <c r="J869" s="416" t="s">
        <v>2236</v>
      </c>
      <c r="K869" s="418" t="s">
        <v>2238</v>
      </c>
      <c r="L869" s="416" t="s">
        <v>469</v>
      </c>
      <c r="M869" s="316" t="s">
        <v>2288</v>
      </c>
      <c r="N869" s="316" t="s">
        <v>1157</v>
      </c>
      <c r="O869" s="415" t="s">
        <v>2200</v>
      </c>
      <c r="P869" s="318" t="s">
        <v>1157</v>
      </c>
      <c r="Q869" s="293" t="s">
        <v>2201</v>
      </c>
      <c r="R869" s="293">
        <v>2</v>
      </c>
      <c r="S869" s="517">
        <v>4500</v>
      </c>
      <c r="T869" s="520" t="e">
        <f>+[1]!Tabla46[[#This Row],[Precio Unitario]]*[1]!Tabla46[[#This Row],[Cantidad de Insumos]]</f>
        <v>#REF!</v>
      </c>
      <c r="U869" s="414">
        <v>239301</v>
      </c>
      <c r="V869" s="328" t="s">
        <v>926</v>
      </c>
      <c r="W869" s="420"/>
    </row>
    <row r="870" spans="2:23" ht="18.75" hidden="1" customHeight="1" x14ac:dyDescent="0.2">
      <c r="B870" s="419" t="e">
        <f>IF(Tabla46[[#This Row],[Tipos de Acciones]]="","",CONCATENATE(Tabla46[[#This Row],[POA]],".",Tabla46[[#This Row],[SRS]],".",Tabla46[[#This Row],[AREA]],".",Tabla46[[#This Row],[TIPO]]))</f>
        <v>#REF!</v>
      </c>
      <c r="C870" s="419" t="e">
        <f>IF(Tabla46[[#This Row],[Tipos de Acciones]]="","",'Formulario PPGR1'!#REF!)</f>
        <v>#REF!</v>
      </c>
      <c r="D870" s="419" t="e">
        <f>IF(Tabla46[[#This Row],[Tipos de Acciones]]="","",'Formulario PPGR1'!#REF!)</f>
        <v>#REF!</v>
      </c>
      <c r="E870" s="419" t="e">
        <f>IF(Tabla46[[#This Row],[Tipos de Acciones]]="","",'Formulario PPGR1'!#REF!)</f>
        <v>#REF!</v>
      </c>
      <c r="F870" s="419" t="e">
        <f>IF(Tabla46[[#This Row],[Tipos de Acciones]]="","",'Formulario PPGR1'!#REF!)</f>
        <v>#REF!</v>
      </c>
      <c r="G870" s="416" t="s">
        <v>936</v>
      </c>
      <c r="H870" s="416" t="s">
        <v>2221</v>
      </c>
      <c r="I870" s="417" t="s">
        <v>2236</v>
      </c>
      <c r="J870" s="416" t="s">
        <v>2236</v>
      </c>
      <c r="K870" s="418" t="s">
        <v>2239</v>
      </c>
      <c r="L870" s="416" t="s">
        <v>469</v>
      </c>
      <c r="M870" s="316" t="s">
        <v>2288</v>
      </c>
      <c r="N870" s="316" t="s">
        <v>1157</v>
      </c>
      <c r="O870" s="415" t="s">
        <v>2200</v>
      </c>
      <c r="P870" s="318" t="s">
        <v>1157</v>
      </c>
      <c r="Q870" s="293" t="s">
        <v>2201</v>
      </c>
      <c r="R870" s="293">
        <v>2</v>
      </c>
      <c r="S870" s="517">
        <v>15733.33</v>
      </c>
      <c r="T870" s="520" t="e">
        <f>+[1]!Tabla46[[#This Row],[Precio Unitario]]*[1]!Tabla46[[#This Row],[Cantidad de Insumos]]</f>
        <v>#REF!</v>
      </c>
      <c r="U870" s="414">
        <v>239301</v>
      </c>
      <c r="V870" s="328" t="s">
        <v>926</v>
      </c>
      <c r="W870" s="420"/>
    </row>
    <row r="871" spans="2:23" ht="18.75" hidden="1" customHeight="1" x14ac:dyDescent="0.2">
      <c r="B871" s="419" t="e">
        <f>IF(Tabla46[[#This Row],[Tipos de Acciones]]="","",CONCATENATE(Tabla46[[#This Row],[POA]],".",Tabla46[[#This Row],[SRS]],".",Tabla46[[#This Row],[AREA]],".",Tabla46[[#This Row],[TIPO]]))</f>
        <v>#REF!</v>
      </c>
      <c r="C871" s="419" t="e">
        <f>IF(Tabla46[[#This Row],[Tipos de Acciones]]="","",'Formulario PPGR1'!#REF!)</f>
        <v>#REF!</v>
      </c>
      <c r="D871" s="419" t="e">
        <f>IF(Tabla46[[#This Row],[Tipos de Acciones]]="","",'Formulario PPGR1'!#REF!)</f>
        <v>#REF!</v>
      </c>
      <c r="E871" s="419" t="e">
        <f>IF(Tabla46[[#This Row],[Tipos de Acciones]]="","",'Formulario PPGR1'!#REF!)</f>
        <v>#REF!</v>
      </c>
      <c r="F871" s="419" t="e">
        <f>IF(Tabla46[[#This Row],[Tipos de Acciones]]="","",'Formulario PPGR1'!#REF!)</f>
        <v>#REF!</v>
      </c>
      <c r="G871" s="416" t="s">
        <v>936</v>
      </c>
      <c r="H871" s="416" t="s">
        <v>2221</v>
      </c>
      <c r="I871" s="417" t="s">
        <v>2236</v>
      </c>
      <c r="J871" s="416" t="s">
        <v>2236</v>
      </c>
      <c r="K871" s="418" t="s">
        <v>2240</v>
      </c>
      <c r="L871" s="416" t="s">
        <v>469</v>
      </c>
      <c r="M871" s="316" t="s">
        <v>2288</v>
      </c>
      <c r="N871" s="316" t="s">
        <v>1157</v>
      </c>
      <c r="O871" s="415" t="s">
        <v>2200</v>
      </c>
      <c r="P871" s="318" t="s">
        <v>1157</v>
      </c>
      <c r="Q871" s="293" t="s">
        <v>2201</v>
      </c>
      <c r="R871" s="293">
        <v>2</v>
      </c>
      <c r="S871" s="517">
        <v>4500</v>
      </c>
      <c r="T871" s="520" t="e">
        <f>+[1]!Tabla46[[#This Row],[Precio Unitario]]*[1]!Tabla46[[#This Row],[Cantidad de Insumos]]</f>
        <v>#REF!</v>
      </c>
      <c r="U871" s="414">
        <v>239301</v>
      </c>
      <c r="V871" s="328" t="s">
        <v>926</v>
      </c>
      <c r="W871" s="420"/>
    </row>
    <row r="872" spans="2:23" ht="18.75" hidden="1" customHeight="1" x14ac:dyDescent="0.2">
      <c r="B872" s="419" t="e">
        <f>IF(Tabla46[[#This Row],[Tipos de Acciones]]="","",CONCATENATE(Tabla46[[#This Row],[POA]],".",Tabla46[[#This Row],[SRS]],".",Tabla46[[#This Row],[AREA]],".",Tabla46[[#This Row],[TIPO]]))</f>
        <v>#REF!</v>
      </c>
      <c r="C872" s="419" t="e">
        <f>IF(Tabla46[[#This Row],[Tipos de Acciones]]="","",'Formulario PPGR1'!#REF!)</f>
        <v>#REF!</v>
      </c>
      <c r="D872" s="419" t="e">
        <f>IF(Tabla46[[#This Row],[Tipos de Acciones]]="","",'Formulario PPGR1'!#REF!)</f>
        <v>#REF!</v>
      </c>
      <c r="E872" s="419" t="e">
        <f>IF(Tabla46[[#This Row],[Tipos de Acciones]]="","",'Formulario PPGR1'!#REF!)</f>
        <v>#REF!</v>
      </c>
      <c r="F872" s="419" t="e">
        <f>IF(Tabla46[[#This Row],[Tipos de Acciones]]="","",'Formulario PPGR1'!#REF!)</f>
        <v>#REF!</v>
      </c>
      <c r="G872" s="416" t="s">
        <v>936</v>
      </c>
      <c r="H872" s="416" t="s">
        <v>2221</v>
      </c>
      <c r="I872" s="417" t="s">
        <v>2241</v>
      </c>
      <c r="J872" s="416" t="s">
        <v>2241</v>
      </c>
      <c r="K872" s="418" t="s">
        <v>2242</v>
      </c>
      <c r="L872" s="416" t="s">
        <v>469</v>
      </c>
      <c r="M872" s="316" t="s">
        <v>2288</v>
      </c>
      <c r="N872" s="316" t="s">
        <v>1157</v>
      </c>
      <c r="O872" s="415" t="s">
        <v>2200</v>
      </c>
      <c r="P872" s="318" t="s">
        <v>1157</v>
      </c>
      <c r="Q872" s="293" t="s">
        <v>2201</v>
      </c>
      <c r="R872" s="293">
        <v>2</v>
      </c>
      <c r="S872" s="517">
        <v>980</v>
      </c>
      <c r="T872" s="520" t="e">
        <f>+[1]!Tabla46[[#This Row],[Precio Unitario]]*[1]!Tabla46[[#This Row],[Cantidad de Insumos]]</f>
        <v>#REF!</v>
      </c>
      <c r="U872" s="414">
        <v>239301</v>
      </c>
      <c r="V872" s="328" t="s">
        <v>926</v>
      </c>
      <c r="W872" s="420"/>
    </row>
    <row r="873" spans="2:23" ht="18.75" hidden="1" customHeight="1" x14ac:dyDescent="0.2">
      <c r="B873" s="419" t="e">
        <f>IF(Tabla46[[#This Row],[Tipos de Acciones]]="","",CONCATENATE(Tabla46[[#This Row],[POA]],".",Tabla46[[#This Row],[SRS]],".",Tabla46[[#This Row],[AREA]],".",Tabla46[[#This Row],[TIPO]]))</f>
        <v>#REF!</v>
      </c>
      <c r="C873" s="419" t="e">
        <f>IF(Tabla46[[#This Row],[Tipos de Acciones]]="","",'Formulario PPGR1'!#REF!)</f>
        <v>#REF!</v>
      </c>
      <c r="D873" s="419" t="e">
        <f>IF(Tabla46[[#This Row],[Tipos de Acciones]]="","",'Formulario PPGR1'!#REF!)</f>
        <v>#REF!</v>
      </c>
      <c r="E873" s="419" t="e">
        <f>IF(Tabla46[[#This Row],[Tipos de Acciones]]="","",'Formulario PPGR1'!#REF!)</f>
        <v>#REF!</v>
      </c>
      <c r="F873" s="419" t="e">
        <f>IF(Tabla46[[#This Row],[Tipos de Acciones]]="","",'Formulario PPGR1'!#REF!)</f>
        <v>#REF!</v>
      </c>
      <c r="G873" s="416" t="s">
        <v>936</v>
      </c>
      <c r="H873" s="416" t="s">
        <v>2221</v>
      </c>
      <c r="I873" s="417" t="s">
        <v>2241</v>
      </c>
      <c r="J873" s="416" t="s">
        <v>2241</v>
      </c>
      <c r="K873" s="418" t="s">
        <v>2243</v>
      </c>
      <c r="L873" s="416" t="s">
        <v>469</v>
      </c>
      <c r="M873" s="316" t="s">
        <v>2288</v>
      </c>
      <c r="N873" s="316" t="s">
        <v>1157</v>
      </c>
      <c r="O873" s="415" t="s">
        <v>2200</v>
      </c>
      <c r="P873" s="318" t="s">
        <v>1157</v>
      </c>
      <c r="Q873" s="293" t="s">
        <v>2201</v>
      </c>
      <c r="R873" s="293">
        <v>2</v>
      </c>
      <c r="S873" s="517">
        <v>3520</v>
      </c>
      <c r="T873" s="520" t="e">
        <f>+[1]!Tabla46[[#This Row],[Precio Unitario]]*[1]!Tabla46[[#This Row],[Cantidad de Insumos]]</f>
        <v>#REF!</v>
      </c>
      <c r="U873" s="414">
        <v>239301</v>
      </c>
      <c r="V873" s="328" t="s">
        <v>926</v>
      </c>
      <c r="W873" s="420"/>
    </row>
    <row r="874" spans="2:23" ht="18.75" hidden="1" customHeight="1" x14ac:dyDescent="0.2">
      <c r="B874" s="419" t="e">
        <f>IF(Tabla46[[#This Row],[Tipos de Acciones]]="","",CONCATENATE(Tabla46[[#This Row],[POA]],".",Tabla46[[#This Row],[SRS]],".",Tabla46[[#This Row],[AREA]],".",Tabla46[[#This Row],[TIPO]]))</f>
        <v>#REF!</v>
      </c>
      <c r="C874" s="419" t="e">
        <f>IF(Tabla46[[#This Row],[Tipos de Acciones]]="","",'Formulario PPGR1'!#REF!)</f>
        <v>#REF!</v>
      </c>
      <c r="D874" s="419" t="e">
        <f>IF(Tabla46[[#This Row],[Tipos de Acciones]]="","",'Formulario PPGR1'!#REF!)</f>
        <v>#REF!</v>
      </c>
      <c r="E874" s="419" t="e">
        <f>IF(Tabla46[[#This Row],[Tipos de Acciones]]="","",'Formulario PPGR1'!#REF!)</f>
        <v>#REF!</v>
      </c>
      <c r="F874" s="419" t="e">
        <f>IF(Tabla46[[#This Row],[Tipos de Acciones]]="","",'Formulario PPGR1'!#REF!)</f>
        <v>#REF!</v>
      </c>
      <c r="G874" s="416" t="s">
        <v>936</v>
      </c>
      <c r="H874" s="416" t="s">
        <v>2221</v>
      </c>
      <c r="I874" s="417" t="s">
        <v>2244</v>
      </c>
      <c r="J874" s="416" t="s">
        <v>2244</v>
      </c>
      <c r="K874" s="418" t="s">
        <v>2245</v>
      </c>
      <c r="L874" s="416" t="s">
        <v>469</v>
      </c>
      <c r="M874" s="316" t="s">
        <v>2288</v>
      </c>
      <c r="N874" s="316" t="s">
        <v>1157</v>
      </c>
      <c r="O874" s="415" t="s">
        <v>2200</v>
      </c>
      <c r="P874" s="318" t="s">
        <v>1157</v>
      </c>
      <c r="Q874" s="293" t="s">
        <v>2201</v>
      </c>
      <c r="R874" s="293">
        <v>1</v>
      </c>
      <c r="S874" s="517">
        <v>14666.65</v>
      </c>
      <c r="T874" s="520" t="e">
        <f>+[1]!Tabla46[[#This Row],[Precio Unitario]]*[1]!Tabla46[[#This Row],[Cantidad de Insumos]]</f>
        <v>#REF!</v>
      </c>
      <c r="U874" s="414">
        <v>239601</v>
      </c>
      <c r="V874" s="328" t="s">
        <v>926</v>
      </c>
      <c r="W874" s="420"/>
    </row>
    <row r="875" spans="2:23" ht="18.75" hidden="1" customHeight="1" x14ac:dyDescent="0.2">
      <c r="B875" s="419" t="e">
        <f>IF(Tabla46[[#This Row],[Tipos de Acciones]]="","",CONCATENATE(Tabla46[[#This Row],[POA]],".",Tabla46[[#This Row],[SRS]],".",Tabla46[[#This Row],[AREA]],".",Tabla46[[#This Row],[TIPO]]))</f>
        <v>#REF!</v>
      </c>
      <c r="C875" s="419" t="e">
        <f>IF(Tabla46[[#This Row],[Tipos de Acciones]]="","",'Formulario PPGR1'!#REF!)</f>
        <v>#REF!</v>
      </c>
      <c r="D875" s="419" t="e">
        <f>IF(Tabla46[[#This Row],[Tipos de Acciones]]="","",'Formulario PPGR1'!#REF!)</f>
        <v>#REF!</v>
      </c>
      <c r="E875" s="419" t="e">
        <f>IF(Tabla46[[#This Row],[Tipos de Acciones]]="","",'Formulario PPGR1'!#REF!)</f>
        <v>#REF!</v>
      </c>
      <c r="F875" s="419" t="e">
        <f>IF(Tabla46[[#This Row],[Tipos de Acciones]]="","",'Formulario PPGR1'!#REF!)</f>
        <v>#REF!</v>
      </c>
      <c r="G875" s="416" t="s">
        <v>936</v>
      </c>
      <c r="H875" s="416" t="s">
        <v>2221</v>
      </c>
      <c r="I875" s="417" t="s">
        <v>2246</v>
      </c>
      <c r="J875" s="416" t="s">
        <v>2246</v>
      </c>
      <c r="K875" s="418" t="s">
        <v>2247</v>
      </c>
      <c r="L875" s="416" t="s">
        <v>469</v>
      </c>
      <c r="M875" s="316" t="s">
        <v>2288</v>
      </c>
      <c r="N875" s="316" t="s">
        <v>1157</v>
      </c>
      <c r="O875" s="415" t="s">
        <v>2200</v>
      </c>
      <c r="P875" s="318" t="s">
        <v>1157</v>
      </c>
      <c r="Q875" s="293" t="s">
        <v>2201</v>
      </c>
      <c r="R875" s="293">
        <v>1</v>
      </c>
      <c r="S875" s="517">
        <v>257712</v>
      </c>
      <c r="T875" s="520" t="e">
        <f>+[1]!Tabla46[[#This Row],[Precio Unitario]]*[1]!Tabla46[[#This Row],[Cantidad de Insumos]]</f>
        <v>#REF!</v>
      </c>
      <c r="U875" s="414">
        <v>261401</v>
      </c>
      <c r="V875" s="328" t="s">
        <v>926</v>
      </c>
      <c r="W875" s="420"/>
    </row>
    <row r="876" spans="2:23" ht="18.75" hidden="1" customHeight="1" x14ac:dyDescent="0.2">
      <c r="B876" s="419" t="e">
        <f>IF(Tabla46[[#This Row],[Tipos de Acciones]]="","",CONCATENATE(Tabla46[[#This Row],[POA]],".",Tabla46[[#This Row],[SRS]],".",Tabla46[[#This Row],[AREA]],".",Tabla46[[#This Row],[TIPO]]))</f>
        <v>#REF!</v>
      </c>
      <c r="C876" s="419" t="e">
        <f>IF(Tabla46[[#This Row],[Tipos de Acciones]]="","",'Formulario PPGR1'!#REF!)</f>
        <v>#REF!</v>
      </c>
      <c r="D876" s="419" t="e">
        <f>IF(Tabla46[[#This Row],[Tipos de Acciones]]="","",'Formulario PPGR1'!#REF!)</f>
        <v>#REF!</v>
      </c>
      <c r="E876" s="419" t="e">
        <f>IF(Tabla46[[#This Row],[Tipos de Acciones]]="","",'Formulario PPGR1'!#REF!)</f>
        <v>#REF!</v>
      </c>
      <c r="F876" s="419" t="e">
        <f>IF(Tabla46[[#This Row],[Tipos de Acciones]]="","",'Formulario PPGR1'!#REF!)</f>
        <v>#REF!</v>
      </c>
      <c r="G876" s="416" t="s">
        <v>936</v>
      </c>
      <c r="H876" s="416" t="s">
        <v>2209</v>
      </c>
      <c r="I876" s="417" t="s">
        <v>2200</v>
      </c>
      <c r="J876" s="416" t="s">
        <v>2248</v>
      </c>
      <c r="K876" s="418" t="s">
        <v>2248</v>
      </c>
      <c r="L876" s="416" t="s">
        <v>469</v>
      </c>
      <c r="M876" s="316" t="s">
        <v>2288</v>
      </c>
      <c r="N876" s="316" t="s">
        <v>1157</v>
      </c>
      <c r="O876" s="415" t="s">
        <v>2200</v>
      </c>
      <c r="P876" s="318" t="s">
        <v>1157</v>
      </c>
      <c r="Q876" s="293" t="s">
        <v>2201</v>
      </c>
      <c r="R876" s="293">
        <v>1</v>
      </c>
      <c r="S876" s="517">
        <v>30000</v>
      </c>
      <c r="T876" s="520" t="e">
        <f>+[1]!Tabla46[[#This Row],[Precio Unitario]]*[1]!Tabla46[[#This Row],[Cantidad de Insumos]]</f>
        <v>#REF!</v>
      </c>
      <c r="U876" s="414">
        <v>265801</v>
      </c>
      <c r="V876" s="328" t="s">
        <v>926</v>
      </c>
      <c r="W876" s="420"/>
    </row>
    <row r="877" spans="2:23" ht="18.75" hidden="1" customHeight="1" x14ac:dyDescent="0.2">
      <c r="B877" s="419" t="e">
        <f>IF(Tabla46[[#This Row],[Tipos de Acciones]]="","",CONCATENATE(Tabla46[[#This Row],[POA]],".",Tabla46[[#This Row],[SRS]],".",Tabla46[[#This Row],[AREA]],".",Tabla46[[#This Row],[TIPO]]))</f>
        <v>#REF!</v>
      </c>
      <c r="C877" s="419" t="e">
        <f>IF(Tabla46[[#This Row],[Tipos de Acciones]]="","",'Formulario PPGR1'!#REF!)</f>
        <v>#REF!</v>
      </c>
      <c r="D877" s="419" t="e">
        <f>IF(Tabla46[[#This Row],[Tipos de Acciones]]="","",'Formulario PPGR1'!#REF!)</f>
        <v>#REF!</v>
      </c>
      <c r="E877" s="419" t="e">
        <f>IF(Tabla46[[#This Row],[Tipos de Acciones]]="","",'Formulario PPGR1'!#REF!)</f>
        <v>#REF!</v>
      </c>
      <c r="F877" s="419" t="e">
        <f>IF(Tabla46[[#This Row],[Tipos de Acciones]]="","",'Formulario PPGR1'!#REF!)</f>
        <v>#REF!</v>
      </c>
      <c r="G877" s="416" t="s">
        <v>934</v>
      </c>
      <c r="H877" s="416" t="s">
        <v>2209</v>
      </c>
      <c r="I877" s="417" t="s">
        <v>2200</v>
      </c>
      <c r="J877" s="416" t="s">
        <v>2248</v>
      </c>
      <c r="K877" s="418" t="s">
        <v>2248</v>
      </c>
      <c r="L877" s="416" t="s">
        <v>469</v>
      </c>
      <c r="M877" s="316" t="s">
        <v>2288</v>
      </c>
      <c r="N877" s="316" t="s">
        <v>1157</v>
      </c>
      <c r="O877" s="415" t="s">
        <v>2200</v>
      </c>
      <c r="P877" s="318" t="s">
        <v>1157</v>
      </c>
      <c r="Q877" s="293" t="s">
        <v>2201</v>
      </c>
      <c r="R877" s="293">
        <v>3</v>
      </c>
      <c r="S877" s="517">
        <v>5000</v>
      </c>
      <c r="T877" s="520" t="e">
        <f>+[1]!Tabla46[[#This Row],[Precio Unitario]]*[1]!Tabla46[[#This Row],[Cantidad de Insumos]]</f>
        <v>#REF!</v>
      </c>
      <c r="U877" s="414">
        <v>265801</v>
      </c>
      <c r="V877" s="328" t="s">
        <v>926</v>
      </c>
      <c r="W877" s="420"/>
    </row>
    <row r="878" spans="2:23" ht="18.75" hidden="1" customHeight="1" x14ac:dyDescent="0.2">
      <c r="B878" s="419" t="e">
        <f>IF(Tabla46[[#This Row],[Tipos de Acciones]]="","",CONCATENATE(Tabla46[[#This Row],[POA]],".",Tabla46[[#This Row],[SRS]],".",Tabla46[[#This Row],[AREA]],".",Tabla46[[#This Row],[TIPO]]))</f>
        <v>#REF!</v>
      </c>
      <c r="C878" s="419" t="e">
        <f>IF(Tabla46[[#This Row],[Tipos de Acciones]]="","",'Formulario PPGR1'!#REF!)</f>
        <v>#REF!</v>
      </c>
      <c r="D878" s="419" t="e">
        <f>IF(Tabla46[[#This Row],[Tipos de Acciones]]="","",'Formulario PPGR1'!#REF!)</f>
        <v>#REF!</v>
      </c>
      <c r="E878" s="419" t="e">
        <f>IF(Tabla46[[#This Row],[Tipos de Acciones]]="","",'Formulario PPGR1'!#REF!)</f>
        <v>#REF!</v>
      </c>
      <c r="F878" s="419" t="e">
        <f>IF(Tabla46[[#This Row],[Tipos de Acciones]]="","",'Formulario PPGR1'!#REF!)</f>
        <v>#REF!</v>
      </c>
      <c r="G878" s="416" t="s">
        <v>936</v>
      </c>
      <c r="H878" s="416" t="s">
        <v>2206</v>
      </c>
      <c r="I878" s="417" t="s">
        <v>2212</v>
      </c>
      <c r="J878" s="416" t="s">
        <v>2212</v>
      </c>
      <c r="K878" s="418" t="s">
        <v>2213</v>
      </c>
      <c r="L878" s="416" t="s">
        <v>469</v>
      </c>
      <c r="M878" s="316" t="s">
        <v>2289</v>
      </c>
      <c r="N878" s="316" t="s">
        <v>1157</v>
      </c>
      <c r="O878" s="415" t="s">
        <v>2200</v>
      </c>
      <c r="P878" s="318" t="s">
        <v>1157</v>
      </c>
      <c r="Q878" s="293" t="s">
        <v>2201</v>
      </c>
      <c r="R878" s="293">
        <v>1</v>
      </c>
      <c r="S878" s="517">
        <v>56050</v>
      </c>
      <c r="T878" s="520" t="e">
        <f>+[1]!Tabla46[[#This Row],[Precio Unitario]]*[1]!Tabla46[[#This Row],[Cantidad de Insumos]]</f>
        <v>#REF!</v>
      </c>
      <c r="U878" s="414">
        <v>261301</v>
      </c>
      <c r="V878" s="328" t="s">
        <v>926</v>
      </c>
      <c r="W878" s="420"/>
    </row>
    <row r="879" spans="2:23" ht="18.75" hidden="1" customHeight="1" x14ac:dyDescent="0.2">
      <c r="B879" s="419" t="e">
        <f>IF(Tabla46[[#This Row],[Tipos de Acciones]]="","",CONCATENATE(Tabla46[[#This Row],[POA]],".",Tabla46[[#This Row],[SRS]],".",Tabla46[[#This Row],[AREA]],".",Tabla46[[#This Row],[TIPO]]))</f>
        <v>#REF!</v>
      </c>
      <c r="C879" s="419" t="e">
        <f>IF(Tabla46[[#This Row],[Tipos de Acciones]]="","",'Formulario PPGR1'!#REF!)</f>
        <v>#REF!</v>
      </c>
      <c r="D879" s="419" t="e">
        <f>IF(Tabla46[[#This Row],[Tipos de Acciones]]="","",'Formulario PPGR1'!#REF!)</f>
        <v>#REF!</v>
      </c>
      <c r="E879" s="419" t="e">
        <f>IF(Tabla46[[#This Row],[Tipos de Acciones]]="","",'Formulario PPGR1'!#REF!)</f>
        <v>#REF!</v>
      </c>
      <c r="F879" s="419" t="e">
        <f>IF(Tabla46[[#This Row],[Tipos de Acciones]]="","",'Formulario PPGR1'!#REF!)</f>
        <v>#REF!</v>
      </c>
      <c r="G879" s="416" t="s">
        <v>936</v>
      </c>
      <c r="H879" s="416" t="s">
        <v>2221</v>
      </c>
      <c r="I879" s="417" t="s">
        <v>2236</v>
      </c>
      <c r="J879" s="416" t="s">
        <v>2236</v>
      </c>
      <c r="K879" s="418" t="s">
        <v>2237</v>
      </c>
      <c r="L879" s="416" t="s">
        <v>469</v>
      </c>
      <c r="M879" s="316" t="s">
        <v>2289</v>
      </c>
      <c r="N879" s="316" t="s">
        <v>1157</v>
      </c>
      <c r="O879" s="415" t="s">
        <v>2200</v>
      </c>
      <c r="P879" s="318" t="s">
        <v>1157</v>
      </c>
      <c r="Q879" s="293" t="s">
        <v>2201</v>
      </c>
      <c r="R879" s="293">
        <v>2</v>
      </c>
      <c r="S879" s="517">
        <v>15733.33</v>
      </c>
      <c r="T879" s="520" t="e">
        <f>+[1]!Tabla46[[#This Row],[Precio Unitario]]*[1]!Tabla46[[#This Row],[Cantidad de Insumos]]</f>
        <v>#REF!</v>
      </c>
      <c r="U879" s="414">
        <v>239301</v>
      </c>
      <c r="V879" s="328" t="s">
        <v>926</v>
      </c>
      <c r="W879" s="420"/>
    </row>
    <row r="880" spans="2:23" ht="18.75" hidden="1" customHeight="1" x14ac:dyDescent="0.2">
      <c r="B880" s="419" t="e">
        <f>IF(Tabla46[[#This Row],[Tipos de Acciones]]="","",CONCATENATE(Tabla46[[#This Row],[POA]],".",Tabla46[[#This Row],[SRS]],".",Tabla46[[#This Row],[AREA]],".",Tabla46[[#This Row],[TIPO]]))</f>
        <v>#REF!</v>
      </c>
      <c r="C880" s="419" t="e">
        <f>IF(Tabla46[[#This Row],[Tipos de Acciones]]="","",'Formulario PPGR1'!#REF!)</f>
        <v>#REF!</v>
      </c>
      <c r="D880" s="419" t="e">
        <f>IF(Tabla46[[#This Row],[Tipos de Acciones]]="","",'Formulario PPGR1'!#REF!)</f>
        <v>#REF!</v>
      </c>
      <c r="E880" s="419" t="e">
        <f>IF(Tabla46[[#This Row],[Tipos de Acciones]]="","",'Formulario PPGR1'!#REF!)</f>
        <v>#REF!</v>
      </c>
      <c r="F880" s="419" t="e">
        <f>IF(Tabla46[[#This Row],[Tipos de Acciones]]="","",'Formulario PPGR1'!#REF!)</f>
        <v>#REF!</v>
      </c>
      <c r="G880" s="416" t="s">
        <v>936</v>
      </c>
      <c r="H880" s="416" t="s">
        <v>2221</v>
      </c>
      <c r="I880" s="417" t="s">
        <v>2222</v>
      </c>
      <c r="J880" s="416" t="s">
        <v>2222</v>
      </c>
      <c r="K880" s="418" t="s">
        <v>2226</v>
      </c>
      <c r="L880" s="416" t="s">
        <v>469</v>
      </c>
      <c r="M880" s="316" t="s">
        <v>2289</v>
      </c>
      <c r="N880" s="316" t="s">
        <v>1157</v>
      </c>
      <c r="O880" s="415" t="s">
        <v>2200</v>
      </c>
      <c r="P880" s="318" t="s">
        <v>1157</v>
      </c>
      <c r="Q880" s="293" t="s">
        <v>2201</v>
      </c>
      <c r="R880" s="293">
        <v>1</v>
      </c>
      <c r="S880" s="517">
        <v>104465.4</v>
      </c>
      <c r="T880" s="520" t="e">
        <f>+[1]!Tabla46[[#This Row],[Precio Unitario]]*[1]!Tabla46[[#This Row],[Cantidad de Insumos]]</f>
        <v>#REF!</v>
      </c>
      <c r="U880" s="414">
        <v>261901</v>
      </c>
      <c r="V880" s="328" t="s">
        <v>926</v>
      </c>
      <c r="W880" s="420"/>
    </row>
    <row r="881" spans="2:23" ht="18.75" hidden="1" customHeight="1" x14ac:dyDescent="0.2">
      <c r="B881" s="419" t="e">
        <f>IF(Tabla46[[#This Row],[Tipos de Acciones]]="","",CONCATENATE(Tabla46[[#This Row],[POA]],".",Tabla46[[#This Row],[SRS]],".",Tabla46[[#This Row],[AREA]],".",Tabla46[[#This Row],[TIPO]]))</f>
        <v>#REF!</v>
      </c>
      <c r="C881" s="419" t="e">
        <f>IF(Tabla46[[#This Row],[Tipos de Acciones]]="","",'Formulario PPGR1'!#REF!)</f>
        <v>#REF!</v>
      </c>
      <c r="D881" s="419" t="e">
        <f>IF(Tabla46[[#This Row],[Tipos de Acciones]]="","",'Formulario PPGR1'!#REF!)</f>
        <v>#REF!</v>
      </c>
      <c r="E881" s="419" t="e">
        <f>IF(Tabla46[[#This Row],[Tipos de Acciones]]="","",'Formulario PPGR1'!#REF!)</f>
        <v>#REF!</v>
      </c>
      <c r="F881" s="419" t="e">
        <f>IF(Tabla46[[#This Row],[Tipos de Acciones]]="","",'Formulario PPGR1'!#REF!)</f>
        <v>#REF!</v>
      </c>
      <c r="G881" s="416" t="s">
        <v>936</v>
      </c>
      <c r="H881" s="416" t="s">
        <v>2218</v>
      </c>
      <c r="I881" s="417" t="s">
        <v>2219</v>
      </c>
      <c r="J881" s="416" t="s">
        <v>2219</v>
      </c>
      <c r="K881" s="418" t="s">
        <v>2220</v>
      </c>
      <c r="L881" s="416" t="s">
        <v>469</v>
      </c>
      <c r="M881" s="316" t="s">
        <v>2289</v>
      </c>
      <c r="N881" s="316" t="s">
        <v>1157</v>
      </c>
      <c r="O881" s="415" t="s">
        <v>2200</v>
      </c>
      <c r="P881" s="318" t="s">
        <v>1157</v>
      </c>
      <c r="Q881" s="293" t="s">
        <v>2201</v>
      </c>
      <c r="R881" s="293">
        <v>2</v>
      </c>
      <c r="S881" s="517">
        <v>8600</v>
      </c>
      <c r="T881" s="520" t="e">
        <f>+[1]!Tabla46[[#This Row],[Precio Unitario]]*[1]!Tabla46[[#This Row],[Cantidad de Insumos]]</f>
        <v>#REF!</v>
      </c>
      <c r="U881" s="414">
        <v>239601</v>
      </c>
      <c r="V881" s="328" t="s">
        <v>926</v>
      </c>
      <c r="W881" s="420"/>
    </row>
    <row r="882" spans="2:23" ht="18.75" hidden="1" customHeight="1" x14ac:dyDescent="0.2">
      <c r="B882" s="419" t="e">
        <f>IF(Tabla46[[#This Row],[Tipos de Acciones]]="","",CONCATENATE(Tabla46[[#This Row],[POA]],".",Tabla46[[#This Row],[SRS]],".",Tabla46[[#This Row],[AREA]],".",Tabla46[[#This Row],[TIPO]]))</f>
        <v>#REF!</v>
      </c>
      <c r="C882" s="419" t="e">
        <f>IF(Tabla46[[#This Row],[Tipos de Acciones]]="","",'Formulario PPGR1'!#REF!)</f>
        <v>#REF!</v>
      </c>
      <c r="D882" s="419" t="e">
        <f>IF(Tabla46[[#This Row],[Tipos de Acciones]]="","",'Formulario PPGR1'!#REF!)</f>
        <v>#REF!</v>
      </c>
      <c r="E882" s="419" t="e">
        <f>IF(Tabla46[[#This Row],[Tipos de Acciones]]="","",'Formulario PPGR1'!#REF!)</f>
        <v>#REF!</v>
      </c>
      <c r="F882" s="419" t="e">
        <f>IF(Tabla46[[#This Row],[Tipos de Acciones]]="","",'Formulario PPGR1'!#REF!)</f>
        <v>#REF!</v>
      </c>
      <c r="G882" s="416" t="s">
        <v>936</v>
      </c>
      <c r="H882" s="416" t="s">
        <v>2221</v>
      </c>
      <c r="I882" s="417" t="s">
        <v>2222</v>
      </c>
      <c r="J882" s="416" t="s">
        <v>2222</v>
      </c>
      <c r="K882" s="418" t="s">
        <v>2223</v>
      </c>
      <c r="L882" s="416" t="s">
        <v>469</v>
      </c>
      <c r="M882" s="316" t="s">
        <v>2289</v>
      </c>
      <c r="N882" s="316" t="s">
        <v>1157</v>
      </c>
      <c r="O882" s="415" t="s">
        <v>2200</v>
      </c>
      <c r="P882" s="318" t="s">
        <v>1157</v>
      </c>
      <c r="Q882" s="293" t="s">
        <v>2201</v>
      </c>
      <c r="R882" s="293">
        <v>2</v>
      </c>
      <c r="S882" s="517">
        <v>43660</v>
      </c>
      <c r="T882" s="520" t="e">
        <f>+[1]!Tabla46[[#This Row],[Precio Unitario]]*[1]!Tabla46[[#This Row],[Cantidad de Insumos]]</f>
        <v>#REF!</v>
      </c>
      <c r="U882" s="414">
        <v>261901</v>
      </c>
      <c r="V882" s="328" t="s">
        <v>926</v>
      </c>
      <c r="W882" s="420"/>
    </row>
    <row r="883" spans="2:23" ht="18.75" hidden="1" customHeight="1" x14ac:dyDescent="0.2">
      <c r="B883" s="419" t="e">
        <f>IF(Tabla46[[#This Row],[Tipos de Acciones]]="","",CONCATENATE(Tabla46[[#This Row],[POA]],".",Tabla46[[#This Row],[SRS]],".",Tabla46[[#This Row],[AREA]],".",Tabla46[[#This Row],[TIPO]]))</f>
        <v>#REF!</v>
      </c>
      <c r="C883" s="419" t="e">
        <f>IF(Tabla46[[#This Row],[Tipos de Acciones]]="","",'Formulario PPGR1'!#REF!)</f>
        <v>#REF!</v>
      </c>
      <c r="D883" s="419" t="e">
        <f>IF(Tabla46[[#This Row],[Tipos de Acciones]]="","",'Formulario PPGR1'!#REF!)</f>
        <v>#REF!</v>
      </c>
      <c r="E883" s="419" t="e">
        <f>IF(Tabla46[[#This Row],[Tipos de Acciones]]="","",'Formulario PPGR1'!#REF!)</f>
        <v>#REF!</v>
      </c>
      <c r="F883" s="419" t="e">
        <f>IF(Tabla46[[#This Row],[Tipos de Acciones]]="","",'Formulario PPGR1'!#REF!)</f>
        <v>#REF!</v>
      </c>
      <c r="G883" s="416" t="s">
        <v>936</v>
      </c>
      <c r="H883" s="416" t="s">
        <v>2221</v>
      </c>
      <c r="I883" s="417" t="s">
        <v>2224</v>
      </c>
      <c r="J883" s="416" t="s">
        <v>2224</v>
      </c>
      <c r="K883" s="418" t="s">
        <v>2225</v>
      </c>
      <c r="L883" s="416" t="s">
        <v>469</v>
      </c>
      <c r="M883" s="316" t="s">
        <v>2289</v>
      </c>
      <c r="N883" s="316" t="s">
        <v>1157</v>
      </c>
      <c r="O883" s="415" t="s">
        <v>2200</v>
      </c>
      <c r="P883" s="318" t="s">
        <v>1157</v>
      </c>
      <c r="Q883" s="293" t="s">
        <v>2201</v>
      </c>
      <c r="R883" s="293">
        <v>1</v>
      </c>
      <c r="S883" s="517">
        <v>44333.33</v>
      </c>
      <c r="T883" s="520" t="e">
        <f>+[1]!Tabla46[[#This Row],[Precio Unitario]]*[1]!Tabla46[[#This Row],[Cantidad de Insumos]]</f>
        <v>#REF!</v>
      </c>
      <c r="U883" s="414">
        <v>239301</v>
      </c>
      <c r="V883" s="328" t="s">
        <v>926</v>
      </c>
      <c r="W883" s="420"/>
    </row>
    <row r="884" spans="2:23" ht="18.75" hidden="1" customHeight="1" x14ac:dyDescent="0.2">
      <c r="B884" s="419" t="e">
        <f>IF(Tabla46[[#This Row],[Tipos de Acciones]]="","",CONCATENATE(Tabla46[[#This Row],[POA]],".",Tabla46[[#This Row],[SRS]],".",Tabla46[[#This Row],[AREA]],".",Tabla46[[#This Row],[TIPO]]))</f>
        <v>#REF!</v>
      </c>
      <c r="C884" s="419" t="e">
        <f>IF(Tabla46[[#This Row],[Tipos de Acciones]]="","",'Formulario PPGR1'!#REF!)</f>
        <v>#REF!</v>
      </c>
      <c r="D884" s="419" t="e">
        <f>IF(Tabla46[[#This Row],[Tipos de Acciones]]="","",'Formulario PPGR1'!#REF!)</f>
        <v>#REF!</v>
      </c>
      <c r="E884" s="419" t="e">
        <f>IF(Tabla46[[#This Row],[Tipos de Acciones]]="","",'Formulario PPGR1'!#REF!)</f>
        <v>#REF!</v>
      </c>
      <c r="F884" s="419" t="e">
        <f>IF(Tabla46[[#This Row],[Tipos de Acciones]]="","",'Formulario PPGR1'!#REF!)</f>
        <v>#REF!</v>
      </c>
      <c r="G884" s="416" t="s">
        <v>936</v>
      </c>
      <c r="H884" s="416" t="s">
        <v>2221</v>
      </c>
      <c r="I884" s="417" t="s">
        <v>2231</v>
      </c>
      <c r="J884" s="416" t="s">
        <v>2231</v>
      </c>
      <c r="K884" s="418" t="s">
        <v>2232</v>
      </c>
      <c r="L884" s="416" t="s">
        <v>469</v>
      </c>
      <c r="M884" s="316" t="s">
        <v>2289</v>
      </c>
      <c r="N884" s="316" t="s">
        <v>1157</v>
      </c>
      <c r="O884" s="415" t="s">
        <v>2200</v>
      </c>
      <c r="P884" s="318" t="s">
        <v>1157</v>
      </c>
      <c r="Q884" s="293" t="s">
        <v>2201</v>
      </c>
      <c r="R884" s="293">
        <v>2</v>
      </c>
      <c r="S884" s="517">
        <v>32099.97</v>
      </c>
      <c r="T884" s="520" t="e">
        <f>+[1]!Tabla46[[#This Row],[Precio Unitario]]*[1]!Tabla46[[#This Row],[Cantidad de Insumos]]</f>
        <v>#REF!</v>
      </c>
      <c r="U884" s="414">
        <v>239301</v>
      </c>
      <c r="V884" s="328" t="s">
        <v>926</v>
      </c>
      <c r="W884" s="420"/>
    </row>
    <row r="885" spans="2:23" ht="18.75" hidden="1" customHeight="1" x14ac:dyDescent="0.2">
      <c r="B885" s="419" t="e">
        <f>IF(Tabla46[[#This Row],[Tipos de Acciones]]="","",CONCATENATE(Tabla46[[#This Row],[POA]],".",Tabla46[[#This Row],[SRS]],".",Tabla46[[#This Row],[AREA]],".",Tabla46[[#This Row],[TIPO]]))</f>
        <v>#REF!</v>
      </c>
      <c r="C885" s="419" t="e">
        <f>IF(Tabla46[[#This Row],[Tipos de Acciones]]="","",'Formulario PPGR1'!#REF!)</f>
        <v>#REF!</v>
      </c>
      <c r="D885" s="419" t="e">
        <f>IF(Tabla46[[#This Row],[Tipos de Acciones]]="","",'Formulario PPGR1'!#REF!)</f>
        <v>#REF!</v>
      </c>
      <c r="E885" s="419" t="e">
        <f>IF(Tabla46[[#This Row],[Tipos de Acciones]]="","",'Formulario PPGR1'!#REF!)</f>
        <v>#REF!</v>
      </c>
      <c r="F885" s="419" t="e">
        <f>IF(Tabla46[[#This Row],[Tipos de Acciones]]="","",'Formulario PPGR1'!#REF!)</f>
        <v>#REF!</v>
      </c>
      <c r="G885" s="416" t="s">
        <v>936</v>
      </c>
      <c r="H885" s="416" t="s">
        <v>2221</v>
      </c>
      <c r="I885" s="417" t="s">
        <v>2233</v>
      </c>
      <c r="J885" s="416" t="s">
        <v>2234</v>
      </c>
      <c r="K885" s="418" t="s">
        <v>2235</v>
      </c>
      <c r="L885" s="416" t="s">
        <v>469</v>
      </c>
      <c r="M885" s="316" t="s">
        <v>2289</v>
      </c>
      <c r="N885" s="316" t="s">
        <v>1157</v>
      </c>
      <c r="O885" s="415" t="s">
        <v>2200</v>
      </c>
      <c r="P885" s="318" t="s">
        <v>1157</v>
      </c>
      <c r="Q885" s="293" t="s">
        <v>2201</v>
      </c>
      <c r="R885" s="293">
        <v>1</v>
      </c>
      <c r="S885" s="517">
        <v>8270</v>
      </c>
      <c r="T885" s="520" t="e">
        <f>+[1]!Tabla46[[#This Row],[Precio Unitario]]*[1]!Tabla46[[#This Row],[Cantidad de Insumos]]</f>
        <v>#REF!</v>
      </c>
      <c r="U885" s="414">
        <v>239301</v>
      </c>
      <c r="V885" s="328" t="s">
        <v>926</v>
      </c>
      <c r="W885" s="420"/>
    </row>
    <row r="886" spans="2:23" ht="18.75" hidden="1" customHeight="1" x14ac:dyDescent="0.2">
      <c r="B886" s="419" t="e">
        <f>IF(Tabla46[[#This Row],[Tipos de Acciones]]="","",CONCATENATE(Tabla46[[#This Row],[POA]],".",Tabla46[[#This Row],[SRS]],".",Tabla46[[#This Row],[AREA]],".",Tabla46[[#This Row],[TIPO]]))</f>
        <v>#REF!</v>
      </c>
      <c r="C886" s="419" t="e">
        <f>IF(Tabla46[[#This Row],[Tipos de Acciones]]="","",'Formulario PPGR1'!#REF!)</f>
        <v>#REF!</v>
      </c>
      <c r="D886" s="419" t="e">
        <f>IF(Tabla46[[#This Row],[Tipos de Acciones]]="","",'Formulario PPGR1'!#REF!)</f>
        <v>#REF!</v>
      </c>
      <c r="E886" s="419" t="e">
        <f>IF(Tabla46[[#This Row],[Tipos de Acciones]]="","",'Formulario PPGR1'!#REF!)</f>
        <v>#REF!</v>
      </c>
      <c r="F886" s="419" t="e">
        <f>IF(Tabla46[[#This Row],[Tipos de Acciones]]="","",'Formulario PPGR1'!#REF!)</f>
        <v>#REF!</v>
      </c>
      <c r="G886" s="416" t="s">
        <v>936</v>
      </c>
      <c r="H886" s="416" t="s">
        <v>2221</v>
      </c>
      <c r="I886" s="417" t="s">
        <v>2241</v>
      </c>
      <c r="J886" s="416" t="s">
        <v>2241</v>
      </c>
      <c r="K886" s="418" t="s">
        <v>2242</v>
      </c>
      <c r="L886" s="416" t="s">
        <v>469</v>
      </c>
      <c r="M886" s="316" t="s">
        <v>2289</v>
      </c>
      <c r="N886" s="316" t="s">
        <v>1157</v>
      </c>
      <c r="O886" s="415" t="s">
        <v>2200</v>
      </c>
      <c r="P886" s="318" t="s">
        <v>1157</v>
      </c>
      <c r="Q886" s="293" t="s">
        <v>2201</v>
      </c>
      <c r="R886" s="293">
        <v>2</v>
      </c>
      <c r="S886" s="517">
        <v>980</v>
      </c>
      <c r="T886" s="520" t="e">
        <f>+[1]!Tabla46[[#This Row],[Precio Unitario]]*[1]!Tabla46[[#This Row],[Cantidad de Insumos]]</f>
        <v>#REF!</v>
      </c>
      <c r="U886" s="414">
        <v>239301</v>
      </c>
      <c r="V886" s="328" t="s">
        <v>926</v>
      </c>
      <c r="W886" s="420"/>
    </row>
    <row r="887" spans="2:23" ht="18.75" hidden="1" customHeight="1" x14ac:dyDescent="0.2">
      <c r="B887" s="419" t="e">
        <f>IF(Tabla46[[#This Row],[Tipos de Acciones]]="","",CONCATENATE(Tabla46[[#This Row],[POA]],".",Tabla46[[#This Row],[SRS]],".",Tabla46[[#This Row],[AREA]],".",Tabla46[[#This Row],[TIPO]]))</f>
        <v>#REF!</v>
      </c>
      <c r="C887" s="419" t="e">
        <f>IF(Tabla46[[#This Row],[Tipos de Acciones]]="","",'Formulario PPGR1'!#REF!)</f>
        <v>#REF!</v>
      </c>
      <c r="D887" s="419" t="e">
        <f>IF(Tabla46[[#This Row],[Tipos de Acciones]]="","",'Formulario PPGR1'!#REF!)</f>
        <v>#REF!</v>
      </c>
      <c r="E887" s="419" t="e">
        <f>IF(Tabla46[[#This Row],[Tipos de Acciones]]="","",'Formulario PPGR1'!#REF!)</f>
        <v>#REF!</v>
      </c>
      <c r="F887" s="419" t="e">
        <f>IF(Tabla46[[#This Row],[Tipos de Acciones]]="","",'Formulario PPGR1'!#REF!)</f>
        <v>#REF!</v>
      </c>
      <c r="G887" s="416" t="s">
        <v>936</v>
      </c>
      <c r="H887" s="416" t="s">
        <v>2221</v>
      </c>
      <c r="I887" s="417" t="s">
        <v>2241</v>
      </c>
      <c r="J887" s="416" t="s">
        <v>2241</v>
      </c>
      <c r="K887" s="418" t="s">
        <v>2243</v>
      </c>
      <c r="L887" s="416" t="s">
        <v>469</v>
      </c>
      <c r="M887" s="316" t="s">
        <v>2289</v>
      </c>
      <c r="N887" s="316" t="s">
        <v>1157</v>
      </c>
      <c r="O887" s="415" t="s">
        <v>2200</v>
      </c>
      <c r="P887" s="318" t="s">
        <v>1157</v>
      </c>
      <c r="Q887" s="293" t="s">
        <v>2201</v>
      </c>
      <c r="R887" s="293">
        <v>2</v>
      </c>
      <c r="S887" s="517">
        <v>3520</v>
      </c>
      <c r="T887" s="520" t="e">
        <f>+[1]!Tabla46[[#This Row],[Precio Unitario]]*[1]!Tabla46[[#This Row],[Cantidad de Insumos]]</f>
        <v>#REF!</v>
      </c>
      <c r="U887" s="414">
        <v>239301</v>
      </c>
      <c r="V887" s="328" t="s">
        <v>926</v>
      </c>
      <c r="W887" s="420"/>
    </row>
    <row r="888" spans="2:23" ht="18.75" hidden="1" customHeight="1" x14ac:dyDescent="0.2">
      <c r="B888" s="419" t="e">
        <f>IF(Tabla46[[#This Row],[Tipos de Acciones]]="","",CONCATENATE(Tabla46[[#This Row],[POA]],".",Tabla46[[#This Row],[SRS]],".",Tabla46[[#This Row],[AREA]],".",Tabla46[[#This Row],[TIPO]]))</f>
        <v>#REF!</v>
      </c>
      <c r="C888" s="419" t="e">
        <f>IF(Tabla46[[#This Row],[Tipos de Acciones]]="","",'Formulario PPGR1'!#REF!)</f>
        <v>#REF!</v>
      </c>
      <c r="D888" s="419" t="e">
        <f>IF(Tabla46[[#This Row],[Tipos de Acciones]]="","",'Formulario PPGR1'!#REF!)</f>
        <v>#REF!</v>
      </c>
      <c r="E888" s="419" t="e">
        <f>IF(Tabla46[[#This Row],[Tipos de Acciones]]="","",'Formulario PPGR1'!#REF!)</f>
        <v>#REF!</v>
      </c>
      <c r="F888" s="419" t="e">
        <f>IF(Tabla46[[#This Row],[Tipos de Acciones]]="","",'Formulario PPGR1'!#REF!)</f>
        <v>#REF!</v>
      </c>
      <c r="G888" s="416" t="s">
        <v>936</v>
      </c>
      <c r="H888" s="416" t="s">
        <v>2221</v>
      </c>
      <c r="I888" s="417" t="s">
        <v>2236</v>
      </c>
      <c r="J888" s="416" t="s">
        <v>2236</v>
      </c>
      <c r="K888" s="418" t="s">
        <v>2239</v>
      </c>
      <c r="L888" s="416" t="s">
        <v>469</v>
      </c>
      <c r="M888" s="316" t="s">
        <v>2289</v>
      </c>
      <c r="N888" s="316" t="s">
        <v>1157</v>
      </c>
      <c r="O888" s="415" t="s">
        <v>2200</v>
      </c>
      <c r="P888" s="318" t="s">
        <v>1157</v>
      </c>
      <c r="Q888" s="293" t="s">
        <v>2201</v>
      </c>
      <c r="R888" s="293">
        <v>2</v>
      </c>
      <c r="S888" s="517">
        <v>15733.33</v>
      </c>
      <c r="T888" s="520" t="e">
        <f>+[1]!Tabla46[[#This Row],[Precio Unitario]]*[1]!Tabla46[[#This Row],[Cantidad de Insumos]]</f>
        <v>#REF!</v>
      </c>
      <c r="U888" s="414">
        <v>239301</v>
      </c>
      <c r="V888" s="328" t="s">
        <v>926</v>
      </c>
      <c r="W888" s="420"/>
    </row>
    <row r="889" spans="2:23" ht="18.75" hidden="1" customHeight="1" x14ac:dyDescent="0.2">
      <c r="B889" s="419" t="e">
        <f>IF(Tabla46[[#This Row],[Tipos de Acciones]]="","",CONCATENATE(Tabla46[[#This Row],[POA]],".",Tabla46[[#This Row],[SRS]],".",Tabla46[[#This Row],[AREA]],".",Tabla46[[#This Row],[TIPO]]))</f>
        <v>#REF!</v>
      </c>
      <c r="C889" s="419" t="e">
        <f>IF(Tabla46[[#This Row],[Tipos de Acciones]]="","",'Formulario PPGR1'!#REF!)</f>
        <v>#REF!</v>
      </c>
      <c r="D889" s="419" t="e">
        <f>IF(Tabla46[[#This Row],[Tipos de Acciones]]="","",'Formulario PPGR1'!#REF!)</f>
        <v>#REF!</v>
      </c>
      <c r="E889" s="419" t="e">
        <f>IF(Tabla46[[#This Row],[Tipos de Acciones]]="","",'Formulario PPGR1'!#REF!)</f>
        <v>#REF!</v>
      </c>
      <c r="F889" s="419" t="e">
        <f>IF(Tabla46[[#This Row],[Tipos de Acciones]]="","",'Formulario PPGR1'!#REF!)</f>
        <v>#REF!</v>
      </c>
      <c r="G889" s="416" t="s">
        <v>936</v>
      </c>
      <c r="H889" s="416" t="s">
        <v>2221</v>
      </c>
      <c r="I889" s="417" t="s">
        <v>2236</v>
      </c>
      <c r="J889" s="416" t="s">
        <v>2236</v>
      </c>
      <c r="K889" s="418" t="s">
        <v>2240</v>
      </c>
      <c r="L889" s="416" t="s">
        <v>469</v>
      </c>
      <c r="M889" s="316" t="s">
        <v>2289</v>
      </c>
      <c r="N889" s="316" t="s">
        <v>1157</v>
      </c>
      <c r="O889" s="415" t="s">
        <v>2200</v>
      </c>
      <c r="P889" s="318" t="s">
        <v>1157</v>
      </c>
      <c r="Q889" s="293" t="s">
        <v>2201</v>
      </c>
      <c r="R889" s="293">
        <v>2</v>
      </c>
      <c r="S889" s="517">
        <v>4500</v>
      </c>
      <c r="T889" s="520" t="e">
        <f>+[1]!Tabla46[[#This Row],[Precio Unitario]]*[1]!Tabla46[[#This Row],[Cantidad de Insumos]]</f>
        <v>#REF!</v>
      </c>
      <c r="U889" s="414">
        <v>239301</v>
      </c>
      <c r="V889" s="328" t="s">
        <v>926</v>
      </c>
      <c r="W889" s="420"/>
    </row>
    <row r="890" spans="2:23" ht="18.75" hidden="1" customHeight="1" x14ac:dyDescent="0.2">
      <c r="B890" s="419" t="e">
        <f>IF(Tabla46[[#This Row],[Tipos de Acciones]]="","",CONCATENATE(Tabla46[[#This Row],[POA]],".",Tabla46[[#This Row],[SRS]],".",Tabla46[[#This Row],[AREA]],".",Tabla46[[#This Row],[TIPO]]))</f>
        <v>#REF!</v>
      </c>
      <c r="C890" s="419" t="e">
        <f>IF(Tabla46[[#This Row],[Tipos de Acciones]]="","",'Formulario PPGR1'!#REF!)</f>
        <v>#REF!</v>
      </c>
      <c r="D890" s="419" t="e">
        <f>IF(Tabla46[[#This Row],[Tipos de Acciones]]="","",'Formulario PPGR1'!#REF!)</f>
        <v>#REF!</v>
      </c>
      <c r="E890" s="419" t="e">
        <f>IF(Tabla46[[#This Row],[Tipos de Acciones]]="","",'Formulario PPGR1'!#REF!)</f>
        <v>#REF!</v>
      </c>
      <c r="F890" s="419" t="e">
        <f>IF(Tabla46[[#This Row],[Tipos de Acciones]]="","",'Formulario PPGR1'!#REF!)</f>
        <v>#REF!</v>
      </c>
      <c r="G890" s="416" t="s">
        <v>936</v>
      </c>
      <c r="H890" s="416" t="s">
        <v>2209</v>
      </c>
      <c r="I890" s="417" t="s">
        <v>2200</v>
      </c>
      <c r="J890" s="416" t="s">
        <v>2248</v>
      </c>
      <c r="K890" s="418" t="s">
        <v>2248</v>
      </c>
      <c r="L890" s="416" t="s">
        <v>469</v>
      </c>
      <c r="M890" s="316" t="s">
        <v>2289</v>
      </c>
      <c r="N890" s="316" t="s">
        <v>1157</v>
      </c>
      <c r="O890" s="415" t="s">
        <v>2200</v>
      </c>
      <c r="P890" s="318" t="s">
        <v>1157</v>
      </c>
      <c r="Q890" s="293" t="s">
        <v>2201</v>
      </c>
      <c r="R890" s="293">
        <v>1</v>
      </c>
      <c r="S890" s="517">
        <v>30000</v>
      </c>
      <c r="T890" s="520" t="e">
        <f>+[1]!Tabla46[[#This Row],[Precio Unitario]]*[1]!Tabla46[[#This Row],[Cantidad de Insumos]]</f>
        <v>#REF!</v>
      </c>
      <c r="U890" s="414">
        <v>265801</v>
      </c>
      <c r="V890" s="328" t="s">
        <v>926</v>
      </c>
      <c r="W890" s="420"/>
    </row>
    <row r="891" spans="2:23" ht="18.75" hidden="1" customHeight="1" x14ac:dyDescent="0.2">
      <c r="B891" s="419" t="e">
        <f>IF(Tabla46[[#This Row],[Tipos de Acciones]]="","",CONCATENATE(Tabla46[[#This Row],[POA]],".",Tabla46[[#This Row],[SRS]],".",Tabla46[[#This Row],[AREA]],".",Tabla46[[#This Row],[TIPO]]))</f>
        <v>#REF!</v>
      </c>
      <c r="C891" s="419" t="e">
        <f>IF(Tabla46[[#This Row],[Tipos de Acciones]]="","",'Formulario PPGR1'!#REF!)</f>
        <v>#REF!</v>
      </c>
      <c r="D891" s="419" t="e">
        <f>IF(Tabla46[[#This Row],[Tipos de Acciones]]="","",'Formulario PPGR1'!#REF!)</f>
        <v>#REF!</v>
      </c>
      <c r="E891" s="419" t="e">
        <f>IF(Tabla46[[#This Row],[Tipos de Acciones]]="","",'Formulario PPGR1'!#REF!)</f>
        <v>#REF!</v>
      </c>
      <c r="F891" s="419" t="e">
        <f>IF(Tabla46[[#This Row],[Tipos de Acciones]]="","",'Formulario PPGR1'!#REF!)</f>
        <v>#REF!</v>
      </c>
      <c r="G891" s="416" t="s">
        <v>934</v>
      </c>
      <c r="H891" s="416" t="s">
        <v>2209</v>
      </c>
      <c r="I891" s="417" t="s">
        <v>2200</v>
      </c>
      <c r="J891" s="416" t="s">
        <v>2248</v>
      </c>
      <c r="K891" s="418" t="s">
        <v>2248</v>
      </c>
      <c r="L891" s="416" t="s">
        <v>469</v>
      </c>
      <c r="M891" s="316" t="s">
        <v>2289</v>
      </c>
      <c r="N891" s="316" t="s">
        <v>1157</v>
      </c>
      <c r="O891" s="415" t="s">
        <v>2200</v>
      </c>
      <c r="P891" s="318" t="s">
        <v>1157</v>
      </c>
      <c r="Q891" s="293" t="s">
        <v>2201</v>
      </c>
      <c r="R891" s="293">
        <v>3</v>
      </c>
      <c r="S891" s="517">
        <v>5000</v>
      </c>
      <c r="T891" s="520" t="e">
        <f>+[1]!Tabla46[[#This Row],[Precio Unitario]]*[1]!Tabla46[[#This Row],[Cantidad de Insumos]]</f>
        <v>#REF!</v>
      </c>
      <c r="U891" s="414">
        <v>265801</v>
      </c>
      <c r="V891" s="328" t="s">
        <v>926</v>
      </c>
      <c r="W891" s="420"/>
    </row>
    <row r="892" spans="2:23" ht="18.75" hidden="1" customHeight="1" x14ac:dyDescent="0.2">
      <c r="B892" s="419" t="e">
        <f>IF(Tabla46[[#This Row],[Tipos de Acciones]]="","",CONCATENATE(Tabla46[[#This Row],[POA]],".",Tabla46[[#This Row],[SRS]],".",Tabla46[[#This Row],[AREA]],".",Tabla46[[#This Row],[TIPO]]))</f>
        <v>#REF!</v>
      </c>
      <c r="C892" s="419" t="e">
        <f>IF(Tabla46[[#This Row],[Tipos de Acciones]]="","",'Formulario PPGR1'!#REF!)</f>
        <v>#REF!</v>
      </c>
      <c r="D892" s="419" t="e">
        <f>IF(Tabla46[[#This Row],[Tipos de Acciones]]="","",'Formulario PPGR1'!#REF!)</f>
        <v>#REF!</v>
      </c>
      <c r="E892" s="419" t="e">
        <f>IF(Tabla46[[#This Row],[Tipos de Acciones]]="","",'Formulario PPGR1'!#REF!)</f>
        <v>#REF!</v>
      </c>
      <c r="F892" s="419" t="e">
        <f>IF(Tabla46[[#This Row],[Tipos de Acciones]]="","",'Formulario PPGR1'!#REF!)</f>
        <v>#REF!</v>
      </c>
      <c r="G892" s="416" t="s">
        <v>936</v>
      </c>
      <c r="H892" s="416" t="s">
        <v>2221</v>
      </c>
      <c r="I892" s="417" t="s">
        <v>2244</v>
      </c>
      <c r="J892" s="416" t="s">
        <v>2244</v>
      </c>
      <c r="K892" s="418" t="s">
        <v>2245</v>
      </c>
      <c r="L892" s="416" t="s">
        <v>469</v>
      </c>
      <c r="M892" s="316" t="s">
        <v>2289</v>
      </c>
      <c r="N892" s="316" t="s">
        <v>1157</v>
      </c>
      <c r="O892" s="415" t="s">
        <v>2200</v>
      </c>
      <c r="P892" s="318" t="s">
        <v>1157</v>
      </c>
      <c r="Q892" s="293" t="s">
        <v>2201</v>
      </c>
      <c r="R892" s="293">
        <v>1</v>
      </c>
      <c r="S892" s="517">
        <v>14666.65</v>
      </c>
      <c r="T892" s="520" t="e">
        <f>+[1]!Tabla46[[#This Row],[Precio Unitario]]*[1]!Tabla46[[#This Row],[Cantidad de Insumos]]</f>
        <v>#REF!</v>
      </c>
      <c r="U892" s="414">
        <v>239601</v>
      </c>
      <c r="V892" s="328" t="s">
        <v>926</v>
      </c>
      <c r="W892" s="420"/>
    </row>
    <row r="893" spans="2:23" ht="18.75" customHeight="1" x14ac:dyDescent="0.2">
      <c r="B893" s="419" t="e">
        <f>IF(Tabla46[[#This Row],[Tipos de Acciones]]="","",CONCATENATE(Tabla46[[#This Row],[POA]],".",Tabla46[[#This Row],[SRS]],".",Tabla46[[#This Row],[AREA]],".",Tabla46[[#This Row],[TIPO]]))</f>
        <v>#REF!</v>
      </c>
      <c r="C893" s="419" t="e">
        <f>IF(Tabla46[[#This Row],[Tipos de Acciones]]="","",'Formulario PPGR1'!#REF!)</f>
        <v>#REF!</v>
      </c>
      <c r="D893" s="419" t="e">
        <f>IF(Tabla46[[#This Row],[Tipos de Acciones]]="","",'Formulario PPGR1'!#REF!)</f>
        <v>#REF!</v>
      </c>
      <c r="E893" s="419" t="e">
        <f>IF(Tabla46[[#This Row],[Tipos de Acciones]]="","",'Formulario PPGR1'!#REF!)</f>
        <v>#REF!</v>
      </c>
      <c r="F893" s="419" t="e">
        <f>IF(Tabla46[[#This Row],[Tipos de Acciones]]="","",'Formulario PPGR1'!#REF!)</f>
        <v>#REF!</v>
      </c>
      <c r="G893" s="416" t="s">
        <v>936</v>
      </c>
      <c r="H893" s="416" t="s">
        <v>2221</v>
      </c>
      <c r="I893" s="417" t="s">
        <v>2246</v>
      </c>
      <c r="J893" s="416" t="s">
        <v>2246</v>
      </c>
      <c r="K893" s="418" t="s">
        <v>2247</v>
      </c>
      <c r="L893" s="416" t="s">
        <v>469</v>
      </c>
      <c r="M893" s="316" t="s">
        <v>2289</v>
      </c>
      <c r="N893" s="316" t="s">
        <v>1157</v>
      </c>
      <c r="O893" s="415" t="s">
        <v>2200</v>
      </c>
      <c r="P893" s="318" t="s">
        <v>1157</v>
      </c>
      <c r="Q893" s="293" t="s">
        <v>2201</v>
      </c>
      <c r="R893" s="293">
        <v>1</v>
      </c>
      <c r="S893" s="517">
        <v>257712</v>
      </c>
      <c r="T893" s="520" t="e">
        <f>+[1]!Tabla46[[#This Row],[Precio Unitario]]*[1]!Tabla46[[#This Row],[Cantidad de Insumos]]</f>
        <v>#REF!</v>
      </c>
      <c r="U893" s="414">
        <v>263101</v>
      </c>
      <c r="V893" s="328" t="s">
        <v>926</v>
      </c>
      <c r="W893" s="420"/>
    </row>
    <row r="894" spans="2:23" ht="18.75" hidden="1" customHeight="1" x14ac:dyDescent="0.2">
      <c r="B894" s="419" t="e">
        <f>IF(Tabla46[[#This Row],[Tipos de Acciones]]="","",CONCATENATE(Tabla46[[#This Row],[POA]],".",Tabla46[[#This Row],[SRS]],".",Tabla46[[#This Row],[AREA]],".",Tabla46[[#This Row],[TIPO]]))</f>
        <v>#REF!</v>
      </c>
      <c r="C894" s="419" t="e">
        <f>IF(Tabla46[[#This Row],[Tipos de Acciones]]="","",'Formulario PPGR1'!#REF!)</f>
        <v>#REF!</v>
      </c>
      <c r="D894" s="419" t="e">
        <f>IF(Tabla46[[#This Row],[Tipos de Acciones]]="","",'Formulario PPGR1'!#REF!)</f>
        <v>#REF!</v>
      </c>
      <c r="E894" s="419" t="e">
        <f>IF(Tabla46[[#This Row],[Tipos de Acciones]]="","",'Formulario PPGR1'!#REF!)</f>
        <v>#REF!</v>
      </c>
      <c r="F894" s="419" t="e">
        <f>IF(Tabla46[[#This Row],[Tipos de Acciones]]="","",'Formulario PPGR1'!#REF!)</f>
        <v>#REF!</v>
      </c>
      <c r="G894" s="416" t="s">
        <v>936</v>
      </c>
      <c r="H894" s="416" t="s">
        <v>2221</v>
      </c>
      <c r="I894" s="417" t="s">
        <v>2236</v>
      </c>
      <c r="J894" s="416" t="s">
        <v>2236</v>
      </c>
      <c r="K894" s="418" t="s">
        <v>2238</v>
      </c>
      <c r="L894" s="416" t="s">
        <v>469</v>
      </c>
      <c r="M894" s="316" t="s">
        <v>2289</v>
      </c>
      <c r="N894" s="316" t="s">
        <v>1157</v>
      </c>
      <c r="O894" s="415" t="s">
        <v>2200</v>
      </c>
      <c r="P894" s="318" t="s">
        <v>1157</v>
      </c>
      <c r="Q894" s="293" t="s">
        <v>2201</v>
      </c>
      <c r="R894" s="293">
        <v>2</v>
      </c>
      <c r="S894" s="517">
        <v>4500</v>
      </c>
      <c r="T894" s="520" t="e">
        <f>+[1]!Tabla46[[#This Row],[Precio Unitario]]*[1]!Tabla46[[#This Row],[Cantidad de Insumos]]</f>
        <v>#REF!</v>
      </c>
      <c r="U894" s="414">
        <v>239301</v>
      </c>
      <c r="V894" s="328" t="s">
        <v>926</v>
      </c>
      <c r="W894" s="420"/>
    </row>
    <row r="895" spans="2:23" ht="18.75" hidden="1" customHeight="1" x14ac:dyDescent="0.2">
      <c r="B895" s="419" t="e">
        <f>IF(Tabla46[[#This Row],[Tipos de Acciones]]="","",CONCATENATE(Tabla46[[#This Row],[POA]],".",Tabla46[[#This Row],[SRS]],".",Tabla46[[#This Row],[AREA]],".",Tabla46[[#This Row],[TIPO]]))</f>
        <v>#REF!</v>
      </c>
      <c r="C895" s="419" t="e">
        <f>IF(Tabla46[[#This Row],[Tipos de Acciones]]="","",'Formulario PPGR1'!#REF!)</f>
        <v>#REF!</v>
      </c>
      <c r="D895" s="419" t="e">
        <f>IF(Tabla46[[#This Row],[Tipos de Acciones]]="","",'Formulario PPGR1'!#REF!)</f>
        <v>#REF!</v>
      </c>
      <c r="E895" s="419" t="e">
        <f>IF(Tabla46[[#This Row],[Tipos de Acciones]]="","",'Formulario PPGR1'!#REF!)</f>
        <v>#REF!</v>
      </c>
      <c r="F895" s="419" t="e">
        <f>IF(Tabla46[[#This Row],[Tipos de Acciones]]="","",'Formulario PPGR1'!#REF!)</f>
        <v>#REF!</v>
      </c>
      <c r="G895" s="416" t="s">
        <v>936</v>
      </c>
      <c r="H895" s="416" t="s">
        <v>2221</v>
      </c>
      <c r="I895" s="417" t="s">
        <v>2227</v>
      </c>
      <c r="J895" s="416" t="s">
        <v>2227</v>
      </c>
      <c r="K895" s="418" t="s">
        <v>2228</v>
      </c>
      <c r="L895" s="416" t="s">
        <v>469</v>
      </c>
      <c r="M895" s="316" t="s">
        <v>2289</v>
      </c>
      <c r="N895" s="316" t="s">
        <v>1157</v>
      </c>
      <c r="O895" s="415" t="s">
        <v>2200</v>
      </c>
      <c r="P895" s="318" t="s">
        <v>1157</v>
      </c>
      <c r="Q895" s="293" t="s">
        <v>2201</v>
      </c>
      <c r="R895" s="293">
        <v>1</v>
      </c>
      <c r="S895" s="517">
        <v>12836.04</v>
      </c>
      <c r="T895" s="520" t="e">
        <f>+[1]!Tabla46[[#This Row],[Precio Unitario]]*[1]!Tabla46[[#This Row],[Cantidad de Insumos]]</f>
        <v>#REF!</v>
      </c>
      <c r="U895" s="414">
        <v>239301</v>
      </c>
      <c r="V895" s="328" t="s">
        <v>926</v>
      </c>
      <c r="W895" s="420"/>
    </row>
    <row r="896" spans="2:23" ht="18.75" customHeight="1" x14ac:dyDescent="0.2">
      <c r="B896" s="419" t="e">
        <f>IF(Tabla46[[#This Row],[Tipos de Acciones]]="","",CONCATENATE(Tabla46[[#This Row],[POA]],".",Tabla46[[#This Row],[SRS]],".",Tabla46[[#This Row],[AREA]],".",Tabla46[[#This Row],[TIPO]]))</f>
        <v>#REF!</v>
      </c>
      <c r="C896" s="419" t="e">
        <f>IF(Tabla46[[#This Row],[Tipos de Acciones]]="","",'Formulario PPGR1'!#REF!)</f>
        <v>#REF!</v>
      </c>
      <c r="D896" s="419" t="e">
        <f>IF(Tabla46[[#This Row],[Tipos de Acciones]]="","",'Formulario PPGR1'!#REF!)</f>
        <v>#REF!</v>
      </c>
      <c r="E896" s="419" t="e">
        <f>IF(Tabla46[[#This Row],[Tipos de Acciones]]="","",'Formulario PPGR1'!#REF!)</f>
        <v>#REF!</v>
      </c>
      <c r="F896" s="419" t="e">
        <f>IF(Tabla46[[#This Row],[Tipos de Acciones]]="","",'Formulario PPGR1'!#REF!)</f>
        <v>#REF!</v>
      </c>
      <c r="G896" s="416" t="s">
        <v>936</v>
      </c>
      <c r="H896" s="416" t="s">
        <v>2221</v>
      </c>
      <c r="I896" s="417" t="s">
        <v>2229</v>
      </c>
      <c r="J896" s="416" t="s">
        <v>2229</v>
      </c>
      <c r="K896" s="418" t="s">
        <v>2230</v>
      </c>
      <c r="L896" s="416" t="s">
        <v>469</v>
      </c>
      <c r="M896" s="316" t="s">
        <v>2289</v>
      </c>
      <c r="N896" s="316" t="s">
        <v>1157</v>
      </c>
      <c r="O896" s="415" t="s">
        <v>2200</v>
      </c>
      <c r="P896" s="318" t="s">
        <v>1157</v>
      </c>
      <c r="Q896" s="293" t="s">
        <v>2201</v>
      </c>
      <c r="R896" s="293">
        <v>1</v>
      </c>
      <c r="S896" s="517">
        <v>180000</v>
      </c>
      <c r="T896" s="520" t="e">
        <f>+[1]!Tabla46[[#This Row],[Precio Unitario]]*[1]!Tabla46[[#This Row],[Cantidad de Insumos]]</f>
        <v>#REF!</v>
      </c>
      <c r="U896" s="414">
        <v>263101</v>
      </c>
      <c r="V896" s="328" t="s">
        <v>926</v>
      </c>
      <c r="W896" s="420"/>
    </row>
    <row r="897" spans="2:23" ht="18.75" hidden="1" customHeight="1" x14ac:dyDescent="0.2">
      <c r="B897" s="419" t="e">
        <f>IF(Tabla46[[#This Row],[Tipos de Acciones]]="","",CONCATENATE(Tabla46[[#This Row],[POA]],".",Tabla46[[#This Row],[SRS]],".",Tabla46[[#This Row],[AREA]],".",Tabla46[[#This Row],[TIPO]]))</f>
        <v>#REF!</v>
      </c>
      <c r="C897" s="419" t="e">
        <f>IF(Tabla46[[#This Row],[Tipos de Acciones]]="","",'Formulario PPGR1'!#REF!)</f>
        <v>#REF!</v>
      </c>
      <c r="D897" s="419" t="e">
        <f>IF(Tabla46[[#This Row],[Tipos de Acciones]]="","",'Formulario PPGR1'!#REF!)</f>
        <v>#REF!</v>
      </c>
      <c r="E897" s="419" t="e">
        <f>IF(Tabla46[[#This Row],[Tipos de Acciones]]="","",'Formulario PPGR1'!#REF!)</f>
        <v>#REF!</v>
      </c>
      <c r="F897" s="419" t="e">
        <f>IF(Tabla46[[#This Row],[Tipos de Acciones]]="","",'Formulario PPGR1'!#REF!)</f>
        <v>#REF!</v>
      </c>
      <c r="G897" s="416" t="s">
        <v>934</v>
      </c>
      <c r="H897" s="416" t="s">
        <v>2206</v>
      </c>
      <c r="I897" s="417" t="s">
        <v>2212</v>
      </c>
      <c r="J897" s="416" t="s">
        <v>2212</v>
      </c>
      <c r="K897" s="418" t="s">
        <v>2213</v>
      </c>
      <c r="L897" s="416" t="s">
        <v>469</v>
      </c>
      <c r="M897" s="316" t="s">
        <v>2289</v>
      </c>
      <c r="N897" s="316" t="s">
        <v>1157</v>
      </c>
      <c r="O897" s="415" t="s">
        <v>2200</v>
      </c>
      <c r="P897" s="318" t="s">
        <v>1157</v>
      </c>
      <c r="Q897" s="293" t="s">
        <v>2201</v>
      </c>
      <c r="R897" s="293">
        <v>3</v>
      </c>
      <c r="S897" s="517">
        <v>5000</v>
      </c>
      <c r="T897" s="520" t="e">
        <f>+[1]!Tabla46[[#This Row],[Precio Unitario]]*[1]!Tabla46[[#This Row],[Cantidad de Insumos]]</f>
        <v>#REF!</v>
      </c>
      <c r="U897" s="414">
        <v>261301</v>
      </c>
      <c r="V897" s="328" t="s">
        <v>926</v>
      </c>
      <c r="W897" s="420"/>
    </row>
    <row r="898" spans="2:23" ht="18.75" hidden="1" customHeight="1" x14ac:dyDescent="0.2">
      <c r="B898" s="419" t="e">
        <f>IF(Tabla46[[#This Row],[Tipos de Acciones]]="","",CONCATENATE(Tabla46[[#This Row],[POA]],".",Tabla46[[#This Row],[SRS]],".",Tabla46[[#This Row],[AREA]],".",Tabla46[[#This Row],[TIPO]]))</f>
        <v>#REF!</v>
      </c>
      <c r="C898" s="419" t="e">
        <f>IF(Tabla46[[#This Row],[Tipos de Acciones]]="","",'Formulario PPGR1'!#REF!)</f>
        <v>#REF!</v>
      </c>
      <c r="D898" s="419" t="e">
        <f>IF(Tabla46[[#This Row],[Tipos de Acciones]]="","",'Formulario PPGR1'!#REF!)</f>
        <v>#REF!</v>
      </c>
      <c r="E898" s="419" t="e">
        <f>IF(Tabla46[[#This Row],[Tipos de Acciones]]="","",'Formulario PPGR1'!#REF!)</f>
        <v>#REF!</v>
      </c>
      <c r="F898" s="419" t="e">
        <f>IF(Tabla46[[#This Row],[Tipos de Acciones]]="","",'Formulario PPGR1'!#REF!)</f>
        <v>#REF!</v>
      </c>
      <c r="G898" s="416" t="s">
        <v>936</v>
      </c>
      <c r="H898" s="416" t="s">
        <v>2215</v>
      </c>
      <c r="I898" s="417" t="s">
        <v>2216</v>
      </c>
      <c r="J898" s="416" t="s">
        <v>2216</v>
      </c>
      <c r="K898" s="418" t="s">
        <v>2217</v>
      </c>
      <c r="L898" s="416" t="s">
        <v>469</v>
      </c>
      <c r="M898" s="316" t="s">
        <v>2289</v>
      </c>
      <c r="N898" s="316" t="s">
        <v>1157</v>
      </c>
      <c r="O898" s="415" t="s">
        <v>2200</v>
      </c>
      <c r="P898" s="318" t="s">
        <v>1157</v>
      </c>
      <c r="Q898" s="293" t="s">
        <v>2201</v>
      </c>
      <c r="R898" s="293">
        <v>1</v>
      </c>
      <c r="S898" s="517">
        <v>15000</v>
      </c>
      <c r="T898" s="520" t="e">
        <f>+[1]!Tabla46[[#This Row],[Precio Unitario]]*[1]!Tabla46[[#This Row],[Cantidad de Insumos]]</f>
        <v>#REF!</v>
      </c>
      <c r="U898" s="414">
        <v>239601</v>
      </c>
      <c r="V898" s="328" t="s">
        <v>926</v>
      </c>
      <c r="W898" s="420"/>
    </row>
    <row r="899" spans="2:23" ht="18.75" hidden="1" customHeight="1" x14ac:dyDescent="0.2">
      <c r="B899" s="419" t="e">
        <f>IF(Tabla46[[#This Row],[Tipos de Acciones]]="","",CONCATENATE(Tabla46[[#This Row],[POA]],".",Tabla46[[#This Row],[SRS]],".",Tabla46[[#This Row],[AREA]],".",Tabla46[[#This Row],[TIPO]]))</f>
        <v>#REF!</v>
      </c>
      <c r="C899" s="419" t="e">
        <f>IF(Tabla46[[#This Row],[Tipos de Acciones]]="","",'Formulario PPGR1'!#REF!)</f>
        <v>#REF!</v>
      </c>
      <c r="D899" s="419" t="e">
        <f>IF(Tabla46[[#This Row],[Tipos de Acciones]]="","",'Formulario PPGR1'!#REF!)</f>
        <v>#REF!</v>
      </c>
      <c r="E899" s="419" t="e">
        <f>IF(Tabla46[[#This Row],[Tipos de Acciones]]="","",'Formulario PPGR1'!#REF!)</f>
        <v>#REF!</v>
      </c>
      <c r="F899" s="419" t="e">
        <f>IF(Tabla46[[#This Row],[Tipos de Acciones]]="","",'Formulario PPGR1'!#REF!)</f>
        <v>#REF!</v>
      </c>
      <c r="G899" s="416" t="s">
        <v>936</v>
      </c>
      <c r="H899" s="416" t="s">
        <v>2221</v>
      </c>
      <c r="I899" s="417" t="s">
        <v>2236</v>
      </c>
      <c r="J899" s="416" t="s">
        <v>2236</v>
      </c>
      <c r="K899" s="418" t="s">
        <v>2240</v>
      </c>
      <c r="L899" s="416" t="s">
        <v>469</v>
      </c>
      <c r="M899" s="316" t="s">
        <v>2290</v>
      </c>
      <c r="N899" s="316" t="s">
        <v>1157</v>
      </c>
      <c r="O899" s="415" t="s">
        <v>2200</v>
      </c>
      <c r="P899" s="318" t="s">
        <v>1157</v>
      </c>
      <c r="Q899" s="293" t="s">
        <v>2201</v>
      </c>
      <c r="R899" s="293">
        <v>2</v>
      </c>
      <c r="S899" s="517">
        <v>4500</v>
      </c>
      <c r="T899" s="520" t="e">
        <f>+[1]!Tabla46[[#This Row],[Precio Unitario]]*[1]!Tabla46[[#This Row],[Cantidad de Insumos]]</f>
        <v>#REF!</v>
      </c>
      <c r="U899" s="414">
        <v>239301</v>
      </c>
      <c r="V899" s="328" t="s">
        <v>926</v>
      </c>
      <c r="W899" s="420"/>
    </row>
    <row r="900" spans="2:23" ht="18.75" hidden="1" customHeight="1" x14ac:dyDescent="0.2">
      <c r="B900" s="419" t="e">
        <f>IF(Tabla46[[#This Row],[Tipos de Acciones]]="","",CONCATENATE(Tabla46[[#This Row],[POA]],".",Tabla46[[#This Row],[SRS]],".",Tabla46[[#This Row],[AREA]],".",Tabla46[[#This Row],[TIPO]]))</f>
        <v>#REF!</v>
      </c>
      <c r="C900" s="419" t="e">
        <f>IF(Tabla46[[#This Row],[Tipos de Acciones]]="","",'Formulario PPGR1'!#REF!)</f>
        <v>#REF!</v>
      </c>
      <c r="D900" s="419" t="e">
        <f>IF(Tabla46[[#This Row],[Tipos de Acciones]]="","",'Formulario PPGR1'!#REF!)</f>
        <v>#REF!</v>
      </c>
      <c r="E900" s="419" t="e">
        <f>IF(Tabla46[[#This Row],[Tipos de Acciones]]="","",'Formulario PPGR1'!#REF!)</f>
        <v>#REF!</v>
      </c>
      <c r="F900" s="419" t="e">
        <f>IF(Tabla46[[#This Row],[Tipos de Acciones]]="","",'Formulario PPGR1'!#REF!)</f>
        <v>#REF!</v>
      </c>
      <c r="G900" s="416" t="s">
        <v>936</v>
      </c>
      <c r="H900" s="416" t="s">
        <v>2221</v>
      </c>
      <c r="I900" s="417" t="s">
        <v>2241</v>
      </c>
      <c r="J900" s="416" t="s">
        <v>2241</v>
      </c>
      <c r="K900" s="418" t="s">
        <v>2242</v>
      </c>
      <c r="L900" s="416" t="s">
        <v>469</v>
      </c>
      <c r="M900" s="316" t="s">
        <v>2290</v>
      </c>
      <c r="N900" s="316" t="s">
        <v>1157</v>
      </c>
      <c r="O900" s="415" t="s">
        <v>2200</v>
      </c>
      <c r="P900" s="318" t="s">
        <v>1157</v>
      </c>
      <c r="Q900" s="293" t="s">
        <v>2201</v>
      </c>
      <c r="R900" s="293">
        <v>2</v>
      </c>
      <c r="S900" s="517">
        <v>980</v>
      </c>
      <c r="T900" s="520" t="e">
        <f>+[1]!Tabla46[[#This Row],[Precio Unitario]]*[1]!Tabla46[[#This Row],[Cantidad de Insumos]]</f>
        <v>#REF!</v>
      </c>
      <c r="U900" s="414">
        <v>239301</v>
      </c>
      <c r="V900" s="328" t="s">
        <v>926</v>
      </c>
      <c r="W900" s="420"/>
    </row>
    <row r="901" spans="2:23" ht="18.75" hidden="1" customHeight="1" x14ac:dyDescent="0.2">
      <c r="B901" s="419" t="e">
        <f>IF(Tabla46[[#This Row],[Tipos de Acciones]]="","",CONCATENATE(Tabla46[[#This Row],[POA]],".",Tabla46[[#This Row],[SRS]],".",Tabla46[[#This Row],[AREA]],".",Tabla46[[#This Row],[TIPO]]))</f>
        <v>#REF!</v>
      </c>
      <c r="C901" s="419" t="e">
        <f>IF(Tabla46[[#This Row],[Tipos de Acciones]]="","",'Formulario PPGR1'!#REF!)</f>
        <v>#REF!</v>
      </c>
      <c r="D901" s="419" t="e">
        <f>IF(Tabla46[[#This Row],[Tipos de Acciones]]="","",'Formulario PPGR1'!#REF!)</f>
        <v>#REF!</v>
      </c>
      <c r="E901" s="419" t="e">
        <f>IF(Tabla46[[#This Row],[Tipos de Acciones]]="","",'Formulario PPGR1'!#REF!)</f>
        <v>#REF!</v>
      </c>
      <c r="F901" s="419" t="e">
        <f>IF(Tabla46[[#This Row],[Tipos de Acciones]]="","",'Formulario PPGR1'!#REF!)</f>
        <v>#REF!</v>
      </c>
      <c r="G901" s="416" t="s">
        <v>936</v>
      </c>
      <c r="H901" s="416" t="s">
        <v>2221</v>
      </c>
      <c r="I901" s="417" t="s">
        <v>2241</v>
      </c>
      <c r="J901" s="416" t="s">
        <v>2241</v>
      </c>
      <c r="K901" s="418" t="s">
        <v>2243</v>
      </c>
      <c r="L901" s="416" t="s">
        <v>469</v>
      </c>
      <c r="M901" s="316" t="s">
        <v>2290</v>
      </c>
      <c r="N901" s="316" t="s">
        <v>1157</v>
      </c>
      <c r="O901" s="415" t="s">
        <v>2200</v>
      </c>
      <c r="P901" s="318" t="s">
        <v>1157</v>
      </c>
      <c r="Q901" s="293" t="s">
        <v>2201</v>
      </c>
      <c r="R901" s="293">
        <v>2</v>
      </c>
      <c r="S901" s="517">
        <v>3520</v>
      </c>
      <c r="T901" s="520" t="e">
        <f>+[1]!Tabla46[[#This Row],[Precio Unitario]]*[1]!Tabla46[[#This Row],[Cantidad de Insumos]]</f>
        <v>#REF!</v>
      </c>
      <c r="U901" s="414">
        <v>239301</v>
      </c>
      <c r="V901" s="328" t="s">
        <v>926</v>
      </c>
      <c r="W901" s="420"/>
    </row>
    <row r="902" spans="2:23" ht="18.75" hidden="1" customHeight="1" x14ac:dyDescent="0.2">
      <c r="B902" s="419" t="e">
        <f>IF(Tabla46[[#This Row],[Tipos de Acciones]]="","",CONCATENATE(Tabla46[[#This Row],[POA]],".",Tabla46[[#This Row],[SRS]],".",Tabla46[[#This Row],[AREA]],".",Tabla46[[#This Row],[TIPO]]))</f>
        <v>#REF!</v>
      </c>
      <c r="C902" s="419" t="e">
        <f>IF(Tabla46[[#This Row],[Tipos de Acciones]]="","",'Formulario PPGR1'!#REF!)</f>
        <v>#REF!</v>
      </c>
      <c r="D902" s="419" t="e">
        <f>IF(Tabla46[[#This Row],[Tipos de Acciones]]="","",'Formulario PPGR1'!#REF!)</f>
        <v>#REF!</v>
      </c>
      <c r="E902" s="419" t="e">
        <f>IF(Tabla46[[#This Row],[Tipos de Acciones]]="","",'Formulario PPGR1'!#REF!)</f>
        <v>#REF!</v>
      </c>
      <c r="F902" s="419" t="e">
        <f>IF(Tabla46[[#This Row],[Tipos de Acciones]]="","",'Formulario PPGR1'!#REF!)</f>
        <v>#REF!</v>
      </c>
      <c r="G902" s="416" t="s">
        <v>936</v>
      </c>
      <c r="H902" s="416" t="s">
        <v>2221</v>
      </c>
      <c r="I902" s="417" t="s">
        <v>2244</v>
      </c>
      <c r="J902" s="416" t="s">
        <v>2244</v>
      </c>
      <c r="K902" s="418" t="s">
        <v>2245</v>
      </c>
      <c r="L902" s="416" t="s">
        <v>469</v>
      </c>
      <c r="M902" s="316" t="s">
        <v>2290</v>
      </c>
      <c r="N902" s="316" t="s">
        <v>1157</v>
      </c>
      <c r="O902" s="415" t="s">
        <v>2200</v>
      </c>
      <c r="P902" s="318" t="s">
        <v>1157</v>
      </c>
      <c r="Q902" s="293" t="s">
        <v>2201</v>
      </c>
      <c r="R902" s="293">
        <v>1</v>
      </c>
      <c r="S902" s="517">
        <v>14666.65</v>
      </c>
      <c r="T902" s="520" t="e">
        <f>+[1]!Tabla46[[#This Row],[Precio Unitario]]*[1]!Tabla46[[#This Row],[Cantidad de Insumos]]</f>
        <v>#REF!</v>
      </c>
      <c r="U902" s="414">
        <v>239601</v>
      </c>
      <c r="V902" s="328" t="s">
        <v>926</v>
      </c>
      <c r="W902" s="420"/>
    </row>
    <row r="903" spans="2:23" ht="18.75" hidden="1" customHeight="1" x14ac:dyDescent="0.2">
      <c r="B903" s="419" t="e">
        <f>IF(Tabla46[[#This Row],[Tipos de Acciones]]="","",CONCATENATE(Tabla46[[#This Row],[POA]],".",Tabla46[[#This Row],[SRS]],".",Tabla46[[#This Row],[AREA]],".",Tabla46[[#This Row],[TIPO]]))</f>
        <v>#REF!</v>
      </c>
      <c r="C903" s="419" t="e">
        <f>IF(Tabla46[[#This Row],[Tipos de Acciones]]="","",'Formulario PPGR1'!#REF!)</f>
        <v>#REF!</v>
      </c>
      <c r="D903" s="419" t="e">
        <f>IF(Tabla46[[#This Row],[Tipos de Acciones]]="","",'Formulario PPGR1'!#REF!)</f>
        <v>#REF!</v>
      </c>
      <c r="E903" s="419" t="e">
        <f>IF(Tabla46[[#This Row],[Tipos de Acciones]]="","",'Formulario PPGR1'!#REF!)</f>
        <v>#REF!</v>
      </c>
      <c r="F903" s="419" t="e">
        <f>IF(Tabla46[[#This Row],[Tipos de Acciones]]="","",'Formulario PPGR1'!#REF!)</f>
        <v>#REF!</v>
      </c>
      <c r="G903" s="416" t="s">
        <v>936</v>
      </c>
      <c r="H903" s="416" t="s">
        <v>2221</v>
      </c>
      <c r="I903" s="417" t="s">
        <v>2246</v>
      </c>
      <c r="J903" s="416" t="s">
        <v>2246</v>
      </c>
      <c r="K903" s="418" t="s">
        <v>2247</v>
      </c>
      <c r="L903" s="416" t="s">
        <v>469</v>
      </c>
      <c r="M903" s="316" t="s">
        <v>2290</v>
      </c>
      <c r="N903" s="316" t="s">
        <v>1157</v>
      </c>
      <c r="O903" s="415" t="s">
        <v>2200</v>
      </c>
      <c r="P903" s="318" t="s">
        <v>1157</v>
      </c>
      <c r="Q903" s="293" t="s">
        <v>2201</v>
      </c>
      <c r="R903" s="293">
        <v>1</v>
      </c>
      <c r="S903" s="517">
        <v>257712</v>
      </c>
      <c r="T903" s="520" t="e">
        <f>+[1]!Tabla46[[#This Row],[Precio Unitario]]*[1]!Tabla46[[#This Row],[Cantidad de Insumos]]</f>
        <v>#REF!</v>
      </c>
      <c r="U903" s="414">
        <v>261401</v>
      </c>
      <c r="V903" s="328" t="s">
        <v>926</v>
      </c>
      <c r="W903" s="420"/>
    </row>
    <row r="904" spans="2:23" ht="18.75" hidden="1" customHeight="1" x14ac:dyDescent="0.2">
      <c r="B904" s="419" t="e">
        <f>IF(Tabla46[[#This Row],[Tipos de Acciones]]="","",CONCATENATE(Tabla46[[#This Row],[POA]],".",Tabla46[[#This Row],[SRS]],".",Tabla46[[#This Row],[AREA]],".",Tabla46[[#This Row],[TIPO]]))</f>
        <v>#REF!</v>
      </c>
      <c r="C904" s="419" t="e">
        <f>IF(Tabla46[[#This Row],[Tipos de Acciones]]="","",'Formulario PPGR1'!#REF!)</f>
        <v>#REF!</v>
      </c>
      <c r="D904" s="419" t="e">
        <f>IF(Tabla46[[#This Row],[Tipos de Acciones]]="","",'Formulario PPGR1'!#REF!)</f>
        <v>#REF!</v>
      </c>
      <c r="E904" s="419" t="e">
        <f>IF(Tabla46[[#This Row],[Tipos de Acciones]]="","",'Formulario PPGR1'!#REF!)</f>
        <v>#REF!</v>
      </c>
      <c r="F904" s="419" t="e">
        <f>IF(Tabla46[[#This Row],[Tipos de Acciones]]="","",'Formulario PPGR1'!#REF!)</f>
        <v>#REF!</v>
      </c>
      <c r="G904" s="416" t="s">
        <v>936</v>
      </c>
      <c r="H904" s="416" t="s">
        <v>2209</v>
      </c>
      <c r="I904" s="417" t="s">
        <v>2200</v>
      </c>
      <c r="J904" s="416" t="s">
        <v>2248</v>
      </c>
      <c r="K904" s="418" t="s">
        <v>2248</v>
      </c>
      <c r="L904" s="416" t="s">
        <v>469</v>
      </c>
      <c r="M904" s="316" t="s">
        <v>2290</v>
      </c>
      <c r="N904" s="316" t="s">
        <v>1157</v>
      </c>
      <c r="O904" s="415" t="s">
        <v>2200</v>
      </c>
      <c r="P904" s="318" t="s">
        <v>1157</v>
      </c>
      <c r="Q904" s="293" t="s">
        <v>2201</v>
      </c>
      <c r="R904" s="293">
        <v>1</v>
      </c>
      <c r="S904" s="517">
        <v>30000</v>
      </c>
      <c r="T904" s="520" t="e">
        <f>+[1]!Tabla46[[#This Row],[Precio Unitario]]*[1]!Tabla46[[#This Row],[Cantidad de Insumos]]</f>
        <v>#REF!</v>
      </c>
      <c r="U904" s="414">
        <v>265801</v>
      </c>
      <c r="V904" s="328" t="s">
        <v>926</v>
      </c>
      <c r="W904" s="420"/>
    </row>
    <row r="905" spans="2:23" ht="18.75" hidden="1" customHeight="1" x14ac:dyDescent="0.2">
      <c r="B905" s="419" t="e">
        <f>IF(Tabla46[[#This Row],[Tipos de Acciones]]="","",CONCATENATE(Tabla46[[#This Row],[POA]],".",Tabla46[[#This Row],[SRS]],".",Tabla46[[#This Row],[AREA]],".",Tabla46[[#This Row],[TIPO]]))</f>
        <v>#REF!</v>
      </c>
      <c r="C905" s="419" t="e">
        <f>IF(Tabla46[[#This Row],[Tipos de Acciones]]="","",'Formulario PPGR1'!#REF!)</f>
        <v>#REF!</v>
      </c>
      <c r="D905" s="419" t="e">
        <f>IF(Tabla46[[#This Row],[Tipos de Acciones]]="","",'Formulario PPGR1'!#REF!)</f>
        <v>#REF!</v>
      </c>
      <c r="E905" s="419" t="e">
        <f>IF(Tabla46[[#This Row],[Tipos de Acciones]]="","",'Formulario PPGR1'!#REF!)</f>
        <v>#REF!</v>
      </c>
      <c r="F905" s="419" t="e">
        <f>IF(Tabla46[[#This Row],[Tipos de Acciones]]="","",'Formulario PPGR1'!#REF!)</f>
        <v>#REF!</v>
      </c>
      <c r="G905" s="416" t="s">
        <v>934</v>
      </c>
      <c r="H905" s="416" t="s">
        <v>2209</v>
      </c>
      <c r="I905" s="417" t="s">
        <v>2200</v>
      </c>
      <c r="J905" s="416" t="s">
        <v>2248</v>
      </c>
      <c r="K905" s="418" t="s">
        <v>2248</v>
      </c>
      <c r="L905" s="416" t="s">
        <v>469</v>
      </c>
      <c r="M905" s="316" t="s">
        <v>2290</v>
      </c>
      <c r="N905" s="316" t="s">
        <v>1157</v>
      </c>
      <c r="O905" s="415" t="s">
        <v>2200</v>
      </c>
      <c r="P905" s="318" t="s">
        <v>1157</v>
      </c>
      <c r="Q905" s="293" t="s">
        <v>2201</v>
      </c>
      <c r="R905" s="293">
        <v>3</v>
      </c>
      <c r="S905" s="517">
        <v>5000</v>
      </c>
      <c r="T905" s="520" t="e">
        <f>+[1]!Tabla46[[#This Row],[Precio Unitario]]*[1]!Tabla46[[#This Row],[Cantidad de Insumos]]</f>
        <v>#REF!</v>
      </c>
      <c r="U905" s="414">
        <v>265801</v>
      </c>
      <c r="V905" s="328" t="s">
        <v>926</v>
      </c>
      <c r="W905" s="420"/>
    </row>
    <row r="906" spans="2:23" ht="18.75" hidden="1" customHeight="1" x14ac:dyDescent="0.2">
      <c r="B906" s="419" t="e">
        <f>IF(Tabla46[[#This Row],[Tipos de Acciones]]="","",CONCATENATE(Tabla46[[#This Row],[POA]],".",Tabla46[[#This Row],[SRS]],".",Tabla46[[#This Row],[AREA]],".",Tabla46[[#This Row],[TIPO]]))</f>
        <v>#REF!</v>
      </c>
      <c r="C906" s="419" t="e">
        <f>IF(Tabla46[[#This Row],[Tipos de Acciones]]="","",'Formulario PPGR1'!#REF!)</f>
        <v>#REF!</v>
      </c>
      <c r="D906" s="419" t="e">
        <f>IF(Tabla46[[#This Row],[Tipos de Acciones]]="","",'Formulario PPGR1'!#REF!)</f>
        <v>#REF!</v>
      </c>
      <c r="E906" s="419" t="e">
        <f>IF(Tabla46[[#This Row],[Tipos de Acciones]]="","",'Formulario PPGR1'!#REF!)</f>
        <v>#REF!</v>
      </c>
      <c r="F906" s="419" t="e">
        <f>IF(Tabla46[[#This Row],[Tipos de Acciones]]="","",'Formulario PPGR1'!#REF!)</f>
        <v>#REF!</v>
      </c>
      <c r="G906" s="416" t="s">
        <v>936</v>
      </c>
      <c r="H906" s="416" t="s">
        <v>2221</v>
      </c>
      <c r="I906" s="417" t="s">
        <v>2233</v>
      </c>
      <c r="J906" s="416" t="s">
        <v>2234</v>
      </c>
      <c r="K906" s="418" t="s">
        <v>2235</v>
      </c>
      <c r="L906" s="416" t="s">
        <v>469</v>
      </c>
      <c r="M906" s="316" t="s">
        <v>2290</v>
      </c>
      <c r="N906" s="316" t="s">
        <v>1157</v>
      </c>
      <c r="O906" s="415" t="s">
        <v>2200</v>
      </c>
      <c r="P906" s="318" t="s">
        <v>1157</v>
      </c>
      <c r="Q906" s="293" t="s">
        <v>2201</v>
      </c>
      <c r="R906" s="293">
        <v>1</v>
      </c>
      <c r="S906" s="517">
        <v>8270</v>
      </c>
      <c r="T906" s="520" t="e">
        <f>+[1]!Tabla46[[#This Row],[Precio Unitario]]*[1]!Tabla46[[#This Row],[Cantidad de Insumos]]</f>
        <v>#REF!</v>
      </c>
      <c r="U906" s="414">
        <v>239301</v>
      </c>
      <c r="V906" s="328" t="s">
        <v>926</v>
      </c>
      <c r="W906" s="420"/>
    </row>
    <row r="907" spans="2:23" ht="18.75" hidden="1" customHeight="1" x14ac:dyDescent="0.2">
      <c r="B907" s="419" t="e">
        <f>IF(Tabla46[[#This Row],[Tipos de Acciones]]="","",CONCATENATE(Tabla46[[#This Row],[POA]],".",Tabla46[[#This Row],[SRS]],".",Tabla46[[#This Row],[AREA]],".",Tabla46[[#This Row],[TIPO]]))</f>
        <v>#REF!</v>
      </c>
      <c r="C907" s="419" t="e">
        <f>IF(Tabla46[[#This Row],[Tipos de Acciones]]="","",'Formulario PPGR1'!#REF!)</f>
        <v>#REF!</v>
      </c>
      <c r="D907" s="419" t="e">
        <f>IF(Tabla46[[#This Row],[Tipos de Acciones]]="","",'Formulario PPGR1'!#REF!)</f>
        <v>#REF!</v>
      </c>
      <c r="E907" s="419" t="e">
        <f>IF(Tabla46[[#This Row],[Tipos de Acciones]]="","",'Formulario PPGR1'!#REF!)</f>
        <v>#REF!</v>
      </c>
      <c r="F907" s="419" t="e">
        <f>IF(Tabla46[[#This Row],[Tipos de Acciones]]="","",'Formulario PPGR1'!#REF!)</f>
        <v>#REF!</v>
      </c>
      <c r="G907" s="416" t="s">
        <v>936</v>
      </c>
      <c r="H907" s="416" t="s">
        <v>2221</v>
      </c>
      <c r="I907" s="417" t="s">
        <v>2233</v>
      </c>
      <c r="J907" s="416" t="s">
        <v>2234</v>
      </c>
      <c r="K907" s="418" t="s">
        <v>2251</v>
      </c>
      <c r="L907" s="416" t="s">
        <v>469</v>
      </c>
      <c r="M907" s="316" t="s">
        <v>2290</v>
      </c>
      <c r="N907" s="316" t="s">
        <v>1157</v>
      </c>
      <c r="O907" s="415" t="s">
        <v>2200</v>
      </c>
      <c r="P907" s="318" t="s">
        <v>1157</v>
      </c>
      <c r="Q907" s="293" t="s">
        <v>2201</v>
      </c>
      <c r="R907" s="293">
        <v>1</v>
      </c>
      <c r="S907" s="517">
        <v>8270</v>
      </c>
      <c r="T907" s="520" t="e">
        <f>+[1]!Tabla46[[#This Row],[Precio Unitario]]*[1]!Tabla46[[#This Row],[Cantidad de Insumos]]</f>
        <v>#REF!</v>
      </c>
      <c r="U907" s="414">
        <v>239301</v>
      </c>
      <c r="V907" s="328" t="s">
        <v>926</v>
      </c>
      <c r="W907" s="420"/>
    </row>
    <row r="908" spans="2:23" ht="18.75" hidden="1" customHeight="1" x14ac:dyDescent="0.2">
      <c r="B908" s="419" t="e">
        <f>IF(Tabla46[[#This Row],[Tipos de Acciones]]="","",CONCATENATE(Tabla46[[#This Row],[POA]],".",Tabla46[[#This Row],[SRS]],".",Tabla46[[#This Row],[AREA]],".",Tabla46[[#This Row],[TIPO]]))</f>
        <v>#REF!</v>
      </c>
      <c r="C908" s="419" t="e">
        <f>IF(Tabla46[[#This Row],[Tipos de Acciones]]="","",'Formulario PPGR1'!#REF!)</f>
        <v>#REF!</v>
      </c>
      <c r="D908" s="419" t="e">
        <f>IF(Tabla46[[#This Row],[Tipos de Acciones]]="","",'Formulario PPGR1'!#REF!)</f>
        <v>#REF!</v>
      </c>
      <c r="E908" s="419" t="e">
        <f>IF(Tabla46[[#This Row],[Tipos de Acciones]]="","",'Formulario PPGR1'!#REF!)</f>
        <v>#REF!</v>
      </c>
      <c r="F908" s="419" t="e">
        <f>IF(Tabla46[[#This Row],[Tipos de Acciones]]="","",'Formulario PPGR1'!#REF!)</f>
        <v>#REF!</v>
      </c>
      <c r="G908" s="416" t="s">
        <v>936</v>
      </c>
      <c r="H908" s="416" t="s">
        <v>2206</v>
      </c>
      <c r="I908" s="417" t="s">
        <v>2212</v>
      </c>
      <c r="J908" s="416" t="s">
        <v>2212</v>
      </c>
      <c r="K908" s="418" t="s">
        <v>2213</v>
      </c>
      <c r="L908" s="416" t="s">
        <v>469</v>
      </c>
      <c r="M908" s="316" t="s">
        <v>2290</v>
      </c>
      <c r="N908" s="316" t="s">
        <v>1157</v>
      </c>
      <c r="O908" s="415" t="s">
        <v>2200</v>
      </c>
      <c r="P908" s="318" t="s">
        <v>1157</v>
      </c>
      <c r="Q908" s="293" t="s">
        <v>2201</v>
      </c>
      <c r="R908" s="293">
        <v>1</v>
      </c>
      <c r="S908" s="517">
        <v>56050</v>
      </c>
      <c r="T908" s="520" t="e">
        <f>+[1]!Tabla46[[#This Row],[Precio Unitario]]*[1]!Tabla46[[#This Row],[Cantidad de Insumos]]</f>
        <v>#REF!</v>
      </c>
      <c r="U908" s="414">
        <v>261301</v>
      </c>
      <c r="V908" s="328" t="s">
        <v>926</v>
      </c>
      <c r="W908" s="420"/>
    </row>
    <row r="909" spans="2:23" ht="18.75" hidden="1" customHeight="1" x14ac:dyDescent="0.2">
      <c r="B909" s="419" t="e">
        <f>IF(Tabla46[[#This Row],[Tipos de Acciones]]="","",CONCATENATE(Tabla46[[#This Row],[POA]],".",Tabla46[[#This Row],[SRS]],".",Tabla46[[#This Row],[AREA]],".",Tabla46[[#This Row],[TIPO]]))</f>
        <v>#REF!</v>
      </c>
      <c r="C909" s="419" t="e">
        <f>IF(Tabla46[[#This Row],[Tipos de Acciones]]="","",'Formulario PPGR1'!#REF!)</f>
        <v>#REF!</v>
      </c>
      <c r="D909" s="419" t="e">
        <f>IF(Tabla46[[#This Row],[Tipos de Acciones]]="","",'Formulario PPGR1'!#REF!)</f>
        <v>#REF!</v>
      </c>
      <c r="E909" s="419" t="e">
        <f>IF(Tabla46[[#This Row],[Tipos de Acciones]]="","",'Formulario PPGR1'!#REF!)</f>
        <v>#REF!</v>
      </c>
      <c r="F909" s="419" t="e">
        <f>IF(Tabla46[[#This Row],[Tipos de Acciones]]="","",'Formulario PPGR1'!#REF!)</f>
        <v>#REF!</v>
      </c>
      <c r="G909" s="416" t="s">
        <v>934</v>
      </c>
      <c r="H909" s="416" t="s">
        <v>2206</v>
      </c>
      <c r="I909" s="417" t="s">
        <v>2212</v>
      </c>
      <c r="J909" s="416" t="s">
        <v>2212</v>
      </c>
      <c r="K909" s="418" t="s">
        <v>2213</v>
      </c>
      <c r="L909" s="416" t="s">
        <v>469</v>
      </c>
      <c r="M909" s="316" t="s">
        <v>2290</v>
      </c>
      <c r="N909" s="316" t="s">
        <v>1157</v>
      </c>
      <c r="O909" s="415" t="s">
        <v>2200</v>
      </c>
      <c r="P909" s="318" t="s">
        <v>1157</v>
      </c>
      <c r="Q909" s="293" t="s">
        <v>2201</v>
      </c>
      <c r="R909" s="293">
        <v>3</v>
      </c>
      <c r="S909" s="517">
        <v>56050</v>
      </c>
      <c r="T909" s="520" t="e">
        <f>+[1]!Tabla46[[#This Row],[Precio Unitario]]*[1]!Tabla46[[#This Row],[Cantidad de Insumos]]</f>
        <v>#REF!</v>
      </c>
      <c r="U909" s="414">
        <v>261301</v>
      </c>
      <c r="V909" s="328" t="s">
        <v>926</v>
      </c>
      <c r="W909" s="420"/>
    </row>
    <row r="910" spans="2:23" ht="18.75" hidden="1" customHeight="1" x14ac:dyDescent="0.2">
      <c r="B910" s="419" t="e">
        <f>IF(Tabla46[[#This Row],[Tipos de Acciones]]="","",CONCATENATE(Tabla46[[#This Row],[POA]],".",Tabla46[[#This Row],[SRS]],".",Tabla46[[#This Row],[AREA]],".",Tabla46[[#This Row],[TIPO]]))</f>
        <v>#REF!</v>
      </c>
      <c r="C910" s="419" t="e">
        <f>IF(Tabla46[[#This Row],[Tipos de Acciones]]="","",'Formulario PPGR1'!#REF!)</f>
        <v>#REF!</v>
      </c>
      <c r="D910" s="419" t="e">
        <f>IF(Tabla46[[#This Row],[Tipos de Acciones]]="","",'Formulario PPGR1'!#REF!)</f>
        <v>#REF!</v>
      </c>
      <c r="E910" s="419" t="e">
        <f>IF(Tabla46[[#This Row],[Tipos de Acciones]]="","",'Formulario PPGR1'!#REF!)</f>
        <v>#REF!</v>
      </c>
      <c r="F910" s="419" t="e">
        <f>IF(Tabla46[[#This Row],[Tipos de Acciones]]="","",'Formulario PPGR1'!#REF!)</f>
        <v>#REF!</v>
      </c>
      <c r="G910" s="416" t="s">
        <v>936</v>
      </c>
      <c r="H910" s="416" t="s">
        <v>2215</v>
      </c>
      <c r="I910" s="417" t="s">
        <v>2216</v>
      </c>
      <c r="J910" s="416" t="s">
        <v>2216</v>
      </c>
      <c r="K910" s="418" t="s">
        <v>2217</v>
      </c>
      <c r="L910" s="416" t="s">
        <v>469</v>
      </c>
      <c r="M910" s="316" t="s">
        <v>2290</v>
      </c>
      <c r="N910" s="316" t="s">
        <v>1157</v>
      </c>
      <c r="O910" s="415" t="s">
        <v>2200</v>
      </c>
      <c r="P910" s="318" t="s">
        <v>1157</v>
      </c>
      <c r="Q910" s="293" t="s">
        <v>2201</v>
      </c>
      <c r="R910" s="293">
        <v>1</v>
      </c>
      <c r="S910" s="517">
        <v>15000</v>
      </c>
      <c r="T910" s="520" t="e">
        <f>+[1]!Tabla46[[#This Row],[Precio Unitario]]*[1]!Tabla46[[#This Row],[Cantidad de Insumos]]</f>
        <v>#REF!</v>
      </c>
      <c r="U910" s="414">
        <v>239601</v>
      </c>
      <c r="V910" s="328" t="s">
        <v>926</v>
      </c>
      <c r="W910" s="420"/>
    </row>
    <row r="911" spans="2:23" ht="18.75" hidden="1" customHeight="1" x14ac:dyDescent="0.2">
      <c r="B911" s="419" t="e">
        <f>IF(Tabla46[[#This Row],[Tipos de Acciones]]="","",CONCATENATE(Tabla46[[#This Row],[POA]],".",Tabla46[[#This Row],[SRS]],".",Tabla46[[#This Row],[AREA]],".",Tabla46[[#This Row],[TIPO]]))</f>
        <v>#REF!</v>
      </c>
      <c r="C911" s="419" t="e">
        <f>IF(Tabla46[[#This Row],[Tipos de Acciones]]="","",'Formulario PPGR1'!#REF!)</f>
        <v>#REF!</v>
      </c>
      <c r="D911" s="419" t="e">
        <f>IF(Tabla46[[#This Row],[Tipos de Acciones]]="","",'Formulario PPGR1'!#REF!)</f>
        <v>#REF!</v>
      </c>
      <c r="E911" s="419" t="e">
        <f>IF(Tabla46[[#This Row],[Tipos de Acciones]]="","",'Formulario PPGR1'!#REF!)</f>
        <v>#REF!</v>
      </c>
      <c r="F911" s="419" t="e">
        <f>IF(Tabla46[[#This Row],[Tipos de Acciones]]="","",'Formulario PPGR1'!#REF!)</f>
        <v>#REF!</v>
      </c>
      <c r="G911" s="416" t="s">
        <v>936</v>
      </c>
      <c r="H911" s="416" t="s">
        <v>2218</v>
      </c>
      <c r="I911" s="417" t="s">
        <v>2219</v>
      </c>
      <c r="J911" s="416" t="s">
        <v>2219</v>
      </c>
      <c r="K911" s="418" t="s">
        <v>2220</v>
      </c>
      <c r="L911" s="416" t="s">
        <v>469</v>
      </c>
      <c r="M911" s="316" t="s">
        <v>2290</v>
      </c>
      <c r="N911" s="316" t="s">
        <v>1157</v>
      </c>
      <c r="O911" s="415" t="s">
        <v>2200</v>
      </c>
      <c r="P911" s="318" t="s">
        <v>1157</v>
      </c>
      <c r="Q911" s="293" t="s">
        <v>2201</v>
      </c>
      <c r="R911" s="293">
        <v>2</v>
      </c>
      <c r="S911" s="517">
        <v>8600</v>
      </c>
      <c r="T911" s="520" t="e">
        <f>+[1]!Tabla46[[#This Row],[Precio Unitario]]*[1]!Tabla46[[#This Row],[Cantidad de Insumos]]</f>
        <v>#REF!</v>
      </c>
      <c r="U911" s="414">
        <v>239601</v>
      </c>
      <c r="V911" s="328" t="s">
        <v>926</v>
      </c>
      <c r="W911" s="420"/>
    </row>
    <row r="912" spans="2:23" ht="18.75" hidden="1" customHeight="1" x14ac:dyDescent="0.2">
      <c r="B912" s="419" t="e">
        <f>IF(Tabla46[[#This Row],[Tipos de Acciones]]="","",CONCATENATE(Tabla46[[#This Row],[POA]],".",Tabla46[[#This Row],[SRS]],".",Tabla46[[#This Row],[AREA]],".",Tabla46[[#This Row],[TIPO]]))</f>
        <v>#REF!</v>
      </c>
      <c r="C912" s="419" t="e">
        <f>IF(Tabla46[[#This Row],[Tipos de Acciones]]="","",'Formulario PPGR1'!#REF!)</f>
        <v>#REF!</v>
      </c>
      <c r="D912" s="419" t="e">
        <f>IF(Tabla46[[#This Row],[Tipos de Acciones]]="","",'Formulario PPGR1'!#REF!)</f>
        <v>#REF!</v>
      </c>
      <c r="E912" s="419" t="e">
        <f>IF(Tabla46[[#This Row],[Tipos de Acciones]]="","",'Formulario PPGR1'!#REF!)</f>
        <v>#REF!</v>
      </c>
      <c r="F912" s="419" t="e">
        <f>IF(Tabla46[[#This Row],[Tipos de Acciones]]="","",'Formulario PPGR1'!#REF!)</f>
        <v>#REF!</v>
      </c>
      <c r="G912" s="416" t="s">
        <v>936</v>
      </c>
      <c r="H912" s="416" t="s">
        <v>2221</v>
      </c>
      <c r="I912" s="417" t="s">
        <v>2222</v>
      </c>
      <c r="J912" s="416" t="s">
        <v>2222</v>
      </c>
      <c r="K912" s="418" t="s">
        <v>2223</v>
      </c>
      <c r="L912" s="416" t="s">
        <v>469</v>
      </c>
      <c r="M912" s="316" t="s">
        <v>2290</v>
      </c>
      <c r="N912" s="316" t="s">
        <v>1157</v>
      </c>
      <c r="O912" s="415" t="s">
        <v>2200</v>
      </c>
      <c r="P912" s="318" t="s">
        <v>1157</v>
      </c>
      <c r="Q912" s="293" t="s">
        <v>2201</v>
      </c>
      <c r="R912" s="293">
        <v>2</v>
      </c>
      <c r="S912" s="517">
        <v>43660</v>
      </c>
      <c r="T912" s="520" t="e">
        <f>+[1]!Tabla46[[#This Row],[Precio Unitario]]*[1]!Tabla46[[#This Row],[Cantidad de Insumos]]</f>
        <v>#REF!</v>
      </c>
      <c r="U912" s="414">
        <v>261901</v>
      </c>
      <c r="V912" s="328" t="s">
        <v>926</v>
      </c>
      <c r="W912" s="420"/>
    </row>
    <row r="913" spans="2:23" ht="18.75" hidden="1" customHeight="1" x14ac:dyDescent="0.2">
      <c r="B913" s="419" t="e">
        <f>IF(Tabla46[[#This Row],[Tipos de Acciones]]="","",CONCATENATE(Tabla46[[#This Row],[POA]],".",Tabla46[[#This Row],[SRS]],".",Tabla46[[#This Row],[AREA]],".",Tabla46[[#This Row],[TIPO]]))</f>
        <v>#REF!</v>
      </c>
      <c r="C913" s="419" t="e">
        <f>IF(Tabla46[[#This Row],[Tipos de Acciones]]="","",'Formulario PPGR1'!#REF!)</f>
        <v>#REF!</v>
      </c>
      <c r="D913" s="419" t="e">
        <f>IF(Tabla46[[#This Row],[Tipos de Acciones]]="","",'Formulario PPGR1'!#REF!)</f>
        <v>#REF!</v>
      </c>
      <c r="E913" s="419" t="e">
        <f>IF(Tabla46[[#This Row],[Tipos de Acciones]]="","",'Formulario PPGR1'!#REF!)</f>
        <v>#REF!</v>
      </c>
      <c r="F913" s="419" t="e">
        <f>IF(Tabla46[[#This Row],[Tipos de Acciones]]="","",'Formulario PPGR1'!#REF!)</f>
        <v>#REF!</v>
      </c>
      <c r="G913" s="416" t="s">
        <v>936</v>
      </c>
      <c r="H913" s="416" t="s">
        <v>2221</v>
      </c>
      <c r="I913" s="417" t="s">
        <v>2236</v>
      </c>
      <c r="J913" s="416" t="s">
        <v>2236</v>
      </c>
      <c r="K913" s="418" t="s">
        <v>2237</v>
      </c>
      <c r="L913" s="416" t="s">
        <v>469</v>
      </c>
      <c r="M913" s="316" t="s">
        <v>2290</v>
      </c>
      <c r="N913" s="316" t="s">
        <v>1157</v>
      </c>
      <c r="O913" s="415" t="s">
        <v>2200</v>
      </c>
      <c r="P913" s="318" t="s">
        <v>1157</v>
      </c>
      <c r="Q913" s="293" t="s">
        <v>2201</v>
      </c>
      <c r="R913" s="293">
        <v>2</v>
      </c>
      <c r="S913" s="517">
        <v>15733.33</v>
      </c>
      <c r="T913" s="520" t="e">
        <f>+[1]!Tabla46[[#This Row],[Precio Unitario]]*[1]!Tabla46[[#This Row],[Cantidad de Insumos]]</f>
        <v>#REF!</v>
      </c>
      <c r="U913" s="414">
        <v>239301</v>
      </c>
      <c r="V913" s="328" t="s">
        <v>926</v>
      </c>
      <c r="W913" s="420"/>
    </row>
    <row r="914" spans="2:23" ht="18.75" hidden="1" customHeight="1" x14ac:dyDescent="0.2">
      <c r="B914" s="419" t="e">
        <f>IF(Tabla46[[#This Row],[Tipos de Acciones]]="","",CONCATENATE(Tabla46[[#This Row],[POA]],".",Tabla46[[#This Row],[SRS]],".",Tabla46[[#This Row],[AREA]],".",Tabla46[[#This Row],[TIPO]]))</f>
        <v>#REF!</v>
      </c>
      <c r="C914" s="419" t="e">
        <f>IF(Tabla46[[#This Row],[Tipos de Acciones]]="","",'Formulario PPGR1'!#REF!)</f>
        <v>#REF!</v>
      </c>
      <c r="D914" s="419" t="e">
        <f>IF(Tabla46[[#This Row],[Tipos de Acciones]]="","",'Formulario PPGR1'!#REF!)</f>
        <v>#REF!</v>
      </c>
      <c r="E914" s="419" t="e">
        <f>IF(Tabla46[[#This Row],[Tipos de Acciones]]="","",'Formulario PPGR1'!#REF!)</f>
        <v>#REF!</v>
      </c>
      <c r="F914" s="419" t="e">
        <f>IF(Tabla46[[#This Row],[Tipos de Acciones]]="","",'Formulario PPGR1'!#REF!)</f>
        <v>#REF!</v>
      </c>
      <c r="G914" s="416" t="s">
        <v>936</v>
      </c>
      <c r="H914" s="416" t="s">
        <v>2221</v>
      </c>
      <c r="I914" s="417" t="s">
        <v>2236</v>
      </c>
      <c r="J914" s="416" t="s">
        <v>2236</v>
      </c>
      <c r="K914" s="418" t="s">
        <v>2238</v>
      </c>
      <c r="L914" s="416" t="s">
        <v>469</v>
      </c>
      <c r="M914" s="316" t="s">
        <v>2290</v>
      </c>
      <c r="N914" s="316" t="s">
        <v>1157</v>
      </c>
      <c r="O914" s="415" t="s">
        <v>2200</v>
      </c>
      <c r="P914" s="318" t="s">
        <v>1157</v>
      </c>
      <c r="Q914" s="293" t="s">
        <v>2201</v>
      </c>
      <c r="R914" s="293">
        <v>2</v>
      </c>
      <c r="S914" s="517">
        <v>4500</v>
      </c>
      <c r="T914" s="520" t="e">
        <f>+[1]!Tabla46[[#This Row],[Precio Unitario]]*[1]!Tabla46[[#This Row],[Cantidad de Insumos]]</f>
        <v>#REF!</v>
      </c>
      <c r="U914" s="414">
        <v>239301</v>
      </c>
      <c r="V914" s="328" t="s">
        <v>926</v>
      </c>
      <c r="W914" s="420"/>
    </row>
    <row r="915" spans="2:23" ht="18.75" hidden="1" customHeight="1" x14ac:dyDescent="0.2">
      <c r="B915" s="419" t="e">
        <f>IF(Tabla46[[#This Row],[Tipos de Acciones]]="","",CONCATENATE(Tabla46[[#This Row],[POA]],".",Tabla46[[#This Row],[SRS]],".",Tabla46[[#This Row],[AREA]],".",Tabla46[[#This Row],[TIPO]]))</f>
        <v>#REF!</v>
      </c>
      <c r="C915" s="419" t="e">
        <f>IF(Tabla46[[#This Row],[Tipos de Acciones]]="","",'Formulario PPGR1'!#REF!)</f>
        <v>#REF!</v>
      </c>
      <c r="D915" s="419" t="e">
        <f>IF(Tabla46[[#This Row],[Tipos de Acciones]]="","",'Formulario PPGR1'!#REF!)</f>
        <v>#REF!</v>
      </c>
      <c r="E915" s="419" t="e">
        <f>IF(Tabla46[[#This Row],[Tipos de Acciones]]="","",'Formulario PPGR1'!#REF!)</f>
        <v>#REF!</v>
      </c>
      <c r="F915" s="419" t="e">
        <f>IF(Tabla46[[#This Row],[Tipos de Acciones]]="","",'Formulario PPGR1'!#REF!)</f>
        <v>#REF!</v>
      </c>
      <c r="G915" s="416" t="s">
        <v>936</v>
      </c>
      <c r="H915" s="416" t="s">
        <v>2221</v>
      </c>
      <c r="I915" s="417" t="s">
        <v>2236</v>
      </c>
      <c r="J915" s="416" t="s">
        <v>2236</v>
      </c>
      <c r="K915" s="418" t="s">
        <v>2239</v>
      </c>
      <c r="L915" s="416" t="s">
        <v>469</v>
      </c>
      <c r="M915" s="316" t="s">
        <v>2290</v>
      </c>
      <c r="N915" s="316" t="s">
        <v>1157</v>
      </c>
      <c r="O915" s="415" t="s">
        <v>2200</v>
      </c>
      <c r="P915" s="318" t="s">
        <v>1157</v>
      </c>
      <c r="Q915" s="293" t="s">
        <v>2201</v>
      </c>
      <c r="R915" s="293">
        <v>2</v>
      </c>
      <c r="S915" s="517">
        <v>15733.33</v>
      </c>
      <c r="T915" s="520" t="e">
        <f>+[1]!Tabla46[[#This Row],[Precio Unitario]]*[1]!Tabla46[[#This Row],[Cantidad de Insumos]]</f>
        <v>#REF!</v>
      </c>
      <c r="U915" s="414">
        <v>239301</v>
      </c>
      <c r="V915" s="328" t="s">
        <v>926</v>
      </c>
      <c r="W915" s="420"/>
    </row>
    <row r="916" spans="2:23" ht="18.75" hidden="1" customHeight="1" x14ac:dyDescent="0.2">
      <c r="B916" s="419" t="e">
        <f>IF(Tabla46[[#This Row],[Tipos de Acciones]]="","",CONCATENATE(Tabla46[[#This Row],[POA]],".",Tabla46[[#This Row],[SRS]],".",Tabla46[[#This Row],[AREA]],".",Tabla46[[#This Row],[TIPO]]))</f>
        <v>#REF!</v>
      </c>
      <c r="C916" s="419" t="e">
        <f>IF(Tabla46[[#This Row],[Tipos de Acciones]]="","",'Formulario PPGR1'!#REF!)</f>
        <v>#REF!</v>
      </c>
      <c r="D916" s="419" t="e">
        <f>IF(Tabla46[[#This Row],[Tipos de Acciones]]="","",'Formulario PPGR1'!#REF!)</f>
        <v>#REF!</v>
      </c>
      <c r="E916" s="419" t="e">
        <f>IF(Tabla46[[#This Row],[Tipos de Acciones]]="","",'Formulario PPGR1'!#REF!)</f>
        <v>#REF!</v>
      </c>
      <c r="F916" s="419" t="e">
        <f>IF(Tabla46[[#This Row],[Tipos de Acciones]]="","",'Formulario PPGR1'!#REF!)</f>
        <v>#REF!</v>
      </c>
      <c r="G916" s="416" t="s">
        <v>936</v>
      </c>
      <c r="H916" s="416" t="s">
        <v>2221</v>
      </c>
      <c r="I916" s="417" t="s">
        <v>2224</v>
      </c>
      <c r="J916" s="416" t="s">
        <v>2224</v>
      </c>
      <c r="K916" s="418" t="s">
        <v>2225</v>
      </c>
      <c r="L916" s="416" t="s">
        <v>469</v>
      </c>
      <c r="M916" s="316" t="s">
        <v>2290</v>
      </c>
      <c r="N916" s="316" t="s">
        <v>1157</v>
      </c>
      <c r="O916" s="415" t="s">
        <v>2200</v>
      </c>
      <c r="P916" s="318" t="s">
        <v>1157</v>
      </c>
      <c r="Q916" s="293" t="s">
        <v>2201</v>
      </c>
      <c r="R916" s="293">
        <v>1</v>
      </c>
      <c r="S916" s="517">
        <v>44333.33</v>
      </c>
      <c r="T916" s="520" t="e">
        <f>+[1]!Tabla46[[#This Row],[Precio Unitario]]*[1]!Tabla46[[#This Row],[Cantidad de Insumos]]</f>
        <v>#REF!</v>
      </c>
      <c r="U916" s="414">
        <v>239301</v>
      </c>
      <c r="V916" s="328" t="s">
        <v>926</v>
      </c>
      <c r="W916" s="420"/>
    </row>
    <row r="917" spans="2:23" ht="18.75" hidden="1" customHeight="1" x14ac:dyDescent="0.2">
      <c r="B917" s="419" t="e">
        <f>IF(Tabla46[[#This Row],[Tipos de Acciones]]="","",CONCATENATE(Tabla46[[#This Row],[POA]],".",Tabla46[[#This Row],[SRS]],".",Tabla46[[#This Row],[AREA]],".",Tabla46[[#This Row],[TIPO]]))</f>
        <v>#REF!</v>
      </c>
      <c r="C917" s="419" t="e">
        <f>IF(Tabla46[[#This Row],[Tipos de Acciones]]="","",'Formulario PPGR1'!#REF!)</f>
        <v>#REF!</v>
      </c>
      <c r="D917" s="419" t="e">
        <f>IF(Tabla46[[#This Row],[Tipos de Acciones]]="","",'Formulario PPGR1'!#REF!)</f>
        <v>#REF!</v>
      </c>
      <c r="E917" s="419" t="e">
        <f>IF(Tabla46[[#This Row],[Tipos de Acciones]]="","",'Formulario PPGR1'!#REF!)</f>
        <v>#REF!</v>
      </c>
      <c r="F917" s="419" t="e">
        <f>IF(Tabla46[[#This Row],[Tipos de Acciones]]="","",'Formulario PPGR1'!#REF!)</f>
        <v>#REF!</v>
      </c>
      <c r="G917" s="416" t="s">
        <v>936</v>
      </c>
      <c r="H917" s="416" t="s">
        <v>2221</v>
      </c>
      <c r="I917" s="417" t="s">
        <v>2222</v>
      </c>
      <c r="J917" s="416" t="s">
        <v>2222</v>
      </c>
      <c r="K917" s="418" t="s">
        <v>2226</v>
      </c>
      <c r="L917" s="416" t="s">
        <v>469</v>
      </c>
      <c r="M917" s="316" t="s">
        <v>2290</v>
      </c>
      <c r="N917" s="316" t="s">
        <v>1157</v>
      </c>
      <c r="O917" s="415" t="s">
        <v>2200</v>
      </c>
      <c r="P917" s="318" t="s">
        <v>1157</v>
      </c>
      <c r="Q917" s="293" t="s">
        <v>2201</v>
      </c>
      <c r="R917" s="293">
        <v>1</v>
      </c>
      <c r="S917" s="517">
        <v>104465.4</v>
      </c>
      <c r="T917" s="520" t="e">
        <f>+[1]!Tabla46[[#This Row],[Precio Unitario]]*[1]!Tabla46[[#This Row],[Cantidad de Insumos]]</f>
        <v>#REF!</v>
      </c>
      <c r="U917" s="414">
        <v>261901</v>
      </c>
      <c r="V917" s="328" t="s">
        <v>926</v>
      </c>
      <c r="W917" s="420"/>
    </row>
    <row r="918" spans="2:23" ht="18.75" hidden="1" customHeight="1" x14ac:dyDescent="0.2">
      <c r="B918" s="419" t="e">
        <f>IF(Tabla46[[#This Row],[Tipos de Acciones]]="","",CONCATENATE(Tabla46[[#This Row],[POA]],".",Tabla46[[#This Row],[SRS]],".",Tabla46[[#This Row],[AREA]],".",Tabla46[[#This Row],[TIPO]]))</f>
        <v>#REF!</v>
      </c>
      <c r="C918" s="419" t="e">
        <f>IF(Tabla46[[#This Row],[Tipos de Acciones]]="","",'Formulario PPGR1'!#REF!)</f>
        <v>#REF!</v>
      </c>
      <c r="D918" s="419" t="e">
        <f>IF(Tabla46[[#This Row],[Tipos de Acciones]]="","",'Formulario PPGR1'!#REF!)</f>
        <v>#REF!</v>
      </c>
      <c r="E918" s="419" t="e">
        <f>IF(Tabla46[[#This Row],[Tipos de Acciones]]="","",'Formulario PPGR1'!#REF!)</f>
        <v>#REF!</v>
      </c>
      <c r="F918" s="419" t="e">
        <f>IF(Tabla46[[#This Row],[Tipos de Acciones]]="","",'Formulario PPGR1'!#REF!)</f>
        <v>#REF!</v>
      </c>
      <c r="G918" s="416" t="s">
        <v>936</v>
      </c>
      <c r="H918" s="416" t="s">
        <v>2221</v>
      </c>
      <c r="I918" s="417" t="s">
        <v>2227</v>
      </c>
      <c r="J918" s="416" t="s">
        <v>2227</v>
      </c>
      <c r="K918" s="418" t="s">
        <v>2228</v>
      </c>
      <c r="L918" s="416" t="s">
        <v>469</v>
      </c>
      <c r="M918" s="316" t="s">
        <v>2290</v>
      </c>
      <c r="N918" s="316" t="s">
        <v>1157</v>
      </c>
      <c r="O918" s="415" t="s">
        <v>2200</v>
      </c>
      <c r="P918" s="318" t="s">
        <v>1157</v>
      </c>
      <c r="Q918" s="293" t="s">
        <v>2201</v>
      </c>
      <c r="R918" s="293">
        <v>1</v>
      </c>
      <c r="S918" s="517">
        <v>12836.04</v>
      </c>
      <c r="T918" s="520" t="e">
        <f>+[1]!Tabla46[[#This Row],[Precio Unitario]]*[1]!Tabla46[[#This Row],[Cantidad de Insumos]]</f>
        <v>#REF!</v>
      </c>
      <c r="U918" s="414">
        <v>239301</v>
      </c>
      <c r="V918" s="328" t="s">
        <v>926</v>
      </c>
      <c r="W918" s="420"/>
    </row>
    <row r="919" spans="2:23" ht="18.75" customHeight="1" x14ac:dyDescent="0.2">
      <c r="B919" s="419" t="e">
        <f>IF(Tabla46[[#This Row],[Tipos de Acciones]]="","",CONCATENATE(Tabla46[[#This Row],[POA]],".",Tabla46[[#This Row],[SRS]],".",Tabla46[[#This Row],[AREA]],".",Tabla46[[#This Row],[TIPO]]))</f>
        <v>#REF!</v>
      </c>
      <c r="C919" s="419" t="e">
        <f>IF(Tabla46[[#This Row],[Tipos de Acciones]]="","",'Formulario PPGR1'!#REF!)</f>
        <v>#REF!</v>
      </c>
      <c r="D919" s="419" t="e">
        <f>IF(Tabla46[[#This Row],[Tipos de Acciones]]="","",'Formulario PPGR1'!#REF!)</f>
        <v>#REF!</v>
      </c>
      <c r="E919" s="419" t="e">
        <f>IF(Tabla46[[#This Row],[Tipos de Acciones]]="","",'Formulario PPGR1'!#REF!)</f>
        <v>#REF!</v>
      </c>
      <c r="F919" s="419" t="e">
        <f>IF(Tabla46[[#This Row],[Tipos de Acciones]]="","",'Formulario PPGR1'!#REF!)</f>
        <v>#REF!</v>
      </c>
      <c r="G919" s="416" t="s">
        <v>936</v>
      </c>
      <c r="H919" s="416" t="s">
        <v>2221</v>
      </c>
      <c r="I919" s="417" t="s">
        <v>2229</v>
      </c>
      <c r="J919" s="416" t="s">
        <v>2229</v>
      </c>
      <c r="K919" s="418" t="s">
        <v>2230</v>
      </c>
      <c r="L919" s="416" t="s">
        <v>469</v>
      </c>
      <c r="M919" s="316" t="s">
        <v>2290</v>
      </c>
      <c r="N919" s="316" t="s">
        <v>1157</v>
      </c>
      <c r="O919" s="415" t="s">
        <v>2200</v>
      </c>
      <c r="P919" s="318" t="s">
        <v>1157</v>
      </c>
      <c r="Q919" s="293" t="s">
        <v>2201</v>
      </c>
      <c r="R919" s="293">
        <v>1</v>
      </c>
      <c r="S919" s="517">
        <v>180000</v>
      </c>
      <c r="T919" s="520" t="e">
        <f>+[1]!Tabla46[[#This Row],[Precio Unitario]]*[1]!Tabla46[[#This Row],[Cantidad de Insumos]]</f>
        <v>#REF!</v>
      </c>
      <c r="U919" s="414">
        <v>263101</v>
      </c>
      <c r="V919" s="328" t="s">
        <v>926</v>
      </c>
      <c r="W919" s="420"/>
    </row>
    <row r="920" spans="2:23" ht="18.75" hidden="1" customHeight="1" x14ac:dyDescent="0.2">
      <c r="B920" s="419" t="e">
        <f>IF(Tabla46[[#This Row],[Tipos de Acciones]]="","",CONCATENATE(Tabla46[[#This Row],[POA]],".",Tabla46[[#This Row],[SRS]],".",Tabla46[[#This Row],[AREA]],".",Tabla46[[#This Row],[TIPO]]))</f>
        <v>#REF!</v>
      </c>
      <c r="C920" s="419" t="e">
        <f>IF(Tabla46[[#This Row],[Tipos de Acciones]]="","",'Formulario PPGR1'!#REF!)</f>
        <v>#REF!</v>
      </c>
      <c r="D920" s="419" t="e">
        <f>IF(Tabla46[[#This Row],[Tipos de Acciones]]="","",'Formulario PPGR1'!#REF!)</f>
        <v>#REF!</v>
      </c>
      <c r="E920" s="419" t="e">
        <f>IF(Tabla46[[#This Row],[Tipos de Acciones]]="","",'Formulario PPGR1'!#REF!)</f>
        <v>#REF!</v>
      </c>
      <c r="F920" s="419" t="e">
        <f>IF(Tabla46[[#This Row],[Tipos de Acciones]]="","",'Formulario PPGR1'!#REF!)</f>
        <v>#REF!</v>
      </c>
      <c r="G920" s="416" t="s">
        <v>936</v>
      </c>
      <c r="H920" s="416" t="s">
        <v>2221</v>
      </c>
      <c r="I920" s="417" t="s">
        <v>2231</v>
      </c>
      <c r="J920" s="416" t="s">
        <v>2231</v>
      </c>
      <c r="K920" s="418" t="s">
        <v>2232</v>
      </c>
      <c r="L920" s="416" t="s">
        <v>469</v>
      </c>
      <c r="M920" s="316" t="s">
        <v>2290</v>
      </c>
      <c r="N920" s="316" t="s">
        <v>1157</v>
      </c>
      <c r="O920" s="415" t="s">
        <v>2200</v>
      </c>
      <c r="P920" s="318" t="s">
        <v>1157</v>
      </c>
      <c r="Q920" s="293" t="s">
        <v>2201</v>
      </c>
      <c r="R920" s="293">
        <v>2</v>
      </c>
      <c r="S920" s="517">
        <v>32099.97</v>
      </c>
      <c r="T920" s="520" t="e">
        <f>+[1]!Tabla46[[#This Row],[Precio Unitario]]*[1]!Tabla46[[#This Row],[Cantidad de Insumos]]</f>
        <v>#REF!</v>
      </c>
      <c r="U920" s="414">
        <v>239301</v>
      </c>
      <c r="V920" s="328" t="s">
        <v>926</v>
      </c>
      <c r="W920" s="420"/>
    </row>
    <row r="921" spans="2:23" ht="18.75" hidden="1" customHeight="1" x14ac:dyDescent="0.2">
      <c r="B921" s="419" t="e">
        <f>IF(Tabla46[[#This Row],[Tipos de Acciones]]="","",CONCATENATE(Tabla46[[#This Row],[POA]],".",Tabla46[[#This Row],[SRS]],".",Tabla46[[#This Row],[AREA]],".",Tabla46[[#This Row],[TIPO]]))</f>
        <v>#REF!</v>
      </c>
      <c r="C921" s="419" t="e">
        <f>IF(Tabla46[[#This Row],[Tipos de Acciones]]="","",'Formulario PPGR1'!#REF!)</f>
        <v>#REF!</v>
      </c>
      <c r="D921" s="419" t="e">
        <f>IF(Tabla46[[#This Row],[Tipos de Acciones]]="","",'Formulario PPGR1'!#REF!)</f>
        <v>#REF!</v>
      </c>
      <c r="E921" s="419" t="e">
        <f>IF(Tabla46[[#This Row],[Tipos de Acciones]]="","",'Formulario PPGR1'!#REF!)</f>
        <v>#REF!</v>
      </c>
      <c r="F921" s="419" t="e">
        <f>IF(Tabla46[[#This Row],[Tipos de Acciones]]="","",'Formulario PPGR1'!#REF!)</f>
        <v>#REF!</v>
      </c>
      <c r="G921" s="416" t="s">
        <v>936</v>
      </c>
      <c r="H921" s="416" t="s">
        <v>2206</v>
      </c>
      <c r="I921" s="417" t="s">
        <v>2212</v>
      </c>
      <c r="J921" s="416" t="s">
        <v>2212</v>
      </c>
      <c r="K921" s="418" t="s">
        <v>2213</v>
      </c>
      <c r="L921" s="416" t="s">
        <v>469</v>
      </c>
      <c r="M921" s="316" t="s">
        <v>2264</v>
      </c>
      <c r="N921" s="316" t="s">
        <v>1157</v>
      </c>
      <c r="O921" s="415" t="s">
        <v>2200</v>
      </c>
      <c r="P921" s="318" t="s">
        <v>1157</v>
      </c>
      <c r="Q921" s="293" t="s">
        <v>2201</v>
      </c>
      <c r="R921" s="293">
        <v>1</v>
      </c>
      <c r="S921" s="517">
        <v>56050</v>
      </c>
      <c r="T921" s="520" t="e">
        <f>+[1]!Tabla46[[#This Row],[Precio Unitario]]*[1]!Tabla46[[#This Row],[Cantidad de Insumos]]</f>
        <v>#REF!</v>
      </c>
      <c r="U921" s="414">
        <v>261301</v>
      </c>
      <c r="V921" s="328" t="s">
        <v>926</v>
      </c>
      <c r="W921" s="420"/>
    </row>
    <row r="922" spans="2:23" ht="18.75" hidden="1" customHeight="1" x14ac:dyDescent="0.2">
      <c r="B922" s="419" t="e">
        <f>IF(Tabla46[[#This Row],[Tipos de Acciones]]="","",CONCATENATE(Tabla46[[#This Row],[POA]],".",Tabla46[[#This Row],[SRS]],".",Tabla46[[#This Row],[AREA]],".",Tabla46[[#This Row],[TIPO]]))</f>
        <v>#REF!</v>
      </c>
      <c r="C922" s="419" t="e">
        <f>IF(Tabla46[[#This Row],[Tipos de Acciones]]="","",'Formulario PPGR1'!#REF!)</f>
        <v>#REF!</v>
      </c>
      <c r="D922" s="419" t="e">
        <f>IF(Tabla46[[#This Row],[Tipos de Acciones]]="","",'Formulario PPGR1'!#REF!)</f>
        <v>#REF!</v>
      </c>
      <c r="E922" s="419" t="e">
        <f>IF(Tabla46[[#This Row],[Tipos de Acciones]]="","",'Formulario PPGR1'!#REF!)</f>
        <v>#REF!</v>
      </c>
      <c r="F922" s="419" t="e">
        <f>IF(Tabla46[[#This Row],[Tipos de Acciones]]="","",'Formulario PPGR1'!#REF!)</f>
        <v>#REF!</v>
      </c>
      <c r="G922" s="416" t="s">
        <v>936</v>
      </c>
      <c r="H922" s="416" t="s">
        <v>2221</v>
      </c>
      <c r="I922" s="417" t="s">
        <v>2236</v>
      </c>
      <c r="J922" s="416" t="s">
        <v>2236</v>
      </c>
      <c r="K922" s="418" t="s">
        <v>2237</v>
      </c>
      <c r="L922" s="416" t="s">
        <v>469</v>
      </c>
      <c r="M922" s="316" t="s">
        <v>2291</v>
      </c>
      <c r="N922" s="316" t="s">
        <v>1157</v>
      </c>
      <c r="O922" s="415" t="s">
        <v>2200</v>
      </c>
      <c r="P922" s="318" t="s">
        <v>1157</v>
      </c>
      <c r="Q922" s="293" t="s">
        <v>2201</v>
      </c>
      <c r="R922" s="293">
        <v>2</v>
      </c>
      <c r="S922" s="517">
        <v>15733.33</v>
      </c>
      <c r="T922" s="520" t="e">
        <f>+[1]!Tabla46[[#This Row],[Precio Unitario]]*[1]!Tabla46[[#This Row],[Cantidad de Insumos]]</f>
        <v>#REF!</v>
      </c>
      <c r="U922" s="414">
        <v>239301</v>
      </c>
      <c r="V922" s="328" t="s">
        <v>926</v>
      </c>
      <c r="W922" s="420"/>
    </row>
    <row r="923" spans="2:23" ht="18.75" hidden="1" customHeight="1" x14ac:dyDescent="0.2">
      <c r="B923" s="419" t="e">
        <f>IF(Tabla46[[#This Row],[Tipos de Acciones]]="","",CONCATENATE(Tabla46[[#This Row],[POA]],".",Tabla46[[#This Row],[SRS]],".",Tabla46[[#This Row],[AREA]],".",Tabla46[[#This Row],[TIPO]]))</f>
        <v>#REF!</v>
      </c>
      <c r="C923" s="419" t="e">
        <f>IF(Tabla46[[#This Row],[Tipos de Acciones]]="","",'Formulario PPGR1'!#REF!)</f>
        <v>#REF!</v>
      </c>
      <c r="D923" s="419" t="e">
        <f>IF(Tabla46[[#This Row],[Tipos de Acciones]]="","",'Formulario PPGR1'!#REF!)</f>
        <v>#REF!</v>
      </c>
      <c r="E923" s="419" t="e">
        <f>IF(Tabla46[[#This Row],[Tipos de Acciones]]="","",'Formulario PPGR1'!#REF!)</f>
        <v>#REF!</v>
      </c>
      <c r="F923" s="419" t="e">
        <f>IF(Tabla46[[#This Row],[Tipos de Acciones]]="","",'Formulario PPGR1'!#REF!)</f>
        <v>#REF!</v>
      </c>
      <c r="G923" s="416" t="s">
        <v>936</v>
      </c>
      <c r="H923" s="416" t="s">
        <v>2221</v>
      </c>
      <c r="I923" s="417" t="s">
        <v>2222</v>
      </c>
      <c r="J923" s="416" t="s">
        <v>2222</v>
      </c>
      <c r="K923" s="418" t="s">
        <v>2226</v>
      </c>
      <c r="L923" s="416" t="s">
        <v>469</v>
      </c>
      <c r="M923" s="316" t="s">
        <v>2291</v>
      </c>
      <c r="N923" s="316" t="s">
        <v>1157</v>
      </c>
      <c r="O923" s="415" t="s">
        <v>2200</v>
      </c>
      <c r="P923" s="318" t="s">
        <v>1157</v>
      </c>
      <c r="Q923" s="293" t="s">
        <v>2201</v>
      </c>
      <c r="R923" s="293">
        <v>1</v>
      </c>
      <c r="S923" s="517">
        <v>104465.4</v>
      </c>
      <c r="T923" s="520" t="e">
        <f>+[1]!Tabla46[[#This Row],[Precio Unitario]]*[1]!Tabla46[[#This Row],[Cantidad de Insumos]]</f>
        <v>#REF!</v>
      </c>
      <c r="U923" s="414">
        <v>261901</v>
      </c>
      <c r="V923" s="328" t="s">
        <v>926</v>
      </c>
      <c r="W923" s="420"/>
    </row>
    <row r="924" spans="2:23" ht="18.75" hidden="1" customHeight="1" x14ac:dyDescent="0.2">
      <c r="B924" s="419" t="e">
        <f>IF(Tabla46[[#This Row],[Tipos de Acciones]]="","",CONCATENATE(Tabla46[[#This Row],[POA]],".",Tabla46[[#This Row],[SRS]],".",Tabla46[[#This Row],[AREA]],".",Tabla46[[#This Row],[TIPO]]))</f>
        <v>#REF!</v>
      </c>
      <c r="C924" s="419" t="e">
        <f>IF(Tabla46[[#This Row],[Tipos de Acciones]]="","",'Formulario PPGR1'!#REF!)</f>
        <v>#REF!</v>
      </c>
      <c r="D924" s="419" t="e">
        <f>IF(Tabla46[[#This Row],[Tipos de Acciones]]="","",'Formulario PPGR1'!#REF!)</f>
        <v>#REF!</v>
      </c>
      <c r="E924" s="419" t="e">
        <f>IF(Tabla46[[#This Row],[Tipos de Acciones]]="","",'Formulario PPGR1'!#REF!)</f>
        <v>#REF!</v>
      </c>
      <c r="F924" s="419" t="e">
        <f>IF(Tabla46[[#This Row],[Tipos de Acciones]]="","",'Formulario PPGR1'!#REF!)</f>
        <v>#REF!</v>
      </c>
      <c r="G924" s="416" t="s">
        <v>936</v>
      </c>
      <c r="H924" s="416" t="s">
        <v>2218</v>
      </c>
      <c r="I924" s="417" t="s">
        <v>2219</v>
      </c>
      <c r="J924" s="416" t="s">
        <v>2219</v>
      </c>
      <c r="K924" s="418" t="s">
        <v>2220</v>
      </c>
      <c r="L924" s="416" t="s">
        <v>469</v>
      </c>
      <c r="M924" s="316" t="s">
        <v>2291</v>
      </c>
      <c r="N924" s="316" t="s">
        <v>1157</v>
      </c>
      <c r="O924" s="415" t="s">
        <v>2200</v>
      </c>
      <c r="P924" s="318" t="s">
        <v>1157</v>
      </c>
      <c r="Q924" s="293" t="s">
        <v>2201</v>
      </c>
      <c r="R924" s="293">
        <v>2</v>
      </c>
      <c r="S924" s="517">
        <v>8600</v>
      </c>
      <c r="T924" s="520" t="e">
        <f>+[1]!Tabla46[[#This Row],[Precio Unitario]]*[1]!Tabla46[[#This Row],[Cantidad de Insumos]]</f>
        <v>#REF!</v>
      </c>
      <c r="U924" s="414">
        <v>239601</v>
      </c>
      <c r="V924" s="328" t="s">
        <v>926</v>
      </c>
      <c r="W924" s="420"/>
    </row>
    <row r="925" spans="2:23" ht="18.75" hidden="1" customHeight="1" x14ac:dyDescent="0.2">
      <c r="B925" s="419" t="e">
        <f>IF(Tabla46[[#This Row],[Tipos de Acciones]]="","",CONCATENATE(Tabla46[[#This Row],[POA]],".",Tabla46[[#This Row],[SRS]],".",Tabla46[[#This Row],[AREA]],".",Tabla46[[#This Row],[TIPO]]))</f>
        <v>#REF!</v>
      </c>
      <c r="C925" s="419" t="e">
        <f>IF(Tabla46[[#This Row],[Tipos de Acciones]]="","",'Formulario PPGR1'!#REF!)</f>
        <v>#REF!</v>
      </c>
      <c r="D925" s="419" t="e">
        <f>IF(Tabla46[[#This Row],[Tipos de Acciones]]="","",'Formulario PPGR1'!#REF!)</f>
        <v>#REF!</v>
      </c>
      <c r="E925" s="419" t="e">
        <f>IF(Tabla46[[#This Row],[Tipos de Acciones]]="","",'Formulario PPGR1'!#REF!)</f>
        <v>#REF!</v>
      </c>
      <c r="F925" s="419" t="e">
        <f>IF(Tabla46[[#This Row],[Tipos de Acciones]]="","",'Formulario PPGR1'!#REF!)</f>
        <v>#REF!</v>
      </c>
      <c r="G925" s="416" t="s">
        <v>936</v>
      </c>
      <c r="H925" s="416" t="s">
        <v>2221</v>
      </c>
      <c r="I925" s="417" t="s">
        <v>2222</v>
      </c>
      <c r="J925" s="416" t="s">
        <v>2222</v>
      </c>
      <c r="K925" s="418" t="s">
        <v>2223</v>
      </c>
      <c r="L925" s="416" t="s">
        <v>469</v>
      </c>
      <c r="M925" s="316" t="s">
        <v>2291</v>
      </c>
      <c r="N925" s="316" t="s">
        <v>1157</v>
      </c>
      <c r="O925" s="415" t="s">
        <v>2200</v>
      </c>
      <c r="P925" s="318" t="s">
        <v>1157</v>
      </c>
      <c r="Q925" s="293" t="s">
        <v>2201</v>
      </c>
      <c r="R925" s="293">
        <v>2</v>
      </c>
      <c r="S925" s="517">
        <v>43660</v>
      </c>
      <c r="T925" s="520" t="e">
        <f>+[1]!Tabla46[[#This Row],[Precio Unitario]]*[1]!Tabla46[[#This Row],[Cantidad de Insumos]]</f>
        <v>#REF!</v>
      </c>
      <c r="U925" s="414">
        <v>261901</v>
      </c>
      <c r="V925" s="328" t="s">
        <v>926</v>
      </c>
      <c r="W925" s="420"/>
    </row>
    <row r="926" spans="2:23" ht="18.75" hidden="1" customHeight="1" x14ac:dyDescent="0.2">
      <c r="B926" s="419" t="e">
        <f>IF(Tabla46[[#This Row],[Tipos de Acciones]]="","",CONCATENATE(Tabla46[[#This Row],[POA]],".",Tabla46[[#This Row],[SRS]],".",Tabla46[[#This Row],[AREA]],".",Tabla46[[#This Row],[TIPO]]))</f>
        <v>#REF!</v>
      </c>
      <c r="C926" s="419" t="e">
        <f>IF(Tabla46[[#This Row],[Tipos de Acciones]]="","",'Formulario PPGR1'!#REF!)</f>
        <v>#REF!</v>
      </c>
      <c r="D926" s="419" t="e">
        <f>IF(Tabla46[[#This Row],[Tipos de Acciones]]="","",'Formulario PPGR1'!#REF!)</f>
        <v>#REF!</v>
      </c>
      <c r="E926" s="419" t="e">
        <f>IF(Tabla46[[#This Row],[Tipos de Acciones]]="","",'Formulario PPGR1'!#REF!)</f>
        <v>#REF!</v>
      </c>
      <c r="F926" s="419" t="e">
        <f>IF(Tabla46[[#This Row],[Tipos de Acciones]]="","",'Formulario PPGR1'!#REF!)</f>
        <v>#REF!</v>
      </c>
      <c r="G926" s="416" t="s">
        <v>936</v>
      </c>
      <c r="H926" s="416" t="s">
        <v>2221</v>
      </c>
      <c r="I926" s="417" t="s">
        <v>2224</v>
      </c>
      <c r="J926" s="416" t="s">
        <v>2224</v>
      </c>
      <c r="K926" s="418" t="s">
        <v>2225</v>
      </c>
      <c r="L926" s="416" t="s">
        <v>469</v>
      </c>
      <c r="M926" s="316" t="s">
        <v>2291</v>
      </c>
      <c r="N926" s="316" t="s">
        <v>1157</v>
      </c>
      <c r="O926" s="415" t="s">
        <v>2200</v>
      </c>
      <c r="P926" s="318" t="s">
        <v>1157</v>
      </c>
      <c r="Q926" s="293" t="s">
        <v>2201</v>
      </c>
      <c r="R926" s="293">
        <v>1</v>
      </c>
      <c r="S926" s="517">
        <v>44333.33</v>
      </c>
      <c r="T926" s="520" t="e">
        <f>+[1]!Tabla46[[#This Row],[Precio Unitario]]*[1]!Tabla46[[#This Row],[Cantidad de Insumos]]</f>
        <v>#REF!</v>
      </c>
      <c r="U926" s="414">
        <v>239301</v>
      </c>
      <c r="V926" s="328" t="s">
        <v>926</v>
      </c>
      <c r="W926" s="420"/>
    </row>
    <row r="927" spans="2:23" ht="18.75" hidden="1" customHeight="1" x14ac:dyDescent="0.2">
      <c r="B927" s="419" t="e">
        <f>IF(Tabla46[[#This Row],[Tipos de Acciones]]="","",CONCATENATE(Tabla46[[#This Row],[POA]],".",Tabla46[[#This Row],[SRS]],".",Tabla46[[#This Row],[AREA]],".",Tabla46[[#This Row],[TIPO]]))</f>
        <v>#REF!</v>
      </c>
      <c r="C927" s="419" t="e">
        <f>IF(Tabla46[[#This Row],[Tipos de Acciones]]="","",'Formulario PPGR1'!#REF!)</f>
        <v>#REF!</v>
      </c>
      <c r="D927" s="419" t="e">
        <f>IF(Tabla46[[#This Row],[Tipos de Acciones]]="","",'Formulario PPGR1'!#REF!)</f>
        <v>#REF!</v>
      </c>
      <c r="E927" s="419" t="e">
        <f>IF(Tabla46[[#This Row],[Tipos de Acciones]]="","",'Formulario PPGR1'!#REF!)</f>
        <v>#REF!</v>
      </c>
      <c r="F927" s="419" t="e">
        <f>IF(Tabla46[[#This Row],[Tipos de Acciones]]="","",'Formulario PPGR1'!#REF!)</f>
        <v>#REF!</v>
      </c>
      <c r="G927" s="416" t="s">
        <v>936</v>
      </c>
      <c r="H927" s="416" t="s">
        <v>2221</v>
      </c>
      <c r="I927" s="417" t="s">
        <v>2231</v>
      </c>
      <c r="J927" s="416" t="s">
        <v>2231</v>
      </c>
      <c r="K927" s="418" t="s">
        <v>2232</v>
      </c>
      <c r="L927" s="416" t="s">
        <v>469</v>
      </c>
      <c r="M927" s="316" t="s">
        <v>2291</v>
      </c>
      <c r="N927" s="316" t="s">
        <v>1157</v>
      </c>
      <c r="O927" s="415" t="s">
        <v>2200</v>
      </c>
      <c r="P927" s="318" t="s">
        <v>1157</v>
      </c>
      <c r="Q927" s="293" t="s">
        <v>2201</v>
      </c>
      <c r="R927" s="293">
        <v>2</v>
      </c>
      <c r="S927" s="517">
        <v>32099.97</v>
      </c>
      <c r="T927" s="520" t="e">
        <f>+[1]!Tabla46[[#This Row],[Precio Unitario]]*[1]!Tabla46[[#This Row],[Cantidad de Insumos]]</f>
        <v>#REF!</v>
      </c>
      <c r="U927" s="414">
        <v>239301</v>
      </c>
      <c r="V927" s="328" t="s">
        <v>926</v>
      </c>
      <c r="W927" s="420"/>
    </row>
    <row r="928" spans="2:23" ht="18.75" hidden="1" customHeight="1" x14ac:dyDescent="0.2">
      <c r="B928" s="419" t="e">
        <f>IF(Tabla46[[#This Row],[Tipos de Acciones]]="","",CONCATENATE(Tabla46[[#This Row],[POA]],".",Tabla46[[#This Row],[SRS]],".",Tabla46[[#This Row],[AREA]],".",Tabla46[[#This Row],[TIPO]]))</f>
        <v>#REF!</v>
      </c>
      <c r="C928" s="419" t="e">
        <f>IF(Tabla46[[#This Row],[Tipos de Acciones]]="","",'Formulario PPGR1'!#REF!)</f>
        <v>#REF!</v>
      </c>
      <c r="D928" s="419" t="e">
        <f>IF(Tabla46[[#This Row],[Tipos de Acciones]]="","",'Formulario PPGR1'!#REF!)</f>
        <v>#REF!</v>
      </c>
      <c r="E928" s="419" t="e">
        <f>IF(Tabla46[[#This Row],[Tipos de Acciones]]="","",'Formulario PPGR1'!#REF!)</f>
        <v>#REF!</v>
      </c>
      <c r="F928" s="419" t="e">
        <f>IF(Tabla46[[#This Row],[Tipos de Acciones]]="","",'Formulario PPGR1'!#REF!)</f>
        <v>#REF!</v>
      </c>
      <c r="G928" s="416" t="s">
        <v>936</v>
      </c>
      <c r="H928" s="416" t="s">
        <v>2221</v>
      </c>
      <c r="I928" s="417" t="s">
        <v>2233</v>
      </c>
      <c r="J928" s="416" t="s">
        <v>2234</v>
      </c>
      <c r="K928" s="418" t="s">
        <v>2235</v>
      </c>
      <c r="L928" s="416" t="s">
        <v>469</v>
      </c>
      <c r="M928" s="316" t="s">
        <v>2291</v>
      </c>
      <c r="N928" s="316" t="s">
        <v>1157</v>
      </c>
      <c r="O928" s="415" t="s">
        <v>2200</v>
      </c>
      <c r="P928" s="318" t="s">
        <v>1157</v>
      </c>
      <c r="Q928" s="293" t="s">
        <v>2201</v>
      </c>
      <c r="R928" s="293">
        <v>1</v>
      </c>
      <c r="S928" s="517">
        <v>8270</v>
      </c>
      <c r="T928" s="520" t="e">
        <f>+[1]!Tabla46[[#This Row],[Precio Unitario]]*[1]!Tabla46[[#This Row],[Cantidad de Insumos]]</f>
        <v>#REF!</v>
      </c>
      <c r="U928" s="414">
        <v>239301</v>
      </c>
      <c r="V928" s="328" t="s">
        <v>926</v>
      </c>
      <c r="W928" s="420"/>
    </row>
    <row r="929" spans="2:23" ht="18.75" hidden="1" customHeight="1" x14ac:dyDescent="0.2">
      <c r="B929" s="419" t="e">
        <f>IF(Tabla46[[#This Row],[Tipos de Acciones]]="","",CONCATENATE(Tabla46[[#This Row],[POA]],".",Tabla46[[#This Row],[SRS]],".",Tabla46[[#This Row],[AREA]],".",Tabla46[[#This Row],[TIPO]]))</f>
        <v>#REF!</v>
      </c>
      <c r="C929" s="419" t="e">
        <f>IF(Tabla46[[#This Row],[Tipos de Acciones]]="","",'Formulario PPGR1'!#REF!)</f>
        <v>#REF!</v>
      </c>
      <c r="D929" s="419" t="e">
        <f>IF(Tabla46[[#This Row],[Tipos de Acciones]]="","",'Formulario PPGR1'!#REF!)</f>
        <v>#REF!</v>
      </c>
      <c r="E929" s="419" t="e">
        <f>IF(Tabla46[[#This Row],[Tipos de Acciones]]="","",'Formulario PPGR1'!#REF!)</f>
        <v>#REF!</v>
      </c>
      <c r="F929" s="419" t="e">
        <f>IF(Tabla46[[#This Row],[Tipos de Acciones]]="","",'Formulario PPGR1'!#REF!)</f>
        <v>#REF!</v>
      </c>
      <c r="G929" s="416" t="s">
        <v>936</v>
      </c>
      <c r="H929" s="416" t="s">
        <v>2221</v>
      </c>
      <c r="I929" s="417" t="s">
        <v>2241</v>
      </c>
      <c r="J929" s="416" t="s">
        <v>2241</v>
      </c>
      <c r="K929" s="418" t="s">
        <v>2242</v>
      </c>
      <c r="L929" s="416" t="s">
        <v>469</v>
      </c>
      <c r="M929" s="316" t="s">
        <v>2291</v>
      </c>
      <c r="N929" s="316" t="s">
        <v>1157</v>
      </c>
      <c r="O929" s="415" t="s">
        <v>2200</v>
      </c>
      <c r="P929" s="318" t="s">
        <v>1157</v>
      </c>
      <c r="Q929" s="293" t="s">
        <v>2201</v>
      </c>
      <c r="R929" s="293">
        <v>2</v>
      </c>
      <c r="S929" s="517">
        <v>980</v>
      </c>
      <c r="T929" s="520" t="e">
        <f>+[1]!Tabla46[[#This Row],[Precio Unitario]]*[1]!Tabla46[[#This Row],[Cantidad de Insumos]]</f>
        <v>#REF!</v>
      </c>
      <c r="U929" s="414">
        <v>239301</v>
      </c>
      <c r="V929" s="328" t="s">
        <v>926</v>
      </c>
      <c r="W929" s="420"/>
    </row>
    <row r="930" spans="2:23" ht="18.75" hidden="1" customHeight="1" x14ac:dyDescent="0.2">
      <c r="B930" s="419" t="e">
        <f>IF(Tabla46[[#This Row],[Tipos de Acciones]]="","",CONCATENATE(Tabla46[[#This Row],[POA]],".",Tabla46[[#This Row],[SRS]],".",Tabla46[[#This Row],[AREA]],".",Tabla46[[#This Row],[TIPO]]))</f>
        <v>#REF!</v>
      </c>
      <c r="C930" s="419" t="e">
        <f>IF(Tabla46[[#This Row],[Tipos de Acciones]]="","",'Formulario PPGR1'!#REF!)</f>
        <v>#REF!</v>
      </c>
      <c r="D930" s="419" t="e">
        <f>IF(Tabla46[[#This Row],[Tipos de Acciones]]="","",'Formulario PPGR1'!#REF!)</f>
        <v>#REF!</v>
      </c>
      <c r="E930" s="419" t="e">
        <f>IF(Tabla46[[#This Row],[Tipos de Acciones]]="","",'Formulario PPGR1'!#REF!)</f>
        <v>#REF!</v>
      </c>
      <c r="F930" s="419" t="e">
        <f>IF(Tabla46[[#This Row],[Tipos de Acciones]]="","",'Formulario PPGR1'!#REF!)</f>
        <v>#REF!</v>
      </c>
      <c r="G930" s="416" t="s">
        <v>936</v>
      </c>
      <c r="H930" s="416" t="s">
        <v>2221</v>
      </c>
      <c r="I930" s="417" t="s">
        <v>2241</v>
      </c>
      <c r="J930" s="416" t="s">
        <v>2241</v>
      </c>
      <c r="K930" s="418" t="s">
        <v>2243</v>
      </c>
      <c r="L930" s="416" t="s">
        <v>469</v>
      </c>
      <c r="M930" s="316" t="s">
        <v>2291</v>
      </c>
      <c r="N930" s="316" t="s">
        <v>1157</v>
      </c>
      <c r="O930" s="415" t="s">
        <v>2200</v>
      </c>
      <c r="P930" s="318" t="s">
        <v>1157</v>
      </c>
      <c r="Q930" s="293" t="s">
        <v>2201</v>
      </c>
      <c r="R930" s="293">
        <v>2</v>
      </c>
      <c r="S930" s="517">
        <v>3520</v>
      </c>
      <c r="T930" s="520" t="e">
        <f>+[1]!Tabla46[[#This Row],[Precio Unitario]]*[1]!Tabla46[[#This Row],[Cantidad de Insumos]]</f>
        <v>#REF!</v>
      </c>
      <c r="U930" s="414">
        <v>239301</v>
      </c>
      <c r="V930" s="328" t="s">
        <v>926</v>
      </c>
      <c r="W930" s="420"/>
    </row>
    <row r="931" spans="2:23" ht="18.75" hidden="1" customHeight="1" x14ac:dyDescent="0.2">
      <c r="B931" s="419" t="e">
        <f>IF(Tabla46[[#This Row],[Tipos de Acciones]]="","",CONCATENATE(Tabla46[[#This Row],[POA]],".",Tabla46[[#This Row],[SRS]],".",Tabla46[[#This Row],[AREA]],".",Tabla46[[#This Row],[TIPO]]))</f>
        <v>#REF!</v>
      </c>
      <c r="C931" s="419" t="e">
        <f>IF(Tabla46[[#This Row],[Tipos de Acciones]]="","",'Formulario PPGR1'!#REF!)</f>
        <v>#REF!</v>
      </c>
      <c r="D931" s="419" t="e">
        <f>IF(Tabla46[[#This Row],[Tipos de Acciones]]="","",'Formulario PPGR1'!#REF!)</f>
        <v>#REF!</v>
      </c>
      <c r="E931" s="419" t="e">
        <f>IF(Tabla46[[#This Row],[Tipos de Acciones]]="","",'Formulario PPGR1'!#REF!)</f>
        <v>#REF!</v>
      </c>
      <c r="F931" s="419" t="e">
        <f>IF(Tabla46[[#This Row],[Tipos de Acciones]]="","",'Formulario PPGR1'!#REF!)</f>
        <v>#REF!</v>
      </c>
      <c r="G931" s="416" t="s">
        <v>936</v>
      </c>
      <c r="H931" s="416" t="s">
        <v>2221</v>
      </c>
      <c r="I931" s="417" t="s">
        <v>2236</v>
      </c>
      <c r="J931" s="416" t="s">
        <v>2236</v>
      </c>
      <c r="K931" s="418" t="s">
        <v>2239</v>
      </c>
      <c r="L931" s="416" t="s">
        <v>469</v>
      </c>
      <c r="M931" s="316" t="s">
        <v>2291</v>
      </c>
      <c r="N931" s="316" t="s">
        <v>1157</v>
      </c>
      <c r="O931" s="415" t="s">
        <v>2200</v>
      </c>
      <c r="P931" s="318" t="s">
        <v>1157</v>
      </c>
      <c r="Q931" s="293" t="s">
        <v>2201</v>
      </c>
      <c r="R931" s="293">
        <v>2</v>
      </c>
      <c r="S931" s="517">
        <v>15733.33</v>
      </c>
      <c r="T931" s="520" t="e">
        <f>+[1]!Tabla46[[#This Row],[Precio Unitario]]*[1]!Tabla46[[#This Row],[Cantidad de Insumos]]</f>
        <v>#REF!</v>
      </c>
      <c r="U931" s="414">
        <v>239301</v>
      </c>
      <c r="V931" s="328" t="s">
        <v>926</v>
      </c>
      <c r="W931" s="420"/>
    </row>
    <row r="932" spans="2:23" ht="18.75" hidden="1" customHeight="1" x14ac:dyDescent="0.2">
      <c r="B932" s="419" t="e">
        <f>IF(Tabla46[[#This Row],[Tipos de Acciones]]="","",CONCATENATE(Tabla46[[#This Row],[POA]],".",Tabla46[[#This Row],[SRS]],".",Tabla46[[#This Row],[AREA]],".",Tabla46[[#This Row],[TIPO]]))</f>
        <v>#REF!</v>
      </c>
      <c r="C932" s="419" t="e">
        <f>IF(Tabla46[[#This Row],[Tipos de Acciones]]="","",'Formulario PPGR1'!#REF!)</f>
        <v>#REF!</v>
      </c>
      <c r="D932" s="419" t="e">
        <f>IF(Tabla46[[#This Row],[Tipos de Acciones]]="","",'Formulario PPGR1'!#REF!)</f>
        <v>#REF!</v>
      </c>
      <c r="E932" s="419" t="e">
        <f>IF(Tabla46[[#This Row],[Tipos de Acciones]]="","",'Formulario PPGR1'!#REF!)</f>
        <v>#REF!</v>
      </c>
      <c r="F932" s="419" t="e">
        <f>IF(Tabla46[[#This Row],[Tipos de Acciones]]="","",'Formulario PPGR1'!#REF!)</f>
        <v>#REF!</v>
      </c>
      <c r="G932" s="416" t="s">
        <v>936</v>
      </c>
      <c r="H932" s="416" t="s">
        <v>2221</v>
      </c>
      <c r="I932" s="417" t="s">
        <v>2236</v>
      </c>
      <c r="J932" s="416" t="s">
        <v>2236</v>
      </c>
      <c r="K932" s="418" t="s">
        <v>2240</v>
      </c>
      <c r="L932" s="416" t="s">
        <v>469</v>
      </c>
      <c r="M932" s="316" t="s">
        <v>2291</v>
      </c>
      <c r="N932" s="316" t="s">
        <v>1157</v>
      </c>
      <c r="O932" s="415" t="s">
        <v>2200</v>
      </c>
      <c r="P932" s="318" t="s">
        <v>1157</v>
      </c>
      <c r="Q932" s="293" t="s">
        <v>2201</v>
      </c>
      <c r="R932" s="293">
        <v>2</v>
      </c>
      <c r="S932" s="517">
        <v>4500</v>
      </c>
      <c r="T932" s="520" t="e">
        <f>+[1]!Tabla46[[#This Row],[Precio Unitario]]*[1]!Tabla46[[#This Row],[Cantidad de Insumos]]</f>
        <v>#REF!</v>
      </c>
      <c r="U932" s="414">
        <v>239301</v>
      </c>
      <c r="V932" s="328" t="s">
        <v>926</v>
      </c>
      <c r="W932" s="420"/>
    </row>
    <row r="933" spans="2:23" ht="18.75" hidden="1" customHeight="1" x14ac:dyDescent="0.2">
      <c r="B933" s="419" t="e">
        <f>IF(Tabla46[[#This Row],[Tipos de Acciones]]="","",CONCATENATE(Tabla46[[#This Row],[POA]],".",Tabla46[[#This Row],[SRS]],".",Tabla46[[#This Row],[AREA]],".",Tabla46[[#This Row],[TIPO]]))</f>
        <v>#REF!</v>
      </c>
      <c r="C933" s="419" t="e">
        <f>IF(Tabla46[[#This Row],[Tipos de Acciones]]="","",'Formulario PPGR1'!#REF!)</f>
        <v>#REF!</v>
      </c>
      <c r="D933" s="419" t="e">
        <f>IF(Tabla46[[#This Row],[Tipos de Acciones]]="","",'Formulario PPGR1'!#REF!)</f>
        <v>#REF!</v>
      </c>
      <c r="E933" s="419" t="e">
        <f>IF(Tabla46[[#This Row],[Tipos de Acciones]]="","",'Formulario PPGR1'!#REF!)</f>
        <v>#REF!</v>
      </c>
      <c r="F933" s="419" t="e">
        <f>IF(Tabla46[[#This Row],[Tipos de Acciones]]="","",'Formulario PPGR1'!#REF!)</f>
        <v>#REF!</v>
      </c>
      <c r="G933" s="416" t="s">
        <v>936</v>
      </c>
      <c r="H933" s="416" t="s">
        <v>2209</v>
      </c>
      <c r="I933" s="417" t="s">
        <v>2200</v>
      </c>
      <c r="J933" s="416" t="s">
        <v>2248</v>
      </c>
      <c r="K933" s="418" t="s">
        <v>2248</v>
      </c>
      <c r="L933" s="416" t="s">
        <v>469</v>
      </c>
      <c r="M933" s="316" t="s">
        <v>2291</v>
      </c>
      <c r="N933" s="316" t="s">
        <v>1157</v>
      </c>
      <c r="O933" s="415" t="s">
        <v>2200</v>
      </c>
      <c r="P933" s="318" t="s">
        <v>1157</v>
      </c>
      <c r="Q933" s="293" t="s">
        <v>2201</v>
      </c>
      <c r="R933" s="293">
        <v>1</v>
      </c>
      <c r="S933" s="517">
        <v>30000</v>
      </c>
      <c r="T933" s="520" t="e">
        <f>+[1]!Tabla46[[#This Row],[Precio Unitario]]*[1]!Tabla46[[#This Row],[Cantidad de Insumos]]</f>
        <v>#REF!</v>
      </c>
      <c r="U933" s="414">
        <v>265801</v>
      </c>
      <c r="V933" s="328" t="s">
        <v>926</v>
      </c>
      <c r="W933" s="420"/>
    </row>
    <row r="934" spans="2:23" ht="18.75" hidden="1" customHeight="1" x14ac:dyDescent="0.2">
      <c r="B934" s="419" t="e">
        <f>IF(Tabla46[[#This Row],[Tipos de Acciones]]="","",CONCATENATE(Tabla46[[#This Row],[POA]],".",Tabla46[[#This Row],[SRS]],".",Tabla46[[#This Row],[AREA]],".",Tabla46[[#This Row],[TIPO]]))</f>
        <v>#REF!</v>
      </c>
      <c r="C934" s="419" t="e">
        <f>IF(Tabla46[[#This Row],[Tipos de Acciones]]="","",'Formulario PPGR1'!#REF!)</f>
        <v>#REF!</v>
      </c>
      <c r="D934" s="419" t="e">
        <f>IF(Tabla46[[#This Row],[Tipos de Acciones]]="","",'Formulario PPGR1'!#REF!)</f>
        <v>#REF!</v>
      </c>
      <c r="E934" s="419" t="e">
        <f>IF(Tabla46[[#This Row],[Tipos de Acciones]]="","",'Formulario PPGR1'!#REF!)</f>
        <v>#REF!</v>
      </c>
      <c r="F934" s="419" t="e">
        <f>IF(Tabla46[[#This Row],[Tipos de Acciones]]="","",'Formulario PPGR1'!#REF!)</f>
        <v>#REF!</v>
      </c>
      <c r="G934" s="416" t="s">
        <v>934</v>
      </c>
      <c r="H934" s="416" t="s">
        <v>2209</v>
      </c>
      <c r="I934" s="417" t="s">
        <v>2200</v>
      </c>
      <c r="J934" s="416" t="s">
        <v>2248</v>
      </c>
      <c r="K934" s="418" t="s">
        <v>2248</v>
      </c>
      <c r="L934" s="416" t="s">
        <v>469</v>
      </c>
      <c r="M934" s="316" t="s">
        <v>2291</v>
      </c>
      <c r="N934" s="316" t="s">
        <v>1157</v>
      </c>
      <c r="O934" s="415" t="s">
        <v>2200</v>
      </c>
      <c r="P934" s="318" t="s">
        <v>1157</v>
      </c>
      <c r="Q934" s="293" t="s">
        <v>2201</v>
      </c>
      <c r="R934" s="293">
        <v>3</v>
      </c>
      <c r="S934" s="517">
        <v>5000</v>
      </c>
      <c r="T934" s="520" t="e">
        <f>+[1]!Tabla46[[#This Row],[Precio Unitario]]*[1]!Tabla46[[#This Row],[Cantidad de Insumos]]</f>
        <v>#REF!</v>
      </c>
      <c r="U934" s="414">
        <v>265801</v>
      </c>
      <c r="V934" s="328" t="s">
        <v>926</v>
      </c>
      <c r="W934" s="420"/>
    </row>
    <row r="935" spans="2:23" ht="18.75" hidden="1" customHeight="1" x14ac:dyDescent="0.2">
      <c r="B935" s="419" t="e">
        <f>IF(Tabla46[[#This Row],[Tipos de Acciones]]="","",CONCATENATE(Tabla46[[#This Row],[POA]],".",Tabla46[[#This Row],[SRS]],".",Tabla46[[#This Row],[AREA]],".",Tabla46[[#This Row],[TIPO]]))</f>
        <v>#REF!</v>
      </c>
      <c r="C935" s="419" t="e">
        <f>IF(Tabla46[[#This Row],[Tipos de Acciones]]="","",'Formulario PPGR1'!#REF!)</f>
        <v>#REF!</v>
      </c>
      <c r="D935" s="419" t="e">
        <f>IF(Tabla46[[#This Row],[Tipos de Acciones]]="","",'Formulario PPGR1'!#REF!)</f>
        <v>#REF!</v>
      </c>
      <c r="E935" s="419" t="e">
        <f>IF(Tabla46[[#This Row],[Tipos de Acciones]]="","",'Formulario PPGR1'!#REF!)</f>
        <v>#REF!</v>
      </c>
      <c r="F935" s="419" t="e">
        <f>IF(Tabla46[[#This Row],[Tipos de Acciones]]="","",'Formulario PPGR1'!#REF!)</f>
        <v>#REF!</v>
      </c>
      <c r="G935" s="416" t="s">
        <v>936</v>
      </c>
      <c r="H935" s="416" t="s">
        <v>2221</v>
      </c>
      <c r="I935" s="417" t="s">
        <v>2244</v>
      </c>
      <c r="J935" s="416" t="s">
        <v>2244</v>
      </c>
      <c r="K935" s="418" t="s">
        <v>2245</v>
      </c>
      <c r="L935" s="416" t="s">
        <v>469</v>
      </c>
      <c r="M935" s="316" t="s">
        <v>2291</v>
      </c>
      <c r="N935" s="316" t="s">
        <v>1157</v>
      </c>
      <c r="O935" s="415" t="s">
        <v>2200</v>
      </c>
      <c r="P935" s="318" t="s">
        <v>1157</v>
      </c>
      <c r="Q935" s="293" t="s">
        <v>2201</v>
      </c>
      <c r="R935" s="293">
        <v>1</v>
      </c>
      <c r="S935" s="517">
        <v>14666.65</v>
      </c>
      <c r="T935" s="520" t="e">
        <f>+[1]!Tabla46[[#This Row],[Precio Unitario]]*[1]!Tabla46[[#This Row],[Cantidad de Insumos]]</f>
        <v>#REF!</v>
      </c>
      <c r="U935" s="414">
        <v>239601</v>
      </c>
      <c r="V935" s="328" t="s">
        <v>926</v>
      </c>
      <c r="W935" s="420"/>
    </row>
    <row r="936" spans="2:23" ht="18.75" customHeight="1" x14ac:dyDescent="0.2">
      <c r="B936" s="419" t="e">
        <f>IF(Tabla46[[#This Row],[Tipos de Acciones]]="","",CONCATENATE(Tabla46[[#This Row],[POA]],".",Tabla46[[#This Row],[SRS]],".",Tabla46[[#This Row],[AREA]],".",Tabla46[[#This Row],[TIPO]]))</f>
        <v>#REF!</v>
      </c>
      <c r="C936" s="419" t="e">
        <f>IF(Tabla46[[#This Row],[Tipos de Acciones]]="","",'Formulario PPGR1'!#REF!)</f>
        <v>#REF!</v>
      </c>
      <c r="D936" s="419" t="e">
        <f>IF(Tabla46[[#This Row],[Tipos de Acciones]]="","",'Formulario PPGR1'!#REF!)</f>
        <v>#REF!</v>
      </c>
      <c r="E936" s="419" t="e">
        <f>IF(Tabla46[[#This Row],[Tipos de Acciones]]="","",'Formulario PPGR1'!#REF!)</f>
        <v>#REF!</v>
      </c>
      <c r="F936" s="419" t="e">
        <f>IF(Tabla46[[#This Row],[Tipos de Acciones]]="","",'Formulario PPGR1'!#REF!)</f>
        <v>#REF!</v>
      </c>
      <c r="G936" s="416" t="s">
        <v>936</v>
      </c>
      <c r="H936" s="416" t="s">
        <v>2221</v>
      </c>
      <c r="I936" s="417" t="s">
        <v>2246</v>
      </c>
      <c r="J936" s="416" t="s">
        <v>2246</v>
      </c>
      <c r="K936" s="418" t="s">
        <v>2247</v>
      </c>
      <c r="L936" s="416" t="s">
        <v>469</v>
      </c>
      <c r="M936" s="316" t="s">
        <v>2291</v>
      </c>
      <c r="N936" s="316" t="s">
        <v>1157</v>
      </c>
      <c r="O936" s="415" t="s">
        <v>2200</v>
      </c>
      <c r="P936" s="318" t="s">
        <v>1157</v>
      </c>
      <c r="Q936" s="293" t="s">
        <v>2201</v>
      </c>
      <c r="R936" s="293">
        <v>1</v>
      </c>
      <c r="S936" s="517">
        <v>257712</v>
      </c>
      <c r="T936" s="520" t="e">
        <f>+[1]!Tabla46[[#This Row],[Precio Unitario]]*[1]!Tabla46[[#This Row],[Cantidad de Insumos]]</f>
        <v>#REF!</v>
      </c>
      <c r="U936" s="414">
        <v>263101</v>
      </c>
      <c r="V936" s="328" t="s">
        <v>926</v>
      </c>
      <c r="W936" s="420"/>
    </row>
    <row r="937" spans="2:23" ht="18.75" hidden="1" customHeight="1" x14ac:dyDescent="0.2">
      <c r="B937" s="419" t="e">
        <f>IF(Tabla46[[#This Row],[Tipos de Acciones]]="","",CONCATENATE(Tabla46[[#This Row],[POA]],".",Tabla46[[#This Row],[SRS]],".",Tabla46[[#This Row],[AREA]],".",Tabla46[[#This Row],[TIPO]]))</f>
        <v>#REF!</v>
      </c>
      <c r="C937" s="419" t="e">
        <f>IF(Tabla46[[#This Row],[Tipos de Acciones]]="","",'Formulario PPGR1'!#REF!)</f>
        <v>#REF!</v>
      </c>
      <c r="D937" s="419" t="e">
        <f>IF(Tabla46[[#This Row],[Tipos de Acciones]]="","",'Formulario PPGR1'!#REF!)</f>
        <v>#REF!</v>
      </c>
      <c r="E937" s="419" t="e">
        <f>IF(Tabla46[[#This Row],[Tipos de Acciones]]="","",'Formulario PPGR1'!#REF!)</f>
        <v>#REF!</v>
      </c>
      <c r="F937" s="419" t="e">
        <f>IF(Tabla46[[#This Row],[Tipos de Acciones]]="","",'Formulario PPGR1'!#REF!)</f>
        <v>#REF!</v>
      </c>
      <c r="G937" s="416" t="s">
        <v>936</v>
      </c>
      <c r="H937" s="416" t="s">
        <v>2221</v>
      </c>
      <c r="I937" s="417" t="s">
        <v>2236</v>
      </c>
      <c r="J937" s="416" t="s">
        <v>2236</v>
      </c>
      <c r="K937" s="418" t="s">
        <v>2238</v>
      </c>
      <c r="L937" s="416" t="s">
        <v>469</v>
      </c>
      <c r="M937" s="316" t="s">
        <v>2291</v>
      </c>
      <c r="N937" s="316" t="s">
        <v>1157</v>
      </c>
      <c r="O937" s="415" t="s">
        <v>2200</v>
      </c>
      <c r="P937" s="318" t="s">
        <v>1157</v>
      </c>
      <c r="Q937" s="293" t="s">
        <v>2201</v>
      </c>
      <c r="R937" s="293">
        <v>2</v>
      </c>
      <c r="S937" s="517">
        <v>4500</v>
      </c>
      <c r="T937" s="520" t="e">
        <f>+[1]!Tabla46[[#This Row],[Precio Unitario]]*[1]!Tabla46[[#This Row],[Cantidad de Insumos]]</f>
        <v>#REF!</v>
      </c>
      <c r="U937" s="414">
        <v>239301</v>
      </c>
      <c r="V937" s="328" t="s">
        <v>926</v>
      </c>
      <c r="W937" s="420"/>
    </row>
    <row r="938" spans="2:23" ht="18.75" hidden="1" customHeight="1" x14ac:dyDescent="0.2">
      <c r="B938" s="419" t="e">
        <f>IF(Tabla46[[#This Row],[Tipos de Acciones]]="","",CONCATENATE(Tabla46[[#This Row],[POA]],".",Tabla46[[#This Row],[SRS]],".",Tabla46[[#This Row],[AREA]],".",Tabla46[[#This Row],[TIPO]]))</f>
        <v>#REF!</v>
      </c>
      <c r="C938" s="419" t="e">
        <f>IF(Tabla46[[#This Row],[Tipos de Acciones]]="","",'Formulario PPGR1'!#REF!)</f>
        <v>#REF!</v>
      </c>
      <c r="D938" s="419" t="e">
        <f>IF(Tabla46[[#This Row],[Tipos de Acciones]]="","",'Formulario PPGR1'!#REF!)</f>
        <v>#REF!</v>
      </c>
      <c r="E938" s="419" t="e">
        <f>IF(Tabla46[[#This Row],[Tipos de Acciones]]="","",'Formulario PPGR1'!#REF!)</f>
        <v>#REF!</v>
      </c>
      <c r="F938" s="419" t="e">
        <f>IF(Tabla46[[#This Row],[Tipos de Acciones]]="","",'Formulario PPGR1'!#REF!)</f>
        <v>#REF!</v>
      </c>
      <c r="G938" s="416" t="s">
        <v>936</v>
      </c>
      <c r="H938" s="416" t="s">
        <v>2221</v>
      </c>
      <c r="I938" s="417" t="s">
        <v>2227</v>
      </c>
      <c r="J938" s="416" t="s">
        <v>2227</v>
      </c>
      <c r="K938" s="418" t="s">
        <v>2228</v>
      </c>
      <c r="L938" s="416" t="s">
        <v>469</v>
      </c>
      <c r="M938" s="316" t="s">
        <v>2291</v>
      </c>
      <c r="N938" s="316" t="s">
        <v>1157</v>
      </c>
      <c r="O938" s="415" t="s">
        <v>2200</v>
      </c>
      <c r="P938" s="318" t="s">
        <v>1157</v>
      </c>
      <c r="Q938" s="293" t="s">
        <v>2201</v>
      </c>
      <c r="R938" s="293">
        <v>1</v>
      </c>
      <c r="S938" s="517">
        <v>12836.04</v>
      </c>
      <c r="T938" s="520" t="e">
        <f>+[1]!Tabla46[[#This Row],[Precio Unitario]]*[1]!Tabla46[[#This Row],[Cantidad de Insumos]]</f>
        <v>#REF!</v>
      </c>
      <c r="U938" s="414">
        <v>239301</v>
      </c>
      <c r="V938" s="328" t="s">
        <v>926</v>
      </c>
      <c r="W938" s="420"/>
    </row>
    <row r="939" spans="2:23" ht="18.75" customHeight="1" x14ac:dyDescent="0.2">
      <c r="B939" s="419" t="e">
        <f>IF(Tabla46[[#This Row],[Tipos de Acciones]]="","",CONCATENATE(Tabla46[[#This Row],[POA]],".",Tabla46[[#This Row],[SRS]],".",Tabla46[[#This Row],[AREA]],".",Tabla46[[#This Row],[TIPO]]))</f>
        <v>#REF!</v>
      </c>
      <c r="C939" s="419" t="e">
        <f>IF(Tabla46[[#This Row],[Tipos de Acciones]]="","",'Formulario PPGR1'!#REF!)</f>
        <v>#REF!</v>
      </c>
      <c r="D939" s="419" t="e">
        <f>IF(Tabla46[[#This Row],[Tipos de Acciones]]="","",'Formulario PPGR1'!#REF!)</f>
        <v>#REF!</v>
      </c>
      <c r="E939" s="419" t="e">
        <f>IF(Tabla46[[#This Row],[Tipos de Acciones]]="","",'Formulario PPGR1'!#REF!)</f>
        <v>#REF!</v>
      </c>
      <c r="F939" s="419" t="e">
        <f>IF(Tabla46[[#This Row],[Tipos de Acciones]]="","",'Formulario PPGR1'!#REF!)</f>
        <v>#REF!</v>
      </c>
      <c r="G939" s="416" t="s">
        <v>936</v>
      </c>
      <c r="H939" s="416" t="s">
        <v>2221</v>
      </c>
      <c r="I939" s="417" t="s">
        <v>2229</v>
      </c>
      <c r="J939" s="416" t="s">
        <v>2229</v>
      </c>
      <c r="K939" s="418" t="s">
        <v>2230</v>
      </c>
      <c r="L939" s="416" t="s">
        <v>469</v>
      </c>
      <c r="M939" s="316" t="s">
        <v>2291</v>
      </c>
      <c r="N939" s="316" t="s">
        <v>1157</v>
      </c>
      <c r="O939" s="415" t="s">
        <v>2200</v>
      </c>
      <c r="P939" s="318" t="s">
        <v>1157</v>
      </c>
      <c r="Q939" s="293" t="s">
        <v>2201</v>
      </c>
      <c r="R939" s="293">
        <v>1</v>
      </c>
      <c r="S939" s="517">
        <v>180000</v>
      </c>
      <c r="T939" s="520" t="e">
        <f>+[1]!Tabla46[[#This Row],[Precio Unitario]]*[1]!Tabla46[[#This Row],[Cantidad de Insumos]]</f>
        <v>#REF!</v>
      </c>
      <c r="U939" s="414">
        <v>263101</v>
      </c>
      <c r="V939" s="328" t="s">
        <v>926</v>
      </c>
      <c r="W939" s="420"/>
    </row>
    <row r="940" spans="2:23" ht="18.75" hidden="1" customHeight="1" x14ac:dyDescent="0.2">
      <c r="B940" s="419" t="e">
        <f>IF(Tabla46[[#This Row],[Tipos de Acciones]]="","",CONCATENATE(Tabla46[[#This Row],[POA]],".",Tabla46[[#This Row],[SRS]],".",Tabla46[[#This Row],[AREA]],".",Tabla46[[#This Row],[TIPO]]))</f>
        <v>#REF!</v>
      </c>
      <c r="C940" s="419" t="e">
        <f>IF(Tabla46[[#This Row],[Tipos de Acciones]]="","",'Formulario PPGR1'!#REF!)</f>
        <v>#REF!</v>
      </c>
      <c r="D940" s="419" t="e">
        <f>IF(Tabla46[[#This Row],[Tipos de Acciones]]="","",'Formulario PPGR1'!#REF!)</f>
        <v>#REF!</v>
      </c>
      <c r="E940" s="419" t="e">
        <f>IF(Tabla46[[#This Row],[Tipos de Acciones]]="","",'Formulario PPGR1'!#REF!)</f>
        <v>#REF!</v>
      </c>
      <c r="F940" s="419" t="e">
        <f>IF(Tabla46[[#This Row],[Tipos de Acciones]]="","",'Formulario PPGR1'!#REF!)</f>
        <v>#REF!</v>
      </c>
      <c r="G940" s="416" t="s">
        <v>934</v>
      </c>
      <c r="H940" s="416" t="s">
        <v>2206</v>
      </c>
      <c r="I940" s="417" t="s">
        <v>2212</v>
      </c>
      <c r="J940" s="416" t="s">
        <v>2212</v>
      </c>
      <c r="K940" s="418" t="s">
        <v>2213</v>
      </c>
      <c r="L940" s="416" t="s">
        <v>469</v>
      </c>
      <c r="M940" s="316" t="s">
        <v>2291</v>
      </c>
      <c r="N940" s="316" t="s">
        <v>1157</v>
      </c>
      <c r="O940" s="415" t="s">
        <v>2200</v>
      </c>
      <c r="P940" s="318" t="s">
        <v>1157</v>
      </c>
      <c r="Q940" s="293" t="s">
        <v>2201</v>
      </c>
      <c r="R940" s="293">
        <v>3</v>
      </c>
      <c r="S940" s="517">
        <v>5000</v>
      </c>
      <c r="T940" s="520" t="e">
        <f>+[1]!Tabla46[[#This Row],[Precio Unitario]]*[1]!Tabla46[[#This Row],[Cantidad de Insumos]]</f>
        <v>#REF!</v>
      </c>
      <c r="U940" s="414">
        <v>261301</v>
      </c>
      <c r="V940" s="328" t="s">
        <v>926</v>
      </c>
      <c r="W940" s="420"/>
    </row>
    <row r="941" spans="2:23" ht="18.75" hidden="1" customHeight="1" x14ac:dyDescent="0.2">
      <c r="B941" s="419" t="e">
        <f>IF(Tabla46[[#This Row],[Tipos de Acciones]]="","",CONCATENATE(Tabla46[[#This Row],[POA]],".",Tabla46[[#This Row],[SRS]],".",Tabla46[[#This Row],[AREA]],".",Tabla46[[#This Row],[TIPO]]))</f>
        <v>#REF!</v>
      </c>
      <c r="C941" s="419" t="e">
        <f>IF(Tabla46[[#This Row],[Tipos de Acciones]]="","",'Formulario PPGR1'!#REF!)</f>
        <v>#REF!</v>
      </c>
      <c r="D941" s="419" t="e">
        <f>IF(Tabla46[[#This Row],[Tipos de Acciones]]="","",'Formulario PPGR1'!#REF!)</f>
        <v>#REF!</v>
      </c>
      <c r="E941" s="419" t="e">
        <f>IF(Tabla46[[#This Row],[Tipos de Acciones]]="","",'Formulario PPGR1'!#REF!)</f>
        <v>#REF!</v>
      </c>
      <c r="F941" s="419" t="e">
        <f>IF(Tabla46[[#This Row],[Tipos de Acciones]]="","",'Formulario PPGR1'!#REF!)</f>
        <v>#REF!</v>
      </c>
      <c r="G941" s="416" t="s">
        <v>936</v>
      </c>
      <c r="H941" s="416" t="s">
        <v>2215</v>
      </c>
      <c r="I941" s="417" t="s">
        <v>2216</v>
      </c>
      <c r="J941" s="416" t="s">
        <v>2216</v>
      </c>
      <c r="K941" s="418" t="s">
        <v>2217</v>
      </c>
      <c r="L941" s="416" t="s">
        <v>469</v>
      </c>
      <c r="M941" s="316" t="s">
        <v>2291</v>
      </c>
      <c r="N941" s="316" t="s">
        <v>1157</v>
      </c>
      <c r="O941" s="415" t="s">
        <v>2200</v>
      </c>
      <c r="P941" s="318" t="s">
        <v>1157</v>
      </c>
      <c r="Q941" s="293" t="s">
        <v>2201</v>
      </c>
      <c r="R941" s="293">
        <v>1</v>
      </c>
      <c r="S941" s="517">
        <v>15000</v>
      </c>
      <c r="T941" s="520" t="e">
        <f>+[1]!Tabla46[[#This Row],[Precio Unitario]]*[1]!Tabla46[[#This Row],[Cantidad de Insumos]]</f>
        <v>#REF!</v>
      </c>
      <c r="U941" s="414">
        <v>239601</v>
      </c>
      <c r="V941" s="328" t="s">
        <v>926</v>
      </c>
      <c r="W941" s="420"/>
    </row>
    <row r="942" spans="2:23" ht="18.75" hidden="1" customHeight="1" x14ac:dyDescent="0.2">
      <c r="B942" s="419" t="e">
        <f>IF(Tabla46[[#This Row],[Tipos de Acciones]]="","",CONCATENATE(Tabla46[[#This Row],[POA]],".",Tabla46[[#This Row],[SRS]],".",Tabla46[[#This Row],[AREA]],".",Tabla46[[#This Row],[TIPO]]))</f>
        <v>#REF!</v>
      </c>
      <c r="C942" s="419" t="e">
        <f>IF(Tabla46[[#This Row],[Tipos de Acciones]]="","",'Formulario PPGR1'!#REF!)</f>
        <v>#REF!</v>
      </c>
      <c r="D942" s="419" t="e">
        <f>IF(Tabla46[[#This Row],[Tipos de Acciones]]="","",'Formulario PPGR1'!#REF!)</f>
        <v>#REF!</v>
      </c>
      <c r="E942" s="419" t="e">
        <f>IF(Tabla46[[#This Row],[Tipos de Acciones]]="","",'Formulario PPGR1'!#REF!)</f>
        <v>#REF!</v>
      </c>
      <c r="F942" s="419" t="e">
        <f>IF(Tabla46[[#This Row],[Tipos de Acciones]]="","",'Formulario PPGR1'!#REF!)</f>
        <v>#REF!</v>
      </c>
      <c r="G942" s="416" t="s">
        <v>936</v>
      </c>
      <c r="H942" s="416" t="s">
        <v>2206</v>
      </c>
      <c r="I942" s="417" t="s">
        <v>2212</v>
      </c>
      <c r="J942" s="416" t="s">
        <v>2212</v>
      </c>
      <c r="K942" s="418" t="s">
        <v>2213</v>
      </c>
      <c r="L942" s="416" t="s">
        <v>469</v>
      </c>
      <c r="M942" s="316" t="s">
        <v>2292</v>
      </c>
      <c r="N942" s="316" t="s">
        <v>1157</v>
      </c>
      <c r="O942" s="415" t="s">
        <v>2200</v>
      </c>
      <c r="P942" s="318" t="s">
        <v>1157</v>
      </c>
      <c r="Q942" s="293" t="s">
        <v>2201</v>
      </c>
      <c r="R942" s="293">
        <v>1</v>
      </c>
      <c r="S942" s="517">
        <v>56050</v>
      </c>
      <c r="T942" s="520" t="e">
        <f>+[1]!Tabla46[[#This Row],[Precio Unitario]]*[1]!Tabla46[[#This Row],[Cantidad de Insumos]]</f>
        <v>#REF!</v>
      </c>
      <c r="U942" s="414">
        <v>261301</v>
      </c>
      <c r="V942" s="328" t="s">
        <v>926</v>
      </c>
      <c r="W942" s="420"/>
    </row>
    <row r="943" spans="2:23" ht="18.75" hidden="1" customHeight="1" x14ac:dyDescent="0.2">
      <c r="B943" s="419" t="e">
        <f>IF(Tabla46[[#This Row],[Tipos de Acciones]]="","",CONCATENATE(Tabla46[[#This Row],[POA]],".",Tabla46[[#This Row],[SRS]],".",Tabla46[[#This Row],[AREA]],".",Tabla46[[#This Row],[TIPO]]))</f>
        <v>#REF!</v>
      </c>
      <c r="C943" s="419" t="e">
        <f>IF(Tabla46[[#This Row],[Tipos de Acciones]]="","",'Formulario PPGR1'!#REF!)</f>
        <v>#REF!</v>
      </c>
      <c r="D943" s="419" t="e">
        <f>IF(Tabla46[[#This Row],[Tipos de Acciones]]="","",'Formulario PPGR1'!#REF!)</f>
        <v>#REF!</v>
      </c>
      <c r="E943" s="419" t="e">
        <f>IF(Tabla46[[#This Row],[Tipos de Acciones]]="","",'Formulario PPGR1'!#REF!)</f>
        <v>#REF!</v>
      </c>
      <c r="F943" s="419" t="e">
        <f>IF(Tabla46[[#This Row],[Tipos de Acciones]]="","",'Formulario PPGR1'!#REF!)</f>
        <v>#REF!</v>
      </c>
      <c r="G943" s="416" t="s">
        <v>936</v>
      </c>
      <c r="H943" s="416" t="s">
        <v>2221</v>
      </c>
      <c r="I943" s="417" t="s">
        <v>2236</v>
      </c>
      <c r="J943" s="416" t="s">
        <v>2236</v>
      </c>
      <c r="K943" s="418" t="s">
        <v>2237</v>
      </c>
      <c r="L943" s="416" t="s">
        <v>469</v>
      </c>
      <c r="M943" s="316" t="s">
        <v>2292</v>
      </c>
      <c r="N943" s="316" t="s">
        <v>1157</v>
      </c>
      <c r="O943" s="415" t="s">
        <v>2200</v>
      </c>
      <c r="P943" s="318" t="s">
        <v>1157</v>
      </c>
      <c r="Q943" s="293" t="s">
        <v>2201</v>
      </c>
      <c r="R943" s="293">
        <v>2</v>
      </c>
      <c r="S943" s="517">
        <v>15733.33</v>
      </c>
      <c r="T943" s="520" t="e">
        <f>+[1]!Tabla46[[#This Row],[Precio Unitario]]*[1]!Tabla46[[#This Row],[Cantidad de Insumos]]</f>
        <v>#REF!</v>
      </c>
      <c r="U943" s="414">
        <v>239301</v>
      </c>
      <c r="V943" s="328" t="s">
        <v>926</v>
      </c>
      <c r="W943" s="420"/>
    </row>
    <row r="944" spans="2:23" ht="18.75" hidden="1" customHeight="1" x14ac:dyDescent="0.2">
      <c r="B944" s="419" t="e">
        <f>IF(Tabla46[[#This Row],[Tipos de Acciones]]="","",CONCATENATE(Tabla46[[#This Row],[POA]],".",Tabla46[[#This Row],[SRS]],".",Tabla46[[#This Row],[AREA]],".",Tabla46[[#This Row],[TIPO]]))</f>
        <v>#REF!</v>
      </c>
      <c r="C944" s="419" t="e">
        <f>IF(Tabla46[[#This Row],[Tipos de Acciones]]="","",'Formulario PPGR1'!#REF!)</f>
        <v>#REF!</v>
      </c>
      <c r="D944" s="419" t="e">
        <f>IF(Tabla46[[#This Row],[Tipos de Acciones]]="","",'Formulario PPGR1'!#REF!)</f>
        <v>#REF!</v>
      </c>
      <c r="E944" s="419" t="e">
        <f>IF(Tabla46[[#This Row],[Tipos de Acciones]]="","",'Formulario PPGR1'!#REF!)</f>
        <v>#REF!</v>
      </c>
      <c r="F944" s="419" t="e">
        <f>IF(Tabla46[[#This Row],[Tipos de Acciones]]="","",'Formulario PPGR1'!#REF!)</f>
        <v>#REF!</v>
      </c>
      <c r="G944" s="416" t="s">
        <v>936</v>
      </c>
      <c r="H944" s="416" t="s">
        <v>2221</v>
      </c>
      <c r="I944" s="417" t="s">
        <v>2222</v>
      </c>
      <c r="J944" s="416" t="s">
        <v>2222</v>
      </c>
      <c r="K944" s="418" t="s">
        <v>2226</v>
      </c>
      <c r="L944" s="416" t="s">
        <v>469</v>
      </c>
      <c r="M944" s="316" t="s">
        <v>2292</v>
      </c>
      <c r="N944" s="316" t="s">
        <v>1157</v>
      </c>
      <c r="O944" s="415" t="s">
        <v>2200</v>
      </c>
      <c r="P944" s="318" t="s">
        <v>1157</v>
      </c>
      <c r="Q944" s="293" t="s">
        <v>2201</v>
      </c>
      <c r="R944" s="293">
        <v>1</v>
      </c>
      <c r="S944" s="517">
        <v>104465.4</v>
      </c>
      <c r="T944" s="520" t="e">
        <f>+[1]!Tabla46[[#This Row],[Precio Unitario]]*[1]!Tabla46[[#This Row],[Cantidad de Insumos]]</f>
        <v>#REF!</v>
      </c>
      <c r="U944" s="414">
        <v>261901</v>
      </c>
      <c r="V944" s="328" t="s">
        <v>926</v>
      </c>
      <c r="W944" s="420"/>
    </row>
    <row r="945" spans="2:23" ht="18.75" hidden="1" customHeight="1" x14ac:dyDescent="0.2">
      <c r="B945" s="419" t="e">
        <f>IF(Tabla46[[#This Row],[Tipos de Acciones]]="","",CONCATENATE(Tabla46[[#This Row],[POA]],".",Tabla46[[#This Row],[SRS]],".",Tabla46[[#This Row],[AREA]],".",Tabla46[[#This Row],[TIPO]]))</f>
        <v>#REF!</v>
      </c>
      <c r="C945" s="419" t="e">
        <f>IF(Tabla46[[#This Row],[Tipos de Acciones]]="","",'Formulario PPGR1'!#REF!)</f>
        <v>#REF!</v>
      </c>
      <c r="D945" s="419" t="e">
        <f>IF(Tabla46[[#This Row],[Tipos de Acciones]]="","",'Formulario PPGR1'!#REF!)</f>
        <v>#REF!</v>
      </c>
      <c r="E945" s="419" t="e">
        <f>IF(Tabla46[[#This Row],[Tipos de Acciones]]="","",'Formulario PPGR1'!#REF!)</f>
        <v>#REF!</v>
      </c>
      <c r="F945" s="419" t="e">
        <f>IF(Tabla46[[#This Row],[Tipos de Acciones]]="","",'Formulario PPGR1'!#REF!)</f>
        <v>#REF!</v>
      </c>
      <c r="G945" s="416" t="s">
        <v>936</v>
      </c>
      <c r="H945" s="416" t="s">
        <v>2218</v>
      </c>
      <c r="I945" s="417" t="s">
        <v>2219</v>
      </c>
      <c r="J945" s="416" t="s">
        <v>2219</v>
      </c>
      <c r="K945" s="418" t="s">
        <v>2220</v>
      </c>
      <c r="L945" s="416" t="s">
        <v>469</v>
      </c>
      <c r="M945" s="316" t="s">
        <v>2292</v>
      </c>
      <c r="N945" s="316" t="s">
        <v>1157</v>
      </c>
      <c r="O945" s="415" t="s">
        <v>2200</v>
      </c>
      <c r="P945" s="318" t="s">
        <v>1157</v>
      </c>
      <c r="Q945" s="293" t="s">
        <v>2201</v>
      </c>
      <c r="R945" s="293">
        <v>2</v>
      </c>
      <c r="S945" s="517">
        <v>8600</v>
      </c>
      <c r="T945" s="520" t="e">
        <f>+[1]!Tabla46[[#This Row],[Precio Unitario]]*[1]!Tabla46[[#This Row],[Cantidad de Insumos]]</f>
        <v>#REF!</v>
      </c>
      <c r="U945" s="414">
        <v>239601</v>
      </c>
      <c r="V945" s="328" t="s">
        <v>926</v>
      </c>
      <c r="W945" s="420"/>
    </row>
    <row r="946" spans="2:23" ht="18.75" hidden="1" customHeight="1" x14ac:dyDescent="0.2">
      <c r="B946" s="419" t="e">
        <f>IF(Tabla46[[#This Row],[Tipos de Acciones]]="","",CONCATENATE(Tabla46[[#This Row],[POA]],".",Tabla46[[#This Row],[SRS]],".",Tabla46[[#This Row],[AREA]],".",Tabla46[[#This Row],[TIPO]]))</f>
        <v>#REF!</v>
      </c>
      <c r="C946" s="419" t="e">
        <f>IF(Tabla46[[#This Row],[Tipos de Acciones]]="","",'Formulario PPGR1'!#REF!)</f>
        <v>#REF!</v>
      </c>
      <c r="D946" s="419" t="e">
        <f>IF(Tabla46[[#This Row],[Tipos de Acciones]]="","",'Formulario PPGR1'!#REF!)</f>
        <v>#REF!</v>
      </c>
      <c r="E946" s="419" t="e">
        <f>IF(Tabla46[[#This Row],[Tipos de Acciones]]="","",'Formulario PPGR1'!#REF!)</f>
        <v>#REF!</v>
      </c>
      <c r="F946" s="419" t="e">
        <f>IF(Tabla46[[#This Row],[Tipos de Acciones]]="","",'Formulario PPGR1'!#REF!)</f>
        <v>#REF!</v>
      </c>
      <c r="G946" s="416" t="s">
        <v>936</v>
      </c>
      <c r="H946" s="416" t="s">
        <v>2221</v>
      </c>
      <c r="I946" s="417" t="s">
        <v>2222</v>
      </c>
      <c r="J946" s="416" t="s">
        <v>2222</v>
      </c>
      <c r="K946" s="418" t="s">
        <v>2223</v>
      </c>
      <c r="L946" s="416" t="s">
        <v>469</v>
      </c>
      <c r="M946" s="316" t="s">
        <v>2292</v>
      </c>
      <c r="N946" s="316" t="s">
        <v>1157</v>
      </c>
      <c r="O946" s="415" t="s">
        <v>2200</v>
      </c>
      <c r="P946" s="318" t="s">
        <v>1157</v>
      </c>
      <c r="Q946" s="293" t="s">
        <v>2201</v>
      </c>
      <c r="R946" s="293">
        <v>2</v>
      </c>
      <c r="S946" s="517">
        <v>43660</v>
      </c>
      <c r="T946" s="520" t="e">
        <f>+[1]!Tabla46[[#This Row],[Precio Unitario]]*[1]!Tabla46[[#This Row],[Cantidad de Insumos]]</f>
        <v>#REF!</v>
      </c>
      <c r="U946" s="414">
        <v>261901</v>
      </c>
      <c r="V946" s="328" t="s">
        <v>926</v>
      </c>
      <c r="W946" s="420"/>
    </row>
    <row r="947" spans="2:23" ht="18.75" hidden="1" customHeight="1" x14ac:dyDescent="0.2">
      <c r="B947" s="419" t="e">
        <f>IF(Tabla46[[#This Row],[Tipos de Acciones]]="","",CONCATENATE(Tabla46[[#This Row],[POA]],".",Tabla46[[#This Row],[SRS]],".",Tabla46[[#This Row],[AREA]],".",Tabla46[[#This Row],[TIPO]]))</f>
        <v>#REF!</v>
      </c>
      <c r="C947" s="419" t="e">
        <f>IF(Tabla46[[#This Row],[Tipos de Acciones]]="","",'Formulario PPGR1'!#REF!)</f>
        <v>#REF!</v>
      </c>
      <c r="D947" s="419" t="e">
        <f>IF(Tabla46[[#This Row],[Tipos de Acciones]]="","",'Formulario PPGR1'!#REF!)</f>
        <v>#REF!</v>
      </c>
      <c r="E947" s="419" t="e">
        <f>IF(Tabla46[[#This Row],[Tipos de Acciones]]="","",'Formulario PPGR1'!#REF!)</f>
        <v>#REF!</v>
      </c>
      <c r="F947" s="419" t="e">
        <f>IF(Tabla46[[#This Row],[Tipos de Acciones]]="","",'Formulario PPGR1'!#REF!)</f>
        <v>#REF!</v>
      </c>
      <c r="G947" s="416" t="s">
        <v>936</v>
      </c>
      <c r="H947" s="416" t="s">
        <v>2221</v>
      </c>
      <c r="I947" s="417" t="s">
        <v>2224</v>
      </c>
      <c r="J947" s="416" t="s">
        <v>2224</v>
      </c>
      <c r="K947" s="418" t="s">
        <v>2225</v>
      </c>
      <c r="L947" s="416" t="s">
        <v>469</v>
      </c>
      <c r="M947" s="316" t="s">
        <v>2292</v>
      </c>
      <c r="N947" s="316" t="s">
        <v>1157</v>
      </c>
      <c r="O947" s="415" t="s">
        <v>2200</v>
      </c>
      <c r="P947" s="318" t="s">
        <v>1157</v>
      </c>
      <c r="Q947" s="293" t="s">
        <v>2201</v>
      </c>
      <c r="R947" s="293">
        <v>1</v>
      </c>
      <c r="S947" s="517">
        <v>44333.33</v>
      </c>
      <c r="T947" s="520" t="e">
        <f>+[1]!Tabla46[[#This Row],[Precio Unitario]]*[1]!Tabla46[[#This Row],[Cantidad de Insumos]]</f>
        <v>#REF!</v>
      </c>
      <c r="U947" s="414">
        <v>239301</v>
      </c>
      <c r="V947" s="328" t="s">
        <v>926</v>
      </c>
      <c r="W947" s="420"/>
    </row>
    <row r="948" spans="2:23" ht="18.75" hidden="1" customHeight="1" x14ac:dyDescent="0.2">
      <c r="B948" s="419" t="e">
        <f>IF(Tabla46[[#This Row],[Tipos de Acciones]]="","",CONCATENATE(Tabla46[[#This Row],[POA]],".",Tabla46[[#This Row],[SRS]],".",Tabla46[[#This Row],[AREA]],".",Tabla46[[#This Row],[TIPO]]))</f>
        <v>#REF!</v>
      </c>
      <c r="C948" s="419" t="e">
        <f>IF(Tabla46[[#This Row],[Tipos de Acciones]]="","",'Formulario PPGR1'!#REF!)</f>
        <v>#REF!</v>
      </c>
      <c r="D948" s="419" t="e">
        <f>IF(Tabla46[[#This Row],[Tipos de Acciones]]="","",'Formulario PPGR1'!#REF!)</f>
        <v>#REF!</v>
      </c>
      <c r="E948" s="419" t="e">
        <f>IF(Tabla46[[#This Row],[Tipos de Acciones]]="","",'Formulario PPGR1'!#REF!)</f>
        <v>#REF!</v>
      </c>
      <c r="F948" s="419" t="e">
        <f>IF(Tabla46[[#This Row],[Tipos de Acciones]]="","",'Formulario PPGR1'!#REF!)</f>
        <v>#REF!</v>
      </c>
      <c r="G948" s="416" t="s">
        <v>936</v>
      </c>
      <c r="H948" s="416" t="s">
        <v>2221</v>
      </c>
      <c r="I948" s="417" t="s">
        <v>2231</v>
      </c>
      <c r="J948" s="416" t="s">
        <v>2231</v>
      </c>
      <c r="K948" s="418" t="s">
        <v>2232</v>
      </c>
      <c r="L948" s="416" t="s">
        <v>469</v>
      </c>
      <c r="M948" s="316" t="s">
        <v>2292</v>
      </c>
      <c r="N948" s="316" t="s">
        <v>1157</v>
      </c>
      <c r="O948" s="415" t="s">
        <v>2200</v>
      </c>
      <c r="P948" s="318" t="s">
        <v>1157</v>
      </c>
      <c r="Q948" s="293" t="s">
        <v>2201</v>
      </c>
      <c r="R948" s="293">
        <v>2</v>
      </c>
      <c r="S948" s="517">
        <v>32099.97</v>
      </c>
      <c r="T948" s="520" t="e">
        <f>+[1]!Tabla46[[#This Row],[Precio Unitario]]*[1]!Tabla46[[#This Row],[Cantidad de Insumos]]</f>
        <v>#REF!</v>
      </c>
      <c r="U948" s="414">
        <v>239301</v>
      </c>
      <c r="V948" s="328" t="s">
        <v>926</v>
      </c>
      <c r="W948" s="420"/>
    </row>
    <row r="949" spans="2:23" ht="18.75" hidden="1" customHeight="1" x14ac:dyDescent="0.2">
      <c r="B949" s="419" t="e">
        <f>IF(Tabla46[[#This Row],[Tipos de Acciones]]="","",CONCATENATE(Tabla46[[#This Row],[POA]],".",Tabla46[[#This Row],[SRS]],".",Tabla46[[#This Row],[AREA]],".",Tabla46[[#This Row],[TIPO]]))</f>
        <v>#REF!</v>
      </c>
      <c r="C949" s="419" t="e">
        <f>IF(Tabla46[[#This Row],[Tipos de Acciones]]="","",'Formulario PPGR1'!#REF!)</f>
        <v>#REF!</v>
      </c>
      <c r="D949" s="419" t="e">
        <f>IF(Tabla46[[#This Row],[Tipos de Acciones]]="","",'Formulario PPGR1'!#REF!)</f>
        <v>#REF!</v>
      </c>
      <c r="E949" s="419" t="e">
        <f>IF(Tabla46[[#This Row],[Tipos de Acciones]]="","",'Formulario PPGR1'!#REF!)</f>
        <v>#REF!</v>
      </c>
      <c r="F949" s="419" t="e">
        <f>IF(Tabla46[[#This Row],[Tipos de Acciones]]="","",'Formulario PPGR1'!#REF!)</f>
        <v>#REF!</v>
      </c>
      <c r="G949" s="416" t="s">
        <v>936</v>
      </c>
      <c r="H949" s="416" t="s">
        <v>2221</v>
      </c>
      <c r="I949" s="417" t="s">
        <v>2233</v>
      </c>
      <c r="J949" s="416" t="s">
        <v>2234</v>
      </c>
      <c r="K949" s="418" t="s">
        <v>2235</v>
      </c>
      <c r="L949" s="416" t="s">
        <v>469</v>
      </c>
      <c r="M949" s="316" t="s">
        <v>2292</v>
      </c>
      <c r="N949" s="316" t="s">
        <v>1157</v>
      </c>
      <c r="O949" s="415" t="s">
        <v>2200</v>
      </c>
      <c r="P949" s="318" t="s">
        <v>1157</v>
      </c>
      <c r="Q949" s="293" t="s">
        <v>2201</v>
      </c>
      <c r="R949" s="293">
        <v>1</v>
      </c>
      <c r="S949" s="517">
        <v>8270</v>
      </c>
      <c r="T949" s="520" t="e">
        <f>+[1]!Tabla46[[#This Row],[Precio Unitario]]*[1]!Tabla46[[#This Row],[Cantidad de Insumos]]</f>
        <v>#REF!</v>
      </c>
      <c r="U949" s="414">
        <v>239301</v>
      </c>
      <c r="V949" s="328" t="s">
        <v>926</v>
      </c>
      <c r="W949" s="420"/>
    </row>
    <row r="950" spans="2:23" ht="18.75" hidden="1" customHeight="1" x14ac:dyDescent="0.2">
      <c r="B950" s="419" t="e">
        <f>IF(Tabla46[[#This Row],[Tipos de Acciones]]="","",CONCATENATE(Tabla46[[#This Row],[POA]],".",Tabla46[[#This Row],[SRS]],".",Tabla46[[#This Row],[AREA]],".",Tabla46[[#This Row],[TIPO]]))</f>
        <v>#REF!</v>
      </c>
      <c r="C950" s="419" t="e">
        <f>IF(Tabla46[[#This Row],[Tipos de Acciones]]="","",'Formulario PPGR1'!#REF!)</f>
        <v>#REF!</v>
      </c>
      <c r="D950" s="419" t="e">
        <f>IF(Tabla46[[#This Row],[Tipos de Acciones]]="","",'Formulario PPGR1'!#REF!)</f>
        <v>#REF!</v>
      </c>
      <c r="E950" s="419" t="e">
        <f>IF(Tabla46[[#This Row],[Tipos de Acciones]]="","",'Formulario PPGR1'!#REF!)</f>
        <v>#REF!</v>
      </c>
      <c r="F950" s="419" t="e">
        <f>IF(Tabla46[[#This Row],[Tipos de Acciones]]="","",'Formulario PPGR1'!#REF!)</f>
        <v>#REF!</v>
      </c>
      <c r="G950" s="416" t="s">
        <v>936</v>
      </c>
      <c r="H950" s="416" t="s">
        <v>2221</v>
      </c>
      <c r="I950" s="417" t="s">
        <v>2241</v>
      </c>
      <c r="J950" s="416" t="s">
        <v>2241</v>
      </c>
      <c r="K950" s="418" t="s">
        <v>2242</v>
      </c>
      <c r="L950" s="416" t="s">
        <v>469</v>
      </c>
      <c r="M950" s="316" t="s">
        <v>2292</v>
      </c>
      <c r="N950" s="316" t="s">
        <v>1157</v>
      </c>
      <c r="O950" s="415" t="s">
        <v>2200</v>
      </c>
      <c r="P950" s="318" t="s">
        <v>1157</v>
      </c>
      <c r="Q950" s="293" t="s">
        <v>2201</v>
      </c>
      <c r="R950" s="293">
        <v>2</v>
      </c>
      <c r="S950" s="517">
        <v>980</v>
      </c>
      <c r="T950" s="520" t="e">
        <f>+[1]!Tabla46[[#This Row],[Precio Unitario]]*[1]!Tabla46[[#This Row],[Cantidad de Insumos]]</f>
        <v>#REF!</v>
      </c>
      <c r="U950" s="414">
        <v>239301</v>
      </c>
      <c r="V950" s="328" t="s">
        <v>926</v>
      </c>
      <c r="W950" s="420"/>
    </row>
    <row r="951" spans="2:23" ht="18.75" hidden="1" customHeight="1" x14ac:dyDescent="0.2">
      <c r="B951" s="419" t="e">
        <f>IF(Tabla46[[#This Row],[Tipos de Acciones]]="","",CONCATENATE(Tabla46[[#This Row],[POA]],".",Tabla46[[#This Row],[SRS]],".",Tabla46[[#This Row],[AREA]],".",Tabla46[[#This Row],[TIPO]]))</f>
        <v>#REF!</v>
      </c>
      <c r="C951" s="419" t="e">
        <f>IF(Tabla46[[#This Row],[Tipos de Acciones]]="","",'Formulario PPGR1'!#REF!)</f>
        <v>#REF!</v>
      </c>
      <c r="D951" s="419" t="e">
        <f>IF(Tabla46[[#This Row],[Tipos de Acciones]]="","",'Formulario PPGR1'!#REF!)</f>
        <v>#REF!</v>
      </c>
      <c r="E951" s="419" t="e">
        <f>IF(Tabla46[[#This Row],[Tipos de Acciones]]="","",'Formulario PPGR1'!#REF!)</f>
        <v>#REF!</v>
      </c>
      <c r="F951" s="419" t="e">
        <f>IF(Tabla46[[#This Row],[Tipos de Acciones]]="","",'Formulario PPGR1'!#REF!)</f>
        <v>#REF!</v>
      </c>
      <c r="G951" s="416" t="s">
        <v>936</v>
      </c>
      <c r="H951" s="416" t="s">
        <v>2221</v>
      </c>
      <c r="I951" s="417" t="s">
        <v>2241</v>
      </c>
      <c r="J951" s="416" t="s">
        <v>2241</v>
      </c>
      <c r="K951" s="418" t="s">
        <v>2243</v>
      </c>
      <c r="L951" s="416" t="s">
        <v>469</v>
      </c>
      <c r="M951" s="316" t="s">
        <v>2292</v>
      </c>
      <c r="N951" s="316" t="s">
        <v>1157</v>
      </c>
      <c r="O951" s="415" t="s">
        <v>2200</v>
      </c>
      <c r="P951" s="318" t="s">
        <v>1157</v>
      </c>
      <c r="Q951" s="293" t="s">
        <v>2201</v>
      </c>
      <c r="R951" s="293">
        <v>2</v>
      </c>
      <c r="S951" s="517">
        <v>3520</v>
      </c>
      <c r="T951" s="520" t="e">
        <f>+[1]!Tabla46[[#This Row],[Precio Unitario]]*[1]!Tabla46[[#This Row],[Cantidad de Insumos]]</f>
        <v>#REF!</v>
      </c>
      <c r="U951" s="414">
        <v>239301</v>
      </c>
      <c r="V951" s="328" t="s">
        <v>926</v>
      </c>
      <c r="W951" s="420"/>
    </row>
    <row r="952" spans="2:23" ht="18.75" hidden="1" customHeight="1" x14ac:dyDescent="0.2">
      <c r="B952" s="419" t="e">
        <f>IF(Tabla46[[#This Row],[Tipos de Acciones]]="","",CONCATENATE(Tabla46[[#This Row],[POA]],".",Tabla46[[#This Row],[SRS]],".",Tabla46[[#This Row],[AREA]],".",Tabla46[[#This Row],[TIPO]]))</f>
        <v>#REF!</v>
      </c>
      <c r="C952" s="419" t="e">
        <f>IF(Tabla46[[#This Row],[Tipos de Acciones]]="","",'Formulario PPGR1'!#REF!)</f>
        <v>#REF!</v>
      </c>
      <c r="D952" s="419" t="e">
        <f>IF(Tabla46[[#This Row],[Tipos de Acciones]]="","",'Formulario PPGR1'!#REF!)</f>
        <v>#REF!</v>
      </c>
      <c r="E952" s="419" t="e">
        <f>IF(Tabla46[[#This Row],[Tipos de Acciones]]="","",'Formulario PPGR1'!#REF!)</f>
        <v>#REF!</v>
      </c>
      <c r="F952" s="419" t="e">
        <f>IF(Tabla46[[#This Row],[Tipos de Acciones]]="","",'Formulario PPGR1'!#REF!)</f>
        <v>#REF!</v>
      </c>
      <c r="G952" s="416" t="s">
        <v>936</v>
      </c>
      <c r="H952" s="416" t="s">
        <v>2221</v>
      </c>
      <c r="I952" s="417" t="s">
        <v>2236</v>
      </c>
      <c r="J952" s="416" t="s">
        <v>2236</v>
      </c>
      <c r="K952" s="418" t="s">
        <v>2239</v>
      </c>
      <c r="L952" s="416" t="s">
        <v>469</v>
      </c>
      <c r="M952" s="316" t="s">
        <v>2292</v>
      </c>
      <c r="N952" s="316" t="s">
        <v>1157</v>
      </c>
      <c r="O952" s="415" t="s">
        <v>2200</v>
      </c>
      <c r="P952" s="318" t="s">
        <v>1157</v>
      </c>
      <c r="Q952" s="293" t="s">
        <v>2201</v>
      </c>
      <c r="R952" s="293">
        <v>2</v>
      </c>
      <c r="S952" s="517">
        <v>15733.33</v>
      </c>
      <c r="T952" s="520" t="e">
        <f>+[1]!Tabla46[[#This Row],[Precio Unitario]]*[1]!Tabla46[[#This Row],[Cantidad de Insumos]]</f>
        <v>#REF!</v>
      </c>
      <c r="U952" s="414">
        <v>239301</v>
      </c>
      <c r="V952" s="328" t="s">
        <v>926</v>
      </c>
      <c r="W952" s="420"/>
    </row>
    <row r="953" spans="2:23" ht="18.75" hidden="1" customHeight="1" x14ac:dyDescent="0.2">
      <c r="B953" s="419" t="e">
        <f>IF(Tabla46[[#This Row],[Tipos de Acciones]]="","",CONCATENATE(Tabla46[[#This Row],[POA]],".",Tabla46[[#This Row],[SRS]],".",Tabla46[[#This Row],[AREA]],".",Tabla46[[#This Row],[TIPO]]))</f>
        <v>#REF!</v>
      </c>
      <c r="C953" s="419" t="e">
        <f>IF(Tabla46[[#This Row],[Tipos de Acciones]]="","",'Formulario PPGR1'!#REF!)</f>
        <v>#REF!</v>
      </c>
      <c r="D953" s="419" t="e">
        <f>IF(Tabla46[[#This Row],[Tipos de Acciones]]="","",'Formulario PPGR1'!#REF!)</f>
        <v>#REF!</v>
      </c>
      <c r="E953" s="419" t="e">
        <f>IF(Tabla46[[#This Row],[Tipos de Acciones]]="","",'Formulario PPGR1'!#REF!)</f>
        <v>#REF!</v>
      </c>
      <c r="F953" s="419" t="e">
        <f>IF(Tabla46[[#This Row],[Tipos de Acciones]]="","",'Formulario PPGR1'!#REF!)</f>
        <v>#REF!</v>
      </c>
      <c r="G953" s="416" t="s">
        <v>936</v>
      </c>
      <c r="H953" s="416" t="s">
        <v>2221</v>
      </c>
      <c r="I953" s="417" t="s">
        <v>2236</v>
      </c>
      <c r="J953" s="416" t="s">
        <v>2236</v>
      </c>
      <c r="K953" s="418" t="s">
        <v>2240</v>
      </c>
      <c r="L953" s="416" t="s">
        <v>469</v>
      </c>
      <c r="M953" s="316" t="s">
        <v>2292</v>
      </c>
      <c r="N953" s="316" t="s">
        <v>1157</v>
      </c>
      <c r="O953" s="415" t="s">
        <v>2200</v>
      </c>
      <c r="P953" s="318" t="s">
        <v>1157</v>
      </c>
      <c r="Q953" s="293" t="s">
        <v>2201</v>
      </c>
      <c r="R953" s="293">
        <v>2</v>
      </c>
      <c r="S953" s="517">
        <v>4500</v>
      </c>
      <c r="T953" s="520" t="e">
        <f>+[1]!Tabla46[[#This Row],[Precio Unitario]]*[1]!Tabla46[[#This Row],[Cantidad de Insumos]]</f>
        <v>#REF!</v>
      </c>
      <c r="U953" s="414">
        <v>239301</v>
      </c>
      <c r="V953" s="328" t="s">
        <v>926</v>
      </c>
      <c r="W953" s="420"/>
    </row>
    <row r="954" spans="2:23" ht="18.75" hidden="1" customHeight="1" x14ac:dyDescent="0.2">
      <c r="B954" s="419" t="e">
        <f>IF(Tabla46[[#This Row],[Tipos de Acciones]]="","",CONCATENATE(Tabla46[[#This Row],[POA]],".",Tabla46[[#This Row],[SRS]],".",Tabla46[[#This Row],[AREA]],".",Tabla46[[#This Row],[TIPO]]))</f>
        <v>#REF!</v>
      </c>
      <c r="C954" s="419" t="e">
        <f>IF(Tabla46[[#This Row],[Tipos de Acciones]]="","",'Formulario PPGR1'!#REF!)</f>
        <v>#REF!</v>
      </c>
      <c r="D954" s="419" t="e">
        <f>IF(Tabla46[[#This Row],[Tipos de Acciones]]="","",'Formulario PPGR1'!#REF!)</f>
        <v>#REF!</v>
      </c>
      <c r="E954" s="419" t="e">
        <f>IF(Tabla46[[#This Row],[Tipos de Acciones]]="","",'Formulario PPGR1'!#REF!)</f>
        <v>#REF!</v>
      </c>
      <c r="F954" s="419" t="e">
        <f>IF(Tabla46[[#This Row],[Tipos de Acciones]]="","",'Formulario PPGR1'!#REF!)</f>
        <v>#REF!</v>
      </c>
      <c r="G954" s="416" t="s">
        <v>936</v>
      </c>
      <c r="H954" s="416" t="s">
        <v>2209</v>
      </c>
      <c r="I954" s="417" t="s">
        <v>2200</v>
      </c>
      <c r="J954" s="416" t="s">
        <v>2248</v>
      </c>
      <c r="K954" s="418" t="s">
        <v>2248</v>
      </c>
      <c r="L954" s="416" t="s">
        <v>469</v>
      </c>
      <c r="M954" s="316" t="s">
        <v>2292</v>
      </c>
      <c r="N954" s="316" t="s">
        <v>1157</v>
      </c>
      <c r="O954" s="415" t="s">
        <v>2200</v>
      </c>
      <c r="P954" s="318" t="s">
        <v>1157</v>
      </c>
      <c r="Q954" s="293" t="s">
        <v>2201</v>
      </c>
      <c r="R954" s="293">
        <v>1</v>
      </c>
      <c r="S954" s="517">
        <v>30000</v>
      </c>
      <c r="T954" s="520" t="e">
        <f>+[1]!Tabla46[[#This Row],[Precio Unitario]]*[1]!Tabla46[[#This Row],[Cantidad de Insumos]]</f>
        <v>#REF!</v>
      </c>
      <c r="U954" s="414">
        <v>265801</v>
      </c>
      <c r="V954" s="328" t="s">
        <v>926</v>
      </c>
      <c r="W954" s="420"/>
    </row>
    <row r="955" spans="2:23" ht="18.75" hidden="1" customHeight="1" x14ac:dyDescent="0.2">
      <c r="B955" s="419" t="e">
        <f>IF(Tabla46[[#This Row],[Tipos de Acciones]]="","",CONCATENATE(Tabla46[[#This Row],[POA]],".",Tabla46[[#This Row],[SRS]],".",Tabla46[[#This Row],[AREA]],".",Tabla46[[#This Row],[TIPO]]))</f>
        <v>#REF!</v>
      </c>
      <c r="C955" s="419" t="e">
        <f>IF(Tabla46[[#This Row],[Tipos de Acciones]]="","",'Formulario PPGR1'!#REF!)</f>
        <v>#REF!</v>
      </c>
      <c r="D955" s="419" t="e">
        <f>IF(Tabla46[[#This Row],[Tipos de Acciones]]="","",'Formulario PPGR1'!#REF!)</f>
        <v>#REF!</v>
      </c>
      <c r="E955" s="419" t="e">
        <f>IF(Tabla46[[#This Row],[Tipos de Acciones]]="","",'Formulario PPGR1'!#REF!)</f>
        <v>#REF!</v>
      </c>
      <c r="F955" s="419" t="e">
        <f>IF(Tabla46[[#This Row],[Tipos de Acciones]]="","",'Formulario PPGR1'!#REF!)</f>
        <v>#REF!</v>
      </c>
      <c r="G955" s="416" t="s">
        <v>934</v>
      </c>
      <c r="H955" s="416" t="s">
        <v>2209</v>
      </c>
      <c r="I955" s="417" t="s">
        <v>2200</v>
      </c>
      <c r="J955" s="416" t="s">
        <v>2248</v>
      </c>
      <c r="K955" s="418" t="s">
        <v>2248</v>
      </c>
      <c r="L955" s="416" t="s">
        <v>469</v>
      </c>
      <c r="M955" s="316" t="s">
        <v>2292</v>
      </c>
      <c r="N955" s="316" t="s">
        <v>1157</v>
      </c>
      <c r="O955" s="415" t="s">
        <v>2200</v>
      </c>
      <c r="P955" s="318" t="s">
        <v>1157</v>
      </c>
      <c r="Q955" s="293" t="s">
        <v>2201</v>
      </c>
      <c r="R955" s="293">
        <v>3</v>
      </c>
      <c r="S955" s="517">
        <v>5000</v>
      </c>
      <c r="T955" s="520" t="e">
        <f>+[1]!Tabla46[[#This Row],[Precio Unitario]]*[1]!Tabla46[[#This Row],[Cantidad de Insumos]]</f>
        <v>#REF!</v>
      </c>
      <c r="U955" s="414">
        <v>265801</v>
      </c>
      <c r="V955" s="328" t="s">
        <v>926</v>
      </c>
      <c r="W955" s="420"/>
    </row>
    <row r="956" spans="2:23" ht="18.75" hidden="1" customHeight="1" x14ac:dyDescent="0.2">
      <c r="B956" s="419" t="e">
        <f>IF(Tabla46[[#This Row],[Tipos de Acciones]]="","",CONCATENATE(Tabla46[[#This Row],[POA]],".",Tabla46[[#This Row],[SRS]],".",Tabla46[[#This Row],[AREA]],".",Tabla46[[#This Row],[TIPO]]))</f>
        <v>#REF!</v>
      </c>
      <c r="C956" s="419" t="e">
        <f>IF(Tabla46[[#This Row],[Tipos de Acciones]]="","",'Formulario PPGR1'!#REF!)</f>
        <v>#REF!</v>
      </c>
      <c r="D956" s="419" t="e">
        <f>IF(Tabla46[[#This Row],[Tipos de Acciones]]="","",'Formulario PPGR1'!#REF!)</f>
        <v>#REF!</v>
      </c>
      <c r="E956" s="419" t="e">
        <f>IF(Tabla46[[#This Row],[Tipos de Acciones]]="","",'Formulario PPGR1'!#REF!)</f>
        <v>#REF!</v>
      </c>
      <c r="F956" s="419" t="e">
        <f>IF(Tabla46[[#This Row],[Tipos de Acciones]]="","",'Formulario PPGR1'!#REF!)</f>
        <v>#REF!</v>
      </c>
      <c r="G956" s="416" t="s">
        <v>936</v>
      </c>
      <c r="H956" s="416" t="s">
        <v>2221</v>
      </c>
      <c r="I956" s="417" t="s">
        <v>2244</v>
      </c>
      <c r="J956" s="416" t="s">
        <v>2244</v>
      </c>
      <c r="K956" s="418" t="s">
        <v>2245</v>
      </c>
      <c r="L956" s="416" t="s">
        <v>469</v>
      </c>
      <c r="M956" s="316" t="s">
        <v>2292</v>
      </c>
      <c r="N956" s="316" t="s">
        <v>1157</v>
      </c>
      <c r="O956" s="415" t="s">
        <v>2200</v>
      </c>
      <c r="P956" s="318" t="s">
        <v>1157</v>
      </c>
      <c r="Q956" s="293" t="s">
        <v>2201</v>
      </c>
      <c r="R956" s="293">
        <v>1</v>
      </c>
      <c r="S956" s="517">
        <v>14666.65</v>
      </c>
      <c r="T956" s="520" t="e">
        <f>+[1]!Tabla46[[#This Row],[Precio Unitario]]*[1]!Tabla46[[#This Row],[Cantidad de Insumos]]</f>
        <v>#REF!</v>
      </c>
      <c r="U956" s="414">
        <v>239601</v>
      </c>
      <c r="V956" s="328" t="s">
        <v>926</v>
      </c>
      <c r="W956" s="420"/>
    </row>
    <row r="957" spans="2:23" ht="18.75" hidden="1" customHeight="1" x14ac:dyDescent="0.2">
      <c r="B957" s="419" t="e">
        <f>IF(Tabla46[[#This Row],[Tipos de Acciones]]="","",CONCATENATE(Tabla46[[#This Row],[POA]],".",Tabla46[[#This Row],[SRS]],".",Tabla46[[#This Row],[AREA]],".",Tabla46[[#This Row],[TIPO]]))</f>
        <v>#REF!</v>
      </c>
      <c r="C957" s="419" t="e">
        <f>IF(Tabla46[[#This Row],[Tipos de Acciones]]="","",'Formulario PPGR1'!#REF!)</f>
        <v>#REF!</v>
      </c>
      <c r="D957" s="419" t="e">
        <f>IF(Tabla46[[#This Row],[Tipos de Acciones]]="","",'Formulario PPGR1'!#REF!)</f>
        <v>#REF!</v>
      </c>
      <c r="E957" s="419" t="e">
        <f>IF(Tabla46[[#This Row],[Tipos de Acciones]]="","",'Formulario PPGR1'!#REF!)</f>
        <v>#REF!</v>
      </c>
      <c r="F957" s="419" t="e">
        <f>IF(Tabla46[[#This Row],[Tipos de Acciones]]="","",'Formulario PPGR1'!#REF!)</f>
        <v>#REF!</v>
      </c>
      <c r="G957" s="416" t="s">
        <v>936</v>
      </c>
      <c r="H957" s="416" t="s">
        <v>2221</v>
      </c>
      <c r="I957" s="417" t="s">
        <v>2246</v>
      </c>
      <c r="J957" s="416" t="s">
        <v>2246</v>
      </c>
      <c r="K957" s="418" t="s">
        <v>2247</v>
      </c>
      <c r="L957" s="416" t="s">
        <v>469</v>
      </c>
      <c r="M957" s="316" t="s">
        <v>2292</v>
      </c>
      <c r="N957" s="316" t="s">
        <v>1157</v>
      </c>
      <c r="O957" s="415" t="s">
        <v>2200</v>
      </c>
      <c r="P957" s="318" t="s">
        <v>1157</v>
      </c>
      <c r="Q957" s="293" t="s">
        <v>2201</v>
      </c>
      <c r="R957" s="293">
        <v>1</v>
      </c>
      <c r="S957" s="517">
        <v>257712</v>
      </c>
      <c r="T957" s="520" t="e">
        <f>+[1]!Tabla46[[#This Row],[Precio Unitario]]*[1]!Tabla46[[#This Row],[Cantidad de Insumos]]</f>
        <v>#REF!</v>
      </c>
      <c r="U957" s="414">
        <v>261401</v>
      </c>
      <c r="V957" s="328" t="s">
        <v>926</v>
      </c>
      <c r="W957" s="420"/>
    </row>
    <row r="958" spans="2:23" ht="18.75" hidden="1" customHeight="1" x14ac:dyDescent="0.2">
      <c r="B958" s="419" t="e">
        <f>IF(Tabla46[[#This Row],[Tipos de Acciones]]="","",CONCATENATE(Tabla46[[#This Row],[POA]],".",Tabla46[[#This Row],[SRS]],".",Tabla46[[#This Row],[AREA]],".",Tabla46[[#This Row],[TIPO]]))</f>
        <v>#REF!</v>
      </c>
      <c r="C958" s="419" t="e">
        <f>IF(Tabla46[[#This Row],[Tipos de Acciones]]="","",'Formulario PPGR1'!#REF!)</f>
        <v>#REF!</v>
      </c>
      <c r="D958" s="419" t="e">
        <f>IF(Tabla46[[#This Row],[Tipos de Acciones]]="","",'Formulario PPGR1'!#REF!)</f>
        <v>#REF!</v>
      </c>
      <c r="E958" s="419" t="e">
        <f>IF(Tabla46[[#This Row],[Tipos de Acciones]]="","",'Formulario PPGR1'!#REF!)</f>
        <v>#REF!</v>
      </c>
      <c r="F958" s="419" t="e">
        <f>IF(Tabla46[[#This Row],[Tipos de Acciones]]="","",'Formulario PPGR1'!#REF!)</f>
        <v>#REF!</v>
      </c>
      <c r="G958" s="416" t="s">
        <v>936</v>
      </c>
      <c r="H958" s="416" t="s">
        <v>2221</v>
      </c>
      <c r="I958" s="417" t="s">
        <v>2236</v>
      </c>
      <c r="J958" s="416" t="s">
        <v>2236</v>
      </c>
      <c r="K958" s="418" t="s">
        <v>2238</v>
      </c>
      <c r="L958" s="416" t="s">
        <v>469</v>
      </c>
      <c r="M958" s="316" t="s">
        <v>2292</v>
      </c>
      <c r="N958" s="316" t="s">
        <v>1157</v>
      </c>
      <c r="O958" s="415" t="s">
        <v>2200</v>
      </c>
      <c r="P958" s="318" t="s">
        <v>1157</v>
      </c>
      <c r="Q958" s="293" t="s">
        <v>2201</v>
      </c>
      <c r="R958" s="293">
        <v>2</v>
      </c>
      <c r="S958" s="517">
        <v>4500</v>
      </c>
      <c r="T958" s="520" t="e">
        <f>+[1]!Tabla46[[#This Row],[Precio Unitario]]*[1]!Tabla46[[#This Row],[Cantidad de Insumos]]</f>
        <v>#REF!</v>
      </c>
      <c r="U958" s="414">
        <v>239301</v>
      </c>
      <c r="V958" s="328" t="s">
        <v>926</v>
      </c>
      <c r="W958" s="420"/>
    </row>
    <row r="959" spans="2:23" ht="18.75" hidden="1" customHeight="1" x14ac:dyDescent="0.2">
      <c r="B959" s="419" t="e">
        <f>IF(Tabla46[[#This Row],[Tipos de Acciones]]="","",CONCATENATE(Tabla46[[#This Row],[POA]],".",Tabla46[[#This Row],[SRS]],".",Tabla46[[#This Row],[AREA]],".",Tabla46[[#This Row],[TIPO]]))</f>
        <v>#REF!</v>
      </c>
      <c r="C959" s="419" t="e">
        <f>IF(Tabla46[[#This Row],[Tipos de Acciones]]="","",'Formulario PPGR1'!#REF!)</f>
        <v>#REF!</v>
      </c>
      <c r="D959" s="419" t="e">
        <f>IF(Tabla46[[#This Row],[Tipos de Acciones]]="","",'Formulario PPGR1'!#REF!)</f>
        <v>#REF!</v>
      </c>
      <c r="E959" s="419" t="e">
        <f>IF(Tabla46[[#This Row],[Tipos de Acciones]]="","",'Formulario PPGR1'!#REF!)</f>
        <v>#REF!</v>
      </c>
      <c r="F959" s="419" t="e">
        <f>IF(Tabla46[[#This Row],[Tipos de Acciones]]="","",'Formulario PPGR1'!#REF!)</f>
        <v>#REF!</v>
      </c>
      <c r="G959" s="416" t="s">
        <v>936</v>
      </c>
      <c r="H959" s="416" t="s">
        <v>2221</v>
      </c>
      <c r="I959" s="417" t="s">
        <v>2227</v>
      </c>
      <c r="J959" s="416" t="s">
        <v>2227</v>
      </c>
      <c r="K959" s="418" t="s">
        <v>2228</v>
      </c>
      <c r="L959" s="416" t="s">
        <v>469</v>
      </c>
      <c r="M959" s="316" t="s">
        <v>2292</v>
      </c>
      <c r="N959" s="316" t="s">
        <v>1157</v>
      </c>
      <c r="O959" s="415" t="s">
        <v>2200</v>
      </c>
      <c r="P959" s="318" t="s">
        <v>1157</v>
      </c>
      <c r="Q959" s="293" t="s">
        <v>2201</v>
      </c>
      <c r="R959" s="293">
        <v>1</v>
      </c>
      <c r="S959" s="517">
        <v>12836.04</v>
      </c>
      <c r="T959" s="520" t="e">
        <f>+[1]!Tabla46[[#This Row],[Precio Unitario]]*[1]!Tabla46[[#This Row],[Cantidad de Insumos]]</f>
        <v>#REF!</v>
      </c>
      <c r="U959" s="414">
        <v>239301</v>
      </c>
      <c r="V959" s="328" t="s">
        <v>926</v>
      </c>
      <c r="W959" s="420"/>
    </row>
    <row r="960" spans="2:23" ht="18.75" customHeight="1" x14ac:dyDescent="0.2">
      <c r="B960" s="419" t="e">
        <f>IF(Tabla46[[#This Row],[Tipos de Acciones]]="","",CONCATENATE(Tabla46[[#This Row],[POA]],".",Tabla46[[#This Row],[SRS]],".",Tabla46[[#This Row],[AREA]],".",Tabla46[[#This Row],[TIPO]]))</f>
        <v>#REF!</v>
      </c>
      <c r="C960" s="419" t="e">
        <f>IF(Tabla46[[#This Row],[Tipos de Acciones]]="","",'Formulario PPGR1'!#REF!)</f>
        <v>#REF!</v>
      </c>
      <c r="D960" s="419" t="e">
        <f>IF(Tabla46[[#This Row],[Tipos de Acciones]]="","",'Formulario PPGR1'!#REF!)</f>
        <v>#REF!</v>
      </c>
      <c r="E960" s="419" t="e">
        <f>IF(Tabla46[[#This Row],[Tipos de Acciones]]="","",'Formulario PPGR1'!#REF!)</f>
        <v>#REF!</v>
      </c>
      <c r="F960" s="419" t="e">
        <f>IF(Tabla46[[#This Row],[Tipos de Acciones]]="","",'Formulario PPGR1'!#REF!)</f>
        <v>#REF!</v>
      </c>
      <c r="G960" s="416" t="s">
        <v>936</v>
      </c>
      <c r="H960" s="416" t="s">
        <v>2221</v>
      </c>
      <c r="I960" s="417" t="s">
        <v>2229</v>
      </c>
      <c r="J960" s="416" t="s">
        <v>2229</v>
      </c>
      <c r="K960" s="418" t="s">
        <v>2230</v>
      </c>
      <c r="L960" s="416" t="s">
        <v>469</v>
      </c>
      <c r="M960" s="316" t="s">
        <v>2292</v>
      </c>
      <c r="N960" s="316" t="s">
        <v>1157</v>
      </c>
      <c r="O960" s="415" t="s">
        <v>2200</v>
      </c>
      <c r="P960" s="318" t="s">
        <v>1157</v>
      </c>
      <c r="Q960" s="293" t="s">
        <v>2201</v>
      </c>
      <c r="R960" s="293">
        <v>1</v>
      </c>
      <c r="S960" s="517">
        <v>180000</v>
      </c>
      <c r="T960" s="520" t="e">
        <f>+[1]!Tabla46[[#This Row],[Precio Unitario]]*[1]!Tabla46[[#This Row],[Cantidad de Insumos]]</f>
        <v>#REF!</v>
      </c>
      <c r="U960" s="414">
        <v>263101</v>
      </c>
      <c r="V960" s="328" t="s">
        <v>926</v>
      </c>
      <c r="W960" s="420"/>
    </row>
    <row r="961" spans="2:23" ht="18.75" hidden="1" customHeight="1" x14ac:dyDescent="0.2">
      <c r="B961" s="419" t="e">
        <f>IF(Tabla46[[#This Row],[Tipos de Acciones]]="","",CONCATENATE(Tabla46[[#This Row],[POA]],".",Tabla46[[#This Row],[SRS]],".",Tabla46[[#This Row],[AREA]],".",Tabla46[[#This Row],[TIPO]]))</f>
        <v>#REF!</v>
      </c>
      <c r="C961" s="419" t="e">
        <f>IF(Tabla46[[#This Row],[Tipos de Acciones]]="","",'Formulario PPGR1'!#REF!)</f>
        <v>#REF!</v>
      </c>
      <c r="D961" s="419" t="e">
        <f>IF(Tabla46[[#This Row],[Tipos de Acciones]]="","",'Formulario PPGR1'!#REF!)</f>
        <v>#REF!</v>
      </c>
      <c r="E961" s="419" t="e">
        <f>IF(Tabla46[[#This Row],[Tipos de Acciones]]="","",'Formulario PPGR1'!#REF!)</f>
        <v>#REF!</v>
      </c>
      <c r="F961" s="419" t="e">
        <f>IF(Tabla46[[#This Row],[Tipos de Acciones]]="","",'Formulario PPGR1'!#REF!)</f>
        <v>#REF!</v>
      </c>
      <c r="G961" s="416" t="s">
        <v>934</v>
      </c>
      <c r="H961" s="416" t="s">
        <v>2206</v>
      </c>
      <c r="I961" s="417" t="s">
        <v>2212</v>
      </c>
      <c r="J961" s="416" t="s">
        <v>2212</v>
      </c>
      <c r="K961" s="418" t="s">
        <v>2213</v>
      </c>
      <c r="L961" s="416" t="s">
        <v>469</v>
      </c>
      <c r="M961" s="316" t="s">
        <v>2292</v>
      </c>
      <c r="N961" s="316" t="s">
        <v>1157</v>
      </c>
      <c r="O961" s="415" t="s">
        <v>2200</v>
      </c>
      <c r="P961" s="318" t="s">
        <v>1157</v>
      </c>
      <c r="Q961" s="293" t="s">
        <v>2201</v>
      </c>
      <c r="R961" s="293">
        <v>3</v>
      </c>
      <c r="S961" s="517">
        <v>5000</v>
      </c>
      <c r="T961" s="520" t="e">
        <f>+[1]!Tabla46[[#This Row],[Precio Unitario]]*[1]!Tabla46[[#This Row],[Cantidad de Insumos]]</f>
        <v>#REF!</v>
      </c>
      <c r="U961" s="414">
        <v>261301</v>
      </c>
      <c r="V961" s="328" t="s">
        <v>926</v>
      </c>
      <c r="W961" s="420"/>
    </row>
    <row r="962" spans="2:23" ht="18.75" hidden="1" customHeight="1" x14ac:dyDescent="0.2">
      <c r="B962" s="419" t="e">
        <f>IF(Tabla46[[#This Row],[Tipos de Acciones]]="","",CONCATENATE(Tabla46[[#This Row],[POA]],".",Tabla46[[#This Row],[SRS]],".",Tabla46[[#This Row],[AREA]],".",Tabla46[[#This Row],[TIPO]]))</f>
        <v>#REF!</v>
      </c>
      <c r="C962" s="419" t="e">
        <f>IF(Tabla46[[#This Row],[Tipos de Acciones]]="","",'Formulario PPGR1'!#REF!)</f>
        <v>#REF!</v>
      </c>
      <c r="D962" s="419" t="e">
        <f>IF(Tabla46[[#This Row],[Tipos de Acciones]]="","",'Formulario PPGR1'!#REF!)</f>
        <v>#REF!</v>
      </c>
      <c r="E962" s="419" t="e">
        <f>IF(Tabla46[[#This Row],[Tipos de Acciones]]="","",'Formulario PPGR1'!#REF!)</f>
        <v>#REF!</v>
      </c>
      <c r="F962" s="419" t="e">
        <f>IF(Tabla46[[#This Row],[Tipos de Acciones]]="","",'Formulario PPGR1'!#REF!)</f>
        <v>#REF!</v>
      </c>
      <c r="G962" s="416" t="s">
        <v>936</v>
      </c>
      <c r="H962" s="416" t="s">
        <v>2215</v>
      </c>
      <c r="I962" s="417" t="s">
        <v>2216</v>
      </c>
      <c r="J962" s="416" t="s">
        <v>2216</v>
      </c>
      <c r="K962" s="418" t="s">
        <v>2217</v>
      </c>
      <c r="L962" s="416" t="s">
        <v>469</v>
      </c>
      <c r="M962" s="316" t="s">
        <v>2292</v>
      </c>
      <c r="N962" s="316" t="s">
        <v>1157</v>
      </c>
      <c r="O962" s="415" t="s">
        <v>2200</v>
      </c>
      <c r="P962" s="318" t="s">
        <v>1157</v>
      </c>
      <c r="Q962" s="293" t="s">
        <v>2201</v>
      </c>
      <c r="R962" s="293">
        <v>1</v>
      </c>
      <c r="S962" s="517">
        <v>15000</v>
      </c>
      <c r="T962" s="520" t="e">
        <f>+[1]!Tabla46[[#This Row],[Precio Unitario]]*[1]!Tabla46[[#This Row],[Cantidad de Insumos]]</f>
        <v>#REF!</v>
      </c>
      <c r="U962" s="414">
        <v>239601</v>
      </c>
      <c r="V962" s="328" t="s">
        <v>926</v>
      </c>
      <c r="W962" s="420"/>
    </row>
    <row r="963" spans="2:23" ht="18.75" hidden="1" customHeight="1" x14ac:dyDescent="0.2">
      <c r="B963" s="419" t="e">
        <f>IF(Tabla46[[#This Row],[Tipos de Acciones]]="","",CONCATENATE(Tabla46[[#This Row],[POA]],".",Tabla46[[#This Row],[SRS]],".",Tabla46[[#This Row],[AREA]],".",Tabla46[[#This Row],[TIPO]]))</f>
        <v>#REF!</v>
      </c>
      <c r="C963" s="419" t="e">
        <f>IF(Tabla46[[#This Row],[Tipos de Acciones]]="","",'Formulario PPGR1'!#REF!)</f>
        <v>#REF!</v>
      </c>
      <c r="D963" s="419" t="e">
        <f>IF(Tabla46[[#This Row],[Tipos de Acciones]]="","",'Formulario PPGR1'!#REF!)</f>
        <v>#REF!</v>
      </c>
      <c r="E963" s="419" t="e">
        <f>IF(Tabla46[[#This Row],[Tipos de Acciones]]="","",'Formulario PPGR1'!#REF!)</f>
        <v>#REF!</v>
      </c>
      <c r="F963" s="419" t="e">
        <f>IF(Tabla46[[#This Row],[Tipos de Acciones]]="","",'Formulario PPGR1'!#REF!)</f>
        <v>#REF!</v>
      </c>
      <c r="G963" s="416" t="s">
        <v>936</v>
      </c>
      <c r="H963" s="416" t="s">
        <v>2206</v>
      </c>
      <c r="I963" s="417" t="s">
        <v>2212</v>
      </c>
      <c r="J963" s="416" t="s">
        <v>2212</v>
      </c>
      <c r="K963" s="418" t="s">
        <v>2213</v>
      </c>
      <c r="L963" s="416" t="s">
        <v>469</v>
      </c>
      <c r="M963" s="316" t="s">
        <v>2293</v>
      </c>
      <c r="N963" s="316" t="s">
        <v>1157</v>
      </c>
      <c r="O963" s="415" t="s">
        <v>2200</v>
      </c>
      <c r="P963" s="318" t="s">
        <v>1157</v>
      </c>
      <c r="Q963" s="293" t="s">
        <v>2201</v>
      </c>
      <c r="R963" s="293">
        <v>1</v>
      </c>
      <c r="S963" s="517">
        <v>56050</v>
      </c>
      <c r="T963" s="520" t="e">
        <f>+[1]!Tabla46[[#This Row],[Precio Unitario]]*[1]!Tabla46[[#This Row],[Cantidad de Insumos]]</f>
        <v>#REF!</v>
      </c>
      <c r="U963" s="414">
        <v>261301</v>
      </c>
      <c r="V963" s="328" t="s">
        <v>926</v>
      </c>
      <c r="W963" s="420"/>
    </row>
    <row r="964" spans="2:23" ht="18.75" hidden="1" customHeight="1" x14ac:dyDescent="0.2">
      <c r="B964" s="419" t="e">
        <f>IF(Tabla46[[#This Row],[Tipos de Acciones]]="","",CONCATENATE(Tabla46[[#This Row],[POA]],".",Tabla46[[#This Row],[SRS]],".",Tabla46[[#This Row],[AREA]],".",Tabla46[[#This Row],[TIPO]]))</f>
        <v>#REF!</v>
      </c>
      <c r="C964" s="419" t="e">
        <f>IF(Tabla46[[#This Row],[Tipos de Acciones]]="","",'Formulario PPGR1'!#REF!)</f>
        <v>#REF!</v>
      </c>
      <c r="D964" s="419" t="e">
        <f>IF(Tabla46[[#This Row],[Tipos de Acciones]]="","",'Formulario PPGR1'!#REF!)</f>
        <v>#REF!</v>
      </c>
      <c r="E964" s="419" t="e">
        <f>IF(Tabla46[[#This Row],[Tipos de Acciones]]="","",'Formulario PPGR1'!#REF!)</f>
        <v>#REF!</v>
      </c>
      <c r="F964" s="419" t="e">
        <f>IF(Tabla46[[#This Row],[Tipos de Acciones]]="","",'Formulario PPGR1'!#REF!)</f>
        <v>#REF!</v>
      </c>
      <c r="G964" s="416" t="s">
        <v>934</v>
      </c>
      <c r="H964" s="416" t="s">
        <v>2206</v>
      </c>
      <c r="I964" s="417" t="s">
        <v>2212</v>
      </c>
      <c r="J964" s="416" t="s">
        <v>2212</v>
      </c>
      <c r="K964" s="418" t="s">
        <v>2213</v>
      </c>
      <c r="L964" s="416" t="s">
        <v>469</v>
      </c>
      <c r="M964" s="316" t="s">
        <v>2293</v>
      </c>
      <c r="N964" s="316" t="s">
        <v>1157</v>
      </c>
      <c r="O964" s="415" t="s">
        <v>2200</v>
      </c>
      <c r="P964" s="318" t="s">
        <v>1157</v>
      </c>
      <c r="Q964" s="293" t="s">
        <v>2201</v>
      </c>
      <c r="R964" s="293">
        <v>3</v>
      </c>
      <c r="S964" s="517">
        <v>5000</v>
      </c>
      <c r="T964" s="520" t="e">
        <f>+[1]!Tabla46[[#This Row],[Precio Unitario]]*[1]!Tabla46[[#This Row],[Cantidad de Insumos]]</f>
        <v>#REF!</v>
      </c>
      <c r="U964" s="414">
        <v>261301</v>
      </c>
      <c r="V964" s="328" t="s">
        <v>926</v>
      </c>
      <c r="W964" s="420"/>
    </row>
    <row r="965" spans="2:23" ht="18.75" hidden="1" customHeight="1" x14ac:dyDescent="0.2">
      <c r="B965" s="419" t="e">
        <f>IF(Tabla46[[#This Row],[Tipos de Acciones]]="","",CONCATENATE(Tabla46[[#This Row],[POA]],".",Tabla46[[#This Row],[SRS]],".",Tabla46[[#This Row],[AREA]],".",Tabla46[[#This Row],[TIPO]]))</f>
        <v>#REF!</v>
      </c>
      <c r="C965" s="419" t="e">
        <f>IF(Tabla46[[#This Row],[Tipos de Acciones]]="","",'Formulario PPGR1'!#REF!)</f>
        <v>#REF!</v>
      </c>
      <c r="D965" s="419" t="e">
        <f>IF(Tabla46[[#This Row],[Tipos de Acciones]]="","",'Formulario PPGR1'!#REF!)</f>
        <v>#REF!</v>
      </c>
      <c r="E965" s="419" t="e">
        <f>IF(Tabla46[[#This Row],[Tipos de Acciones]]="","",'Formulario PPGR1'!#REF!)</f>
        <v>#REF!</v>
      </c>
      <c r="F965" s="419" t="e">
        <f>IF(Tabla46[[#This Row],[Tipos de Acciones]]="","",'Formulario PPGR1'!#REF!)</f>
        <v>#REF!</v>
      </c>
      <c r="G965" s="416" t="s">
        <v>936</v>
      </c>
      <c r="H965" s="416" t="s">
        <v>2215</v>
      </c>
      <c r="I965" s="417" t="s">
        <v>2216</v>
      </c>
      <c r="J965" s="416" t="s">
        <v>2216</v>
      </c>
      <c r="K965" s="418" t="s">
        <v>2217</v>
      </c>
      <c r="L965" s="416" t="s">
        <v>469</v>
      </c>
      <c r="M965" s="316" t="s">
        <v>2293</v>
      </c>
      <c r="N965" s="316" t="s">
        <v>1157</v>
      </c>
      <c r="O965" s="415" t="s">
        <v>2200</v>
      </c>
      <c r="P965" s="318" t="s">
        <v>1157</v>
      </c>
      <c r="Q965" s="293" t="s">
        <v>2201</v>
      </c>
      <c r="R965" s="293">
        <v>1</v>
      </c>
      <c r="S965" s="517">
        <v>15000</v>
      </c>
      <c r="T965" s="520" t="e">
        <f>+[1]!Tabla46[[#This Row],[Precio Unitario]]*[1]!Tabla46[[#This Row],[Cantidad de Insumos]]</f>
        <v>#REF!</v>
      </c>
      <c r="U965" s="414">
        <v>261301</v>
      </c>
      <c r="V965" s="328" t="s">
        <v>926</v>
      </c>
      <c r="W965" s="420"/>
    </row>
    <row r="966" spans="2:23" ht="18.75" hidden="1" customHeight="1" x14ac:dyDescent="0.2">
      <c r="B966" s="419" t="e">
        <f>IF(Tabla46[[#This Row],[Tipos de Acciones]]="","",CONCATENATE(Tabla46[[#This Row],[POA]],".",Tabla46[[#This Row],[SRS]],".",Tabla46[[#This Row],[AREA]],".",Tabla46[[#This Row],[TIPO]]))</f>
        <v>#REF!</v>
      </c>
      <c r="C966" s="419" t="e">
        <f>IF(Tabla46[[#This Row],[Tipos de Acciones]]="","",'Formulario PPGR1'!#REF!)</f>
        <v>#REF!</v>
      </c>
      <c r="D966" s="419" t="e">
        <f>IF(Tabla46[[#This Row],[Tipos de Acciones]]="","",'Formulario PPGR1'!#REF!)</f>
        <v>#REF!</v>
      </c>
      <c r="E966" s="419" t="e">
        <f>IF(Tabla46[[#This Row],[Tipos de Acciones]]="","",'Formulario PPGR1'!#REF!)</f>
        <v>#REF!</v>
      </c>
      <c r="F966" s="419" t="e">
        <f>IF(Tabla46[[#This Row],[Tipos de Acciones]]="","",'Formulario PPGR1'!#REF!)</f>
        <v>#REF!</v>
      </c>
      <c r="G966" s="416" t="s">
        <v>936</v>
      </c>
      <c r="H966" s="416" t="s">
        <v>2218</v>
      </c>
      <c r="I966" s="417" t="s">
        <v>2219</v>
      </c>
      <c r="J966" s="416" t="s">
        <v>2219</v>
      </c>
      <c r="K966" s="418" t="s">
        <v>2220</v>
      </c>
      <c r="L966" s="416" t="s">
        <v>469</v>
      </c>
      <c r="M966" s="316" t="s">
        <v>2293</v>
      </c>
      <c r="N966" s="316" t="s">
        <v>1157</v>
      </c>
      <c r="O966" s="415" t="s">
        <v>2200</v>
      </c>
      <c r="P966" s="318" t="s">
        <v>1157</v>
      </c>
      <c r="Q966" s="293" t="s">
        <v>2201</v>
      </c>
      <c r="R966" s="293">
        <v>2</v>
      </c>
      <c r="S966" s="517">
        <v>8600</v>
      </c>
      <c r="T966" s="520" t="e">
        <f>+[1]!Tabla46[[#This Row],[Precio Unitario]]*[1]!Tabla46[[#This Row],[Cantidad de Insumos]]</f>
        <v>#REF!</v>
      </c>
      <c r="U966" s="414">
        <v>239601</v>
      </c>
      <c r="V966" s="328" t="s">
        <v>926</v>
      </c>
      <c r="W966" s="420"/>
    </row>
    <row r="967" spans="2:23" ht="18.75" hidden="1" customHeight="1" x14ac:dyDescent="0.2">
      <c r="B967" s="419" t="e">
        <f>IF(Tabla46[[#This Row],[Tipos de Acciones]]="","",CONCATENATE(Tabla46[[#This Row],[POA]],".",Tabla46[[#This Row],[SRS]],".",Tabla46[[#This Row],[AREA]],".",Tabla46[[#This Row],[TIPO]]))</f>
        <v>#REF!</v>
      </c>
      <c r="C967" s="419" t="e">
        <f>IF(Tabla46[[#This Row],[Tipos de Acciones]]="","",'Formulario PPGR1'!#REF!)</f>
        <v>#REF!</v>
      </c>
      <c r="D967" s="419" t="e">
        <f>IF(Tabla46[[#This Row],[Tipos de Acciones]]="","",'Formulario PPGR1'!#REF!)</f>
        <v>#REF!</v>
      </c>
      <c r="E967" s="419" t="e">
        <f>IF(Tabla46[[#This Row],[Tipos de Acciones]]="","",'Formulario PPGR1'!#REF!)</f>
        <v>#REF!</v>
      </c>
      <c r="F967" s="419" t="e">
        <f>IF(Tabla46[[#This Row],[Tipos de Acciones]]="","",'Formulario PPGR1'!#REF!)</f>
        <v>#REF!</v>
      </c>
      <c r="G967" s="416" t="s">
        <v>936</v>
      </c>
      <c r="H967" s="416" t="s">
        <v>2221</v>
      </c>
      <c r="I967" s="417" t="s">
        <v>2222</v>
      </c>
      <c r="J967" s="416" t="s">
        <v>2222</v>
      </c>
      <c r="K967" s="418" t="s">
        <v>2223</v>
      </c>
      <c r="L967" s="416" t="s">
        <v>469</v>
      </c>
      <c r="M967" s="316" t="s">
        <v>2293</v>
      </c>
      <c r="N967" s="316" t="s">
        <v>1157</v>
      </c>
      <c r="O967" s="415" t="s">
        <v>2200</v>
      </c>
      <c r="P967" s="318" t="s">
        <v>1157</v>
      </c>
      <c r="Q967" s="293" t="s">
        <v>2201</v>
      </c>
      <c r="R967" s="293">
        <v>2</v>
      </c>
      <c r="S967" s="517">
        <v>43660</v>
      </c>
      <c r="T967" s="520" t="e">
        <f>+[1]!Tabla46[[#This Row],[Precio Unitario]]*[1]!Tabla46[[#This Row],[Cantidad de Insumos]]</f>
        <v>#REF!</v>
      </c>
      <c r="U967" s="414">
        <v>261901</v>
      </c>
      <c r="V967" s="328" t="s">
        <v>926</v>
      </c>
      <c r="W967" s="420"/>
    </row>
    <row r="968" spans="2:23" ht="18.75" hidden="1" customHeight="1" x14ac:dyDescent="0.2">
      <c r="B968" s="419" t="e">
        <f>IF(Tabla46[[#This Row],[Tipos de Acciones]]="","",CONCATENATE(Tabla46[[#This Row],[POA]],".",Tabla46[[#This Row],[SRS]],".",Tabla46[[#This Row],[AREA]],".",Tabla46[[#This Row],[TIPO]]))</f>
        <v>#REF!</v>
      </c>
      <c r="C968" s="419" t="e">
        <f>IF(Tabla46[[#This Row],[Tipos de Acciones]]="","",'Formulario PPGR1'!#REF!)</f>
        <v>#REF!</v>
      </c>
      <c r="D968" s="419" t="e">
        <f>IF(Tabla46[[#This Row],[Tipos de Acciones]]="","",'Formulario PPGR1'!#REF!)</f>
        <v>#REF!</v>
      </c>
      <c r="E968" s="419" t="e">
        <f>IF(Tabla46[[#This Row],[Tipos de Acciones]]="","",'Formulario PPGR1'!#REF!)</f>
        <v>#REF!</v>
      </c>
      <c r="F968" s="419" t="e">
        <f>IF(Tabla46[[#This Row],[Tipos de Acciones]]="","",'Formulario PPGR1'!#REF!)</f>
        <v>#REF!</v>
      </c>
      <c r="G968" s="416" t="s">
        <v>936</v>
      </c>
      <c r="H968" s="416" t="s">
        <v>2221</v>
      </c>
      <c r="I968" s="417" t="s">
        <v>2224</v>
      </c>
      <c r="J968" s="416" t="s">
        <v>2224</v>
      </c>
      <c r="K968" s="418" t="s">
        <v>2225</v>
      </c>
      <c r="L968" s="416" t="s">
        <v>469</v>
      </c>
      <c r="M968" s="316" t="s">
        <v>2293</v>
      </c>
      <c r="N968" s="316" t="s">
        <v>1157</v>
      </c>
      <c r="O968" s="415" t="s">
        <v>2200</v>
      </c>
      <c r="P968" s="318" t="s">
        <v>1157</v>
      </c>
      <c r="Q968" s="293" t="s">
        <v>2201</v>
      </c>
      <c r="R968" s="293">
        <v>1</v>
      </c>
      <c r="S968" s="517">
        <v>44333.33</v>
      </c>
      <c r="T968" s="520" t="e">
        <f>+[1]!Tabla46[[#This Row],[Precio Unitario]]*[1]!Tabla46[[#This Row],[Cantidad de Insumos]]</f>
        <v>#REF!</v>
      </c>
      <c r="U968" s="414">
        <v>239301</v>
      </c>
      <c r="V968" s="328" t="s">
        <v>926</v>
      </c>
      <c r="W968" s="420"/>
    </row>
    <row r="969" spans="2:23" ht="18.75" hidden="1" customHeight="1" x14ac:dyDescent="0.2">
      <c r="B969" s="419" t="e">
        <f>IF(Tabla46[[#This Row],[Tipos de Acciones]]="","",CONCATENATE(Tabla46[[#This Row],[POA]],".",Tabla46[[#This Row],[SRS]],".",Tabla46[[#This Row],[AREA]],".",Tabla46[[#This Row],[TIPO]]))</f>
        <v>#REF!</v>
      </c>
      <c r="C969" s="419" t="e">
        <f>IF(Tabla46[[#This Row],[Tipos de Acciones]]="","",'Formulario PPGR1'!#REF!)</f>
        <v>#REF!</v>
      </c>
      <c r="D969" s="419" t="e">
        <f>IF(Tabla46[[#This Row],[Tipos de Acciones]]="","",'Formulario PPGR1'!#REF!)</f>
        <v>#REF!</v>
      </c>
      <c r="E969" s="419" t="e">
        <f>IF(Tabla46[[#This Row],[Tipos de Acciones]]="","",'Formulario PPGR1'!#REF!)</f>
        <v>#REF!</v>
      </c>
      <c r="F969" s="419" t="e">
        <f>IF(Tabla46[[#This Row],[Tipos de Acciones]]="","",'Formulario PPGR1'!#REF!)</f>
        <v>#REF!</v>
      </c>
      <c r="G969" s="416" t="s">
        <v>936</v>
      </c>
      <c r="H969" s="416" t="s">
        <v>2221</v>
      </c>
      <c r="I969" s="417" t="s">
        <v>2222</v>
      </c>
      <c r="J969" s="416" t="s">
        <v>2222</v>
      </c>
      <c r="K969" s="418" t="s">
        <v>2226</v>
      </c>
      <c r="L969" s="416" t="s">
        <v>469</v>
      </c>
      <c r="M969" s="316" t="s">
        <v>2293</v>
      </c>
      <c r="N969" s="316" t="s">
        <v>1157</v>
      </c>
      <c r="O969" s="415" t="s">
        <v>2200</v>
      </c>
      <c r="P969" s="318" t="s">
        <v>1157</v>
      </c>
      <c r="Q969" s="293" t="s">
        <v>2201</v>
      </c>
      <c r="R969" s="293">
        <v>1</v>
      </c>
      <c r="S969" s="517">
        <v>104465.4</v>
      </c>
      <c r="T969" s="520" t="e">
        <f>+[1]!Tabla46[[#This Row],[Precio Unitario]]*[1]!Tabla46[[#This Row],[Cantidad de Insumos]]</f>
        <v>#REF!</v>
      </c>
      <c r="U969" s="414">
        <v>261901</v>
      </c>
      <c r="V969" s="328" t="s">
        <v>926</v>
      </c>
      <c r="W969" s="420"/>
    </row>
    <row r="970" spans="2:23" ht="18.75" hidden="1" customHeight="1" x14ac:dyDescent="0.2">
      <c r="B970" s="419" t="e">
        <f>IF(Tabla46[[#This Row],[Tipos de Acciones]]="","",CONCATENATE(Tabla46[[#This Row],[POA]],".",Tabla46[[#This Row],[SRS]],".",Tabla46[[#This Row],[AREA]],".",Tabla46[[#This Row],[TIPO]]))</f>
        <v>#REF!</v>
      </c>
      <c r="C970" s="419" t="e">
        <f>IF(Tabla46[[#This Row],[Tipos de Acciones]]="","",'Formulario PPGR1'!#REF!)</f>
        <v>#REF!</v>
      </c>
      <c r="D970" s="419" t="e">
        <f>IF(Tabla46[[#This Row],[Tipos de Acciones]]="","",'Formulario PPGR1'!#REF!)</f>
        <v>#REF!</v>
      </c>
      <c r="E970" s="419" t="e">
        <f>IF(Tabla46[[#This Row],[Tipos de Acciones]]="","",'Formulario PPGR1'!#REF!)</f>
        <v>#REF!</v>
      </c>
      <c r="F970" s="419" t="e">
        <f>IF(Tabla46[[#This Row],[Tipos de Acciones]]="","",'Formulario PPGR1'!#REF!)</f>
        <v>#REF!</v>
      </c>
      <c r="G970" s="416" t="s">
        <v>936</v>
      </c>
      <c r="H970" s="416" t="s">
        <v>2221</v>
      </c>
      <c r="I970" s="417" t="s">
        <v>2227</v>
      </c>
      <c r="J970" s="416" t="s">
        <v>2227</v>
      </c>
      <c r="K970" s="418" t="s">
        <v>2228</v>
      </c>
      <c r="L970" s="416" t="s">
        <v>469</v>
      </c>
      <c r="M970" s="316" t="s">
        <v>2293</v>
      </c>
      <c r="N970" s="316" t="s">
        <v>1157</v>
      </c>
      <c r="O970" s="415" t="s">
        <v>2200</v>
      </c>
      <c r="P970" s="318" t="s">
        <v>1157</v>
      </c>
      <c r="Q970" s="293" t="s">
        <v>2201</v>
      </c>
      <c r="R970" s="293">
        <v>1</v>
      </c>
      <c r="S970" s="517">
        <v>12836.04</v>
      </c>
      <c r="T970" s="520" t="e">
        <f>+[1]!Tabla46[[#This Row],[Precio Unitario]]*[1]!Tabla46[[#This Row],[Cantidad de Insumos]]</f>
        <v>#REF!</v>
      </c>
      <c r="U970" s="414">
        <v>239301</v>
      </c>
      <c r="V970" s="328" t="s">
        <v>926</v>
      </c>
      <c r="W970" s="420"/>
    </row>
    <row r="971" spans="2:23" ht="18.75" customHeight="1" x14ac:dyDescent="0.2">
      <c r="B971" s="419" t="e">
        <f>IF(Tabla46[[#This Row],[Tipos de Acciones]]="","",CONCATENATE(Tabla46[[#This Row],[POA]],".",Tabla46[[#This Row],[SRS]],".",Tabla46[[#This Row],[AREA]],".",Tabla46[[#This Row],[TIPO]]))</f>
        <v>#REF!</v>
      </c>
      <c r="C971" s="419" t="e">
        <f>IF(Tabla46[[#This Row],[Tipos de Acciones]]="","",'Formulario PPGR1'!#REF!)</f>
        <v>#REF!</v>
      </c>
      <c r="D971" s="419" t="e">
        <f>IF(Tabla46[[#This Row],[Tipos de Acciones]]="","",'Formulario PPGR1'!#REF!)</f>
        <v>#REF!</v>
      </c>
      <c r="E971" s="419" t="e">
        <f>IF(Tabla46[[#This Row],[Tipos de Acciones]]="","",'Formulario PPGR1'!#REF!)</f>
        <v>#REF!</v>
      </c>
      <c r="F971" s="419" t="e">
        <f>IF(Tabla46[[#This Row],[Tipos de Acciones]]="","",'Formulario PPGR1'!#REF!)</f>
        <v>#REF!</v>
      </c>
      <c r="G971" s="416" t="s">
        <v>936</v>
      </c>
      <c r="H971" s="416" t="s">
        <v>2221</v>
      </c>
      <c r="I971" s="417" t="s">
        <v>2229</v>
      </c>
      <c r="J971" s="416" t="s">
        <v>2229</v>
      </c>
      <c r="K971" s="418" t="s">
        <v>2230</v>
      </c>
      <c r="L971" s="416" t="s">
        <v>469</v>
      </c>
      <c r="M971" s="316" t="s">
        <v>2293</v>
      </c>
      <c r="N971" s="316" t="s">
        <v>1157</v>
      </c>
      <c r="O971" s="415" t="s">
        <v>2200</v>
      </c>
      <c r="P971" s="318" t="s">
        <v>1157</v>
      </c>
      <c r="Q971" s="293" t="s">
        <v>2201</v>
      </c>
      <c r="R971" s="293">
        <v>1</v>
      </c>
      <c r="S971" s="517">
        <v>180000</v>
      </c>
      <c r="T971" s="520" t="e">
        <f>+[1]!Tabla46[[#This Row],[Precio Unitario]]*[1]!Tabla46[[#This Row],[Cantidad de Insumos]]</f>
        <v>#REF!</v>
      </c>
      <c r="U971" s="414">
        <v>263101</v>
      </c>
      <c r="V971" s="328" t="s">
        <v>926</v>
      </c>
      <c r="W971" s="420"/>
    </row>
    <row r="972" spans="2:23" ht="18.75" hidden="1" customHeight="1" x14ac:dyDescent="0.2">
      <c r="B972" s="419" t="e">
        <f>IF(Tabla46[[#This Row],[Tipos de Acciones]]="","",CONCATENATE(Tabla46[[#This Row],[POA]],".",Tabla46[[#This Row],[SRS]],".",Tabla46[[#This Row],[AREA]],".",Tabla46[[#This Row],[TIPO]]))</f>
        <v>#REF!</v>
      </c>
      <c r="C972" s="419" t="e">
        <f>IF(Tabla46[[#This Row],[Tipos de Acciones]]="","",'Formulario PPGR1'!#REF!)</f>
        <v>#REF!</v>
      </c>
      <c r="D972" s="419" t="e">
        <f>IF(Tabla46[[#This Row],[Tipos de Acciones]]="","",'Formulario PPGR1'!#REF!)</f>
        <v>#REF!</v>
      </c>
      <c r="E972" s="419" t="e">
        <f>IF(Tabla46[[#This Row],[Tipos de Acciones]]="","",'Formulario PPGR1'!#REF!)</f>
        <v>#REF!</v>
      </c>
      <c r="F972" s="419" t="e">
        <f>IF(Tabla46[[#This Row],[Tipos de Acciones]]="","",'Formulario PPGR1'!#REF!)</f>
        <v>#REF!</v>
      </c>
      <c r="G972" s="416" t="s">
        <v>936</v>
      </c>
      <c r="H972" s="416" t="s">
        <v>2221</v>
      </c>
      <c r="I972" s="417" t="s">
        <v>2231</v>
      </c>
      <c r="J972" s="416" t="s">
        <v>2231</v>
      </c>
      <c r="K972" s="418" t="s">
        <v>2232</v>
      </c>
      <c r="L972" s="416" t="s">
        <v>469</v>
      </c>
      <c r="M972" s="316" t="s">
        <v>2293</v>
      </c>
      <c r="N972" s="316" t="s">
        <v>1157</v>
      </c>
      <c r="O972" s="415" t="s">
        <v>2200</v>
      </c>
      <c r="P972" s="318" t="s">
        <v>1157</v>
      </c>
      <c r="Q972" s="293" t="s">
        <v>2201</v>
      </c>
      <c r="R972" s="293">
        <v>2</v>
      </c>
      <c r="S972" s="517">
        <v>32099.97</v>
      </c>
      <c r="T972" s="520" t="e">
        <f>+[1]!Tabla46[[#This Row],[Precio Unitario]]*[1]!Tabla46[[#This Row],[Cantidad de Insumos]]</f>
        <v>#REF!</v>
      </c>
      <c r="U972" s="414">
        <v>239301</v>
      </c>
      <c r="V972" s="328" t="s">
        <v>926</v>
      </c>
      <c r="W972" s="420"/>
    </row>
    <row r="973" spans="2:23" ht="18.75" hidden="1" customHeight="1" x14ac:dyDescent="0.2">
      <c r="B973" s="419" t="e">
        <f>IF(Tabla46[[#This Row],[Tipos de Acciones]]="","",CONCATENATE(Tabla46[[#This Row],[POA]],".",Tabla46[[#This Row],[SRS]],".",Tabla46[[#This Row],[AREA]],".",Tabla46[[#This Row],[TIPO]]))</f>
        <v>#REF!</v>
      </c>
      <c r="C973" s="419" t="e">
        <f>IF(Tabla46[[#This Row],[Tipos de Acciones]]="","",'Formulario PPGR1'!#REF!)</f>
        <v>#REF!</v>
      </c>
      <c r="D973" s="419" t="e">
        <f>IF(Tabla46[[#This Row],[Tipos de Acciones]]="","",'Formulario PPGR1'!#REF!)</f>
        <v>#REF!</v>
      </c>
      <c r="E973" s="419" t="e">
        <f>IF(Tabla46[[#This Row],[Tipos de Acciones]]="","",'Formulario PPGR1'!#REF!)</f>
        <v>#REF!</v>
      </c>
      <c r="F973" s="419" t="e">
        <f>IF(Tabla46[[#This Row],[Tipos de Acciones]]="","",'Formulario PPGR1'!#REF!)</f>
        <v>#REF!</v>
      </c>
      <c r="G973" s="416" t="s">
        <v>936</v>
      </c>
      <c r="H973" s="416" t="s">
        <v>2221</v>
      </c>
      <c r="I973" s="417" t="s">
        <v>2233</v>
      </c>
      <c r="J973" s="416" t="s">
        <v>2234</v>
      </c>
      <c r="K973" s="418" t="s">
        <v>2235</v>
      </c>
      <c r="L973" s="416" t="s">
        <v>469</v>
      </c>
      <c r="M973" s="316" t="s">
        <v>2293</v>
      </c>
      <c r="N973" s="316" t="s">
        <v>1157</v>
      </c>
      <c r="O973" s="415" t="s">
        <v>2200</v>
      </c>
      <c r="P973" s="318" t="s">
        <v>1157</v>
      </c>
      <c r="Q973" s="293" t="s">
        <v>2201</v>
      </c>
      <c r="R973" s="293">
        <v>1</v>
      </c>
      <c r="S973" s="517">
        <v>8270</v>
      </c>
      <c r="T973" s="520" t="e">
        <f>+[1]!Tabla46[[#This Row],[Precio Unitario]]*[1]!Tabla46[[#This Row],[Cantidad de Insumos]]</f>
        <v>#REF!</v>
      </c>
      <c r="U973" s="414">
        <v>239301</v>
      </c>
      <c r="V973" s="328" t="s">
        <v>926</v>
      </c>
      <c r="W973" s="420"/>
    </row>
    <row r="974" spans="2:23" ht="18.75" hidden="1" customHeight="1" x14ac:dyDescent="0.2">
      <c r="B974" s="419" t="e">
        <f>IF(Tabla46[[#This Row],[Tipos de Acciones]]="","",CONCATENATE(Tabla46[[#This Row],[POA]],".",Tabla46[[#This Row],[SRS]],".",Tabla46[[#This Row],[AREA]],".",Tabla46[[#This Row],[TIPO]]))</f>
        <v>#REF!</v>
      </c>
      <c r="C974" s="419" t="e">
        <f>IF(Tabla46[[#This Row],[Tipos de Acciones]]="","",'Formulario PPGR1'!#REF!)</f>
        <v>#REF!</v>
      </c>
      <c r="D974" s="419" t="e">
        <f>IF(Tabla46[[#This Row],[Tipos de Acciones]]="","",'Formulario PPGR1'!#REF!)</f>
        <v>#REF!</v>
      </c>
      <c r="E974" s="419" t="e">
        <f>IF(Tabla46[[#This Row],[Tipos de Acciones]]="","",'Formulario PPGR1'!#REF!)</f>
        <v>#REF!</v>
      </c>
      <c r="F974" s="419" t="e">
        <f>IF(Tabla46[[#This Row],[Tipos de Acciones]]="","",'Formulario PPGR1'!#REF!)</f>
        <v>#REF!</v>
      </c>
      <c r="G974" s="416" t="s">
        <v>936</v>
      </c>
      <c r="H974" s="416" t="s">
        <v>2221</v>
      </c>
      <c r="I974" s="417" t="s">
        <v>2236</v>
      </c>
      <c r="J974" s="416" t="s">
        <v>2236</v>
      </c>
      <c r="K974" s="418" t="s">
        <v>2237</v>
      </c>
      <c r="L974" s="416" t="s">
        <v>469</v>
      </c>
      <c r="M974" s="316" t="s">
        <v>2293</v>
      </c>
      <c r="N974" s="316" t="s">
        <v>1157</v>
      </c>
      <c r="O974" s="415" t="s">
        <v>2200</v>
      </c>
      <c r="P974" s="318" t="s">
        <v>1157</v>
      </c>
      <c r="Q974" s="293" t="s">
        <v>2201</v>
      </c>
      <c r="R974" s="293">
        <v>2</v>
      </c>
      <c r="S974" s="517">
        <v>15733.33</v>
      </c>
      <c r="T974" s="520" t="e">
        <f>+[1]!Tabla46[[#This Row],[Precio Unitario]]*[1]!Tabla46[[#This Row],[Cantidad de Insumos]]</f>
        <v>#REF!</v>
      </c>
      <c r="U974" s="414">
        <v>239301</v>
      </c>
      <c r="V974" s="328" t="s">
        <v>926</v>
      </c>
      <c r="W974" s="420"/>
    </row>
    <row r="975" spans="2:23" ht="18.75" hidden="1" customHeight="1" x14ac:dyDescent="0.2">
      <c r="B975" s="419" t="e">
        <f>IF(Tabla46[[#This Row],[Tipos de Acciones]]="","",CONCATENATE(Tabla46[[#This Row],[POA]],".",Tabla46[[#This Row],[SRS]],".",Tabla46[[#This Row],[AREA]],".",Tabla46[[#This Row],[TIPO]]))</f>
        <v>#REF!</v>
      </c>
      <c r="C975" s="419" t="e">
        <f>IF(Tabla46[[#This Row],[Tipos de Acciones]]="","",'Formulario PPGR1'!#REF!)</f>
        <v>#REF!</v>
      </c>
      <c r="D975" s="419" t="e">
        <f>IF(Tabla46[[#This Row],[Tipos de Acciones]]="","",'Formulario PPGR1'!#REF!)</f>
        <v>#REF!</v>
      </c>
      <c r="E975" s="419" t="e">
        <f>IF(Tabla46[[#This Row],[Tipos de Acciones]]="","",'Formulario PPGR1'!#REF!)</f>
        <v>#REF!</v>
      </c>
      <c r="F975" s="419" t="e">
        <f>IF(Tabla46[[#This Row],[Tipos de Acciones]]="","",'Formulario PPGR1'!#REF!)</f>
        <v>#REF!</v>
      </c>
      <c r="G975" s="416" t="s">
        <v>936</v>
      </c>
      <c r="H975" s="416" t="s">
        <v>2221</v>
      </c>
      <c r="I975" s="417" t="s">
        <v>2236</v>
      </c>
      <c r="J975" s="416" t="s">
        <v>2236</v>
      </c>
      <c r="K975" s="418" t="s">
        <v>2238</v>
      </c>
      <c r="L975" s="416" t="s">
        <v>469</v>
      </c>
      <c r="M975" s="316" t="s">
        <v>2293</v>
      </c>
      <c r="N975" s="316" t="s">
        <v>1157</v>
      </c>
      <c r="O975" s="415" t="s">
        <v>2200</v>
      </c>
      <c r="P975" s="318" t="s">
        <v>1157</v>
      </c>
      <c r="Q975" s="293" t="s">
        <v>2201</v>
      </c>
      <c r="R975" s="293">
        <v>2</v>
      </c>
      <c r="S975" s="517">
        <v>4500</v>
      </c>
      <c r="T975" s="520" t="e">
        <f>+[1]!Tabla46[[#This Row],[Precio Unitario]]*[1]!Tabla46[[#This Row],[Cantidad de Insumos]]</f>
        <v>#REF!</v>
      </c>
      <c r="U975" s="414">
        <v>239301</v>
      </c>
      <c r="V975" s="328" t="s">
        <v>926</v>
      </c>
      <c r="W975" s="420"/>
    </row>
    <row r="976" spans="2:23" ht="18.75" hidden="1" customHeight="1" x14ac:dyDescent="0.2">
      <c r="B976" s="419" t="e">
        <f>IF(Tabla46[[#This Row],[Tipos de Acciones]]="","",CONCATENATE(Tabla46[[#This Row],[POA]],".",Tabla46[[#This Row],[SRS]],".",Tabla46[[#This Row],[AREA]],".",Tabla46[[#This Row],[TIPO]]))</f>
        <v>#REF!</v>
      </c>
      <c r="C976" s="419" t="e">
        <f>IF(Tabla46[[#This Row],[Tipos de Acciones]]="","",'Formulario PPGR1'!#REF!)</f>
        <v>#REF!</v>
      </c>
      <c r="D976" s="419" t="e">
        <f>IF(Tabla46[[#This Row],[Tipos de Acciones]]="","",'Formulario PPGR1'!#REF!)</f>
        <v>#REF!</v>
      </c>
      <c r="E976" s="419" t="e">
        <f>IF(Tabla46[[#This Row],[Tipos de Acciones]]="","",'Formulario PPGR1'!#REF!)</f>
        <v>#REF!</v>
      </c>
      <c r="F976" s="419" t="e">
        <f>IF(Tabla46[[#This Row],[Tipos de Acciones]]="","",'Formulario PPGR1'!#REF!)</f>
        <v>#REF!</v>
      </c>
      <c r="G976" s="416" t="s">
        <v>936</v>
      </c>
      <c r="H976" s="416" t="s">
        <v>2221</v>
      </c>
      <c r="I976" s="417" t="s">
        <v>2236</v>
      </c>
      <c r="J976" s="416" t="s">
        <v>2236</v>
      </c>
      <c r="K976" s="418" t="s">
        <v>2239</v>
      </c>
      <c r="L976" s="416" t="s">
        <v>469</v>
      </c>
      <c r="M976" s="316" t="s">
        <v>2293</v>
      </c>
      <c r="N976" s="316" t="s">
        <v>1157</v>
      </c>
      <c r="O976" s="415" t="s">
        <v>2200</v>
      </c>
      <c r="P976" s="318" t="s">
        <v>1157</v>
      </c>
      <c r="Q976" s="293" t="s">
        <v>2201</v>
      </c>
      <c r="R976" s="293">
        <v>2</v>
      </c>
      <c r="S976" s="517">
        <v>15733.33</v>
      </c>
      <c r="T976" s="520" t="e">
        <f>+[1]!Tabla46[[#This Row],[Precio Unitario]]*[1]!Tabla46[[#This Row],[Cantidad de Insumos]]</f>
        <v>#REF!</v>
      </c>
      <c r="U976" s="414">
        <v>239301</v>
      </c>
      <c r="V976" s="328" t="s">
        <v>926</v>
      </c>
      <c r="W976" s="420"/>
    </row>
    <row r="977" spans="2:23" ht="18.75" hidden="1" customHeight="1" x14ac:dyDescent="0.2">
      <c r="B977" s="419" t="e">
        <f>IF(Tabla46[[#This Row],[Tipos de Acciones]]="","",CONCATENATE(Tabla46[[#This Row],[POA]],".",Tabla46[[#This Row],[SRS]],".",Tabla46[[#This Row],[AREA]],".",Tabla46[[#This Row],[TIPO]]))</f>
        <v>#REF!</v>
      </c>
      <c r="C977" s="419" t="e">
        <f>IF(Tabla46[[#This Row],[Tipos de Acciones]]="","",'Formulario PPGR1'!#REF!)</f>
        <v>#REF!</v>
      </c>
      <c r="D977" s="419" t="e">
        <f>IF(Tabla46[[#This Row],[Tipos de Acciones]]="","",'Formulario PPGR1'!#REF!)</f>
        <v>#REF!</v>
      </c>
      <c r="E977" s="419" t="e">
        <f>IF(Tabla46[[#This Row],[Tipos de Acciones]]="","",'Formulario PPGR1'!#REF!)</f>
        <v>#REF!</v>
      </c>
      <c r="F977" s="419" t="e">
        <f>IF(Tabla46[[#This Row],[Tipos de Acciones]]="","",'Formulario PPGR1'!#REF!)</f>
        <v>#REF!</v>
      </c>
      <c r="G977" s="416" t="s">
        <v>936</v>
      </c>
      <c r="H977" s="416" t="s">
        <v>2221</v>
      </c>
      <c r="I977" s="417" t="s">
        <v>2236</v>
      </c>
      <c r="J977" s="416" t="s">
        <v>2236</v>
      </c>
      <c r="K977" s="418" t="s">
        <v>2240</v>
      </c>
      <c r="L977" s="416" t="s">
        <v>469</v>
      </c>
      <c r="M977" s="316" t="s">
        <v>2293</v>
      </c>
      <c r="N977" s="316" t="s">
        <v>1157</v>
      </c>
      <c r="O977" s="415" t="s">
        <v>2200</v>
      </c>
      <c r="P977" s="318" t="s">
        <v>1157</v>
      </c>
      <c r="Q977" s="293" t="s">
        <v>2201</v>
      </c>
      <c r="R977" s="293">
        <v>2</v>
      </c>
      <c r="S977" s="517">
        <v>4500</v>
      </c>
      <c r="T977" s="520" t="e">
        <f>+[1]!Tabla46[[#This Row],[Precio Unitario]]*[1]!Tabla46[[#This Row],[Cantidad de Insumos]]</f>
        <v>#REF!</v>
      </c>
      <c r="U977" s="414">
        <v>239301</v>
      </c>
      <c r="V977" s="328" t="s">
        <v>926</v>
      </c>
      <c r="W977" s="420"/>
    </row>
    <row r="978" spans="2:23" ht="18.75" hidden="1" customHeight="1" x14ac:dyDescent="0.2">
      <c r="B978" s="419" t="e">
        <f>IF(Tabla46[[#This Row],[Tipos de Acciones]]="","",CONCATENATE(Tabla46[[#This Row],[POA]],".",Tabla46[[#This Row],[SRS]],".",Tabla46[[#This Row],[AREA]],".",Tabla46[[#This Row],[TIPO]]))</f>
        <v>#REF!</v>
      </c>
      <c r="C978" s="419" t="e">
        <f>IF(Tabla46[[#This Row],[Tipos de Acciones]]="","",'Formulario PPGR1'!#REF!)</f>
        <v>#REF!</v>
      </c>
      <c r="D978" s="419" t="e">
        <f>IF(Tabla46[[#This Row],[Tipos de Acciones]]="","",'Formulario PPGR1'!#REF!)</f>
        <v>#REF!</v>
      </c>
      <c r="E978" s="419" t="e">
        <f>IF(Tabla46[[#This Row],[Tipos de Acciones]]="","",'Formulario PPGR1'!#REF!)</f>
        <v>#REF!</v>
      </c>
      <c r="F978" s="419" t="e">
        <f>IF(Tabla46[[#This Row],[Tipos de Acciones]]="","",'Formulario PPGR1'!#REF!)</f>
        <v>#REF!</v>
      </c>
      <c r="G978" s="416" t="s">
        <v>936</v>
      </c>
      <c r="H978" s="416" t="s">
        <v>2221</v>
      </c>
      <c r="I978" s="417" t="s">
        <v>2241</v>
      </c>
      <c r="J978" s="416" t="s">
        <v>2241</v>
      </c>
      <c r="K978" s="418" t="s">
        <v>2242</v>
      </c>
      <c r="L978" s="416" t="s">
        <v>469</v>
      </c>
      <c r="M978" s="316" t="s">
        <v>2293</v>
      </c>
      <c r="N978" s="316" t="s">
        <v>1157</v>
      </c>
      <c r="O978" s="415" t="s">
        <v>2200</v>
      </c>
      <c r="P978" s="318" t="s">
        <v>1157</v>
      </c>
      <c r="Q978" s="293" t="s">
        <v>2201</v>
      </c>
      <c r="R978" s="293">
        <v>2</v>
      </c>
      <c r="S978" s="517">
        <v>980</v>
      </c>
      <c r="T978" s="520" t="e">
        <f>+[1]!Tabla46[[#This Row],[Precio Unitario]]*[1]!Tabla46[[#This Row],[Cantidad de Insumos]]</f>
        <v>#REF!</v>
      </c>
      <c r="U978" s="414">
        <v>239301</v>
      </c>
      <c r="V978" s="328" t="s">
        <v>926</v>
      </c>
      <c r="W978" s="420"/>
    </row>
    <row r="979" spans="2:23" ht="18.75" hidden="1" customHeight="1" x14ac:dyDescent="0.2">
      <c r="B979" s="419" t="e">
        <f>IF(Tabla46[[#This Row],[Tipos de Acciones]]="","",CONCATENATE(Tabla46[[#This Row],[POA]],".",Tabla46[[#This Row],[SRS]],".",Tabla46[[#This Row],[AREA]],".",Tabla46[[#This Row],[TIPO]]))</f>
        <v>#REF!</v>
      </c>
      <c r="C979" s="419" t="e">
        <f>IF(Tabla46[[#This Row],[Tipos de Acciones]]="","",'Formulario PPGR1'!#REF!)</f>
        <v>#REF!</v>
      </c>
      <c r="D979" s="419" t="e">
        <f>IF(Tabla46[[#This Row],[Tipos de Acciones]]="","",'Formulario PPGR1'!#REF!)</f>
        <v>#REF!</v>
      </c>
      <c r="E979" s="419" t="e">
        <f>IF(Tabla46[[#This Row],[Tipos de Acciones]]="","",'Formulario PPGR1'!#REF!)</f>
        <v>#REF!</v>
      </c>
      <c r="F979" s="419" t="e">
        <f>IF(Tabla46[[#This Row],[Tipos de Acciones]]="","",'Formulario PPGR1'!#REF!)</f>
        <v>#REF!</v>
      </c>
      <c r="G979" s="416" t="s">
        <v>936</v>
      </c>
      <c r="H979" s="416" t="s">
        <v>2221</v>
      </c>
      <c r="I979" s="417" t="s">
        <v>2241</v>
      </c>
      <c r="J979" s="416" t="s">
        <v>2241</v>
      </c>
      <c r="K979" s="418" t="s">
        <v>2243</v>
      </c>
      <c r="L979" s="416" t="s">
        <v>469</v>
      </c>
      <c r="M979" s="316" t="s">
        <v>2293</v>
      </c>
      <c r="N979" s="316" t="s">
        <v>1157</v>
      </c>
      <c r="O979" s="415" t="s">
        <v>2200</v>
      </c>
      <c r="P979" s="318" t="s">
        <v>1157</v>
      </c>
      <c r="Q979" s="293" t="s">
        <v>2201</v>
      </c>
      <c r="R979" s="293">
        <v>2</v>
      </c>
      <c r="S979" s="517">
        <v>3520</v>
      </c>
      <c r="T979" s="520" t="e">
        <f>+[1]!Tabla46[[#This Row],[Precio Unitario]]*[1]!Tabla46[[#This Row],[Cantidad de Insumos]]</f>
        <v>#REF!</v>
      </c>
      <c r="U979" s="414">
        <v>239301</v>
      </c>
      <c r="V979" s="328" t="s">
        <v>926</v>
      </c>
      <c r="W979" s="420"/>
    </row>
    <row r="980" spans="2:23" ht="18.75" hidden="1" customHeight="1" x14ac:dyDescent="0.2">
      <c r="B980" s="419" t="e">
        <f>IF(Tabla46[[#This Row],[Tipos de Acciones]]="","",CONCATENATE(Tabla46[[#This Row],[POA]],".",Tabla46[[#This Row],[SRS]],".",Tabla46[[#This Row],[AREA]],".",Tabla46[[#This Row],[TIPO]]))</f>
        <v>#REF!</v>
      </c>
      <c r="C980" s="419" t="e">
        <f>IF(Tabla46[[#This Row],[Tipos de Acciones]]="","",'Formulario PPGR1'!#REF!)</f>
        <v>#REF!</v>
      </c>
      <c r="D980" s="419" t="e">
        <f>IF(Tabla46[[#This Row],[Tipos de Acciones]]="","",'Formulario PPGR1'!#REF!)</f>
        <v>#REF!</v>
      </c>
      <c r="E980" s="419" t="e">
        <f>IF(Tabla46[[#This Row],[Tipos de Acciones]]="","",'Formulario PPGR1'!#REF!)</f>
        <v>#REF!</v>
      </c>
      <c r="F980" s="419" t="e">
        <f>IF(Tabla46[[#This Row],[Tipos de Acciones]]="","",'Formulario PPGR1'!#REF!)</f>
        <v>#REF!</v>
      </c>
      <c r="G980" s="416" t="s">
        <v>936</v>
      </c>
      <c r="H980" s="416" t="s">
        <v>2221</v>
      </c>
      <c r="I980" s="417" t="s">
        <v>2244</v>
      </c>
      <c r="J980" s="416" t="s">
        <v>2244</v>
      </c>
      <c r="K980" s="418" t="s">
        <v>2245</v>
      </c>
      <c r="L980" s="416" t="s">
        <v>469</v>
      </c>
      <c r="M980" s="316" t="s">
        <v>2293</v>
      </c>
      <c r="N980" s="316" t="s">
        <v>1157</v>
      </c>
      <c r="O980" s="415" t="s">
        <v>2200</v>
      </c>
      <c r="P980" s="318" t="s">
        <v>1157</v>
      </c>
      <c r="Q980" s="293" t="s">
        <v>2201</v>
      </c>
      <c r="R980" s="293">
        <v>1</v>
      </c>
      <c r="S980" s="517">
        <v>14666.65</v>
      </c>
      <c r="T980" s="520" t="e">
        <f>+[1]!Tabla46[[#This Row],[Precio Unitario]]*[1]!Tabla46[[#This Row],[Cantidad de Insumos]]</f>
        <v>#REF!</v>
      </c>
      <c r="U980" s="414">
        <v>239601</v>
      </c>
      <c r="V980" s="328" t="s">
        <v>926</v>
      </c>
      <c r="W980" s="420"/>
    </row>
    <row r="981" spans="2:23" ht="18.75" hidden="1" customHeight="1" x14ac:dyDescent="0.2">
      <c r="B981" s="419" t="e">
        <f>IF(Tabla46[[#This Row],[Tipos de Acciones]]="","",CONCATENATE(Tabla46[[#This Row],[POA]],".",Tabla46[[#This Row],[SRS]],".",Tabla46[[#This Row],[AREA]],".",Tabla46[[#This Row],[TIPO]]))</f>
        <v>#REF!</v>
      </c>
      <c r="C981" s="419" t="e">
        <f>IF(Tabla46[[#This Row],[Tipos de Acciones]]="","",'Formulario PPGR1'!#REF!)</f>
        <v>#REF!</v>
      </c>
      <c r="D981" s="419" t="e">
        <f>IF(Tabla46[[#This Row],[Tipos de Acciones]]="","",'Formulario PPGR1'!#REF!)</f>
        <v>#REF!</v>
      </c>
      <c r="E981" s="419" t="e">
        <f>IF(Tabla46[[#This Row],[Tipos de Acciones]]="","",'Formulario PPGR1'!#REF!)</f>
        <v>#REF!</v>
      </c>
      <c r="F981" s="419" t="e">
        <f>IF(Tabla46[[#This Row],[Tipos de Acciones]]="","",'Formulario PPGR1'!#REF!)</f>
        <v>#REF!</v>
      </c>
      <c r="G981" s="416" t="s">
        <v>936</v>
      </c>
      <c r="H981" s="416" t="s">
        <v>2221</v>
      </c>
      <c r="I981" s="417" t="s">
        <v>2246</v>
      </c>
      <c r="J981" s="416" t="s">
        <v>2246</v>
      </c>
      <c r="K981" s="418" t="s">
        <v>2247</v>
      </c>
      <c r="L981" s="416" t="s">
        <v>469</v>
      </c>
      <c r="M981" s="316" t="s">
        <v>2293</v>
      </c>
      <c r="N981" s="316" t="s">
        <v>1157</v>
      </c>
      <c r="O981" s="415" t="s">
        <v>2200</v>
      </c>
      <c r="P981" s="318" t="s">
        <v>1157</v>
      </c>
      <c r="Q981" s="293" t="s">
        <v>2201</v>
      </c>
      <c r="R981" s="293">
        <v>1</v>
      </c>
      <c r="S981" s="517">
        <v>257712</v>
      </c>
      <c r="T981" s="520" t="e">
        <f>+[1]!Tabla46[[#This Row],[Precio Unitario]]*[1]!Tabla46[[#This Row],[Cantidad de Insumos]]</f>
        <v>#REF!</v>
      </c>
      <c r="U981" s="414">
        <v>261401</v>
      </c>
      <c r="V981" s="328" t="s">
        <v>926</v>
      </c>
      <c r="W981" s="420"/>
    </row>
    <row r="982" spans="2:23" ht="18.75" hidden="1" customHeight="1" x14ac:dyDescent="0.2">
      <c r="B982" s="419" t="e">
        <f>IF(Tabla46[[#This Row],[Tipos de Acciones]]="","",CONCATENATE(Tabla46[[#This Row],[POA]],".",Tabla46[[#This Row],[SRS]],".",Tabla46[[#This Row],[AREA]],".",Tabla46[[#This Row],[TIPO]]))</f>
        <v>#REF!</v>
      </c>
      <c r="C982" s="419" t="e">
        <f>IF(Tabla46[[#This Row],[Tipos de Acciones]]="","",'Formulario PPGR1'!#REF!)</f>
        <v>#REF!</v>
      </c>
      <c r="D982" s="419" t="e">
        <f>IF(Tabla46[[#This Row],[Tipos de Acciones]]="","",'Formulario PPGR1'!#REF!)</f>
        <v>#REF!</v>
      </c>
      <c r="E982" s="419" t="e">
        <f>IF(Tabla46[[#This Row],[Tipos de Acciones]]="","",'Formulario PPGR1'!#REF!)</f>
        <v>#REF!</v>
      </c>
      <c r="F982" s="419" t="e">
        <f>IF(Tabla46[[#This Row],[Tipos de Acciones]]="","",'Formulario PPGR1'!#REF!)</f>
        <v>#REF!</v>
      </c>
      <c r="G982" s="416" t="s">
        <v>936</v>
      </c>
      <c r="H982" s="416" t="s">
        <v>2209</v>
      </c>
      <c r="I982" s="417" t="s">
        <v>2200</v>
      </c>
      <c r="J982" s="416" t="s">
        <v>2248</v>
      </c>
      <c r="K982" s="418" t="s">
        <v>2248</v>
      </c>
      <c r="L982" s="416" t="s">
        <v>469</v>
      </c>
      <c r="M982" s="316" t="s">
        <v>2293</v>
      </c>
      <c r="N982" s="316" t="s">
        <v>1157</v>
      </c>
      <c r="O982" s="415" t="s">
        <v>2200</v>
      </c>
      <c r="P982" s="318" t="s">
        <v>1157</v>
      </c>
      <c r="Q982" s="293" t="s">
        <v>2201</v>
      </c>
      <c r="R982" s="293">
        <v>1</v>
      </c>
      <c r="S982" s="517">
        <v>30000</v>
      </c>
      <c r="T982" s="520" t="e">
        <f>+[1]!Tabla46[[#This Row],[Precio Unitario]]*[1]!Tabla46[[#This Row],[Cantidad de Insumos]]</f>
        <v>#REF!</v>
      </c>
      <c r="U982" s="414">
        <v>265801</v>
      </c>
      <c r="V982" s="328" t="s">
        <v>926</v>
      </c>
      <c r="W982" s="420"/>
    </row>
    <row r="983" spans="2:23" ht="18.75" hidden="1" customHeight="1" x14ac:dyDescent="0.2">
      <c r="B983" s="419" t="e">
        <f>IF(Tabla46[[#This Row],[Tipos de Acciones]]="","",CONCATENATE(Tabla46[[#This Row],[POA]],".",Tabla46[[#This Row],[SRS]],".",Tabla46[[#This Row],[AREA]],".",Tabla46[[#This Row],[TIPO]]))</f>
        <v>#REF!</v>
      </c>
      <c r="C983" s="419" t="e">
        <f>IF(Tabla46[[#This Row],[Tipos de Acciones]]="","",'Formulario PPGR1'!#REF!)</f>
        <v>#REF!</v>
      </c>
      <c r="D983" s="419" t="e">
        <f>IF(Tabla46[[#This Row],[Tipos de Acciones]]="","",'Formulario PPGR1'!#REF!)</f>
        <v>#REF!</v>
      </c>
      <c r="E983" s="419" t="e">
        <f>IF(Tabla46[[#This Row],[Tipos de Acciones]]="","",'Formulario PPGR1'!#REF!)</f>
        <v>#REF!</v>
      </c>
      <c r="F983" s="419" t="e">
        <f>IF(Tabla46[[#This Row],[Tipos de Acciones]]="","",'Formulario PPGR1'!#REF!)</f>
        <v>#REF!</v>
      </c>
      <c r="G983" s="416" t="s">
        <v>934</v>
      </c>
      <c r="H983" s="416" t="s">
        <v>2209</v>
      </c>
      <c r="I983" s="417" t="s">
        <v>2200</v>
      </c>
      <c r="J983" s="416" t="s">
        <v>2248</v>
      </c>
      <c r="K983" s="418" t="s">
        <v>2248</v>
      </c>
      <c r="L983" s="416" t="s">
        <v>469</v>
      </c>
      <c r="M983" s="316" t="s">
        <v>2293</v>
      </c>
      <c r="N983" s="316" t="s">
        <v>1157</v>
      </c>
      <c r="O983" s="415" t="s">
        <v>2200</v>
      </c>
      <c r="P983" s="318" t="s">
        <v>1157</v>
      </c>
      <c r="Q983" s="293" t="s">
        <v>2201</v>
      </c>
      <c r="R983" s="293">
        <v>3</v>
      </c>
      <c r="S983" s="517">
        <v>5000</v>
      </c>
      <c r="T983" s="520" t="e">
        <f>+[1]!Tabla46[[#This Row],[Precio Unitario]]*[1]!Tabla46[[#This Row],[Cantidad de Insumos]]</f>
        <v>#REF!</v>
      </c>
      <c r="U983" s="414">
        <v>265801</v>
      </c>
      <c r="V983" s="328" t="s">
        <v>926</v>
      </c>
      <c r="W983" s="420"/>
    </row>
    <row r="984" spans="2:23" ht="18.75" hidden="1" customHeight="1" x14ac:dyDescent="0.2">
      <c r="B984" s="419" t="e">
        <f>IF(Tabla46[[#This Row],[Tipos de Acciones]]="","",CONCATENATE(Tabla46[[#This Row],[POA]],".",Tabla46[[#This Row],[SRS]],".",Tabla46[[#This Row],[AREA]],".",Tabla46[[#This Row],[TIPO]]))</f>
        <v>#REF!</v>
      </c>
      <c r="C984" s="419" t="e">
        <f>IF(Tabla46[[#This Row],[Tipos de Acciones]]="","",'Formulario PPGR1'!#REF!)</f>
        <v>#REF!</v>
      </c>
      <c r="D984" s="419" t="e">
        <f>IF(Tabla46[[#This Row],[Tipos de Acciones]]="","",'Formulario PPGR1'!#REF!)</f>
        <v>#REF!</v>
      </c>
      <c r="E984" s="419" t="e">
        <f>IF(Tabla46[[#This Row],[Tipos de Acciones]]="","",'Formulario PPGR1'!#REF!)</f>
        <v>#REF!</v>
      </c>
      <c r="F984" s="419" t="e">
        <f>IF(Tabla46[[#This Row],[Tipos de Acciones]]="","",'Formulario PPGR1'!#REF!)</f>
        <v>#REF!</v>
      </c>
      <c r="G984" s="416" t="s">
        <v>936</v>
      </c>
      <c r="H984" s="416" t="s">
        <v>2206</v>
      </c>
      <c r="I984" s="417" t="s">
        <v>2212</v>
      </c>
      <c r="J984" s="416" t="s">
        <v>2212</v>
      </c>
      <c r="K984" s="418" t="s">
        <v>2213</v>
      </c>
      <c r="L984" s="416" t="s">
        <v>469</v>
      </c>
      <c r="M984" s="316" t="s">
        <v>2294</v>
      </c>
      <c r="N984" s="316" t="s">
        <v>1157</v>
      </c>
      <c r="O984" s="415" t="s">
        <v>2200</v>
      </c>
      <c r="P984" s="318" t="s">
        <v>1157</v>
      </c>
      <c r="Q984" s="293" t="s">
        <v>2201</v>
      </c>
      <c r="R984" s="293">
        <v>1</v>
      </c>
      <c r="S984" s="517">
        <v>56050</v>
      </c>
      <c r="T984" s="520" t="e">
        <f>+[1]!Tabla46[[#This Row],[Precio Unitario]]*[1]!Tabla46[[#This Row],[Cantidad de Insumos]]</f>
        <v>#REF!</v>
      </c>
      <c r="U984" s="414">
        <v>261301</v>
      </c>
      <c r="V984" s="328" t="s">
        <v>926</v>
      </c>
      <c r="W984" s="420"/>
    </row>
    <row r="985" spans="2:23" ht="18.75" hidden="1" customHeight="1" x14ac:dyDescent="0.2">
      <c r="B985" s="419" t="e">
        <f>IF(Tabla46[[#This Row],[Tipos de Acciones]]="","",CONCATENATE(Tabla46[[#This Row],[POA]],".",Tabla46[[#This Row],[SRS]],".",Tabla46[[#This Row],[AREA]],".",Tabla46[[#This Row],[TIPO]]))</f>
        <v>#REF!</v>
      </c>
      <c r="C985" s="419" t="e">
        <f>IF(Tabla46[[#This Row],[Tipos de Acciones]]="","",'Formulario PPGR1'!#REF!)</f>
        <v>#REF!</v>
      </c>
      <c r="D985" s="419" t="e">
        <f>IF(Tabla46[[#This Row],[Tipos de Acciones]]="","",'Formulario PPGR1'!#REF!)</f>
        <v>#REF!</v>
      </c>
      <c r="E985" s="419" t="e">
        <f>IF(Tabla46[[#This Row],[Tipos de Acciones]]="","",'Formulario PPGR1'!#REF!)</f>
        <v>#REF!</v>
      </c>
      <c r="F985" s="419" t="e">
        <f>IF(Tabla46[[#This Row],[Tipos de Acciones]]="","",'Formulario PPGR1'!#REF!)</f>
        <v>#REF!</v>
      </c>
      <c r="G985" s="416" t="s">
        <v>936</v>
      </c>
      <c r="H985" s="416" t="s">
        <v>2221</v>
      </c>
      <c r="I985" s="417" t="s">
        <v>2236</v>
      </c>
      <c r="J985" s="416" t="s">
        <v>2236</v>
      </c>
      <c r="K985" s="418" t="s">
        <v>2237</v>
      </c>
      <c r="L985" s="416" t="s">
        <v>469</v>
      </c>
      <c r="M985" s="316" t="s">
        <v>2294</v>
      </c>
      <c r="N985" s="316" t="s">
        <v>1157</v>
      </c>
      <c r="O985" s="415" t="s">
        <v>2200</v>
      </c>
      <c r="P985" s="318" t="s">
        <v>1157</v>
      </c>
      <c r="Q985" s="293" t="s">
        <v>2201</v>
      </c>
      <c r="R985" s="293">
        <v>2</v>
      </c>
      <c r="S985" s="517">
        <v>15733.33</v>
      </c>
      <c r="T985" s="520" t="e">
        <f>+[1]!Tabla46[[#This Row],[Precio Unitario]]*[1]!Tabla46[[#This Row],[Cantidad de Insumos]]</f>
        <v>#REF!</v>
      </c>
      <c r="U985" s="414">
        <v>239301</v>
      </c>
      <c r="V985" s="328" t="s">
        <v>926</v>
      </c>
      <c r="W985" s="420"/>
    </row>
    <row r="986" spans="2:23" ht="18.75" hidden="1" customHeight="1" x14ac:dyDescent="0.2">
      <c r="B986" s="419" t="e">
        <f>IF(Tabla46[[#This Row],[Tipos de Acciones]]="","",CONCATENATE(Tabla46[[#This Row],[POA]],".",Tabla46[[#This Row],[SRS]],".",Tabla46[[#This Row],[AREA]],".",Tabla46[[#This Row],[TIPO]]))</f>
        <v>#REF!</v>
      </c>
      <c r="C986" s="419" t="e">
        <f>IF(Tabla46[[#This Row],[Tipos de Acciones]]="","",'Formulario PPGR1'!#REF!)</f>
        <v>#REF!</v>
      </c>
      <c r="D986" s="419" t="e">
        <f>IF(Tabla46[[#This Row],[Tipos de Acciones]]="","",'Formulario PPGR1'!#REF!)</f>
        <v>#REF!</v>
      </c>
      <c r="E986" s="419" t="e">
        <f>IF(Tabla46[[#This Row],[Tipos de Acciones]]="","",'Formulario PPGR1'!#REF!)</f>
        <v>#REF!</v>
      </c>
      <c r="F986" s="419" t="e">
        <f>IF(Tabla46[[#This Row],[Tipos de Acciones]]="","",'Formulario PPGR1'!#REF!)</f>
        <v>#REF!</v>
      </c>
      <c r="G986" s="416" t="s">
        <v>936</v>
      </c>
      <c r="H986" s="416" t="s">
        <v>2221</v>
      </c>
      <c r="I986" s="417" t="s">
        <v>2222</v>
      </c>
      <c r="J986" s="416" t="s">
        <v>2222</v>
      </c>
      <c r="K986" s="418" t="s">
        <v>2226</v>
      </c>
      <c r="L986" s="416" t="s">
        <v>469</v>
      </c>
      <c r="M986" s="316" t="s">
        <v>2294</v>
      </c>
      <c r="N986" s="316" t="s">
        <v>1157</v>
      </c>
      <c r="O986" s="415" t="s">
        <v>2200</v>
      </c>
      <c r="P986" s="318" t="s">
        <v>1157</v>
      </c>
      <c r="Q986" s="293" t="s">
        <v>2201</v>
      </c>
      <c r="R986" s="293">
        <v>1</v>
      </c>
      <c r="S986" s="517">
        <v>104465.4</v>
      </c>
      <c r="T986" s="520" t="e">
        <f>+[1]!Tabla46[[#This Row],[Precio Unitario]]*[1]!Tabla46[[#This Row],[Cantidad de Insumos]]</f>
        <v>#REF!</v>
      </c>
      <c r="U986" s="414">
        <v>261901</v>
      </c>
      <c r="V986" s="328" t="s">
        <v>926</v>
      </c>
      <c r="W986" s="420"/>
    </row>
    <row r="987" spans="2:23" ht="18.75" hidden="1" customHeight="1" x14ac:dyDescent="0.2">
      <c r="B987" s="419" t="e">
        <f>IF(Tabla46[[#This Row],[Tipos de Acciones]]="","",CONCATENATE(Tabla46[[#This Row],[POA]],".",Tabla46[[#This Row],[SRS]],".",Tabla46[[#This Row],[AREA]],".",Tabla46[[#This Row],[TIPO]]))</f>
        <v>#REF!</v>
      </c>
      <c r="C987" s="419" t="e">
        <f>IF(Tabla46[[#This Row],[Tipos de Acciones]]="","",'Formulario PPGR1'!#REF!)</f>
        <v>#REF!</v>
      </c>
      <c r="D987" s="419" t="e">
        <f>IF(Tabla46[[#This Row],[Tipos de Acciones]]="","",'Formulario PPGR1'!#REF!)</f>
        <v>#REF!</v>
      </c>
      <c r="E987" s="419" t="e">
        <f>IF(Tabla46[[#This Row],[Tipos de Acciones]]="","",'Formulario PPGR1'!#REF!)</f>
        <v>#REF!</v>
      </c>
      <c r="F987" s="419" t="e">
        <f>IF(Tabla46[[#This Row],[Tipos de Acciones]]="","",'Formulario PPGR1'!#REF!)</f>
        <v>#REF!</v>
      </c>
      <c r="G987" s="416" t="s">
        <v>936</v>
      </c>
      <c r="H987" s="416" t="s">
        <v>2218</v>
      </c>
      <c r="I987" s="417" t="s">
        <v>2219</v>
      </c>
      <c r="J987" s="416" t="s">
        <v>2219</v>
      </c>
      <c r="K987" s="418" t="s">
        <v>2220</v>
      </c>
      <c r="L987" s="416" t="s">
        <v>469</v>
      </c>
      <c r="M987" s="316" t="s">
        <v>2294</v>
      </c>
      <c r="N987" s="316" t="s">
        <v>1157</v>
      </c>
      <c r="O987" s="415" t="s">
        <v>2200</v>
      </c>
      <c r="P987" s="318" t="s">
        <v>1157</v>
      </c>
      <c r="Q987" s="293" t="s">
        <v>2201</v>
      </c>
      <c r="R987" s="293">
        <v>2</v>
      </c>
      <c r="S987" s="517">
        <v>8600</v>
      </c>
      <c r="T987" s="520" t="e">
        <f>+[1]!Tabla46[[#This Row],[Precio Unitario]]*[1]!Tabla46[[#This Row],[Cantidad de Insumos]]</f>
        <v>#REF!</v>
      </c>
      <c r="U987" s="414">
        <v>239601</v>
      </c>
      <c r="V987" s="328" t="s">
        <v>926</v>
      </c>
      <c r="W987" s="420"/>
    </row>
    <row r="988" spans="2:23" ht="18.75" hidden="1" customHeight="1" x14ac:dyDescent="0.2">
      <c r="B988" s="419" t="e">
        <f>IF(Tabla46[[#This Row],[Tipos de Acciones]]="","",CONCATENATE(Tabla46[[#This Row],[POA]],".",Tabla46[[#This Row],[SRS]],".",Tabla46[[#This Row],[AREA]],".",Tabla46[[#This Row],[TIPO]]))</f>
        <v>#REF!</v>
      </c>
      <c r="C988" s="419" t="e">
        <f>IF(Tabla46[[#This Row],[Tipos de Acciones]]="","",'Formulario PPGR1'!#REF!)</f>
        <v>#REF!</v>
      </c>
      <c r="D988" s="419" t="e">
        <f>IF(Tabla46[[#This Row],[Tipos de Acciones]]="","",'Formulario PPGR1'!#REF!)</f>
        <v>#REF!</v>
      </c>
      <c r="E988" s="419" t="e">
        <f>IF(Tabla46[[#This Row],[Tipos de Acciones]]="","",'Formulario PPGR1'!#REF!)</f>
        <v>#REF!</v>
      </c>
      <c r="F988" s="419" t="e">
        <f>IF(Tabla46[[#This Row],[Tipos de Acciones]]="","",'Formulario PPGR1'!#REF!)</f>
        <v>#REF!</v>
      </c>
      <c r="G988" s="416" t="s">
        <v>936</v>
      </c>
      <c r="H988" s="416" t="s">
        <v>2221</v>
      </c>
      <c r="I988" s="417" t="s">
        <v>2222</v>
      </c>
      <c r="J988" s="416" t="s">
        <v>2222</v>
      </c>
      <c r="K988" s="418" t="s">
        <v>2223</v>
      </c>
      <c r="L988" s="416" t="s">
        <v>469</v>
      </c>
      <c r="M988" s="316" t="s">
        <v>2294</v>
      </c>
      <c r="N988" s="316" t="s">
        <v>1157</v>
      </c>
      <c r="O988" s="415" t="s">
        <v>2200</v>
      </c>
      <c r="P988" s="318" t="s">
        <v>1157</v>
      </c>
      <c r="Q988" s="293" t="s">
        <v>2201</v>
      </c>
      <c r="R988" s="293">
        <v>2</v>
      </c>
      <c r="S988" s="517">
        <v>43660</v>
      </c>
      <c r="T988" s="520" t="e">
        <f>+[1]!Tabla46[[#This Row],[Precio Unitario]]*[1]!Tabla46[[#This Row],[Cantidad de Insumos]]</f>
        <v>#REF!</v>
      </c>
      <c r="U988" s="414">
        <v>261901</v>
      </c>
      <c r="V988" s="328" t="s">
        <v>926</v>
      </c>
      <c r="W988" s="420"/>
    </row>
    <row r="989" spans="2:23" ht="18.75" hidden="1" customHeight="1" x14ac:dyDescent="0.2">
      <c r="B989" s="419" t="e">
        <f>IF(Tabla46[[#This Row],[Tipos de Acciones]]="","",CONCATENATE(Tabla46[[#This Row],[POA]],".",Tabla46[[#This Row],[SRS]],".",Tabla46[[#This Row],[AREA]],".",Tabla46[[#This Row],[TIPO]]))</f>
        <v>#REF!</v>
      </c>
      <c r="C989" s="419" t="e">
        <f>IF(Tabla46[[#This Row],[Tipos de Acciones]]="","",'Formulario PPGR1'!#REF!)</f>
        <v>#REF!</v>
      </c>
      <c r="D989" s="419" t="e">
        <f>IF(Tabla46[[#This Row],[Tipos de Acciones]]="","",'Formulario PPGR1'!#REF!)</f>
        <v>#REF!</v>
      </c>
      <c r="E989" s="419" t="e">
        <f>IF(Tabla46[[#This Row],[Tipos de Acciones]]="","",'Formulario PPGR1'!#REF!)</f>
        <v>#REF!</v>
      </c>
      <c r="F989" s="419" t="e">
        <f>IF(Tabla46[[#This Row],[Tipos de Acciones]]="","",'Formulario PPGR1'!#REF!)</f>
        <v>#REF!</v>
      </c>
      <c r="G989" s="416" t="s">
        <v>936</v>
      </c>
      <c r="H989" s="416" t="s">
        <v>2221</v>
      </c>
      <c r="I989" s="417" t="s">
        <v>2224</v>
      </c>
      <c r="J989" s="416" t="s">
        <v>2224</v>
      </c>
      <c r="K989" s="418" t="s">
        <v>2225</v>
      </c>
      <c r="L989" s="416" t="s">
        <v>469</v>
      </c>
      <c r="M989" s="316" t="s">
        <v>2294</v>
      </c>
      <c r="N989" s="316" t="s">
        <v>1157</v>
      </c>
      <c r="O989" s="415" t="s">
        <v>2200</v>
      </c>
      <c r="P989" s="318" t="s">
        <v>1157</v>
      </c>
      <c r="Q989" s="293" t="s">
        <v>2201</v>
      </c>
      <c r="R989" s="293">
        <v>1</v>
      </c>
      <c r="S989" s="517">
        <v>44333.33</v>
      </c>
      <c r="T989" s="520" t="e">
        <f>+[1]!Tabla46[[#This Row],[Precio Unitario]]*[1]!Tabla46[[#This Row],[Cantidad de Insumos]]</f>
        <v>#REF!</v>
      </c>
      <c r="U989" s="414">
        <v>239301</v>
      </c>
      <c r="V989" s="328" t="s">
        <v>926</v>
      </c>
      <c r="W989" s="420"/>
    </row>
    <row r="990" spans="2:23" ht="18.75" hidden="1" customHeight="1" x14ac:dyDescent="0.2">
      <c r="B990" s="419" t="e">
        <f>IF(Tabla46[[#This Row],[Tipos de Acciones]]="","",CONCATENATE(Tabla46[[#This Row],[POA]],".",Tabla46[[#This Row],[SRS]],".",Tabla46[[#This Row],[AREA]],".",Tabla46[[#This Row],[TIPO]]))</f>
        <v>#REF!</v>
      </c>
      <c r="C990" s="419" t="e">
        <f>IF(Tabla46[[#This Row],[Tipos de Acciones]]="","",'Formulario PPGR1'!#REF!)</f>
        <v>#REF!</v>
      </c>
      <c r="D990" s="419" t="e">
        <f>IF(Tabla46[[#This Row],[Tipos de Acciones]]="","",'Formulario PPGR1'!#REF!)</f>
        <v>#REF!</v>
      </c>
      <c r="E990" s="419" t="e">
        <f>IF(Tabla46[[#This Row],[Tipos de Acciones]]="","",'Formulario PPGR1'!#REF!)</f>
        <v>#REF!</v>
      </c>
      <c r="F990" s="419" t="e">
        <f>IF(Tabla46[[#This Row],[Tipos de Acciones]]="","",'Formulario PPGR1'!#REF!)</f>
        <v>#REF!</v>
      </c>
      <c r="G990" s="416" t="s">
        <v>936</v>
      </c>
      <c r="H990" s="416" t="s">
        <v>2221</v>
      </c>
      <c r="I990" s="417" t="s">
        <v>2231</v>
      </c>
      <c r="J990" s="416" t="s">
        <v>2231</v>
      </c>
      <c r="K990" s="418" t="s">
        <v>2232</v>
      </c>
      <c r="L990" s="416" t="s">
        <v>469</v>
      </c>
      <c r="M990" s="316" t="s">
        <v>2294</v>
      </c>
      <c r="N990" s="316" t="s">
        <v>1157</v>
      </c>
      <c r="O990" s="415" t="s">
        <v>2200</v>
      </c>
      <c r="P990" s="318" t="s">
        <v>1157</v>
      </c>
      <c r="Q990" s="293" t="s">
        <v>2201</v>
      </c>
      <c r="R990" s="293">
        <v>2</v>
      </c>
      <c r="S990" s="517">
        <v>32099.97</v>
      </c>
      <c r="T990" s="520" t="e">
        <f>+[1]!Tabla46[[#This Row],[Precio Unitario]]*[1]!Tabla46[[#This Row],[Cantidad de Insumos]]</f>
        <v>#REF!</v>
      </c>
      <c r="U990" s="414">
        <v>239301</v>
      </c>
      <c r="V990" s="328" t="s">
        <v>926</v>
      </c>
      <c r="W990" s="420"/>
    </row>
    <row r="991" spans="2:23" ht="18.75" hidden="1" customHeight="1" x14ac:dyDescent="0.2">
      <c r="B991" s="419" t="e">
        <f>IF(Tabla46[[#This Row],[Tipos de Acciones]]="","",CONCATENATE(Tabla46[[#This Row],[POA]],".",Tabla46[[#This Row],[SRS]],".",Tabla46[[#This Row],[AREA]],".",Tabla46[[#This Row],[TIPO]]))</f>
        <v>#REF!</v>
      </c>
      <c r="C991" s="419" t="e">
        <f>IF(Tabla46[[#This Row],[Tipos de Acciones]]="","",'Formulario PPGR1'!#REF!)</f>
        <v>#REF!</v>
      </c>
      <c r="D991" s="419" t="e">
        <f>IF(Tabla46[[#This Row],[Tipos de Acciones]]="","",'Formulario PPGR1'!#REF!)</f>
        <v>#REF!</v>
      </c>
      <c r="E991" s="419" t="e">
        <f>IF(Tabla46[[#This Row],[Tipos de Acciones]]="","",'Formulario PPGR1'!#REF!)</f>
        <v>#REF!</v>
      </c>
      <c r="F991" s="419" t="e">
        <f>IF(Tabla46[[#This Row],[Tipos de Acciones]]="","",'Formulario PPGR1'!#REF!)</f>
        <v>#REF!</v>
      </c>
      <c r="G991" s="416" t="s">
        <v>936</v>
      </c>
      <c r="H991" s="416" t="s">
        <v>2221</v>
      </c>
      <c r="I991" s="417" t="s">
        <v>2233</v>
      </c>
      <c r="J991" s="416" t="s">
        <v>2234</v>
      </c>
      <c r="K991" s="418" t="s">
        <v>2235</v>
      </c>
      <c r="L991" s="416" t="s">
        <v>469</v>
      </c>
      <c r="M991" s="316" t="s">
        <v>2294</v>
      </c>
      <c r="N991" s="316" t="s">
        <v>1157</v>
      </c>
      <c r="O991" s="415" t="s">
        <v>2200</v>
      </c>
      <c r="P991" s="318" t="s">
        <v>1157</v>
      </c>
      <c r="Q991" s="293" t="s">
        <v>2201</v>
      </c>
      <c r="R991" s="293">
        <v>1</v>
      </c>
      <c r="S991" s="517">
        <v>8270</v>
      </c>
      <c r="T991" s="520" t="e">
        <f>+[1]!Tabla46[[#This Row],[Precio Unitario]]*[1]!Tabla46[[#This Row],[Cantidad de Insumos]]</f>
        <v>#REF!</v>
      </c>
      <c r="U991" s="414">
        <v>239301</v>
      </c>
      <c r="V991" s="328" t="s">
        <v>926</v>
      </c>
      <c r="W991" s="420"/>
    </row>
    <row r="992" spans="2:23" ht="18.75" hidden="1" customHeight="1" x14ac:dyDescent="0.2">
      <c r="B992" s="419" t="e">
        <f>IF(Tabla46[[#This Row],[Tipos de Acciones]]="","",CONCATENATE(Tabla46[[#This Row],[POA]],".",Tabla46[[#This Row],[SRS]],".",Tabla46[[#This Row],[AREA]],".",Tabla46[[#This Row],[TIPO]]))</f>
        <v>#REF!</v>
      </c>
      <c r="C992" s="419" t="e">
        <f>IF(Tabla46[[#This Row],[Tipos de Acciones]]="","",'Formulario PPGR1'!#REF!)</f>
        <v>#REF!</v>
      </c>
      <c r="D992" s="419" t="e">
        <f>IF(Tabla46[[#This Row],[Tipos de Acciones]]="","",'Formulario PPGR1'!#REF!)</f>
        <v>#REF!</v>
      </c>
      <c r="E992" s="419" t="e">
        <f>IF(Tabla46[[#This Row],[Tipos de Acciones]]="","",'Formulario PPGR1'!#REF!)</f>
        <v>#REF!</v>
      </c>
      <c r="F992" s="419" t="e">
        <f>IF(Tabla46[[#This Row],[Tipos de Acciones]]="","",'Formulario PPGR1'!#REF!)</f>
        <v>#REF!</v>
      </c>
      <c r="G992" s="416" t="s">
        <v>936</v>
      </c>
      <c r="H992" s="416" t="s">
        <v>2221</v>
      </c>
      <c r="I992" s="417" t="s">
        <v>2241</v>
      </c>
      <c r="J992" s="416" t="s">
        <v>2241</v>
      </c>
      <c r="K992" s="418" t="s">
        <v>2242</v>
      </c>
      <c r="L992" s="416" t="s">
        <v>469</v>
      </c>
      <c r="M992" s="316" t="s">
        <v>2294</v>
      </c>
      <c r="N992" s="316" t="s">
        <v>1157</v>
      </c>
      <c r="O992" s="415" t="s">
        <v>2200</v>
      </c>
      <c r="P992" s="318" t="s">
        <v>1157</v>
      </c>
      <c r="Q992" s="293" t="s">
        <v>2201</v>
      </c>
      <c r="R992" s="293">
        <v>2</v>
      </c>
      <c r="S992" s="517">
        <v>980</v>
      </c>
      <c r="T992" s="520" t="e">
        <f>+[1]!Tabla46[[#This Row],[Precio Unitario]]*[1]!Tabla46[[#This Row],[Cantidad de Insumos]]</f>
        <v>#REF!</v>
      </c>
      <c r="U992" s="414">
        <v>239301</v>
      </c>
      <c r="V992" s="328" t="s">
        <v>926</v>
      </c>
      <c r="W992" s="420"/>
    </row>
    <row r="993" spans="2:23" ht="18.75" hidden="1" customHeight="1" x14ac:dyDescent="0.2">
      <c r="B993" s="419" t="e">
        <f>IF(Tabla46[[#This Row],[Tipos de Acciones]]="","",CONCATENATE(Tabla46[[#This Row],[POA]],".",Tabla46[[#This Row],[SRS]],".",Tabla46[[#This Row],[AREA]],".",Tabla46[[#This Row],[TIPO]]))</f>
        <v>#REF!</v>
      </c>
      <c r="C993" s="419" t="e">
        <f>IF(Tabla46[[#This Row],[Tipos de Acciones]]="","",'Formulario PPGR1'!#REF!)</f>
        <v>#REF!</v>
      </c>
      <c r="D993" s="419" t="e">
        <f>IF(Tabla46[[#This Row],[Tipos de Acciones]]="","",'Formulario PPGR1'!#REF!)</f>
        <v>#REF!</v>
      </c>
      <c r="E993" s="419" t="e">
        <f>IF(Tabla46[[#This Row],[Tipos de Acciones]]="","",'Formulario PPGR1'!#REF!)</f>
        <v>#REF!</v>
      </c>
      <c r="F993" s="419" t="e">
        <f>IF(Tabla46[[#This Row],[Tipos de Acciones]]="","",'Formulario PPGR1'!#REF!)</f>
        <v>#REF!</v>
      </c>
      <c r="G993" s="416" t="s">
        <v>936</v>
      </c>
      <c r="H993" s="416" t="s">
        <v>2221</v>
      </c>
      <c r="I993" s="417" t="s">
        <v>2241</v>
      </c>
      <c r="J993" s="416" t="s">
        <v>2241</v>
      </c>
      <c r="K993" s="418" t="s">
        <v>2243</v>
      </c>
      <c r="L993" s="416" t="s">
        <v>469</v>
      </c>
      <c r="M993" s="316" t="s">
        <v>2294</v>
      </c>
      <c r="N993" s="316" t="s">
        <v>1157</v>
      </c>
      <c r="O993" s="415" t="s">
        <v>2200</v>
      </c>
      <c r="P993" s="318" t="s">
        <v>1157</v>
      </c>
      <c r="Q993" s="293" t="s">
        <v>2201</v>
      </c>
      <c r="R993" s="293">
        <v>2</v>
      </c>
      <c r="S993" s="517">
        <v>3520</v>
      </c>
      <c r="T993" s="520" t="e">
        <f>+[1]!Tabla46[[#This Row],[Precio Unitario]]*[1]!Tabla46[[#This Row],[Cantidad de Insumos]]</f>
        <v>#REF!</v>
      </c>
      <c r="U993" s="414">
        <v>239301</v>
      </c>
      <c r="V993" s="328" t="s">
        <v>926</v>
      </c>
      <c r="W993" s="420"/>
    </row>
    <row r="994" spans="2:23" ht="18.75" hidden="1" customHeight="1" x14ac:dyDescent="0.2">
      <c r="B994" s="419" t="e">
        <f>IF(Tabla46[[#This Row],[Tipos de Acciones]]="","",CONCATENATE(Tabla46[[#This Row],[POA]],".",Tabla46[[#This Row],[SRS]],".",Tabla46[[#This Row],[AREA]],".",Tabla46[[#This Row],[TIPO]]))</f>
        <v>#REF!</v>
      </c>
      <c r="C994" s="419" t="e">
        <f>IF(Tabla46[[#This Row],[Tipos de Acciones]]="","",'Formulario PPGR1'!#REF!)</f>
        <v>#REF!</v>
      </c>
      <c r="D994" s="419" t="e">
        <f>IF(Tabla46[[#This Row],[Tipos de Acciones]]="","",'Formulario PPGR1'!#REF!)</f>
        <v>#REF!</v>
      </c>
      <c r="E994" s="419" t="e">
        <f>IF(Tabla46[[#This Row],[Tipos de Acciones]]="","",'Formulario PPGR1'!#REF!)</f>
        <v>#REF!</v>
      </c>
      <c r="F994" s="419" t="e">
        <f>IF(Tabla46[[#This Row],[Tipos de Acciones]]="","",'Formulario PPGR1'!#REF!)</f>
        <v>#REF!</v>
      </c>
      <c r="G994" s="416" t="s">
        <v>936</v>
      </c>
      <c r="H994" s="416" t="s">
        <v>2221</v>
      </c>
      <c r="I994" s="417" t="s">
        <v>2236</v>
      </c>
      <c r="J994" s="416" t="s">
        <v>2236</v>
      </c>
      <c r="K994" s="418" t="s">
        <v>2239</v>
      </c>
      <c r="L994" s="416" t="s">
        <v>469</v>
      </c>
      <c r="M994" s="316" t="s">
        <v>2294</v>
      </c>
      <c r="N994" s="316" t="s">
        <v>1157</v>
      </c>
      <c r="O994" s="415" t="s">
        <v>2200</v>
      </c>
      <c r="P994" s="318" t="s">
        <v>1157</v>
      </c>
      <c r="Q994" s="293" t="s">
        <v>2201</v>
      </c>
      <c r="R994" s="293">
        <v>2</v>
      </c>
      <c r="S994" s="517">
        <v>15733.33</v>
      </c>
      <c r="T994" s="520" t="e">
        <f>+[1]!Tabla46[[#This Row],[Precio Unitario]]*[1]!Tabla46[[#This Row],[Cantidad de Insumos]]</f>
        <v>#REF!</v>
      </c>
      <c r="U994" s="414">
        <v>239301</v>
      </c>
      <c r="V994" s="328" t="s">
        <v>926</v>
      </c>
      <c r="W994" s="420"/>
    </row>
    <row r="995" spans="2:23" ht="18.75" hidden="1" customHeight="1" x14ac:dyDescent="0.2">
      <c r="B995" s="419" t="e">
        <f>IF(Tabla46[[#This Row],[Tipos de Acciones]]="","",CONCATENATE(Tabla46[[#This Row],[POA]],".",Tabla46[[#This Row],[SRS]],".",Tabla46[[#This Row],[AREA]],".",Tabla46[[#This Row],[TIPO]]))</f>
        <v>#REF!</v>
      </c>
      <c r="C995" s="419" t="e">
        <f>IF(Tabla46[[#This Row],[Tipos de Acciones]]="","",'Formulario PPGR1'!#REF!)</f>
        <v>#REF!</v>
      </c>
      <c r="D995" s="419" t="e">
        <f>IF(Tabla46[[#This Row],[Tipos de Acciones]]="","",'Formulario PPGR1'!#REF!)</f>
        <v>#REF!</v>
      </c>
      <c r="E995" s="419" t="e">
        <f>IF(Tabla46[[#This Row],[Tipos de Acciones]]="","",'Formulario PPGR1'!#REF!)</f>
        <v>#REF!</v>
      </c>
      <c r="F995" s="419" t="e">
        <f>IF(Tabla46[[#This Row],[Tipos de Acciones]]="","",'Formulario PPGR1'!#REF!)</f>
        <v>#REF!</v>
      </c>
      <c r="G995" s="416" t="s">
        <v>936</v>
      </c>
      <c r="H995" s="416" t="s">
        <v>2221</v>
      </c>
      <c r="I995" s="417" t="s">
        <v>2236</v>
      </c>
      <c r="J995" s="416" t="s">
        <v>2236</v>
      </c>
      <c r="K995" s="418" t="s">
        <v>2240</v>
      </c>
      <c r="L995" s="416" t="s">
        <v>469</v>
      </c>
      <c r="M995" s="316" t="s">
        <v>2294</v>
      </c>
      <c r="N995" s="316" t="s">
        <v>1157</v>
      </c>
      <c r="O995" s="415" t="s">
        <v>2200</v>
      </c>
      <c r="P995" s="318" t="s">
        <v>1157</v>
      </c>
      <c r="Q995" s="293" t="s">
        <v>2201</v>
      </c>
      <c r="R995" s="293">
        <v>2</v>
      </c>
      <c r="S995" s="517">
        <v>4500</v>
      </c>
      <c r="T995" s="520" t="e">
        <f>+[1]!Tabla46[[#This Row],[Precio Unitario]]*[1]!Tabla46[[#This Row],[Cantidad de Insumos]]</f>
        <v>#REF!</v>
      </c>
      <c r="U995" s="414">
        <v>239301</v>
      </c>
      <c r="V995" s="328" t="s">
        <v>926</v>
      </c>
      <c r="W995" s="420"/>
    </row>
    <row r="996" spans="2:23" ht="18.75" hidden="1" customHeight="1" x14ac:dyDescent="0.2">
      <c r="B996" s="419" t="e">
        <f>IF(Tabla46[[#This Row],[Tipos de Acciones]]="","",CONCATENATE(Tabla46[[#This Row],[POA]],".",Tabla46[[#This Row],[SRS]],".",Tabla46[[#This Row],[AREA]],".",Tabla46[[#This Row],[TIPO]]))</f>
        <v>#REF!</v>
      </c>
      <c r="C996" s="419" t="e">
        <f>IF(Tabla46[[#This Row],[Tipos de Acciones]]="","",'Formulario PPGR1'!#REF!)</f>
        <v>#REF!</v>
      </c>
      <c r="D996" s="419" t="e">
        <f>IF(Tabla46[[#This Row],[Tipos de Acciones]]="","",'Formulario PPGR1'!#REF!)</f>
        <v>#REF!</v>
      </c>
      <c r="E996" s="419" t="e">
        <f>IF(Tabla46[[#This Row],[Tipos de Acciones]]="","",'Formulario PPGR1'!#REF!)</f>
        <v>#REF!</v>
      </c>
      <c r="F996" s="419" t="e">
        <f>IF(Tabla46[[#This Row],[Tipos de Acciones]]="","",'Formulario PPGR1'!#REF!)</f>
        <v>#REF!</v>
      </c>
      <c r="G996" s="416" t="s">
        <v>936</v>
      </c>
      <c r="H996" s="416" t="s">
        <v>2209</v>
      </c>
      <c r="I996" s="417" t="s">
        <v>2200</v>
      </c>
      <c r="J996" s="416" t="s">
        <v>2248</v>
      </c>
      <c r="K996" s="418" t="s">
        <v>2248</v>
      </c>
      <c r="L996" s="416" t="s">
        <v>469</v>
      </c>
      <c r="M996" s="316" t="s">
        <v>2294</v>
      </c>
      <c r="N996" s="316" t="s">
        <v>1157</v>
      </c>
      <c r="O996" s="415" t="s">
        <v>2200</v>
      </c>
      <c r="P996" s="318" t="s">
        <v>1157</v>
      </c>
      <c r="Q996" s="293" t="s">
        <v>2201</v>
      </c>
      <c r="R996" s="293">
        <v>1</v>
      </c>
      <c r="S996" s="517">
        <v>30000</v>
      </c>
      <c r="T996" s="520" t="e">
        <f>+[1]!Tabla46[[#This Row],[Precio Unitario]]*[1]!Tabla46[[#This Row],[Cantidad de Insumos]]</f>
        <v>#REF!</v>
      </c>
      <c r="U996" s="414">
        <v>265801</v>
      </c>
      <c r="V996" s="328" t="s">
        <v>926</v>
      </c>
      <c r="W996" s="420"/>
    </row>
    <row r="997" spans="2:23" ht="18.75" hidden="1" customHeight="1" x14ac:dyDescent="0.2">
      <c r="B997" s="419" t="e">
        <f>IF(Tabla46[[#This Row],[Tipos de Acciones]]="","",CONCATENATE(Tabla46[[#This Row],[POA]],".",Tabla46[[#This Row],[SRS]],".",Tabla46[[#This Row],[AREA]],".",Tabla46[[#This Row],[TIPO]]))</f>
        <v>#REF!</v>
      </c>
      <c r="C997" s="419" t="e">
        <f>IF(Tabla46[[#This Row],[Tipos de Acciones]]="","",'Formulario PPGR1'!#REF!)</f>
        <v>#REF!</v>
      </c>
      <c r="D997" s="419" t="e">
        <f>IF(Tabla46[[#This Row],[Tipos de Acciones]]="","",'Formulario PPGR1'!#REF!)</f>
        <v>#REF!</v>
      </c>
      <c r="E997" s="419" t="e">
        <f>IF(Tabla46[[#This Row],[Tipos de Acciones]]="","",'Formulario PPGR1'!#REF!)</f>
        <v>#REF!</v>
      </c>
      <c r="F997" s="419" t="e">
        <f>IF(Tabla46[[#This Row],[Tipos de Acciones]]="","",'Formulario PPGR1'!#REF!)</f>
        <v>#REF!</v>
      </c>
      <c r="G997" s="416" t="s">
        <v>934</v>
      </c>
      <c r="H997" s="416" t="s">
        <v>2209</v>
      </c>
      <c r="I997" s="417" t="s">
        <v>2200</v>
      </c>
      <c r="J997" s="416" t="s">
        <v>2248</v>
      </c>
      <c r="K997" s="418" t="s">
        <v>2248</v>
      </c>
      <c r="L997" s="416" t="s">
        <v>469</v>
      </c>
      <c r="M997" s="316" t="s">
        <v>2294</v>
      </c>
      <c r="N997" s="316" t="s">
        <v>1157</v>
      </c>
      <c r="O997" s="415" t="s">
        <v>2200</v>
      </c>
      <c r="P997" s="318" t="s">
        <v>1157</v>
      </c>
      <c r="Q997" s="293" t="s">
        <v>2201</v>
      </c>
      <c r="R997" s="293">
        <v>3</v>
      </c>
      <c r="S997" s="517">
        <v>5000</v>
      </c>
      <c r="T997" s="520" t="e">
        <f>+[1]!Tabla46[[#This Row],[Precio Unitario]]*[1]!Tabla46[[#This Row],[Cantidad de Insumos]]</f>
        <v>#REF!</v>
      </c>
      <c r="U997" s="414">
        <v>265801</v>
      </c>
      <c r="V997" s="328" t="s">
        <v>926</v>
      </c>
      <c r="W997" s="420"/>
    </row>
    <row r="998" spans="2:23" ht="18.75" hidden="1" customHeight="1" x14ac:dyDescent="0.2">
      <c r="B998" s="419" t="e">
        <f>IF(Tabla46[[#This Row],[Tipos de Acciones]]="","",CONCATENATE(Tabla46[[#This Row],[POA]],".",Tabla46[[#This Row],[SRS]],".",Tabla46[[#This Row],[AREA]],".",Tabla46[[#This Row],[TIPO]]))</f>
        <v>#REF!</v>
      </c>
      <c r="C998" s="419" t="e">
        <f>IF(Tabla46[[#This Row],[Tipos de Acciones]]="","",'Formulario PPGR1'!#REF!)</f>
        <v>#REF!</v>
      </c>
      <c r="D998" s="419" t="e">
        <f>IF(Tabla46[[#This Row],[Tipos de Acciones]]="","",'Formulario PPGR1'!#REF!)</f>
        <v>#REF!</v>
      </c>
      <c r="E998" s="419" t="e">
        <f>IF(Tabla46[[#This Row],[Tipos de Acciones]]="","",'Formulario PPGR1'!#REF!)</f>
        <v>#REF!</v>
      </c>
      <c r="F998" s="419" t="e">
        <f>IF(Tabla46[[#This Row],[Tipos de Acciones]]="","",'Formulario PPGR1'!#REF!)</f>
        <v>#REF!</v>
      </c>
      <c r="G998" s="416" t="s">
        <v>936</v>
      </c>
      <c r="H998" s="416" t="s">
        <v>2221</v>
      </c>
      <c r="I998" s="417" t="s">
        <v>2244</v>
      </c>
      <c r="J998" s="416" t="s">
        <v>2244</v>
      </c>
      <c r="K998" s="418" t="s">
        <v>2245</v>
      </c>
      <c r="L998" s="416" t="s">
        <v>469</v>
      </c>
      <c r="M998" s="316" t="s">
        <v>2294</v>
      </c>
      <c r="N998" s="316" t="s">
        <v>1157</v>
      </c>
      <c r="O998" s="415" t="s">
        <v>2200</v>
      </c>
      <c r="P998" s="318" t="s">
        <v>1157</v>
      </c>
      <c r="Q998" s="293" t="s">
        <v>2201</v>
      </c>
      <c r="R998" s="293">
        <v>1</v>
      </c>
      <c r="S998" s="517">
        <v>14666.65</v>
      </c>
      <c r="T998" s="520" t="e">
        <f>+[1]!Tabla46[[#This Row],[Precio Unitario]]*[1]!Tabla46[[#This Row],[Cantidad de Insumos]]</f>
        <v>#REF!</v>
      </c>
      <c r="U998" s="414">
        <v>239601</v>
      </c>
      <c r="V998" s="328" t="s">
        <v>926</v>
      </c>
      <c r="W998" s="420"/>
    </row>
    <row r="999" spans="2:23" ht="18.75" customHeight="1" x14ac:dyDescent="0.2">
      <c r="B999" s="419" t="e">
        <f>IF(Tabla46[[#This Row],[Tipos de Acciones]]="","",CONCATENATE(Tabla46[[#This Row],[POA]],".",Tabla46[[#This Row],[SRS]],".",Tabla46[[#This Row],[AREA]],".",Tabla46[[#This Row],[TIPO]]))</f>
        <v>#REF!</v>
      </c>
      <c r="C999" s="419" t="e">
        <f>IF(Tabla46[[#This Row],[Tipos de Acciones]]="","",'Formulario PPGR1'!#REF!)</f>
        <v>#REF!</v>
      </c>
      <c r="D999" s="419" t="e">
        <f>IF(Tabla46[[#This Row],[Tipos de Acciones]]="","",'Formulario PPGR1'!#REF!)</f>
        <v>#REF!</v>
      </c>
      <c r="E999" s="419" t="e">
        <f>IF(Tabla46[[#This Row],[Tipos de Acciones]]="","",'Formulario PPGR1'!#REF!)</f>
        <v>#REF!</v>
      </c>
      <c r="F999" s="419" t="e">
        <f>IF(Tabla46[[#This Row],[Tipos de Acciones]]="","",'Formulario PPGR1'!#REF!)</f>
        <v>#REF!</v>
      </c>
      <c r="G999" s="416" t="s">
        <v>936</v>
      </c>
      <c r="H999" s="416" t="s">
        <v>2221</v>
      </c>
      <c r="I999" s="417" t="s">
        <v>2246</v>
      </c>
      <c r="J999" s="416" t="s">
        <v>2246</v>
      </c>
      <c r="K999" s="418" t="s">
        <v>2247</v>
      </c>
      <c r="L999" s="416" t="s">
        <v>469</v>
      </c>
      <c r="M999" s="316" t="s">
        <v>2294</v>
      </c>
      <c r="N999" s="316" t="s">
        <v>1157</v>
      </c>
      <c r="O999" s="415" t="s">
        <v>2200</v>
      </c>
      <c r="P999" s="318" t="s">
        <v>1157</v>
      </c>
      <c r="Q999" s="293" t="s">
        <v>2201</v>
      </c>
      <c r="R999" s="293">
        <v>1</v>
      </c>
      <c r="S999" s="517">
        <v>257712</v>
      </c>
      <c r="T999" s="520" t="e">
        <f>+[1]!Tabla46[[#This Row],[Precio Unitario]]*[1]!Tabla46[[#This Row],[Cantidad de Insumos]]</f>
        <v>#REF!</v>
      </c>
      <c r="U999" s="414">
        <v>263101</v>
      </c>
      <c r="V999" s="328" t="s">
        <v>926</v>
      </c>
      <c r="W999" s="420"/>
    </row>
    <row r="1000" spans="2:23" ht="18.75" hidden="1" customHeight="1" x14ac:dyDescent="0.2">
      <c r="B1000" s="419" t="e">
        <f>IF(Tabla46[[#This Row],[Tipos de Acciones]]="","",CONCATENATE(Tabla46[[#This Row],[POA]],".",Tabla46[[#This Row],[SRS]],".",Tabla46[[#This Row],[AREA]],".",Tabla46[[#This Row],[TIPO]]))</f>
        <v>#REF!</v>
      </c>
      <c r="C1000" s="419" t="e">
        <f>IF(Tabla46[[#This Row],[Tipos de Acciones]]="","",'Formulario PPGR1'!#REF!)</f>
        <v>#REF!</v>
      </c>
      <c r="D1000" s="419" t="e">
        <f>IF(Tabla46[[#This Row],[Tipos de Acciones]]="","",'Formulario PPGR1'!#REF!)</f>
        <v>#REF!</v>
      </c>
      <c r="E1000" s="419" t="e">
        <f>IF(Tabla46[[#This Row],[Tipos de Acciones]]="","",'Formulario PPGR1'!#REF!)</f>
        <v>#REF!</v>
      </c>
      <c r="F1000" s="419" t="e">
        <f>IF(Tabla46[[#This Row],[Tipos de Acciones]]="","",'Formulario PPGR1'!#REF!)</f>
        <v>#REF!</v>
      </c>
      <c r="G1000" s="416" t="s">
        <v>936</v>
      </c>
      <c r="H1000" s="416" t="s">
        <v>2221</v>
      </c>
      <c r="I1000" s="417" t="s">
        <v>2236</v>
      </c>
      <c r="J1000" s="416" t="s">
        <v>2236</v>
      </c>
      <c r="K1000" s="418" t="s">
        <v>2238</v>
      </c>
      <c r="L1000" s="416" t="s">
        <v>469</v>
      </c>
      <c r="M1000" s="316" t="s">
        <v>2294</v>
      </c>
      <c r="N1000" s="316" t="s">
        <v>1157</v>
      </c>
      <c r="O1000" s="415" t="s">
        <v>2200</v>
      </c>
      <c r="P1000" s="318" t="s">
        <v>1157</v>
      </c>
      <c r="Q1000" s="293" t="s">
        <v>2201</v>
      </c>
      <c r="R1000" s="293">
        <v>2</v>
      </c>
      <c r="S1000" s="517">
        <v>4500</v>
      </c>
      <c r="T1000" s="520" t="e">
        <f>+[1]!Tabla46[[#This Row],[Precio Unitario]]*[1]!Tabla46[[#This Row],[Cantidad de Insumos]]</f>
        <v>#REF!</v>
      </c>
      <c r="U1000" s="414">
        <v>239301</v>
      </c>
      <c r="V1000" s="328" t="s">
        <v>926</v>
      </c>
      <c r="W1000" s="420"/>
    </row>
    <row r="1001" spans="2:23" ht="18.75" hidden="1" customHeight="1" x14ac:dyDescent="0.2">
      <c r="B1001" s="419" t="e">
        <f>IF(Tabla46[[#This Row],[Tipos de Acciones]]="","",CONCATENATE(Tabla46[[#This Row],[POA]],".",Tabla46[[#This Row],[SRS]],".",Tabla46[[#This Row],[AREA]],".",Tabla46[[#This Row],[TIPO]]))</f>
        <v>#REF!</v>
      </c>
      <c r="C1001" s="419" t="e">
        <f>IF(Tabla46[[#This Row],[Tipos de Acciones]]="","",'Formulario PPGR1'!#REF!)</f>
        <v>#REF!</v>
      </c>
      <c r="D1001" s="419" t="e">
        <f>IF(Tabla46[[#This Row],[Tipos de Acciones]]="","",'Formulario PPGR1'!#REF!)</f>
        <v>#REF!</v>
      </c>
      <c r="E1001" s="419" t="e">
        <f>IF(Tabla46[[#This Row],[Tipos de Acciones]]="","",'Formulario PPGR1'!#REF!)</f>
        <v>#REF!</v>
      </c>
      <c r="F1001" s="419" t="e">
        <f>IF(Tabla46[[#This Row],[Tipos de Acciones]]="","",'Formulario PPGR1'!#REF!)</f>
        <v>#REF!</v>
      </c>
      <c r="G1001" s="416" t="s">
        <v>936</v>
      </c>
      <c r="H1001" s="416" t="s">
        <v>2221</v>
      </c>
      <c r="I1001" s="417" t="s">
        <v>2227</v>
      </c>
      <c r="J1001" s="416" t="s">
        <v>2227</v>
      </c>
      <c r="K1001" s="418" t="s">
        <v>2228</v>
      </c>
      <c r="L1001" s="416" t="s">
        <v>469</v>
      </c>
      <c r="M1001" s="316" t="s">
        <v>2294</v>
      </c>
      <c r="N1001" s="316" t="s">
        <v>1157</v>
      </c>
      <c r="O1001" s="415" t="s">
        <v>2200</v>
      </c>
      <c r="P1001" s="318" t="s">
        <v>1157</v>
      </c>
      <c r="Q1001" s="293" t="s">
        <v>2201</v>
      </c>
      <c r="R1001" s="293">
        <v>1</v>
      </c>
      <c r="S1001" s="517">
        <v>12836.04</v>
      </c>
      <c r="T1001" s="520" t="e">
        <f>+[1]!Tabla46[[#This Row],[Precio Unitario]]*[1]!Tabla46[[#This Row],[Cantidad de Insumos]]</f>
        <v>#REF!</v>
      </c>
      <c r="U1001" s="414">
        <v>239301</v>
      </c>
      <c r="V1001" s="328" t="s">
        <v>926</v>
      </c>
      <c r="W1001" s="420"/>
    </row>
    <row r="1002" spans="2:23" ht="18.75" customHeight="1" x14ac:dyDescent="0.2">
      <c r="B1002" s="419" t="e">
        <f>IF(Tabla46[[#This Row],[Tipos de Acciones]]="","",CONCATENATE(Tabla46[[#This Row],[POA]],".",Tabla46[[#This Row],[SRS]],".",Tabla46[[#This Row],[AREA]],".",Tabla46[[#This Row],[TIPO]]))</f>
        <v>#REF!</v>
      </c>
      <c r="C1002" s="419" t="e">
        <f>IF(Tabla46[[#This Row],[Tipos de Acciones]]="","",'Formulario PPGR1'!#REF!)</f>
        <v>#REF!</v>
      </c>
      <c r="D1002" s="419" t="e">
        <f>IF(Tabla46[[#This Row],[Tipos de Acciones]]="","",'Formulario PPGR1'!#REF!)</f>
        <v>#REF!</v>
      </c>
      <c r="E1002" s="419" t="e">
        <f>IF(Tabla46[[#This Row],[Tipos de Acciones]]="","",'Formulario PPGR1'!#REF!)</f>
        <v>#REF!</v>
      </c>
      <c r="F1002" s="419" t="e">
        <f>IF(Tabla46[[#This Row],[Tipos de Acciones]]="","",'Formulario PPGR1'!#REF!)</f>
        <v>#REF!</v>
      </c>
      <c r="G1002" s="416" t="s">
        <v>936</v>
      </c>
      <c r="H1002" s="416" t="s">
        <v>2221</v>
      </c>
      <c r="I1002" s="417" t="s">
        <v>2229</v>
      </c>
      <c r="J1002" s="416" t="s">
        <v>2229</v>
      </c>
      <c r="K1002" s="418" t="s">
        <v>2230</v>
      </c>
      <c r="L1002" s="416" t="s">
        <v>469</v>
      </c>
      <c r="M1002" s="316" t="s">
        <v>2294</v>
      </c>
      <c r="N1002" s="316" t="s">
        <v>1157</v>
      </c>
      <c r="O1002" s="415" t="s">
        <v>2200</v>
      </c>
      <c r="P1002" s="318" t="s">
        <v>1157</v>
      </c>
      <c r="Q1002" s="293" t="s">
        <v>2201</v>
      </c>
      <c r="R1002" s="293">
        <v>1</v>
      </c>
      <c r="S1002" s="517">
        <v>180000</v>
      </c>
      <c r="T1002" s="520" t="e">
        <f>+[1]!Tabla46[[#This Row],[Precio Unitario]]*[1]!Tabla46[[#This Row],[Cantidad de Insumos]]</f>
        <v>#REF!</v>
      </c>
      <c r="U1002" s="414">
        <v>263101</v>
      </c>
      <c r="V1002" s="328" t="s">
        <v>926</v>
      </c>
      <c r="W1002" s="420"/>
    </row>
    <row r="1003" spans="2:23" ht="18.75" hidden="1" customHeight="1" x14ac:dyDescent="0.2">
      <c r="B1003" s="419" t="e">
        <f>IF(Tabla46[[#This Row],[Tipos de Acciones]]="","",CONCATENATE(Tabla46[[#This Row],[POA]],".",Tabla46[[#This Row],[SRS]],".",Tabla46[[#This Row],[AREA]],".",Tabla46[[#This Row],[TIPO]]))</f>
        <v>#REF!</v>
      </c>
      <c r="C1003" s="419" t="e">
        <f>IF(Tabla46[[#This Row],[Tipos de Acciones]]="","",'Formulario PPGR1'!#REF!)</f>
        <v>#REF!</v>
      </c>
      <c r="D1003" s="419" t="e">
        <f>IF(Tabla46[[#This Row],[Tipos de Acciones]]="","",'Formulario PPGR1'!#REF!)</f>
        <v>#REF!</v>
      </c>
      <c r="E1003" s="419" t="e">
        <f>IF(Tabla46[[#This Row],[Tipos de Acciones]]="","",'Formulario PPGR1'!#REF!)</f>
        <v>#REF!</v>
      </c>
      <c r="F1003" s="419" t="e">
        <f>IF(Tabla46[[#This Row],[Tipos de Acciones]]="","",'Formulario PPGR1'!#REF!)</f>
        <v>#REF!</v>
      </c>
      <c r="G1003" s="416" t="s">
        <v>934</v>
      </c>
      <c r="H1003" s="416" t="s">
        <v>2206</v>
      </c>
      <c r="I1003" s="417" t="s">
        <v>2212</v>
      </c>
      <c r="J1003" s="416" t="s">
        <v>2212</v>
      </c>
      <c r="K1003" s="418" t="s">
        <v>2213</v>
      </c>
      <c r="L1003" s="416" t="s">
        <v>469</v>
      </c>
      <c r="M1003" s="316" t="s">
        <v>2294</v>
      </c>
      <c r="N1003" s="316" t="s">
        <v>1157</v>
      </c>
      <c r="O1003" s="415" t="s">
        <v>2200</v>
      </c>
      <c r="P1003" s="318" t="s">
        <v>1157</v>
      </c>
      <c r="Q1003" s="293" t="s">
        <v>2201</v>
      </c>
      <c r="R1003" s="293">
        <v>3</v>
      </c>
      <c r="S1003" s="517">
        <v>5000</v>
      </c>
      <c r="T1003" s="520" t="e">
        <f>+[1]!Tabla46[[#This Row],[Precio Unitario]]*[1]!Tabla46[[#This Row],[Cantidad de Insumos]]</f>
        <v>#REF!</v>
      </c>
      <c r="U1003" s="414">
        <v>261301</v>
      </c>
      <c r="V1003" s="328" t="s">
        <v>926</v>
      </c>
      <c r="W1003" s="420"/>
    </row>
    <row r="1004" spans="2:23" ht="18.75" hidden="1" customHeight="1" x14ac:dyDescent="0.2">
      <c r="B1004" s="419" t="e">
        <f>IF(Tabla46[[#This Row],[Tipos de Acciones]]="","",CONCATENATE(Tabla46[[#This Row],[POA]],".",Tabla46[[#This Row],[SRS]],".",Tabla46[[#This Row],[AREA]],".",Tabla46[[#This Row],[TIPO]]))</f>
        <v>#REF!</v>
      </c>
      <c r="C1004" s="419" t="e">
        <f>IF(Tabla46[[#This Row],[Tipos de Acciones]]="","",'Formulario PPGR1'!#REF!)</f>
        <v>#REF!</v>
      </c>
      <c r="D1004" s="419" t="e">
        <f>IF(Tabla46[[#This Row],[Tipos de Acciones]]="","",'Formulario PPGR1'!#REF!)</f>
        <v>#REF!</v>
      </c>
      <c r="E1004" s="419" t="e">
        <f>IF(Tabla46[[#This Row],[Tipos de Acciones]]="","",'Formulario PPGR1'!#REF!)</f>
        <v>#REF!</v>
      </c>
      <c r="F1004" s="419" t="e">
        <f>IF(Tabla46[[#This Row],[Tipos de Acciones]]="","",'Formulario PPGR1'!#REF!)</f>
        <v>#REF!</v>
      </c>
      <c r="G1004" s="416" t="s">
        <v>936</v>
      </c>
      <c r="H1004" s="416" t="s">
        <v>2215</v>
      </c>
      <c r="I1004" s="417" t="s">
        <v>2216</v>
      </c>
      <c r="J1004" s="416" t="s">
        <v>2216</v>
      </c>
      <c r="K1004" s="418" t="s">
        <v>2217</v>
      </c>
      <c r="L1004" s="416" t="s">
        <v>469</v>
      </c>
      <c r="M1004" s="316" t="s">
        <v>2294</v>
      </c>
      <c r="N1004" s="316" t="s">
        <v>1157</v>
      </c>
      <c r="O1004" s="415" t="s">
        <v>2200</v>
      </c>
      <c r="P1004" s="318" t="s">
        <v>1157</v>
      </c>
      <c r="Q1004" s="293" t="s">
        <v>2201</v>
      </c>
      <c r="R1004" s="293">
        <v>1</v>
      </c>
      <c r="S1004" s="517">
        <v>15000</v>
      </c>
      <c r="T1004" s="520" t="e">
        <f>+[1]!Tabla46[[#This Row],[Precio Unitario]]*[1]!Tabla46[[#This Row],[Cantidad de Insumos]]</f>
        <v>#REF!</v>
      </c>
      <c r="U1004" s="414">
        <v>239601</v>
      </c>
      <c r="V1004" s="328" t="s">
        <v>926</v>
      </c>
      <c r="W1004" s="420"/>
    </row>
    <row r="1005" spans="2:23" ht="18.75" hidden="1" customHeight="1" x14ac:dyDescent="0.2">
      <c r="B1005" s="419" t="e">
        <f>IF(Tabla46[[#This Row],[Tipos de Acciones]]="","",CONCATENATE(Tabla46[[#This Row],[POA]],".",Tabla46[[#This Row],[SRS]],".",Tabla46[[#This Row],[AREA]],".",Tabla46[[#This Row],[TIPO]]))</f>
        <v>#REF!</v>
      </c>
      <c r="C1005" s="419" t="e">
        <f>IF(Tabla46[[#This Row],[Tipos de Acciones]]="","",'Formulario PPGR1'!#REF!)</f>
        <v>#REF!</v>
      </c>
      <c r="D1005" s="419" t="e">
        <f>IF(Tabla46[[#This Row],[Tipos de Acciones]]="","",'Formulario PPGR1'!#REF!)</f>
        <v>#REF!</v>
      </c>
      <c r="E1005" s="419" t="e">
        <f>IF(Tabla46[[#This Row],[Tipos de Acciones]]="","",'Formulario PPGR1'!#REF!)</f>
        <v>#REF!</v>
      </c>
      <c r="F1005" s="419" t="e">
        <f>IF(Tabla46[[#This Row],[Tipos de Acciones]]="","",'Formulario PPGR1'!#REF!)</f>
        <v>#REF!</v>
      </c>
      <c r="G1005" s="416" t="s">
        <v>936</v>
      </c>
      <c r="H1005" s="416" t="s">
        <v>2221</v>
      </c>
      <c r="I1005" s="417" t="s">
        <v>2236</v>
      </c>
      <c r="J1005" s="416" t="s">
        <v>2236</v>
      </c>
      <c r="K1005" s="418" t="s">
        <v>2240</v>
      </c>
      <c r="L1005" s="416" t="s">
        <v>469</v>
      </c>
      <c r="M1005" s="316" t="s">
        <v>2295</v>
      </c>
      <c r="N1005" s="316" t="s">
        <v>1157</v>
      </c>
      <c r="O1005" s="415" t="s">
        <v>2200</v>
      </c>
      <c r="P1005" s="318" t="s">
        <v>1157</v>
      </c>
      <c r="Q1005" s="293" t="s">
        <v>2201</v>
      </c>
      <c r="R1005" s="293">
        <v>2</v>
      </c>
      <c r="S1005" s="517">
        <v>4500</v>
      </c>
      <c r="T1005" s="520" t="e">
        <f>+[1]!Tabla46[[#This Row],[Precio Unitario]]*[1]!Tabla46[[#This Row],[Cantidad de Insumos]]</f>
        <v>#REF!</v>
      </c>
      <c r="U1005" s="414">
        <v>239301</v>
      </c>
      <c r="V1005" s="328" t="s">
        <v>926</v>
      </c>
      <c r="W1005" s="420"/>
    </row>
    <row r="1006" spans="2:23" ht="18.75" hidden="1" customHeight="1" x14ac:dyDescent="0.2">
      <c r="B1006" s="419" t="e">
        <f>IF(Tabla46[[#This Row],[Tipos de Acciones]]="","",CONCATENATE(Tabla46[[#This Row],[POA]],".",Tabla46[[#This Row],[SRS]],".",Tabla46[[#This Row],[AREA]],".",Tabla46[[#This Row],[TIPO]]))</f>
        <v>#REF!</v>
      </c>
      <c r="C1006" s="419" t="e">
        <f>IF(Tabla46[[#This Row],[Tipos de Acciones]]="","",'Formulario PPGR1'!#REF!)</f>
        <v>#REF!</v>
      </c>
      <c r="D1006" s="419" t="e">
        <f>IF(Tabla46[[#This Row],[Tipos de Acciones]]="","",'Formulario PPGR1'!#REF!)</f>
        <v>#REF!</v>
      </c>
      <c r="E1006" s="419" t="e">
        <f>IF(Tabla46[[#This Row],[Tipos de Acciones]]="","",'Formulario PPGR1'!#REF!)</f>
        <v>#REF!</v>
      </c>
      <c r="F1006" s="419" t="e">
        <f>IF(Tabla46[[#This Row],[Tipos de Acciones]]="","",'Formulario PPGR1'!#REF!)</f>
        <v>#REF!</v>
      </c>
      <c r="G1006" s="416" t="s">
        <v>936</v>
      </c>
      <c r="H1006" s="416" t="s">
        <v>2221</v>
      </c>
      <c r="I1006" s="417" t="s">
        <v>2241</v>
      </c>
      <c r="J1006" s="416" t="s">
        <v>2241</v>
      </c>
      <c r="K1006" s="418" t="s">
        <v>2242</v>
      </c>
      <c r="L1006" s="416" t="s">
        <v>469</v>
      </c>
      <c r="M1006" s="316" t="s">
        <v>2295</v>
      </c>
      <c r="N1006" s="316" t="s">
        <v>1157</v>
      </c>
      <c r="O1006" s="415" t="s">
        <v>2200</v>
      </c>
      <c r="P1006" s="318" t="s">
        <v>1157</v>
      </c>
      <c r="Q1006" s="293" t="s">
        <v>2201</v>
      </c>
      <c r="R1006" s="293">
        <v>2</v>
      </c>
      <c r="S1006" s="517">
        <v>980</v>
      </c>
      <c r="T1006" s="520" t="e">
        <f>+[1]!Tabla46[[#This Row],[Precio Unitario]]*[1]!Tabla46[[#This Row],[Cantidad de Insumos]]</f>
        <v>#REF!</v>
      </c>
      <c r="U1006" s="414">
        <v>239301</v>
      </c>
      <c r="V1006" s="328" t="s">
        <v>926</v>
      </c>
      <c r="W1006" s="420"/>
    </row>
    <row r="1007" spans="2:23" ht="18.75" hidden="1" customHeight="1" x14ac:dyDescent="0.2">
      <c r="B1007" s="419" t="e">
        <f>IF(Tabla46[[#This Row],[Tipos de Acciones]]="","",CONCATENATE(Tabla46[[#This Row],[POA]],".",Tabla46[[#This Row],[SRS]],".",Tabla46[[#This Row],[AREA]],".",Tabla46[[#This Row],[TIPO]]))</f>
        <v>#REF!</v>
      </c>
      <c r="C1007" s="419" t="e">
        <f>IF(Tabla46[[#This Row],[Tipos de Acciones]]="","",'Formulario PPGR1'!#REF!)</f>
        <v>#REF!</v>
      </c>
      <c r="D1007" s="419" t="e">
        <f>IF(Tabla46[[#This Row],[Tipos de Acciones]]="","",'Formulario PPGR1'!#REF!)</f>
        <v>#REF!</v>
      </c>
      <c r="E1007" s="419" t="e">
        <f>IF(Tabla46[[#This Row],[Tipos de Acciones]]="","",'Formulario PPGR1'!#REF!)</f>
        <v>#REF!</v>
      </c>
      <c r="F1007" s="419" t="e">
        <f>IF(Tabla46[[#This Row],[Tipos de Acciones]]="","",'Formulario PPGR1'!#REF!)</f>
        <v>#REF!</v>
      </c>
      <c r="G1007" s="416" t="s">
        <v>936</v>
      </c>
      <c r="H1007" s="416" t="s">
        <v>2221</v>
      </c>
      <c r="I1007" s="417" t="s">
        <v>2241</v>
      </c>
      <c r="J1007" s="416" t="s">
        <v>2241</v>
      </c>
      <c r="K1007" s="418" t="s">
        <v>2243</v>
      </c>
      <c r="L1007" s="416" t="s">
        <v>469</v>
      </c>
      <c r="M1007" s="316" t="s">
        <v>2295</v>
      </c>
      <c r="N1007" s="316" t="s">
        <v>1157</v>
      </c>
      <c r="O1007" s="415" t="s">
        <v>2200</v>
      </c>
      <c r="P1007" s="318" t="s">
        <v>1157</v>
      </c>
      <c r="Q1007" s="293" t="s">
        <v>2201</v>
      </c>
      <c r="R1007" s="293">
        <v>2</v>
      </c>
      <c r="S1007" s="517">
        <v>3520</v>
      </c>
      <c r="T1007" s="520" t="e">
        <f>+[1]!Tabla46[[#This Row],[Precio Unitario]]*[1]!Tabla46[[#This Row],[Cantidad de Insumos]]</f>
        <v>#REF!</v>
      </c>
      <c r="U1007" s="414">
        <v>239301</v>
      </c>
      <c r="V1007" s="328" t="s">
        <v>926</v>
      </c>
      <c r="W1007" s="420"/>
    </row>
    <row r="1008" spans="2:23" ht="18.75" hidden="1" customHeight="1" x14ac:dyDescent="0.2">
      <c r="B1008" s="419" t="e">
        <f>IF(Tabla46[[#This Row],[Tipos de Acciones]]="","",CONCATENATE(Tabla46[[#This Row],[POA]],".",Tabla46[[#This Row],[SRS]],".",Tabla46[[#This Row],[AREA]],".",Tabla46[[#This Row],[TIPO]]))</f>
        <v>#REF!</v>
      </c>
      <c r="C1008" s="419" t="e">
        <f>IF(Tabla46[[#This Row],[Tipos de Acciones]]="","",'Formulario PPGR1'!#REF!)</f>
        <v>#REF!</v>
      </c>
      <c r="D1008" s="419" t="e">
        <f>IF(Tabla46[[#This Row],[Tipos de Acciones]]="","",'Formulario PPGR1'!#REF!)</f>
        <v>#REF!</v>
      </c>
      <c r="E1008" s="419" t="e">
        <f>IF(Tabla46[[#This Row],[Tipos de Acciones]]="","",'Formulario PPGR1'!#REF!)</f>
        <v>#REF!</v>
      </c>
      <c r="F1008" s="419" t="e">
        <f>IF(Tabla46[[#This Row],[Tipos de Acciones]]="","",'Formulario PPGR1'!#REF!)</f>
        <v>#REF!</v>
      </c>
      <c r="G1008" s="416" t="s">
        <v>936</v>
      </c>
      <c r="H1008" s="416" t="s">
        <v>2221</v>
      </c>
      <c r="I1008" s="417" t="s">
        <v>2244</v>
      </c>
      <c r="J1008" s="416" t="s">
        <v>2244</v>
      </c>
      <c r="K1008" s="418" t="s">
        <v>2245</v>
      </c>
      <c r="L1008" s="416" t="s">
        <v>469</v>
      </c>
      <c r="M1008" s="316" t="s">
        <v>2295</v>
      </c>
      <c r="N1008" s="316" t="s">
        <v>1157</v>
      </c>
      <c r="O1008" s="415" t="s">
        <v>2200</v>
      </c>
      <c r="P1008" s="318" t="s">
        <v>1157</v>
      </c>
      <c r="Q1008" s="293" t="s">
        <v>2201</v>
      </c>
      <c r="R1008" s="293">
        <v>1</v>
      </c>
      <c r="S1008" s="517">
        <v>14666.65</v>
      </c>
      <c r="T1008" s="520" t="e">
        <f>+[1]!Tabla46[[#This Row],[Precio Unitario]]*[1]!Tabla46[[#This Row],[Cantidad de Insumos]]</f>
        <v>#REF!</v>
      </c>
      <c r="U1008" s="414">
        <v>239601</v>
      </c>
      <c r="V1008" s="328" t="s">
        <v>926</v>
      </c>
      <c r="W1008" s="420"/>
    </row>
    <row r="1009" spans="2:23" ht="18.75" customHeight="1" x14ac:dyDescent="0.2">
      <c r="B1009" s="419" t="e">
        <f>IF(Tabla46[[#This Row],[Tipos de Acciones]]="","",CONCATENATE(Tabla46[[#This Row],[POA]],".",Tabla46[[#This Row],[SRS]],".",Tabla46[[#This Row],[AREA]],".",Tabla46[[#This Row],[TIPO]]))</f>
        <v>#REF!</v>
      </c>
      <c r="C1009" s="419" t="e">
        <f>IF(Tabla46[[#This Row],[Tipos de Acciones]]="","",'Formulario PPGR1'!#REF!)</f>
        <v>#REF!</v>
      </c>
      <c r="D1009" s="419" t="e">
        <f>IF(Tabla46[[#This Row],[Tipos de Acciones]]="","",'Formulario PPGR1'!#REF!)</f>
        <v>#REF!</v>
      </c>
      <c r="E1009" s="419" t="e">
        <f>IF(Tabla46[[#This Row],[Tipos de Acciones]]="","",'Formulario PPGR1'!#REF!)</f>
        <v>#REF!</v>
      </c>
      <c r="F1009" s="419" t="e">
        <f>IF(Tabla46[[#This Row],[Tipos de Acciones]]="","",'Formulario PPGR1'!#REF!)</f>
        <v>#REF!</v>
      </c>
      <c r="G1009" s="416" t="s">
        <v>936</v>
      </c>
      <c r="H1009" s="416" t="s">
        <v>2221</v>
      </c>
      <c r="I1009" s="417" t="s">
        <v>2246</v>
      </c>
      <c r="J1009" s="416" t="s">
        <v>2246</v>
      </c>
      <c r="K1009" s="418" t="s">
        <v>2247</v>
      </c>
      <c r="L1009" s="416" t="s">
        <v>469</v>
      </c>
      <c r="M1009" s="316" t="s">
        <v>2295</v>
      </c>
      <c r="N1009" s="316" t="s">
        <v>1157</v>
      </c>
      <c r="O1009" s="415" t="s">
        <v>2200</v>
      </c>
      <c r="P1009" s="318" t="s">
        <v>1157</v>
      </c>
      <c r="Q1009" s="293" t="s">
        <v>2201</v>
      </c>
      <c r="R1009" s="293">
        <v>1</v>
      </c>
      <c r="S1009" s="517">
        <v>257712</v>
      </c>
      <c r="T1009" s="520" t="e">
        <f>+[1]!Tabla46[[#This Row],[Precio Unitario]]*[1]!Tabla46[[#This Row],[Cantidad de Insumos]]</f>
        <v>#REF!</v>
      </c>
      <c r="U1009" s="414">
        <v>263101</v>
      </c>
      <c r="V1009" s="328" t="s">
        <v>926</v>
      </c>
      <c r="W1009" s="420"/>
    </row>
    <row r="1010" spans="2:23" ht="18.75" hidden="1" customHeight="1" x14ac:dyDescent="0.2">
      <c r="B1010" s="419" t="e">
        <f>IF(Tabla46[[#This Row],[Tipos de Acciones]]="","",CONCATENATE(Tabla46[[#This Row],[POA]],".",Tabla46[[#This Row],[SRS]],".",Tabla46[[#This Row],[AREA]],".",Tabla46[[#This Row],[TIPO]]))</f>
        <v>#REF!</v>
      </c>
      <c r="C1010" s="419" t="e">
        <f>IF(Tabla46[[#This Row],[Tipos de Acciones]]="","",'Formulario PPGR1'!#REF!)</f>
        <v>#REF!</v>
      </c>
      <c r="D1010" s="419" t="e">
        <f>IF(Tabla46[[#This Row],[Tipos de Acciones]]="","",'Formulario PPGR1'!#REF!)</f>
        <v>#REF!</v>
      </c>
      <c r="E1010" s="419" t="e">
        <f>IF(Tabla46[[#This Row],[Tipos de Acciones]]="","",'Formulario PPGR1'!#REF!)</f>
        <v>#REF!</v>
      </c>
      <c r="F1010" s="419" t="e">
        <f>IF(Tabla46[[#This Row],[Tipos de Acciones]]="","",'Formulario PPGR1'!#REF!)</f>
        <v>#REF!</v>
      </c>
      <c r="G1010" s="416" t="s">
        <v>936</v>
      </c>
      <c r="H1010" s="416" t="s">
        <v>2209</v>
      </c>
      <c r="I1010" s="417" t="s">
        <v>2200</v>
      </c>
      <c r="J1010" s="416" t="s">
        <v>2248</v>
      </c>
      <c r="K1010" s="418" t="s">
        <v>2248</v>
      </c>
      <c r="L1010" s="416" t="s">
        <v>469</v>
      </c>
      <c r="M1010" s="316" t="s">
        <v>2295</v>
      </c>
      <c r="N1010" s="316" t="s">
        <v>1157</v>
      </c>
      <c r="O1010" s="415" t="s">
        <v>2200</v>
      </c>
      <c r="P1010" s="318" t="s">
        <v>1157</v>
      </c>
      <c r="Q1010" s="293" t="s">
        <v>2201</v>
      </c>
      <c r="R1010" s="293">
        <v>1</v>
      </c>
      <c r="S1010" s="517">
        <v>30000</v>
      </c>
      <c r="T1010" s="520" t="e">
        <f>+[1]!Tabla46[[#This Row],[Precio Unitario]]*[1]!Tabla46[[#This Row],[Cantidad de Insumos]]</f>
        <v>#REF!</v>
      </c>
      <c r="U1010" s="414">
        <v>265801</v>
      </c>
      <c r="V1010" s="328" t="s">
        <v>926</v>
      </c>
      <c r="W1010" s="420"/>
    </row>
    <row r="1011" spans="2:23" ht="18.75" hidden="1" customHeight="1" x14ac:dyDescent="0.2">
      <c r="B1011" s="419" t="e">
        <f>IF(Tabla46[[#This Row],[Tipos de Acciones]]="","",CONCATENATE(Tabla46[[#This Row],[POA]],".",Tabla46[[#This Row],[SRS]],".",Tabla46[[#This Row],[AREA]],".",Tabla46[[#This Row],[TIPO]]))</f>
        <v>#REF!</v>
      </c>
      <c r="C1011" s="419" t="e">
        <f>IF(Tabla46[[#This Row],[Tipos de Acciones]]="","",'Formulario PPGR1'!#REF!)</f>
        <v>#REF!</v>
      </c>
      <c r="D1011" s="419" t="e">
        <f>IF(Tabla46[[#This Row],[Tipos de Acciones]]="","",'Formulario PPGR1'!#REF!)</f>
        <v>#REF!</v>
      </c>
      <c r="E1011" s="419" t="e">
        <f>IF(Tabla46[[#This Row],[Tipos de Acciones]]="","",'Formulario PPGR1'!#REF!)</f>
        <v>#REF!</v>
      </c>
      <c r="F1011" s="419" t="e">
        <f>IF(Tabla46[[#This Row],[Tipos de Acciones]]="","",'Formulario PPGR1'!#REF!)</f>
        <v>#REF!</v>
      </c>
      <c r="G1011" s="416" t="s">
        <v>934</v>
      </c>
      <c r="H1011" s="416" t="s">
        <v>2209</v>
      </c>
      <c r="I1011" s="417" t="s">
        <v>2200</v>
      </c>
      <c r="J1011" s="416" t="s">
        <v>2248</v>
      </c>
      <c r="K1011" s="418" t="s">
        <v>2248</v>
      </c>
      <c r="L1011" s="416" t="s">
        <v>469</v>
      </c>
      <c r="M1011" s="316" t="s">
        <v>2295</v>
      </c>
      <c r="N1011" s="316" t="s">
        <v>1157</v>
      </c>
      <c r="O1011" s="415" t="s">
        <v>2200</v>
      </c>
      <c r="P1011" s="318" t="s">
        <v>1157</v>
      </c>
      <c r="Q1011" s="293" t="s">
        <v>2201</v>
      </c>
      <c r="R1011" s="293">
        <v>3</v>
      </c>
      <c r="S1011" s="517">
        <v>5000</v>
      </c>
      <c r="T1011" s="520" t="e">
        <f>+[1]!Tabla46[[#This Row],[Precio Unitario]]*[1]!Tabla46[[#This Row],[Cantidad de Insumos]]</f>
        <v>#REF!</v>
      </c>
      <c r="U1011" s="414">
        <v>265801</v>
      </c>
      <c r="V1011" s="328" t="s">
        <v>926</v>
      </c>
      <c r="W1011" s="420"/>
    </row>
    <row r="1012" spans="2:23" ht="18.75" hidden="1" customHeight="1" x14ac:dyDescent="0.2">
      <c r="B1012" s="419" t="e">
        <f>IF(Tabla46[[#This Row],[Tipos de Acciones]]="","",CONCATENATE(Tabla46[[#This Row],[POA]],".",Tabla46[[#This Row],[SRS]],".",Tabla46[[#This Row],[AREA]],".",Tabla46[[#This Row],[TIPO]]))</f>
        <v>#REF!</v>
      </c>
      <c r="C1012" s="419" t="e">
        <f>IF(Tabla46[[#This Row],[Tipos de Acciones]]="","",'Formulario PPGR1'!#REF!)</f>
        <v>#REF!</v>
      </c>
      <c r="D1012" s="419" t="e">
        <f>IF(Tabla46[[#This Row],[Tipos de Acciones]]="","",'Formulario PPGR1'!#REF!)</f>
        <v>#REF!</v>
      </c>
      <c r="E1012" s="419" t="e">
        <f>IF(Tabla46[[#This Row],[Tipos de Acciones]]="","",'Formulario PPGR1'!#REF!)</f>
        <v>#REF!</v>
      </c>
      <c r="F1012" s="419" t="e">
        <f>IF(Tabla46[[#This Row],[Tipos de Acciones]]="","",'Formulario PPGR1'!#REF!)</f>
        <v>#REF!</v>
      </c>
      <c r="G1012" s="416" t="s">
        <v>936</v>
      </c>
      <c r="H1012" s="416" t="s">
        <v>2221</v>
      </c>
      <c r="I1012" s="417" t="s">
        <v>2233</v>
      </c>
      <c r="J1012" s="416" t="s">
        <v>2234</v>
      </c>
      <c r="K1012" s="418" t="s">
        <v>2235</v>
      </c>
      <c r="L1012" s="416" t="s">
        <v>469</v>
      </c>
      <c r="M1012" s="316" t="s">
        <v>2295</v>
      </c>
      <c r="N1012" s="316" t="s">
        <v>1157</v>
      </c>
      <c r="O1012" s="415" t="s">
        <v>2200</v>
      </c>
      <c r="P1012" s="318" t="s">
        <v>1157</v>
      </c>
      <c r="Q1012" s="293" t="s">
        <v>2201</v>
      </c>
      <c r="R1012" s="293">
        <v>1</v>
      </c>
      <c r="S1012" s="517">
        <v>8270</v>
      </c>
      <c r="T1012" s="520" t="e">
        <f>+[1]!Tabla46[[#This Row],[Precio Unitario]]*[1]!Tabla46[[#This Row],[Cantidad de Insumos]]</f>
        <v>#REF!</v>
      </c>
      <c r="U1012" s="414">
        <v>239301</v>
      </c>
      <c r="V1012" s="328" t="s">
        <v>926</v>
      </c>
      <c r="W1012" s="420"/>
    </row>
    <row r="1013" spans="2:23" ht="18.75" hidden="1" customHeight="1" x14ac:dyDescent="0.2">
      <c r="B1013" s="419" t="e">
        <f>IF(Tabla46[[#This Row],[Tipos de Acciones]]="","",CONCATENATE(Tabla46[[#This Row],[POA]],".",Tabla46[[#This Row],[SRS]],".",Tabla46[[#This Row],[AREA]],".",Tabla46[[#This Row],[TIPO]]))</f>
        <v>#REF!</v>
      </c>
      <c r="C1013" s="419" t="e">
        <f>IF(Tabla46[[#This Row],[Tipos de Acciones]]="","",'Formulario PPGR1'!#REF!)</f>
        <v>#REF!</v>
      </c>
      <c r="D1013" s="419" t="e">
        <f>IF(Tabla46[[#This Row],[Tipos de Acciones]]="","",'Formulario PPGR1'!#REF!)</f>
        <v>#REF!</v>
      </c>
      <c r="E1013" s="419" t="e">
        <f>IF(Tabla46[[#This Row],[Tipos de Acciones]]="","",'Formulario PPGR1'!#REF!)</f>
        <v>#REF!</v>
      </c>
      <c r="F1013" s="419" t="e">
        <f>IF(Tabla46[[#This Row],[Tipos de Acciones]]="","",'Formulario PPGR1'!#REF!)</f>
        <v>#REF!</v>
      </c>
      <c r="G1013" s="416" t="s">
        <v>936</v>
      </c>
      <c r="H1013" s="416" t="s">
        <v>2221</v>
      </c>
      <c r="I1013" s="417" t="s">
        <v>2233</v>
      </c>
      <c r="J1013" s="416" t="s">
        <v>2234</v>
      </c>
      <c r="K1013" s="418" t="s">
        <v>2251</v>
      </c>
      <c r="L1013" s="416" t="s">
        <v>469</v>
      </c>
      <c r="M1013" s="316" t="s">
        <v>2295</v>
      </c>
      <c r="N1013" s="316" t="s">
        <v>1157</v>
      </c>
      <c r="O1013" s="415" t="s">
        <v>2200</v>
      </c>
      <c r="P1013" s="318" t="s">
        <v>1157</v>
      </c>
      <c r="Q1013" s="293" t="s">
        <v>2201</v>
      </c>
      <c r="R1013" s="293">
        <v>1</v>
      </c>
      <c r="S1013" s="517">
        <v>8270</v>
      </c>
      <c r="T1013" s="520" t="e">
        <f>+[1]!Tabla46[[#This Row],[Precio Unitario]]*[1]!Tabla46[[#This Row],[Cantidad de Insumos]]</f>
        <v>#REF!</v>
      </c>
      <c r="U1013" s="414">
        <v>239301</v>
      </c>
      <c r="V1013" s="328" t="s">
        <v>926</v>
      </c>
      <c r="W1013" s="420"/>
    </row>
    <row r="1014" spans="2:23" ht="18.75" hidden="1" customHeight="1" x14ac:dyDescent="0.2">
      <c r="B1014" s="419" t="e">
        <f>IF(Tabla46[[#This Row],[Tipos de Acciones]]="","",CONCATENATE(Tabla46[[#This Row],[POA]],".",Tabla46[[#This Row],[SRS]],".",Tabla46[[#This Row],[AREA]],".",Tabla46[[#This Row],[TIPO]]))</f>
        <v>#REF!</v>
      </c>
      <c r="C1014" s="419" t="e">
        <f>IF(Tabla46[[#This Row],[Tipos de Acciones]]="","",'Formulario PPGR1'!#REF!)</f>
        <v>#REF!</v>
      </c>
      <c r="D1014" s="419" t="e">
        <f>IF(Tabla46[[#This Row],[Tipos de Acciones]]="","",'Formulario PPGR1'!#REF!)</f>
        <v>#REF!</v>
      </c>
      <c r="E1014" s="419" t="e">
        <f>IF(Tabla46[[#This Row],[Tipos de Acciones]]="","",'Formulario PPGR1'!#REF!)</f>
        <v>#REF!</v>
      </c>
      <c r="F1014" s="419" t="e">
        <f>IF(Tabla46[[#This Row],[Tipos de Acciones]]="","",'Formulario PPGR1'!#REF!)</f>
        <v>#REF!</v>
      </c>
      <c r="G1014" s="416" t="s">
        <v>936</v>
      </c>
      <c r="H1014" s="416" t="s">
        <v>2206</v>
      </c>
      <c r="I1014" s="417" t="s">
        <v>2212</v>
      </c>
      <c r="J1014" s="416" t="s">
        <v>2212</v>
      </c>
      <c r="K1014" s="418" t="s">
        <v>2213</v>
      </c>
      <c r="L1014" s="416" t="s">
        <v>469</v>
      </c>
      <c r="M1014" s="316" t="s">
        <v>2295</v>
      </c>
      <c r="N1014" s="316" t="s">
        <v>1157</v>
      </c>
      <c r="O1014" s="415" t="s">
        <v>2200</v>
      </c>
      <c r="P1014" s="318" t="s">
        <v>1157</v>
      </c>
      <c r="Q1014" s="293" t="s">
        <v>2201</v>
      </c>
      <c r="R1014" s="293">
        <v>1</v>
      </c>
      <c r="S1014" s="517">
        <v>56050</v>
      </c>
      <c r="T1014" s="520" t="e">
        <f>+[1]!Tabla46[[#This Row],[Precio Unitario]]*[1]!Tabla46[[#This Row],[Cantidad de Insumos]]</f>
        <v>#REF!</v>
      </c>
      <c r="U1014" s="414">
        <v>261301</v>
      </c>
      <c r="V1014" s="328" t="s">
        <v>926</v>
      </c>
      <c r="W1014" s="420"/>
    </row>
    <row r="1015" spans="2:23" ht="18.75" hidden="1" customHeight="1" x14ac:dyDescent="0.2">
      <c r="B1015" s="419" t="e">
        <f>IF(Tabla46[[#This Row],[Tipos de Acciones]]="","",CONCATENATE(Tabla46[[#This Row],[POA]],".",Tabla46[[#This Row],[SRS]],".",Tabla46[[#This Row],[AREA]],".",Tabla46[[#This Row],[TIPO]]))</f>
        <v>#REF!</v>
      </c>
      <c r="C1015" s="419" t="e">
        <f>IF(Tabla46[[#This Row],[Tipos de Acciones]]="","",'Formulario PPGR1'!#REF!)</f>
        <v>#REF!</v>
      </c>
      <c r="D1015" s="419" t="e">
        <f>IF(Tabla46[[#This Row],[Tipos de Acciones]]="","",'Formulario PPGR1'!#REF!)</f>
        <v>#REF!</v>
      </c>
      <c r="E1015" s="419" t="e">
        <f>IF(Tabla46[[#This Row],[Tipos de Acciones]]="","",'Formulario PPGR1'!#REF!)</f>
        <v>#REF!</v>
      </c>
      <c r="F1015" s="419" t="e">
        <f>IF(Tabla46[[#This Row],[Tipos de Acciones]]="","",'Formulario PPGR1'!#REF!)</f>
        <v>#REF!</v>
      </c>
      <c r="G1015" s="416" t="s">
        <v>934</v>
      </c>
      <c r="H1015" s="416" t="s">
        <v>2206</v>
      </c>
      <c r="I1015" s="417" t="s">
        <v>2212</v>
      </c>
      <c r="J1015" s="416" t="s">
        <v>2212</v>
      </c>
      <c r="K1015" s="418" t="s">
        <v>2213</v>
      </c>
      <c r="L1015" s="416" t="s">
        <v>469</v>
      </c>
      <c r="M1015" s="316" t="s">
        <v>2295</v>
      </c>
      <c r="N1015" s="316" t="s">
        <v>1157</v>
      </c>
      <c r="O1015" s="415" t="s">
        <v>2200</v>
      </c>
      <c r="P1015" s="318" t="s">
        <v>1157</v>
      </c>
      <c r="Q1015" s="293" t="s">
        <v>2201</v>
      </c>
      <c r="R1015" s="293">
        <v>3</v>
      </c>
      <c r="S1015" s="517">
        <v>5000</v>
      </c>
      <c r="T1015" s="520" t="e">
        <f>+[1]!Tabla46[[#This Row],[Precio Unitario]]*[1]!Tabla46[[#This Row],[Cantidad de Insumos]]</f>
        <v>#REF!</v>
      </c>
      <c r="U1015" s="414">
        <v>261301</v>
      </c>
      <c r="V1015" s="328" t="s">
        <v>926</v>
      </c>
      <c r="W1015" s="420"/>
    </row>
    <row r="1016" spans="2:23" ht="18.75" hidden="1" customHeight="1" x14ac:dyDescent="0.2">
      <c r="B1016" s="419" t="e">
        <f>IF(Tabla46[[#This Row],[Tipos de Acciones]]="","",CONCATENATE(Tabla46[[#This Row],[POA]],".",Tabla46[[#This Row],[SRS]],".",Tabla46[[#This Row],[AREA]],".",Tabla46[[#This Row],[TIPO]]))</f>
        <v>#REF!</v>
      </c>
      <c r="C1016" s="419" t="e">
        <f>IF(Tabla46[[#This Row],[Tipos de Acciones]]="","",'Formulario PPGR1'!#REF!)</f>
        <v>#REF!</v>
      </c>
      <c r="D1016" s="419" t="e">
        <f>IF(Tabla46[[#This Row],[Tipos de Acciones]]="","",'Formulario PPGR1'!#REF!)</f>
        <v>#REF!</v>
      </c>
      <c r="E1016" s="419" t="e">
        <f>IF(Tabla46[[#This Row],[Tipos de Acciones]]="","",'Formulario PPGR1'!#REF!)</f>
        <v>#REF!</v>
      </c>
      <c r="F1016" s="419" t="e">
        <f>IF(Tabla46[[#This Row],[Tipos de Acciones]]="","",'Formulario PPGR1'!#REF!)</f>
        <v>#REF!</v>
      </c>
      <c r="G1016" s="416" t="s">
        <v>936</v>
      </c>
      <c r="H1016" s="416" t="s">
        <v>2215</v>
      </c>
      <c r="I1016" s="417" t="s">
        <v>2216</v>
      </c>
      <c r="J1016" s="416" t="s">
        <v>2216</v>
      </c>
      <c r="K1016" s="418" t="s">
        <v>2217</v>
      </c>
      <c r="L1016" s="416" t="s">
        <v>469</v>
      </c>
      <c r="M1016" s="316" t="s">
        <v>2295</v>
      </c>
      <c r="N1016" s="316" t="s">
        <v>1157</v>
      </c>
      <c r="O1016" s="415" t="s">
        <v>2200</v>
      </c>
      <c r="P1016" s="318" t="s">
        <v>1157</v>
      </c>
      <c r="Q1016" s="293" t="s">
        <v>2201</v>
      </c>
      <c r="R1016" s="293">
        <v>1</v>
      </c>
      <c r="S1016" s="517">
        <v>15000</v>
      </c>
      <c r="T1016" s="520" t="e">
        <f>+[1]!Tabla46[[#This Row],[Precio Unitario]]*[1]!Tabla46[[#This Row],[Cantidad de Insumos]]</f>
        <v>#REF!</v>
      </c>
      <c r="U1016" s="414">
        <v>239601</v>
      </c>
      <c r="V1016" s="328" t="s">
        <v>926</v>
      </c>
      <c r="W1016" s="420"/>
    </row>
    <row r="1017" spans="2:23" ht="18.75" hidden="1" customHeight="1" x14ac:dyDescent="0.2">
      <c r="B1017" s="419" t="e">
        <f>IF(Tabla46[[#This Row],[Tipos de Acciones]]="","",CONCATENATE(Tabla46[[#This Row],[POA]],".",Tabla46[[#This Row],[SRS]],".",Tabla46[[#This Row],[AREA]],".",Tabla46[[#This Row],[TIPO]]))</f>
        <v>#REF!</v>
      </c>
      <c r="C1017" s="419" t="e">
        <f>IF(Tabla46[[#This Row],[Tipos de Acciones]]="","",'Formulario PPGR1'!#REF!)</f>
        <v>#REF!</v>
      </c>
      <c r="D1017" s="419" t="e">
        <f>IF(Tabla46[[#This Row],[Tipos de Acciones]]="","",'Formulario PPGR1'!#REF!)</f>
        <v>#REF!</v>
      </c>
      <c r="E1017" s="419" t="e">
        <f>IF(Tabla46[[#This Row],[Tipos de Acciones]]="","",'Formulario PPGR1'!#REF!)</f>
        <v>#REF!</v>
      </c>
      <c r="F1017" s="419" t="e">
        <f>IF(Tabla46[[#This Row],[Tipos de Acciones]]="","",'Formulario PPGR1'!#REF!)</f>
        <v>#REF!</v>
      </c>
      <c r="G1017" s="416" t="s">
        <v>936</v>
      </c>
      <c r="H1017" s="416" t="s">
        <v>2218</v>
      </c>
      <c r="I1017" s="417" t="s">
        <v>2219</v>
      </c>
      <c r="J1017" s="416" t="s">
        <v>2219</v>
      </c>
      <c r="K1017" s="418" t="s">
        <v>2220</v>
      </c>
      <c r="L1017" s="416" t="s">
        <v>469</v>
      </c>
      <c r="M1017" s="316" t="s">
        <v>2295</v>
      </c>
      <c r="N1017" s="316" t="s">
        <v>1157</v>
      </c>
      <c r="O1017" s="415" t="s">
        <v>2200</v>
      </c>
      <c r="P1017" s="318" t="s">
        <v>1157</v>
      </c>
      <c r="Q1017" s="293" t="s">
        <v>2201</v>
      </c>
      <c r="R1017" s="293">
        <v>2</v>
      </c>
      <c r="S1017" s="517">
        <v>8600</v>
      </c>
      <c r="T1017" s="520" t="e">
        <f>+[1]!Tabla46[[#This Row],[Precio Unitario]]*[1]!Tabla46[[#This Row],[Cantidad de Insumos]]</f>
        <v>#REF!</v>
      </c>
      <c r="U1017" s="414">
        <v>239601</v>
      </c>
      <c r="V1017" s="328" t="s">
        <v>926</v>
      </c>
      <c r="W1017" s="420"/>
    </row>
    <row r="1018" spans="2:23" ht="18.75" hidden="1" customHeight="1" x14ac:dyDescent="0.2">
      <c r="B1018" s="419" t="e">
        <f>IF(Tabla46[[#This Row],[Tipos de Acciones]]="","",CONCATENATE(Tabla46[[#This Row],[POA]],".",Tabla46[[#This Row],[SRS]],".",Tabla46[[#This Row],[AREA]],".",Tabla46[[#This Row],[TIPO]]))</f>
        <v>#REF!</v>
      </c>
      <c r="C1018" s="419" t="e">
        <f>IF(Tabla46[[#This Row],[Tipos de Acciones]]="","",'Formulario PPGR1'!#REF!)</f>
        <v>#REF!</v>
      </c>
      <c r="D1018" s="419" t="e">
        <f>IF(Tabla46[[#This Row],[Tipos de Acciones]]="","",'Formulario PPGR1'!#REF!)</f>
        <v>#REF!</v>
      </c>
      <c r="E1018" s="419" t="e">
        <f>IF(Tabla46[[#This Row],[Tipos de Acciones]]="","",'Formulario PPGR1'!#REF!)</f>
        <v>#REF!</v>
      </c>
      <c r="F1018" s="419" t="e">
        <f>IF(Tabla46[[#This Row],[Tipos de Acciones]]="","",'Formulario PPGR1'!#REF!)</f>
        <v>#REF!</v>
      </c>
      <c r="G1018" s="416" t="s">
        <v>936</v>
      </c>
      <c r="H1018" s="416" t="s">
        <v>2221</v>
      </c>
      <c r="I1018" s="417" t="s">
        <v>2222</v>
      </c>
      <c r="J1018" s="416" t="s">
        <v>2222</v>
      </c>
      <c r="K1018" s="418" t="s">
        <v>2223</v>
      </c>
      <c r="L1018" s="416" t="s">
        <v>469</v>
      </c>
      <c r="M1018" s="316" t="s">
        <v>2295</v>
      </c>
      <c r="N1018" s="316" t="s">
        <v>1157</v>
      </c>
      <c r="O1018" s="415" t="s">
        <v>2200</v>
      </c>
      <c r="P1018" s="318" t="s">
        <v>1157</v>
      </c>
      <c r="Q1018" s="293" t="s">
        <v>2201</v>
      </c>
      <c r="R1018" s="293">
        <v>2</v>
      </c>
      <c r="S1018" s="517">
        <v>43660</v>
      </c>
      <c r="T1018" s="520" t="e">
        <f>+[1]!Tabla46[[#This Row],[Precio Unitario]]*[1]!Tabla46[[#This Row],[Cantidad de Insumos]]</f>
        <v>#REF!</v>
      </c>
      <c r="U1018" s="414">
        <v>261901</v>
      </c>
      <c r="V1018" s="328" t="s">
        <v>926</v>
      </c>
      <c r="W1018" s="420"/>
    </row>
    <row r="1019" spans="2:23" ht="18.75" hidden="1" customHeight="1" x14ac:dyDescent="0.2">
      <c r="B1019" s="419" t="e">
        <f>IF(Tabla46[[#This Row],[Tipos de Acciones]]="","",CONCATENATE(Tabla46[[#This Row],[POA]],".",Tabla46[[#This Row],[SRS]],".",Tabla46[[#This Row],[AREA]],".",Tabla46[[#This Row],[TIPO]]))</f>
        <v>#REF!</v>
      </c>
      <c r="C1019" s="419" t="e">
        <f>IF(Tabla46[[#This Row],[Tipos de Acciones]]="","",'Formulario PPGR1'!#REF!)</f>
        <v>#REF!</v>
      </c>
      <c r="D1019" s="419" t="e">
        <f>IF(Tabla46[[#This Row],[Tipos de Acciones]]="","",'Formulario PPGR1'!#REF!)</f>
        <v>#REF!</v>
      </c>
      <c r="E1019" s="419" t="e">
        <f>IF(Tabla46[[#This Row],[Tipos de Acciones]]="","",'Formulario PPGR1'!#REF!)</f>
        <v>#REF!</v>
      </c>
      <c r="F1019" s="419" t="e">
        <f>IF(Tabla46[[#This Row],[Tipos de Acciones]]="","",'Formulario PPGR1'!#REF!)</f>
        <v>#REF!</v>
      </c>
      <c r="G1019" s="416" t="s">
        <v>936</v>
      </c>
      <c r="H1019" s="416" t="s">
        <v>2221</v>
      </c>
      <c r="I1019" s="417" t="s">
        <v>2236</v>
      </c>
      <c r="J1019" s="416" t="s">
        <v>2236</v>
      </c>
      <c r="K1019" s="418" t="s">
        <v>2237</v>
      </c>
      <c r="L1019" s="416" t="s">
        <v>469</v>
      </c>
      <c r="M1019" s="316" t="s">
        <v>2295</v>
      </c>
      <c r="N1019" s="316" t="s">
        <v>1157</v>
      </c>
      <c r="O1019" s="415" t="s">
        <v>2200</v>
      </c>
      <c r="P1019" s="318" t="s">
        <v>1157</v>
      </c>
      <c r="Q1019" s="293" t="s">
        <v>2201</v>
      </c>
      <c r="R1019" s="293">
        <v>2</v>
      </c>
      <c r="S1019" s="517">
        <v>15733.33</v>
      </c>
      <c r="T1019" s="520" t="e">
        <f>+[1]!Tabla46[[#This Row],[Precio Unitario]]*[1]!Tabla46[[#This Row],[Cantidad de Insumos]]</f>
        <v>#REF!</v>
      </c>
      <c r="U1019" s="414">
        <v>239301</v>
      </c>
      <c r="V1019" s="328" t="s">
        <v>926</v>
      </c>
      <c r="W1019" s="420"/>
    </row>
    <row r="1020" spans="2:23" ht="18.75" hidden="1" customHeight="1" x14ac:dyDescent="0.2">
      <c r="B1020" s="419" t="e">
        <f>IF(Tabla46[[#This Row],[Tipos de Acciones]]="","",CONCATENATE(Tabla46[[#This Row],[POA]],".",Tabla46[[#This Row],[SRS]],".",Tabla46[[#This Row],[AREA]],".",Tabla46[[#This Row],[TIPO]]))</f>
        <v>#REF!</v>
      </c>
      <c r="C1020" s="419" t="e">
        <f>IF(Tabla46[[#This Row],[Tipos de Acciones]]="","",'Formulario PPGR1'!#REF!)</f>
        <v>#REF!</v>
      </c>
      <c r="D1020" s="419" t="e">
        <f>IF(Tabla46[[#This Row],[Tipos de Acciones]]="","",'Formulario PPGR1'!#REF!)</f>
        <v>#REF!</v>
      </c>
      <c r="E1020" s="419" t="e">
        <f>IF(Tabla46[[#This Row],[Tipos de Acciones]]="","",'Formulario PPGR1'!#REF!)</f>
        <v>#REF!</v>
      </c>
      <c r="F1020" s="419" t="e">
        <f>IF(Tabla46[[#This Row],[Tipos de Acciones]]="","",'Formulario PPGR1'!#REF!)</f>
        <v>#REF!</v>
      </c>
      <c r="G1020" s="416" t="s">
        <v>936</v>
      </c>
      <c r="H1020" s="416" t="s">
        <v>2221</v>
      </c>
      <c r="I1020" s="417" t="s">
        <v>2236</v>
      </c>
      <c r="J1020" s="416" t="s">
        <v>2236</v>
      </c>
      <c r="K1020" s="418" t="s">
        <v>2238</v>
      </c>
      <c r="L1020" s="416" t="s">
        <v>469</v>
      </c>
      <c r="M1020" s="316" t="s">
        <v>2295</v>
      </c>
      <c r="N1020" s="316" t="s">
        <v>1157</v>
      </c>
      <c r="O1020" s="415" t="s">
        <v>2200</v>
      </c>
      <c r="P1020" s="318" t="s">
        <v>1157</v>
      </c>
      <c r="Q1020" s="293" t="s">
        <v>2201</v>
      </c>
      <c r="R1020" s="293">
        <v>2</v>
      </c>
      <c r="S1020" s="517">
        <v>4500</v>
      </c>
      <c r="T1020" s="520" t="e">
        <f>+[1]!Tabla46[[#This Row],[Precio Unitario]]*[1]!Tabla46[[#This Row],[Cantidad de Insumos]]</f>
        <v>#REF!</v>
      </c>
      <c r="U1020" s="414">
        <v>239301</v>
      </c>
      <c r="V1020" s="328" t="s">
        <v>926</v>
      </c>
      <c r="W1020" s="420"/>
    </row>
    <row r="1021" spans="2:23" ht="18.75" hidden="1" customHeight="1" x14ac:dyDescent="0.2">
      <c r="B1021" s="419" t="e">
        <f>IF(Tabla46[[#This Row],[Tipos de Acciones]]="","",CONCATENATE(Tabla46[[#This Row],[POA]],".",Tabla46[[#This Row],[SRS]],".",Tabla46[[#This Row],[AREA]],".",Tabla46[[#This Row],[TIPO]]))</f>
        <v>#REF!</v>
      </c>
      <c r="C1021" s="419" t="e">
        <f>IF(Tabla46[[#This Row],[Tipos de Acciones]]="","",'Formulario PPGR1'!#REF!)</f>
        <v>#REF!</v>
      </c>
      <c r="D1021" s="419" t="e">
        <f>IF(Tabla46[[#This Row],[Tipos de Acciones]]="","",'Formulario PPGR1'!#REF!)</f>
        <v>#REF!</v>
      </c>
      <c r="E1021" s="419" t="e">
        <f>IF(Tabla46[[#This Row],[Tipos de Acciones]]="","",'Formulario PPGR1'!#REF!)</f>
        <v>#REF!</v>
      </c>
      <c r="F1021" s="419" t="e">
        <f>IF(Tabla46[[#This Row],[Tipos de Acciones]]="","",'Formulario PPGR1'!#REF!)</f>
        <v>#REF!</v>
      </c>
      <c r="G1021" s="416" t="s">
        <v>936</v>
      </c>
      <c r="H1021" s="416" t="s">
        <v>2221</v>
      </c>
      <c r="I1021" s="417" t="s">
        <v>2236</v>
      </c>
      <c r="J1021" s="416" t="s">
        <v>2236</v>
      </c>
      <c r="K1021" s="418" t="s">
        <v>2239</v>
      </c>
      <c r="L1021" s="416" t="s">
        <v>469</v>
      </c>
      <c r="M1021" s="316" t="s">
        <v>2295</v>
      </c>
      <c r="N1021" s="316" t="s">
        <v>1157</v>
      </c>
      <c r="O1021" s="415" t="s">
        <v>2200</v>
      </c>
      <c r="P1021" s="318" t="s">
        <v>1157</v>
      </c>
      <c r="Q1021" s="293" t="s">
        <v>2201</v>
      </c>
      <c r="R1021" s="293">
        <v>2</v>
      </c>
      <c r="S1021" s="517">
        <v>15733.33</v>
      </c>
      <c r="T1021" s="520" t="e">
        <f>+[1]!Tabla46[[#This Row],[Precio Unitario]]*[1]!Tabla46[[#This Row],[Cantidad de Insumos]]</f>
        <v>#REF!</v>
      </c>
      <c r="U1021" s="414">
        <v>239301</v>
      </c>
      <c r="V1021" s="328" t="s">
        <v>926</v>
      </c>
      <c r="W1021" s="420"/>
    </row>
    <row r="1022" spans="2:23" ht="18.75" hidden="1" customHeight="1" x14ac:dyDescent="0.2">
      <c r="B1022" s="419" t="e">
        <f>IF(Tabla46[[#This Row],[Tipos de Acciones]]="","",CONCATENATE(Tabla46[[#This Row],[POA]],".",Tabla46[[#This Row],[SRS]],".",Tabla46[[#This Row],[AREA]],".",Tabla46[[#This Row],[TIPO]]))</f>
        <v>#REF!</v>
      </c>
      <c r="C1022" s="419" t="e">
        <f>IF(Tabla46[[#This Row],[Tipos de Acciones]]="","",'Formulario PPGR1'!#REF!)</f>
        <v>#REF!</v>
      </c>
      <c r="D1022" s="419" t="e">
        <f>IF(Tabla46[[#This Row],[Tipos de Acciones]]="","",'Formulario PPGR1'!#REF!)</f>
        <v>#REF!</v>
      </c>
      <c r="E1022" s="419" t="e">
        <f>IF(Tabla46[[#This Row],[Tipos de Acciones]]="","",'Formulario PPGR1'!#REF!)</f>
        <v>#REF!</v>
      </c>
      <c r="F1022" s="419" t="e">
        <f>IF(Tabla46[[#This Row],[Tipos de Acciones]]="","",'Formulario PPGR1'!#REF!)</f>
        <v>#REF!</v>
      </c>
      <c r="G1022" s="416" t="s">
        <v>936</v>
      </c>
      <c r="H1022" s="416" t="s">
        <v>2221</v>
      </c>
      <c r="I1022" s="417" t="s">
        <v>2224</v>
      </c>
      <c r="J1022" s="416" t="s">
        <v>2224</v>
      </c>
      <c r="K1022" s="418" t="s">
        <v>2225</v>
      </c>
      <c r="L1022" s="416" t="s">
        <v>469</v>
      </c>
      <c r="M1022" s="316" t="s">
        <v>2295</v>
      </c>
      <c r="N1022" s="316" t="s">
        <v>1157</v>
      </c>
      <c r="O1022" s="415" t="s">
        <v>2200</v>
      </c>
      <c r="P1022" s="318" t="s">
        <v>1157</v>
      </c>
      <c r="Q1022" s="293" t="s">
        <v>2201</v>
      </c>
      <c r="R1022" s="293">
        <v>1</v>
      </c>
      <c r="S1022" s="517">
        <v>44333.33</v>
      </c>
      <c r="T1022" s="520" t="e">
        <f>+[1]!Tabla46[[#This Row],[Precio Unitario]]*[1]!Tabla46[[#This Row],[Cantidad de Insumos]]</f>
        <v>#REF!</v>
      </c>
      <c r="U1022" s="414">
        <v>239301</v>
      </c>
      <c r="V1022" s="328" t="s">
        <v>926</v>
      </c>
      <c r="W1022" s="420"/>
    </row>
    <row r="1023" spans="2:23" ht="18.75" hidden="1" customHeight="1" x14ac:dyDescent="0.2">
      <c r="B1023" s="419" t="e">
        <f>IF(Tabla46[[#This Row],[Tipos de Acciones]]="","",CONCATENATE(Tabla46[[#This Row],[POA]],".",Tabla46[[#This Row],[SRS]],".",Tabla46[[#This Row],[AREA]],".",Tabla46[[#This Row],[TIPO]]))</f>
        <v>#REF!</v>
      </c>
      <c r="C1023" s="419" t="e">
        <f>IF(Tabla46[[#This Row],[Tipos de Acciones]]="","",'Formulario PPGR1'!#REF!)</f>
        <v>#REF!</v>
      </c>
      <c r="D1023" s="419" t="e">
        <f>IF(Tabla46[[#This Row],[Tipos de Acciones]]="","",'Formulario PPGR1'!#REF!)</f>
        <v>#REF!</v>
      </c>
      <c r="E1023" s="419" t="e">
        <f>IF(Tabla46[[#This Row],[Tipos de Acciones]]="","",'Formulario PPGR1'!#REF!)</f>
        <v>#REF!</v>
      </c>
      <c r="F1023" s="419" t="e">
        <f>IF(Tabla46[[#This Row],[Tipos de Acciones]]="","",'Formulario PPGR1'!#REF!)</f>
        <v>#REF!</v>
      </c>
      <c r="G1023" s="416" t="s">
        <v>936</v>
      </c>
      <c r="H1023" s="416" t="s">
        <v>2221</v>
      </c>
      <c r="I1023" s="417" t="s">
        <v>2222</v>
      </c>
      <c r="J1023" s="416" t="s">
        <v>2222</v>
      </c>
      <c r="K1023" s="418" t="s">
        <v>2226</v>
      </c>
      <c r="L1023" s="416" t="s">
        <v>469</v>
      </c>
      <c r="M1023" s="316" t="s">
        <v>2295</v>
      </c>
      <c r="N1023" s="316" t="s">
        <v>1157</v>
      </c>
      <c r="O1023" s="415" t="s">
        <v>2200</v>
      </c>
      <c r="P1023" s="318" t="s">
        <v>1157</v>
      </c>
      <c r="Q1023" s="293" t="s">
        <v>2201</v>
      </c>
      <c r="R1023" s="293">
        <v>1</v>
      </c>
      <c r="S1023" s="517">
        <v>104465.4</v>
      </c>
      <c r="T1023" s="520" t="e">
        <f>+[1]!Tabla46[[#This Row],[Precio Unitario]]*[1]!Tabla46[[#This Row],[Cantidad de Insumos]]</f>
        <v>#REF!</v>
      </c>
      <c r="U1023" s="414">
        <v>261901</v>
      </c>
      <c r="V1023" s="328" t="s">
        <v>926</v>
      </c>
      <c r="W1023" s="420"/>
    </row>
    <row r="1024" spans="2:23" ht="18.75" hidden="1" customHeight="1" x14ac:dyDescent="0.2">
      <c r="B1024" s="419" t="e">
        <f>IF(Tabla46[[#This Row],[Tipos de Acciones]]="","",CONCATENATE(Tabla46[[#This Row],[POA]],".",Tabla46[[#This Row],[SRS]],".",Tabla46[[#This Row],[AREA]],".",Tabla46[[#This Row],[TIPO]]))</f>
        <v>#REF!</v>
      </c>
      <c r="C1024" s="419" t="e">
        <f>IF(Tabla46[[#This Row],[Tipos de Acciones]]="","",'Formulario PPGR1'!#REF!)</f>
        <v>#REF!</v>
      </c>
      <c r="D1024" s="419" t="e">
        <f>IF(Tabla46[[#This Row],[Tipos de Acciones]]="","",'Formulario PPGR1'!#REF!)</f>
        <v>#REF!</v>
      </c>
      <c r="E1024" s="419" t="e">
        <f>IF(Tabla46[[#This Row],[Tipos de Acciones]]="","",'Formulario PPGR1'!#REF!)</f>
        <v>#REF!</v>
      </c>
      <c r="F1024" s="419" t="e">
        <f>IF(Tabla46[[#This Row],[Tipos de Acciones]]="","",'Formulario PPGR1'!#REF!)</f>
        <v>#REF!</v>
      </c>
      <c r="G1024" s="416" t="s">
        <v>936</v>
      </c>
      <c r="H1024" s="416" t="s">
        <v>2221</v>
      </c>
      <c r="I1024" s="417" t="s">
        <v>2227</v>
      </c>
      <c r="J1024" s="416" t="s">
        <v>2227</v>
      </c>
      <c r="K1024" s="418" t="s">
        <v>2228</v>
      </c>
      <c r="L1024" s="416" t="s">
        <v>469</v>
      </c>
      <c r="M1024" s="316" t="s">
        <v>2295</v>
      </c>
      <c r="N1024" s="316" t="s">
        <v>1157</v>
      </c>
      <c r="O1024" s="415" t="s">
        <v>2200</v>
      </c>
      <c r="P1024" s="318" t="s">
        <v>1157</v>
      </c>
      <c r="Q1024" s="293" t="s">
        <v>2201</v>
      </c>
      <c r="R1024" s="293">
        <v>1</v>
      </c>
      <c r="S1024" s="517">
        <v>12836.04</v>
      </c>
      <c r="T1024" s="520" t="e">
        <f>+[1]!Tabla46[[#This Row],[Precio Unitario]]*[1]!Tabla46[[#This Row],[Cantidad de Insumos]]</f>
        <v>#REF!</v>
      </c>
      <c r="U1024" s="414">
        <v>239301</v>
      </c>
      <c r="V1024" s="328" t="s">
        <v>926</v>
      </c>
      <c r="W1024" s="420"/>
    </row>
    <row r="1025" spans="2:23" ht="18.75" customHeight="1" x14ac:dyDescent="0.2">
      <c r="B1025" s="419" t="e">
        <f>IF(Tabla46[[#This Row],[Tipos de Acciones]]="","",CONCATENATE(Tabla46[[#This Row],[POA]],".",Tabla46[[#This Row],[SRS]],".",Tabla46[[#This Row],[AREA]],".",Tabla46[[#This Row],[TIPO]]))</f>
        <v>#REF!</v>
      </c>
      <c r="C1025" s="419" t="e">
        <f>IF(Tabla46[[#This Row],[Tipos de Acciones]]="","",'Formulario PPGR1'!#REF!)</f>
        <v>#REF!</v>
      </c>
      <c r="D1025" s="419" t="e">
        <f>IF(Tabla46[[#This Row],[Tipos de Acciones]]="","",'Formulario PPGR1'!#REF!)</f>
        <v>#REF!</v>
      </c>
      <c r="E1025" s="419" t="e">
        <f>IF(Tabla46[[#This Row],[Tipos de Acciones]]="","",'Formulario PPGR1'!#REF!)</f>
        <v>#REF!</v>
      </c>
      <c r="F1025" s="419" t="e">
        <f>IF(Tabla46[[#This Row],[Tipos de Acciones]]="","",'Formulario PPGR1'!#REF!)</f>
        <v>#REF!</v>
      </c>
      <c r="G1025" s="416" t="s">
        <v>936</v>
      </c>
      <c r="H1025" s="416" t="s">
        <v>2221</v>
      </c>
      <c r="I1025" s="417" t="s">
        <v>2229</v>
      </c>
      <c r="J1025" s="416" t="s">
        <v>2229</v>
      </c>
      <c r="K1025" s="418" t="s">
        <v>2230</v>
      </c>
      <c r="L1025" s="416" t="s">
        <v>469</v>
      </c>
      <c r="M1025" s="316" t="s">
        <v>2295</v>
      </c>
      <c r="N1025" s="316" t="s">
        <v>1157</v>
      </c>
      <c r="O1025" s="415" t="s">
        <v>2200</v>
      </c>
      <c r="P1025" s="318" t="s">
        <v>1157</v>
      </c>
      <c r="Q1025" s="293" t="s">
        <v>2201</v>
      </c>
      <c r="R1025" s="293">
        <v>1</v>
      </c>
      <c r="S1025" s="517">
        <v>180000</v>
      </c>
      <c r="T1025" s="520" t="e">
        <f>+[1]!Tabla46[[#This Row],[Precio Unitario]]*[1]!Tabla46[[#This Row],[Cantidad de Insumos]]</f>
        <v>#REF!</v>
      </c>
      <c r="U1025" s="414">
        <v>263101</v>
      </c>
      <c r="V1025" s="328" t="s">
        <v>926</v>
      </c>
      <c r="W1025" s="420"/>
    </row>
    <row r="1026" spans="2:23" ht="18.75" hidden="1" customHeight="1" x14ac:dyDescent="0.2">
      <c r="B1026" s="419" t="e">
        <f>IF(Tabla46[[#This Row],[Tipos de Acciones]]="","",CONCATENATE(Tabla46[[#This Row],[POA]],".",Tabla46[[#This Row],[SRS]],".",Tabla46[[#This Row],[AREA]],".",Tabla46[[#This Row],[TIPO]]))</f>
        <v>#REF!</v>
      </c>
      <c r="C1026" s="419" t="e">
        <f>IF(Tabla46[[#This Row],[Tipos de Acciones]]="","",'Formulario PPGR1'!#REF!)</f>
        <v>#REF!</v>
      </c>
      <c r="D1026" s="419" t="e">
        <f>IF(Tabla46[[#This Row],[Tipos de Acciones]]="","",'Formulario PPGR1'!#REF!)</f>
        <v>#REF!</v>
      </c>
      <c r="E1026" s="419" t="e">
        <f>IF(Tabla46[[#This Row],[Tipos de Acciones]]="","",'Formulario PPGR1'!#REF!)</f>
        <v>#REF!</v>
      </c>
      <c r="F1026" s="419" t="e">
        <f>IF(Tabla46[[#This Row],[Tipos de Acciones]]="","",'Formulario PPGR1'!#REF!)</f>
        <v>#REF!</v>
      </c>
      <c r="G1026" s="416" t="s">
        <v>936</v>
      </c>
      <c r="H1026" s="416" t="s">
        <v>2221</v>
      </c>
      <c r="I1026" s="417" t="s">
        <v>2231</v>
      </c>
      <c r="J1026" s="416" t="s">
        <v>2231</v>
      </c>
      <c r="K1026" s="418" t="s">
        <v>2232</v>
      </c>
      <c r="L1026" s="416" t="s">
        <v>469</v>
      </c>
      <c r="M1026" s="316" t="s">
        <v>2295</v>
      </c>
      <c r="N1026" s="316" t="s">
        <v>1157</v>
      </c>
      <c r="O1026" s="415" t="s">
        <v>2200</v>
      </c>
      <c r="P1026" s="318" t="s">
        <v>1157</v>
      </c>
      <c r="Q1026" s="293" t="s">
        <v>2201</v>
      </c>
      <c r="R1026" s="293">
        <v>2</v>
      </c>
      <c r="S1026" s="517">
        <v>32099.97</v>
      </c>
      <c r="T1026" s="520" t="e">
        <f>+[1]!Tabla46[[#This Row],[Precio Unitario]]*[1]!Tabla46[[#This Row],[Cantidad de Insumos]]</f>
        <v>#REF!</v>
      </c>
      <c r="U1026" s="414">
        <v>239301</v>
      </c>
      <c r="V1026" s="328" t="s">
        <v>926</v>
      </c>
      <c r="W1026" s="420"/>
    </row>
    <row r="1027" spans="2:23" ht="18.75" hidden="1" customHeight="1" x14ac:dyDescent="0.2">
      <c r="B1027" s="419" t="e">
        <f>IF(Tabla46[[#This Row],[Tipos de Acciones]]="","",CONCATENATE(Tabla46[[#This Row],[POA]],".",Tabla46[[#This Row],[SRS]],".",Tabla46[[#This Row],[AREA]],".",Tabla46[[#This Row],[TIPO]]))</f>
        <v>#REF!</v>
      </c>
      <c r="C1027" s="419" t="e">
        <f>IF(Tabla46[[#This Row],[Tipos de Acciones]]="","",'Formulario PPGR1'!#REF!)</f>
        <v>#REF!</v>
      </c>
      <c r="D1027" s="419" t="e">
        <f>IF(Tabla46[[#This Row],[Tipos de Acciones]]="","",'Formulario PPGR1'!#REF!)</f>
        <v>#REF!</v>
      </c>
      <c r="E1027" s="419" t="e">
        <f>IF(Tabla46[[#This Row],[Tipos de Acciones]]="","",'Formulario PPGR1'!#REF!)</f>
        <v>#REF!</v>
      </c>
      <c r="F1027" s="419" t="e">
        <f>IF(Tabla46[[#This Row],[Tipos de Acciones]]="","",'Formulario PPGR1'!#REF!)</f>
        <v>#REF!</v>
      </c>
      <c r="G1027" s="416" t="s">
        <v>936</v>
      </c>
      <c r="H1027" s="416" t="s">
        <v>2206</v>
      </c>
      <c r="I1027" s="417" t="s">
        <v>2212</v>
      </c>
      <c r="J1027" s="416" t="s">
        <v>2212</v>
      </c>
      <c r="K1027" s="418" t="s">
        <v>2213</v>
      </c>
      <c r="L1027" s="416" t="s">
        <v>469</v>
      </c>
      <c r="M1027" s="316" t="s">
        <v>2296</v>
      </c>
      <c r="N1027" s="316" t="s">
        <v>1157</v>
      </c>
      <c r="O1027" s="415" t="s">
        <v>2200</v>
      </c>
      <c r="P1027" s="318" t="s">
        <v>1157</v>
      </c>
      <c r="Q1027" s="293" t="s">
        <v>2201</v>
      </c>
      <c r="R1027" s="293">
        <v>1</v>
      </c>
      <c r="S1027" s="517">
        <v>56050</v>
      </c>
      <c r="T1027" s="520" t="e">
        <f>+[1]!Tabla46[[#This Row],[Precio Unitario]]*[1]!Tabla46[[#This Row],[Cantidad de Insumos]]</f>
        <v>#REF!</v>
      </c>
      <c r="U1027" s="414">
        <v>261301</v>
      </c>
      <c r="V1027" s="328" t="s">
        <v>926</v>
      </c>
      <c r="W1027" s="420"/>
    </row>
    <row r="1028" spans="2:23" ht="18.75" hidden="1" customHeight="1" x14ac:dyDescent="0.2">
      <c r="B1028" s="419" t="e">
        <f>IF(Tabla46[[#This Row],[Tipos de Acciones]]="","",CONCATENATE(Tabla46[[#This Row],[POA]],".",Tabla46[[#This Row],[SRS]],".",Tabla46[[#This Row],[AREA]],".",Tabla46[[#This Row],[TIPO]]))</f>
        <v>#REF!</v>
      </c>
      <c r="C1028" s="419" t="e">
        <f>IF(Tabla46[[#This Row],[Tipos de Acciones]]="","",'Formulario PPGR1'!#REF!)</f>
        <v>#REF!</v>
      </c>
      <c r="D1028" s="419" t="e">
        <f>IF(Tabla46[[#This Row],[Tipos de Acciones]]="","",'Formulario PPGR1'!#REF!)</f>
        <v>#REF!</v>
      </c>
      <c r="E1028" s="419" t="e">
        <f>IF(Tabla46[[#This Row],[Tipos de Acciones]]="","",'Formulario PPGR1'!#REF!)</f>
        <v>#REF!</v>
      </c>
      <c r="F1028" s="419" t="e">
        <f>IF(Tabla46[[#This Row],[Tipos de Acciones]]="","",'Formulario PPGR1'!#REF!)</f>
        <v>#REF!</v>
      </c>
      <c r="G1028" s="416" t="s">
        <v>934</v>
      </c>
      <c r="H1028" s="416" t="s">
        <v>2206</v>
      </c>
      <c r="I1028" s="417" t="s">
        <v>2212</v>
      </c>
      <c r="J1028" s="416" t="s">
        <v>2212</v>
      </c>
      <c r="K1028" s="418" t="s">
        <v>2213</v>
      </c>
      <c r="L1028" s="416" t="s">
        <v>469</v>
      </c>
      <c r="M1028" s="316" t="s">
        <v>2296</v>
      </c>
      <c r="N1028" s="316" t="s">
        <v>1157</v>
      </c>
      <c r="O1028" s="415" t="s">
        <v>2200</v>
      </c>
      <c r="P1028" s="318" t="s">
        <v>1157</v>
      </c>
      <c r="Q1028" s="293" t="s">
        <v>2201</v>
      </c>
      <c r="R1028" s="293">
        <v>3</v>
      </c>
      <c r="S1028" s="517">
        <v>5000</v>
      </c>
      <c r="T1028" s="520" t="e">
        <f>+[1]!Tabla46[[#This Row],[Precio Unitario]]*[1]!Tabla46[[#This Row],[Cantidad de Insumos]]</f>
        <v>#REF!</v>
      </c>
      <c r="U1028" s="414">
        <v>261301</v>
      </c>
      <c r="V1028" s="328" t="s">
        <v>926</v>
      </c>
      <c r="W1028" s="420"/>
    </row>
    <row r="1029" spans="2:23" ht="18.75" hidden="1" customHeight="1" x14ac:dyDescent="0.2">
      <c r="B1029" s="419" t="e">
        <f>IF(Tabla46[[#This Row],[Tipos de Acciones]]="","",CONCATENATE(Tabla46[[#This Row],[POA]],".",Tabla46[[#This Row],[SRS]],".",Tabla46[[#This Row],[AREA]],".",Tabla46[[#This Row],[TIPO]]))</f>
        <v>#REF!</v>
      </c>
      <c r="C1029" s="419" t="e">
        <f>IF(Tabla46[[#This Row],[Tipos de Acciones]]="","",'Formulario PPGR1'!#REF!)</f>
        <v>#REF!</v>
      </c>
      <c r="D1029" s="419" t="e">
        <f>IF(Tabla46[[#This Row],[Tipos de Acciones]]="","",'Formulario PPGR1'!#REF!)</f>
        <v>#REF!</v>
      </c>
      <c r="E1029" s="419" t="e">
        <f>IF(Tabla46[[#This Row],[Tipos de Acciones]]="","",'Formulario PPGR1'!#REF!)</f>
        <v>#REF!</v>
      </c>
      <c r="F1029" s="419" t="e">
        <f>IF(Tabla46[[#This Row],[Tipos de Acciones]]="","",'Formulario PPGR1'!#REF!)</f>
        <v>#REF!</v>
      </c>
      <c r="G1029" s="416" t="s">
        <v>936</v>
      </c>
      <c r="H1029" s="416" t="s">
        <v>2215</v>
      </c>
      <c r="I1029" s="417" t="s">
        <v>2216</v>
      </c>
      <c r="J1029" s="416" t="s">
        <v>2216</v>
      </c>
      <c r="K1029" s="418" t="s">
        <v>2217</v>
      </c>
      <c r="L1029" s="416" t="s">
        <v>469</v>
      </c>
      <c r="M1029" s="316" t="s">
        <v>2296</v>
      </c>
      <c r="N1029" s="316" t="s">
        <v>1157</v>
      </c>
      <c r="O1029" s="415" t="s">
        <v>2200</v>
      </c>
      <c r="P1029" s="318" t="s">
        <v>1157</v>
      </c>
      <c r="Q1029" s="293" t="s">
        <v>2201</v>
      </c>
      <c r="R1029" s="293">
        <v>1</v>
      </c>
      <c r="S1029" s="517">
        <v>15000</v>
      </c>
      <c r="T1029" s="520" t="e">
        <f>+[1]!Tabla46[[#This Row],[Precio Unitario]]*[1]!Tabla46[[#This Row],[Cantidad de Insumos]]</f>
        <v>#REF!</v>
      </c>
      <c r="U1029" s="414">
        <v>239601</v>
      </c>
      <c r="V1029" s="328" t="s">
        <v>926</v>
      </c>
      <c r="W1029" s="420"/>
    </row>
    <row r="1030" spans="2:23" ht="18.75" hidden="1" customHeight="1" x14ac:dyDescent="0.2">
      <c r="B1030" s="419" t="e">
        <f>IF(Tabla46[[#This Row],[Tipos de Acciones]]="","",CONCATENATE(Tabla46[[#This Row],[POA]],".",Tabla46[[#This Row],[SRS]],".",Tabla46[[#This Row],[AREA]],".",Tabla46[[#This Row],[TIPO]]))</f>
        <v>#REF!</v>
      </c>
      <c r="C1030" s="419" t="e">
        <f>IF(Tabla46[[#This Row],[Tipos de Acciones]]="","",'Formulario PPGR1'!#REF!)</f>
        <v>#REF!</v>
      </c>
      <c r="D1030" s="419" t="e">
        <f>IF(Tabla46[[#This Row],[Tipos de Acciones]]="","",'Formulario PPGR1'!#REF!)</f>
        <v>#REF!</v>
      </c>
      <c r="E1030" s="419" t="e">
        <f>IF(Tabla46[[#This Row],[Tipos de Acciones]]="","",'Formulario PPGR1'!#REF!)</f>
        <v>#REF!</v>
      </c>
      <c r="F1030" s="419" t="e">
        <f>IF(Tabla46[[#This Row],[Tipos de Acciones]]="","",'Formulario PPGR1'!#REF!)</f>
        <v>#REF!</v>
      </c>
      <c r="G1030" s="416" t="s">
        <v>936</v>
      </c>
      <c r="H1030" s="416" t="s">
        <v>2218</v>
      </c>
      <c r="I1030" s="417" t="s">
        <v>2219</v>
      </c>
      <c r="J1030" s="416" t="s">
        <v>2219</v>
      </c>
      <c r="K1030" s="418" t="s">
        <v>2220</v>
      </c>
      <c r="L1030" s="416" t="s">
        <v>469</v>
      </c>
      <c r="M1030" s="316" t="s">
        <v>2296</v>
      </c>
      <c r="N1030" s="316" t="s">
        <v>1157</v>
      </c>
      <c r="O1030" s="415" t="s">
        <v>2200</v>
      </c>
      <c r="P1030" s="318" t="s">
        <v>1157</v>
      </c>
      <c r="Q1030" s="293" t="s">
        <v>2201</v>
      </c>
      <c r="R1030" s="293">
        <v>2</v>
      </c>
      <c r="S1030" s="517">
        <v>8600</v>
      </c>
      <c r="T1030" s="520" t="e">
        <f>+[1]!Tabla46[[#This Row],[Precio Unitario]]*[1]!Tabla46[[#This Row],[Cantidad de Insumos]]</f>
        <v>#REF!</v>
      </c>
      <c r="U1030" s="414">
        <v>239601</v>
      </c>
      <c r="V1030" s="328" t="s">
        <v>926</v>
      </c>
      <c r="W1030" s="420"/>
    </row>
    <row r="1031" spans="2:23" ht="18.75" hidden="1" customHeight="1" x14ac:dyDescent="0.2">
      <c r="B1031" s="419" t="e">
        <f>IF(Tabla46[[#This Row],[Tipos de Acciones]]="","",CONCATENATE(Tabla46[[#This Row],[POA]],".",Tabla46[[#This Row],[SRS]],".",Tabla46[[#This Row],[AREA]],".",Tabla46[[#This Row],[TIPO]]))</f>
        <v>#REF!</v>
      </c>
      <c r="C1031" s="419" t="e">
        <f>IF(Tabla46[[#This Row],[Tipos de Acciones]]="","",'Formulario PPGR1'!#REF!)</f>
        <v>#REF!</v>
      </c>
      <c r="D1031" s="419" t="e">
        <f>IF(Tabla46[[#This Row],[Tipos de Acciones]]="","",'Formulario PPGR1'!#REF!)</f>
        <v>#REF!</v>
      </c>
      <c r="E1031" s="419" t="e">
        <f>IF(Tabla46[[#This Row],[Tipos de Acciones]]="","",'Formulario PPGR1'!#REF!)</f>
        <v>#REF!</v>
      </c>
      <c r="F1031" s="419" t="e">
        <f>IF(Tabla46[[#This Row],[Tipos de Acciones]]="","",'Formulario PPGR1'!#REF!)</f>
        <v>#REF!</v>
      </c>
      <c r="G1031" s="416" t="s">
        <v>936</v>
      </c>
      <c r="H1031" s="416" t="s">
        <v>2221</v>
      </c>
      <c r="I1031" s="417" t="s">
        <v>2222</v>
      </c>
      <c r="J1031" s="416" t="s">
        <v>2222</v>
      </c>
      <c r="K1031" s="418" t="s">
        <v>2223</v>
      </c>
      <c r="L1031" s="416" t="s">
        <v>469</v>
      </c>
      <c r="M1031" s="316" t="s">
        <v>2296</v>
      </c>
      <c r="N1031" s="316" t="s">
        <v>1157</v>
      </c>
      <c r="O1031" s="415" t="s">
        <v>2200</v>
      </c>
      <c r="P1031" s="318" t="s">
        <v>1157</v>
      </c>
      <c r="Q1031" s="293" t="s">
        <v>2201</v>
      </c>
      <c r="R1031" s="293">
        <v>2</v>
      </c>
      <c r="S1031" s="517">
        <v>43660</v>
      </c>
      <c r="T1031" s="520" t="e">
        <f>+[1]!Tabla46[[#This Row],[Precio Unitario]]*[1]!Tabla46[[#This Row],[Cantidad de Insumos]]</f>
        <v>#REF!</v>
      </c>
      <c r="U1031" s="414">
        <v>261901</v>
      </c>
      <c r="V1031" s="328" t="s">
        <v>926</v>
      </c>
      <c r="W1031" s="420"/>
    </row>
    <row r="1032" spans="2:23" ht="18.75" hidden="1" customHeight="1" x14ac:dyDescent="0.2">
      <c r="B1032" s="419" t="e">
        <f>IF(Tabla46[[#This Row],[Tipos de Acciones]]="","",CONCATENATE(Tabla46[[#This Row],[POA]],".",Tabla46[[#This Row],[SRS]],".",Tabla46[[#This Row],[AREA]],".",Tabla46[[#This Row],[TIPO]]))</f>
        <v>#REF!</v>
      </c>
      <c r="C1032" s="419" t="e">
        <f>IF(Tabla46[[#This Row],[Tipos de Acciones]]="","",'Formulario PPGR1'!#REF!)</f>
        <v>#REF!</v>
      </c>
      <c r="D1032" s="419" t="e">
        <f>IF(Tabla46[[#This Row],[Tipos de Acciones]]="","",'Formulario PPGR1'!#REF!)</f>
        <v>#REF!</v>
      </c>
      <c r="E1032" s="419" t="e">
        <f>IF(Tabla46[[#This Row],[Tipos de Acciones]]="","",'Formulario PPGR1'!#REF!)</f>
        <v>#REF!</v>
      </c>
      <c r="F1032" s="419" t="e">
        <f>IF(Tabla46[[#This Row],[Tipos de Acciones]]="","",'Formulario PPGR1'!#REF!)</f>
        <v>#REF!</v>
      </c>
      <c r="G1032" s="416" t="s">
        <v>936</v>
      </c>
      <c r="H1032" s="416" t="s">
        <v>2221</v>
      </c>
      <c r="I1032" s="417" t="s">
        <v>2224</v>
      </c>
      <c r="J1032" s="416" t="s">
        <v>2224</v>
      </c>
      <c r="K1032" s="418" t="s">
        <v>2225</v>
      </c>
      <c r="L1032" s="416" t="s">
        <v>469</v>
      </c>
      <c r="M1032" s="316" t="s">
        <v>2296</v>
      </c>
      <c r="N1032" s="316" t="s">
        <v>1157</v>
      </c>
      <c r="O1032" s="415" t="s">
        <v>2200</v>
      </c>
      <c r="P1032" s="318" t="s">
        <v>1157</v>
      </c>
      <c r="Q1032" s="293" t="s">
        <v>2201</v>
      </c>
      <c r="R1032" s="293">
        <v>1</v>
      </c>
      <c r="S1032" s="517">
        <v>44333.33</v>
      </c>
      <c r="T1032" s="520" t="e">
        <f>+[1]!Tabla46[[#This Row],[Precio Unitario]]*[1]!Tabla46[[#This Row],[Cantidad de Insumos]]</f>
        <v>#REF!</v>
      </c>
      <c r="U1032" s="414">
        <v>239301</v>
      </c>
      <c r="V1032" s="328" t="s">
        <v>926</v>
      </c>
      <c r="W1032" s="420"/>
    </row>
    <row r="1033" spans="2:23" ht="18.75" hidden="1" customHeight="1" x14ac:dyDescent="0.2">
      <c r="B1033" s="419" t="e">
        <f>IF(Tabla46[[#This Row],[Tipos de Acciones]]="","",CONCATENATE(Tabla46[[#This Row],[POA]],".",Tabla46[[#This Row],[SRS]],".",Tabla46[[#This Row],[AREA]],".",Tabla46[[#This Row],[TIPO]]))</f>
        <v>#REF!</v>
      </c>
      <c r="C1033" s="419" t="e">
        <f>IF(Tabla46[[#This Row],[Tipos de Acciones]]="","",'Formulario PPGR1'!#REF!)</f>
        <v>#REF!</v>
      </c>
      <c r="D1033" s="419" t="e">
        <f>IF(Tabla46[[#This Row],[Tipos de Acciones]]="","",'Formulario PPGR1'!#REF!)</f>
        <v>#REF!</v>
      </c>
      <c r="E1033" s="419" t="e">
        <f>IF(Tabla46[[#This Row],[Tipos de Acciones]]="","",'Formulario PPGR1'!#REF!)</f>
        <v>#REF!</v>
      </c>
      <c r="F1033" s="419" t="e">
        <f>IF(Tabla46[[#This Row],[Tipos de Acciones]]="","",'Formulario PPGR1'!#REF!)</f>
        <v>#REF!</v>
      </c>
      <c r="G1033" s="416" t="s">
        <v>936</v>
      </c>
      <c r="H1033" s="416" t="s">
        <v>2221</v>
      </c>
      <c r="I1033" s="417" t="s">
        <v>2222</v>
      </c>
      <c r="J1033" s="416" t="s">
        <v>2222</v>
      </c>
      <c r="K1033" s="418" t="s">
        <v>2226</v>
      </c>
      <c r="L1033" s="416" t="s">
        <v>469</v>
      </c>
      <c r="M1033" s="316" t="s">
        <v>2296</v>
      </c>
      <c r="N1033" s="316" t="s">
        <v>1157</v>
      </c>
      <c r="O1033" s="415" t="s">
        <v>2200</v>
      </c>
      <c r="P1033" s="318" t="s">
        <v>1157</v>
      </c>
      <c r="Q1033" s="293" t="s">
        <v>2201</v>
      </c>
      <c r="R1033" s="293">
        <v>1</v>
      </c>
      <c r="S1033" s="517">
        <v>104465.4</v>
      </c>
      <c r="T1033" s="520" t="e">
        <f>+[1]!Tabla46[[#This Row],[Precio Unitario]]*[1]!Tabla46[[#This Row],[Cantidad de Insumos]]</f>
        <v>#REF!</v>
      </c>
      <c r="U1033" s="414">
        <v>239301</v>
      </c>
      <c r="V1033" s="328" t="s">
        <v>926</v>
      </c>
      <c r="W1033" s="420"/>
    </row>
    <row r="1034" spans="2:23" ht="18.75" hidden="1" customHeight="1" x14ac:dyDescent="0.2">
      <c r="B1034" s="419" t="e">
        <f>IF(Tabla46[[#This Row],[Tipos de Acciones]]="","",CONCATENATE(Tabla46[[#This Row],[POA]],".",Tabla46[[#This Row],[SRS]],".",Tabla46[[#This Row],[AREA]],".",Tabla46[[#This Row],[TIPO]]))</f>
        <v>#REF!</v>
      </c>
      <c r="C1034" s="419" t="e">
        <f>IF(Tabla46[[#This Row],[Tipos de Acciones]]="","",'Formulario PPGR1'!#REF!)</f>
        <v>#REF!</v>
      </c>
      <c r="D1034" s="419" t="e">
        <f>IF(Tabla46[[#This Row],[Tipos de Acciones]]="","",'Formulario PPGR1'!#REF!)</f>
        <v>#REF!</v>
      </c>
      <c r="E1034" s="419" t="e">
        <f>IF(Tabla46[[#This Row],[Tipos de Acciones]]="","",'Formulario PPGR1'!#REF!)</f>
        <v>#REF!</v>
      </c>
      <c r="F1034" s="419" t="e">
        <f>IF(Tabla46[[#This Row],[Tipos de Acciones]]="","",'Formulario PPGR1'!#REF!)</f>
        <v>#REF!</v>
      </c>
      <c r="G1034" s="416" t="s">
        <v>936</v>
      </c>
      <c r="H1034" s="416" t="s">
        <v>2221</v>
      </c>
      <c r="I1034" s="417" t="s">
        <v>2227</v>
      </c>
      <c r="J1034" s="416" t="s">
        <v>2227</v>
      </c>
      <c r="K1034" s="418" t="s">
        <v>2228</v>
      </c>
      <c r="L1034" s="416" t="s">
        <v>469</v>
      </c>
      <c r="M1034" s="316" t="s">
        <v>2296</v>
      </c>
      <c r="N1034" s="316" t="s">
        <v>1157</v>
      </c>
      <c r="O1034" s="415" t="s">
        <v>2200</v>
      </c>
      <c r="P1034" s="318" t="s">
        <v>1157</v>
      </c>
      <c r="Q1034" s="293" t="s">
        <v>2201</v>
      </c>
      <c r="R1034" s="293">
        <v>1</v>
      </c>
      <c r="S1034" s="517">
        <v>12836.04</v>
      </c>
      <c r="T1034" s="520" t="e">
        <f>+[1]!Tabla46[[#This Row],[Precio Unitario]]*[1]!Tabla46[[#This Row],[Cantidad de Insumos]]</f>
        <v>#REF!</v>
      </c>
      <c r="U1034" s="414">
        <v>239301</v>
      </c>
      <c r="V1034" s="328" t="s">
        <v>926</v>
      </c>
      <c r="W1034" s="420"/>
    </row>
    <row r="1035" spans="2:23" ht="18.75" customHeight="1" x14ac:dyDescent="0.2">
      <c r="B1035" s="419" t="e">
        <f>IF(Tabla46[[#This Row],[Tipos de Acciones]]="","",CONCATENATE(Tabla46[[#This Row],[POA]],".",Tabla46[[#This Row],[SRS]],".",Tabla46[[#This Row],[AREA]],".",Tabla46[[#This Row],[TIPO]]))</f>
        <v>#REF!</v>
      </c>
      <c r="C1035" s="419" t="e">
        <f>IF(Tabla46[[#This Row],[Tipos de Acciones]]="","",'Formulario PPGR1'!#REF!)</f>
        <v>#REF!</v>
      </c>
      <c r="D1035" s="419" t="e">
        <f>IF(Tabla46[[#This Row],[Tipos de Acciones]]="","",'Formulario PPGR1'!#REF!)</f>
        <v>#REF!</v>
      </c>
      <c r="E1035" s="419" t="e">
        <f>IF(Tabla46[[#This Row],[Tipos de Acciones]]="","",'Formulario PPGR1'!#REF!)</f>
        <v>#REF!</v>
      </c>
      <c r="F1035" s="419" t="e">
        <f>IF(Tabla46[[#This Row],[Tipos de Acciones]]="","",'Formulario PPGR1'!#REF!)</f>
        <v>#REF!</v>
      </c>
      <c r="G1035" s="416" t="s">
        <v>936</v>
      </c>
      <c r="H1035" s="416" t="s">
        <v>2221</v>
      </c>
      <c r="I1035" s="417" t="s">
        <v>2229</v>
      </c>
      <c r="J1035" s="416" t="s">
        <v>2229</v>
      </c>
      <c r="K1035" s="418" t="s">
        <v>2230</v>
      </c>
      <c r="L1035" s="416" t="s">
        <v>469</v>
      </c>
      <c r="M1035" s="316" t="s">
        <v>2296</v>
      </c>
      <c r="N1035" s="316" t="s">
        <v>1157</v>
      </c>
      <c r="O1035" s="415" t="s">
        <v>2200</v>
      </c>
      <c r="P1035" s="318" t="s">
        <v>1157</v>
      </c>
      <c r="Q1035" s="293" t="s">
        <v>2201</v>
      </c>
      <c r="R1035" s="293">
        <v>1</v>
      </c>
      <c r="S1035" s="517">
        <v>180000</v>
      </c>
      <c r="T1035" s="520" t="e">
        <f>+[1]!Tabla46[[#This Row],[Precio Unitario]]*[1]!Tabla46[[#This Row],[Cantidad de Insumos]]</f>
        <v>#REF!</v>
      </c>
      <c r="U1035" s="414">
        <v>263101</v>
      </c>
      <c r="V1035" s="328" t="s">
        <v>926</v>
      </c>
      <c r="W1035" s="420"/>
    </row>
    <row r="1036" spans="2:23" ht="18.75" hidden="1" customHeight="1" x14ac:dyDescent="0.2">
      <c r="B1036" s="419" t="e">
        <f>IF(Tabla46[[#This Row],[Tipos de Acciones]]="","",CONCATENATE(Tabla46[[#This Row],[POA]],".",Tabla46[[#This Row],[SRS]],".",Tabla46[[#This Row],[AREA]],".",Tabla46[[#This Row],[TIPO]]))</f>
        <v>#REF!</v>
      </c>
      <c r="C1036" s="419" t="e">
        <f>IF(Tabla46[[#This Row],[Tipos de Acciones]]="","",'Formulario PPGR1'!#REF!)</f>
        <v>#REF!</v>
      </c>
      <c r="D1036" s="419" t="e">
        <f>IF(Tabla46[[#This Row],[Tipos de Acciones]]="","",'Formulario PPGR1'!#REF!)</f>
        <v>#REF!</v>
      </c>
      <c r="E1036" s="419" t="e">
        <f>IF(Tabla46[[#This Row],[Tipos de Acciones]]="","",'Formulario PPGR1'!#REF!)</f>
        <v>#REF!</v>
      </c>
      <c r="F1036" s="419" t="e">
        <f>IF(Tabla46[[#This Row],[Tipos de Acciones]]="","",'Formulario PPGR1'!#REF!)</f>
        <v>#REF!</v>
      </c>
      <c r="G1036" s="416" t="s">
        <v>936</v>
      </c>
      <c r="H1036" s="416" t="s">
        <v>2221</v>
      </c>
      <c r="I1036" s="417" t="s">
        <v>2231</v>
      </c>
      <c r="J1036" s="416" t="s">
        <v>2231</v>
      </c>
      <c r="K1036" s="418" t="s">
        <v>2232</v>
      </c>
      <c r="L1036" s="416" t="s">
        <v>469</v>
      </c>
      <c r="M1036" s="316" t="s">
        <v>2296</v>
      </c>
      <c r="N1036" s="316" t="s">
        <v>1157</v>
      </c>
      <c r="O1036" s="415" t="s">
        <v>2200</v>
      </c>
      <c r="P1036" s="318" t="s">
        <v>1157</v>
      </c>
      <c r="Q1036" s="293" t="s">
        <v>2201</v>
      </c>
      <c r="R1036" s="293">
        <v>2</v>
      </c>
      <c r="S1036" s="517">
        <v>32099.97</v>
      </c>
      <c r="T1036" s="520" t="e">
        <f>+[1]!Tabla46[[#This Row],[Precio Unitario]]*[1]!Tabla46[[#This Row],[Cantidad de Insumos]]</f>
        <v>#REF!</v>
      </c>
      <c r="U1036" s="414">
        <v>239301</v>
      </c>
      <c r="V1036" s="328" t="s">
        <v>926</v>
      </c>
      <c r="W1036" s="420"/>
    </row>
    <row r="1037" spans="2:23" ht="18.75" hidden="1" customHeight="1" x14ac:dyDescent="0.2">
      <c r="B1037" s="419" t="e">
        <f>IF(Tabla46[[#This Row],[Tipos de Acciones]]="","",CONCATENATE(Tabla46[[#This Row],[POA]],".",Tabla46[[#This Row],[SRS]],".",Tabla46[[#This Row],[AREA]],".",Tabla46[[#This Row],[TIPO]]))</f>
        <v>#REF!</v>
      </c>
      <c r="C1037" s="419" t="e">
        <f>IF(Tabla46[[#This Row],[Tipos de Acciones]]="","",'Formulario PPGR1'!#REF!)</f>
        <v>#REF!</v>
      </c>
      <c r="D1037" s="419" t="e">
        <f>IF(Tabla46[[#This Row],[Tipos de Acciones]]="","",'Formulario PPGR1'!#REF!)</f>
        <v>#REF!</v>
      </c>
      <c r="E1037" s="419" t="e">
        <f>IF(Tabla46[[#This Row],[Tipos de Acciones]]="","",'Formulario PPGR1'!#REF!)</f>
        <v>#REF!</v>
      </c>
      <c r="F1037" s="419" t="e">
        <f>IF(Tabla46[[#This Row],[Tipos de Acciones]]="","",'Formulario PPGR1'!#REF!)</f>
        <v>#REF!</v>
      </c>
      <c r="G1037" s="416" t="s">
        <v>936</v>
      </c>
      <c r="H1037" s="416" t="s">
        <v>2221</v>
      </c>
      <c r="I1037" s="417" t="s">
        <v>2233</v>
      </c>
      <c r="J1037" s="416" t="s">
        <v>2234</v>
      </c>
      <c r="K1037" s="418" t="s">
        <v>2235</v>
      </c>
      <c r="L1037" s="416" t="s">
        <v>469</v>
      </c>
      <c r="M1037" s="316" t="s">
        <v>2296</v>
      </c>
      <c r="N1037" s="316" t="s">
        <v>1157</v>
      </c>
      <c r="O1037" s="415" t="s">
        <v>2200</v>
      </c>
      <c r="P1037" s="318" t="s">
        <v>1157</v>
      </c>
      <c r="Q1037" s="293" t="s">
        <v>2201</v>
      </c>
      <c r="R1037" s="293">
        <v>1</v>
      </c>
      <c r="S1037" s="517">
        <v>8270</v>
      </c>
      <c r="T1037" s="520" t="e">
        <f>+[1]!Tabla46[[#This Row],[Precio Unitario]]*[1]!Tabla46[[#This Row],[Cantidad de Insumos]]</f>
        <v>#REF!</v>
      </c>
      <c r="U1037" s="414">
        <v>239301</v>
      </c>
      <c r="V1037" s="328" t="s">
        <v>926</v>
      </c>
      <c r="W1037" s="420"/>
    </row>
    <row r="1038" spans="2:23" ht="18.75" hidden="1" customHeight="1" x14ac:dyDescent="0.2">
      <c r="B1038" s="419" t="e">
        <f>IF(Tabla46[[#This Row],[Tipos de Acciones]]="","",CONCATENATE(Tabla46[[#This Row],[POA]],".",Tabla46[[#This Row],[SRS]],".",Tabla46[[#This Row],[AREA]],".",Tabla46[[#This Row],[TIPO]]))</f>
        <v>#REF!</v>
      </c>
      <c r="C1038" s="419" t="e">
        <f>IF(Tabla46[[#This Row],[Tipos de Acciones]]="","",'Formulario PPGR1'!#REF!)</f>
        <v>#REF!</v>
      </c>
      <c r="D1038" s="419" t="e">
        <f>IF(Tabla46[[#This Row],[Tipos de Acciones]]="","",'Formulario PPGR1'!#REF!)</f>
        <v>#REF!</v>
      </c>
      <c r="E1038" s="419" t="e">
        <f>IF(Tabla46[[#This Row],[Tipos de Acciones]]="","",'Formulario PPGR1'!#REF!)</f>
        <v>#REF!</v>
      </c>
      <c r="F1038" s="419" t="e">
        <f>IF(Tabla46[[#This Row],[Tipos de Acciones]]="","",'Formulario PPGR1'!#REF!)</f>
        <v>#REF!</v>
      </c>
      <c r="G1038" s="416" t="s">
        <v>936</v>
      </c>
      <c r="H1038" s="416" t="s">
        <v>2221</v>
      </c>
      <c r="I1038" s="417" t="s">
        <v>2236</v>
      </c>
      <c r="J1038" s="416" t="s">
        <v>2236</v>
      </c>
      <c r="K1038" s="418" t="s">
        <v>2237</v>
      </c>
      <c r="L1038" s="416" t="s">
        <v>469</v>
      </c>
      <c r="M1038" s="316" t="s">
        <v>2296</v>
      </c>
      <c r="N1038" s="316" t="s">
        <v>1157</v>
      </c>
      <c r="O1038" s="415" t="s">
        <v>2200</v>
      </c>
      <c r="P1038" s="318" t="s">
        <v>1157</v>
      </c>
      <c r="Q1038" s="293" t="s">
        <v>2201</v>
      </c>
      <c r="R1038" s="293">
        <v>2</v>
      </c>
      <c r="S1038" s="517">
        <v>15733.33</v>
      </c>
      <c r="T1038" s="520" t="e">
        <f>+[1]!Tabla46[[#This Row],[Precio Unitario]]*[1]!Tabla46[[#This Row],[Cantidad de Insumos]]</f>
        <v>#REF!</v>
      </c>
      <c r="U1038" s="414">
        <v>239301</v>
      </c>
      <c r="V1038" s="328" t="s">
        <v>926</v>
      </c>
      <c r="W1038" s="420"/>
    </row>
    <row r="1039" spans="2:23" ht="18.75" hidden="1" customHeight="1" x14ac:dyDescent="0.2">
      <c r="B1039" s="419" t="e">
        <f>IF(Tabla46[[#This Row],[Tipos de Acciones]]="","",CONCATENATE(Tabla46[[#This Row],[POA]],".",Tabla46[[#This Row],[SRS]],".",Tabla46[[#This Row],[AREA]],".",Tabla46[[#This Row],[TIPO]]))</f>
        <v>#REF!</v>
      </c>
      <c r="C1039" s="419" t="e">
        <f>IF(Tabla46[[#This Row],[Tipos de Acciones]]="","",'Formulario PPGR1'!#REF!)</f>
        <v>#REF!</v>
      </c>
      <c r="D1039" s="419" t="e">
        <f>IF(Tabla46[[#This Row],[Tipos de Acciones]]="","",'Formulario PPGR1'!#REF!)</f>
        <v>#REF!</v>
      </c>
      <c r="E1039" s="419" t="e">
        <f>IF(Tabla46[[#This Row],[Tipos de Acciones]]="","",'Formulario PPGR1'!#REF!)</f>
        <v>#REF!</v>
      </c>
      <c r="F1039" s="419" t="e">
        <f>IF(Tabla46[[#This Row],[Tipos de Acciones]]="","",'Formulario PPGR1'!#REF!)</f>
        <v>#REF!</v>
      </c>
      <c r="G1039" s="416" t="s">
        <v>936</v>
      </c>
      <c r="H1039" s="416" t="s">
        <v>2221</v>
      </c>
      <c r="I1039" s="417" t="s">
        <v>2236</v>
      </c>
      <c r="J1039" s="416" t="s">
        <v>2236</v>
      </c>
      <c r="K1039" s="418" t="s">
        <v>2238</v>
      </c>
      <c r="L1039" s="416" t="s">
        <v>469</v>
      </c>
      <c r="M1039" s="316" t="s">
        <v>2296</v>
      </c>
      <c r="N1039" s="316" t="s">
        <v>1157</v>
      </c>
      <c r="O1039" s="415" t="s">
        <v>2200</v>
      </c>
      <c r="P1039" s="318" t="s">
        <v>1157</v>
      </c>
      <c r="Q1039" s="293" t="s">
        <v>2201</v>
      </c>
      <c r="R1039" s="293">
        <v>2</v>
      </c>
      <c r="S1039" s="517">
        <v>4500</v>
      </c>
      <c r="T1039" s="520" t="e">
        <f>+[1]!Tabla46[[#This Row],[Precio Unitario]]*[1]!Tabla46[[#This Row],[Cantidad de Insumos]]</f>
        <v>#REF!</v>
      </c>
      <c r="U1039" s="414">
        <v>239301</v>
      </c>
      <c r="V1039" s="328" t="s">
        <v>926</v>
      </c>
      <c r="W1039" s="420"/>
    </row>
    <row r="1040" spans="2:23" ht="18.75" hidden="1" customHeight="1" x14ac:dyDescent="0.2">
      <c r="B1040" s="419" t="e">
        <f>IF(Tabla46[[#This Row],[Tipos de Acciones]]="","",CONCATENATE(Tabla46[[#This Row],[POA]],".",Tabla46[[#This Row],[SRS]],".",Tabla46[[#This Row],[AREA]],".",Tabla46[[#This Row],[TIPO]]))</f>
        <v>#REF!</v>
      </c>
      <c r="C1040" s="419" t="e">
        <f>IF(Tabla46[[#This Row],[Tipos de Acciones]]="","",'Formulario PPGR1'!#REF!)</f>
        <v>#REF!</v>
      </c>
      <c r="D1040" s="419" t="e">
        <f>IF(Tabla46[[#This Row],[Tipos de Acciones]]="","",'Formulario PPGR1'!#REF!)</f>
        <v>#REF!</v>
      </c>
      <c r="E1040" s="419" t="e">
        <f>IF(Tabla46[[#This Row],[Tipos de Acciones]]="","",'Formulario PPGR1'!#REF!)</f>
        <v>#REF!</v>
      </c>
      <c r="F1040" s="419" t="e">
        <f>IF(Tabla46[[#This Row],[Tipos de Acciones]]="","",'Formulario PPGR1'!#REF!)</f>
        <v>#REF!</v>
      </c>
      <c r="G1040" s="416" t="s">
        <v>936</v>
      </c>
      <c r="H1040" s="416" t="s">
        <v>2221</v>
      </c>
      <c r="I1040" s="417" t="s">
        <v>2236</v>
      </c>
      <c r="J1040" s="416" t="s">
        <v>2236</v>
      </c>
      <c r="K1040" s="418" t="s">
        <v>2239</v>
      </c>
      <c r="L1040" s="416" t="s">
        <v>469</v>
      </c>
      <c r="M1040" s="316" t="s">
        <v>2296</v>
      </c>
      <c r="N1040" s="316" t="s">
        <v>1157</v>
      </c>
      <c r="O1040" s="415" t="s">
        <v>2200</v>
      </c>
      <c r="P1040" s="318" t="s">
        <v>1157</v>
      </c>
      <c r="Q1040" s="293" t="s">
        <v>2201</v>
      </c>
      <c r="R1040" s="293">
        <v>2</v>
      </c>
      <c r="S1040" s="517">
        <v>15733.33</v>
      </c>
      <c r="T1040" s="520" t="e">
        <f>+[1]!Tabla46[[#This Row],[Precio Unitario]]*[1]!Tabla46[[#This Row],[Cantidad de Insumos]]</f>
        <v>#REF!</v>
      </c>
      <c r="U1040" s="414">
        <v>239301</v>
      </c>
      <c r="V1040" s="328" t="s">
        <v>926</v>
      </c>
      <c r="W1040" s="420"/>
    </row>
    <row r="1041" spans="2:23" ht="18.75" hidden="1" customHeight="1" x14ac:dyDescent="0.2">
      <c r="B1041" s="419" t="e">
        <f>IF(Tabla46[[#This Row],[Tipos de Acciones]]="","",CONCATENATE(Tabla46[[#This Row],[POA]],".",Tabla46[[#This Row],[SRS]],".",Tabla46[[#This Row],[AREA]],".",Tabla46[[#This Row],[TIPO]]))</f>
        <v>#REF!</v>
      </c>
      <c r="C1041" s="419" t="e">
        <f>IF(Tabla46[[#This Row],[Tipos de Acciones]]="","",'Formulario PPGR1'!#REF!)</f>
        <v>#REF!</v>
      </c>
      <c r="D1041" s="419" t="e">
        <f>IF(Tabla46[[#This Row],[Tipos de Acciones]]="","",'Formulario PPGR1'!#REF!)</f>
        <v>#REF!</v>
      </c>
      <c r="E1041" s="419" t="e">
        <f>IF(Tabla46[[#This Row],[Tipos de Acciones]]="","",'Formulario PPGR1'!#REF!)</f>
        <v>#REF!</v>
      </c>
      <c r="F1041" s="419" t="e">
        <f>IF(Tabla46[[#This Row],[Tipos de Acciones]]="","",'Formulario PPGR1'!#REF!)</f>
        <v>#REF!</v>
      </c>
      <c r="G1041" s="416" t="s">
        <v>936</v>
      </c>
      <c r="H1041" s="416" t="s">
        <v>2221</v>
      </c>
      <c r="I1041" s="417" t="s">
        <v>2236</v>
      </c>
      <c r="J1041" s="416" t="s">
        <v>2236</v>
      </c>
      <c r="K1041" s="418" t="s">
        <v>2240</v>
      </c>
      <c r="L1041" s="416" t="s">
        <v>469</v>
      </c>
      <c r="M1041" s="316" t="s">
        <v>2296</v>
      </c>
      <c r="N1041" s="316" t="s">
        <v>1157</v>
      </c>
      <c r="O1041" s="415" t="s">
        <v>2200</v>
      </c>
      <c r="P1041" s="318" t="s">
        <v>1157</v>
      </c>
      <c r="Q1041" s="293" t="s">
        <v>2201</v>
      </c>
      <c r="R1041" s="293">
        <v>2</v>
      </c>
      <c r="S1041" s="517">
        <v>4500</v>
      </c>
      <c r="T1041" s="520" t="e">
        <f>+[1]!Tabla46[[#This Row],[Precio Unitario]]*[1]!Tabla46[[#This Row],[Cantidad de Insumos]]</f>
        <v>#REF!</v>
      </c>
      <c r="U1041" s="414">
        <v>239301</v>
      </c>
      <c r="V1041" s="328" t="s">
        <v>926</v>
      </c>
      <c r="W1041" s="420"/>
    </row>
    <row r="1042" spans="2:23" ht="18.75" hidden="1" customHeight="1" x14ac:dyDescent="0.2">
      <c r="B1042" s="419" t="e">
        <f>IF(Tabla46[[#This Row],[Tipos de Acciones]]="","",CONCATENATE(Tabla46[[#This Row],[POA]],".",Tabla46[[#This Row],[SRS]],".",Tabla46[[#This Row],[AREA]],".",Tabla46[[#This Row],[TIPO]]))</f>
        <v>#REF!</v>
      </c>
      <c r="C1042" s="419" t="e">
        <f>IF(Tabla46[[#This Row],[Tipos de Acciones]]="","",'Formulario PPGR1'!#REF!)</f>
        <v>#REF!</v>
      </c>
      <c r="D1042" s="419" t="e">
        <f>IF(Tabla46[[#This Row],[Tipos de Acciones]]="","",'Formulario PPGR1'!#REF!)</f>
        <v>#REF!</v>
      </c>
      <c r="E1042" s="419" t="e">
        <f>IF(Tabla46[[#This Row],[Tipos de Acciones]]="","",'Formulario PPGR1'!#REF!)</f>
        <v>#REF!</v>
      </c>
      <c r="F1042" s="419" t="e">
        <f>IF(Tabla46[[#This Row],[Tipos de Acciones]]="","",'Formulario PPGR1'!#REF!)</f>
        <v>#REF!</v>
      </c>
      <c r="G1042" s="416" t="s">
        <v>936</v>
      </c>
      <c r="H1042" s="416" t="s">
        <v>2221</v>
      </c>
      <c r="I1042" s="417" t="s">
        <v>2241</v>
      </c>
      <c r="J1042" s="416" t="s">
        <v>2241</v>
      </c>
      <c r="K1042" s="418" t="s">
        <v>2242</v>
      </c>
      <c r="L1042" s="416" t="s">
        <v>469</v>
      </c>
      <c r="M1042" s="316" t="s">
        <v>2296</v>
      </c>
      <c r="N1042" s="316" t="s">
        <v>1157</v>
      </c>
      <c r="O1042" s="415" t="s">
        <v>2200</v>
      </c>
      <c r="P1042" s="318" t="s">
        <v>1157</v>
      </c>
      <c r="Q1042" s="293" t="s">
        <v>2201</v>
      </c>
      <c r="R1042" s="293">
        <v>2</v>
      </c>
      <c r="S1042" s="517">
        <v>980</v>
      </c>
      <c r="T1042" s="520" t="e">
        <f>+[1]!Tabla46[[#This Row],[Precio Unitario]]*[1]!Tabla46[[#This Row],[Cantidad de Insumos]]</f>
        <v>#REF!</v>
      </c>
      <c r="U1042" s="414">
        <v>239301</v>
      </c>
      <c r="V1042" s="328" t="s">
        <v>926</v>
      </c>
      <c r="W1042" s="420"/>
    </row>
    <row r="1043" spans="2:23" ht="18.75" hidden="1" customHeight="1" x14ac:dyDescent="0.2">
      <c r="B1043" s="419" t="e">
        <f>IF(Tabla46[[#This Row],[Tipos de Acciones]]="","",CONCATENATE(Tabla46[[#This Row],[POA]],".",Tabla46[[#This Row],[SRS]],".",Tabla46[[#This Row],[AREA]],".",Tabla46[[#This Row],[TIPO]]))</f>
        <v>#REF!</v>
      </c>
      <c r="C1043" s="419" t="e">
        <f>IF(Tabla46[[#This Row],[Tipos de Acciones]]="","",'Formulario PPGR1'!#REF!)</f>
        <v>#REF!</v>
      </c>
      <c r="D1043" s="419" t="e">
        <f>IF(Tabla46[[#This Row],[Tipos de Acciones]]="","",'Formulario PPGR1'!#REF!)</f>
        <v>#REF!</v>
      </c>
      <c r="E1043" s="419" t="e">
        <f>IF(Tabla46[[#This Row],[Tipos de Acciones]]="","",'Formulario PPGR1'!#REF!)</f>
        <v>#REF!</v>
      </c>
      <c r="F1043" s="419" t="e">
        <f>IF(Tabla46[[#This Row],[Tipos de Acciones]]="","",'Formulario PPGR1'!#REF!)</f>
        <v>#REF!</v>
      </c>
      <c r="G1043" s="416" t="s">
        <v>936</v>
      </c>
      <c r="H1043" s="416" t="s">
        <v>2221</v>
      </c>
      <c r="I1043" s="417" t="s">
        <v>2241</v>
      </c>
      <c r="J1043" s="416" t="s">
        <v>2241</v>
      </c>
      <c r="K1043" s="418" t="s">
        <v>2243</v>
      </c>
      <c r="L1043" s="416" t="s">
        <v>469</v>
      </c>
      <c r="M1043" s="316" t="s">
        <v>2296</v>
      </c>
      <c r="N1043" s="316" t="s">
        <v>1157</v>
      </c>
      <c r="O1043" s="415" t="s">
        <v>2200</v>
      </c>
      <c r="P1043" s="318" t="s">
        <v>1157</v>
      </c>
      <c r="Q1043" s="293" t="s">
        <v>2201</v>
      </c>
      <c r="R1043" s="293">
        <v>2</v>
      </c>
      <c r="S1043" s="517">
        <v>3520</v>
      </c>
      <c r="T1043" s="520" t="e">
        <f>+[1]!Tabla46[[#This Row],[Precio Unitario]]*[1]!Tabla46[[#This Row],[Cantidad de Insumos]]</f>
        <v>#REF!</v>
      </c>
      <c r="U1043" s="414">
        <v>239301</v>
      </c>
      <c r="V1043" s="328" t="s">
        <v>926</v>
      </c>
      <c r="W1043" s="420"/>
    </row>
    <row r="1044" spans="2:23" ht="18.75" hidden="1" customHeight="1" x14ac:dyDescent="0.2">
      <c r="B1044" s="419" t="e">
        <f>IF(Tabla46[[#This Row],[Tipos de Acciones]]="","",CONCATENATE(Tabla46[[#This Row],[POA]],".",Tabla46[[#This Row],[SRS]],".",Tabla46[[#This Row],[AREA]],".",Tabla46[[#This Row],[TIPO]]))</f>
        <v>#REF!</v>
      </c>
      <c r="C1044" s="419" t="e">
        <f>IF(Tabla46[[#This Row],[Tipos de Acciones]]="","",'Formulario PPGR1'!#REF!)</f>
        <v>#REF!</v>
      </c>
      <c r="D1044" s="419" t="e">
        <f>IF(Tabla46[[#This Row],[Tipos de Acciones]]="","",'Formulario PPGR1'!#REF!)</f>
        <v>#REF!</v>
      </c>
      <c r="E1044" s="419" t="e">
        <f>IF(Tabla46[[#This Row],[Tipos de Acciones]]="","",'Formulario PPGR1'!#REF!)</f>
        <v>#REF!</v>
      </c>
      <c r="F1044" s="419" t="e">
        <f>IF(Tabla46[[#This Row],[Tipos de Acciones]]="","",'Formulario PPGR1'!#REF!)</f>
        <v>#REF!</v>
      </c>
      <c r="G1044" s="416" t="s">
        <v>936</v>
      </c>
      <c r="H1044" s="416" t="s">
        <v>2221</v>
      </c>
      <c r="I1044" s="417" t="s">
        <v>2244</v>
      </c>
      <c r="J1044" s="416" t="s">
        <v>2244</v>
      </c>
      <c r="K1044" s="418" t="s">
        <v>2245</v>
      </c>
      <c r="L1044" s="416" t="s">
        <v>469</v>
      </c>
      <c r="M1044" s="316" t="s">
        <v>2296</v>
      </c>
      <c r="N1044" s="316" t="s">
        <v>1157</v>
      </c>
      <c r="O1044" s="415" t="s">
        <v>2200</v>
      </c>
      <c r="P1044" s="318" t="s">
        <v>1157</v>
      </c>
      <c r="Q1044" s="293" t="s">
        <v>2201</v>
      </c>
      <c r="R1044" s="293">
        <v>1</v>
      </c>
      <c r="S1044" s="517">
        <v>14666.65</v>
      </c>
      <c r="T1044" s="520" t="e">
        <f>+[1]!Tabla46[[#This Row],[Precio Unitario]]*[1]!Tabla46[[#This Row],[Cantidad de Insumos]]</f>
        <v>#REF!</v>
      </c>
      <c r="U1044" s="414">
        <v>239601</v>
      </c>
      <c r="V1044" s="328" t="s">
        <v>926</v>
      </c>
      <c r="W1044" s="420"/>
    </row>
    <row r="1045" spans="2:23" ht="18.75" hidden="1" customHeight="1" x14ac:dyDescent="0.2">
      <c r="B1045" s="419" t="e">
        <f>IF(Tabla46[[#This Row],[Tipos de Acciones]]="","",CONCATENATE(Tabla46[[#This Row],[POA]],".",Tabla46[[#This Row],[SRS]],".",Tabla46[[#This Row],[AREA]],".",Tabla46[[#This Row],[TIPO]]))</f>
        <v>#REF!</v>
      </c>
      <c r="C1045" s="419" t="e">
        <f>IF(Tabla46[[#This Row],[Tipos de Acciones]]="","",'Formulario PPGR1'!#REF!)</f>
        <v>#REF!</v>
      </c>
      <c r="D1045" s="419" t="e">
        <f>IF(Tabla46[[#This Row],[Tipos de Acciones]]="","",'Formulario PPGR1'!#REF!)</f>
        <v>#REF!</v>
      </c>
      <c r="E1045" s="419" t="e">
        <f>IF(Tabla46[[#This Row],[Tipos de Acciones]]="","",'Formulario PPGR1'!#REF!)</f>
        <v>#REF!</v>
      </c>
      <c r="F1045" s="419" t="e">
        <f>IF(Tabla46[[#This Row],[Tipos de Acciones]]="","",'Formulario PPGR1'!#REF!)</f>
        <v>#REF!</v>
      </c>
      <c r="G1045" s="416" t="s">
        <v>936</v>
      </c>
      <c r="H1045" s="416" t="s">
        <v>2221</v>
      </c>
      <c r="I1045" s="417" t="s">
        <v>2246</v>
      </c>
      <c r="J1045" s="416" t="s">
        <v>2246</v>
      </c>
      <c r="K1045" s="418" t="s">
        <v>2247</v>
      </c>
      <c r="L1045" s="416" t="s">
        <v>469</v>
      </c>
      <c r="M1045" s="316" t="s">
        <v>2296</v>
      </c>
      <c r="N1045" s="316" t="s">
        <v>1157</v>
      </c>
      <c r="O1045" s="415" t="s">
        <v>2200</v>
      </c>
      <c r="P1045" s="318" t="s">
        <v>1157</v>
      </c>
      <c r="Q1045" s="293" t="s">
        <v>2201</v>
      </c>
      <c r="R1045" s="293">
        <v>1</v>
      </c>
      <c r="S1045" s="517">
        <v>257712</v>
      </c>
      <c r="T1045" s="520" t="e">
        <f>+[1]!Tabla46[[#This Row],[Precio Unitario]]*[1]!Tabla46[[#This Row],[Cantidad de Insumos]]</f>
        <v>#REF!</v>
      </c>
      <c r="U1045" s="414">
        <v>261401</v>
      </c>
      <c r="V1045" s="328" t="s">
        <v>926</v>
      </c>
      <c r="W1045" s="420"/>
    </row>
    <row r="1046" spans="2:23" ht="18.75" hidden="1" customHeight="1" x14ac:dyDescent="0.2">
      <c r="B1046" s="419" t="e">
        <f>IF(Tabla46[[#This Row],[Tipos de Acciones]]="","",CONCATENATE(Tabla46[[#This Row],[POA]],".",Tabla46[[#This Row],[SRS]],".",Tabla46[[#This Row],[AREA]],".",Tabla46[[#This Row],[TIPO]]))</f>
        <v>#REF!</v>
      </c>
      <c r="C1046" s="419" t="e">
        <f>IF(Tabla46[[#This Row],[Tipos de Acciones]]="","",'Formulario PPGR1'!#REF!)</f>
        <v>#REF!</v>
      </c>
      <c r="D1046" s="419" t="e">
        <f>IF(Tabla46[[#This Row],[Tipos de Acciones]]="","",'Formulario PPGR1'!#REF!)</f>
        <v>#REF!</v>
      </c>
      <c r="E1046" s="419" t="e">
        <f>IF(Tabla46[[#This Row],[Tipos de Acciones]]="","",'Formulario PPGR1'!#REF!)</f>
        <v>#REF!</v>
      </c>
      <c r="F1046" s="419" t="e">
        <f>IF(Tabla46[[#This Row],[Tipos de Acciones]]="","",'Formulario PPGR1'!#REF!)</f>
        <v>#REF!</v>
      </c>
      <c r="G1046" s="416" t="s">
        <v>936</v>
      </c>
      <c r="H1046" s="416" t="s">
        <v>2209</v>
      </c>
      <c r="I1046" s="417" t="s">
        <v>2200</v>
      </c>
      <c r="J1046" s="416" t="s">
        <v>2248</v>
      </c>
      <c r="K1046" s="418" t="s">
        <v>2248</v>
      </c>
      <c r="L1046" s="416" t="s">
        <v>469</v>
      </c>
      <c r="M1046" s="316" t="s">
        <v>2296</v>
      </c>
      <c r="N1046" s="316" t="s">
        <v>1157</v>
      </c>
      <c r="O1046" s="415" t="s">
        <v>2200</v>
      </c>
      <c r="P1046" s="318" t="s">
        <v>1157</v>
      </c>
      <c r="Q1046" s="293" t="s">
        <v>2201</v>
      </c>
      <c r="R1046" s="293">
        <v>1</v>
      </c>
      <c r="S1046" s="517">
        <v>30000</v>
      </c>
      <c r="T1046" s="520" t="e">
        <f>+[1]!Tabla46[[#This Row],[Precio Unitario]]*[1]!Tabla46[[#This Row],[Cantidad de Insumos]]</f>
        <v>#REF!</v>
      </c>
      <c r="U1046" s="414">
        <v>265801</v>
      </c>
      <c r="V1046" s="328" t="s">
        <v>926</v>
      </c>
      <c r="W1046" s="420"/>
    </row>
    <row r="1047" spans="2:23" ht="18.75" hidden="1" customHeight="1" x14ac:dyDescent="0.2">
      <c r="B1047" s="419" t="e">
        <f>IF(Tabla46[[#This Row],[Tipos de Acciones]]="","",CONCATENATE(Tabla46[[#This Row],[POA]],".",Tabla46[[#This Row],[SRS]],".",Tabla46[[#This Row],[AREA]],".",Tabla46[[#This Row],[TIPO]]))</f>
        <v>#REF!</v>
      </c>
      <c r="C1047" s="419" t="e">
        <f>IF(Tabla46[[#This Row],[Tipos de Acciones]]="","",'Formulario PPGR1'!#REF!)</f>
        <v>#REF!</v>
      </c>
      <c r="D1047" s="419" t="e">
        <f>IF(Tabla46[[#This Row],[Tipos de Acciones]]="","",'Formulario PPGR1'!#REF!)</f>
        <v>#REF!</v>
      </c>
      <c r="E1047" s="419" t="e">
        <f>IF(Tabla46[[#This Row],[Tipos de Acciones]]="","",'Formulario PPGR1'!#REF!)</f>
        <v>#REF!</v>
      </c>
      <c r="F1047" s="419" t="e">
        <f>IF(Tabla46[[#This Row],[Tipos de Acciones]]="","",'Formulario PPGR1'!#REF!)</f>
        <v>#REF!</v>
      </c>
      <c r="G1047" s="416" t="s">
        <v>934</v>
      </c>
      <c r="H1047" s="416" t="s">
        <v>2209</v>
      </c>
      <c r="I1047" s="417" t="s">
        <v>2200</v>
      </c>
      <c r="J1047" s="416" t="s">
        <v>2248</v>
      </c>
      <c r="K1047" s="418" t="s">
        <v>2248</v>
      </c>
      <c r="L1047" s="416" t="s">
        <v>469</v>
      </c>
      <c r="M1047" s="316" t="s">
        <v>2296</v>
      </c>
      <c r="N1047" s="316" t="s">
        <v>1157</v>
      </c>
      <c r="O1047" s="415" t="s">
        <v>2200</v>
      </c>
      <c r="P1047" s="318" t="s">
        <v>1157</v>
      </c>
      <c r="Q1047" s="293" t="s">
        <v>2201</v>
      </c>
      <c r="R1047" s="293">
        <v>3</v>
      </c>
      <c r="S1047" s="517">
        <v>5000</v>
      </c>
      <c r="T1047" s="520" t="e">
        <f>+[1]!Tabla46[[#This Row],[Precio Unitario]]*[1]!Tabla46[[#This Row],[Cantidad de Insumos]]</f>
        <v>#REF!</v>
      </c>
      <c r="U1047" s="414">
        <v>265801</v>
      </c>
      <c r="V1047" s="328" t="s">
        <v>926</v>
      </c>
      <c r="W1047" s="420"/>
    </row>
    <row r="1048" spans="2:23" ht="18.75" hidden="1" customHeight="1" x14ac:dyDescent="0.2">
      <c r="B1048" s="419" t="e">
        <f>IF(Tabla46[[#This Row],[Tipos de Acciones]]="","",CONCATENATE(Tabla46[[#This Row],[POA]],".",Tabla46[[#This Row],[SRS]],".",Tabla46[[#This Row],[AREA]],".",Tabla46[[#This Row],[TIPO]]))</f>
        <v>#REF!</v>
      </c>
      <c r="C1048" s="419" t="e">
        <f>IF(Tabla46[[#This Row],[Tipos de Acciones]]="","",'Formulario PPGR1'!#REF!)</f>
        <v>#REF!</v>
      </c>
      <c r="D1048" s="419" t="e">
        <f>IF(Tabla46[[#This Row],[Tipos de Acciones]]="","",'Formulario PPGR1'!#REF!)</f>
        <v>#REF!</v>
      </c>
      <c r="E1048" s="419" t="e">
        <f>IF(Tabla46[[#This Row],[Tipos de Acciones]]="","",'Formulario PPGR1'!#REF!)</f>
        <v>#REF!</v>
      </c>
      <c r="F1048" s="419" t="e">
        <f>IF(Tabla46[[#This Row],[Tipos de Acciones]]="","",'Formulario PPGR1'!#REF!)</f>
        <v>#REF!</v>
      </c>
      <c r="G1048" s="416" t="s">
        <v>936</v>
      </c>
      <c r="H1048" s="416" t="s">
        <v>2206</v>
      </c>
      <c r="I1048" s="417" t="s">
        <v>2212</v>
      </c>
      <c r="J1048" s="416" t="s">
        <v>2212</v>
      </c>
      <c r="K1048" s="418" t="s">
        <v>2213</v>
      </c>
      <c r="L1048" s="416" t="s">
        <v>469</v>
      </c>
      <c r="M1048" s="316" t="s">
        <v>2297</v>
      </c>
      <c r="N1048" s="316" t="s">
        <v>1157</v>
      </c>
      <c r="O1048" s="415" t="s">
        <v>2200</v>
      </c>
      <c r="P1048" s="318" t="s">
        <v>1157</v>
      </c>
      <c r="Q1048" s="293" t="s">
        <v>2201</v>
      </c>
      <c r="R1048" s="293">
        <v>1</v>
      </c>
      <c r="S1048" s="517">
        <v>56050</v>
      </c>
      <c r="T1048" s="520" t="e">
        <f>+[1]!Tabla46[[#This Row],[Precio Unitario]]*[1]!Tabla46[[#This Row],[Cantidad de Insumos]]</f>
        <v>#REF!</v>
      </c>
      <c r="U1048" s="414">
        <v>261301</v>
      </c>
      <c r="V1048" s="328" t="s">
        <v>926</v>
      </c>
      <c r="W1048" s="420"/>
    </row>
    <row r="1049" spans="2:23" ht="18.75" hidden="1" customHeight="1" x14ac:dyDescent="0.2">
      <c r="B1049" s="419" t="e">
        <f>IF(Tabla46[[#This Row],[Tipos de Acciones]]="","",CONCATENATE(Tabla46[[#This Row],[POA]],".",Tabla46[[#This Row],[SRS]],".",Tabla46[[#This Row],[AREA]],".",Tabla46[[#This Row],[TIPO]]))</f>
        <v>#REF!</v>
      </c>
      <c r="C1049" s="419" t="e">
        <f>IF(Tabla46[[#This Row],[Tipos de Acciones]]="","",'Formulario PPGR1'!#REF!)</f>
        <v>#REF!</v>
      </c>
      <c r="D1049" s="419" t="e">
        <f>IF(Tabla46[[#This Row],[Tipos de Acciones]]="","",'Formulario PPGR1'!#REF!)</f>
        <v>#REF!</v>
      </c>
      <c r="E1049" s="419" t="e">
        <f>IF(Tabla46[[#This Row],[Tipos de Acciones]]="","",'Formulario PPGR1'!#REF!)</f>
        <v>#REF!</v>
      </c>
      <c r="F1049" s="419" t="e">
        <f>IF(Tabla46[[#This Row],[Tipos de Acciones]]="","",'Formulario PPGR1'!#REF!)</f>
        <v>#REF!</v>
      </c>
      <c r="G1049" s="416" t="s">
        <v>934</v>
      </c>
      <c r="H1049" s="416" t="s">
        <v>2206</v>
      </c>
      <c r="I1049" s="417" t="s">
        <v>2212</v>
      </c>
      <c r="J1049" s="416" t="s">
        <v>2212</v>
      </c>
      <c r="K1049" s="418" t="s">
        <v>2213</v>
      </c>
      <c r="L1049" s="416" t="s">
        <v>469</v>
      </c>
      <c r="M1049" s="316" t="s">
        <v>2297</v>
      </c>
      <c r="N1049" s="316" t="s">
        <v>1157</v>
      </c>
      <c r="O1049" s="415" t="s">
        <v>2200</v>
      </c>
      <c r="P1049" s="318" t="s">
        <v>1157</v>
      </c>
      <c r="Q1049" s="293" t="s">
        <v>2201</v>
      </c>
      <c r="R1049" s="293">
        <v>3</v>
      </c>
      <c r="S1049" s="517">
        <v>5000</v>
      </c>
      <c r="T1049" s="520" t="e">
        <f>+[1]!Tabla46[[#This Row],[Precio Unitario]]*[1]!Tabla46[[#This Row],[Cantidad de Insumos]]</f>
        <v>#REF!</v>
      </c>
      <c r="U1049" s="414">
        <v>261301</v>
      </c>
      <c r="V1049" s="328" t="s">
        <v>926</v>
      </c>
      <c r="W1049" s="420"/>
    </row>
    <row r="1050" spans="2:23" ht="18.75" hidden="1" customHeight="1" x14ac:dyDescent="0.2">
      <c r="B1050" s="419" t="e">
        <f>IF(Tabla46[[#This Row],[Tipos de Acciones]]="","",CONCATENATE(Tabla46[[#This Row],[POA]],".",Tabla46[[#This Row],[SRS]],".",Tabla46[[#This Row],[AREA]],".",Tabla46[[#This Row],[TIPO]]))</f>
        <v>#REF!</v>
      </c>
      <c r="C1050" s="419" t="e">
        <f>IF(Tabla46[[#This Row],[Tipos de Acciones]]="","",'Formulario PPGR1'!#REF!)</f>
        <v>#REF!</v>
      </c>
      <c r="D1050" s="419" t="e">
        <f>IF(Tabla46[[#This Row],[Tipos de Acciones]]="","",'Formulario PPGR1'!#REF!)</f>
        <v>#REF!</v>
      </c>
      <c r="E1050" s="419" t="e">
        <f>IF(Tabla46[[#This Row],[Tipos de Acciones]]="","",'Formulario PPGR1'!#REF!)</f>
        <v>#REF!</v>
      </c>
      <c r="F1050" s="419" t="e">
        <f>IF(Tabla46[[#This Row],[Tipos de Acciones]]="","",'Formulario PPGR1'!#REF!)</f>
        <v>#REF!</v>
      </c>
      <c r="G1050" s="416" t="s">
        <v>936</v>
      </c>
      <c r="H1050" s="416" t="s">
        <v>2215</v>
      </c>
      <c r="I1050" s="417" t="s">
        <v>2216</v>
      </c>
      <c r="J1050" s="416" t="s">
        <v>2216</v>
      </c>
      <c r="K1050" s="418" t="s">
        <v>2217</v>
      </c>
      <c r="L1050" s="416" t="s">
        <v>469</v>
      </c>
      <c r="M1050" s="316" t="s">
        <v>2297</v>
      </c>
      <c r="N1050" s="316" t="s">
        <v>1157</v>
      </c>
      <c r="O1050" s="415" t="s">
        <v>2200</v>
      </c>
      <c r="P1050" s="318" t="s">
        <v>1157</v>
      </c>
      <c r="Q1050" s="293" t="s">
        <v>2201</v>
      </c>
      <c r="R1050" s="293">
        <v>1</v>
      </c>
      <c r="S1050" s="517">
        <v>15000</v>
      </c>
      <c r="T1050" s="520" t="e">
        <f>+[1]!Tabla46[[#This Row],[Precio Unitario]]*[1]!Tabla46[[#This Row],[Cantidad de Insumos]]</f>
        <v>#REF!</v>
      </c>
      <c r="U1050" s="414">
        <v>239601</v>
      </c>
      <c r="V1050" s="328" t="s">
        <v>926</v>
      </c>
      <c r="W1050" s="420"/>
    </row>
    <row r="1051" spans="2:23" ht="18.75" hidden="1" customHeight="1" x14ac:dyDescent="0.2">
      <c r="B1051" s="419" t="e">
        <f>IF(Tabla46[[#This Row],[Tipos de Acciones]]="","",CONCATENATE(Tabla46[[#This Row],[POA]],".",Tabla46[[#This Row],[SRS]],".",Tabla46[[#This Row],[AREA]],".",Tabla46[[#This Row],[TIPO]]))</f>
        <v>#REF!</v>
      </c>
      <c r="C1051" s="419" t="e">
        <f>IF(Tabla46[[#This Row],[Tipos de Acciones]]="","",'Formulario PPGR1'!#REF!)</f>
        <v>#REF!</v>
      </c>
      <c r="D1051" s="419" t="e">
        <f>IF(Tabla46[[#This Row],[Tipos de Acciones]]="","",'Formulario PPGR1'!#REF!)</f>
        <v>#REF!</v>
      </c>
      <c r="E1051" s="419" t="e">
        <f>IF(Tabla46[[#This Row],[Tipos de Acciones]]="","",'Formulario PPGR1'!#REF!)</f>
        <v>#REF!</v>
      </c>
      <c r="F1051" s="419" t="e">
        <f>IF(Tabla46[[#This Row],[Tipos de Acciones]]="","",'Formulario PPGR1'!#REF!)</f>
        <v>#REF!</v>
      </c>
      <c r="G1051" s="416" t="s">
        <v>936</v>
      </c>
      <c r="H1051" s="416" t="s">
        <v>2218</v>
      </c>
      <c r="I1051" s="417" t="s">
        <v>2219</v>
      </c>
      <c r="J1051" s="416" t="s">
        <v>2219</v>
      </c>
      <c r="K1051" s="418" t="s">
        <v>2220</v>
      </c>
      <c r="L1051" s="416" t="s">
        <v>469</v>
      </c>
      <c r="M1051" s="316" t="s">
        <v>2297</v>
      </c>
      <c r="N1051" s="316" t="s">
        <v>1157</v>
      </c>
      <c r="O1051" s="415" t="s">
        <v>2200</v>
      </c>
      <c r="P1051" s="318" t="s">
        <v>1157</v>
      </c>
      <c r="Q1051" s="293" t="s">
        <v>2201</v>
      </c>
      <c r="R1051" s="293">
        <v>2</v>
      </c>
      <c r="S1051" s="517">
        <v>8600</v>
      </c>
      <c r="T1051" s="520" t="e">
        <f>+[1]!Tabla46[[#This Row],[Precio Unitario]]*[1]!Tabla46[[#This Row],[Cantidad de Insumos]]</f>
        <v>#REF!</v>
      </c>
      <c r="U1051" s="414">
        <v>239601</v>
      </c>
      <c r="V1051" s="328" t="s">
        <v>926</v>
      </c>
      <c r="W1051" s="420"/>
    </row>
    <row r="1052" spans="2:23" ht="18.75" hidden="1" customHeight="1" x14ac:dyDescent="0.2">
      <c r="B1052" s="419" t="e">
        <f>IF(Tabla46[[#This Row],[Tipos de Acciones]]="","",CONCATENATE(Tabla46[[#This Row],[POA]],".",Tabla46[[#This Row],[SRS]],".",Tabla46[[#This Row],[AREA]],".",Tabla46[[#This Row],[TIPO]]))</f>
        <v>#REF!</v>
      </c>
      <c r="C1052" s="419" t="e">
        <f>IF(Tabla46[[#This Row],[Tipos de Acciones]]="","",'Formulario PPGR1'!#REF!)</f>
        <v>#REF!</v>
      </c>
      <c r="D1052" s="419" t="e">
        <f>IF(Tabla46[[#This Row],[Tipos de Acciones]]="","",'Formulario PPGR1'!#REF!)</f>
        <v>#REF!</v>
      </c>
      <c r="E1052" s="419" t="e">
        <f>IF(Tabla46[[#This Row],[Tipos de Acciones]]="","",'Formulario PPGR1'!#REF!)</f>
        <v>#REF!</v>
      </c>
      <c r="F1052" s="419" t="e">
        <f>IF(Tabla46[[#This Row],[Tipos de Acciones]]="","",'Formulario PPGR1'!#REF!)</f>
        <v>#REF!</v>
      </c>
      <c r="G1052" s="416" t="s">
        <v>936</v>
      </c>
      <c r="H1052" s="416" t="s">
        <v>2221</v>
      </c>
      <c r="I1052" s="417" t="s">
        <v>2222</v>
      </c>
      <c r="J1052" s="416" t="s">
        <v>2222</v>
      </c>
      <c r="K1052" s="418" t="s">
        <v>2223</v>
      </c>
      <c r="L1052" s="416" t="s">
        <v>469</v>
      </c>
      <c r="M1052" s="316" t="s">
        <v>2297</v>
      </c>
      <c r="N1052" s="316" t="s">
        <v>1157</v>
      </c>
      <c r="O1052" s="415" t="s">
        <v>2200</v>
      </c>
      <c r="P1052" s="318" t="s">
        <v>1157</v>
      </c>
      <c r="Q1052" s="293" t="s">
        <v>2201</v>
      </c>
      <c r="R1052" s="293">
        <v>2</v>
      </c>
      <c r="S1052" s="517">
        <v>43660</v>
      </c>
      <c r="T1052" s="520" t="e">
        <f>+[1]!Tabla46[[#This Row],[Precio Unitario]]*[1]!Tabla46[[#This Row],[Cantidad de Insumos]]</f>
        <v>#REF!</v>
      </c>
      <c r="U1052" s="414">
        <v>261901</v>
      </c>
      <c r="V1052" s="328" t="s">
        <v>926</v>
      </c>
      <c r="W1052" s="420"/>
    </row>
    <row r="1053" spans="2:23" ht="18.75" hidden="1" customHeight="1" x14ac:dyDescent="0.2">
      <c r="B1053" s="419" t="e">
        <f>IF(Tabla46[[#This Row],[Tipos de Acciones]]="","",CONCATENATE(Tabla46[[#This Row],[POA]],".",Tabla46[[#This Row],[SRS]],".",Tabla46[[#This Row],[AREA]],".",Tabla46[[#This Row],[TIPO]]))</f>
        <v>#REF!</v>
      </c>
      <c r="C1053" s="419" t="e">
        <f>IF(Tabla46[[#This Row],[Tipos de Acciones]]="","",'Formulario PPGR1'!#REF!)</f>
        <v>#REF!</v>
      </c>
      <c r="D1053" s="419" t="e">
        <f>IF(Tabla46[[#This Row],[Tipos de Acciones]]="","",'Formulario PPGR1'!#REF!)</f>
        <v>#REF!</v>
      </c>
      <c r="E1053" s="419" t="e">
        <f>IF(Tabla46[[#This Row],[Tipos de Acciones]]="","",'Formulario PPGR1'!#REF!)</f>
        <v>#REF!</v>
      </c>
      <c r="F1053" s="419" t="e">
        <f>IF(Tabla46[[#This Row],[Tipos de Acciones]]="","",'Formulario PPGR1'!#REF!)</f>
        <v>#REF!</v>
      </c>
      <c r="G1053" s="416" t="s">
        <v>936</v>
      </c>
      <c r="H1053" s="416" t="s">
        <v>2221</v>
      </c>
      <c r="I1053" s="417" t="s">
        <v>2224</v>
      </c>
      <c r="J1053" s="416" t="s">
        <v>2224</v>
      </c>
      <c r="K1053" s="418" t="s">
        <v>2225</v>
      </c>
      <c r="L1053" s="416" t="s">
        <v>469</v>
      </c>
      <c r="M1053" s="316" t="s">
        <v>2297</v>
      </c>
      <c r="N1053" s="316" t="s">
        <v>1157</v>
      </c>
      <c r="O1053" s="415" t="s">
        <v>2200</v>
      </c>
      <c r="P1053" s="318" t="s">
        <v>1157</v>
      </c>
      <c r="Q1053" s="293" t="s">
        <v>2201</v>
      </c>
      <c r="R1053" s="293">
        <v>1</v>
      </c>
      <c r="S1053" s="517">
        <v>44333.33</v>
      </c>
      <c r="T1053" s="520" t="e">
        <f>+[1]!Tabla46[[#This Row],[Precio Unitario]]*[1]!Tabla46[[#This Row],[Cantidad de Insumos]]</f>
        <v>#REF!</v>
      </c>
      <c r="U1053" s="414">
        <v>239301</v>
      </c>
      <c r="V1053" s="328" t="s">
        <v>926</v>
      </c>
      <c r="W1053" s="420"/>
    </row>
    <row r="1054" spans="2:23" ht="18.75" hidden="1" customHeight="1" x14ac:dyDescent="0.2">
      <c r="B1054" s="419" t="e">
        <f>IF(Tabla46[[#This Row],[Tipos de Acciones]]="","",CONCATENATE(Tabla46[[#This Row],[POA]],".",Tabla46[[#This Row],[SRS]],".",Tabla46[[#This Row],[AREA]],".",Tabla46[[#This Row],[TIPO]]))</f>
        <v>#REF!</v>
      </c>
      <c r="C1054" s="419" t="e">
        <f>IF(Tabla46[[#This Row],[Tipos de Acciones]]="","",'Formulario PPGR1'!#REF!)</f>
        <v>#REF!</v>
      </c>
      <c r="D1054" s="419" t="e">
        <f>IF(Tabla46[[#This Row],[Tipos de Acciones]]="","",'Formulario PPGR1'!#REF!)</f>
        <v>#REF!</v>
      </c>
      <c r="E1054" s="419" t="e">
        <f>IF(Tabla46[[#This Row],[Tipos de Acciones]]="","",'Formulario PPGR1'!#REF!)</f>
        <v>#REF!</v>
      </c>
      <c r="F1054" s="419" t="e">
        <f>IF(Tabla46[[#This Row],[Tipos de Acciones]]="","",'Formulario PPGR1'!#REF!)</f>
        <v>#REF!</v>
      </c>
      <c r="G1054" s="416" t="s">
        <v>936</v>
      </c>
      <c r="H1054" s="416" t="s">
        <v>2221</v>
      </c>
      <c r="I1054" s="417" t="s">
        <v>2222</v>
      </c>
      <c r="J1054" s="416" t="s">
        <v>2222</v>
      </c>
      <c r="K1054" s="418" t="s">
        <v>2226</v>
      </c>
      <c r="L1054" s="416" t="s">
        <v>469</v>
      </c>
      <c r="M1054" s="316" t="s">
        <v>2297</v>
      </c>
      <c r="N1054" s="316" t="s">
        <v>1157</v>
      </c>
      <c r="O1054" s="415" t="s">
        <v>2200</v>
      </c>
      <c r="P1054" s="318" t="s">
        <v>1157</v>
      </c>
      <c r="Q1054" s="293" t="s">
        <v>2201</v>
      </c>
      <c r="R1054" s="293">
        <v>1</v>
      </c>
      <c r="S1054" s="517">
        <v>104465.4</v>
      </c>
      <c r="T1054" s="520" t="e">
        <f>+[1]!Tabla46[[#This Row],[Precio Unitario]]*[1]!Tabla46[[#This Row],[Cantidad de Insumos]]</f>
        <v>#REF!</v>
      </c>
      <c r="U1054" s="414">
        <v>261901</v>
      </c>
      <c r="V1054" s="328" t="s">
        <v>926</v>
      </c>
      <c r="W1054" s="420"/>
    </row>
    <row r="1055" spans="2:23" ht="18.75" hidden="1" customHeight="1" x14ac:dyDescent="0.2">
      <c r="B1055" s="419" t="e">
        <f>IF(Tabla46[[#This Row],[Tipos de Acciones]]="","",CONCATENATE(Tabla46[[#This Row],[POA]],".",Tabla46[[#This Row],[SRS]],".",Tabla46[[#This Row],[AREA]],".",Tabla46[[#This Row],[TIPO]]))</f>
        <v>#REF!</v>
      </c>
      <c r="C1055" s="419" t="e">
        <f>IF(Tabla46[[#This Row],[Tipos de Acciones]]="","",'Formulario PPGR1'!#REF!)</f>
        <v>#REF!</v>
      </c>
      <c r="D1055" s="419" t="e">
        <f>IF(Tabla46[[#This Row],[Tipos de Acciones]]="","",'Formulario PPGR1'!#REF!)</f>
        <v>#REF!</v>
      </c>
      <c r="E1055" s="419" t="e">
        <f>IF(Tabla46[[#This Row],[Tipos de Acciones]]="","",'Formulario PPGR1'!#REF!)</f>
        <v>#REF!</v>
      </c>
      <c r="F1055" s="419" t="e">
        <f>IF(Tabla46[[#This Row],[Tipos de Acciones]]="","",'Formulario PPGR1'!#REF!)</f>
        <v>#REF!</v>
      </c>
      <c r="G1055" s="416" t="s">
        <v>936</v>
      </c>
      <c r="H1055" s="416" t="s">
        <v>2221</v>
      </c>
      <c r="I1055" s="417" t="s">
        <v>2227</v>
      </c>
      <c r="J1055" s="416" t="s">
        <v>2227</v>
      </c>
      <c r="K1055" s="418" t="s">
        <v>2228</v>
      </c>
      <c r="L1055" s="416" t="s">
        <v>469</v>
      </c>
      <c r="M1055" s="316" t="s">
        <v>2297</v>
      </c>
      <c r="N1055" s="316" t="s">
        <v>1157</v>
      </c>
      <c r="O1055" s="415" t="s">
        <v>2200</v>
      </c>
      <c r="P1055" s="318" t="s">
        <v>1157</v>
      </c>
      <c r="Q1055" s="293" t="s">
        <v>2201</v>
      </c>
      <c r="R1055" s="293">
        <v>1</v>
      </c>
      <c r="S1055" s="517">
        <v>12836.04</v>
      </c>
      <c r="T1055" s="520" t="e">
        <f>+[1]!Tabla46[[#This Row],[Precio Unitario]]*[1]!Tabla46[[#This Row],[Cantidad de Insumos]]</f>
        <v>#REF!</v>
      </c>
      <c r="U1055" s="414">
        <v>239301</v>
      </c>
      <c r="V1055" s="328" t="s">
        <v>926</v>
      </c>
      <c r="W1055" s="420"/>
    </row>
    <row r="1056" spans="2:23" ht="18.75" customHeight="1" x14ac:dyDescent="0.2">
      <c r="B1056" s="419" t="e">
        <f>IF(Tabla46[[#This Row],[Tipos de Acciones]]="","",CONCATENATE(Tabla46[[#This Row],[POA]],".",Tabla46[[#This Row],[SRS]],".",Tabla46[[#This Row],[AREA]],".",Tabla46[[#This Row],[TIPO]]))</f>
        <v>#REF!</v>
      </c>
      <c r="C1056" s="419" t="e">
        <f>IF(Tabla46[[#This Row],[Tipos de Acciones]]="","",'Formulario PPGR1'!#REF!)</f>
        <v>#REF!</v>
      </c>
      <c r="D1056" s="419" t="e">
        <f>IF(Tabla46[[#This Row],[Tipos de Acciones]]="","",'Formulario PPGR1'!#REF!)</f>
        <v>#REF!</v>
      </c>
      <c r="E1056" s="419" t="e">
        <f>IF(Tabla46[[#This Row],[Tipos de Acciones]]="","",'Formulario PPGR1'!#REF!)</f>
        <v>#REF!</v>
      </c>
      <c r="F1056" s="419" t="e">
        <f>IF(Tabla46[[#This Row],[Tipos de Acciones]]="","",'Formulario PPGR1'!#REF!)</f>
        <v>#REF!</v>
      </c>
      <c r="G1056" s="416" t="s">
        <v>936</v>
      </c>
      <c r="H1056" s="416" t="s">
        <v>2221</v>
      </c>
      <c r="I1056" s="417" t="s">
        <v>2229</v>
      </c>
      <c r="J1056" s="416" t="s">
        <v>2229</v>
      </c>
      <c r="K1056" s="418" t="s">
        <v>2230</v>
      </c>
      <c r="L1056" s="416" t="s">
        <v>469</v>
      </c>
      <c r="M1056" s="316" t="s">
        <v>2297</v>
      </c>
      <c r="N1056" s="316" t="s">
        <v>1157</v>
      </c>
      <c r="O1056" s="415" t="s">
        <v>2200</v>
      </c>
      <c r="P1056" s="318" t="s">
        <v>1157</v>
      </c>
      <c r="Q1056" s="293" t="s">
        <v>2201</v>
      </c>
      <c r="R1056" s="293">
        <v>1</v>
      </c>
      <c r="S1056" s="517">
        <v>180000</v>
      </c>
      <c r="T1056" s="520" t="e">
        <f>+[1]!Tabla46[[#This Row],[Precio Unitario]]*[1]!Tabla46[[#This Row],[Cantidad de Insumos]]</f>
        <v>#REF!</v>
      </c>
      <c r="U1056" s="414">
        <v>263101</v>
      </c>
      <c r="V1056" s="328" t="s">
        <v>926</v>
      </c>
      <c r="W1056" s="420"/>
    </row>
    <row r="1057" spans="2:23" ht="18.75" hidden="1" customHeight="1" x14ac:dyDescent="0.2">
      <c r="B1057" s="419" t="e">
        <f>IF(Tabla46[[#This Row],[Tipos de Acciones]]="","",CONCATENATE(Tabla46[[#This Row],[POA]],".",Tabla46[[#This Row],[SRS]],".",Tabla46[[#This Row],[AREA]],".",Tabla46[[#This Row],[TIPO]]))</f>
        <v>#REF!</v>
      </c>
      <c r="C1057" s="419" t="e">
        <f>IF(Tabla46[[#This Row],[Tipos de Acciones]]="","",'Formulario PPGR1'!#REF!)</f>
        <v>#REF!</v>
      </c>
      <c r="D1057" s="419" t="e">
        <f>IF(Tabla46[[#This Row],[Tipos de Acciones]]="","",'Formulario PPGR1'!#REF!)</f>
        <v>#REF!</v>
      </c>
      <c r="E1057" s="419" t="e">
        <f>IF(Tabla46[[#This Row],[Tipos de Acciones]]="","",'Formulario PPGR1'!#REF!)</f>
        <v>#REF!</v>
      </c>
      <c r="F1057" s="419" t="e">
        <f>IF(Tabla46[[#This Row],[Tipos de Acciones]]="","",'Formulario PPGR1'!#REF!)</f>
        <v>#REF!</v>
      </c>
      <c r="G1057" s="416" t="s">
        <v>936</v>
      </c>
      <c r="H1057" s="416" t="s">
        <v>2221</v>
      </c>
      <c r="I1057" s="417" t="s">
        <v>2231</v>
      </c>
      <c r="J1057" s="416" t="s">
        <v>2231</v>
      </c>
      <c r="K1057" s="418" t="s">
        <v>2232</v>
      </c>
      <c r="L1057" s="416" t="s">
        <v>469</v>
      </c>
      <c r="M1057" s="316" t="s">
        <v>2297</v>
      </c>
      <c r="N1057" s="316" t="s">
        <v>1157</v>
      </c>
      <c r="O1057" s="415" t="s">
        <v>2200</v>
      </c>
      <c r="P1057" s="318" t="s">
        <v>1157</v>
      </c>
      <c r="Q1057" s="293" t="s">
        <v>2201</v>
      </c>
      <c r="R1057" s="293">
        <v>2</v>
      </c>
      <c r="S1057" s="517">
        <v>32099.97</v>
      </c>
      <c r="T1057" s="520" t="e">
        <f>+[1]!Tabla46[[#This Row],[Precio Unitario]]*[1]!Tabla46[[#This Row],[Cantidad de Insumos]]</f>
        <v>#REF!</v>
      </c>
      <c r="U1057" s="414">
        <v>239301</v>
      </c>
      <c r="V1057" s="328" t="s">
        <v>926</v>
      </c>
      <c r="W1057" s="420"/>
    </row>
    <row r="1058" spans="2:23" ht="18.75" hidden="1" customHeight="1" x14ac:dyDescent="0.2">
      <c r="B1058" s="419" t="e">
        <f>IF(Tabla46[[#This Row],[Tipos de Acciones]]="","",CONCATENATE(Tabla46[[#This Row],[POA]],".",Tabla46[[#This Row],[SRS]],".",Tabla46[[#This Row],[AREA]],".",Tabla46[[#This Row],[TIPO]]))</f>
        <v>#REF!</v>
      </c>
      <c r="C1058" s="419" t="e">
        <f>IF(Tabla46[[#This Row],[Tipos de Acciones]]="","",'Formulario PPGR1'!#REF!)</f>
        <v>#REF!</v>
      </c>
      <c r="D1058" s="419" t="e">
        <f>IF(Tabla46[[#This Row],[Tipos de Acciones]]="","",'Formulario PPGR1'!#REF!)</f>
        <v>#REF!</v>
      </c>
      <c r="E1058" s="419" t="e">
        <f>IF(Tabla46[[#This Row],[Tipos de Acciones]]="","",'Formulario PPGR1'!#REF!)</f>
        <v>#REF!</v>
      </c>
      <c r="F1058" s="419" t="e">
        <f>IF(Tabla46[[#This Row],[Tipos de Acciones]]="","",'Formulario PPGR1'!#REF!)</f>
        <v>#REF!</v>
      </c>
      <c r="G1058" s="416" t="s">
        <v>936</v>
      </c>
      <c r="H1058" s="416" t="s">
        <v>2221</v>
      </c>
      <c r="I1058" s="417" t="s">
        <v>2233</v>
      </c>
      <c r="J1058" s="416" t="s">
        <v>2234</v>
      </c>
      <c r="K1058" s="418" t="s">
        <v>2235</v>
      </c>
      <c r="L1058" s="416" t="s">
        <v>469</v>
      </c>
      <c r="M1058" s="316" t="s">
        <v>2297</v>
      </c>
      <c r="N1058" s="316" t="s">
        <v>1157</v>
      </c>
      <c r="O1058" s="415" t="s">
        <v>2200</v>
      </c>
      <c r="P1058" s="318" t="s">
        <v>1157</v>
      </c>
      <c r="Q1058" s="293" t="s">
        <v>2201</v>
      </c>
      <c r="R1058" s="293">
        <v>1</v>
      </c>
      <c r="S1058" s="517">
        <v>8270</v>
      </c>
      <c r="T1058" s="520" t="e">
        <f>+[1]!Tabla46[[#This Row],[Precio Unitario]]*[1]!Tabla46[[#This Row],[Cantidad de Insumos]]</f>
        <v>#REF!</v>
      </c>
      <c r="U1058" s="414">
        <v>239301</v>
      </c>
      <c r="V1058" s="328" t="s">
        <v>926</v>
      </c>
      <c r="W1058" s="420"/>
    </row>
    <row r="1059" spans="2:23" ht="18.75" hidden="1" customHeight="1" x14ac:dyDescent="0.2">
      <c r="B1059" s="419" t="e">
        <f>IF(Tabla46[[#This Row],[Tipos de Acciones]]="","",CONCATENATE(Tabla46[[#This Row],[POA]],".",Tabla46[[#This Row],[SRS]],".",Tabla46[[#This Row],[AREA]],".",Tabla46[[#This Row],[TIPO]]))</f>
        <v>#REF!</v>
      </c>
      <c r="C1059" s="419" t="e">
        <f>IF(Tabla46[[#This Row],[Tipos de Acciones]]="","",'Formulario PPGR1'!#REF!)</f>
        <v>#REF!</v>
      </c>
      <c r="D1059" s="419" t="e">
        <f>IF(Tabla46[[#This Row],[Tipos de Acciones]]="","",'Formulario PPGR1'!#REF!)</f>
        <v>#REF!</v>
      </c>
      <c r="E1059" s="419" t="e">
        <f>IF(Tabla46[[#This Row],[Tipos de Acciones]]="","",'Formulario PPGR1'!#REF!)</f>
        <v>#REF!</v>
      </c>
      <c r="F1059" s="419" t="e">
        <f>IF(Tabla46[[#This Row],[Tipos de Acciones]]="","",'Formulario PPGR1'!#REF!)</f>
        <v>#REF!</v>
      </c>
      <c r="G1059" s="416" t="s">
        <v>936</v>
      </c>
      <c r="H1059" s="416" t="s">
        <v>2221</v>
      </c>
      <c r="I1059" s="417" t="s">
        <v>2236</v>
      </c>
      <c r="J1059" s="416" t="s">
        <v>2236</v>
      </c>
      <c r="K1059" s="418" t="s">
        <v>2237</v>
      </c>
      <c r="L1059" s="416" t="s">
        <v>469</v>
      </c>
      <c r="M1059" s="316" t="s">
        <v>2297</v>
      </c>
      <c r="N1059" s="316" t="s">
        <v>1157</v>
      </c>
      <c r="O1059" s="415" t="s">
        <v>2200</v>
      </c>
      <c r="P1059" s="318" t="s">
        <v>1157</v>
      </c>
      <c r="Q1059" s="293" t="s">
        <v>2201</v>
      </c>
      <c r="R1059" s="293">
        <v>2</v>
      </c>
      <c r="S1059" s="517">
        <v>15733.33</v>
      </c>
      <c r="T1059" s="520" t="e">
        <f>+[1]!Tabla46[[#This Row],[Precio Unitario]]*[1]!Tabla46[[#This Row],[Cantidad de Insumos]]</f>
        <v>#REF!</v>
      </c>
      <c r="U1059" s="414">
        <v>239301</v>
      </c>
      <c r="V1059" s="328" t="s">
        <v>926</v>
      </c>
      <c r="W1059" s="420"/>
    </row>
    <row r="1060" spans="2:23" ht="18.75" hidden="1" customHeight="1" x14ac:dyDescent="0.2">
      <c r="B1060" s="419" t="e">
        <f>IF(Tabla46[[#This Row],[Tipos de Acciones]]="","",CONCATENATE(Tabla46[[#This Row],[POA]],".",Tabla46[[#This Row],[SRS]],".",Tabla46[[#This Row],[AREA]],".",Tabla46[[#This Row],[TIPO]]))</f>
        <v>#REF!</v>
      </c>
      <c r="C1060" s="419" t="e">
        <f>IF(Tabla46[[#This Row],[Tipos de Acciones]]="","",'Formulario PPGR1'!#REF!)</f>
        <v>#REF!</v>
      </c>
      <c r="D1060" s="419" t="e">
        <f>IF(Tabla46[[#This Row],[Tipos de Acciones]]="","",'Formulario PPGR1'!#REF!)</f>
        <v>#REF!</v>
      </c>
      <c r="E1060" s="419" t="e">
        <f>IF(Tabla46[[#This Row],[Tipos de Acciones]]="","",'Formulario PPGR1'!#REF!)</f>
        <v>#REF!</v>
      </c>
      <c r="F1060" s="419" t="e">
        <f>IF(Tabla46[[#This Row],[Tipos de Acciones]]="","",'Formulario PPGR1'!#REF!)</f>
        <v>#REF!</v>
      </c>
      <c r="G1060" s="416" t="s">
        <v>936</v>
      </c>
      <c r="H1060" s="416" t="s">
        <v>2221</v>
      </c>
      <c r="I1060" s="417" t="s">
        <v>2236</v>
      </c>
      <c r="J1060" s="416" t="s">
        <v>2236</v>
      </c>
      <c r="K1060" s="418" t="s">
        <v>2238</v>
      </c>
      <c r="L1060" s="416" t="s">
        <v>469</v>
      </c>
      <c r="M1060" s="316" t="s">
        <v>2297</v>
      </c>
      <c r="N1060" s="316" t="s">
        <v>1157</v>
      </c>
      <c r="O1060" s="415" t="s">
        <v>2200</v>
      </c>
      <c r="P1060" s="318" t="s">
        <v>1157</v>
      </c>
      <c r="Q1060" s="293" t="s">
        <v>2201</v>
      </c>
      <c r="R1060" s="293">
        <v>2</v>
      </c>
      <c r="S1060" s="517">
        <v>4500</v>
      </c>
      <c r="T1060" s="520" t="e">
        <f>+[1]!Tabla46[[#This Row],[Precio Unitario]]*[1]!Tabla46[[#This Row],[Cantidad de Insumos]]</f>
        <v>#REF!</v>
      </c>
      <c r="U1060" s="414">
        <v>239301</v>
      </c>
      <c r="V1060" s="328" t="s">
        <v>926</v>
      </c>
      <c r="W1060" s="420"/>
    </row>
    <row r="1061" spans="2:23" ht="18.75" hidden="1" customHeight="1" x14ac:dyDescent="0.2">
      <c r="B1061" s="419" t="e">
        <f>IF(Tabla46[[#This Row],[Tipos de Acciones]]="","",CONCATENATE(Tabla46[[#This Row],[POA]],".",Tabla46[[#This Row],[SRS]],".",Tabla46[[#This Row],[AREA]],".",Tabla46[[#This Row],[TIPO]]))</f>
        <v>#REF!</v>
      </c>
      <c r="C1061" s="419" t="e">
        <f>IF(Tabla46[[#This Row],[Tipos de Acciones]]="","",'Formulario PPGR1'!#REF!)</f>
        <v>#REF!</v>
      </c>
      <c r="D1061" s="419" t="e">
        <f>IF(Tabla46[[#This Row],[Tipos de Acciones]]="","",'Formulario PPGR1'!#REF!)</f>
        <v>#REF!</v>
      </c>
      <c r="E1061" s="419" t="e">
        <f>IF(Tabla46[[#This Row],[Tipos de Acciones]]="","",'Formulario PPGR1'!#REF!)</f>
        <v>#REF!</v>
      </c>
      <c r="F1061" s="419" t="e">
        <f>IF(Tabla46[[#This Row],[Tipos de Acciones]]="","",'Formulario PPGR1'!#REF!)</f>
        <v>#REF!</v>
      </c>
      <c r="G1061" s="416" t="s">
        <v>936</v>
      </c>
      <c r="H1061" s="416" t="s">
        <v>2221</v>
      </c>
      <c r="I1061" s="417" t="s">
        <v>2236</v>
      </c>
      <c r="J1061" s="416" t="s">
        <v>2236</v>
      </c>
      <c r="K1061" s="418" t="s">
        <v>2239</v>
      </c>
      <c r="L1061" s="416" t="s">
        <v>469</v>
      </c>
      <c r="M1061" s="316" t="s">
        <v>2297</v>
      </c>
      <c r="N1061" s="316" t="s">
        <v>1157</v>
      </c>
      <c r="O1061" s="415" t="s">
        <v>2200</v>
      </c>
      <c r="P1061" s="318" t="s">
        <v>1157</v>
      </c>
      <c r="Q1061" s="293" t="s">
        <v>2201</v>
      </c>
      <c r="R1061" s="293">
        <v>2</v>
      </c>
      <c r="S1061" s="517">
        <v>15733.33</v>
      </c>
      <c r="T1061" s="520" t="e">
        <f>+[1]!Tabla46[[#This Row],[Precio Unitario]]*[1]!Tabla46[[#This Row],[Cantidad de Insumos]]</f>
        <v>#REF!</v>
      </c>
      <c r="U1061" s="414">
        <v>239301</v>
      </c>
      <c r="V1061" s="328" t="s">
        <v>926</v>
      </c>
      <c r="W1061" s="420"/>
    </row>
    <row r="1062" spans="2:23" ht="18.75" hidden="1" customHeight="1" x14ac:dyDescent="0.2">
      <c r="B1062" s="419" t="e">
        <f>IF(Tabla46[[#This Row],[Tipos de Acciones]]="","",CONCATENATE(Tabla46[[#This Row],[POA]],".",Tabla46[[#This Row],[SRS]],".",Tabla46[[#This Row],[AREA]],".",Tabla46[[#This Row],[TIPO]]))</f>
        <v>#REF!</v>
      </c>
      <c r="C1062" s="419" t="e">
        <f>IF(Tabla46[[#This Row],[Tipos de Acciones]]="","",'Formulario PPGR1'!#REF!)</f>
        <v>#REF!</v>
      </c>
      <c r="D1062" s="419" t="e">
        <f>IF(Tabla46[[#This Row],[Tipos de Acciones]]="","",'Formulario PPGR1'!#REF!)</f>
        <v>#REF!</v>
      </c>
      <c r="E1062" s="419" t="e">
        <f>IF(Tabla46[[#This Row],[Tipos de Acciones]]="","",'Formulario PPGR1'!#REF!)</f>
        <v>#REF!</v>
      </c>
      <c r="F1062" s="419" t="e">
        <f>IF(Tabla46[[#This Row],[Tipos de Acciones]]="","",'Formulario PPGR1'!#REF!)</f>
        <v>#REF!</v>
      </c>
      <c r="G1062" s="416" t="s">
        <v>936</v>
      </c>
      <c r="H1062" s="416" t="s">
        <v>2221</v>
      </c>
      <c r="I1062" s="417" t="s">
        <v>2236</v>
      </c>
      <c r="J1062" s="416" t="s">
        <v>2236</v>
      </c>
      <c r="K1062" s="418" t="s">
        <v>2240</v>
      </c>
      <c r="L1062" s="416" t="s">
        <v>469</v>
      </c>
      <c r="M1062" s="316" t="s">
        <v>2297</v>
      </c>
      <c r="N1062" s="316" t="s">
        <v>1157</v>
      </c>
      <c r="O1062" s="415" t="s">
        <v>2200</v>
      </c>
      <c r="P1062" s="318" t="s">
        <v>1157</v>
      </c>
      <c r="Q1062" s="293" t="s">
        <v>2201</v>
      </c>
      <c r="R1062" s="293">
        <v>2</v>
      </c>
      <c r="S1062" s="517">
        <v>4500</v>
      </c>
      <c r="T1062" s="520" t="e">
        <f>+[1]!Tabla46[[#This Row],[Precio Unitario]]*[1]!Tabla46[[#This Row],[Cantidad de Insumos]]</f>
        <v>#REF!</v>
      </c>
      <c r="U1062" s="414">
        <v>239301</v>
      </c>
      <c r="V1062" s="328" t="s">
        <v>926</v>
      </c>
      <c r="W1062" s="420"/>
    </row>
    <row r="1063" spans="2:23" ht="18.75" hidden="1" customHeight="1" x14ac:dyDescent="0.2">
      <c r="B1063" s="419" t="e">
        <f>IF(Tabla46[[#This Row],[Tipos de Acciones]]="","",CONCATENATE(Tabla46[[#This Row],[POA]],".",Tabla46[[#This Row],[SRS]],".",Tabla46[[#This Row],[AREA]],".",Tabla46[[#This Row],[TIPO]]))</f>
        <v>#REF!</v>
      </c>
      <c r="C1063" s="419" t="e">
        <f>IF(Tabla46[[#This Row],[Tipos de Acciones]]="","",'Formulario PPGR1'!#REF!)</f>
        <v>#REF!</v>
      </c>
      <c r="D1063" s="419" t="e">
        <f>IF(Tabla46[[#This Row],[Tipos de Acciones]]="","",'Formulario PPGR1'!#REF!)</f>
        <v>#REF!</v>
      </c>
      <c r="E1063" s="419" t="e">
        <f>IF(Tabla46[[#This Row],[Tipos de Acciones]]="","",'Formulario PPGR1'!#REF!)</f>
        <v>#REF!</v>
      </c>
      <c r="F1063" s="419" t="e">
        <f>IF(Tabla46[[#This Row],[Tipos de Acciones]]="","",'Formulario PPGR1'!#REF!)</f>
        <v>#REF!</v>
      </c>
      <c r="G1063" s="416" t="s">
        <v>936</v>
      </c>
      <c r="H1063" s="416" t="s">
        <v>2221</v>
      </c>
      <c r="I1063" s="417" t="s">
        <v>2241</v>
      </c>
      <c r="J1063" s="416" t="s">
        <v>2241</v>
      </c>
      <c r="K1063" s="418" t="s">
        <v>2242</v>
      </c>
      <c r="L1063" s="416" t="s">
        <v>469</v>
      </c>
      <c r="M1063" s="316" t="s">
        <v>2297</v>
      </c>
      <c r="N1063" s="316" t="s">
        <v>1157</v>
      </c>
      <c r="O1063" s="415" t="s">
        <v>2200</v>
      </c>
      <c r="P1063" s="318" t="s">
        <v>1157</v>
      </c>
      <c r="Q1063" s="293" t="s">
        <v>2201</v>
      </c>
      <c r="R1063" s="293">
        <v>2</v>
      </c>
      <c r="S1063" s="517">
        <v>980</v>
      </c>
      <c r="T1063" s="520" t="e">
        <f>+[1]!Tabla46[[#This Row],[Precio Unitario]]*[1]!Tabla46[[#This Row],[Cantidad de Insumos]]</f>
        <v>#REF!</v>
      </c>
      <c r="U1063" s="414">
        <v>239301</v>
      </c>
      <c r="V1063" s="328" t="s">
        <v>926</v>
      </c>
      <c r="W1063" s="420"/>
    </row>
    <row r="1064" spans="2:23" ht="18.75" hidden="1" customHeight="1" x14ac:dyDescent="0.2">
      <c r="B1064" s="419" t="e">
        <f>IF(Tabla46[[#This Row],[Tipos de Acciones]]="","",CONCATENATE(Tabla46[[#This Row],[POA]],".",Tabla46[[#This Row],[SRS]],".",Tabla46[[#This Row],[AREA]],".",Tabla46[[#This Row],[TIPO]]))</f>
        <v>#REF!</v>
      </c>
      <c r="C1064" s="419" t="e">
        <f>IF(Tabla46[[#This Row],[Tipos de Acciones]]="","",'Formulario PPGR1'!#REF!)</f>
        <v>#REF!</v>
      </c>
      <c r="D1064" s="419" t="e">
        <f>IF(Tabla46[[#This Row],[Tipos de Acciones]]="","",'Formulario PPGR1'!#REF!)</f>
        <v>#REF!</v>
      </c>
      <c r="E1064" s="419" t="e">
        <f>IF(Tabla46[[#This Row],[Tipos de Acciones]]="","",'Formulario PPGR1'!#REF!)</f>
        <v>#REF!</v>
      </c>
      <c r="F1064" s="419" t="e">
        <f>IF(Tabla46[[#This Row],[Tipos de Acciones]]="","",'Formulario PPGR1'!#REF!)</f>
        <v>#REF!</v>
      </c>
      <c r="G1064" s="416" t="s">
        <v>936</v>
      </c>
      <c r="H1064" s="416" t="s">
        <v>2221</v>
      </c>
      <c r="I1064" s="417" t="s">
        <v>2241</v>
      </c>
      <c r="J1064" s="416" t="s">
        <v>2241</v>
      </c>
      <c r="K1064" s="418" t="s">
        <v>2243</v>
      </c>
      <c r="L1064" s="416" t="s">
        <v>469</v>
      </c>
      <c r="M1064" s="316" t="s">
        <v>2297</v>
      </c>
      <c r="N1064" s="316" t="s">
        <v>1157</v>
      </c>
      <c r="O1064" s="415" t="s">
        <v>2200</v>
      </c>
      <c r="P1064" s="318" t="s">
        <v>1157</v>
      </c>
      <c r="Q1064" s="293" t="s">
        <v>2201</v>
      </c>
      <c r="R1064" s="293">
        <v>2</v>
      </c>
      <c r="S1064" s="517">
        <v>3520</v>
      </c>
      <c r="T1064" s="520" t="e">
        <f>+[1]!Tabla46[[#This Row],[Precio Unitario]]*[1]!Tabla46[[#This Row],[Cantidad de Insumos]]</f>
        <v>#REF!</v>
      </c>
      <c r="U1064" s="414">
        <v>239301</v>
      </c>
      <c r="V1064" s="328" t="s">
        <v>926</v>
      </c>
      <c r="W1064" s="420"/>
    </row>
    <row r="1065" spans="2:23" ht="18.75" hidden="1" customHeight="1" x14ac:dyDescent="0.2">
      <c r="B1065" s="419" t="e">
        <f>IF(Tabla46[[#This Row],[Tipos de Acciones]]="","",CONCATENATE(Tabla46[[#This Row],[POA]],".",Tabla46[[#This Row],[SRS]],".",Tabla46[[#This Row],[AREA]],".",Tabla46[[#This Row],[TIPO]]))</f>
        <v>#REF!</v>
      </c>
      <c r="C1065" s="419" t="e">
        <f>IF(Tabla46[[#This Row],[Tipos de Acciones]]="","",'Formulario PPGR1'!#REF!)</f>
        <v>#REF!</v>
      </c>
      <c r="D1065" s="419" t="e">
        <f>IF(Tabla46[[#This Row],[Tipos de Acciones]]="","",'Formulario PPGR1'!#REF!)</f>
        <v>#REF!</v>
      </c>
      <c r="E1065" s="419" t="e">
        <f>IF(Tabla46[[#This Row],[Tipos de Acciones]]="","",'Formulario PPGR1'!#REF!)</f>
        <v>#REF!</v>
      </c>
      <c r="F1065" s="419" t="e">
        <f>IF(Tabla46[[#This Row],[Tipos de Acciones]]="","",'Formulario PPGR1'!#REF!)</f>
        <v>#REF!</v>
      </c>
      <c r="G1065" s="416" t="s">
        <v>936</v>
      </c>
      <c r="H1065" s="416" t="s">
        <v>2221</v>
      </c>
      <c r="I1065" s="417" t="s">
        <v>2244</v>
      </c>
      <c r="J1065" s="416" t="s">
        <v>2244</v>
      </c>
      <c r="K1065" s="418" t="s">
        <v>2245</v>
      </c>
      <c r="L1065" s="416" t="s">
        <v>469</v>
      </c>
      <c r="M1065" s="316" t="s">
        <v>2297</v>
      </c>
      <c r="N1065" s="316" t="s">
        <v>1157</v>
      </c>
      <c r="O1065" s="415" t="s">
        <v>2200</v>
      </c>
      <c r="P1065" s="318" t="s">
        <v>1157</v>
      </c>
      <c r="Q1065" s="293" t="s">
        <v>2201</v>
      </c>
      <c r="R1065" s="293">
        <v>1</v>
      </c>
      <c r="S1065" s="517">
        <v>14666.65</v>
      </c>
      <c r="T1065" s="520" t="e">
        <f>+[1]!Tabla46[[#This Row],[Precio Unitario]]*[1]!Tabla46[[#This Row],[Cantidad de Insumos]]</f>
        <v>#REF!</v>
      </c>
      <c r="U1065" s="414">
        <v>239601</v>
      </c>
      <c r="V1065" s="328" t="s">
        <v>926</v>
      </c>
      <c r="W1065" s="420"/>
    </row>
    <row r="1066" spans="2:23" ht="18.75" hidden="1" customHeight="1" x14ac:dyDescent="0.2">
      <c r="B1066" s="419" t="e">
        <f>IF(Tabla46[[#This Row],[Tipos de Acciones]]="","",CONCATENATE(Tabla46[[#This Row],[POA]],".",Tabla46[[#This Row],[SRS]],".",Tabla46[[#This Row],[AREA]],".",Tabla46[[#This Row],[TIPO]]))</f>
        <v>#REF!</v>
      </c>
      <c r="C1066" s="419" t="e">
        <f>IF(Tabla46[[#This Row],[Tipos de Acciones]]="","",'Formulario PPGR1'!#REF!)</f>
        <v>#REF!</v>
      </c>
      <c r="D1066" s="419" t="e">
        <f>IF(Tabla46[[#This Row],[Tipos de Acciones]]="","",'Formulario PPGR1'!#REF!)</f>
        <v>#REF!</v>
      </c>
      <c r="E1066" s="419" t="e">
        <f>IF(Tabla46[[#This Row],[Tipos de Acciones]]="","",'Formulario PPGR1'!#REF!)</f>
        <v>#REF!</v>
      </c>
      <c r="F1066" s="419" t="e">
        <f>IF(Tabla46[[#This Row],[Tipos de Acciones]]="","",'Formulario PPGR1'!#REF!)</f>
        <v>#REF!</v>
      </c>
      <c r="G1066" s="416" t="s">
        <v>936</v>
      </c>
      <c r="H1066" s="416" t="s">
        <v>2221</v>
      </c>
      <c r="I1066" s="417" t="s">
        <v>2246</v>
      </c>
      <c r="J1066" s="416" t="s">
        <v>2246</v>
      </c>
      <c r="K1066" s="418" t="s">
        <v>2247</v>
      </c>
      <c r="L1066" s="416" t="s">
        <v>469</v>
      </c>
      <c r="M1066" s="316" t="s">
        <v>2297</v>
      </c>
      <c r="N1066" s="316" t="s">
        <v>1157</v>
      </c>
      <c r="O1066" s="415" t="s">
        <v>2200</v>
      </c>
      <c r="P1066" s="318" t="s">
        <v>1157</v>
      </c>
      <c r="Q1066" s="293" t="s">
        <v>2201</v>
      </c>
      <c r="R1066" s="293">
        <v>1</v>
      </c>
      <c r="S1066" s="517">
        <v>257712</v>
      </c>
      <c r="T1066" s="520" t="e">
        <f>+[1]!Tabla46[[#This Row],[Precio Unitario]]*[1]!Tabla46[[#This Row],[Cantidad de Insumos]]</f>
        <v>#REF!</v>
      </c>
      <c r="U1066" s="414">
        <v>261401</v>
      </c>
      <c r="V1066" s="328" t="s">
        <v>926</v>
      </c>
      <c r="W1066" s="420"/>
    </row>
    <row r="1067" spans="2:23" ht="18.75" hidden="1" customHeight="1" x14ac:dyDescent="0.2">
      <c r="B1067" s="419" t="e">
        <f>IF(Tabla46[[#This Row],[Tipos de Acciones]]="","",CONCATENATE(Tabla46[[#This Row],[POA]],".",Tabla46[[#This Row],[SRS]],".",Tabla46[[#This Row],[AREA]],".",Tabla46[[#This Row],[TIPO]]))</f>
        <v>#REF!</v>
      </c>
      <c r="C1067" s="419" t="e">
        <f>IF(Tabla46[[#This Row],[Tipos de Acciones]]="","",'Formulario PPGR1'!#REF!)</f>
        <v>#REF!</v>
      </c>
      <c r="D1067" s="419" t="e">
        <f>IF(Tabla46[[#This Row],[Tipos de Acciones]]="","",'Formulario PPGR1'!#REF!)</f>
        <v>#REF!</v>
      </c>
      <c r="E1067" s="419" t="e">
        <f>IF(Tabla46[[#This Row],[Tipos de Acciones]]="","",'Formulario PPGR1'!#REF!)</f>
        <v>#REF!</v>
      </c>
      <c r="F1067" s="419" t="e">
        <f>IF(Tabla46[[#This Row],[Tipos de Acciones]]="","",'Formulario PPGR1'!#REF!)</f>
        <v>#REF!</v>
      </c>
      <c r="G1067" s="416" t="s">
        <v>936</v>
      </c>
      <c r="H1067" s="416" t="s">
        <v>2209</v>
      </c>
      <c r="I1067" s="417" t="s">
        <v>2200</v>
      </c>
      <c r="J1067" s="416" t="s">
        <v>2248</v>
      </c>
      <c r="K1067" s="418" t="s">
        <v>2248</v>
      </c>
      <c r="L1067" s="416" t="s">
        <v>469</v>
      </c>
      <c r="M1067" s="316" t="s">
        <v>2297</v>
      </c>
      <c r="N1067" s="316" t="s">
        <v>1157</v>
      </c>
      <c r="O1067" s="415" t="s">
        <v>2200</v>
      </c>
      <c r="P1067" s="318" t="s">
        <v>1157</v>
      </c>
      <c r="Q1067" s="293" t="s">
        <v>2201</v>
      </c>
      <c r="R1067" s="293">
        <v>1</v>
      </c>
      <c r="S1067" s="517">
        <v>30000</v>
      </c>
      <c r="T1067" s="520" t="e">
        <f>+[1]!Tabla46[[#This Row],[Precio Unitario]]*[1]!Tabla46[[#This Row],[Cantidad de Insumos]]</f>
        <v>#REF!</v>
      </c>
      <c r="U1067" s="414">
        <v>265801</v>
      </c>
      <c r="V1067" s="328" t="s">
        <v>926</v>
      </c>
      <c r="W1067" s="420"/>
    </row>
    <row r="1068" spans="2:23" ht="18.75" hidden="1" customHeight="1" x14ac:dyDescent="0.2">
      <c r="B1068" s="419" t="e">
        <f>IF(Tabla46[[#This Row],[Tipos de Acciones]]="","",CONCATENATE(Tabla46[[#This Row],[POA]],".",Tabla46[[#This Row],[SRS]],".",Tabla46[[#This Row],[AREA]],".",Tabla46[[#This Row],[TIPO]]))</f>
        <v>#REF!</v>
      </c>
      <c r="C1068" s="419" t="e">
        <f>IF(Tabla46[[#This Row],[Tipos de Acciones]]="","",'Formulario PPGR1'!#REF!)</f>
        <v>#REF!</v>
      </c>
      <c r="D1068" s="419" t="e">
        <f>IF(Tabla46[[#This Row],[Tipos de Acciones]]="","",'Formulario PPGR1'!#REF!)</f>
        <v>#REF!</v>
      </c>
      <c r="E1068" s="419" t="e">
        <f>IF(Tabla46[[#This Row],[Tipos de Acciones]]="","",'Formulario PPGR1'!#REF!)</f>
        <v>#REF!</v>
      </c>
      <c r="F1068" s="419" t="e">
        <f>IF(Tabla46[[#This Row],[Tipos de Acciones]]="","",'Formulario PPGR1'!#REF!)</f>
        <v>#REF!</v>
      </c>
      <c r="G1068" s="416" t="s">
        <v>934</v>
      </c>
      <c r="H1068" s="416" t="s">
        <v>2209</v>
      </c>
      <c r="I1068" s="417" t="s">
        <v>2200</v>
      </c>
      <c r="J1068" s="416" t="s">
        <v>2248</v>
      </c>
      <c r="K1068" s="418" t="s">
        <v>2248</v>
      </c>
      <c r="L1068" s="416" t="s">
        <v>469</v>
      </c>
      <c r="M1068" s="316" t="s">
        <v>2297</v>
      </c>
      <c r="N1068" s="316" t="s">
        <v>1157</v>
      </c>
      <c r="O1068" s="415" t="s">
        <v>2200</v>
      </c>
      <c r="P1068" s="318" t="s">
        <v>1157</v>
      </c>
      <c r="Q1068" s="293" t="s">
        <v>2201</v>
      </c>
      <c r="R1068" s="293">
        <v>3</v>
      </c>
      <c r="S1068" s="517">
        <v>5000</v>
      </c>
      <c r="T1068" s="520" t="e">
        <f>+[1]!Tabla46[[#This Row],[Precio Unitario]]*[1]!Tabla46[[#This Row],[Cantidad de Insumos]]</f>
        <v>#REF!</v>
      </c>
      <c r="U1068" s="414">
        <v>265801</v>
      </c>
      <c r="V1068" s="328" t="s">
        <v>926</v>
      </c>
      <c r="W1068" s="420"/>
    </row>
    <row r="1069" spans="2:23" ht="18.75" hidden="1" customHeight="1" x14ac:dyDescent="0.2">
      <c r="B1069" s="419" t="e">
        <f>IF(Tabla46[[#This Row],[Tipos de Acciones]]="","",CONCATENATE(Tabla46[[#This Row],[POA]],".",Tabla46[[#This Row],[SRS]],".",Tabla46[[#This Row],[AREA]],".",Tabla46[[#This Row],[TIPO]]))</f>
        <v>#REF!</v>
      </c>
      <c r="C1069" s="419" t="e">
        <f>IF(Tabla46[[#This Row],[Tipos de Acciones]]="","",'Formulario PPGR1'!#REF!)</f>
        <v>#REF!</v>
      </c>
      <c r="D1069" s="419" t="e">
        <f>IF(Tabla46[[#This Row],[Tipos de Acciones]]="","",'Formulario PPGR1'!#REF!)</f>
        <v>#REF!</v>
      </c>
      <c r="E1069" s="419" t="e">
        <f>IF(Tabla46[[#This Row],[Tipos de Acciones]]="","",'Formulario PPGR1'!#REF!)</f>
        <v>#REF!</v>
      </c>
      <c r="F1069" s="419" t="e">
        <f>IF(Tabla46[[#This Row],[Tipos de Acciones]]="","",'Formulario PPGR1'!#REF!)</f>
        <v>#REF!</v>
      </c>
      <c r="G1069" s="416" t="s">
        <v>936</v>
      </c>
      <c r="H1069" s="416" t="s">
        <v>2221</v>
      </c>
      <c r="I1069" s="417" t="s">
        <v>2236</v>
      </c>
      <c r="J1069" s="416" t="s">
        <v>2236</v>
      </c>
      <c r="K1069" s="418" t="s">
        <v>2240</v>
      </c>
      <c r="L1069" s="416" t="s">
        <v>469</v>
      </c>
      <c r="M1069" s="316" t="s">
        <v>2298</v>
      </c>
      <c r="N1069" s="316" t="s">
        <v>1157</v>
      </c>
      <c r="O1069" s="415" t="s">
        <v>2200</v>
      </c>
      <c r="P1069" s="318" t="s">
        <v>1157</v>
      </c>
      <c r="Q1069" s="293" t="s">
        <v>2201</v>
      </c>
      <c r="R1069" s="293">
        <v>2</v>
      </c>
      <c r="S1069" s="517">
        <v>4500</v>
      </c>
      <c r="T1069" s="520" t="e">
        <f>+[1]!Tabla46[[#This Row],[Precio Unitario]]*[1]!Tabla46[[#This Row],[Cantidad de Insumos]]</f>
        <v>#REF!</v>
      </c>
      <c r="U1069" s="414">
        <v>239301</v>
      </c>
      <c r="V1069" s="328" t="s">
        <v>926</v>
      </c>
      <c r="W1069" s="420"/>
    </row>
    <row r="1070" spans="2:23" ht="18.75" hidden="1" customHeight="1" x14ac:dyDescent="0.2">
      <c r="B1070" s="419" t="e">
        <f>IF(Tabla46[[#This Row],[Tipos de Acciones]]="","",CONCATENATE(Tabla46[[#This Row],[POA]],".",Tabla46[[#This Row],[SRS]],".",Tabla46[[#This Row],[AREA]],".",Tabla46[[#This Row],[TIPO]]))</f>
        <v>#REF!</v>
      </c>
      <c r="C1070" s="419" t="e">
        <f>IF(Tabla46[[#This Row],[Tipos de Acciones]]="","",'Formulario PPGR1'!#REF!)</f>
        <v>#REF!</v>
      </c>
      <c r="D1070" s="419" t="e">
        <f>IF(Tabla46[[#This Row],[Tipos de Acciones]]="","",'Formulario PPGR1'!#REF!)</f>
        <v>#REF!</v>
      </c>
      <c r="E1070" s="419" t="e">
        <f>IF(Tabla46[[#This Row],[Tipos de Acciones]]="","",'Formulario PPGR1'!#REF!)</f>
        <v>#REF!</v>
      </c>
      <c r="F1070" s="419" t="e">
        <f>IF(Tabla46[[#This Row],[Tipos de Acciones]]="","",'Formulario PPGR1'!#REF!)</f>
        <v>#REF!</v>
      </c>
      <c r="G1070" s="416" t="s">
        <v>936</v>
      </c>
      <c r="H1070" s="416" t="s">
        <v>2221</v>
      </c>
      <c r="I1070" s="417" t="s">
        <v>2241</v>
      </c>
      <c r="J1070" s="416" t="s">
        <v>2241</v>
      </c>
      <c r="K1070" s="418" t="s">
        <v>2242</v>
      </c>
      <c r="L1070" s="416" t="s">
        <v>469</v>
      </c>
      <c r="M1070" s="316" t="s">
        <v>2298</v>
      </c>
      <c r="N1070" s="316" t="s">
        <v>1157</v>
      </c>
      <c r="O1070" s="415" t="s">
        <v>2200</v>
      </c>
      <c r="P1070" s="318" t="s">
        <v>1157</v>
      </c>
      <c r="Q1070" s="293" t="s">
        <v>2201</v>
      </c>
      <c r="R1070" s="293">
        <v>2</v>
      </c>
      <c r="S1070" s="517">
        <v>980</v>
      </c>
      <c r="T1070" s="520" t="e">
        <f>+[1]!Tabla46[[#This Row],[Precio Unitario]]*[1]!Tabla46[[#This Row],[Cantidad de Insumos]]</f>
        <v>#REF!</v>
      </c>
      <c r="U1070" s="414">
        <v>239301</v>
      </c>
      <c r="V1070" s="328" t="s">
        <v>926</v>
      </c>
      <c r="W1070" s="420"/>
    </row>
    <row r="1071" spans="2:23" ht="18.75" hidden="1" customHeight="1" x14ac:dyDescent="0.2">
      <c r="B1071" s="419" t="e">
        <f>IF(Tabla46[[#This Row],[Tipos de Acciones]]="","",CONCATENATE(Tabla46[[#This Row],[POA]],".",Tabla46[[#This Row],[SRS]],".",Tabla46[[#This Row],[AREA]],".",Tabla46[[#This Row],[TIPO]]))</f>
        <v>#REF!</v>
      </c>
      <c r="C1071" s="419" t="e">
        <f>IF(Tabla46[[#This Row],[Tipos de Acciones]]="","",'Formulario PPGR1'!#REF!)</f>
        <v>#REF!</v>
      </c>
      <c r="D1071" s="419" t="e">
        <f>IF(Tabla46[[#This Row],[Tipos de Acciones]]="","",'Formulario PPGR1'!#REF!)</f>
        <v>#REF!</v>
      </c>
      <c r="E1071" s="419" t="e">
        <f>IF(Tabla46[[#This Row],[Tipos de Acciones]]="","",'Formulario PPGR1'!#REF!)</f>
        <v>#REF!</v>
      </c>
      <c r="F1071" s="419" t="e">
        <f>IF(Tabla46[[#This Row],[Tipos de Acciones]]="","",'Formulario PPGR1'!#REF!)</f>
        <v>#REF!</v>
      </c>
      <c r="G1071" s="416" t="s">
        <v>936</v>
      </c>
      <c r="H1071" s="416" t="s">
        <v>2221</v>
      </c>
      <c r="I1071" s="417" t="s">
        <v>2241</v>
      </c>
      <c r="J1071" s="416" t="s">
        <v>2241</v>
      </c>
      <c r="K1071" s="418" t="s">
        <v>2243</v>
      </c>
      <c r="L1071" s="416" t="s">
        <v>469</v>
      </c>
      <c r="M1071" s="316" t="s">
        <v>2298</v>
      </c>
      <c r="N1071" s="316" t="s">
        <v>1157</v>
      </c>
      <c r="O1071" s="415" t="s">
        <v>2200</v>
      </c>
      <c r="P1071" s="318" t="s">
        <v>1157</v>
      </c>
      <c r="Q1071" s="293" t="s">
        <v>2201</v>
      </c>
      <c r="R1071" s="293">
        <v>2</v>
      </c>
      <c r="S1071" s="517">
        <v>3520</v>
      </c>
      <c r="T1071" s="520" t="e">
        <f>+[1]!Tabla46[[#This Row],[Precio Unitario]]*[1]!Tabla46[[#This Row],[Cantidad de Insumos]]</f>
        <v>#REF!</v>
      </c>
      <c r="U1071" s="414">
        <v>239301</v>
      </c>
      <c r="V1071" s="328" t="s">
        <v>926</v>
      </c>
      <c r="W1071" s="420"/>
    </row>
    <row r="1072" spans="2:23" ht="18.75" hidden="1" customHeight="1" x14ac:dyDescent="0.2">
      <c r="B1072" s="419" t="e">
        <f>IF(Tabla46[[#This Row],[Tipos de Acciones]]="","",CONCATENATE(Tabla46[[#This Row],[POA]],".",Tabla46[[#This Row],[SRS]],".",Tabla46[[#This Row],[AREA]],".",Tabla46[[#This Row],[TIPO]]))</f>
        <v>#REF!</v>
      </c>
      <c r="C1072" s="419" t="e">
        <f>IF(Tabla46[[#This Row],[Tipos de Acciones]]="","",'Formulario PPGR1'!#REF!)</f>
        <v>#REF!</v>
      </c>
      <c r="D1072" s="419" t="e">
        <f>IF(Tabla46[[#This Row],[Tipos de Acciones]]="","",'Formulario PPGR1'!#REF!)</f>
        <v>#REF!</v>
      </c>
      <c r="E1072" s="419" t="e">
        <f>IF(Tabla46[[#This Row],[Tipos de Acciones]]="","",'Formulario PPGR1'!#REF!)</f>
        <v>#REF!</v>
      </c>
      <c r="F1072" s="419" t="e">
        <f>IF(Tabla46[[#This Row],[Tipos de Acciones]]="","",'Formulario PPGR1'!#REF!)</f>
        <v>#REF!</v>
      </c>
      <c r="G1072" s="416" t="s">
        <v>936</v>
      </c>
      <c r="H1072" s="416" t="s">
        <v>2221</v>
      </c>
      <c r="I1072" s="417" t="s">
        <v>2244</v>
      </c>
      <c r="J1072" s="416" t="s">
        <v>2244</v>
      </c>
      <c r="K1072" s="418" t="s">
        <v>2245</v>
      </c>
      <c r="L1072" s="416" t="s">
        <v>469</v>
      </c>
      <c r="M1072" s="316" t="s">
        <v>2298</v>
      </c>
      <c r="N1072" s="316" t="s">
        <v>1157</v>
      </c>
      <c r="O1072" s="415" t="s">
        <v>2200</v>
      </c>
      <c r="P1072" s="318" t="s">
        <v>1157</v>
      </c>
      <c r="Q1072" s="293" t="s">
        <v>2201</v>
      </c>
      <c r="R1072" s="293">
        <v>1</v>
      </c>
      <c r="S1072" s="517">
        <v>14666.65</v>
      </c>
      <c r="T1072" s="520" t="e">
        <f>+[1]!Tabla46[[#This Row],[Precio Unitario]]*[1]!Tabla46[[#This Row],[Cantidad de Insumos]]</f>
        <v>#REF!</v>
      </c>
      <c r="U1072" s="414">
        <v>239601</v>
      </c>
      <c r="V1072" s="328" t="s">
        <v>926</v>
      </c>
      <c r="W1072" s="420"/>
    </row>
    <row r="1073" spans="2:23" ht="18.75" customHeight="1" x14ac:dyDescent="0.2">
      <c r="B1073" s="419" t="e">
        <f>IF(Tabla46[[#This Row],[Tipos de Acciones]]="","",CONCATENATE(Tabla46[[#This Row],[POA]],".",Tabla46[[#This Row],[SRS]],".",Tabla46[[#This Row],[AREA]],".",Tabla46[[#This Row],[TIPO]]))</f>
        <v>#REF!</v>
      </c>
      <c r="C1073" s="419" t="e">
        <f>IF(Tabla46[[#This Row],[Tipos de Acciones]]="","",'Formulario PPGR1'!#REF!)</f>
        <v>#REF!</v>
      </c>
      <c r="D1073" s="419" t="e">
        <f>IF(Tabla46[[#This Row],[Tipos de Acciones]]="","",'Formulario PPGR1'!#REF!)</f>
        <v>#REF!</v>
      </c>
      <c r="E1073" s="419" t="e">
        <f>IF(Tabla46[[#This Row],[Tipos de Acciones]]="","",'Formulario PPGR1'!#REF!)</f>
        <v>#REF!</v>
      </c>
      <c r="F1073" s="419" t="e">
        <f>IF(Tabla46[[#This Row],[Tipos de Acciones]]="","",'Formulario PPGR1'!#REF!)</f>
        <v>#REF!</v>
      </c>
      <c r="G1073" s="416" t="s">
        <v>936</v>
      </c>
      <c r="H1073" s="416" t="s">
        <v>2221</v>
      </c>
      <c r="I1073" s="417" t="s">
        <v>2246</v>
      </c>
      <c r="J1073" s="416" t="s">
        <v>2246</v>
      </c>
      <c r="K1073" s="418" t="s">
        <v>2247</v>
      </c>
      <c r="L1073" s="416" t="s">
        <v>469</v>
      </c>
      <c r="M1073" s="316" t="s">
        <v>2298</v>
      </c>
      <c r="N1073" s="316" t="s">
        <v>1157</v>
      </c>
      <c r="O1073" s="415" t="s">
        <v>2200</v>
      </c>
      <c r="P1073" s="318" t="s">
        <v>1157</v>
      </c>
      <c r="Q1073" s="293" t="s">
        <v>2201</v>
      </c>
      <c r="R1073" s="293">
        <v>1</v>
      </c>
      <c r="S1073" s="517">
        <v>257712</v>
      </c>
      <c r="T1073" s="520" t="e">
        <f>+[1]!Tabla46[[#This Row],[Precio Unitario]]*[1]!Tabla46[[#This Row],[Cantidad de Insumos]]</f>
        <v>#REF!</v>
      </c>
      <c r="U1073" s="414">
        <v>263101</v>
      </c>
      <c r="V1073" s="328" t="s">
        <v>926</v>
      </c>
      <c r="W1073" s="420"/>
    </row>
    <row r="1074" spans="2:23" ht="18.75" hidden="1" customHeight="1" x14ac:dyDescent="0.2">
      <c r="B1074" s="419" t="e">
        <f>IF(Tabla46[[#This Row],[Tipos de Acciones]]="","",CONCATENATE(Tabla46[[#This Row],[POA]],".",Tabla46[[#This Row],[SRS]],".",Tabla46[[#This Row],[AREA]],".",Tabla46[[#This Row],[TIPO]]))</f>
        <v>#REF!</v>
      </c>
      <c r="C1074" s="419" t="e">
        <f>IF(Tabla46[[#This Row],[Tipos de Acciones]]="","",'Formulario PPGR1'!#REF!)</f>
        <v>#REF!</v>
      </c>
      <c r="D1074" s="419" t="e">
        <f>IF(Tabla46[[#This Row],[Tipos de Acciones]]="","",'Formulario PPGR1'!#REF!)</f>
        <v>#REF!</v>
      </c>
      <c r="E1074" s="419" t="e">
        <f>IF(Tabla46[[#This Row],[Tipos de Acciones]]="","",'Formulario PPGR1'!#REF!)</f>
        <v>#REF!</v>
      </c>
      <c r="F1074" s="419" t="e">
        <f>IF(Tabla46[[#This Row],[Tipos de Acciones]]="","",'Formulario PPGR1'!#REF!)</f>
        <v>#REF!</v>
      </c>
      <c r="G1074" s="416" t="s">
        <v>936</v>
      </c>
      <c r="H1074" s="416" t="s">
        <v>2209</v>
      </c>
      <c r="I1074" s="417" t="s">
        <v>2200</v>
      </c>
      <c r="J1074" s="416" t="s">
        <v>2248</v>
      </c>
      <c r="K1074" s="418" t="s">
        <v>2248</v>
      </c>
      <c r="L1074" s="416" t="s">
        <v>469</v>
      </c>
      <c r="M1074" s="316" t="s">
        <v>2298</v>
      </c>
      <c r="N1074" s="316" t="s">
        <v>1157</v>
      </c>
      <c r="O1074" s="415" t="s">
        <v>2200</v>
      </c>
      <c r="P1074" s="318" t="s">
        <v>1157</v>
      </c>
      <c r="Q1074" s="293" t="s">
        <v>2201</v>
      </c>
      <c r="R1074" s="293">
        <v>1</v>
      </c>
      <c r="S1074" s="517">
        <v>30000</v>
      </c>
      <c r="T1074" s="520" t="e">
        <f>+[1]!Tabla46[[#This Row],[Precio Unitario]]*[1]!Tabla46[[#This Row],[Cantidad de Insumos]]</f>
        <v>#REF!</v>
      </c>
      <c r="U1074" s="414">
        <v>265801</v>
      </c>
      <c r="V1074" s="328" t="s">
        <v>926</v>
      </c>
      <c r="W1074" s="420"/>
    </row>
    <row r="1075" spans="2:23" ht="18.75" hidden="1" customHeight="1" x14ac:dyDescent="0.2">
      <c r="B1075" s="419" t="e">
        <f>IF(Tabla46[[#This Row],[Tipos de Acciones]]="","",CONCATENATE(Tabla46[[#This Row],[POA]],".",Tabla46[[#This Row],[SRS]],".",Tabla46[[#This Row],[AREA]],".",Tabla46[[#This Row],[TIPO]]))</f>
        <v>#REF!</v>
      </c>
      <c r="C1075" s="419" t="e">
        <f>IF(Tabla46[[#This Row],[Tipos de Acciones]]="","",'Formulario PPGR1'!#REF!)</f>
        <v>#REF!</v>
      </c>
      <c r="D1075" s="419" t="e">
        <f>IF(Tabla46[[#This Row],[Tipos de Acciones]]="","",'Formulario PPGR1'!#REF!)</f>
        <v>#REF!</v>
      </c>
      <c r="E1075" s="419" t="e">
        <f>IF(Tabla46[[#This Row],[Tipos de Acciones]]="","",'Formulario PPGR1'!#REF!)</f>
        <v>#REF!</v>
      </c>
      <c r="F1075" s="419" t="e">
        <f>IF(Tabla46[[#This Row],[Tipos de Acciones]]="","",'Formulario PPGR1'!#REF!)</f>
        <v>#REF!</v>
      </c>
      <c r="G1075" s="416" t="s">
        <v>934</v>
      </c>
      <c r="H1075" s="416" t="s">
        <v>2209</v>
      </c>
      <c r="I1075" s="417" t="s">
        <v>2200</v>
      </c>
      <c r="J1075" s="416" t="s">
        <v>2248</v>
      </c>
      <c r="K1075" s="418" t="s">
        <v>2248</v>
      </c>
      <c r="L1075" s="416" t="s">
        <v>469</v>
      </c>
      <c r="M1075" s="316" t="s">
        <v>2298</v>
      </c>
      <c r="N1075" s="316" t="s">
        <v>1157</v>
      </c>
      <c r="O1075" s="415" t="s">
        <v>2200</v>
      </c>
      <c r="P1075" s="318" t="s">
        <v>1157</v>
      </c>
      <c r="Q1075" s="293" t="s">
        <v>2201</v>
      </c>
      <c r="R1075" s="293">
        <v>3</v>
      </c>
      <c r="S1075" s="517">
        <v>5000</v>
      </c>
      <c r="T1075" s="520" t="e">
        <f>+[1]!Tabla46[[#This Row],[Precio Unitario]]*[1]!Tabla46[[#This Row],[Cantidad de Insumos]]</f>
        <v>#REF!</v>
      </c>
      <c r="U1075" s="414">
        <v>265801</v>
      </c>
      <c r="V1075" s="328" t="s">
        <v>926</v>
      </c>
      <c r="W1075" s="420"/>
    </row>
    <row r="1076" spans="2:23" ht="18.75" hidden="1" customHeight="1" x14ac:dyDescent="0.2">
      <c r="B1076" s="419" t="e">
        <f>IF(Tabla46[[#This Row],[Tipos de Acciones]]="","",CONCATENATE(Tabla46[[#This Row],[POA]],".",Tabla46[[#This Row],[SRS]],".",Tabla46[[#This Row],[AREA]],".",Tabla46[[#This Row],[TIPO]]))</f>
        <v>#REF!</v>
      </c>
      <c r="C1076" s="419" t="e">
        <f>IF(Tabla46[[#This Row],[Tipos de Acciones]]="","",'Formulario PPGR1'!#REF!)</f>
        <v>#REF!</v>
      </c>
      <c r="D1076" s="419" t="e">
        <f>IF(Tabla46[[#This Row],[Tipos de Acciones]]="","",'Formulario PPGR1'!#REF!)</f>
        <v>#REF!</v>
      </c>
      <c r="E1076" s="419" t="e">
        <f>IF(Tabla46[[#This Row],[Tipos de Acciones]]="","",'Formulario PPGR1'!#REF!)</f>
        <v>#REF!</v>
      </c>
      <c r="F1076" s="419" t="e">
        <f>IF(Tabla46[[#This Row],[Tipos de Acciones]]="","",'Formulario PPGR1'!#REF!)</f>
        <v>#REF!</v>
      </c>
      <c r="G1076" s="416" t="s">
        <v>936</v>
      </c>
      <c r="H1076" s="416" t="s">
        <v>2221</v>
      </c>
      <c r="I1076" s="417" t="s">
        <v>2233</v>
      </c>
      <c r="J1076" s="416" t="s">
        <v>2234</v>
      </c>
      <c r="K1076" s="418" t="s">
        <v>2235</v>
      </c>
      <c r="L1076" s="416" t="s">
        <v>469</v>
      </c>
      <c r="M1076" s="316" t="s">
        <v>2298</v>
      </c>
      <c r="N1076" s="316" t="s">
        <v>1157</v>
      </c>
      <c r="O1076" s="415" t="s">
        <v>2200</v>
      </c>
      <c r="P1076" s="318" t="s">
        <v>1157</v>
      </c>
      <c r="Q1076" s="293" t="s">
        <v>2201</v>
      </c>
      <c r="R1076" s="293">
        <v>1</v>
      </c>
      <c r="S1076" s="517">
        <v>8270</v>
      </c>
      <c r="T1076" s="520" t="e">
        <f>+[1]!Tabla46[[#This Row],[Precio Unitario]]*[1]!Tabla46[[#This Row],[Cantidad de Insumos]]</f>
        <v>#REF!</v>
      </c>
      <c r="U1076" s="414">
        <v>239301</v>
      </c>
      <c r="V1076" s="328" t="s">
        <v>926</v>
      </c>
      <c r="W1076" s="420"/>
    </row>
    <row r="1077" spans="2:23" ht="18.75" hidden="1" customHeight="1" x14ac:dyDescent="0.2">
      <c r="B1077" s="419" t="e">
        <f>IF(Tabla46[[#This Row],[Tipos de Acciones]]="","",CONCATENATE(Tabla46[[#This Row],[POA]],".",Tabla46[[#This Row],[SRS]],".",Tabla46[[#This Row],[AREA]],".",Tabla46[[#This Row],[TIPO]]))</f>
        <v>#REF!</v>
      </c>
      <c r="C1077" s="419" t="e">
        <f>IF(Tabla46[[#This Row],[Tipos de Acciones]]="","",'Formulario PPGR1'!#REF!)</f>
        <v>#REF!</v>
      </c>
      <c r="D1077" s="419" t="e">
        <f>IF(Tabla46[[#This Row],[Tipos de Acciones]]="","",'Formulario PPGR1'!#REF!)</f>
        <v>#REF!</v>
      </c>
      <c r="E1077" s="419" t="e">
        <f>IF(Tabla46[[#This Row],[Tipos de Acciones]]="","",'Formulario PPGR1'!#REF!)</f>
        <v>#REF!</v>
      </c>
      <c r="F1077" s="419" t="e">
        <f>IF(Tabla46[[#This Row],[Tipos de Acciones]]="","",'Formulario PPGR1'!#REF!)</f>
        <v>#REF!</v>
      </c>
      <c r="G1077" s="416" t="s">
        <v>936</v>
      </c>
      <c r="H1077" s="416" t="s">
        <v>2221</v>
      </c>
      <c r="I1077" s="417" t="s">
        <v>2233</v>
      </c>
      <c r="J1077" s="416" t="s">
        <v>2234</v>
      </c>
      <c r="K1077" s="418" t="s">
        <v>2251</v>
      </c>
      <c r="L1077" s="416" t="s">
        <v>469</v>
      </c>
      <c r="M1077" s="316" t="s">
        <v>2298</v>
      </c>
      <c r="N1077" s="316" t="s">
        <v>1157</v>
      </c>
      <c r="O1077" s="415" t="s">
        <v>2200</v>
      </c>
      <c r="P1077" s="318" t="s">
        <v>1157</v>
      </c>
      <c r="Q1077" s="293" t="s">
        <v>2201</v>
      </c>
      <c r="R1077" s="293">
        <v>1</v>
      </c>
      <c r="S1077" s="517">
        <v>8270</v>
      </c>
      <c r="T1077" s="520" t="e">
        <f>+[1]!Tabla46[[#This Row],[Precio Unitario]]*[1]!Tabla46[[#This Row],[Cantidad de Insumos]]</f>
        <v>#REF!</v>
      </c>
      <c r="U1077" s="414">
        <v>239301</v>
      </c>
      <c r="V1077" s="328" t="s">
        <v>926</v>
      </c>
      <c r="W1077" s="420"/>
    </row>
    <row r="1078" spans="2:23" ht="18.75" hidden="1" customHeight="1" x14ac:dyDescent="0.2">
      <c r="B1078" s="419" t="e">
        <f>IF(Tabla46[[#This Row],[Tipos de Acciones]]="","",CONCATENATE(Tabla46[[#This Row],[POA]],".",Tabla46[[#This Row],[SRS]],".",Tabla46[[#This Row],[AREA]],".",Tabla46[[#This Row],[TIPO]]))</f>
        <v>#REF!</v>
      </c>
      <c r="C1078" s="419" t="e">
        <f>IF(Tabla46[[#This Row],[Tipos de Acciones]]="","",'Formulario PPGR1'!#REF!)</f>
        <v>#REF!</v>
      </c>
      <c r="D1078" s="419" t="e">
        <f>IF(Tabla46[[#This Row],[Tipos de Acciones]]="","",'Formulario PPGR1'!#REF!)</f>
        <v>#REF!</v>
      </c>
      <c r="E1078" s="419" t="e">
        <f>IF(Tabla46[[#This Row],[Tipos de Acciones]]="","",'Formulario PPGR1'!#REF!)</f>
        <v>#REF!</v>
      </c>
      <c r="F1078" s="419" t="e">
        <f>IF(Tabla46[[#This Row],[Tipos de Acciones]]="","",'Formulario PPGR1'!#REF!)</f>
        <v>#REF!</v>
      </c>
      <c r="G1078" s="416" t="s">
        <v>936</v>
      </c>
      <c r="H1078" s="416" t="s">
        <v>2206</v>
      </c>
      <c r="I1078" s="417" t="s">
        <v>2212</v>
      </c>
      <c r="J1078" s="416" t="s">
        <v>2212</v>
      </c>
      <c r="K1078" s="418" t="s">
        <v>2213</v>
      </c>
      <c r="L1078" s="416" t="s">
        <v>469</v>
      </c>
      <c r="M1078" s="316" t="s">
        <v>2298</v>
      </c>
      <c r="N1078" s="316" t="s">
        <v>1157</v>
      </c>
      <c r="O1078" s="415" t="s">
        <v>2200</v>
      </c>
      <c r="P1078" s="318" t="s">
        <v>1157</v>
      </c>
      <c r="Q1078" s="293" t="s">
        <v>2201</v>
      </c>
      <c r="R1078" s="293">
        <v>1</v>
      </c>
      <c r="S1078" s="517">
        <v>56050</v>
      </c>
      <c r="T1078" s="520" t="e">
        <f>+[1]!Tabla46[[#This Row],[Precio Unitario]]*[1]!Tabla46[[#This Row],[Cantidad de Insumos]]</f>
        <v>#REF!</v>
      </c>
      <c r="U1078" s="414">
        <v>261301</v>
      </c>
      <c r="V1078" s="328" t="s">
        <v>926</v>
      </c>
      <c r="W1078" s="420"/>
    </row>
    <row r="1079" spans="2:23" ht="18.75" hidden="1" customHeight="1" x14ac:dyDescent="0.2">
      <c r="B1079" s="419" t="e">
        <f>IF(Tabla46[[#This Row],[Tipos de Acciones]]="","",CONCATENATE(Tabla46[[#This Row],[POA]],".",Tabla46[[#This Row],[SRS]],".",Tabla46[[#This Row],[AREA]],".",Tabla46[[#This Row],[TIPO]]))</f>
        <v>#REF!</v>
      </c>
      <c r="C1079" s="419" t="e">
        <f>IF(Tabla46[[#This Row],[Tipos de Acciones]]="","",'Formulario PPGR1'!#REF!)</f>
        <v>#REF!</v>
      </c>
      <c r="D1079" s="419" t="e">
        <f>IF(Tabla46[[#This Row],[Tipos de Acciones]]="","",'Formulario PPGR1'!#REF!)</f>
        <v>#REF!</v>
      </c>
      <c r="E1079" s="419" t="e">
        <f>IF(Tabla46[[#This Row],[Tipos de Acciones]]="","",'Formulario PPGR1'!#REF!)</f>
        <v>#REF!</v>
      </c>
      <c r="F1079" s="419" t="e">
        <f>IF(Tabla46[[#This Row],[Tipos de Acciones]]="","",'Formulario PPGR1'!#REF!)</f>
        <v>#REF!</v>
      </c>
      <c r="G1079" s="416" t="s">
        <v>934</v>
      </c>
      <c r="H1079" s="416" t="s">
        <v>2206</v>
      </c>
      <c r="I1079" s="417" t="s">
        <v>2212</v>
      </c>
      <c r="J1079" s="416" t="s">
        <v>2212</v>
      </c>
      <c r="K1079" s="418" t="s">
        <v>2213</v>
      </c>
      <c r="L1079" s="416" t="s">
        <v>469</v>
      </c>
      <c r="M1079" s="316" t="s">
        <v>2298</v>
      </c>
      <c r="N1079" s="316" t="s">
        <v>1157</v>
      </c>
      <c r="O1079" s="415" t="s">
        <v>2200</v>
      </c>
      <c r="P1079" s="318" t="s">
        <v>1157</v>
      </c>
      <c r="Q1079" s="293" t="s">
        <v>2201</v>
      </c>
      <c r="R1079" s="293">
        <v>3</v>
      </c>
      <c r="S1079" s="517">
        <v>5000</v>
      </c>
      <c r="T1079" s="520" t="e">
        <f>+[1]!Tabla46[[#This Row],[Precio Unitario]]*[1]!Tabla46[[#This Row],[Cantidad de Insumos]]</f>
        <v>#REF!</v>
      </c>
      <c r="U1079" s="414">
        <v>261301</v>
      </c>
      <c r="V1079" s="328" t="s">
        <v>926</v>
      </c>
      <c r="W1079" s="420"/>
    </row>
    <row r="1080" spans="2:23" ht="18.75" hidden="1" customHeight="1" x14ac:dyDescent="0.2">
      <c r="B1080" s="419" t="e">
        <f>IF(Tabla46[[#This Row],[Tipos de Acciones]]="","",CONCATENATE(Tabla46[[#This Row],[POA]],".",Tabla46[[#This Row],[SRS]],".",Tabla46[[#This Row],[AREA]],".",Tabla46[[#This Row],[TIPO]]))</f>
        <v>#REF!</v>
      </c>
      <c r="C1080" s="419" t="e">
        <f>IF(Tabla46[[#This Row],[Tipos de Acciones]]="","",'Formulario PPGR1'!#REF!)</f>
        <v>#REF!</v>
      </c>
      <c r="D1080" s="419" t="e">
        <f>IF(Tabla46[[#This Row],[Tipos de Acciones]]="","",'Formulario PPGR1'!#REF!)</f>
        <v>#REF!</v>
      </c>
      <c r="E1080" s="419" t="e">
        <f>IF(Tabla46[[#This Row],[Tipos de Acciones]]="","",'Formulario PPGR1'!#REF!)</f>
        <v>#REF!</v>
      </c>
      <c r="F1080" s="419" t="e">
        <f>IF(Tabla46[[#This Row],[Tipos de Acciones]]="","",'Formulario PPGR1'!#REF!)</f>
        <v>#REF!</v>
      </c>
      <c r="G1080" s="416" t="s">
        <v>936</v>
      </c>
      <c r="H1080" s="416" t="s">
        <v>2215</v>
      </c>
      <c r="I1080" s="417" t="s">
        <v>2216</v>
      </c>
      <c r="J1080" s="416" t="s">
        <v>2216</v>
      </c>
      <c r="K1080" s="418" t="s">
        <v>2217</v>
      </c>
      <c r="L1080" s="416" t="s">
        <v>469</v>
      </c>
      <c r="M1080" s="316" t="s">
        <v>2298</v>
      </c>
      <c r="N1080" s="316" t="s">
        <v>1157</v>
      </c>
      <c r="O1080" s="415" t="s">
        <v>2200</v>
      </c>
      <c r="P1080" s="318" t="s">
        <v>1157</v>
      </c>
      <c r="Q1080" s="293" t="s">
        <v>2201</v>
      </c>
      <c r="R1080" s="293">
        <v>1</v>
      </c>
      <c r="S1080" s="517">
        <v>15000</v>
      </c>
      <c r="T1080" s="520" t="e">
        <f>+[1]!Tabla46[[#This Row],[Precio Unitario]]*[1]!Tabla46[[#This Row],[Cantidad de Insumos]]</f>
        <v>#REF!</v>
      </c>
      <c r="U1080" s="414">
        <v>239601</v>
      </c>
      <c r="V1080" s="328" t="s">
        <v>926</v>
      </c>
      <c r="W1080" s="420"/>
    </row>
    <row r="1081" spans="2:23" ht="18.75" hidden="1" customHeight="1" x14ac:dyDescent="0.2">
      <c r="B1081" s="419" t="e">
        <f>IF(Tabla46[[#This Row],[Tipos de Acciones]]="","",CONCATENATE(Tabla46[[#This Row],[POA]],".",Tabla46[[#This Row],[SRS]],".",Tabla46[[#This Row],[AREA]],".",Tabla46[[#This Row],[TIPO]]))</f>
        <v>#REF!</v>
      </c>
      <c r="C1081" s="419" t="e">
        <f>IF(Tabla46[[#This Row],[Tipos de Acciones]]="","",'Formulario PPGR1'!#REF!)</f>
        <v>#REF!</v>
      </c>
      <c r="D1081" s="419" t="e">
        <f>IF(Tabla46[[#This Row],[Tipos de Acciones]]="","",'Formulario PPGR1'!#REF!)</f>
        <v>#REF!</v>
      </c>
      <c r="E1081" s="419" t="e">
        <f>IF(Tabla46[[#This Row],[Tipos de Acciones]]="","",'Formulario PPGR1'!#REF!)</f>
        <v>#REF!</v>
      </c>
      <c r="F1081" s="419" t="e">
        <f>IF(Tabla46[[#This Row],[Tipos de Acciones]]="","",'Formulario PPGR1'!#REF!)</f>
        <v>#REF!</v>
      </c>
      <c r="G1081" s="416" t="s">
        <v>936</v>
      </c>
      <c r="H1081" s="416" t="s">
        <v>2218</v>
      </c>
      <c r="I1081" s="417" t="s">
        <v>2219</v>
      </c>
      <c r="J1081" s="416" t="s">
        <v>2219</v>
      </c>
      <c r="K1081" s="418" t="s">
        <v>2220</v>
      </c>
      <c r="L1081" s="416" t="s">
        <v>469</v>
      </c>
      <c r="M1081" s="316" t="s">
        <v>2298</v>
      </c>
      <c r="N1081" s="316" t="s">
        <v>1157</v>
      </c>
      <c r="O1081" s="415" t="s">
        <v>2200</v>
      </c>
      <c r="P1081" s="318" t="s">
        <v>1157</v>
      </c>
      <c r="Q1081" s="293" t="s">
        <v>2201</v>
      </c>
      <c r="R1081" s="293">
        <v>2</v>
      </c>
      <c r="S1081" s="517">
        <v>8600</v>
      </c>
      <c r="T1081" s="520" t="e">
        <f>+[1]!Tabla46[[#This Row],[Precio Unitario]]*[1]!Tabla46[[#This Row],[Cantidad de Insumos]]</f>
        <v>#REF!</v>
      </c>
      <c r="U1081" s="414">
        <v>239601</v>
      </c>
      <c r="V1081" s="328" t="s">
        <v>926</v>
      </c>
      <c r="W1081" s="420"/>
    </row>
    <row r="1082" spans="2:23" ht="18.75" hidden="1" customHeight="1" x14ac:dyDescent="0.2">
      <c r="B1082" s="419" t="e">
        <f>IF(Tabla46[[#This Row],[Tipos de Acciones]]="","",CONCATENATE(Tabla46[[#This Row],[POA]],".",Tabla46[[#This Row],[SRS]],".",Tabla46[[#This Row],[AREA]],".",Tabla46[[#This Row],[TIPO]]))</f>
        <v>#REF!</v>
      </c>
      <c r="C1082" s="419" t="e">
        <f>IF(Tabla46[[#This Row],[Tipos de Acciones]]="","",'Formulario PPGR1'!#REF!)</f>
        <v>#REF!</v>
      </c>
      <c r="D1082" s="419" t="e">
        <f>IF(Tabla46[[#This Row],[Tipos de Acciones]]="","",'Formulario PPGR1'!#REF!)</f>
        <v>#REF!</v>
      </c>
      <c r="E1082" s="419" t="e">
        <f>IF(Tabla46[[#This Row],[Tipos de Acciones]]="","",'Formulario PPGR1'!#REF!)</f>
        <v>#REF!</v>
      </c>
      <c r="F1082" s="419" t="e">
        <f>IF(Tabla46[[#This Row],[Tipos de Acciones]]="","",'Formulario PPGR1'!#REF!)</f>
        <v>#REF!</v>
      </c>
      <c r="G1082" s="416" t="s">
        <v>936</v>
      </c>
      <c r="H1082" s="416" t="s">
        <v>2221</v>
      </c>
      <c r="I1082" s="417" t="s">
        <v>2222</v>
      </c>
      <c r="J1082" s="416" t="s">
        <v>2222</v>
      </c>
      <c r="K1082" s="418" t="s">
        <v>2223</v>
      </c>
      <c r="L1082" s="416" t="s">
        <v>469</v>
      </c>
      <c r="M1082" s="316" t="s">
        <v>2298</v>
      </c>
      <c r="N1082" s="316" t="s">
        <v>1157</v>
      </c>
      <c r="O1082" s="415" t="s">
        <v>2200</v>
      </c>
      <c r="P1082" s="318" t="s">
        <v>1157</v>
      </c>
      <c r="Q1082" s="293" t="s">
        <v>2201</v>
      </c>
      <c r="R1082" s="293">
        <v>2</v>
      </c>
      <c r="S1082" s="517">
        <v>43660</v>
      </c>
      <c r="T1082" s="520" t="e">
        <f>+[1]!Tabla46[[#This Row],[Precio Unitario]]*[1]!Tabla46[[#This Row],[Cantidad de Insumos]]</f>
        <v>#REF!</v>
      </c>
      <c r="U1082" s="414">
        <v>261901</v>
      </c>
      <c r="V1082" s="328" t="s">
        <v>926</v>
      </c>
      <c r="W1082" s="420"/>
    </row>
    <row r="1083" spans="2:23" ht="18.75" hidden="1" customHeight="1" x14ac:dyDescent="0.2">
      <c r="B1083" s="419" t="e">
        <f>IF(Tabla46[[#This Row],[Tipos de Acciones]]="","",CONCATENATE(Tabla46[[#This Row],[POA]],".",Tabla46[[#This Row],[SRS]],".",Tabla46[[#This Row],[AREA]],".",Tabla46[[#This Row],[TIPO]]))</f>
        <v>#REF!</v>
      </c>
      <c r="C1083" s="419" t="e">
        <f>IF(Tabla46[[#This Row],[Tipos de Acciones]]="","",'Formulario PPGR1'!#REF!)</f>
        <v>#REF!</v>
      </c>
      <c r="D1083" s="419" t="e">
        <f>IF(Tabla46[[#This Row],[Tipos de Acciones]]="","",'Formulario PPGR1'!#REF!)</f>
        <v>#REF!</v>
      </c>
      <c r="E1083" s="419" t="e">
        <f>IF(Tabla46[[#This Row],[Tipos de Acciones]]="","",'Formulario PPGR1'!#REF!)</f>
        <v>#REF!</v>
      </c>
      <c r="F1083" s="419" t="e">
        <f>IF(Tabla46[[#This Row],[Tipos de Acciones]]="","",'Formulario PPGR1'!#REF!)</f>
        <v>#REF!</v>
      </c>
      <c r="G1083" s="416" t="s">
        <v>936</v>
      </c>
      <c r="H1083" s="416" t="s">
        <v>2221</v>
      </c>
      <c r="I1083" s="417" t="s">
        <v>2236</v>
      </c>
      <c r="J1083" s="416" t="s">
        <v>2236</v>
      </c>
      <c r="K1083" s="418" t="s">
        <v>2237</v>
      </c>
      <c r="L1083" s="416" t="s">
        <v>469</v>
      </c>
      <c r="M1083" s="316" t="s">
        <v>2298</v>
      </c>
      <c r="N1083" s="316" t="s">
        <v>1157</v>
      </c>
      <c r="O1083" s="415" t="s">
        <v>2200</v>
      </c>
      <c r="P1083" s="318" t="s">
        <v>1157</v>
      </c>
      <c r="Q1083" s="293" t="s">
        <v>2201</v>
      </c>
      <c r="R1083" s="293">
        <v>2</v>
      </c>
      <c r="S1083" s="517">
        <v>15733.33</v>
      </c>
      <c r="T1083" s="520" t="e">
        <f>+[1]!Tabla46[[#This Row],[Precio Unitario]]*[1]!Tabla46[[#This Row],[Cantidad de Insumos]]</f>
        <v>#REF!</v>
      </c>
      <c r="U1083" s="414">
        <v>239301</v>
      </c>
      <c r="V1083" s="328" t="s">
        <v>926</v>
      </c>
      <c r="W1083" s="420"/>
    </row>
    <row r="1084" spans="2:23" ht="18.75" hidden="1" customHeight="1" x14ac:dyDescent="0.2">
      <c r="B1084" s="419" t="e">
        <f>IF(Tabla46[[#This Row],[Tipos de Acciones]]="","",CONCATENATE(Tabla46[[#This Row],[POA]],".",Tabla46[[#This Row],[SRS]],".",Tabla46[[#This Row],[AREA]],".",Tabla46[[#This Row],[TIPO]]))</f>
        <v>#REF!</v>
      </c>
      <c r="C1084" s="419" t="e">
        <f>IF(Tabla46[[#This Row],[Tipos de Acciones]]="","",'Formulario PPGR1'!#REF!)</f>
        <v>#REF!</v>
      </c>
      <c r="D1084" s="419" t="e">
        <f>IF(Tabla46[[#This Row],[Tipos de Acciones]]="","",'Formulario PPGR1'!#REF!)</f>
        <v>#REF!</v>
      </c>
      <c r="E1084" s="419" t="e">
        <f>IF(Tabla46[[#This Row],[Tipos de Acciones]]="","",'Formulario PPGR1'!#REF!)</f>
        <v>#REF!</v>
      </c>
      <c r="F1084" s="419" t="e">
        <f>IF(Tabla46[[#This Row],[Tipos de Acciones]]="","",'Formulario PPGR1'!#REF!)</f>
        <v>#REF!</v>
      </c>
      <c r="G1084" s="416" t="s">
        <v>936</v>
      </c>
      <c r="H1084" s="416" t="s">
        <v>2221</v>
      </c>
      <c r="I1084" s="417" t="s">
        <v>2236</v>
      </c>
      <c r="J1084" s="416" t="s">
        <v>2236</v>
      </c>
      <c r="K1084" s="418" t="s">
        <v>2238</v>
      </c>
      <c r="L1084" s="416" t="s">
        <v>469</v>
      </c>
      <c r="M1084" s="316" t="s">
        <v>2298</v>
      </c>
      <c r="N1084" s="316" t="s">
        <v>1157</v>
      </c>
      <c r="O1084" s="415" t="s">
        <v>2200</v>
      </c>
      <c r="P1084" s="318" t="s">
        <v>1157</v>
      </c>
      <c r="Q1084" s="293" t="s">
        <v>2201</v>
      </c>
      <c r="R1084" s="293">
        <v>2</v>
      </c>
      <c r="S1084" s="517">
        <v>4500</v>
      </c>
      <c r="T1084" s="520" t="e">
        <f>+[1]!Tabla46[[#This Row],[Precio Unitario]]*[1]!Tabla46[[#This Row],[Cantidad de Insumos]]</f>
        <v>#REF!</v>
      </c>
      <c r="U1084" s="414">
        <v>239301</v>
      </c>
      <c r="V1084" s="328" t="s">
        <v>926</v>
      </c>
      <c r="W1084" s="420"/>
    </row>
    <row r="1085" spans="2:23" ht="18.75" hidden="1" customHeight="1" x14ac:dyDescent="0.2">
      <c r="B1085" s="419" t="e">
        <f>IF(Tabla46[[#This Row],[Tipos de Acciones]]="","",CONCATENATE(Tabla46[[#This Row],[POA]],".",Tabla46[[#This Row],[SRS]],".",Tabla46[[#This Row],[AREA]],".",Tabla46[[#This Row],[TIPO]]))</f>
        <v>#REF!</v>
      </c>
      <c r="C1085" s="419" t="e">
        <f>IF(Tabla46[[#This Row],[Tipos de Acciones]]="","",'Formulario PPGR1'!#REF!)</f>
        <v>#REF!</v>
      </c>
      <c r="D1085" s="419" t="e">
        <f>IF(Tabla46[[#This Row],[Tipos de Acciones]]="","",'Formulario PPGR1'!#REF!)</f>
        <v>#REF!</v>
      </c>
      <c r="E1085" s="419" t="e">
        <f>IF(Tabla46[[#This Row],[Tipos de Acciones]]="","",'Formulario PPGR1'!#REF!)</f>
        <v>#REF!</v>
      </c>
      <c r="F1085" s="419" t="e">
        <f>IF(Tabla46[[#This Row],[Tipos de Acciones]]="","",'Formulario PPGR1'!#REF!)</f>
        <v>#REF!</v>
      </c>
      <c r="G1085" s="416" t="s">
        <v>936</v>
      </c>
      <c r="H1085" s="416" t="s">
        <v>2221</v>
      </c>
      <c r="I1085" s="417" t="s">
        <v>2236</v>
      </c>
      <c r="J1085" s="416" t="s">
        <v>2236</v>
      </c>
      <c r="K1085" s="418" t="s">
        <v>2239</v>
      </c>
      <c r="L1085" s="416" t="s">
        <v>469</v>
      </c>
      <c r="M1085" s="316" t="s">
        <v>2298</v>
      </c>
      <c r="N1085" s="316" t="s">
        <v>1157</v>
      </c>
      <c r="O1085" s="415" t="s">
        <v>2200</v>
      </c>
      <c r="P1085" s="318" t="s">
        <v>1157</v>
      </c>
      <c r="Q1085" s="293" t="s">
        <v>2201</v>
      </c>
      <c r="R1085" s="293">
        <v>2</v>
      </c>
      <c r="S1085" s="517">
        <v>15733.33</v>
      </c>
      <c r="T1085" s="520" t="e">
        <f>+[1]!Tabla46[[#This Row],[Precio Unitario]]*[1]!Tabla46[[#This Row],[Cantidad de Insumos]]</f>
        <v>#REF!</v>
      </c>
      <c r="U1085" s="414">
        <v>239301</v>
      </c>
      <c r="V1085" s="328" t="s">
        <v>926</v>
      </c>
      <c r="W1085" s="420"/>
    </row>
    <row r="1086" spans="2:23" ht="18.75" hidden="1" customHeight="1" x14ac:dyDescent="0.2">
      <c r="B1086" s="419" t="e">
        <f>IF(Tabla46[[#This Row],[Tipos de Acciones]]="","",CONCATENATE(Tabla46[[#This Row],[POA]],".",Tabla46[[#This Row],[SRS]],".",Tabla46[[#This Row],[AREA]],".",Tabla46[[#This Row],[TIPO]]))</f>
        <v>#REF!</v>
      </c>
      <c r="C1086" s="419" t="e">
        <f>IF(Tabla46[[#This Row],[Tipos de Acciones]]="","",'Formulario PPGR1'!#REF!)</f>
        <v>#REF!</v>
      </c>
      <c r="D1086" s="419" t="e">
        <f>IF(Tabla46[[#This Row],[Tipos de Acciones]]="","",'Formulario PPGR1'!#REF!)</f>
        <v>#REF!</v>
      </c>
      <c r="E1086" s="419" t="e">
        <f>IF(Tabla46[[#This Row],[Tipos de Acciones]]="","",'Formulario PPGR1'!#REF!)</f>
        <v>#REF!</v>
      </c>
      <c r="F1086" s="419" t="e">
        <f>IF(Tabla46[[#This Row],[Tipos de Acciones]]="","",'Formulario PPGR1'!#REF!)</f>
        <v>#REF!</v>
      </c>
      <c r="G1086" s="416" t="s">
        <v>936</v>
      </c>
      <c r="H1086" s="416" t="s">
        <v>2221</v>
      </c>
      <c r="I1086" s="417" t="s">
        <v>2224</v>
      </c>
      <c r="J1086" s="416" t="s">
        <v>2224</v>
      </c>
      <c r="K1086" s="418" t="s">
        <v>2225</v>
      </c>
      <c r="L1086" s="416" t="s">
        <v>469</v>
      </c>
      <c r="M1086" s="316" t="s">
        <v>2298</v>
      </c>
      <c r="N1086" s="316" t="s">
        <v>1157</v>
      </c>
      <c r="O1086" s="415" t="s">
        <v>2200</v>
      </c>
      <c r="P1086" s="318" t="s">
        <v>1157</v>
      </c>
      <c r="Q1086" s="293" t="s">
        <v>2201</v>
      </c>
      <c r="R1086" s="293">
        <v>1</v>
      </c>
      <c r="S1086" s="517">
        <v>44333.33</v>
      </c>
      <c r="T1086" s="520" t="e">
        <f>+[1]!Tabla46[[#This Row],[Precio Unitario]]*[1]!Tabla46[[#This Row],[Cantidad de Insumos]]</f>
        <v>#REF!</v>
      </c>
      <c r="U1086" s="414">
        <v>239301</v>
      </c>
      <c r="V1086" s="328" t="s">
        <v>926</v>
      </c>
      <c r="W1086" s="420"/>
    </row>
    <row r="1087" spans="2:23" ht="18.75" hidden="1" customHeight="1" x14ac:dyDescent="0.2">
      <c r="B1087" s="419" t="e">
        <f>IF(Tabla46[[#This Row],[Tipos de Acciones]]="","",CONCATENATE(Tabla46[[#This Row],[POA]],".",Tabla46[[#This Row],[SRS]],".",Tabla46[[#This Row],[AREA]],".",Tabla46[[#This Row],[TIPO]]))</f>
        <v>#REF!</v>
      </c>
      <c r="C1087" s="419" t="e">
        <f>IF(Tabla46[[#This Row],[Tipos de Acciones]]="","",'Formulario PPGR1'!#REF!)</f>
        <v>#REF!</v>
      </c>
      <c r="D1087" s="419" t="e">
        <f>IF(Tabla46[[#This Row],[Tipos de Acciones]]="","",'Formulario PPGR1'!#REF!)</f>
        <v>#REF!</v>
      </c>
      <c r="E1087" s="419" t="e">
        <f>IF(Tabla46[[#This Row],[Tipos de Acciones]]="","",'Formulario PPGR1'!#REF!)</f>
        <v>#REF!</v>
      </c>
      <c r="F1087" s="419" t="e">
        <f>IF(Tabla46[[#This Row],[Tipos de Acciones]]="","",'Formulario PPGR1'!#REF!)</f>
        <v>#REF!</v>
      </c>
      <c r="G1087" s="416" t="s">
        <v>936</v>
      </c>
      <c r="H1087" s="416" t="s">
        <v>2221</v>
      </c>
      <c r="I1087" s="417" t="s">
        <v>2222</v>
      </c>
      <c r="J1087" s="416" t="s">
        <v>2222</v>
      </c>
      <c r="K1087" s="418" t="s">
        <v>2226</v>
      </c>
      <c r="L1087" s="416" t="s">
        <v>469</v>
      </c>
      <c r="M1087" s="316" t="s">
        <v>2298</v>
      </c>
      <c r="N1087" s="316" t="s">
        <v>1157</v>
      </c>
      <c r="O1087" s="415" t="s">
        <v>2200</v>
      </c>
      <c r="P1087" s="318" t="s">
        <v>1157</v>
      </c>
      <c r="Q1087" s="293" t="s">
        <v>2201</v>
      </c>
      <c r="R1087" s="293">
        <v>1</v>
      </c>
      <c r="S1087" s="517">
        <v>104465.4</v>
      </c>
      <c r="T1087" s="520" t="e">
        <f>+[1]!Tabla46[[#This Row],[Precio Unitario]]*[1]!Tabla46[[#This Row],[Cantidad de Insumos]]</f>
        <v>#REF!</v>
      </c>
      <c r="U1087" s="414">
        <v>261901</v>
      </c>
      <c r="V1087" s="328" t="s">
        <v>926</v>
      </c>
      <c r="W1087" s="420"/>
    </row>
    <row r="1088" spans="2:23" ht="18.75" hidden="1" customHeight="1" x14ac:dyDescent="0.2">
      <c r="B1088" s="419" t="e">
        <f>IF(Tabla46[[#This Row],[Tipos de Acciones]]="","",CONCATENATE(Tabla46[[#This Row],[POA]],".",Tabla46[[#This Row],[SRS]],".",Tabla46[[#This Row],[AREA]],".",Tabla46[[#This Row],[TIPO]]))</f>
        <v>#REF!</v>
      </c>
      <c r="C1088" s="419" t="e">
        <f>IF(Tabla46[[#This Row],[Tipos de Acciones]]="","",'Formulario PPGR1'!#REF!)</f>
        <v>#REF!</v>
      </c>
      <c r="D1088" s="419" t="e">
        <f>IF(Tabla46[[#This Row],[Tipos de Acciones]]="","",'Formulario PPGR1'!#REF!)</f>
        <v>#REF!</v>
      </c>
      <c r="E1088" s="419" t="e">
        <f>IF(Tabla46[[#This Row],[Tipos de Acciones]]="","",'Formulario PPGR1'!#REF!)</f>
        <v>#REF!</v>
      </c>
      <c r="F1088" s="419" t="e">
        <f>IF(Tabla46[[#This Row],[Tipos de Acciones]]="","",'Formulario PPGR1'!#REF!)</f>
        <v>#REF!</v>
      </c>
      <c r="G1088" s="416" t="s">
        <v>936</v>
      </c>
      <c r="H1088" s="416" t="s">
        <v>2221</v>
      </c>
      <c r="I1088" s="417" t="s">
        <v>2227</v>
      </c>
      <c r="J1088" s="416" t="s">
        <v>2227</v>
      </c>
      <c r="K1088" s="418" t="s">
        <v>2228</v>
      </c>
      <c r="L1088" s="416" t="s">
        <v>469</v>
      </c>
      <c r="M1088" s="316" t="s">
        <v>2298</v>
      </c>
      <c r="N1088" s="316" t="s">
        <v>1157</v>
      </c>
      <c r="O1088" s="415" t="s">
        <v>2200</v>
      </c>
      <c r="P1088" s="318" t="s">
        <v>1157</v>
      </c>
      <c r="Q1088" s="293" t="s">
        <v>2201</v>
      </c>
      <c r="R1088" s="293">
        <v>1</v>
      </c>
      <c r="S1088" s="517">
        <v>12836.04</v>
      </c>
      <c r="T1088" s="520" t="e">
        <f>+[1]!Tabla46[[#This Row],[Precio Unitario]]*[1]!Tabla46[[#This Row],[Cantidad de Insumos]]</f>
        <v>#REF!</v>
      </c>
      <c r="U1088" s="414">
        <v>239301</v>
      </c>
      <c r="V1088" s="328" t="s">
        <v>926</v>
      </c>
      <c r="W1088" s="420"/>
    </row>
    <row r="1089" spans="2:23" ht="18.75" customHeight="1" x14ac:dyDescent="0.2">
      <c r="B1089" s="419" t="e">
        <f>IF(Tabla46[[#This Row],[Tipos de Acciones]]="","",CONCATENATE(Tabla46[[#This Row],[POA]],".",Tabla46[[#This Row],[SRS]],".",Tabla46[[#This Row],[AREA]],".",Tabla46[[#This Row],[TIPO]]))</f>
        <v>#REF!</v>
      </c>
      <c r="C1089" s="419" t="e">
        <f>IF(Tabla46[[#This Row],[Tipos de Acciones]]="","",'Formulario PPGR1'!#REF!)</f>
        <v>#REF!</v>
      </c>
      <c r="D1089" s="419" t="e">
        <f>IF(Tabla46[[#This Row],[Tipos de Acciones]]="","",'Formulario PPGR1'!#REF!)</f>
        <v>#REF!</v>
      </c>
      <c r="E1089" s="419" t="e">
        <f>IF(Tabla46[[#This Row],[Tipos de Acciones]]="","",'Formulario PPGR1'!#REF!)</f>
        <v>#REF!</v>
      </c>
      <c r="F1089" s="419" t="e">
        <f>IF(Tabla46[[#This Row],[Tipos de Acciones]]="","",'Formulario PPGR1'!#REF!)</f>
        <v>#REF!</v>
      </c>
      <c r="G1089" s="416" t="s">
        <v>936</v>
      </c>
      <c r="H1089" s="416" t="s">
        <v>2221</v>
      </c>
      <c r="I1089" s="417" t="s">
        <v>2229</v>
      </c>
      <c r="J1089" s="416" t="s">
        <v>2229</v>
      </c>
      <c r="K1089" s="418" t="s">
        <v>2230</v>
      </c>
      <c r="L1089" s="416" t="s">
        <v>469</v>
      </c>
      <c r="M1089" s="316" t="s">
        <v>2298</v>
      </c>
      <c r="N1089" s="316" t="s">
        <v>1157</v>
      </c>
      <c r="O1089" s="415" t="s">
        <v>2200</v>
      </c>
      <c r="P1089" s="318" t="s">
        <v>1157</v>
      </c>
      <c r="Q1089" s="293" t="s">
        <v>2201</v>
      </c>
      <c r="R1089" s="293">
        <v>1</v>
      </c>
      <c r="S1089" s="517">
        <v>180000</v>
      </c>
      <c r="T1089" s="520" t="e">
        <f>+[1]!Tabla46[[#This Row],[Precio Unitario]]*[1]!Tabla46[[#This Row],[Cantidad de Insumos]]</f>
        <v>#REF!</v>
      </c>
      <c r="U1089" s="414">
        <v>263101</v>
      </c>
      <c r="V1089" s="328" t="s">
        <v>926</v>
      </c>
      <c r="W1089" s="420"/>
    </row>
    <row r="1090" spans="2:23" ht="18.75" hidden="1" customHeight="1" x14ac:dyDescent="0.2">
      <c r="B1090" s="419" t="e">
        <f>IF(Tabla46[[#This Row],[Tipos de Acciones]]="","",CONCATENATE(Tabla46[[#This Row],[POA]],".",Tabla46[[#This Row],[SRS]],".",Tabla46[[#This Row],[AREA]],".",Tabla46[[#This Row],[TIPO]]))</f>
        <v>#REF!</v>
      </c>
      <c r="C1090" s="419" t="e">
        <f>IF(Tabla46[[#This Row],[Tipos de Acciones]]="","",'Formulario PPGR1'!#REF!)</f>
        <v>#REF!</v>
      </c>
      <c r="D1090" s="419" t="e">
        <f>IF(Tabla46[[#This Row],[Tipos de Acciones]]="","",'Formulario PPGR1'!#REF!)</f>
        <v>#REF!</v>
      </c>
      <c r="E1090" s="419" t="e">
        <f>IF(Tabla46[[#This Row],[Tipos de Acciones]]="","",'Formulario PPGR1'!#REF!)</f>
        <v>#REF!</v>
      </c>
      <c r="F1090" s="419" t="e">
        <f>IF(Tabla46[[#This Row],[Tipos de Acciones]]="","",'Formulario PPGR1'!#REF!)</f>
        <v>#REF!</v>
      </c>
      <c r="G1090" s="416" t="s">
        <v>936</v>
      </c>
      <c r="H1090" s="416" t="s">
        <v>2221</v>
      </c>
      <c r="I1090" s="417" t="s">
        <v>2231</v>
      </c>
      <c r="J1090" s="416" t="s">
        <v>2231</v>
      </c>
      <c r="K1090" s="418" t="s">
        <v>2232</v>
      </c>
      <c r="L1090" s="416" t="s">
        <v>469</v>
      </c>
      <c r="M1090" s="316" t="s">
        <v>2298</v>
      </c>
      <c r="N1090" s="316" t="s">
        <v>1157</v>
      </c>
      <c r="O1090" s="415" t="s">
        <v>2200</v>
      </c>
      <c r="P1090" s="318" t="s">
        <v>1157</v>
      </c>
      <c r="Q1090" s="293" t="s">
        <v>2201</v>
      </c>
      <c r="R1090" s="293">
        <v>2</v>
      </c>
      <c r="S1090" s="517">
        <v>32099.97</v>
      </c>
      <c r="T1090" s="520" t="e">
        <f>+[1]!Tabla46[[#This Row],[Precio Unitario]]*[1]!Tabla46[[#This Row],[Cantidad de Insumos]]</f>
        <v>#REF!</v>
      </c>
      <c r="U1090" s="414">
        <v>239301</v>
      </c>
      <c r="V1090" s="328" t="s">
        <v>926</v>
      </c>
      <c r="W1090" s="420"/>
    </row>
    <row r="1091" spans="2:23" ht="18.75" hidden="1" customHeight="1" x14ac:dyDescent="0.2">
      <c r="B1091" s="419" t="e">
        <f>IF(Tabla46[[#This Row],[Tipos de Acciones]]="","",CONCATENATE(Tabla46[[#This Row],[POA]],".",Tabla46[[#This Row],[SRS]],".",Tabla46[[#This Row],[AREA]],".",Tabla46[[#This Row],[TIPO]]))</f>
        <v>#REF!</v>
      </c>
      <c r="C1091" s="419" t="e">
        <f>IF(Tabla46[[#This Row],[Tipos de Acciones]]="","",'Formulario PPGR1'!#REF!)</f>
        <v>#REF!</v>
      </c>
      <c r="D1091" s="419" t="e">
        <f>IF(Tabla46[[#This Row],[Tipos de Acciones]]="","",'Formulario PPGR1'!#REF!)</f>
        <v>#REF!</v>
      </c>
      <c r="E1091" s="419" t="e">
        <f>IF(Tabla46[[#This Row],[Tipos de Acciones]]="","",'Formulario PPGR1'!#REF!)</f>
        <v>#REF!</v>
      </c>
      <c r="F1091" s="419" t="e">
        <f>IF(Tabla46[[#This Row],[Tipos de Acciones]]="","",'Formulario PPGR1'!#REF!)</f>
        <v>#REF!</v>
      </c>
      <c r="G1091" s="416" t="s">
        <v>936</v>
      </c>
      <c r="H1091" s="416" t="s">
        <v>2206</v>
      </c>
      <c r="I1091" s="417" t="s">
        <v>2212</v>
      </c>
      <c r="J1091" s="416" t="s">
        <v>2212</v>
      </c>
      <c r="K1091" s="418" t="s">
        <v>2213</v>
      </c>
      <c r="L1091" s="416" t="s">
        <v>469</v>
      </c>
      <c r="M1091" s="316" t="s">
        <v>2299</v>
      </c>
      <c r="N1091" s="316" t="s">
        <v>1157</v>
      </c>
      <c r="O1091" s="415" t="s">
        <v>2200</v>
      </c>
      <c r="P1091" s="318" t="s">
        <v>1157</v>
      </c>
      <c r="Q1091" s="293" t="s">
        <v>2201</v>
      </c>
      <c r="R1091" s="293">
        <v>1</v>
      </c>
      <c r="S1091" s="517">
        <v>56050</v>
      </c>
      <c r="T1091" s="520" t="e">
        <f>+[1]!Tabla46[[#This Row],[Precio Unitario]]*[1]!Tabla46[[#This Row],[Cantidad de Insumos]]</f>
        <v>#REF!</v>
      </c>
      <c r="U1091" s="414">
        <v>261301</v>
      </c>
      <c r="V1091" s="328" t="s">
        <v>926</v>
      </c>
      <c r="W1091" s="420"/>
    </row>
    <row r="1092" spans="2:23" ht="18.75" hidden="1" customHeight="1" x14ac:dyDescent="0.2">
      <c r="B1092" s="419" t="e">
        <f>IF(Tabla46[[#This Row],[Tipos de Acciones]]="","",CONCATENATE(Tabla46[[#This Row],[POA]],".",Tabla46[[#This Row],[SRS]],".",Tabla46[[#This Row],[AREA]],".",Tabla46[[#This Row],[TIPO]]))</f>
        <v>#REF!</v>
      </c>
      <c r="C1092" s="419" t="e">
        <f>IF(Tabla46[[#This Row],[Tipos de Acciones]]="","",'Formulario PPGR1'!#REF!)</f>
        <v>#REF!</v>
      </c>
      <c r="D1092" s="419" t="e">
        <f>IF(Tabla46[[#This Row],[Tipos de Acciones]]="","",'Formulario PPGR1'!#REF!)</f>
        <v>#REF!</v>
      </c>
      <c r="E1092" s="419" t="e">
        <f>IF(Tabla46[[#This Row],[Tipos de Acciones]]="","",'Formulario PPGR1'!#REF!)</f>
        <v>#REF!</v>
      </c>
      <c r="F1092" s="419" t="e">
        <f>IF(Tabla46[[#This Row],[Tipos de Acciones]]="","",'Formulario PPGR1'!#REF!)</f>
        <v>#REF!</v>
      </c>
      <c r="G1092" s="416" t="s">
        <v>934</v>
      </c>
      <c r="H1092" s="416" t="s">
        <v>2206</v>
      </c>
      <c r="I1092" s="417" t="s">
        <v>2212</v>
      </c>
      <c r="J1092" s="416" t="s">
        <v>2212</v>
      </c>
      <c r="K1092" s="418" t="s">
        <v>2213</v>
      </c>
      <c r="L1092" s="416" t="s">
        <v>469</v>
      </c>
      <c r="M1092" s="316" t="s">
        <v>2299</v>
      </c>
      <c r="N1092" s="316" t="s">
        <v>1157</v>
      </c>
      <c r="O1092" s="415" t="s">
        <v>2200</v>
      </c>
      <c r="P1092" s="318" t="s">
        <v>1157</v>
      </c>
      <c r="Q1092" s="293" t="s">
        <v>2201</v>
      </c>
      <c r="R1092" s="293">
        <v>3</v>
      </c>
      <c r="S1092" s="517">
        <v>5000</v>
      </c>
      <c r="T1092" s="520" t="e">
        <f>+[1]!Tabla46[[#This Row],[Precio Unitario]]*[1]!Tabla46[[#This Row],[Cantidad de Insumos]]</f>
        <v>#REF!</v>
      </c>
      <c r="U1092" s="414">
        <v>261301</v>
      </c>
      <c r="V1092" s="328" t="s">
        <v>926</v>
      </c>
      <c r="W1092" s="420"/>
    </row>
    <row r="1093" spans="2:23" ht="18.75" hidden="1" customHeight="1" x14ac:dyDescent="0.2">
      <c r="B1093" s="419" t="e">
        <f>IF(Tabla46[[#This Row],[Tipos de Acciones]]="","",CONCATENATE(Tabla46[[#This Row],[POA]],".",Tabla46[[#This Row],[SRS]],".",Tabla46[[#This Row],[AREA]],".",Tabla46[[#This Row],[TIPO]]))</f>
        <v>#REF!</v>
      </c>
      <c r="C1093" s="419" t="e">
        <f>IF(Tabla46[[#This Row],[Tipos de Acciones]]="","",'Formulario PPGR1'!#REF!)</f>
        <v>#REF!</v>
      </c>
      <c r="D1093" s="419" t="e">
        <f>IF(Tabla46[[#This Row],[Tipos de Acciones]]="","",'Formulario PPGR1'!#REF!)</f>
        <v>#REF!</v>
      </c>
      <c r="E1093" s="419" t="e">
        <f>IF(Tabla46[[#This Row],[Tipos de Acciones]]="","",'Formulario PPGR1'!#REF!)</f>
        <v>#REF!</v>
      </c>
      <c r="F1093" s="419" t="e">
        <f>IF(Tabla46[[#This Row],[Tipos de Acciones]]="","",'Formulario PPGR1'!#REF!)</f>
        <v>#REF!</v>
      </c>
      <c r="G1093" s="416" t="s">
        <v>936</v>
      </c>
      <c r="H1093" s="416" t="s">
        <v>2215</v>
      </c>
      <c r="I1093" s="417" t="s">
        <v>2216</v>
      </c>
      <c r="J1093" s="416" t="s">
        <v>2216</v>
      </c>
      <c r="K1093" s="418" t="s">
        <v>2217</v>
      </c>
      <c r="L1093" s="416" t="s">
        <v>469</v>
      </c>
      <c r="M1093" s="316" t="s">
        <v>2299</v>
      </c>
      <c r="N1093" s="316" t="s">
        <v>1157</v>
      </c>
      <c r="O1093" s="415" t="s">
        <v>2200</v>
      </c>
      <c r="P1093" s="318" t="s">
        <v>1157</v>
      </c>
      <c r="Q1093" s="293" t="s">
        <v>2201</v>
      </c>
      <c r="R1093" s="293">
        <v>1</v>
      </c>
      <c r="S1093" s="517">
        <v>15000</v>
      </c>
      <c r="T1093" s="520" t="e">
        <f>+[1]!Tabla46[[#This Row],[Precio Unitario]]*[1]!Tabla46[[#This Row],[Cantidad de Insumos]]</f>
        <v>#REF!</v>
      </c>
      <c r="U1093" s="414">
        <v>239601</v>
      </c>
      <c r="V1093" s="328" t="s">
        <v>926</v>
      </c>
      <c r="W1093" s="420"/>
    </row>
    <row r="1094" spans="2:23" ht="18.75" hidden="1" customHeight="1" x14ac:dyDescent="0.2">
      <c r="B1094" s="419" t="e">
        <f>IF(Tabla46[[#This Row],[Tipos de Acciones]]="","",CONCATENATE(Tabla46[[#This Row],[POA]],".",Tabla46[[#This Row],[SRS]],".",Tabla46[[#This Row],[AREA]],".",Tabla46[[#This Row],[TIPO]]))</f>
        <v>#REF!</v>
      </c>
      <c r="C1094" s="419" t="e">
        <f>IF(Tabla46[[#This Row],[Tipos de Acciones]]="","",'Formulario PPGR1'!#REF!)</f>
        <v>#REF!</v>
      </c>
      <c r="D1094" s="419" t="e">
        <f>IF(Tabla46[[#This Row],[Tipos de Acciones]]="","",'Formulario PPGR1'!#REF!)</f>
        <v>#REF!</v>
      </c>
      <c r="E1094" s="419" t="e">
        <f>IF(Tabla46[[#This Row],[Tipos de Acciones]]="","",'Formulario PPGR1'!#REF!)</f>
        <v>#REF!</v>
      </c>
      <c r="F1094" s="419" t="e">
        <f>IF(Tabla46[[#This Row],[Tipos de Acciones]]="","",'Formulario PPGR1'!#REF!)</f>
        <v>#REF!</v>
      </c>
      <c r="G1094" s="416" t="s">
        <v>936</v>
      </c>
      <c r="H1094" s="416" t="s">
        <v>2218</v>
      </c>
      <c r="I1094" s="417" t="s">
        <v>2219</v>
      </c>
      <c r="J1094" s="416" t="s">
        <v>2219</v>
      </c>
      <c r="K1094" s="418" t="s">
        <v>2220</v>
      </c>
      <c r="L1094" s="416" t="s">
        <v>469</v>
      </c>
      <c r="M1094" s="316" t="s">
        <v>2299</v>
      </c>
      <c r="N1094" s="316" t="s">
        <v>1157</v>
      </c>
      <c r="O1094" s="415" t="s">
        <v>2200</v>
      </c>
      <c r="P1094" s="318" t="s">
        <v>1157</v>
      </c>
      <c r="Q1094" s="293" t="s">
        <v>2201</v>
      </c>
      <c r="R1094" s="293">
        <v>2</v>
      </c>
      <c r="S1094" s="517">
        <v>8600</v>
      </c>
      <c r="T1094" s="520" t="e">
        <f>+[1]!Tabla46[[#This Row],[Precio Unitario]]*[1]!Tabla46[[#This Row],[Cantidad de Insumos]]</f>
        <v>#REF!</v>
      </c>
      <c r="U1094" s="414">
        <v>239601</v>
      </c>
      <c r="V1094" s="328" t="s">
        <v>926</v>
      </c>
      <c r="W1094" s="420"/>
    </row>
    <row r="1095" spans="2:23" ht="18.75" hidden="1" customHeight="1" x14ac:dyDescent="0.2">
      <c r="B1095" s="419" t="e">
        <f>IF(Tabla46[[#This Row],[Tipos de Acciones]]="","",CONCATENATE(Tabla46[[#This Row],[POA]],".",Tabla46[[#This Row],[SRS]],".",Tabla46[[#This Row],[AREA]],".",Tabla46[[#This Row],[TIPO]]))</f>
        <v>#REF!</v>
      </c>
      <c r="C1095" s="419" t="e">
        <f>IF(Tabla46[[#This Row],[Tipos de Acciones]]="","",'Formulario PPGR1'!#REF!)</f>
        <v>#REF!</v>
      </c>
      <c r="D1095" s="419" t="e">
        <f>IF(Tabla46[[#This Row],[Tipos de Acciones]]="","",'Formulario PPGR1'!#REF!)</f>
        <v>#REF!</v>
      </c>
      <c r="E1095" s="419" t="e">
        <f>IF(Tabla46[[#This Row],[Tipos de Acciones]]="","",'Formulario PPGR1'!#REF!)</f>
        <v>#REF!</v>
      </c>
      <c r="F1095" s="419" t="e">
        <f>IF(Tabla46[[#This Row],[Tipos de Acciones]]="","",'Formulario PPGR1'!#REF!)</f>
        <v>#REF!</v>
      </c>
      <c r="G1095" s="416" t="s">
        <v>936</v>
      </c>
      <c r="H1095" s="416" t="s">
        <v>2221</v>
      </c>
      <c r="I1095" s="417" t="s">
        <v>2222</v>
      </c>
      <c r="J1095" s="416" t="s">
        <v>2222</v>
      </c>
      <c r="K1095" s="418" t="s">
        <v>2223</v>
      </c>
      <c r="L1095" s="416" t="s">
        <v>469</v>
      </c>
      <c r="M1095" s="316" t="s">
        <v>2299</v>
      </c>
      <c r="N1095" s="316" t="s">
        <v>1157</v>
      </c>
      <c r="O1095" s="415" t="s">
        <v>2200</v>
      </c>
      <c r="P1095" s="318" t="s">
        <v>1157</v>
      </c>
      <c r="Q1095" s="293" t="s">
        <v>2201</v>
      </c>
      <c r="R1095" s="293">
        <v>2</v>
      </c>
      <c r="S1095" s="517">
        <v>43660</v>
      </c>
      <c r="T1095" s="520" t="e">
        <f>+[1]!Tabla46[[#This Row],[Precio Unitario]]*[1]!Tabla46[[#This Row],[Cantidad de Insumos]]</f>
        <v>#REF!</v>
      </c>
      <c r="U1095" s="414">
        <v>261901</v>
      </c>
      <c r="V1095" s="328" t="s">
        <v>926</v>
      </c>
      <c r="W1095" s="420"/>
    </row>
    <row r="1096" spans="2:23" ht="18.75" hidden="1" customHeight="1" x14ac:dyDescent="0.2">
      <c r="B1096" s="419" t="e">
        <f>IF(Tabla46[[#This Row],[Tipos de Acciones]]="","",CONCATENATE(Tabla46[[#This Row],[POA]],".",Tabla46[[#This Row],[SRS]],".",Tabla46[[#This Row],[AREA]],".",Tabla46[[#This Row],[TIPO]]))</f>
        <v>#REF!</v>
      </c>
      <c r="C1096" s="419" t="e">
        <f>IF(Tabla46[[#This Row],[Tipos de Acciones]]="","",'Formulario PPGR1'!#REF!)</f>
        <v>#REF!</v>
      </c>
      <c r="D1096" s="419" t="e">
        <f>IF(Tabla46[[#This Row],[Tipos de Acciones]]="","",'Formulario PPGR1'!#REF!)</f>
        <v>#REF!</v>
      </c>
      <c r="E1096" s="419" t="e">
        <f>IF(Tabla46[[#This Row],[Tipos de Acciones]]="","",'Formulario PPGR1'!#REF!)</f>
        <v>#REF!</v>
      </c>
      <c r="F1096" s="419" t="e">
        <f>IF(Tabla46[[#This Row],[Tipos de Acciones]]="","",'Formulario PPGR1'!#REF!)</f>
        <v>#REF!</v>
      </c>
      <c r="G1096" s="416" t="s">
        <v>936</v>
      </c>
      <c r="H1096" s="416" t="s">
        <v>2221</v>
      </c>
      <c r="I1096" s="417" t="s">
        <v>2224</v>
      </c>
      <c r="J1096" s="416" t="s">
        <v>2224</v>
      </c>
      <c r="K1096" s="418" t="s">
        <v>2225</v>
      </c>
      <c r="L1096" s="416" t="s">
        <v>469</v>
      </c>
      <c r="M1096" s="316" t="s">
        <v>2299</v>
      </c>
      <c r="N1096" s="316" t="s">
        <v>1157</v>
      </c>
      <c r="O1096" s="415" t="s">
        <v>2200</v>
      </c>
      <c r="P1096" s="318" t="s">
        <v>1157</v>
      </c>
      <c r="Q1096" s="293" t="s">
        <v>2201</v>
      </c>
      <c r="R1096" s="293">
        <v>1</v>
      </c>
      <c r="S1096" s="517">
        <v>44333.33</v>
      </c>
      <c r="T1096" s="520" t="e">
        <f>+[1]!Tabla46[[#This Row],[Precio Unitario]]*[1]!Tabla46[[#This Row],[Cantidad de Insumos]]</f>
        <v>#REF!</v>
      </c>
      <c r="U1096" s="414">
        <v>239301</v>
      </c>
      <c r="V1096" s="328" t="s">
        <v>926</v>
      </c>
      <c r="W1096" s="420"/>
    </row>
    <row r="1097" spans="2:23" ht="18.75" hidden="1" customHeight="1" x14ac:dyDescent="0.2">
      <c r="B1097" s="419" t="e">
        <f>IF(Tabla46[[#This Row],[Tipos de Acciones]]="","",CONCATENATE(Tabla46[[#This Row],[POA]],".",Tabla46[[#This Row],[SRS]],".",Tabla46[[#This Row],[AREA]],".",Tabla46[[#This Row],[TIPO]]))</f>
        <v>#REF!</v>
      </c>
      <c r="C1097" s="419" t="e">
        <f>IF(Tabla46[[#This Row],[Tipos de Acciones]]="","",'Formulario PPGR1'!#REF!)</f>
        <v>#REF!</v>
      </c>
      <c r="D1097" s="419" t="e">
        <f>IF(Tabla46[[#This Row],[Tipos de Acciones]]="","",'Formulario PPGR1'!#REF!)</f>
        <v>#REF!</v>
      </c>
      <c r="E1097" s="419" t="e">
        <f>IF(Tabla46[[#This Row],[Tipos de Acciones]]="","",'Formulario PPGR1'!#REF!)</f>
        <v>#REF!</v>
      </c>
      <c r="F1097" s="419" t="e">
        <f>IF(Tabla46[[#This Row],[Tipos de Acciones]]="","",'Formulario PPGR1'!#REF!)</f>
        <v>#REF!</v>
      </c>
      <c r="G1097" s="416" t="s">
        <v>936</v>
      </c>
      <c r="H1097" s="416" t="s">
        <v>2221</v>
      </c>
      <c r="I1097" s="417" t="s">
        <v>2222</v>
      </c>
      <c r="J1097" s="416" t="s">
        <v>2222</v>
      </c>
      <c r="K1097" s="418" t="s">
        <v>2226</v>
      </c>
      <c r="L1097" s="416" t="s">
        <v>469</v>
      </c>
      <c r="M1097" s="316" t="s">
        <v>2299</v>
      </c>
      <c r="N1097" s="316" t="s">
        <v>1157</v>
      </c>
      <c r="O1097" s="415" t="s">
        <v>2200</v>
      </c>
      <c r="P1097" s="318" t="s">
        <v>1157</v>
      </c>
      <c r="Q1097" s="293" t="s">
        <v>2201</v>
      </c>
      <c r="R1097" s="293">
        <v>1</v>
      </c>
      <c r="S1097" s="517">
        <v>104465.4</v>
      </c>
      <c r="T1097" s="520" t="e">
        <f>+[1]!Tabla46[[#This Row],[Precio Unitario]]*[1]!Tabla46[[#This Row],[Cantidad de Insumos]]</f>
        <v>#REF!</v>
      </c>
      <c r="U1097" s="414">
        <v>261901</v>
      </c>
      <c r="V1097" s="328" t="s">
        <v>926</v>
      </c>
      <c r="W1097" s="420"/>
    </row>
    <row r="1098" spans="2:23" ht="18.75" hidden="1" customHeight="1" x14ac:dyDescent="0.2">
      <c r="B1098" s="419" t="e">
        <f>IF(Tabla46[[#This Row],[Tipos de Acciones]]="","",CONCATENATE(Tabla46[[#This Row],[POA]],".",Tabla46[[#This Row],[SRS]],".",Tabla46[[#This Row],[AREA]],".",Tabla46[[#This Row],[TIPO]]))</f>
        <v>#REF!</v>
      </c>
      <c r="C1098" s="419" t="e">
        <f>IF(Tabla46[[#This Row],[Tipos de Acciones]]="","",'Formulario PPGR1'!#REF!)</f>
        <v>#REF!</v>
      </c>
      <c r="D1098" s="419" t="e">
        <f>IF(Tabla46[[#This Row],[Tipos de Acciones]]="","",'Formulario PPGR1'!#REF!)</f>
        <v>#REF!</v>
      </c>
      <c r="E1098" s="419" t="e">
        <f>IF(Tabla46[[#This Row],[Tipos de Acciones]]="","",'Formulario PPGR1'!#REF!)</f>
        <v>#REF!</v>
      </c>
      <c r="F1098" s="419" t="e">
        <f>IF(Tabla46[[#This Row],[Tipos de Acciones]]="","",'Formulario PPGR1'!#REF!)</f>
        <v>#REF!</v>
      </c>
      <c r="G1098" s="416" t="s">
        <v>936</v>
      </c>
      <c r="H1098" s="416" t="s">
        <v>2221</v>
      </c>
      <c r="I1098" s="417" t="s">
        <v>2227</v>
      </c>
      <c r="J1098" s="416" t="s">
        <v>2227</v>
      </c>
      <c r="K1098" s="418" t="s">
        <v>2228</v>
      </c>
      <c r="L1098" s="416" t="s">
        <v>469</v>
      </c>
      <c r="M1098" s="316" t="s">
        <v>2299</v>
      </c>
      <c r="N1098" s="316" t="s">
        <v>1157</v>
      </c>
      <c r="O1098" s="415" t="s">
        <v>2200</v>
      </c>
      <c r="P1098" s="318" t="s">
        <v>1157</v>
      </c>
      <c r="Q1098" s="293" t="s">
        <v>2201</v>
      </c>
      <c r="R1098" s="293">
        <v>1</v>
      </c>
      <c r="S1098" s="517">
        <v>12836.04</v>
      </c>
      <c r="T1098" s="520" t="e">
        <f>+[1]!Tabla46[[#This Row],[Precio Unitario]]*[1]!Tabla46[[#This Row],[Cantidad de Insumos]]</f>
        <v>#REF!</v>
      </c>
      <c r="U1098" s="414">
        <v>239301</v>
      </c>
      <c r="V1098" s="328" t="s">
        <v>926</v>
      </c>
      <c r="W1098" s="420"/>
    </row>
    <row r="1099" spans="2:23" ht="18.75" customHeight="1" x14ac:dyDescent="0.2">
      <c r="B1099" s="419" t="e">
        <f>IF(Tabla46[[#This Row],[Tipos de Acciones]]="","",CONCATENATE(Tabla46[[#This Row],[POA]],".",Tabla46[[#This Row],[SRS]],".",Tabla46[[#This Row],[AREA]],".",Tabla46[[#This Row],[TIPO]]))</f>
        <v>#REF!</v>
      </c>
      <c r="C1099" s="419" t="e">
        <f>IF(Tabla46[[#This Row],[Tipos de Acciones]]="","",'Formulario PPGR1'!#REF!)</f>
        <v>#REF!</v>
      </c>
      <c r="D1099" s="419" t="e">
        <f>IF(Tabla46[[#This Row],[Tipos de Acciones]]="","",'Formulario PPGR1'!#REF!)</f>
        <v>#REF!</v>
      </c>
      <c r="E1099" s="419" t="e">
        <f>IF(Tabla46[[#This Row],[Tipos de Acciones]]="","",'Formulario PPGR1'!#REF!)</f>
        <v>#REF!</v>
      </c>
      <c r="F1099" s="419" t="e">
        <f>IF(Tabla46[[#This Row],[Tipos de Acciones]]="","",'Formulario PPGR1'!#REF!)</f>
        <v>#REF!</v>
      </c>
      <c r="G1099" s="416" t="s">
        <v>936</v>
      </c>
      <c r="H1099" s="416" t="s">
        <v>2221</v>
      </c>
      <c r="I1099" s="417" t="s">
        <v>2229</v>
      </c>
      <c r="J1099" s="416" t="s">
        <v>2229</v>
      </c>
      <c r="K1099" s="418" t="s">
        <v>2230</v>
      </c>
      <c r="L1099" s="416" t="s">
        <v>469</v>
      </c>
      <c r="M1099" s="316" t="s">
        <v>2299</v>
      </c>
      <c r="N1099" s="316" t="s">
        <v>1157</v>
      </c>
      <c r="O1099" s="415" t="s">
        <v>2200</v>
      </c>
      <c r="P1099" s="318" t="s">
        <v>1157</v>
      </c>
      <c r="Q1099" s="293" t="s">
        <v>2201</v>
      </c>
      <c r="R1099" s="293">
        <v>1</v>
      </c>
      <c r="S1099" s="517">
        <v>180000</v>
      </c>
      <c r="T1099" s="520" t="e">
        <f>+[1]!Tabla46[[#This Row],[Precio Unitario]]*[1]!Tabla46[[#This Row],[Cantidad de Insumos]]</f>
        <v>#REF!</v>
      </c>
      <c r="U1099" s="414">
        <v>263101</v>
      </c>
      <c r="V1099" s="328" t="s">
        <v>926</v>
      </c>
      <c r="W1099" s="420"/>
    </row>
    <row r="1100" spans="2:23" ht="18.75" hidden="1" customHeight="1" x14ac:dyDescent="0.2">
      <c r="B1100" s="419" t="e">
        <f>IF(Tabla46[[#This Row],[Tipos de Acciones]]="","",CONCATENATE(Tabla46[[#This Row],[POA]],".",Tabla46[[#This Row],[SRS]],".",Tabla46[[#This Row],[AREA]],".",Tabla46[[#This Row],[TIPO]]))</f>
        <v>#REF!</v>
      </c>
      <c r="C1100" s="419" t="e">
        <f>IF(Tabla46[[#This Row],[Tipos de Acciones]]="","",'Formulario PPGR1'!#REF!)</f>
        <v>#REF!</v>
      </c>
      <c r="D1100" s="419" t="e">
        <f>IF(Tabla46[[#This Row],[Tipos de Acciones]]="","",'Formulario PPGR1'!#REF!)</f>
        <v>#REF!</v>
      </c>
      <c r="E1100" s="419" t="e">
        <f>IF(Tabla46[[#This Row],[Tipos de Acciones]]="","",'Formulario PPGR1'!#REF!)</f>
        <v>#REF!</v>
      </c>
      <c r="F1100" s="419" t="e">
        <f>IF(Tabla46[[#This Row],[Tipos de Acciones]]="","",'Formulario PPGR1'!#REF!)</f>
        <v>#REF!</v>
      </c>
      <c r="G1100" s="416" t="s">
        <v>936</v>
      </c>
      <c r="H1100" s="416" t="s">
        <v>2221</v>
      </c>
      <c r="I1100" s="417" t="s">
        <v>2231</v>
      </c>
      <c r="J1100" s="416" t="s">
        <v>2231</v>
      </c>
      <c r="K1100" s="418" t="s">
        <v>2232</v>
      </c>
      <c r="L1100" s="416" t="s">
        <v>469</v>
      </c>
      <c r="M1100" s="316" t="s">
        <v>2299</v>
      </c>
      <c r="N1100" s="316" t="s">
        <v>1157</v>
      </c>
      <c r="O1100" s="415" t="s">
        <v>2200</v>
      </c>
      <c r="P1100" s="318" t="s">
        <v>1157</v>
      </c>
      <c r="Q1100" s="293" t="s">
        <v>2201</v>
      </c>
      <c r="R1100" s="293">
        <v>2</v>
      </c>
      <c r="S1100" s="517">
        <v>32099.97</v>
      </c>
      <c r="T1100" s="520" t="e">
        <f>+[1]!Tabla46[[#This Row],[Precio Unitario]]*[1]!Tabla46[[#This Row],[Cantidad de Insumos]]</f>
        <v>#REF!</v>
      </c>
      <c r="U1100" s="414">
        <v>239301</v>
      </c>
      <c r="V1100" s="328" t="s">
        <v>926</v>
      </c>
      <c r="W1100" s="420"/>
    </row>
    <row r="1101" spans="2:23" ht="18.75" hidden="1" customHeight="1" x14ac:dyDescent="0.2">
      <c r="B1101" s="419" t="e">
        <f>IF(Tabla46[[#This Row],[Tipos de Acciones]]="","",CONCATENATE(Tabla46[[#This Row],[POA]],".",Tabla46[[#This Row],[SRS]],".",Tabla46[[#This Row],[AREA]],".",Tabla46[[#This Row],[TIPO]]))</f>
        <v>#REF!</v>
      </c>
      <c r="C1101" s="419" t="e">
        <f>IF(Tabla46[[#This Row],[Tipos de Acciones]]="","",'Formulario PPGR1'!#REF!)</f>
        <v>#REF!</v>
      </c>
      <c r="D1101" s="419" t="e">
        <f>IF(Tabla46[[#This Row],[Tipos de Acciones]]="","",'Formulario PPGR1'!#REF!)</f>
        <v>#REF!</v>
      </c>
      <c r="E1101" s="419" t="e">
        <f>IF(Tabla46[[#This Row],[Tipos de Acciones]]="","",'Formulario PPGR1'!#REF!)</f>
        <v>#REF!</v>
      </c>
      <c r="F1101" s="419" t="e">
        <f>IF(Tabla46[[#This Row],[Tipos de Acciones]]="","",'Formulario PPGR1'!#REF!)</f>
        <v>#REF!</v>
      </c>
      <c r="G1101" s="416" t="s">
        <v>936</v>
      </c>
      <c r="H1101" s="416" t="s">
        <v>2221</v>
      </c>
      <c r="I1101" s="417" t="s">
        <v>2233</v>
      </c>
      <c r="J1101" s="416" t="s">
        <v>2234</v>
      </c>
      <c r="K1101" s="418" t="s">
        <v>2235</v>
      </c>
      <c r="L1101" s="416" t="s">
        <v>469</v>
      </c>
      <c r="M1101" s="316" t="s">
        <v>2299</v>
      </c>
      <c r="N1101" s="316" t="s">
        <v>1157</v>
      </c>
      <c r="O1101" s="415" t="s">
        <v>2200</v>
      </c>
      <c r="P1101" s="318" t="s">
        <v>1157</v>
      </c>
      <c r="Q1101" s="293" t="s">
        <v>2201</v>
      </c>
      <c r="R1101" s="293">
        <v>1</v>
      </c>
      <c r="S1101" s="517">
        <v>8270</v>
      </c>
      <c r="T1101" s="520" t="e">
        <f>+[1]!Tabla46[[#This Row],[Precio Unitario]]*[1]!Tabla46[[#This Row],[Cantidad de Insumos]]</f>
        <v>#REF!</v>
      </c>
      <c r="U1101" s="414">
        <v>239301</v>
      </c>
      <c r="V1101" s="328" t="s">
        <v>926</v>
      </c>
      <c r="W1101" s="420"/>
    </row>
    <row r="1102" spans="2:23" ht="18.75" hidden="1" customHeight="1" x14ac:dyDescent="0.2">
      <c r="B1102" s="419" t="e">
        <f>IF(Tabla46[[#This Row],[Tipos de Acciones]]="","",CONCATENATE(Tabla46[[#This Row],[POA]],".",Tabla46[[#This Row],[SRS]],".",Tabla46[[#This Row],[AREA]],".",Tabla46[[#This Row],[TIPO]]))</f>
        <v>#REF!</v>
      </c>
      <c r="C1102" s="419" t="e">
        <f>IF(Tabla46[[#This Row],[Tipos de Acciones]]="","",'Formulario PPGR1'!#REF!)</f>
        <v>#REF!</v>
      </c>
      <c r="D1102" s="419" t="e">
        <f>IF(Tabla46[[#This Row],[Tipos de Acciones]]="","",'Formulario PPGR1'!#REF!)</f>
        <v>#REF!</v>
      </c>
      <c r="E1102" s="419" t="e">
        <f>IF(Tabla46[[#This Row],[Tipos de Acciones]]="","",'Formulario PPGR1'!#REF!)</f>
        <v>#REF!</v>
      </c>
      <c r="F1102" s="419" t="e">
        <f>IF(Tabla46[[#This Row],[Tipos de Acciones]]="","",'Formulario PPGR1'!#REF!)</f>
        <v>#REF!</v>
      </c>
      <c r="G1102" s="416" t="s">
        <v>936</v>
      </c>
      <c r="H1102" s="416" t="s">
        <v>2221</v>
      </c>
      <c r="I1102" s="417" t="s">
        <v>2236</v>
      </c>
      <c r="J1102" s="416" t="s">
        <v>2236</v>
      </c>
      <c r="K1102" s="418" t="s">
        <v>2237</v>
      </c>
      <c r="L1102" s="416" t="s">
        <v>469</v>
      </c>
      <c r="M1102" s="316" t="s">
        <v>2299</v>
      </c>
      <c r="N1102" s="316" t="s">
        <v>1157</v>
      </c>
      <c r="O1102" s="415" t="s">
        <v>2200</v>
      </c>
      <c r="P1102" s="318" t="s">
        <v>1157</v>
      </c>
      <c r="Q1102" s="293" t="s">
        <v>2201</v>
      </c>
      <c r="R1102" s="293">
        <v>2</v>
      </c>
      <c r="S1102" s="517">
        <v>15733.33</v>
      </c>
      <c r="T1102" s="520" t="e">
        <f>+[1]!Tabla46[[#This Row],[Precio Unitario]]*[1]!Tabla46[[#This Row],[Cantidad de Insumos]]</f>
        <v>#REF!</v>
      </c>
      <c r="U1102" s="414">
        <v>239301</v>
      </c>
      <c r="V1102" s="328" t="s">
        <v>926</v>
      </c>
      <c r="W1102" s="420"/>
    </row>
    <row r="1103" spans="2:23" ht="18.75" hidden="1" customHeight="1" x14ac:dyDescent="0.2">
      <c r="B1103" s="419" t="e">
        <f>IF(Tabla46[[#This Row],[Tipos de Acciones]]="","",CONCATENATE(Tabla46[[#This Row],[POA]],".",Tabla46[[#This Row],[SRS]],".",Tabla46[[#This Row],[AREA]],".",Tabla46[[#This Row],[TIPO]]))</f>
        <v>#REF!</v>
      </c>
      <c r="C1103" s="419" t="e">
        <f>IF(Tabla46[[#This Row],[Tipos de Acciones]]="","",'Formulario PPGR1'!#REF!)</f>
        <v>#REF!</v>
      </c>
      <c r="D1103" s="419" t="e">
        <f>IF(Tabla46[[#This Row],[Tipos de Acciones]]="","",'Formulario PPGR1'!#REF!)</f>
        <v>#REF!</v>
      </c>
      <c r="E1103" s="419" t="e">
        <f>IF(Tabla46[[#This Row],[Tipos de Acciones]]="","",'Formulario PPGR1'!#REF!)</f>
        <v>#REF!</v>
      </c>
      <c r="F1103" s="419" t="e">
        <f>IF(Tabla46[[#This Row],[Tipos de Acciones]]="","",'Formulario PPGR1'!#REF!)</f>
        <v>#REF!</v>
      </c>
      <c r="G1103" s="416" t="s">
        <v>936</v>
      </c>
      <c r="H1103" s="416" t="s">
        <v>2221</v>
      </c>
      <c r="I1103" s="417" t="s">
        <v>2236</v>
      </c>
      <c r="J1103" s="416" t="s">
        <v>2236</v>
      </c>
      <c r="K1103" s="418" t="s">
        <v>2238</v>
      </c>
      <c r="L1103" s="416" t="s">
        <v>469</v>
      </c>
      <c r="M1103" s="316" t="s">
        <v>2299</v>
      </c>
      <c r="N1103" s="316" t="s">
        <v>1157</v>
      </c>
      <c r="O1103" s="415" t="s">
        <v>2200</v>
      </c>
      <c r="P1103" s="318" t="s">
        <v>1157</v>
      </c>
      <c r="Q1103" s="293" t="s">
        <v>2201</v>
      </c>
      <c r="R1103" s="293">
        <v>2</v>
      </c>
      <c r="S1103" s="517">
        <v>4500</v>
      </c>
      <c r="T1103" s="520" t="e">
        <f>+[1]!Tabla46[[#This Row],[Precio Unitario]]*[1]!Tabla46[[#This Row],[Cantidad de Insumos]]</f>
        <v>#REF!</v>
      </c>
      <c r="U1103" s="414">
        <v>239301</v>
      </c>
      <c r="V1103" s="328" t="s">
        <v>926</v>
      </c>
      <c r="W1103" s="420"/>
    </row>
    <row r="1104" spans="2:23" ht="18.75" hidden="1" customHeight="1" x14ac:dyDescent="0.2">
      <c r="B1104" s="419" t="e">
        <f>IF(Tabla46[[#This Row],[Tipos de Acciones]]="","",CONCATENATE(Tabla46[[#This Row],[POA]],".",Tabla46[[#This Row],[SRS]],".",Tabla46[[#This Row],[AREA]],".",Tabla46[[#This Row],[TIPO]]))</f>
        <v>#REF!</v>
      </c>
      <c r="C1104" s="419" t="e">
        <f>IF(Tabla46[[#This Row],[Tipos de Acciones]]="","",'Formulario PPGR1'!#REF!)</f>
        <v>#REF!</v>
      </c>
      <c r="D1104" s="419" t="e">
        <f>IF(Tabla46[[#This Row],[Tipos de Acciones]]="","",'Formulario PPGR1'!#REF!)</f>
        <v>#REF!</v>
      </c>
      <c r="E1104" s="419" t="e">
        <f>IF(Tabla46[[#This Row],[Tipos de Acciones]]="","",'Formulario PPGR1'!#REF!)</f>
        <v>#REF!</v>
      </c>
      <c r="F1104" s="419" t="e">
        <f>IF(Tabla46[[#This Row],[Tipos de Acciones]]="","",'Formulario PPGR1'!#REF!)</f>
        <v>#REF!</v>
      </c>
      <c r="G1104" s="416" t="s">
        <v>936</v>
      </c>
      <c r="H1104" s="416" t="s">
        <v>2221</v>
      </c>
      <c r="I1104" s="417" t="s">
        <v>2236</v>
      </c>
      <c r="J1104" s="416" t="s">
        <v>2236</v>
      </c>
      <c r="K1104" s="418" t="s">
        <v>2239</v>
      </c>
      <c r="L1104" s="416" t="s">
        <v>469</v>
      </c>
      <c r="M1104" s="316" t="s">
        <v>2299</v>
      </c>
      <c r="N1104" s="316" t="s">
        <v>1157</v>
      </c>
      <c r="O1104" s="415" t="s">
        <v>2200</v>
      </c>
      <c r="P1104" s="318" t="s">
        <v>1157</v>
      </c>
      <c r="Q1104" s="293" t="s">
        <v>2201</v>
      </c>
      <c r="R1104" s="293">
        <v>2</v>
      </c>
      <c r="S1104" s="517">
        <v>15733.33</v>
      </c>
      <c r="T1104" s="520" t="e">
        <f>+[1]!Tabla46[[#This Row],[Precio Unitario]]*[1]!Tabla46[[#This Row],[Cantidad de Insumos]]</f>
        <v>#REF!</v>
      </c>
      <c r="U1104" s="414">
        <v>239301</v>
      </c>
      <c r="V1104" s="328" t="s">
        <v>926</v>
      </c>
      <c r="W1104" s="420"/>
    </row>
    <row r="1105" spans="2:23" ht="18.75" hidden="1" customHeight="1" x14ac:dyDescent="0.2">
      <c r="B1105" s="419" t="e">
        <f>IF(Tabla46[[#This Row],[Tipos de Acciones]]="","",CONCATENATE(Tabla46[[#This Row],[POA]],".",Tabla46[[#This Row],[SRS]],".",Tabla46[[#This Row],[AREA]],".",Tabla46[[#This Row],[TIPO]]))</f>
        <v>#REF!</v>
      </c>
      <c r="C1105" s="419" t="e">
        <f>IF(Tabla46[[#This Row],[Tipos de Acciones]]="","",'Formulario PPGR1'!#REF!)</f>
        <v>#REF!</v>
      </c>
      <c r="D1105" s="419" t="e">
        <f>IF(Tabla46[[#This Row],[Tipos de Acciones]]="","",'Formulario PPGR1'!#REF!)</f>
        <v>#REF!</v>
      </c>
      <c r="E1105" s="419" t="e">
        <f>IF(Tabla46[[#This Row],[Tipos de Acciones]]="","",'Formulario PPGR1'!#REF!)</f>
        <v>#REF!</v>
      </c>
      <c r="F1105" s="419" t="e">
        <f>IF(Tabla46[[#This Row],[Tipos de Acciones]]="","",'Formulario PPGR1'!#REF!)</f>
        <v>#REF!</v>
      </c>
      <c r="G1105" s="416" t="s">
        <v>936</v>
      </c>
      <c r="H1105" s="416" t="s">
        <v>2221</v>
      </c>
      <c r="I1105" s="417" t="s">
        <v>2236</v>
      </c>
      <c r="J1105" s="416" t="s">
        <v>2236</v>
      </c>
      <c r="K1105" s="418" t="s">
        <v>2240</v>
      </c>
      <c r="L1105" s="416" t="s">
        <v>469</v>
      </c>
      <c r="M1105" s="316" t="s">
        <v>2299</v>
      </c>
      <c r="N1105" s="316" t="s">
        <v>1157</v>
      </c>
      <c r="O1105" s="415" t="s">
        <v>2200</v>
      </c>
      <c r="P1105" s="318" t="s">
        <v>1157</v>
      </c>
      <c r="Q1105" s="293" t="s">
        <v>2201</v>
      </c>
      <c r="R1105" s="293">
        <v>2</v>
      </c>
      <c r="S1105" s="517">
        <v>4500</v>
      </c>
      <c r="T1105" s="520" t="e">
        <f>+[1]!Tabla46[[#This Row],[Precio Unitario]]*[1]!Tabla46[[#This Row],[Cantidad de Insumos]]</f>
        <v>#REF!</v>
      </c>
      <c r="U1105" s="414">
        <v>239301</v>
      </c>
      <c r="V1105" s="328" t="s">
        <v>926</v>
      </c>
      <c r="W1105" s="420"/>
    </row>
    <row r="1106" spans="2:23" ht="18.75" hidden="1" customHeight="1" x14ac:dyDescent="0.2">
      <c r="B1106" s="419" t="e">
        <f>IF(Tabla46[[#This Row],[Tipos de Acciones]]="","",CONCATENATE(Tabla46[[#This Row],[POA]],".",Tabla46[[#This Row],[SRS]],".",Tabla46[[#This Row],[AREA]],".",Tabla46[[#This Row],[TIPO]]))</f>
        <v>#REF!</v>
      </c>
      <c r="C1106" s="419" t="e">
        <f>IF(Tabla46[[#This Row],[Tipos de Acciones]]="","",'Formulario PPGR1'!#REF!)</f>
        <v>#REF!</v>
      </c>
      <c r="D1106" s="419" t="e">
        <f>IF(Tabla46[[#This Row],[Tipos de Acciones]]="","",'Formulario PPGR1'!#REF!)</f>
        <v>#REF!</v>
      </c>
      <c r="E1106" s="419" t="e">
        <f>IF(Tabla46[[#This Row],[Tipos de Acciones]]="","",'Formulario PPGR1'!#REF!)</f>
        <v>#REF!</v>
      </c>
      <c r="F1106" s="419" t="e">
        <f>IF(Tabla46[[#This Row],[Tipos de Acciones]]="","",'Formulario PPGR1'!#REF!)</f>
        <v>#REF!</v>
      </c>
      <c r="G1106" s="416" t="s">
        <v>936</v>
      </c>
      <c r="H1106" s="416" t="s">
        <v>2221</v>
      </c>
      <c r="I1106" s="417" t="s">
        <v>2241</v>
      </c>
      <c r="J1106" s="416" t="s">
        <v>2241</v>
      </c>
      <c r="K1106" s="418" t="s">
        <v>2242</v>
      </c>
      <c r="L1106" s="416" t="s">
        <v>469</v>
      </c>
      <c r="M1106" s="316" t="s">
        <v>2299</v>
      </c>
      <c r="N1106" s="316" t="s">
        <v>1157</v>
      </c>
      <c r="O1106" s="415" t="s">
        <v>2200</v>
      </c>
      <c r="P1106" s="318" t="s">
        <v>1157</v>
      </c>
      <c r="Q1106" s="293" t="s">
        <v>2201</v>
      </c>
      <c r="R1106" s="293">
        <v>2</v>
      </c>
      <c r="S1106" s="517">
        <v>980</v>
      </c>
      <c r="T1106" s="520" t="e">
        <f>+[1]!Tabla46[[#This Row],[Precio Unitario]]*[1]!Tabla46[[#This Row],[Cantidad de Insumos]]</f>
        <v>#REF!</v>
      </c>
      <c r="U1106" s="414">
        <v>239301</v>
      </c>
      <c r="V1106" s="328" t="s">
        <v>926</v>
      </c>
      <c r="W1106" s="420"/>
    </row>
    <row r="1107" spans="2:23" ht="18.75" hidden="1" customHeight="1" x14ac:dyDescent="0.2">
      <c r="B1107" s="419" t="e">
        <f>IF(Tabla46[[#This Row],[Tipos de Acciones]]="","",CONCATENATE(Tabla46[[#This Row],[POA]],".",Tabla46[[#This Row],[SRS]],".",Tabla46[[#This Row],[AREA]],".",Tabla46[[#This Row],[TIPO]]))</f>
        <v>#REF!</v>
      </c>
      <c r="C1107" s="419" t="e">
        <f>IF(Tabla46[[#This Row],[Tipos de Acciones]]="","",'Formulario PPGR1'!#REF!)</f>
        <v>#REF!</v>
      </c>
      <c r="D1107" s="419" t="e">
        <f>IF(Tabla46[[#This Row],[Tipos de Acciones]]="","",'Formulario PPGR1'!#REF!)</f>
        <v>#REF!</v>
      </c>
      <c r="E1107" s="419" t="e">
        <f>IF(Tabla46[[#This Row],[Tipos de Acciones]]="","",'Formulario PPGR1'!#REF!)</f>
        <v>#REF!</v>
      </c>
      <c r="F1107" s="419" t="e">
        <f>IF(Tabla46[[#This Row],[Tipos de Acciones]]="","",'Formulario PPGR1'!#REF!)</f>
        <v>#REF!</v>
      </c>
      <c r="G1107" s="416" t="s">
        <v>936</v>
      </c>
      <c r="H1107" s="416" t="s">
        <v>2221</v>
      </c>
      <c r="I1107" s="417" t="s">
        <v>2241</v>
      </c>
      <c r="J1107" s="416" t="s">
        <v>2241</v>
      </c>
      <c r="K1107" s="418" t="s">
        <v>2243</v>
      </c>
      <c r="L1107" s="416" t="s">
        <v>469</v>
      </c>
      <c r="M1107" s="316" t="s">
        <v>2299</v>
      </c>
      <c r="N1107" s="316" t="s">
        <v>1157</v>
      </c>
      <c r="O1107" s="415" t="s">
        <v>2200</v>
      </c>
      <c r="P1107" s="318" t="s">
        <v>1157</v>
      </c>
      <c r="Q1107" s="293" t="s">
        <v>2201</v>
      </c>
      <c r="R1107" s="293">
        <v>2</v>
      </c>
      <c r="S1107" s="517">
        <v>3520</v>
      </c>
      <c r="T1107" s="520" t="e">
        <f>+[1]!Tabla46[[#This Row],[Precio Unitario]]*[1]!Tabla46[[#This Row],[Cantidad de Insumos]]</f>
        <v>#REF!</v>
      </c>
      <c r="U1107" s="414">
        <v>239301</v>
      </c>
      <c r="V1107" s="328" t="s">
        <v>926</v>
      </c>
      <c r="W1107" s="420"/>
    </row>
    <row r="1108" spans="2:23" ht="18.75" hidden="1" customHeight="1" x14ac:dyDescent="0.2">
      <c r="B1108" s="419" t="e">
        <f>IF(Tabla46[[#This Row],[Tipos de Acciones]]="","",CONCATENATE(Tabla46[[#This Row],[POA]],".",Tabla46[[#This Row],[SRS]],".",Tabla46[[#This Row],[AREA]],".",Tabla46[[#This Row],[TIPO]]))</f>
        <v>#REF!</v>
      </c>
      <c r="C1108" s="419" t="e">
        <f>IF(Tabla46[[#This Row],[Tipos de Acciones]]="","",'Formulario PPGR1'!#REF!)</f>
        <v>#REF!</v>
      </c>
      <c r="D1108" s="419" t="e">
        <f>IF(Tabla46[[#This Row],[Tipos de Acciones]]="","",'Formulario PPGR1'!#REF!)</f>
        <v>#REF!</v>
      </c>
      <c r="E1108" s="419" t="e">
        <f>IF(Tabla46[[#This Row],[Tipos de Acciones]]="","",'Formulario PPGR1'!#REF!)</f>
        <v>#REF!</v>
      </c>
      <c r="F1108" s="419" t="e">
        <f>IF(Tabla46[[#This Row],[Tipos de Acciones]]="","",'Formulario PPGR1'!#REF!)</f>
        <v>#REF!</v>
      </c>
      <c r="G1108" s="416" t="s">
        <v>936</v>
      </c>
      <c r="H1108" s="416" t="s">
        <v>2221</v>
      </c>
      <c r="I1108" s="417" t="s">
        <v>2244</v>
      </c>
      <c r="J1108" s="416" t="s">
        <v>2244</v>
      </c>
      <c r="K1108" s="418" t="s">
        <v>2245</v>
      </c>
      <c r="L1108" s="416" t="s">
        <v>469</v>
      </c>
      <c r="M1108" s="316" t="s">
        <v>2299</v>
      </c>
      <c r="N1108" s="316" t="s">
        <v>1157</v>
      </c>
      <c r="O1108" s="415" t="s">
        <v>2200</v>
      </c>
      <c r="P1108" s="318" t="s">
        <v>1157</v>
      </c>
      <c r="Q1108" s="293" t="s">
        <v>2201</v>
      </c>
      <c r="R1108" s="293">
        <v>1</v>
      </c>
      <c r="S1108" s="517">
        <v>14666.65</v>
      </c>
      <c r="T1108" s="520" t="e">
        <f>+[1]!Tabla46[[#This Row],[Precio Unitario]]*[1]!Tabla46[[#This Row],[Cantidad de Insumos]]</f>
        <v>#REF!</v>
      </c>
      <c r="U1108" s="414">
        <v>239601</v>
      </c>
      <c r="V1108" s="328" t="s">
        <v>926</v>
      </c>
      <c r="W1108" s="420"/>
    </row>
    <row r="1109" spans="2:23" ht="18.75" hidden="1" customHeight="1" x14ac:dyDescent="0.2">
      <c r="B1109" s="419" t="e">
        <f>IF(Tabla46[[#This Row],[Tipos de Acciones]]="","",CONCATENATE(Tabla46[[#This Row],[POA]],".",Tabla46[[#This Row],[SRS]],".",Tabla46[[#This Row],[AREA]],".",Tabla46[[#This Row],[TIPO]]))</f>
        <v>#REF!</v>
      </c>
      <c r="C1109" s="419" t="e">
        <f>IF(Tabla46[[#This Row],[Tipos de Acciones]]="","",'Formulario PPGR1'!#REF!)</f>
        <v>#REF!</v>
      </c>
      <c r="D1109" s="419" t="e">
        <f>IF(Tabla46[[#This Row],[Tipos de Acciones]]="","",'Formulario PPGR1'!#REF!)</f>
        <v>#REF!</v>
      </c>
      <c r="E1109" s="419" t="e">
        <f>IF(Tabla46[[#This Row],[Tipos de Acciones]]="","",'Formulario PPGR1'!#REF!)</f>
        <v>#REF!</v>
      </c>
      <c r="F1109" s="419" t="e">
        <f>IF(Tabla46[[#This Row],[Tipos de Acciones]]="","",'Formulario PPGR1'!#REF!)</f>
        <v>#REF!</v>
      </c>
      <c r="G1109" s="416" t="s">
        <v>936</v>
      </c>
      <c r="H1109" s="416" t="s">
        <v>2221</v>
      </c>
      <c r="I1109" s="417" t="s">
        <v>2246</v>
      </c>
      <c r="J1109" s="416" t="s">
        <v>2246</v>
      </c>
      <c r="K1109" s="418" t="s">
        <v>2247</v>
      </c>
      <c r="L1109" s="416" t="s">
        <v>469</v>
      </c>
      <c r="M1109" s="316" t="s">
        <v>2299</v>
      </c>
      <c r="N1109" s="316" t="s">
        <v>1157</v>
      </c>
      <c r="O1109" s="415" t="s">
        <v>2200</v>
      </c>
      <c r="P1109" s="318" t="s">
        <v>1157</v>
      </c>
      <c r="Q1109" s="293" t="s">
        <v>2201</v>
      </c>
      <c r="R1109" s="293">
        <v>1</v>
      </c>
      <c r="S1109" s="517">
        <v>257712</v>
      </c>
      <c r="T1109" s="520" t="e">
        <f>+[1]!Tabla46[[#This Row],[Precio Unitario]]*[1]!Tabla46[[#This Row],[Cantidad de Insumos]]</f>
        <v>#REF!</v>
      </c>
      <c r="U1109" s="414">
        <v>261401</v>
      </c>
      <c r="V1109" s="328" t="s">
        <v>926</v>
      </c>
      <c r="W1109" s="420"/>
    </row>
    <row r="1110" spans="2:23" ht="18.75" hidden="1" customHeight="1" x14ac:dyDescent="0.2">
      <c r="B1110" s="419" t="e">
        <f>IF(Tabla46[[#This Row],[Tipos de Acciones]]="","",CONCATENATE(Tabla46[[#This Row],[POA]],".",Tabla46[[#This Row],[SRS]],".",Tabla46[[#This Row],[AREA]],".",Tabla46[[#This Row],[TIPO]]))</f>
        <v>#REF!</v>
      </c>
      <c r="C1110" s="419" t="e">
        <f>IF(Tabla46[[#This Row],[Tipos de Acciones]]="","",'Formulario PPGR1'!#REF!)</f>
        <v>#REF!</v>
      </c>
      <c r="D1110" s="419" t="e">
        <f>IF(Tabla46[[#This Row],[Tipos de Acciones]]="","",'Formulario PPGR1'!#REF!)</f>
        <v>#REF!</v>
      </c>
      <c r="E1110" s="419" t="e">
        <f>IF(Tabla46[[#This Row],[Tipos de Acciones]]="","",'Formulario PPGR1'!#REF!)</f>
        <v>#REF!</v>
      </c>
      <c r="F1110" s="419" t="e">
        <f>IF(Tabla46[[#This Row],[Tipos de Acciones]]="","",'Formulario PPGR1'!#REF!)</f>
        <v>#REF!</v>
      </c>
      <c r="G1110" s="416" t="s">
        <v>936</v>
      </c>
      <c r="H1110" s="416" t="s">
        <v>2209</v>
      </c>
      <c r="I1110" s="417" t="s">
        <v>2200</v>
      </c>
      <c r="J1110" s="416" t="s">
        <v>2248</v>
      </c>
      <c r="K1110" s="418" t="s">
        <v>2248</v>
      </c>
      <c r="L1110" s="416" t="s">
        <v>469</v>
      </c>
      <c r="M1110" s="316" t="s">
        <v>2299</v>
      </c>
      <c r="N1110" s="316" t="s">
        <v>1157</v>
      </c>
      <c r="O1110" s="415" t="s">
        <v>2200</v>
      </c>
      <c r="P1110" s="318" t="s">
        <v>1157</v>
      </c>
      <c r="Q1110" s="293" t="s">
        <v>2201</v>
      </c>
      <c r="R1110" s="293">
        <v>1</v>
      </c>
      <c r="S1110" s="517">
        <v>30000</v>
      </c>
      <c r="T1110" s="520" t="e">
        <f>+[1]!Tabla46[[#This Row],[Precio Unitario]]*[1]!Tabla46[[#This Row],[Cantidad de Insumos]]</f>
        <v>#REF!</v>
      </c>
      <c r="U1110" s="414">
        <v>265801</v>
      </c>
      <c r="V1110" s="328" t="s">
        <v>926</v>
      </c>
      <c r="W1110" s="420"/>
    </row>
    <row r="1111" spans="2:23" ht="18.75" hidden="1" customHeight="1" x14ac:dyDescent="0.2">
      <c r="B1111" s="419" t="e">
        <f>IF(Tabla46[[#This Row],[Tipos de Acciones]]="","",CONCATENATE(Tabla46[[#This Row],[POA]],".",Tabla46[[#This Row],[SRS]],".",Tabla46[[#This Row],[AREA]],".",Tabla46[[#This Row],[TIPO]]))</f>
        <v>#REF!</v>
      </c>
      <c r="C1111" s="419" t="e">
        <f>IF(Tabla46[[#This Row],[Tipos de Acciones]]="","",'Formulario PPGR1'!#REF!)</f>
        <v>#REF!</v>
      </c>
      <c r="D1111" s="419" t="e">
        <f>IF(Tabla46[[#This Row],[Tipos de Acciones]]="","",'Formulario PPGR1'!#REF!)</f>
        <v>#REF!</v>
      </c>
      <c r="E1111" s="419" t="e">
        <f>IF(Tabla46[[#This Row],[Tipos de Acciones]]="","",'Formulario PPGR1'!#REF!)</f>
        <v>#REF!</v>
      </c>
      <c r="F1111" s="419" t="e">
        <f>IF(Tabla46[[#This Row],[Tipos de Acciones]]="","",'Formulario PPGR1'!#REF!)</f>
        <v>#REF!</v>
      </c>
      <c r="G1111" s="416" t="s">
        <v>934</v>
      </c>
      <c r="H1111" s="416" t="s">
        <v>2209</v>
      </c>
      <c r="I1111" s="417" t="s">
        <v>2200</v>
      </c>
      <c r="J1111" s="416" t="s">
        <v>2248</v>
      </c>
      <c r="K1111" s="418" t="s">
        <v>2248</v>
      </c>
      <c r="L1111" s="416" t="s">
        <v>469</v>
      </c>
      <c r="M1111" s="316" t="s">
        <v>2299</v>
      </c>
      <c r="N1111" s="316" t="s">
        <v>1157</v>
      </c>
      <c r="O1111" s="415" t="s">
        <v>2200</v>
      </c>
      <c r="P1111" s="318" t="s">
        <v>1157</v>
      </c>
      <c r="Q1111" s="293" t="s">
        <v>2201</v>
      </c>
      <c r="R1111" s="293">
        <v>3</v>
      </c>
      <c r="S1111" s="517">
        <v>5000</v>
      </c>
      <c r="T1111" s="520" t="e">
        <f>+[1]!Tabla46[[#This Row],[Precio Unitario]]*[1]!Tabla46[[#This Row],[Cantidad de Insumos]]</f>
        <v>#REF!</v>
      </c>
      <c r="U1111" s="414">
        <v>265801</v>
      </c>
      <c r="V1111" s="328" t="s">
        <v>926</v>
      </c>
      <c r="W1111" s="420"/>
    </row>
    <row r="1112" spans="2:23" ht="18.75" hidden="1" customHeight="1" x14ac:dyDescent="0.2">
      <c r="B1112" s="419" t="e">
        <f>IF(Tabla46[[#This Row],[Tipos de Acciones]]="","",CONCATENATE(Tabla46[[#This Row],[POA]],".",Tabla46[[#This Row],[SRS]],".",Tabla46[[#This Row],[AREA]],".",Tabla46[[#This Row],[TIPO]]))</f>
        <v>#REF!</v>
      </c>
      <c r="C1112" s="419" t="e">
        <f>IF(Tabla46[[#This Row],[Tipos de Acciones]]="","",'Formulario PPGR1'!#REF!)</f>
        <v>#REF!</v>
      </c>
      <c r="D1112" s="419" t="e">
        <f>IF(Tabla46[[#This Row],[Tipos de Acciones]]="","",'Formulario PPGR1'!#REF!)</f>
        <v>#REF!</v>
      </c>
      <c r="E1112" s="419" t="e">
        <f>IF(Tabla46[[#This Row],[Tipos de Acciones]]="","",'Formulario PPGR1'!#REF!)</f>
        <v>#REF!</v>
      </c>
      <c r="F1112" s="419" t="e">
        <f>IF(Tabla46[[#This Row],[Tipos de Acciones]]="","",'Formulario PPGR1'!#REF!)</f>
        <v>#REF!</v>
      </c>
      <c r="G1112" s="416" t="s">
        <v>936</v>
      </c>
      <c r="H1112" s="416" t="s">
        <v>2206</v>
      </c>
      <c r="I1112" s="417" t="s">
        <v>2212</v>
      </c>
      <c r="J1112" s="416" t="s">
        <v>2212</v>
      </c>
      <c r="K1112" s="418" t="s">
        <v>2213</v>
      </c>
      <c r="L1112" s="416" t="s">
        <v>469</v>
      </c>
      <c r="M1112" s="316" t="s">
        <v>2300</v>
      </c>
      <c r="N1112" s="316" t="s">
        <v>1157</v>
      </c>
      <c r="O1112" s="415" t="s">
        <v>2200</v>
      </c>
      <c r="P1112" s="318" t="s">
        <v>1157</v>
      </c>
      <c r="Q1112" s="293" t="s">
        <v>2201</v>
      </c>
      <c r="R1112" s="293">
        <v>1</v>
      </c>
      <c r="S1112" s="517">
        <v>56050</v>
      </c>
      <c r="T1112" s="520" t="e">
        <f>+[1]!Tabla46[[#This Row],[Precio Unitario]]*[1]!Tabla46[[#This Row],[Cantidad de Insumos]]</f>
        <v>#REF!</v>
      </c>
      <c r="U1112" s="414">
        <v>261301</v>
      </c>
      <c r="V1112" s="328" t="s">
        <v>926</v>
      </c>
      <c r="W1112" s="420"/>
    </row>
    <row r="1113" spans="2:23" ht="18.75" hidden="1" customHeight="1" x14ac:dyDescent="0.2">
      <c r="B1113" s="419" t="e">
        <f>IF(Tabla46[[#This Row],[Tipos de Acciones]]="","",CONCATENATE(Tabla46[[#This Row],[POA]],".",Tabla46[[#This Row],[SRS]],".",Tabla46[[#This Row],[AREA]],".",Tabla46[[#This Row],[TIPO]]))</f>
        <v>#REF!</v>
      </c>
      <c r="C1113" s="419" t="e">
        <f>IF(Tabla46[[#This Row],[Tipos de Acciones]]="","",'Formulario PPGR1'!#REF!)</f>
        <v>#REF!</v>
      </c>
      <c r="D1113" s="419" t="e">
        <f>IF(Tabla46[[#This Row],[Tipos de Acciones]]="","",'Formulario PPGR1'!#REF!)</f>
        <v>#REF!</v>
      </c>
      <c r="E1113" s="419" t="e">
        <f>IF(Tabla46[[#This Row],[Tipos de Acciones]]="","",'Formulario PPGR1'!#REF!)</f>
        <v>#REF!</v>
      </c>
      <c r="F1113" s="419" t="e">
        <f>IF(Tabla46[[#This Row],[Tipos de Acciones]]="","",'Formulario PPGR1'!#REF!)</f>
        <v>#REF!</v>
      </c>
      <c r="G1113" s="416" t="s">
        <v>936</v>
      </c>
      <c r="H1113" s="416" t="s">
        <v>2221</v>
      </c>
      <c r="I1113" s="417" t="s">
        <v>2236</v>
      </c>
      <c r="J1113" s="416" t="s">
        <v>2236</v>
      </c>
      <c r="K1113" s="418" t="s">
        <v>2237</v>
      </c>
      <c r="L1113" s="416" t="s">
        <v>469</v>
      </c>
      <c r="M1113" s="316" t="s">
        <v>2300</v>
      </c>
      <c r="N1113" s="316" t="s">
        <v>1157</v>
      </c>
      <c r="O1113" s="415" t="s">
        <v>2200</v>
      </c>
      <c r="P1113" s="318" t="s">
        <v>1157</v>
      </c>
      <c r="Q1113" s="293" t="s">
        <v>2201</v>
      </c>
      <c r="R1113" s="293">
        <v>2</v>
      </c>
      <c r="S1113" s="517">
        <v>15733.33</v>
      </c>
      <c r="T1113" s="520" t="e">
        <f>+[1]!Tabla46[[#This Row],[Precio Unitario]]*[1]!Tabla46[[#This Row],[Cantidad de Insumos]]</f>
        <v>#REF!</v>
      </c>
      <c r="U1113" s="414">
        <v>239301</v>
      </c>
      <c r="V1113" s="328" t="s">
        <v>926</v>
      </c>
      <c r="W1113" s="420"/>
    </row>
    <row r="1114" spans="2:23" ht="18.75" hidden="1" customHeight="1" x14ac:dyDescent="0.2">
      <c r="B1114" s="419" t="e">
        <f>IF(Tabla46[[#This Row],[Tipos de Acciones]]="","",CONCATENATE(Tabla46[[#This Row],[POA]],".",Tabla46[[#This Row],[SRS]],".",Tabla46[[#This Row],[AREA]],".",Tabla46[[#This Row],[TIPO]]))</f>
        <v>#REF!</v>
      </c>
      <c r="C1114" s="419" t="e">
        <f>IF(Tabla46[[#This Row],[Tipos de Acciones]]="","",'Formulario PPGR1'!#REF!)</f>
        <v>#REF!</v>
      </c>
      <c r="D1114" s="419" t="e">
        <f>IF(Tabla46[[#This Row],[Tipos de Acciones]]="","",'Formulario PPGR1'!#REF!)</f>
        <v>#REF!</v>
      </c>
      <c r="E1114" s="419" t="e">
        <f>IF(Tabla46[[#This Row],[Tipos de Acciones]]="","",'Formulario PPGR1'!#REF!)</f>
        <v>#REF!</v>
      </c>
      <c r="F1114" s="419" t="e">
        <f>IF(Tabla46[[#This Row],[Tipos de Acciones]]="","",'Formulario PPGR1'!#REF!)</f>
        <v>#REF!</v>
      </c>
      <c r="G1114" s="416" t="s">
        <v>936</v>
      </c>
      <c r="H1114" s="416" t="s">
        <v>2221</v>
      </c>
      <c r="I1114" s="417" t="s">
        <v>2222</v>
      </c>
      <c r="J1114" s="416" t="s">
        <v>2222</v>
      </c>
      <c r="K1114" s="418" t="s">
        <v>2226</v>
      </c>
      <c r="L1114" s="416" t="s">
        <v>469</v>
      </c>
      <c r="M1114" s="316" t="s">
        <v>2300</v>
      </c>
      <c r="N1114" s="316" t="s">
        <v>1157</v>
      </c>
      <c r="O1114" s="415" t="s">
        <v>2200</v>
      </c>
      <c r="P1114" s="318" t="s">
        <v>1157</v>
      </c>
      <c r="Q1114" s="293" t="s">
        <v>2201</v>
      </c>
      <c r="R1114" s="293">
        <v>1</v>
      </c>
      <c r="S1114" s="517">
        <v>104465.4</v>
      </c>
      <c r="T1114" s="520" t="e">
        <f>+[1]!Tabla46[[#This Row],[Precio Unitario]]*[1]!Tabla46[[#This Row],[Cantidad de Insumos]]</f>
        <v>#REF!</v>
      </c>
      <c r="U1114" s="414">
        <v>261901</v>
      </c>
      <c r="V1114" s="328" t="s">
        <v>926</v>
      </c>
      <c r="W1114" s="420"/>
    </row>
    <row r="1115" spans="2:23" ht="18.75" hidden="1" customHeight="1" x14ac:dyDescent="0.2">
      <c r="B1115" s="419" t="e">
        <f>IF(Tabla46[[#This Row],[Tipos de Acciones]]="","",CONCATENATE(Tabla46[[#This Row],[POA]],".",Tabla46[[#This Row],[SRS]],".",Tabla46[[#This Row],[AREA]],".",Tabla46[[#This Row],[TIPO]]))</f>
        <v>#REF!</v>
      </c>
      <c r="C1115" s="419" t="e">
        <f>IF(Tabla46[[#This Row],[Tipos de Acciones]]="","",'Formulario PPGR1'!#REF!)</f>
        <v>#REF!</v>
      </c>
      <c r="D1115" s="419" t="e">
        <f>IF(Tabla46[[#This Row],[Tipos de Acciones]]="","",'Formulario PPGR1'!#REF!)</f>
        <v>#REF!</v>
      </c>
      <c r="E1115" s="419" t="e">
        <f>IF(Tabla46[[#This Row],[Tipos de Acciones]]="","",'Formulario PPGR1'!#REF!)</f>
        <v>#REF!</v>
      </c>
      <c r="F1115" s="419" t="e">
        <f>IF(Tabla46[[#This Row],[Tipos de Acciones]]="","",'Formulario PPGR1'!#REF!)</f>
        <v>#REF!</v>
      </c>
      <c r="G1115" s="416" t="s">
        <v>936</v>
      </c>
      <c r="H1115" s="416" t="s">
        <v>2218</v>
      </c>
      <c r="I1115" s="417" t="s">
        <v>2219</v>
      </c>
      <c r="J1115" s="416" t="s">
        <v>2219</v>
      </c>
      <c r="K1115" s="418" t="s">
        <v>2220</v>
      </c>
      <c r="L1115" s="416" t="s">
        <v>469</v>
      </c>
      <c r="M1115" s="316" t="s">
        <v>2300</v>
      </c>
      <c r="N1115" s="316" t="s">
        <v>1157</v>
      </c>
      <c r="O1115" s="415" t="s">
        <v>2200</v>
      </c>
      <c r="P1115" s="318" t="s">
        <v>1157</v>
      </c>
      <c r="Q1115" s="293" t="s">
        <v>2201</v>
      </c>
      <c r="R1115" s="293">
        <v>2</v>
      </c>
      <c r="S1115" s="517">
        <v>8600</v>
      </c>
      <c r="T1115" s="520" t="e">
        <f>+[1]!Tabla46[[#This Row],[Precio Unitario]]*[1]!Tabla46[[#This Row],[Cantidad de Insumos]]</f>
        <v>#REF!</v>
      </c>
      <c r="U1115" s="414">
        <v>239601</v>
      </c>
      <c r="V1115" s="328" t="s">
        <v>926</v>
      </c>
      <c r="W1115" s="420"/>
    </row>
    <row r="1116" spans="2:23" ht="18.75" hidden="1" customHeight="1" x14ac:dyDescent="0.2">
      <c r="B1116" s="419" t="e">
        <f>IF(Tabla46[[#This Row],[Tipos de Acciones]]="","",CONCATENATE(Tabla46[[#This Row],[POA]],".",Tabla46[[#This Row],[SRS]],".",Tabla46[[#This Row],[AREA]],".",Tabla46[[#This Row],[TIPO]]))</f>
        <v>#REF!</v>
      </c>
      <c r="C1116" s="419" t="e">
        <f>IF(Tabla46[[#This Row],[Tipos de Acciones]]="","",'Formulario PPGR1'!#REF!)</f>
        <v>#REF!</v>
      </c>
      <c r="D1116" s="419" t="e">
        <f>IF(Tabla46[[#This Row],[Tipos de Acciones]]="","",'Formulario PPGR1'!#REF!)</f>
        <v>#REF!</v>
      </c>
      <c r="E1116" s="419" t="e">
        <f>IF(Tabla46[[#This Row],[Tipos de Acciones]]="","",'Formulario PPGR1'!#REF!)</f>
        <v>#REF!</v>
      </c>
      <c r="F1116" s="419" t="e">
        <f>IF(Tabla46[[#This Row],[Tipos de Acciones]]="","",'Formulario PPGR1'!#REF!)</f>
        <v>#REF!</v>
      </c>
      <c r="G1116" s="416" t="s">
        <v>936</v>
      </c>
      <c r="H1116" s="416" t="s">
        <v>2221</v>
      </c>
      <c r="I1116" s="417" t="s">
        <v>2222</v>
      </c>
      <c r="J1116" s="416" t="s">
        <v>2222</v>
      </c>
      <c r="K1116" s="418" t="s">
        <v>2223</v>
      </c>
      <c r="L1116" s="416" t="s">
        <v>469</v>
      </c>
      <c r="M1116" s="316" t="s">
        <v>2300</v>
      </c>
      <c r="N1116" s="316" t="s">
        <v>1157</v>
      </c>
      <c r="O1116" s="415" t="s">
        <v>2200</v>
      </c>
      <c r="P1116" s="318" t="s">
        <v>1157</v>
      </c>
      <c r="Q1116" s="293" t="s">
        <v>2201</v>
      </c>
      <c r="R1116" s="293">
        <v>2</v>
      </c>
      <c r="S1116" s="517">
        <v>43660</v>
      </c>
      <c r="T1116" s="520" t="e">
        <f>+[1]!Tabla46[[#This Row],[Precio Unitario]]*[1]!Tabla46[[#This Row],[Cantidad de Insumos]]</f>
        <v>#REF!</v>
      </c>
      <c r="U1116" s="414">
        <v>261901</v>
      </c>
      <c r="V1116" s="328" t="s">
        <v>926</v>
      </c>
      <c r="W1116" s="420"/>
    </row>
    <row r="1117" spans="2:23" ht="18.75" hidden="1" customHeight="1" x14ac:dyDescent="0.2">
      <c r="B1117" s="419" t="e">
        <f>IF(Tabla46[[#This Row],[Tipos de Acciones]]="","",CONCATENATE(Tabla46[[#This Row],[POA]],".",Tabla46[[#This Row],[SRS]],".",Tabla46[[#This Row],[AREA]],".",Tabla46[[#This Row],[TIPO]]))</f>
        <v>#REF!</v>
      </c>
      <c r="C1117" s="419" t="e">
        <f>IF(Tabla46[[#This Row],[Tipos de Acciones]]="","",'Formulario PPGR1'!#REF!)</f>
        <v>#REF!</v>
      </c>
      <c r="D1117" s="419" t="e">
        <f>IF(Tabla46[[#This Row],[Tipos de Acciones]]="","",'Formulario PPGR1'!#REF!)</f>
        <v>#REF!</v>
      </c>
      <c r="E1117" s="419" t="e">
        <f>IF(Tabla46[[#This Row],[Tipos de Acciones]]="","",'Formulario PPGR1'!#REF!)</f>
        <v>#REF!</v>
      </c>
      <c r="F1117" s="419" t="e">
        <f>IF(Tabla46[[#This Row],[Tipos de Acciones]]="","",'Formulario PPGR1'!#REF!)</f>
        <v>#REF!</v>
      </c>
      <c r="G1117" s="416" t="s">
        <v>936</v>
      </c>
      <c r="H1117" s="416" t="s">
        <v>2221</v>
      </c>
      <c r="I1117" s="417" t="s">
        <v>2224</v>
      </c>
      <c r="J1117" s="416" t="s">
        <v>2224</v>
      </c>
      <c r="K1117" s="418" t="s">
        <v>2225</v>
      </c>
      <c r="L1117" s="416" t="s">
        <v>469</v>
      </c>
      <c r="M1117" s="316" t="s">
        <v>2300</v>
      </c>
      <c r="N1117" s="316" t="s">
        <v>1157</v>
      </c>
      <c r="O1117" s="415" t="s">
        <v>2200</v>
      </c>
      <c r="P1117" s="318" t="s">
        <v>1157</v>
      </c>
      <c r="Q1117" s="293" t="s">
        <v>2201</v>
      </c>
      <c r="R1117" s="293">
        <v>1</v>
      </c>
      <c r="S1117" s="517">
        <v>44333.33</v>
      </c>
      <c r="T1117" s="520" t="e">
        <f>+[1]!Tabla46[[#This Row],[Precio Unitario]]*[1]!Tabla46[[#This Row],[Cantidad de Insumos]]</f>
        <v>#REF!</v>
      </c>
      <c r="U1117" s="414">
        <v>239301</v>
      </c>
      <c r="V1117" s="328" t="s">
        <v>926</v>
      </c>
      <c r="W1117" s="420"/>
    </row>
    <row r="1118" spans="2:23" ht="18.75" hidden="1" customHeight="1" x14ac:dyDescent="0.2">
      <c r="B1118" s="419" t="e">
        <f>IF(Tabla46[[#This Row],[Tipos de Acciones]]="","",CONCATENATE(Tabla46[[#This Row],[POA]],".",Tabla46[[#This Row],[SRS]],".",Tabla46[[#This Row],[AREA]],".",Tabla46[[#This Row],[TIPO]]))</f>
        <v>#REF!</v>
      </c>
      <c r="C1118" s="419" t="e">
        <f>IF(Tabla46[[#This Row],[Tipos de Acciones]]="","",'Formulario PPGR1'!#REF!)</f>
        <v>#REF!</v>
      </c>
      <c r="D1118" s="419" t="e">
        <f>IF(Tabla46[[#This Row],[Tipos de Acciones]]="","",'Formulario PPGR1'!#REF!)</f>
        <v>#REF!</v>
      </c>
      <c r="E1118" s="419" t="e">
        <f>IF(Tabla46[[#This Row],[Tipos de Acciones]]="","",'Formulario PPGR1'!#REF!)</f>
        <v>#REF!</v>
      </c>
      <c r="F1118" s="419" t="e">
        <f>IF(Tabla46[[#This Row],[Tipos de Acciones]]="","",'Formulario PPGR1'!#REF!)</f>
        <v>#REF!</v>
      </c>
      <c r="G1118" s="416" t="s">
        <v>936</v>
      </c>
      <c r="H1118" s="416" t="s">
        <v>2221</v>
      </c>
      <c r="I1118" s="417" t="s">
        <v>2231</v>
      </c>
      <c r="J1118" s="416" t="s">
        <v>2231</v>
      </c>
      <c r="K1118" s="418" t="s">
        <v>2232</v>
      </c>
      <c r="L1118" s="416" t="s">
        <v>469</v>
      </c>
      <c r="M1118" s="316" t="s">
        <v>2300</v>
      </c>
      <c r="N1118" s="316" t="s">
        <v>1157</v>
      </c>
      <c r="O1118" s="415" t="s">
        <v>2200</v>
      </c>
      <c r="P1118" s="318" t="s">
        <v>1157</v>
      </c>
      <c r="Q1118" s="293" t="s">
        <v>2201</v>
      </c>
      <c r="R1118" s="293">
        <v>2</v>
      </c>
      <c r="S1118" s="517">
        <v>32099.97</v>
      </c>
      <c r="T1118" s="520" t="e">
        <f>+[1]!Tabla46[[#This Row],[Precio Unitario]]*[1]!Tabla46[[#This Row],[Cantidad de Insumos]]</f>
        <v>#REF!</v>
      </c>
      <c r="U1118" s="414">
        <v>239301</v>
      </c>
      <c r="V1118" s="328" t="s">
        <v>926</v>
      </c>
      <c r="W1118" s="420"/>
    </row>
    <row r="1119" spans="2:23" ht="18.75" hidden="1" customHeight="1" x14ac:dyDescent="0.2">
      <c r="B1119" s="419" t="e">
        <f>IF(Tabla46[[#This Row],[Tipos de Acciones]]="","",CONCATENATE(Tabla46[[#This Row],[POA]],".",Tabla46[[#This Row],[SRS]],".",Tabla46[[#This Row],[AREA]],".",Tabla46[[#This Row],[TIPO]]))</f>
        <v>#REF!</v>
      </c>
      <c r="C1119" s="419" t="e">
        <f>IF(Tabla46[[#This Row],[Tipos de Acciones]]="","",'Formulario PPGR1'!#REF!)</f>
        <v>#REF!</v>
      </c>
      <c r="D1119" s="419" t="e">
        <f>IF(Tabla46[[#This Row],[Tipos de Acciones]]="","",'Formulario PPGR1'!#REF!)</f>
        <v>#REF!</v>
      </c>
      <c r="E1119" s="419" t="e">
        <f>IF(Tabla46[[#This Row],[Tipos de Acciones]]="","",'Formulario PPGR1'!#REF!)</f>
        <v>#REF!</v>
      </c>
      <c r="F1119" s="419" t="e">
        <f>IF(Tabla46[[#This Row],[Tipos de Acciones]]="","",'Formulario PPGR1'!#REF!)</f>
        <v>#REF!</v>
      </c>
      <c r="G1119" s="416" t="s">
        <v>936</v>
      </c>
      <c r="H1119" s="416" t="s">
        <v>2221</v>
      </c>
      <c r="I1119" s="417" t="s">
        <v>2233</v>
      </c>
      <c r="J1119" s="416" t="s">
        <v>2234</v>
      </c>
      <c r="K1119" s="418" t="s">
        <v>2235</v>
      </c>
      <c r="L1119" s="416" t="s">
        <v>469</v>
      </c>
      <c r="M1119" s="316" t="s">
        <v>2300</v>
      </c>
      <c r="N1119" s="316" t="s">
        <v>1157</v>
      </c>
      <c r="O1119" s="415" t="s">
        <v>2200</v>
      </c>
      <c r="P1119" s="318" t="s">
        <v>1157</v>
      </c>
      <c r="Q1119" s="293" t="s">
        <v>2201</v>
      </c>
      <c r="R1119" s="293">
        <v>1</v>
      </c>
      <c r="S1119" s="517">
        <v>8270</v>
      </c>
      <c r="T1119" s="520" t="e">
        <f>+[1]!Tabla46[[#This Row],[Precio Unitario]]*[1]!Tabla46[[#This Row],[Cantidad de Insumos]]</f>
        <v>#REF!</v>
      </c>
      <c r="U1119" s="414">
        <v>239301</v>
      </c>
      <c r="V1119" s="328" t="s">
        <v>926</v>
      </c>
      <c r="W1119" s="420"/>
    </row>
    <row r="1120" spans="2:23" ht="18.75" hidden="1" customHeight="1" x14ac:dyDescent="0.2">
      <c r="B1120" s="419" t="e">
        <f>IF(Tabla46[[#This Row],[Tipos de Acciones]]="","",CONCATENATE(Tabla46[[#This Row],[POA]],".",Tabla46[[#This Row],[SRS]],".",Tabla46[[#This Row],[AREA]],".",Tabla46[[#This Row],[TIPO]]))</f>
        <v>#REF!</v>
      </c>
      <c r="C1120" s="419" t="e">
        <f>IF(Tabla46[[#This Row],[Tipos de Acciones]]="","",'Formulario PPGR1'!#REF!)</f>
        <v>#REF!</v>
      </c>
      <c r="D1120" s="419" t="e">
        <f>IF(Tabla46[[#This Row],[Tipos de Acciones]]="","",'Formulario PPGR1'!#REF!)</f>
        <v>#REF!</v>
      </c>
      <c r="E1120" s="419" t="e">
        <f>IF(Tabla46[[#This Row],[Tipos de Acciones]]="","",'Formulario PPGR1'!#REF!)</f>
        <v>#REF!</v>
      </c>
      <c r="F1120" s="419" t="e">
        <f>IF(Tabla46[[#This Row],[Tipos de Acciones]]="","",'Formulario PPGR1'!#REF!)</f>
        <v>#REF!</v>
      </c>
      <c r="G1120" s="416" t="s">
        <v>936</v>
      </c>
      <c r="H1120" s="416" t="s">
        <v>2221</v>
      </c>
      <c r="I1120" s="417" t="s">
        <v>2241</v>
      </c>
      <c r="J1120" s="416" t="s">
        <v>2241</v>
      </c>
      <c r="K1120" s="418" t="s">
        <v>2242</v>
      </c>
      <c r="L1120" s="416" t="s">
        <v>469</v>
      </c>
      <c r="M1120" s="316" t="s">
        <v>2300</v>
      </c>
      <c r="N1120" s="316" t="s">
        <v>1157</v>
      </c>
      <c r="O1120" s="415" t="s">
        <v>2200</v>
      </c>
      <c r="P1120" s="318" t="s">
        <v>1157</v>
      </c>
      <c r="Q1120" s="293" t="s">
        <v>2201</v>
      </c>
      <c r="R1120" s="293">
        <v>2</v>
      </c>
      <c r="S1120" s="517">
        <v>980</v>
      </c>
      <c r="T1120" s="520" t="e">
        <f>+[1]!Tabla46[[#This Row],[Precio Unitario]]*[1]!Tabla46[[#This Row],[Cantidad de Insumos]]</f>
        <v>#REF!</v>
      </c>
      <c r="U1120" s="414">
        <v>239301</v>
      </c>
      <c r="V1120" s="328" t="s">
        <v>926</v>
      </c>
      <c r="W1120" s="420"/>
    </row>
    <row r="1121" spans="2:23" ht="18.75" hidden="1" customHeight="1" x14ac:dyDescent="0.2">
      <c r="B1121" s="419" t="e">
        <f>IF(Tabla46[[#This Row],[Tipos de Acciones]]="","",CONCATENATE(Tabla46[[#This Row],[POA]],".",Tabla46[[#This Row],[SRS]],".",Tabla46[[#This Row],[AREA]],".",Tabla46[[#This Row],[TIPO]]))</f>
        <v>#REF!</v>
      </c>
      <c r="C1121" s="419" t="e">
        <f>IF(Tabla46[[#This Row],[Tipos de Acciones]]="","",'Formulario PPGR1'!#REF!)</f>
        <v>#REF!</v>
      </c>
      <c r="D1121" s="419" t="e">
        <f>IF(Tabla46[[#This Row],[Tipos de Acciones]]="","",'Formulario PPGR1'!#REF!)</f>
        <v>#REF!</v>
      </c>
      <c r="E1121" s="419" t="e">
        <f>IF(Tabla46[[#This Row],[Tipos de Acciones]]="","",'Formulario PPGR1'!#REF!)</f>
        <v>#REF!</v>
      </c>
      <c r="F1121" s="419" t="e">
        <f>IF(Tabla46[[#This Row],[Tipos de Acciones]]="","",'Formulario PPGR1'!#REF!)</f>
        <v>#REF!</v>
      </c>
      <c r="G1121" s="416" t="s">
        <v>936</v>
      </c>
      <c r="H1121" s="416" t="s">
        <v>2221</v>
      </c>
      <c r="I1121" s="417" t="s">
        <v>2241</v>
      </c>
      <c r="J1121" s="416" t="s">
        <v>2241</v>
      </c>
      <c r="K1121" s="418" t="s">
        <v>2243</v>
      </c>
      <c r="L1121" s="416" t="s">
        <v>469</v>
      </c>
      <c r="M1121" s="316" t="s">
        <v>2300</v>
      </c>
      <c r="N1121" s="316" t="s">
        <v>1157</v>
      </c>
      <c r="O1121" s="415" t="s">
        <v>2200</v>
      </c>
      <c r="P1121" s="318" t="s">
        <v>1157</v>
      </c>
      <c r="Q1121" s="293" t="s">
        <v>2201</v>
      </c>
      <c r="R1121" s="293">
        <v>2</v>
      </c>
      <c r="S1121" s="517">
        <v>3520</v>
      </c>
      <c r="T1121" s="520" t="e">
        <f>+[1]!Tabla46[[#This Row],[Precio Unitario]]*[1]!Tabla46[[#This Row],[Cantidad de Insumos]]</f>
        <v>#REF!</v>
      </c>
      <c r="U1121" s="414">
        <v>239301</v>
      </c>
      <c r="V1121" s="328" t="s">
        <v>926</v>
      </c>
      <c r="W1121" s="420"/>
    </row>
    <row r="1122" spans="2:23" ht="18.75" hidden="1" customHeight="1" x14ac:dyDescent="0.2">
      <c r="B1122" s="419" t="e">
        <f>IF(Tabla46[[#This Row],[Tipos de Acciones]]="","",CONCATENATE(Tabla46[[#This Row],[POA]],".",Tabla46[[#This Row],[SRS]],".",Tabla46[[#This Row],[AREA]],".",Tabla46[[#This Row],[TIPO]]))</f>
        <v>#REF!</v>
      </c>
      <c r="C1122" s="419" t="e">
        <f>IF(Tabla46[[#This Row],[Tipos de Acciones]]="","",'Formulario PPGR1'!#REF!)</f>
        <v>#REF!</v>
      </c>
      <c r="D1122" s="419" t="e">
        <f>IF(Tabla46[[#This Row],[Tipos de Acciones]]="","",'Formulario PPGR1'!#REF!)</f>
        <v>#REF!</v>
      </c>
      <c r="E1122" s="419" t="e">
        <f>IF(Tabla46[[#This Row],[Tipos de Acciones]]="","",'Formulario PPGR1'!#REF!)</f>
        <v>#REF!</v>
      </c>
      <c r="F1122" s="419" t="e">
        <f>IF(Tabla46[[#This Row],[Tipos de Acciones]]="","",'Formulario PPGR1'!#REF!)</f>
        <v>#REF!</v>
      </c>
      <c r="G1122" s="416" t="s">
        <v>936</v>
      </c>
      <c r="H1122" s="416" t="s">
        <v>2221</v>
      </c>
      <c r="I1122" s="417" t="s">
        <v>2236</v>
      </c>
      <c r="J1122" s="416" t="s">
        <v>2236</v>
      </c>
      <c r="K1122" s="418" t="s">
        <v>2239</v>
      </c>
      <c r="L1122" s="416" t="s">
        <v>469</v>
      </c>
      <c r="M1122" s="316" t="s">
        <v>2300</v>
      </c>
      <c r="N1122" s="316" t="s">
        <v>1157</v>
      </c>
      <c r="O1122" s="415" t="s">
        <v>2200</v>
      </c>
      <c r="P1122" s="318" t="s">
        <v>1157</v>
      </c>
      <c r="Q1122" s="293" t="s">
        <v>2201</v>
      </c>
      <c r="R1122" s="293">
        <v>2</v>
      </c>
      <c r="S1122" s="517">
        <v>15733.33</v>
      </c>
      <c r="T1122" s="520" t="e">
        <f>+[1]!Tabla46[[#This Row],[Precio Unitario]]*[1]!Tabla46[[#This Row],[Cantidad de Insumos]]</f>
        <v>#REF!</v>
      </c>
      <c r="U1122" s="414">
        <v>239301</v>
      </c>
      <c r="V1122" s="328" t="s">
        <v>926</v>
      </c>
      <c r="W1122" s="420"/>
    </row>
    <row r="1123" spans="2:23" ht="18.75" hidden="1" customHeight="1" x14ac:dyDescent="0.2">
      <c r="B1123" s="419" t="e">
        <f>IF(Tabla46[[#This Row],[Tipos de Acciones]]="","",CONCATENATE(Tabla46[[#This Row],[POA]],".",Tabla46[[#This Row],[SRS]],".",Tabla46[[#This Row],[AREA]],".",Tabla46[[#This Row],[TIPO]]))</f>
        <v>#REF!</v>
      </c>
      <c r="C1123" s="419" t="e">
        <f>IF(Tabla46[[#This Row],[Tipos de Acciones]]="","",'Formulario PPGR1'!#REF!)</f>
        <v>#REF!</v>
      </c>
      <c r="D1123" s="419" t="e">
        <f>IF(Tabla46[[#This Row],[Tipos de Acciones]]="","",'Formulario PPGR1'!#REF!)</f>
        <v>#REF!</v>
      </c>
      <c r="E1123" s="419" t="e">
        <f>IF(Tabla46[[#This Row],[Tipos de Acciones]]="","",'Formulario PPGR1'!#REF!)</f>
        <v>#REF!</v>
      </c>
      <c r="F1123" s="419" t="e">
        <f>IF(Tabla46[[#This Row],[Tipos de Acciones]]="","",'Formulario PPGR1'!#REF!)</f>
        <v>#REF!</v>
      </c>
      <c r="G1123" s="416" t="s">
        <v>936</v>
      </c>
      <c r="H1123" s="416" t="s">
        <v>2221</v>
      </c>
      <c r="I1123" s="417" t="s">
        <v>2236</v>
      </c>
      <c r="J1123" s="416" t="s">
        <v>2236</v>
      </c>
      <c r="K1123" s="418" t="s">
        <v>2240</v>
      </c>
      <c r="L1123" s="416" t="s">
        <v>469</v>
      </c>
      <c r="M1123" s="316" t="s">
        <v>2300</v>
      </c>
      <c r="N1123" s="316" t="s">
        <v>1157</v>
      </c>
      <c r="O1123" s="415" t="s">
        <v>2200</v>
      </c>
      <c r="P1123" s="318" t="s">
        <v>1157</v>
      </c>
      <c r="Q1123" s="293" t="s">
        <v>2201</v>
      </c>
      <c r="R1123" s="293">
        <v>2</v>
      </c>
      <c r="S1123" s="517">
        <v>4500</v>
      </c>
      <c r="T1123" s="520" t="e">
        <f>+[1]!Tabla46[[#This Row],[Precio Unitario]]*[1]!Tabla46[[#This Row],[Cantidad de Insumos]]</f>
        <v>#REF!</v>
      </c>
      <c r="U1123" s="414">
        <v>239301</v>
      </c>
      <c r="V1123" s="328" t="s">
        <v>926</v>
      </c>
      <c r="W1123" s="420"/>
    </row>
    <row r="1124" spans="2:23" ht="18.75" hidden="1" customHeight="1" x14ac:dyDescent="0.2">
      <c r="B1124" s="419" t="e">
        <f>IF(Tabla46[[#This Row],[Tipos de Acciones]]="","",CONCATENATE(Tabla46[[#This Row],[POA]],".",Tabla46[[#This Row],[SRS]],".",Tabla46[[#This Row],[AREA]],".",Tabla46[[#This Row],[TIPO]]))</f>
        <v>#REF!</v>
      </c>
      <c r="C1124" s="419" t="e">
        <f>IF(Tabla46[[#This Row],[Tipos de Acciones]]="","",'Formulario PPGR1'!#REF!)</f>
        <v>#REF!</v>
      </c>
      <c r="D1124" s="419" t="e">
        <f>IF(Tabla46[[#This Row],[Tipos de Acciones]]="","",'Formulario PPGR1'!#REF!)</f>
        <v>#REF!</v>
      </c>
      <c r="E1124" s="419" t="e">
        <f>IF(Tabla46[[#This Row],[Tipos de Acciones]]="","",'Formulario PPGR1'!#REF!)</f>
        <v>#REF!</v>
      </c>
      <c r="F1124" s="419" t="e">
        <f>IF(Tabla46[[#This Row],[Tipos de Acciones]]="","",'Formulario PPGR1'!#REF!)</f>
        <v>#REF!</v>
      </c>
      <c r="G1124" s="416" t="s">
        <v>936</v>
      </c>
      <c r="H1124" s="416" t="s">
        <v>2209</v>
      </c>
      <c r="I1124" s="417" t="s">
        <v>2200</v>
      </c>
      <c r="J1124" s="416" t="s">
        <v>2248</v>
      </c>
      <c r="K1124" s="418" t="s">
        <v>2248</v>
      </c>
      <c r="L1124" s="416" t="s">
        <v>469</v>
      </c>
      <c r="M1124" s="316" t="s">
        <v>2300</v>
      </c>
      <c r="N1124" s="316" t="s">
        <v>1157</v>
      </c>
      <c r="O1124" s="415" t="s">
        <v>2200</v>
      </c>
      <c r="P1124" s="318" t="s">
        <v>1157</v>
      </c>
      <c r="Q1124" s="293" t="s">
        <v>2201</v>
      </c>
      <c r="R1124" s="293">
        <v>1</v>
      </c>
      <c r="S1124" s="517">
        <v>30000</v>
      </c>
      <c r="T1124" s="520" t="e">
        <f>+[1]!Tabla46[[#This Row],[Precio Unitario]]*[1]!Tabla46[[#This Row],[Cantidad de Insumos]]</f>
        <v>#REF!</v>
      </c>
      <c r="U1124" s="414">
        <v>265801</v>
      </c>
      <c r="V1124" s="328" t="s">
        <v>926</v>
      </c>
      <c r="W1124" s="420"/>
    </row>
    <row r="1125" spans="2:23" ht="18.75" hidden="1" customHeight="1" x14ac:dyDescent="0.2">
      <c r="B1125" s="419" t="e">
        <f>IF(Tabla46[[#This Row],[Tipos de Acciones]]="","",CONCATENATE(Tabla46[[#This Row],[POA]],".",Tabla46[[#This Row],[SRS]],".",Tabla46[[#This Row],[AREA]],".",Tabla46[[#This Row],[TIPO]]))</f>
        <v>#REF!</v>
      </c>
      <c r="C1125" s="419" t="e">
        <f>IF(Tabla46[[#This Row],[Tipos de Acciones]]="","",'Formulario PPGR1'!#REF!)</f>
        <v>#REF!</v>
      </c>
      <c r="D1125" s="419" t="e">
        <f>IF(Tabla46[[#This Row],[Tipos de Acciones]]="","",'Formulario PPGR1'!#REF!)</f>
        <v>#REF!</v>
      </c>
      <c r="E1125" s="419" t="e">
        <f>IF(Tabla46[[#This Row],[Tipos de Acciones]]="","",'Formulario PPGR1'!#REF!)</f>
        <v>#REF!</v>
      </c>
      <c r="F1125" s="419" t="e">
        <f>IF(Tabla46[[#This Row],[Tipos de Acciones]]="","",'Formulario PPGR1'!#REF!)</f>
        <v>#REF!</v>
      </c>
      <c r="G1125" s="416" t="s">
        <v>934</v>
      </c>
      <c r="H1125" s="416" t="s">
        <v>2209</v>
      </c>
      <c r="I1125" s="417" t="s">
        <v>2200</v>
      </c>
      <c r="J1125" s="416" t="s">
        <v>2248</v>
      </c>
      <c r="K1125" s="418" t="s">
        <v>2248</v>
      </c>
      <c r="L1125" s="416" t="s">
        <v>469</v>
      </c>
      <c r="M1125" s="316" t="s">
        <v>2300</v>
      </c>
      <c r="N1125" s="316" t="s">
        <v>1157</v>
      </c>
      <c r="O1125" s="415" t="s">
        <v>2200</v>
      </c>
      <c r="P1125" s="318" t="s">
        <v>1157</v>
      </c>
      <c r="Q1125" s="293" t="s">
        <v>2201</v>
      </c>
      <c r="R1125" s="293">
        <v>3</v>
      </c>
      <c r="S1125" s="517">
        <v>5000</v>
      </c>
      <c r="T1125" s="520" t="e">
        <f>+[1]!Tabla46[[#This Row],[Precio Unitario]]*[1]!Tabla46[[#This Row],[Cantidad de Insumos]]</f>
        <v>#REF!</v>
      </c>
      <c r="U1125" s="414">
        <v>265801</v>
      </c>
      <c r="V1125" s="328" t="s">
        <v>926</v>
      </c>
      <c r="W1125" s="420"/>
    </row>
    <row r="1126" spans="2:23" ht="18.75" hidden="1" customHeight="1" x14ac:dyDescent="0.2">
      <c r="B1126" s="419" t="e">
        <f>IF(Tabla46[[#This Row],[Tipos de Acciones]]="","",CONCATENATE(Tabla46[[#This Row],[POA]],".",Tabla46[[#This Row],[SRS]],".",Tabla46[[#This Row],[AREA]],".",Tabla46[[#This Row],[TIPO]]))</f>
        <v>#REF!</v>
      </c>
      <c r="C1126" s="419" t="e">
        <f>IF(Tabla46[[#This Row],[Tipos de Acciones]]="","",'Formulario PPGR1'!#REF!)</f>
        <v>#REF!</v>
      </c>
      <c r="D1126" s="419" t="e">
        <f>IF(Tabla46[[#This Row],[Tipos de Acciones]]="","",'Formulario PPGR1'!#REF!)</f>
        <v>#REF!</v>
      </c>
      <c r="E1126" s="419" t="e">
        <f>IF(Tabla46[[#This Row],[Tipos de Acciones]]="","",'Formulario PPGR1'!#REF!)</f>
        <v>#REF!</v>
      </c>
      <c r="F1126" s="419" t="e">
        <f>IF(Tabla46[[#This Row],[Tipos de Acciones]]="","",'Formulario PPGR1'!#REF!)</f>
        <v>#REF!</v>
      </c>
      <c r="G1126" s="416" t="s">
        <v>936</v>
      </c>
      <c r="H1126" s="416" t="s">
        <v>2221</v>
      </c>
      <c r="I1126" s="417" t="s">
        <v>2244</v>
      </c>
      <c r="J1126" s="416" t="s">
        <v>2244</v>
      </c>
      <c r="K1126" s="418" t="s">
        <v>2245</v>
      </c>
      <c r="L1126" s="416" t="s">
        <v>469</v>
      </c>
      <c r="M1126" s="316" t="s">
        <v>2300</v>
      </c>
      <c r="N1126" s="316" t="s">
        <v>1157</v>
      </c>
      <c r="O1126" s="415" t="s">
        <v>2200</v>
      </c>
      <c r="P1126" s="318" t="s">
        <v>1157</v>
      </c>
      <c r="Q1126" s="293" t="s">
        <v>2201</v>
      </c>
      <c r="R1126" s="293">
        <v>1</v>
      </c>
      <c r="S1126" s="517">
        <v>14666.65</v>
      </c>
      <c r="T1126" s="520" t="e">
        <f>+[1]!Tabla46[[#This Row],[Precio Unitario]]*[1]!Tabla46[[#This Row],[Cantidad de Insumos]]</f>
        <v>#REF!</v>
      </c>
      <c r="U1126" s="414">
        <v>239601</v>
      </c>
      <c r="V1126" s="328" t="s">
        <v>926</v>
      </c>
      <c r="W1126" s="420"/>
    </row>
    <row r="1127" spans="2:23" ht="18.75" hidden="1" customHeight="1" x14ac:dyDescent="0.2">
      <c r="B1127" s="419" t="e">
        <f>IF(Tabla46[[#This Row],[Tipos de Acciones]]="","",CONCATENATE(Tabla46[[#This Row],[POA]],".",Tabla46[[#This Row],[SRS]],".",Tabla46[[#This Row],[AREA]],".",Tabla46[[#This Row],[TIPO]]))</f>
        <v>#REF!</v>
      </c>
      <c r="C1127" s="419" t="e">
        <f>IF(Tabla46[[#This Row],[Tipos de Acciones]]="","",'Formulario PPGR1'!#REF!)</f>
        <v>#REF!</v>
      </c>
      <c r="D1127" s="419" t="e">
        <f>IF(Tabla46[[#This Row],[Tipos de Acciones]]="","",'Formulario PPGR1'!#REF!)</f>
        <v>#REF!</v>
      </c>
      <c r="E1127" s="419" t="e">
        <f>IF(Tabla46[[#This Row],[Tipos de Acciones]]="","",'Formulario PPGR1'!#REF!)</f>
        <v>#REF!</v>
      </c>
      <c r="F1127" s="419" t="e">
        <f>IF(Tabla46[[#This Row],[Tipos de Acciones]]="","",'Formulario PPGR1'!#REF!)</f>
        <v>#REF!</v>
      </c>
      <c r="G1127" s="416" t="s">
        <v>936</v>
      </c>
      <c r="H1127" s="416" t="s">
        <v>2221</v>
      </c>
      <c r="I1127" s="417" t="s">
        <v>2246</v>
      </c>
      <c r="J1127" s="416" t="s">
        <v>2246</v>
      </c>
      <c r="K1127" s="418" t="s">
        <v>2247</v>
      </c>
      <c r="L1127" s="416" t="s">
        <v>469</v>
      </c>
      <c r="M1127" s="316" t="s">
        <v>2300</v>
      </c>
      <c r="N1127" s="316" t="s">
        <v>1157</v>
      </c>
      <c r="O1127" s="415" t="s">
        <v>2200</v>
      </c>
      <c r="P1127" s="318" t="s">
        <v>1157</v>
      </c>
      <c r="Q1127" s="293" t="s">
        <v>2201</v>
      </c>
      <c r="R1127" s="293">
        <v>1</v>
      </c>
      <c r="S1127" s="517">
        <v>257712</v>
      </c>
      <c r="T1127" s="520" t="e">
        <f>+[1]!Tabla46[[#This Row],[Precio Unitario]]*[1]!Tabla46[[#This Row],[Cantidad de Insumos]]</f>
        <v>#REF!</v>
      </c>
      <c r="U1127" s="414">
        <v>261401</v>
      </c>
      <c r="V1127" s="328" t="s">
        <v>926</v>
      </c>
      <c r="W1127" s="420"/>
    </row>
    <row r="1128" spans="2:23" ht="18.75" hidden="1" customHeight="1" x14ac:dyDescent="0.2">
      <c r="B1128" s="419" t="e">
        <f>IF(Tabla46[[#This Row],[Tipos de Acciones]]="","",CONCATENATE(Tabla46[[#This Row],[POA]],".",Tabla46[[#This Row],[SRS]],".",Tabla46[[#This Row],[AREA]],".",Tabla46[[#This Row],[TIPO]]))</f>
        <v>#REF!</v>
      </c>
      <c r="C1128" s="419" t="e">
        <f>IF(Tabla46[[#This Row],[Tipos de Acciones]]="","",'Formulario PPGR1'!#REF!)</f>
        <v>#REF!</v>
      </c>
      <c r="D1128" s="419" t="e">
        <f>IF(Tabla46[[#This Row],[Tipos de Acciones]]="","",'Formulario PPGR1'!#REF!)</f>
        <v>#REF!</v>
      </c>
      <c r="E1128" s="419" t="e">
        <f>IF(Tabla46[[#This Row],[Tipos de Acciones]]="","",'Formulario PPGR1'!#REF!)</f>
        <v>#REF!</v>
      </c>
      <c r="F1128" s="419" t="e">
        <f>IF(Tabla46[[#This Row],[Tipos de Acciones]]="","",'Formulario PPGR1'!#REF!)</f>
        <v>#REF!</v>
      </c>
      <c r="G1128" s="416" t="s">
        <v>936</v>
      </c>
      <c r="H1128" s="416" t="s">
        <v>2221</v>
      </c>
      <c r="I1128" s="417" t="s">
        <v>2236</v>
      </c>
      <c r="J1128" s="416" t="s">
        <v>2236</v>
      </c>
      <c r="K1128" s="418" t="s">
        <v>2238</v>
      </c>
      <c r="L1128" s="416" t="s">
        <v>469</v>
      </c>
      <c r="M1128" s="316" t="s">
        <v>2300</v>
      </c>
      <c r="N1128" s="316" t="s">
        <v>1157</v>
      </c>
      <c r="O1128" s="415" t="s">
        <v>2200</v>
      </c>
      <c r="P1128" s="318" t="s">
        <v>1157</v>
      </c>
      <c r="Q1128" s="293" t="s">
        <v>2201</v>
      </c>
      <c r="R1128" s="293">
        <v>2</v>
      </c>
      <c r="S1128" s="517">
        <v>4500</v>
      </c>
      <c r="T1128" s="520" t="e">
        <f>+[1]!Tabla46[[#This Row],[Precio Unitario]]*[1]!Tabla46[[#This Row],[Cantidad de Insumos]]</f>
        <v>#REF!</v>
      </c>
      <c r="U1128" s="414">
        <v>239301</v>
      </c>
      <c r="V1128" s="328" t="s">
        <v>926</v>
      </c>
      <c r="W1128" s="420"/>
    </row>
    <row r="1129" spans="2:23" ht="18.75" hidden="1" customHeight="1" x14ac:dyDescent="0.2">
      <c r="B1129" s="419" t="e">
        <f>IF(Tabla46[[#This Row],[Tipos de Acciones]]="","",CONCATENATE(Tabla46[[#This Row],[POA]],".",Tabla46[[#This Row],[SRS]],".",Tabla46[[#This Row],[AREA]],".",Tabla46[[#This Row],[TIPO]]))</f>
        <v>#REF!</v>
      </c>
      <c r="C1129" s="419" t="e">
        <f>IF(Tabla46[[#This Row],[Tipos de Acciones]]="","",'Formulario PPGR1'!#REF!)</f>
        <v>#REF!</v>
      </c>
      <c r="D1129" s="419" t="e">
        <f>IF(Tabla46[[#This Row],[Tipos de Acciones]]="","",'Formulario PPGR1'!#REF!)</f>
        <v>#REF!</v>
      </c>
      <c r="E1129" s="419" t="e">
        <f>IF(Tabla46[[#This Row],[Tipos de Acciones]]="","",'Formulario PPGR1'!#REF!)</f>
        <v>#REF!</v>
      </c>
      <c r="F1129" s="419" t="e">
        <f>IF(Tabla46[[#This Row],[Tipos de Acciones]]="","",'Formulario PPGR1'!#REF!)</f>
        <v>#REF!</v>
      </c>
      <c r="G1129" s="416" t="s">
        <v>936</v>
      </c>
      <c r="H1129" s="416" t="s">
        <v>2221</v>
      </c>
      <c r="I1129" s="417" t="s">
        <v>2227</v>
      </c>
      <c r="J1129" s="416" t="s">
        <v>2227</v>
      </c>
      <c r="K1129" s="418" t="s">
        <v>2228</v>
      </c>
      <c r="L1129" s="416" t="s">
        <v>469</v>
      </c>
      <c r="M1129" s="316" t="s">
        <v>2300</v>
      </c>
      <c r="N1129" s="316" t="s">
        <v>1157</v>
      </c>
      <c r="O1129" s="415" t="s">
        <v>2200</v>
      </c>
      <c r="P1129" s="318" t="s">
        <v>1157</v>
      </c>
      <c r="Q1129" s="293" t="s">
        <v>2201</v>
      </c>
      <c r="R1129" s="293">
        <v>1</v>
      </c>
      <c r="S1129" s="517">
        <v>12836.04</v>
      </c>
      <c r="T1129" s="520" t="e">
        <f>+[1]!Tabla46[[#This Row],[Precio Unitario]]*[1]!Tabla46[[#This Row],[Cantidad de Insumos]]</f>
        <v>#REF!</v>
      </c>
      <c r="U1129" s="414">
        <v>239301</v>
      </c>
      <c r="V1129" s="328" t="s">
        <v>926</v>
      </c>
      <c r="W1129" s="420"/>
    </row>
    <row r="1130" spans="2:23" ht="18.75" customHeight="1" x14ac:dyDescent="0.2">
      <c r="B1130" s="419" t="e">
        <f>IF(Tabla46[[#This Row],[Tipos de Acciones]]="","",CONCATENATE(Tabla46[[#This Row],[POA]],".",Tabla46[[#This Row],[SRS]],".",Tabla46[[#This Row],[AREA]],".",Tabla46[[#This Row],[TIPO]]))</f>
        <v>#REF!</v>
      </c>
      <c r="C1130" s="419" t="e">
        <f>IF(Tabla46[[#This Row],[Tipos de Acciones]]="","",'Formulario PPGR1'!#REF!)</f>
        <v>#REF!</v>
      </c>
      <c r="D1130" s="419" t="e">
        <f>IF(Tabla46[[#This Row],[Tipos de Acciones]]="","",'Formulario PPGR1'!#REF!)</f>
        <v>#REF!</v>
      </c>
      <c r="E1130" s="419" t="e">
        <f>IF(Tabla46[[#This Row],[Tipos de Acciones]]="","",'Formulario PPGR1'!#REF!)</f>
        <v>#REF!</v>
      </c>
      <c r="F1130" s="419" t="e">
        <f>IF(Tabla46[[#This Row],[Tipos de Acciones]]="","",'Formulario PPGR1'!#REF!)</f>
        <v>#REF!</v>
      </c>
      <c r="G1130" s="416" t="s">
        <v>936</v>
      </c>
      <c r="H1130" s="416" t="s">
        <v>2221</v>
      </c>
      <c r="I1130" s="417" t="s">
        <v>2229</v>
      </c>
      <c r="J1130" s="416" t="s">
        <v>2229</v>
      </c>
      <c r="K1130" s="418" t="s">
        <v>2230</v>
      </c>
      <c r="L1130" s="416" t="s">
        <v>469</v>
      </c>
      <c r="M1130" s="316" t="s">
        <v>2300</v>
      </c>
      <c r="N1130" s="316" t="s">
        <v>1157</v>
      </c>
      <c r="O1130" s="415" t="s">
        <v>2200</v>
      </c>
      <c r="P1130" s="318" t="s">
        <v>1157</v>
      </c>
      <c r="Q1130" s="293" t="s">
        <v>2201</v>
      </c>
      <c r="R1130" s="293">
        <v>1</v>
      </c>
      <c r="S1130" s="517">
        <v>180000</v>
      </c>
      <c r="T1130" s="520" t="e">
        <f>+[1]!Tabla46[[#This Row],[Precio Unitario]]*[1]!Tabla46[[#This Row],[Cantidad de Insumos]]</f>
        <v>#REF!</v>
      </c>
      <c r="U1130" s="414">
        <v>263101</v>
      </c>
      <c r="V1130" s="328" t="s">
        <v>926</v>
      </c>
      <c r="W1130" s="420"/>
    </row>
    <row r="1131" spans="2:23" ht="18.75" hidden="1" customHeight="1" x14ac:dyDescent="0.2">
      <c r="B1131" s="419" t="e">
        <f>IF(Tabla46[[#This Row],[Tipos de Acciones]]="","",CONCATENATE(Tabla46[[#This Row],[POA]],".",Tabla46[[#This Row],[SRS]],".",Tabla46[[#This Row],[AREA]],".",Tabla46[[#This Row],[TIPO]]))</f>
        <v>#REF!</v>
      </c>
      <c r="C1131" s="419" t="e">
        <f>IF(Tabla46[[#This Row],[Tipos de Acciones]]="","",'Formulario PPGR1'!#REF!)</f>
        <v>#REF!</v>
      </c>
      <c r="D1131" s="419" t="e">
        <f>IF(Tabla46[[#This Row],[Tipos de Acciones]]="","",'Formulario PPGR1'!#REF!)</f>
        <v>#REF!</v>
      </c>
      <c r="E1131" s="419" t="e">
        <f>IF(Tabla46[[#This Row],[Tipos de Acciones]]="","",'Formulario PPGR1'!#REF!)</f>
        <v>#REF!</v>
      </c>
      <c r="F1131" s="419" t="e">
        <f>IF(Tabla46[[#This Row],[Tipos de Acciones]]="","",'Formulario PPGR1'!#REF!)</f>
        <v>#REF!</v>
      </c>
      <c r="G1131" s="416" t="s">
        <v>934</v>
      </c>
      <c r="H1131" s="416" t="s">
        <v>2206</v>
      </c>
      <c r="I1131" s="417" t="s">
        <v>2212</v>
      </c>
      <c r="J1131" s="416" t="s">
        <v>2212</v>
      </c>
      <c r="K1131" s="418" t="s">
        <v>2213</v>
      </c>
      <c r="L1131" s="416" t="s">
        <v>469</v>
      </c>
      <c r="M1131" s="316" t="s">
        <v>2300</v>
      </c>
      <c r="N1131" s="316" t="s">
        <v>1157</v>
      </c>
      <c r="O1131" s="415" t="s">
        <v>2200</v>
      </c>
      <c r="P1131" s="318" t="s">
        <v>1157</v>
      </c>
      <c r="Q1131" s="293" t="s">
        <v>2201</v>
      </c>
      <c r="R1131" s="293">
        <v>3</v>
      </c>
      <c r="S1131" s="517">
        <v>5000</v>
      </c>
      <c r="T1131" s="520" t="e">
        <f>+[1]!Tabla46[[#This Row],[Precio Unitario]]*[1]!Tabla46[[#This Row],[Cantidad de Insumos]]</f>
        <v>#REF!</v>
      </c>
      <c r="U1131" s="414">
        <v>261301</v>
      </c>
      <c r="V1131" s="328" t="s">
        <v>926</v>
      </c>
      <c r="W1131" s="420"/>
    </row>
    <row r="1132" spans="2:23" ht="18.75" hidden="1" customHeight="1" x14ac:dyDescent="0.2">
      <c r="B1132" s="419" t="e">
        <f>IF(Tabla46[[#This Row],[Tipos de Acciones]]="","",CONCATENATE(Tabla46[[#This Row],[POA]],".",Tabla46[[#This Row],[SRS]],".",Tabla46[[#This Row],[AREA]],".",Tabla46[[#This Row],[TIPO]]))</f>
        <v>#REF!</v>
      </c>
      <c r="C1132" s="419" t="e">
        <f>IF(Tabla46[[#This Row],[Tipos de Acciones]]="","",'Formulario PPGR1'!#REF!)</f>
        <v>#REF!</v>
      </c>
      <c r="D1132" s="419" t="e">
        <f>IF(Tabla46[[#This Row],[Tipos de Acciones]]="","",'Formulario PPGR1'!#REF!)</f>
        <v>#REF!</v>
      </c>
      <c r="E1132" s="419" t="e">
        <f>IF(Tabla46[[#This Row],[Tipos de Acciones]]="","",'Formulario PPGR1'!#REF!)</f>
        <v>#REF!</v>
      </c>
      <c r="F1132" s="419" t="e">
        <f>IF(Tabla46[[#This Row],[Tipos de Acciones]]="","",'Formulario PPGR1'!#REF!)</f>
        <v>#REF!</v>
      </c>
      <c r="G1132" s="416" t="s">
        <v>936</v>
      </c>
      <c r="H1132" s="416" t="s">
        <v>2215</v>
      </c>
      <c r="I1132" s="417" t="s">
        <v>2216</v>
      </c>
      <c r="J1132" s="416" t="s">
        <v>2216</v>
      </c>
      <c r="K1132" s="418" t="s">
        <v>2217</v>
      </c>
      <c r="L1132" s="416" t="s">
        <v>469</v>
      </c>
      <c r="M1132" s="316" t="s">
        <v>2300</v>
      </c>
      <c r="N1132" s="316" t="s">
        <v>1157</v>
      </c>
      <c r="O1132" s="415" t="s">
        <v>2200</v>
      </c>
      <c r="P1132" s="318" t="s">
        <v>1157</v>
      </c>
      <c r="Q1132" s="293" t="s">
        <v>2201</v>
      </c>
      <c r="R1132" s="293">
        <v>1</v>
      </c>
      <c r="S1132" s="517">
        <v>15000</v>
      </c>
      <c r="T1132" s="520" t="e">
        <f>+[1]!Tabla46[[#This Row],[Precio Unitario]]*[1]!Tabla46[[#This Row],[Cantidad de Insumos]]</f>
        <v>#REF!</v>
      </c>
      <c r="U1132" s="414">
        <v>239601</v>
      </c>
      <c r="V1132" s="328" t="s">
        <v>926</v>
      </c>
      <c r="W1132" s="420"/>
    </row>
    <row r="1133" spans="2:23" ht="18.75" hidden="1" customHeight="1" x14ac:dyDescent="0.2">
      <c r="B1133" s="419" t="e">
        <f>IF(Tabla46[[#This Row],[Tipos de Acciones]]="","",CONCATENATE(Tabla46[[#This Row],[POA]],".",Tabla46[[#This Row],[SRS]],".",Tabla46[[#This Row],[AREA]],".",Tabla46[[#This Row],[TIPO]]))</f>
        <v>#REF!</v>
      </c>
      <c r="C1133" s="419" t="e">
        <f>IF(Tabla46[[#This Row],[Tipos de Acciones]]="","",'Formulario PPGR1'!#REF!)</f>
        <v>#REF!</v>
      </c>
      <c r="D1133" s="419" t="e">
        <f>IF(Tabla46[[#This Row],[Tipos de Acciones]]="","",'Formulario PPGR1'!#REF!)</f>
        <v>#REF!</v>
      </c>
      <c r="E1133" s="419" t="e">
        <f>IF(Tabla46[[#This Row],[Tipos de Acciones]]="","",'Formulario PPGR1'!#REF!)</f>
        <v>#REF!</v>
      </c>
      <c r="F1133" s="419" t="e">
        <f>IF(Tabla46[[#This Row],[Tipos de Acciones]]="","",'Formulario PPGR1'!#REF!)</f>
        <v>#REF!</v>
      </c>
      <c r="G1133" s="416" t="s">
        <v>936</v>
      </c>
      <c r="H1133" s="416" t="s">
        <v>2221</v>
      </c>
      <c r="I1133" s="417" t="s">
        <v>2236</v>
      </c>
      <c r="J1133" s="416" t="s">
        <v>2236</v>
      </c>
      <c r="K1133" s="418" t="s">
        <v>2240</v>
      </c>
      <c r="L1133" s="416" t="s">
        <v>469</v>
      </c>
      <c r="M1133" s="316" t="s">
        <v>2301</v>
      </c>
      <c r="N1133" s="316" t="s">
        <v>1157</v>
      </c>
      <c r="O1133" s="415" t="s">
        <v>2200</v>
      </c>
      <c r="P1133" s="318" t="s">
        <v>1157</v>
      </c>
      <c r="Q1133" s="293" t="s">
        <v>2201</v>
      </c>
      <c r="R1133" s="293">
        <v>2</v>
      </c>
      <c r="S1133" s="517">
        <v>4500</v>
      </c>
      <c r="T1133" s="520" t="e">
        <f>+[1]!Tabla46[[#This Row],[Precio Unitario]]*[1]!Tabla46[[#This Row],[Cantidad de Insumos]]</f>
        <v>#REF!</v>
      </c>
      <c r="U1133" s="414">
        <v>239301</v>
      </c>
      <c r="V1133" s="328" t="s">
        <v>926</v>
      </c>
      <c r="W1133" s="420"/>
    </row>
    <row r="1134" spans="2:23" ht="18.75" hidden="1" customHeight="1" x14ac:dyDescent="0.2">
      <c r="B1134" s="419" t="e">
        <f>IF(Tabla46[[#This Row],[Tipos de Acciones]]="","",CONCATENATE(Tabla46[[#This Row],[POA]],".",Tabla46[[#This Row],[SRS]],".",Tabla46[[#This Row],[AREA]],".",Tabla46[[#This Row],[TIPO]]))</f>
        <v>#REF!</v>
      </c>
      <c r="C1134" s="419" t="e">
        <f>IF(Tabla46[[#This Row],[Tipos de Acciones]]="","",'Formulario PPGR1'!#REF!)</f>
        <v>#REF!</v>
      </c>
      <c r="D1134" s="419" t="e">
        <f>IF(Tabla46[[#This Row],[Tipos de Acciones]]="","",'Formulario PPGR1'!#REF!)</f>
        <v>#REF!</v>
      </c>
      <c r="E1134" s="419" t="e">
        <f>IF(Tabla46[[#This Row],[Tipos de Acciones]]="","",'Formulario PPGR1'!#REF!)</f>
        <v>#REF!</v>
      </c>
      <c r="F1134" s="419" t="e">
        <f>IF(Tabla46[[#This Row],[Tipos de Acciones]]="","",'Formulario PPGR1'!#REF!)</f>
        <v>#REF!</v>
      </c>
      <c r="G1134" s="416" t="s">
        <v>936</v>
      </c>
      <c r="H1134" s="416" t="s">
        <v>2221</v>
      </c>
      <c r="I1134" s="417" t="s">
        <v>2241</v>
      </c>
      <c r="J1134" s="416" t="s">
        <v>2241</v>
      </c>
      <c r="K1134" s="418" t="s">
        <v>2242</v>
      </c>
      <c r="L1134" s="416" t="s">
        <v>469</v>
      </c>
      <c r="M1134" s="316" t="s">
        <v>2301</v>
      </c>
      <c r="N1134" s="316" t="s">
        <v>1157</v>
      </c>
      <c r="O1134" s="415" t="s">
        <v>2200</v>
      </c>
      <c r="P1134" s="318" t="s">
        <v>1157</v>
      </c>
      <c r="Q1134" s="293" t="s">
        <v>2201</v>
      </c>
      <c r="R1134" s="293">
        <v>2</v>
      </c>
      <c r="S1134" s="517">
        <v>980</v>
      </c>
      <c r="T1134" s="520" t="e">
        <f>+[1]!Tabla46[[#This Row],[Precio Unitario]]*[1]!Tabla46[[#This Row],[Cantidad de Insumos]]</f>
        <v>#REF!</v>
      </c>
      <c r="U1134" s="414">
        <v>239301</v>
      </c>
      <c r="V1134" s="328" t="s">
        <v>926</v>
      </c>
      <c r="W1134" s="420"/>
    </row>
    <row r="1135" spans="2:23" ht="18.75" hidden="1" customHeight="1" x14ac:dyDescent="0.2">
      <c r="B1135" s="419" t="e">
        <f>IF(Tabla46[[#This Row],[Tipos de Acciones]]="","",CONCATENATE(Tabla46[[#This Row],[POA]],".",Tabla46[[#This Row],[SRS]],".",Tabla46[[#This Row],[AREA]],".",Tabla46[[#This Row],[TIPO]]))</f>
        <v>#REF!</v>
      </c>
      <c r="C1135" s="419" t="e">
        <f>IF(Tabla46[[#This Row],[Tipos de Acciones]]="","",'Formulario PPGR1'!#REF!)</f>
        <v>#REF!</v>
      </c>
      <c r="D1135" s="419" t="e">
        <f>IF(Tabla46[[#This Row],[Tipos de Acciones]]="","",'Formulario PPGR1'!#REF!)</f>
        <v>#REF!</v>
      </c>
      <c r="E1135" s="419" t="e">
        <f>IF(Tabla46[[#This Row],[Tipos de Acciones]]="","",'Formulario PPGR1'!#REF!)</f>
        <v>#REF!</v>
      </c>
      <c r="F1135" s="419" t="e">
        <f>IF(Tabla46[[#This Row],[Tipos de Acciones]]="","",'Formulario PPGR1'!#REF!)</f>
        <v>#REF!</v>
      </c>
      <c r="G1135" s="416" t="s">
        <v>936</v>
      </c>
      <c r="H1135" s="416" t="s">
        <v>2221</v>
      </c>
      <c r="I1135" s="417" t="s">
        <v>2241</v>
      </c>
      <c r="J1135" s="416" t="s">
        <v>2241</v>
      </c>
      <c r="K1135" s="418" t="s">
        <v>2243</v>
      </c>
      <c r="L1135" s="416" t="s">
        <v>469</v>
      </c>
      <c r="M1135" s="316" t="s">
        <v>2301</v>
      </c>
      <c r="N1135" s="316" t="s">
        <v>1157</v>
      </c>
      <c r="O1135" s="415" t="s">
        <v>2200</v>
      </c>
      <c r="P1135" s="318" t="s">
        <v>1157</v>
      </c>
      <c r="Q1135" s="293" t="s">
        <v>2201</v>
      </c>
      <c r="R1135" s="293">
        <v>2</v>
      </c>
      <c r="S1135" s="517">
        <v>3520</v>
      </c>
      <c r="T1135" s="520" t="e">
        <f>+[1]!Tabla46[[#This Row],[Precio Unitario]]*[1]!Tabla46[[#This Row],[Cantidad de Insumos]]</f>
        <v>#REF!</v>
      </c>
      <c r="U1135" s="414">
        <v>239301</v>
      </c>
      <c r="V1135" s="328" t="s">
        <v>926</v>
      </c>
      <c r="W1135" s="420"/>
    </row>
    <row r="1136" spans="2:23" ht="18.75" hidden="1" customHeight="1" x14ac:dyDescent="0.2">
      <c r="B1136" s="419" t="e">
        <f>IF(Tabla46[[#This Row],[Tipos de Acciones]]="","",CONCATENATE(Tabla46[[#This Row],[POA]],".",Tabla46[[#This Row],[SRS]],".",Tabla46[[#This Row],[AREA]],".",Tabla46[[#This Row],[TIPO]]))</f>
        <v>#REF!</v>
      </c>
      <c r="C1136" s="419" t="e">
        <f>IF(Tabla46[[#This Row],[Tipos de Acciones]]="","",'Formulario PPGR1'!#REF!)</f>
        <v>#REF!</v>
      </c>
      <c r="D1136" s="419" t="e">
        <f>IF(Tabla46[[#This Row],[Tipos de Acciones]]="","",'Formulario PPGR1'!#REF!)</f>
        <v>#REF!</v>
      </c>
      <c r="E1136" s="419" t="e">
        <f>IF(Tabla46[[#This Row],[Tipos de Acciones]]="","",'Formulario PPGR1'!#REF!)</f>
        <v>#REF!</v>
      </c>
      <c r="F1136" s="419" t="e">
        <f>IF(Tabla46[[#This Row],[Tipos de Acciones]]="","",'Formulario PPGR1'!#REF!)</f>
        <v>#REF!</v>
      </c>
      <c r="G1136" s="416" t="s">
        <v>936</v>
      </c>
      <c r="H1136" s="416" t="s">
        <v>2221</v>
      </c>
      <c r="I1136" s="417" t="s">
        <v>2244</v>
      </c>
      <c r="J1136" s="416" t="s">
        <v>2244</v>
      </c>
      <c r="K1136" s="418" t="s">
        <v>2245</v>
      </c>
      <c r="L1136" s="416" t="s">
        <v>469</v>
      </c>
      <c r="M1136" s="316" t="s">
        <v>2301</v>
      </c>
      <c r="N1136" s="316" t="s">
        <v>1157</v>
      </c>
      <c r="O1136" s="415" t="s">
        <v>2200</v>
      </c>
      <c r="P1136" s="318" t="s">
        <v>1157</v>
      </c>
      <c r="Q1136" s="293" t="s">
        <v>2201</v>
      </c>
      <c r="R1136" s="293">
        <v>1</v>
      </c>
      <c r="S1136" s="517">
        <v>14666.65</v>
      </c>
      <c r="T1136" s="520" t="e">
        <f>+[1]!Tabla46[[#This Row],[Precio Unitario]]*[1]!Tabla46[[#This Row],[Cantidad de Insumos]]</f>
        <v>#REF!</v>
      </c>
      <c r="U1136" s="414">
        <v>239601</v>
      </c>
      <c r="V1136" s="328" t="s">
        <v>926</v>
      </c>
      <c r="W1136" s="420"/>
    </row>
    <row r="1137" spans="2:23" ht="18.75" hidden="1" customHeight="1" x14ac:dyDescent="0.2">
      <c r="B1137" s="419" t="e">
        <f>IF(Tabla46[[#This Row],[Tipos de Acciones]]="","",CONCATENATE(Tabla46[[#This Row],[POA]],".",Tabla46[[#This Row],[SRS]],".",Tabla46[[#This Row],[AREA]],".",Tabla46[[#This Row],[TIPO]]))</f>
        <v>#REF!</v>
      </c>
      <c r="C1137" s="419" t="e">
        <f>IF(Tabla46[[#This Row],[Tipos de Acciones]]="","",'Formulario PPGR1'!#REF!)</f>
        <v>#REF!</v>
      </c>
      <c r="D1137" s="419" t="e">
        <f>IF(Tabla46[[#This Row],[Tipos de Acciones]]="","",'Formulario PPGR1'!#REF!)</f>
        <v>#REF!</v>
      </c>
      <c r="E1137" s="419" t="e">
        <f>IF(Tabla46[[#This Row],[Tipos de Acciones]]="","",'Formulario PPGR1'!#REF!)</f>
        <v>#REF!</v>
      </c>
      <c r="F1137" s="419" t="e">
        <f>IF(Tabla46[[#This Row],[Tipos de Acciones]]="","",'Formulario PPGR1'!#REF!)</f>
        <v>#REF!</v>
      </c>
      <c r="G1137" s="416" t="s">
        <v>936</v>
      </c>
      <c r="H1137" s="416" t="s">
        <v>2221</v>
      </c>
      <c r="I1137" s="417" t="s">
        <v>2246</v>
      </c>
      <c r="J1137" s="416" t="s">
        <v>2246</v>
      </c>
      <c r="K1137" s="418" t="s">
        <v>2247</v>
      </c>
      <c r="L1137" s="416" t="s">
        <v>469</v>
      </c>
      <c r="M1137" s="316" t="s">
        <v>2301</v>
      </c>
      <c r="N1137" s="316" t="s">
        <v>1157</v>
      </c>
      <c r="O1137" s="415" t="s">
        <v>2200</v>
      </c>
      <c r="P1137" s="318" t="s">
        <v>1157</v>
      </c>
      <c r="Q1137" s="293" t="s">
        <v>2201</v>
      </c>
      <c r="R1137" s="293">
        <v>1</v>
      </c>
      <c r="S1137" s="517">
        <v>257712</v>
      </c>
      <c r="T1137" s="520" t="e">
        <f>+[1]!Tabla46[[#This Row],[Precio Unitario]]*[1]!Tabla46[[#This Row],[Cantidad de Insumos]]</f>
        <v>#REF!</v>
      </c>
      <c r="U1137" s="414">
        <v>261401</v>
      </c>
      <c r="V1137" s="328" t="s">
        <v>926</v>
      </c>
      <c r="W1137" s="420"/>
    </row>
    <row r="1138" spans="2:23" ht="18.75" hidden="1" customHeight="1" x14ac:dyDescent="0.2">
      <c r="B1138" s="419" t="e">
        <f>IF(Tabla46[[#This Row],[Tipos de Acciones]]="","",CONCATENATE(Tabla46[[#This Row],[POA]],".",Tabla46[[#This Row],[SRS]],".",Tabla46[[#This Row],[AREA]],".",Tabla46[[#This Row],[TIPO]]))</f>
        <v>#REF!</v>
      </c>
      <c r="C1138" s="419" t="e">
        <f>IF(Tabla46[[#This Row],[Tipos de Acciones]]="","",'Formulario PPGR1'!#REF!)</f>
        <v>#REF!</v>
      </c>
      <c r="D1138" s="419" t="e">
        <f>IF(Tabla46[[#This Row],[Tipos de Acciones]]="","",'Formulario PPGR1'!#REF!)</f>
        <v>#REF!</v>
      </c>
      <c r="E1138" s="419" t="e">
        <f>IF(Tabla46[[#This Row],[Tipos de Acciones]]="","",'Formulario PPGR1'!#REF!)</f>
        <v>#REF!</v>
      </c>
      <c r="F1138" s="419" t="e">
        <f>IF(Tabla46[[#This Row],[Tipos de Acciones]]="","",'Formulario PPGR1'!#REF!)</f>
        <v>#REF!</v>
      </c>
      <c r="G1138" s="416" t="s">
        <v>936</v>
      </c>
      <c r="H1138" s="416" t="s">
        <v>2209</v>
      </c>
      <c r="I1138" s="417" t="s">
        <v>2200</v>
      </c>
      <c r="J1138" s="416" t="s">
        <v>2248</v>
      </c>
      <c r="K1138" s="418" t="s">
        <v>2248</v>
      </c>
      <c r="L1138" s="416" t="s">
        <v>469</v>
      </c>
      <c r="M1138" s="316" t="s">
        <v>2301</v>
      </c>
      <c r="N1138" s="316" t="s">
        <v>1157</v>
      </c>
      <c r="O1138" s="415" t="s">
        <v>2200</v>
      </c>
      <c r="P1138" s="318" t="s">
        <v>1157</v>
      </c>
      <c r="Q1138" s="293" t="s">
        <v>2201</v>
      </c>
      <c r="R1138" s="293">
        <v>1</v>
      </c>
      <c r="S1138" s="517">
        <v>30000</v>
      </c>
      <c r="T1138" s="520" t="e">
        <f>+[1]!Tabla46[[#This Row],[Precio Unitario]]*[1]!Tabla46[[#This Row],[Cantidad de Insumos]]</f>
        <v>#REF!</v>
      </c>
      <c r="U1138" s="414">
        <v>265801</v>
      </c>
      <c r="V1138" s="328" t="s">
        <v>926</v>
      </c>
      <c r="W1138" s="420"/>
    </row>
    <row r="1139" spans="2:23" ht="18.75" hidden="1" customHeight="1" x14ac:dyDescent="0.2">
      <c r="B1139" s="419" t="e">
        <f>IF(Tabla46[[#This Row],[Tipos de Acciones]]="","",CONCATENATE(Tabla46[[#This Row],[POA]],".",Tabla46[[#This Row],[SRS]],".",Tabla46[[#This Row],[AREA]],".",Tabla46[[#This Row],[TIPO]]))</f>
        <v>#REF!</v>
      </c>
      <c r="C1139" s="419" t="e">
        <f>IF(Tabla46[[#This Row],[Tipos de Acciones]]="","",'Formulario PPGR1'!#REF!)</f>
        <v>#REF!</v>
      </c>
      <c r="D1139" s="419" t="e">
        <f>IF(Tabla46[[#This Row],[Tipos de Acciones]]="","",'Formulario PPGR1'!#REF!)</f>
        <v>#REF!</v>
      </c>
      <c r="E1139" s="419" t="e">
        <f>IF(Tabla46[[#This Row],[Tipos de Acciones]]="","",'Formulario PPGR1'!#REF!)</f>
        <v>#REF!</v>
      </c>
      <c r="F1139" s="419" t="e">
        <f>IF(Tabla46[[#This Row],[Tipos de Acciones]]="","",'Formulario PPGR1'!#REF!)</f>
        <v>#REF!</v>
      </c>
      <c r="G1139" s="416" t="s">
        <v>934</v>
      </c>
      <c r="H1139" s="416" t="s">
        <v>2209</v>
      </c>
      <c r="I1139" s="417" t="s">
        <v>2200</v>
      </c>
      <c r="J1139" s="416" t="s">
        <v>2248</v>
      </c>
      <c r="K1139" s="418" t="s">
        <v>2248</v>
      </c>
      <c r="L1139" s="416" t="s">
        <v>469</v>
      </c>
      <c r="M1139" s="316" t="s">
        <v>2301</v>
      </c>
      <c r="N1139" s="316" t="s">
        <v>1157</v>
      </c>
      <c r="O1139" s="415" t="s">
        <v>2200</v>
      </c>
      <c r="P1139" s="318" t="s">
        <v>1157</v>
      </c>
      <c r="Q1139" s="293" t="s">
        <v>2201</v>
      </c>
      <c r="R1139" s="293">
        <v>3</v>
      </c>
      <c r="S1139" s="517">
        <v>5000</v>
      </c>
      <c r="T1139" s="520" t="e">
        <f>+[1]!Tabla46[[#This Row],[Precio Unitario]]*[1]!Tabla46[[#This Row],[Cantidad de Insumos]]</f>
        <v>#REF!</v>
      </c>
      <c r="U1139" s="414">
        <v>265801</v>
      </c>
      <c r="V1139" s="328" t="s">
        <v>926</v>
      </c>
      <c r="W1139" s="420"/>
    </row>
    <row r="1140" spans="2:23" ht="18.75" hidden="1" customHeight="1" x14ac:dyDescent="0.2">
      <c r="B1140" s="419" t="e">
        <f>IF(Tabla46[[#This Row],[Tipos de Acciones]]="","",CONCATENATE(Tabla46[[#This Row],[POA]],".",Tabla46[[#This Row],[SRS]],".",Tabla46[[#This Row],[AREA]],".",Tabla46[[#This Row],[TIPO]]))</f>
        <v>#REF!</v>
      </c>
      <c r="C1140" s="419" t="e">
        <f>IF(Tabla46[[#This Row],[Tipos de Acciones]]="","",'Formulario PPGR1'!#REF!)</f>
        <v>#REF!</v>
      </c>
      <c r="D1140" s="419" t="e">
        <f>IF(Tabla46[[#This Row],[Tipos de Acciones]]="","",'Formulario PPGR1'!#REF!)</f>
        <v>#REF!</v>
      </c>
      <c r="E1140" s="419" t="e">
        <f>IF(Tabla46[[#This Row],[Tipos de Acciones]]="","",'Formulario PPGR1'!#REF!)</f>
        <v>#REF!</v>
      </c>
      <c r="F1140" s="419" t="e">
        <f>IF(Tabla46[[#This Row],[Tipos de Acciones]]="","",'Formulario PPGR1'!#REF!)</f>
        <v>#REF!</v>
      </c>
      <c r="G1140" s="416" t="s">
        <v>936</v>
      </c>
      <c r="H1140" s="416" t="s">
        <v>2221</v>
      </c>
      <c r="I1140" s="417" t="s">
        <v>2233</v>
      </c>
      <c r="J1140" s="416" t="s">
        <v>2234</v>
      </c>
      <c r="K1140" s="418" t="s">
        <v>2235</v>
      </c>
      <c r="L1140" s="416" t="s">
        <v>469</v>
      </c>
      <c r="M1140" s="316" t="s">
        <v>2301</v>
      </c>
      <c r="N1140" s="316" t="s">
        <v>1157</v>
      </c>
      <c r="O1140" s="415" t="s">
        <v>2200</v>
      </c>
      <c r="P1140" s="318" t="s">
        <v>1157</v>
      </c>
      <c r="Q1140" s="293" t="s">
        <v>2201</v>
      </c>
      <c r="R1140" s="293">
        <v>1</v>
      </c>
      <c r="S1140" s="517">
        <v>8270</v>
      </c>
      <c r="T1140" s="520" t="e">
        <f>+[1]!Tabla46[[#This Row],[Precio Unitario]]*[1]!Tabla46[[#This Row],[Cantidad de Insumos]]</f>
        <v>#REF!</v>
      </c>
      <c r="U1140" s="414">
        <v>239301</v>
      </c>
      <c r="V1140" s="328" t="s">
        <v>926</v>
      </c>
      <c r="W1140" s="420"/>
    </row>
    <row r="1141" spans="2:23" ht="18.75" hidden="1" customHeight="1" x14ac:dyDescent="0.2">
      <c r="B1141" s="419" t="e">
        <f>IF(Tabla46[[#This Row],[Tipos de Acciones]]="","",CONCATENATE(Tabla46[[#This Row],[POA]],".",Tabla46[[#This Row],[SRS]],".",Tabla46[[#This Row],[AREA]],".",Tabla46[[#This Row],[TIPO]]))</f>
        <v>#REF!</v>
      </c>
      <c r="C1141" s="419" t="e">
        <f>IF(Tabla46[[#This Row],[Tipos de Acciones]]="","",'Formulario PPGR1'!#REF!)</f>
        <v>#REF!</v>
      </c>
      <c r="D1141" s="419" t="e">
        <f>IF(Tabla46[[#This Row],[Tipos de Acciones]]="","",'Formulario PPGR1'!#REF!)</f>
        <v>#REF!</v>
      </c>
      <c r="E1141" s="419" t="e">
        <f>IF(Tabla46[[#This Row],[Tipos de Acciones]]="","",'Formulario PPGR1'!#REF!)</f>
        <v>#REF!</v>
      </c>
      <c r="F1141" s="419" t="e">
        <f>IF(Tabla46[[#This Row],[Tipos de Acciones]]="","",'Formulario PPGR1'!#REF!)</f>
        <v>#REF!</v>
      </c>
      <c r="G1141" s="416" t="s">
        <v>936</v>
      </c>
      <c r="H1141" s="416" t="s">
        <v>2221</v>
      </c>
      <c r="I1141" s="417" t="s">
        <v>2233</v>
      </c>
      <c r="J1141" s="416" t="s">
        <v>2234</v>
      </c>
      <c r="K1141" s="418" t="s">
        <v>2251</v>
      </c>
      <c r="L1141" s="416" t="s">
        <v>469</v>
      </c>
      <c r="M1141" s="316" t="s">
        <v>2301</v>
      </c>
      <c r="N1141" s="316" t="s">
        <v>1157</v>
      </c>
      <c r="O1141" s="415" t="s">
        <v>2200</v>
      </c>
      <c r="P1141" s="318" t="s">
        <v>1157</v>
      </c>
      <c r="Q1141" s="293" t="s">
        <v>2201</v>
      </c>
      <c r="R1141" s="293">
        <v>1</v>
      </c>
      <c r="S1141" s="517">
        <v>8270</v>
      </c>
      <c r="T1141" s="520" t="e">
        <f>+[1]!Tabla46[[#This Row],[Precio Unitario]]*[1]!Tabla46[[#This Row],[Cantidad de Insumos]]</f>
        <v>#REF!</v>
      </c>
      <c r="U1141" s="414">
        <v>239301</v>
      </c>
      <c r="V1141" s="328" t="s">
        <v>926</v>
      </c>
      <c r="W1141" s="420"/>
    </row>
    <row r="1142" spans="2:23" ht="18.75" hidden="1" customHeight="1" x14ac:dyDescent="0.2">
      <c r="B1142" s="419" t="e">
        <f>IF(Tabla46[[#This Row],[Tipos de Acciones]]="","",CONCATENATE(Tabla46[[#This Row],[POA]],".",Tabla46[[#This Row],[SRS]],".",Tabla46[[#This Row],[AREA]],".",Tabla46[[#This Row],[TIPO]]))</f>
        <v>#REF!</v>
      </c>
      <c r="C1142" s="419" t="e">
        <f>IF(Tabla46[[#This Row],[Tipos de Acciones]]="","",'Formulario PPGR1'!#REF!)</f>
        <v>#REF!</v>
      </c>
      <c r="D1142" s="419" t="e">
        <f>IF(Tabla46[[#This Row],[Tipos de Acciones]]="","",'Formulario PPGR1'!#REF!)</f>
        <v>#REF!</v>
      </c>
      <c r="E1142" s="419" t="e">
        <f>IF(Tabla46[[#This Row],[Tipos de Acciones]]="","",'Formulario PPGR1'!#REF!)</f>
        <v>#REF!</v>
      </c>
      <c r="F1142" s="419" t="e">
        <f>IF(Tabla46[[#This Row],[Tipos de Acciones]]="","",'Formulario PPGR1'!#REF!)</f>
        <v>#REF!</v>
      </c>
      <c r="G1142" s="416" t="s">
        <v>936</v>
      </c>
      <c r="H1142" s="416" t="s">
        <v>2206</v>
      </c>
      <c r="I1142" s="417" t="s">
        <v>2212</v>
      </c>
      <c r="J1142" s="416" t="s">
        <v>2212</v>
      </c>
      <c r="K1142" s="418" t="s">
        <v>2213</v>
      </c>
      <c r="L1142" s="416" t="s">
        <v>469</v>
      </c>
      <c r="M1142" s="316" t="s">
        <v>2301</v>
      </c>
      <c r="N1142" s="316" t="s">
        <v>1157</v>
      </c>
      <c r="O1142" s="415" t="s">
        <v>2200</v>
      </c>
      <c r="P1142" s="318" t="s">
        <v>1157</v>
      </c>
      <c r="Q1142" s="293" t="s">
        <v>2201</v>
      </c>
      <c r="R1142" s="293">
        <v>1</v>
      </c>
      <c r="S1142" s="517">
        <v>56050</v>
      </c>
      <c r="T1142" s="520" t="e">
        <f>+[1]!Tabla46[[#This Row],[Precio Unitario]]*[1]!Tabla46[[#This Row],[Cantidad de Insumos]]</f>
        <v>#REF!</v>
      </c>
      <c r="U1142" s="414">
        <v>261301</v>
      </c>
      <c r="V1142" s="328" t="s">
        <v>926</v>
      </c>
      <c r="W1142" s="420"/>
    </row>
    <row r="1143" spans="2:23" ht="18.75" hidden="1" customHeight="1" x14ac:dyDescent="0.2">
      <c r="B1143" s="419" t="e">
        <f>IF(Tabla46[[#This Row],[Tipos de Acciones]]="","",CONCATENATE(Tabla46[[#This Row],[POA]],".",Tabla46[[#This Row],[SRS]],".",Tabla46[[#This Row],[AREA]],".",Tabla46[[#This Row],[TIPO]]))</f>
        <v>#REF!</v>
      </c>
      <c r="C1143" s="419" t="e">
        <f>IF(Tabla46[[#This Row],[Tipos de Acciones]]="","",'Formulario PPGR1'!#REF!)</f>
        <v>#REF!</v>
      </c>
      <c r="D1143" s="419" t="e">
        <f>IF(Tabla46[[#This Row],[Tipos de Acciones]]="","",'Formulario PPGR1'!#REF!)</f>
        <v>#REF!</v>
      </c>
      <c r="E1143" s="419" t="e">
        <f>IF(Tabla46[[#This Row],[Tipos de Acciones]]="","",'Formulario PPGR1'!#REF!)</f>
        <v>#REF!</v>
      </c>
      <c r="F1143" s="419" t="e">
        <f>IF(Tabla46[[#This Row],[Tipos de Acciones]]="","",'Formulario PPGR1'!#REF!)</f>
        <v>#REF!</v>
      </c>
      <c r="G1143" s="416" t="s">
        <v>934</v>
      </c>
      <c r="H1143" s="416" t="s">
        <v>2206</v>
      </c>
      <c r="I1143" s="417" t="s">
        <v>2212</v>
      </c>
      <c r="J1143" s="416" t="s">
        <v>2212</v>
      </c>
      <c r="K1143" s="418" t="s">
        <v>2213</v>
      </c>
      <c r="L1143" s="416" t="s">
        <v>469</v>
      </c>
      <c r="M1143" s="316" t="s">
        <v>2301</v>
      </c>
      <c r="N1143" s="316" t="s">
        <v>1157</v>
      </c>
      <c r="O1143" s="415" t="s">
        <v>2200</v>
      </c>
      <c r="P1143" s="318" t="s">
        <v>1157</v>
      </c>
      <c r="Q1143" s="293" t="s">
        <v>2201</v>
      </c>
      <c r="R1143" s="293">
        <v>3</v>
      </c>
      <c r="S1143" s="517">
        <v>5000</v>
      </c>
      <c r="T1143" s="520" t="e">
        <f>+[1]!Tabla46[[#This Row],[Precio Unitario]]*[1]!Tabla46[[#This Row],[Cantidad de Insumos]]</f>
        <v>#REF!</v>
      </c>
      <c r="U1143" s="414">
        <v>261301</v>
      </c>
      <c r="V1143" s="328" t="s">
        <v>926</v>
      </c>
      <c r="W1143" s="420"/>
    </row>
    <row r="1144" spans="2:23" ht="18.75" hidden="1" customHeight="1" x14ac:dyDescent="0.2">
      <c r="B1144" s="419" t="e">
        <f>IF(Tabla46[[#This Row],[Tipos de Acciones]]="","",CONCATENATE(Tabla46[[#This Row],[POA]],".",Tabla46[[#This Row],[SRS]],".",Tabla46[[#This Row],[AREA]],".",Tabla46[[#This Row],[TIPO]]))</f>
        <v>#REF!</v>
      </c>
      <c r="C1144" s="419" t="e">
        <f>IF(Tabla46[[#This Row],[Tipos de Acciones]]="","",'Formulario PPGR1'!#REF!)</f>
        <v>#REF!</v>
      </c>
      <c r="D1144" s="419" t="e">
        <f>IF(Tabla46[[#This Row],[Tipos de Acciones]]="","",'Formulario PPGR1'!#REF!)</f>
        <v>#REF!</v>
      </c>
      <c r="E1144" s="419" t="e">
        <f>IF(Tabla46[[#This Row],[Tipos de Acciones]]="","",'Formulario PPGR1'!#REF!)</f>
        <v>#REF!</v>
      </c>
      <c r="F1144" s="419" t="e">
        <f>IF(Tabla46[[#This Row],[Tipos de Acciones]]="","",'Formulario PPGR1'!#REF!)</f>
        <v>#REF!</v>
      </c>
      <c r="G1144" s="416" t="s">
        <v>936</v>
      </c>
      <c r="H1144" s="416" t="s">
        <v>2215</v>
      </c>
      <c r="I1144" s="417" t="s">
        <v>2216</v>
      </c>
      <c r="J1144" s="416" t="s">
        <v>2216</v>
      </c>
      <c r="K1144" s="418" t="s">
        <v>2217</v>
      </c>
      <c r="L1144" s="416" t="s">
        <v>469</v>
      </c>
      <c r="M1144" s="316" t="s">
        <v>2301</v>
      </c>
      <c r="N1144" s="316" t="s">
        <v>1157</v>
      </c>
      <c r="O1144" s="415" t="s">
        <v>2200</v>
      </c>
      <c r="P1144" s="318" t="s">
        <v>1157</v>
      </c>
      <c r="Q1144" s="293" t="s">
        <v>2201</v>
      </c>
      <c r="R1144" s="293">
        <v>1</v>
      </c>
      <c r="S1144" s="517">
        <v>15000</v>
      </c>
      <c r="T1144" s="520" t="e">
        <f>+[1]!Tabla46[[#This Row],[Precio Unitario]]*[1]!Tabla46[[#This Row],[Cantidad de Insumos]]</f>
        <v>#REF!</v>
      </c>
      <c r="U1144" s="414">
        <v>239601</v>
      </c>
      <c r="V1144" s="328" t="s">
        <v>926</v>
      </c>
      <c r="W1144" s="420"/>
    </row>
    <row r="1145" spans="2:23" ht="18.75" hidden="1" customHeight="1" x14ac:dyDescent="0.2">
      <c r="B1145" s="419" t="e">
        <f>IF(Tabla46[[#This Row],[Tipos de Acciones]]="","",CONCATENATE(Tabla46[[#This Row],[POA]],".",Tabla46[[#This Row],[SRS]],".",Tabla46[[#This Row],[AREA]],".",Tabla46[[#This Row],[TIPO]]))</f>
        <v>#REF!</v>
      </c>
      <c r="C1145" s="419" t="e">
        <f>IF(Tabla46[[#This Row],[Tipos de Acciones]]="","",'Formulario PPGR1'!#REF!)</f>
        <v>#REF!</v>
      </c>
      <c r="D1145" s="419" t="e">
        <f>IF(Tabla46[[#This Row],[Tipos de Acciones]]="","",'Formulario PPGR1'!#REF!)</f>
        <v>#REF!</v>
      </c>
      <c r="E1145" s="419" t="e">
        <f>IF(Tabla46[[#This Row],[Tipos de Acciones]]="","",'Formulario PPGR1'!#REF!)</f>
        <v>#REF!</v>
      </c>
      <c r="F1145" s="419" t="e">
        <f>IF(Tabla46[[#This Row],[Tipos de Acciones]]="","",'Formulario PPGR1'!#REF!)</f>
        <v>#REF!</v>
      </c>
      <c r="G1145" s="416" t="s">
        <v>936</v>
      </c>
      <c r="H1145" s="416" t="s">
        <v>2218</v>
      </c>
      <c r="I1145" s="417" t="s">
        <v>2219</v>
      </c>
      <c r="J1145" s="416" t="s">
        <v>2219</v>
      </c>
      <c r="K1145" s="418" t="s">
        <v>2220</v>
      </c>
      <c r="L1145" s="416" t="s">
        <v>469</v>
      </c>
      <c r="M1145" s="316" t="s">
        <v>2301</v>
      </c>
      <c r="N1145" s="316" t="s">
        <v>1157</v>
      </c>
      <c r="O1145" s="415" t="s">
        <v>2200</v>
      </c>
      <c r="P1145" s="318" t="s">
        <v>1157</v>
      </c>
      <c r="Q1145" s="293" t="s">
        <v>2201</v>
      </c>
      <c r="R1145" s="293">
        <v>2</v>
      </c>
      <c r="S1145" s="517">
        <v>8600</v>
      </c>
      <c r="T1145" s="520" t="e">
        <f>+[1]!Tabla46[[#This Row],[Precio Unitario]]*[1]!Tabla46[[#This Row],[Cantidad de Insumos]]</f>
        <v>#REF!</v>
      </c>
      <c r="U1145" s="414">
        <v>239601</v>
      </c>
      <c r="V1145" s="328" t="s">
        <v>926</v>
      </c>
      <c r="W1145" s="420"/>
    </row>
    <row r="1146" spans="2:23" ht="18.75" hidden="1" customHeight="1" x14ac:dyDescent="0.2">
      <c r="B1146" s="419" t="e">
        <f>IF(Tabla46[[#This Row],[Tipos de Acciones]]="","",CONCATENATE(Tabla46[[#This Row],[POA]],".",Tabla46[[#This Row],[SRS]],".",Tabla46[[#This Row],[AREA]],".",Tabla46[[#This Row],[TIPO]]))</f>
        <v>#REF!</v>
      </c>
      <c r="C1146" s="419" t="e">
        <f>IF(Tabla46[[#This Row],[Tipos de Acciones]]="","",'Formulario PPGR1'!#REF!)</f>
        <v>#REF!</v>
      </c>
      <c r="D1146" s="419" t="e">
        <f>IF(Tabla46[[#This Row],[Tipos de Acciones]]="","",'Formulario PPGR1'!#REF!)</f>
        <v>#REF!</v>
      </c>
      <c r="E1146" s="419" t="e">
        <f>IF(Tabla46[[#This Row],[Tipos de Acciones]]="","",'Formulario PPGR1'!#REF!)</f>
        <v>#REF!</v>
      </c>
      <c r="F1146" s="419" t="e">
        <f>IF(Tabla46[[#This Row],[Tipos de Acciones]]="","",'Formulario PPGR1'!#REF!)</f>
        <v>#REF!</v>
      </c>
      <c r="G1146" s="416" t="s">
        <v>936</v>
      </c>
      <c r="H1146" s="416" t="s">
        <v>2221</v>
      </c>
      <c r="I1146" s="417" t="s">
        <v>2222</v>
      </c>
      <c r="J1146" s="416" t="s">
        <v>2222</v>
      </c>
      <c r="K1146" s="418" t="s">
        <v>2223</v>
      </c>
      <c r="L1146" s="416" t="s">
        <v>469</v>
      </c>
      <c r="M1146" s="316" t="s">
        <v>2301</v>
      </c>
      <c r="N1146" s="316" t="s">
        <v>1157</v>
      </c>
      <c r="O1146" s="415" t="s">
        <v>2200</v>
      </c>
      <c r="P1146" s="318" t="s">
        <v>1157</v>
      </c>
      <c r="Q1146" s="293" t="s">
        <v>2201</v>
      </c>
      <c r="R1146" s="293">
        <v>2</v>
      </c>
      <c r="S1146" s="517">
        <v>43660</v>
      </c>
      <c r="T1146" s="520" t="e">
        <f>+[1]!Tabla46[[#This Row],[Precio Unitario]]*[1]!Tabla46[[#This Row],[Cantidad de Insumos]]</f>
        <v>#REF!</v>
      </c>
      <c r="U1146" s="414">
        <v>261901</v>
      </c>
      <c r="V1146" s="328" t="s">
        <v>926</v>
      </c>
      <c r="W1146" s="420"/>
    </row>
    <row r="1147" spans="2:23" ht="18.75" hidden="1" customHeight="1" x14ac:dyDescent="0.2">
      <c r="B1147" s="419" t="e">
        <f>IF(Tabla46[[#This Row],[Tipos de Acciones]]="","",CONCATENATE(Tabla46[[#This Row],[POA]],".",Tabla46[[#This Row],[SRS]],".",Tabla46[[#This Row],[AREA]],".",Tabla46[[#This Row],[TIPO]]))</f>
        <v>#REF!</v>
      </c>
      <c r="C1147" s="419" t="e">
        <f>IF(Tabla46[[#This Row],[Tipos de Acciones]]="","",'Formulario PPGR1'!#REF!)</f>
        <v>#REF!</v>
      </c>
      <c r="D1147" s="419" t="e">
        <f>IF(Tabla46[[#This Row],[Tipos de Acciones]]="","",'Formulario PPGR1'!#REF!)</f>
        <v>#REF!</v>
      </c>
      <c r="E1147" s="419" t="e">
        <f>IF(Tabla46[[#This Row],[Tipos de Acciones]]="","",'Formulario PPGR1'!#REF!)</f>
        <v>#REF!</v>
      </c>
      <c r="F1147" s="419" t="e">
        <f>IF(Tabla46[[#This Row],[Tipos de Acciones]]="","",'Formulario PPGR1'!#REF!)</f>
        <v>#REF!</v>
      </c>
      <c r="G1147" s="416" t="s">
        <v>936</v>
      </c>
      <c r="H1147" s="416" t="s">
        <v>2221</v>
      </c>
      <c r="I1147" s="417" t="s">
        <v>2236</v>
      </c>
      <c r="J1147" s="416" t="s">
        <v>2236</v>
      </c>
      <c r="K1147" s="418" t="s">
        <v>2237</v>
      </c>
      <c r="L1147" s="416" t="s">
        <v>469</v>
      </c>
      <c r="M1147" s="316" t="s">
        <v>2301</v>
      </c>
      <c r="N1147" s="316" t="s">
        <v>1157</v>
      </c>
      <c r="O1147" s="415" t="s">
        <v>2200</v>
      </c>
      <c r="P1147" s="318" t="s">
        <v>1157</v>
      </c>
      <c r="Q1147" s="293" t="s">
        <v>2201</v>
      </c>
      <c r="R1147" s="293">
        <v>2</v>
      </c>
      <c r="S1147" s="517">
        <v>15733.33</v>
      </c>
      <c r="T1147" s="520" t="e">
        <f>+[1]!Tabla46[[#This Row],[Precio Unitario]]*[1]!Tabla46[[#This Row],[Cantidad de Insumos]]</f>
        <v>#REF!</v>
      </c>
      <c r="U1147" s="414">
        <v>239301</v>
      </c>
      <c r="V1147" s="328" t="s">
        <v>926</v>
      </c>
      <c r="W1147" s="420"/>
    </row>
    <row r="1148" spans="2:23" ht="18.75" hidden="1" customHeight="1" x14ac:dyDescent="0.2">
      <c r="B1148" s="419" t="e">
        <f>IF(Tabla46[[#This Row],[Tipos de Acciones]]="","",CONCATENATE(Tabla46[[#This Row],[POA]],".",Tabla46[[#This Row],[SRS]],".",Tabla46[[#This Row],[AREA]],".",Tabla46[[#This Row],[TIPO]]))</f>
        <v>#REF!</v>
      </c>
      <c r="C1148" s="419" t="e">
        <f>IF(Tabla46[[#This Row],[Tipos de Acciones]]="","",'Formulario PPGR1'!#REF!)</f>
        <v>#REF!</v>
      </c>
      <c r="D1148" s="419" t="e">
        <f>IF(Tabla46[[#This Row],[Tipos de Acciones]]="","",'Formulario PPGR1'!#REF!)</f>
        <v>#REF!</v>
      </c>
      <c r="E1148" s="419" t="e">
        <f>IF(Tabla46[[#This Row],[Tipos de Acciones]]="","",'Formulario PPGR1'!#REF!)</f>
        <v>#REF!</v>
      </c>
      <c r="F1148" s="419" t="e">
        <f>IF(Tabla46[[#This Row],[Tipos de Acciones]]="","",'Formulario PPGR1'!#REF!)</f>
        <v>#REF!</v>
      </c>
      <c r="G1148" s="416" t="s">
        <v>936</v>
      </c>
      <c r="H1148" s="416" t="s">
        <v>2221</v>
      </c>
      <c r="I1148" s="417" t="s">
        <v>2236</v>
      </c>
      <c r="J1148" s="416" t="s">
        <v>2236</v>
      </c>
      <c r="K1148" s="418" t="s">
        <v>2238</v>
      </c>
      <c r="L1148" s="416" t="s">
        <v>469</v>
      </c>
      <c r="M1148" s="316" t="s">
        <v>2301</v>
      </c>
      <c r="N1148" s="316" t="s">
        <v>1157</v>
      </c>
      <c r="O1148" s="415" t="s">
        <v>2200</v>
      </c>
      <c r="P1148" s="318" t="s">
        <v>1157</v>
      </c>
      <c r="Q1148" s="293" t="s">
        <v>2201</v>
      </c>
      <c r="R1148" s="293">
        <v>2</v>
      </c>
      <c r="S1148" s="517">
        <v>4500</v>
      </c>
      <c r="T1148" s="520" t="e">
        <f>+[1]!Tabla46[[#This Row],[Precio Unitario]]*[1]!Tabla46[[#This Row],[Cantidad de Insumos]]</f>
        <v>#REF!</v>
      </c>
      <c r="U1148" s="414">
        <v>239301</v>
      </c>
      <c r="V1148" s="328" t="s">
        <v>926</v>
      </c>
      <c r="W1148" s="420"/>
    </row>
    <row r="1149" spans="2:23" ht="18.75" hidden="1" customHeight="1" x14ac:dyDescent="0.2">
      <c r="B1149" s="419" t="e">
        <f>IF(Tabla46[[#This Row],[Tipos de Acciones]]="","",CONCATENATE(Tabla46[[#This Row],[POA]],".",Tabla46[[#This Row],[SRS]],".",Tabla46[[#This Row],[AREA]],".",Tabla46[[#This Row],[TIPO]]))</f>
        <v>#REF!</v>
      </c>
      <c r="C1149" s="419" t="e">
        <f>IF(Tabla46[[#This Row],[Tipos de Acciones]]="","",'Formulario PPGR1'!#REF!)</f>
        <v>#REF!</v>
      </c>
      <c r="D1149" s="419" t="e">
        <f>IF(Tabla46[[#This Row],[Tipos de Acciones]]="","",'Formulario PPGR1'!#REF!)</f>
        <v>#REF!</v>
      </c>
      <c r="E1149" s="419" t="e">
        <f>IF(Tabla46[[#This Row],[Tipos de Acciones]]="","",'Formulario PPGR1'!#REF!)</f>
        <v>#REF!</v>
      </c>
      <c r="F1149" s="419" t="e">
        <f>IF(Tabla46[[#This Row],[Tipos de Acciones]]="","",'Formulario PPGR1'!#REF!)</f>
        <v>#REF!</v>
      </c>
      <c r="G1149" s="416" t="s">
        <v>936</v>
      </c>
      <c r="H1149" s="416" t="s">
        <v>2221</v>
      </c>
      <c r="I1149" s="417" t="s">
        <v>2236</v>
      </c>
      <c r="J1149" s="416" t="s">
        <v>2236</v>
      </c>
      <c r="K1149" s="418" t="s">
        <v>2239</v>
      </c>
      <c r="L1149" s="416" t="s">
        <v>469</v>
      </c>
      <c r="M1149" s="316" t="s">
        <v>2301</v>
      </c>
      <c r="N1149" s="316" t="s">
        <v>1157</v>
      </c>
      <c r="O1149" s="415" t="s">
        <v>2200</v>
      </c>
      <c r="P1149" s="318" t="s">
        <v>1157</v>
      </c>
      <c r="Q1149" s="293" t="s">
        <v>2201</v>
      </c>
      <c r="R1149" s="293">
        <v>2</v>
      </c>
      <c r="S1149" s="517">
        <v>15733.33</v>
      </c>
      <c r="T1149" s="520" t="e">
        <f>+[1]!Tabla46[[#This Row],[Precio Unitario]]*[1]!Tabla46[[#This Row],[Cantidad de Insumos]]</f>
        <v>#REF!</v>
      </c>
      <c r="U1149" s="414">
        <v>239301</v>
      </c>
      <c r="V1149" s="328" t="s">
        <v>926</v>
      </c>
      <c r="W1149" s="420"/>
    </row>
    <row r="1150" spans="2:23" ht="18.75" hidden="1" customHeight="1" x14ac:dyDescent="0.2">
      <c r="B1150" s="419" t="e">
        <f>IF(Tabla46[[#This Row],[Tipos de Acciones]]="","",CONCATENATE(Tabla46[[#This Row],[POA]],".",Tabla46[[#This Row],[SRS]],".",Tabla46[[#This Row],[AREA]],".",Tabla46[[#This Row],[TIPO]]))</f>
        <v>#REF!</v>
      </c>
      <c r="C1150" s="419" t="e">
        <f>IF(Tabla46[[#This Row],[Tipos de Acciones]]="","",'Formulario PPGR1'!#REF!)</f>
        <v>#REF!</v>
      </c>
      <c r="D1150" s="419" t="e">
        <f>IF(Tabla46[[#This Row],[Tipos de Acciones]]="","",'Formulario PPGR1'!#REF!)</f>
        <v>#REF!</v>
      </c>
      <c r="E1150" s="419" t="e">
        <f>IF(Tabla46[[#This Row],[Tipos de Acciones]]="","",'Formulario PPGR1'!#REF!)</f>
        <v>#REF!</v>
      </c>
      <c r="F1150" s="419" t="e">
        <f>IF(Tabla46[[#This Row],[Tipos de Acciones]]="","",'Formulario PPGR1'!#REF!)</f>
        <v>#REF!</v>
      </c>
      <c r="G1150" s="416" t="s">
        <v>936</v>
      </c>
      <c r="H1150" s="416" t="s">
        <v>2221</v>
      </c>
      <c r="I1150" s="417" t="s">
        <v>2224</v>
      </c>
      <c r="J1150" s="416" t="s">
        <v>2224</v>
      </c>
      <c r="K1150" s="418" t="s">
        <v>2225</v>
      </c>
      <c r="L1150" s="416" t="s">
        <v>469</v>
      </c>
      <c r="M1150" s="316" t="s">
        <v>2301</v>
      </c>
      <c r="N1150" s="316" t="s">
        <v>1157</v>
      </c>
      <c r="O1150" s="415" t="s">
        <v>2200</v>
      </c>
      <c r="P1150" s="318" t="s">
        <v>1157</v>
      </c>
      <c r="Q1150" s="293" t="s">
        <v>2201</v>
      </c>
      <c r="R1150" s="293">
        <v>1</v>
      </c>
      <c r="S1150" s="517">
        <v>44333.33</v>
      </c>
      <c r="T1150" s="520" t="e">
        <f>+[1]!Tabla46[[#This Row],[Precio Unitario]]*[1]!Tabla46[[#This Row],[Cantidad de Insumos]]</f>
        <v>#REF!</v>
      </c>
      <c r="U1150" s="414">
        <v>239301</v>
      </c>
      <c r="V1150" s="328" t="s">
        <v>926</v>
      </c>
      <c r="W1150" s="420"/>
    </row>
    <row r="1151" spans="2:23" ht="18.75" hidden="1" customHeight="1" x14ac:dyDescent="0.2">
      <c r="B1151" s="419" t="e">
        <f>IF(Tabla46[[#This Row],[Tipos de Acciones]]="","",CONCATENATE(Tabla46[[#This Row],[POA]],".",Tabla46[[#This Row],[SRS]],".",Tabla46[[#This Row],[AREA]],".",Tabla46[[#This Row],[TIPO]]))</f>
        <v>#REF!</v>
      </c>
      <c r="C1151" s="419" t="e">
        <f>IF(Tabla46[[#This Row],[Tipos de Acciones]]="","",'Formulario PPGR1'!#REF!)</f>
        <v>#REF!</v>
      </c>
      <c r="D1151" s="419" t="e">
        <f>IF(Tabla46[[#This Row],[Tipos de Acciones]]="","",'Formulario PPGR1'!#REF!)</f>
        <v>#REF!</v>
      </c>
      <c r="E1151" s="419" t="e">
        <f>IF(Tabla46[[#This Row],[Tipos de Acciones]]="","",'Formulario PPGR1'!#REF!)</f>
        <v>#REF!</v>
      </c>
      <c r="F1151" s="419" t="e">
        <f>IF(Tabla46[[#This Row],[Tipos de Acciones]]="","",'Formulario PPGR1'!#REF!)</f>
        <v>#REF!</v>
      </c>
      <c r="G1151" s="416" t="s">
        <v>936</v>
      </c>
      <c r="H1151" s="416" t="s">
        <v>2221</v>
      </c>
      <c r="I1151" s="417" t="s">
        <v>2222</v>
      </c>
      <c r="J1151" s="416" t="s">
        <v>2222</v>
      </c>
      <c r="K1151" s="418" t="s">
        <v>2226</v>
      </c>
      <c r="L1151" s="416" t="s">
        <v>469</v>
      </c>
      <c r="M1151" s="316" t="s">
        <v>2301</v>
      </c>
      <c r="N1151" s="316" t="s">
        <v>1157</v>
      </c>
      <c r="O1151" s="415" t="s">
        <v>2200</v>
      </c>
      <c r="P1151" s="318" t="s">
        <v>1157</v>
      </c>
      <c r="Q1151" s="293" t="s">
        <v>2201</v>
      </c>
      <c r="R1151" s="293">
        <v>1</v>
      </c>
      <c r="S1151" s="517">
        <v>104465.4</v>
      </c>
      <c r="T1151" s="520" t="e">
        <f>+[1]!Tabla46[[#This Row],[Precio Unitario]]*[1]!Tabla46[[#This Row],[Cantidad de Insumos]]</f>
        <v>#REF!</v>
      </c>
      <c r="U1151" s="414">
        <v>261901</v>
      </c>
      <c r="V1151" s="328" t="s">
        <v>926</v>
      </c>
      <c r="W1151" s="420"/>
    </row>
    <row r="1152" spans="2:23" ht="18.75" hidden="1" customHeight="1" x14ac:dyDescent="0.2">
      <c r="B1152" s="419" t="e">
        <f>IF(Tabla46[[#This Row],[Tipos de Acciones]]="","",CONCATENATE(Tabla46[[#This Row],[POA]],".",Tabla46[[#This Row],[SRS]],".",Tabla46[[#This Row],[AREA]],".",Tabla46[[#This Row],[TIPO]]))</f>
        <v>#REF!</v>
      </c>
      <c r="C1152" s="419" t="e">
        <f>IF(Tabla46[[#This Row],[Tipos de Acciones]]="","",'Formulario PPGR1'!#REF!)</f>
        <v>#REF!</v>
      </c>
      <c r="D1152" s="419" t="e">
        <f>IF(Tabla46[[#This Row],[Tipos de Acciones]]="","",'Formulario PPGR1'!#REF!)</f>
        <v>#REF!</v>
      </c>
      <c r="E1152" s="419" t="e">
        <f>IF(Tabla46[[#This Row],[Tipos de Acciones]]="","",'Formulario PPGR1'!#REF!)</f>
        <v>#REF!</v>
      </c>
      <c r="F1152" s="419" t="e">
        <f>IF(Tabla46[[#This Row],[Tipos de Acciones]]="","",'Formulario PPGR1'!#REF!)</f>
        <v>#REF!</v>
      </c>
      <c r="G1152" s="416" t="s">
        <v>936</v>
      </c>
      <c r="H1152" s="416" t="s">
        <v>2221</v>
      </c>
      <c r="I1152" s="417" t="s">
        <v>2227</v>
      </c>
      <c r="J1152" s="416" t="s">
        <v>2227</v>
      </c>
      <c r="K1152" s="418" t="s">
        <v>2228</v>
      </c>
      <c r="L1152" s="416" t="s">
        <v>469</v>
      </c>
      <c r="M1152" s="316" t="s">
        <v>2301</v>
      </c>
      <c r="N1152" s="316" t="s">
        <v>1157</v>
      </c>
      <c r="O1152" s="415" t="s">
        <v>2200</v>
      </c>
      <c r="P1152" s="318" t="s">
        <v>1157</v>
      </c>
      <c r="Q1152" s="293" t="s">
        <v>2201</v>
      </c>
      <c r="R1152" s="293">
        <v>1</v>
      </c>
      <c r="S1152" s="517">
        <v>12836.04</v>
      </c>
      <c r="T1152" s="520" t="e">
        <f>+[1]!Tabla46[[#This Row],[Precio Unitario]]*[1]!Tabla46[[#This Row],[Cantidad de Insumos]]</f>
        <v>#REF!</v>
      </c>
      <c r="U1152" s="414">
        <v>239301</v>
      </c>
      <c r="V1152" s="328" t="s">
        <v>926</v>
      </c>
      <c r="W1152" s="420"/>
    </row>
    <row r="1153" spans="2:23" ht="18.75" customHeight="1" x14ac:dyDescent="0.2">
      <c r="B1153" s="419" t="e">
        <f>IF(Tabla46[[#This Row],[Tipos de Acciones]]="","",CONCATENATE(Tabla46[[#This Row],[POA]],".",Tabla46[[#This Row],[SRS]],".",Tabla46[[#This Row],[AREA]],".",Tabla46[[#This Row],[TIPO]]))</f>
        <v>#REF!</v>
      </c>
      <c r="C1153" s="419" t="e">
        <f>IF(Tabla46[[#This Row],[Tipos de Acciones]]="","",'Formulario PPGR1'!#REF!)</f>
        <v>#REF!</v>
      </c>
      <c r="D1153" s="419" t="e">
        <f>IF(Tabla46[[#This Row],[Tipos de Acciones]]="","",'Formulario PPGR1'!#REF!)</f>
        <v>#REF!</v>
      </c>
      <c r="E1153" s="419" t="e">
        <f>IF(Tabla46[[#This Row],[Tipos de Acciones]]="","",'Formulario PPGR1'!#REF!)</f>
        <v>#REF!</v>
      </c>
      <c r="F1153" s="419" t="e">
        <f>IF(Tabla46[[#This Row],[Tipos de Acciones]]="","",'Formulario PPGR1'!#REF!)</f>
        <v>#REF!</v>
      </c>
      <c r="G1153" s="416" t="s">
        <v>936</v>
      </c>
      <c r="H1153" s="416" t="s">
        <v>2221</v>
      </c>
      <c r="I1153" s="417" t="s">
        <v>2229</v>
      </c>
      <c r="J1153" s="416" t="s">
        <v>2229</v>
      </c>
      <c r="K1153" s="418" t="s">
        <v>2230</v>
      </c>
      <c r="L1153" s="416" t="s">
        <v>469</v>
      </c>
      <c r="M1153" s="316" t="s">
        <v>2301</v>
      </c>
      <c r="N1153" s="316" t="s">
        <v>1157</v>
      </c>
      <c r="O1153" s="415" t="s">
        <v>2200</v>
      </c>
      <c r="P1153" s="318" t="s">
        <v>1157</v>
      </c>
      <c r="Q1153" s="293" t="s">
        <v>2201</v>
      </c>
      <c r="R1153" s="293">
        <v>1</v>
      </c>
      <c r="S1153" s="517">
        <v>180000</v>
      </c>
      <c r="T1153" s="520" t="e">
        <f>+[1]!Tabla46[[#This Row],[Precio Unitario]]*[1]!Tabla46[[#This Row],[Cantidad de Insumos]]</f>
        <v>#REF!</v>
      </c>
      <c r="U1153" s="414">
        <v>263101</v>
      </c>
      <c r="V1153" s="328" t="s">
        <v>926</v>
      </c>
      <c r="W1153" s="420"/>
    </row>
    <row r="1154" spans="2:23" ht="18.75" hidden="1" customHeight="1" x14ac:dyDescent="0.2">
      <c r="B1154" s="419" t="e">
        <f>IF(Tabla46[[#This Row],[Tipos de Acciones]]="","",CONCATENATE(Tabla46[[#This Row],[POA]],".",Tabla46[[#This Row],[SRS]],".",Tabla46[[#This Row],[AREA]],".",Tabla46[[#This Row],[TIPO]]))</f>
        <v>#REF!</v>
      </c>
      <c r="C1154" s="419" t="e">
        <f>IF(Tabla46[[#This Row],[Tipos de Acciones]]="","",'Formulario PPGR1'!#REF!)</f>
        <v>#REF!</v>
      </c>
      <c r="D1154" s="419" t="e">
        <f>IF(Tabla46[[#This Row],[Tipos de Acciones]]="","",'Formulario PPGR1'!#REF!)</f>
        <v>#REF!</v>
      </c>
      <c r="E1154" s="419" t="e">
        <f>IF(Tabla46[[#This Row],[Tipos de Acciones]]="","",'Formulario PPGR1'!#REF!)</f>
        <v>#REF!</v>
      </c>
      <c r="F1154" s="419" t="e">
        <f>IF(Tabla46[[#This Row],[Tipos de Acciones]]="","",'Formulario PPGR1'!#REF!)</f>
        <v>#REF!</v>
      </c>
      <c r="G1154" s="416" t="s">
        <v>936</v>
      </c>
      <c r="H1154" s="416" t="s">
        <v>2221</v>
      </c>
      <c r="I1154" s="417" t="s">
        <v>2231</v>
      </c>
      <c r="J1154" s="416" t="s">
        <v>2231</v>
      </c>
      <c r="K1154" s="418" t="s">
        <v>2232</v>
      </c>
      <c r="L1154" s="416" t="s">
        <v>469</v>
      </c>
      <c r="M1154" s="316" t="s">
        <v>2301</v>
      </c>
      <c r="N1154" s="316" t="s">
        <v>1157</v>
      </c>
      <c r="O1154" s="415" t="s">
        <v>2200</v>
      </c>
      <c r="P1154" s="318" t="s">
        <v>1157</v>
      </c>
      <c r="Q1154" s="293" t="s">
        <v>2201</v>
      </c>
      <c r="R1154" s="293">
        <v>2</v>
      </c>
      <c r="S1154" s="517">
        <v>32099.97</v>
      </c>
      <c r="T1154" s="520" t="e">
        <f>+[1]!Tabla46[[#This Row],[Precio Unitario]]*[1]!Tabla46[[#This Row],[Cantidad de Insumos]]</f>
        <v>#REF!</v>
      </c>
      <c r="U1154" s="414">
        <v>239301</v>
      </c>
      <c r="V1154" s="328" t="s">
        <v>926</v>
      </c>
      <c r="W1154" s="420"/>
    </row>
    <row r="1155" spans="2:23" ht="18.75" hidden="1" customHeight="1" x14ac:dyDescent="0.2">
      <c r="B1155" s="419" t="e">
        <f>IF(Tabla46[[#This Row],[Tipos de Acciones]]="","",CONCATENATE(Tabla46[[#This Row],[POA]],".",Tabla46[[#This Row],[SRS]],".",Tabla46[[#This Row],[AREA]],".",Tabla46[[#This Row],[TIPO]]))</f>
        <v>#REF!</v>
      </c>
      <c r="C1155" s="419" t="e">
        <f>IF(Tabla46[[#This Row],[Tipos de Acciones]]="","",'Formulario PPGR1'!#REF!)</f>
        <v>#REF!</v>
      </c>
      <c r="D1155" s="419" t="e">
        <f>IF(Tabla46[[#This Row],[Tipos de Acciones]]="","",'Formulario PPGR1'!#REF!)</f>
        <v>#REF!</v>
      </c>
      <c r="E1155" s="419" t="e">
        <f>IF(Tabla46[[#This Row],[Tipos de Acciones]]="","",'Formulario PPGR1'!#REF!)</f>
        <v>#REF!</v>
      </c>
      <c r="F1155" s="419" t="e">
        <f>IF(Tabla46[[#This Row],[Tipos de Acciones]]="","",'Formulario PPGR1'!#REF!)</f>
        <v>#REF!</v>
      </c>
      <c r="G1155" s="416" t="s">
        <v>936</v>
      </c>
      <c r="H1155" s="416" t="s">
        <v>2221</v>
      </c>
      <c r="I1155" s="417" t="s">
        <v>2236</v>
      </c>
      <c r="J1155" s="416" t="s">
        <v>2236</v>
      </c>
      <c r="K1155" s="418" t="s">
        <v>2240</v>
      </c>
      <c r="L1155" s="416" t="s">
        <v>469</v>
      </c>
      <c r="M1155" s="316" t="s">
        <v>2302</v>
      </c>
      <c r="N1155" s="316" t="s">
        <v>1157</v>
      </c>
      <c r="O1155" s="415" t="s">
        <v>2200</v>
      </c>
      <c r="P1155" s="318" t="s">
        <v>1157</v>
      </c>
      <c r="Q1155" s="293" t="s">
        <v>2201</v>
      </c>
      <c r="R1155" s="293">
        <v>2</v>
      </c>
      <c r="S1155" s="517">
        <v>4500</v>
      </c>
      <c r="T1155" s="520" t="e">
        <f>+[1]!Tabla46[[#This Row],[Precio Unitario]]*[1]!Tabla46[[#This Row],[Cantidad de Insumos]]</f>
        <v>#REF!</v>
      </c>
      <c r="U1155" s="414">
        <v>239301</v>
      </c>
      <c r="V1155" s="328" t="s">
        <v>926</v>
      </c>
      <c r="W1155" s="420"/>
    </row>
    <row r="1156" spans="2:23" ht="18.75" hidden="1" customHeight="1" x14ac:dyDescent="0.2">
      <c r="B1156" s="419" t="e">
        <f>IF(Tabla46[[#This Row],[Tipos de Acciones]]="","",CONCATENATE(Tabla46[[#This Row],[POA]],".",Tabla46[[#This Row],[SRS]],".",Tabla46[[#This Row],[AREA]],".",Tabla46[[#This Row],[TIPO]]))</f>
        <v>#REF!</v>
      </c>
      <c r="C1156" s="419" t="e">
        <f>IF(Tabla46[[#This Row],[Tipos de Acciones]]="","",'Formulario PPGR1'!#REF!)</f>
        <v>#REF!</v>
      </c>
      <c r="D1156" s="419" t="e">
        <f>IF(Tabla46[[#This Row],[Tipos de Acciones]]="","",'Formulario PPGR1'!#REF!)</f>
        <v>#REF!</v>
      </c>
      <c r="E1156" s="419" t="e">
        <f>IF(Tabla46[[#This Row],[Tipos de Acciones]]="","",'Formulario PPGR1'!#REF!)</f>
        <v>#REF!</v>
      </c>
      <c r="F1156" s="419" t="e">
        <f>IF(Tabla46[[#This Row],[Tipos de Acciones]]="","",'Formulario PPGR1'!#REF!)</f>
        <v>#REF!</v>
      </c>
      <c r="G1156" s="416" t="s">
        <v>936</v>
      </c>
      <c r="H1156" s="416" t="s">
        <v>2221</v>
      </c>
      <c r="I1156" s="417" t="s">
        <v>2241</v>
      </c>
      <c r="J1156" s="416" t="s">
        <v>2241</v>
      </c>
      <c r="K1156" s="418" t="s">
        <v>2242</v>
      </c>
      <c r="L1156" s="416" t="s">
        <v>469</v>
      </c>
      <c r="M1156" s="316" t="s">
        <v>2302</v>
      </c>
      <c r="N1156" s="316" t="s">
        <v>1157</v>
      </c>
      <c r="O1156" s="415" t="s">
        <v>2200</v>
      </c>
      <c r="P1156" s="318" t="s">
        <v>1157</v>
      </c>
      <c r="Q1156" s="293" t="s">
        <v>2201</v>
      </c>
      <c r="R1156" s="293">
        <v>2</v>
      </c>
      <c r="S1156" s="517">
        <v>980</v>
      </c>
      <c r="T1156" s="520" t="e">
        <f>+[1]!Tabla46[[#This Row],[Precio Unitario]]*[1]!Tabla46[[#This Row],[Cantidad de Insumos]]</f>
        <v>#REF!</v>
      </c>
      <c r="U1156" s="414">
        <v>239301</v>
      </c>
      <c r="V1156" s="328" t="s">
        <v>926</v>
      </c>
      <c r="W1156" s="420"/>
    </row>
    <row r="1157" spans="2:23" ht="18.75" hidden="1" customHeight="1" x14ac:dyDescent="0.2">
      <c r="B1157" s="419" t="e">
        <f>IF(Tabla46[[#This Row],[Tipos de Acciones]]="","",CONCATENATE(Tabla46[[#This Row],[POA]],".",Tabla46[[#This Row],[SRS]],".",Tabla46[[#This Row],[AREA]],".",Tabla46[[#This Row],[TIPO]]))</f>
        <v>#REF!</v>
      </c>
      <c r="C1157" s="419" t="e">
        <f>IF(Tabla46[[#This Row],[Tipos de Acciones]]="","",'Formulario PPGR1'!#REF!)</f>
        <v>#REF!</v>
      </c>
      <c r="D1157" s="419" t="e">
        <f>IF(Tabla46[[#This Row],[Tipos de Acciones]]="","",'Formulario PPGR1'!#REF!)</f>
        <v>#REF!</v>
      </c>
      <c r="E1157" s="419" t="e">
        <f>IF(Tabla46[[#This Row],[Tipos de Acciones]]="","",'Formulario PPGR1'!#REF!)</f>
        <v>#REF!</v>
      </c>
      <c r="F1157" s="419" t="e">
        <f>IF(Tabla46[[#This Row],[Tipos de Acciones]]="","",'Formulario PPGR1'!#REF!)</f>
        <v>#REF!</v>
      </c>
      <c r="G1157" s="416" t="s">
        <v>936</v>
      </c>
      <c r="H1157" s="416" t="s">
        <v>2221</v>
      </c>
      <c r="I1157" s="417" t="s">
        <v>2241</v>
      </c>
      <c r="J1157" s="416" t="s">
        <v>2241</v>
      </c>
      <c r="K1157" s="418" t="s">
        <v>2243</v>
      </c>
      <c r="L1157" s="416" t="s">
        <v>469</v>
      </c>
      <c r="M1157" s="316" t="s">
        <v>2302</v>
      </c>
      <c r="N1157" s="316" t="s">
        <v>1157</v>
      </c>
      <c r="O1157" s="415" t="s">
        <v>2200</v>
      </c>
      <c r="P1157" s="318" t="s">
        <v>1157</v>
      </c>
      <c r="Q1157" s="293" t="s">
        <v>2201</v>
      </c>
      <c r="R1157" s="293">
        <v>2</v>
      </c>
      <c r="S1157" s="517">
        <v>3520</v>
      </c>
      <c r="T1157" s="520" t="e">
        <f>+[1]!Tabla46[[#This Row],[Precio Unitario]]*[1]!Tabla46[[#This Row],[Cantidad de Insumos]]</f>
        <v>#REF!</v>
      </c>
      <c r="U1157" s="414">
        <v>239301</v>
      </c>
      <c r="V1157" s="328" t="s">
        <v>926</v>
      </c>
      <c r="W1157" s="420"/>
    </row>
    <row r="1158" spans="2:23" ht="18.75" hidden="1" customHeight="1" x14ac:dyDescent="0.2">
      <c r="B1158" s="419" t="e">
        <f>IF(Tabla46[[#This Row],[Tipos de Acciones]]="","",CONCATENATE(Tabla46[[#This Row],[POA]],".",Tabla46[[#This Row],[SRS]],".",Tabla46[[#This Row],[AREA]],".",Tabla46[[#This Row],[TIPO]]))</f>
        <v>#REF!</v>
      </c>
      <c r="C1158" s="419" t="e">
        <f>IF(Tabla46[[#This Row],[Tipos de Acciones]]="","",'Formulario PPGR1'!#REF!)</f>
        <v>#REF!</v>
      </c>
      <c r="D1158" s="419" t="e">
        <f>IF(Tabla46[[#This Row],[Tipos de Acciones]]="","",'Formulario PPGR1'!#REF!)</f>
        <v>#REF!</v>
      </c>
      <c r="E1158" s="419" t="e">
        <f>IF(Tabla46[[#This Row],[Tipos de Acciones]]="","",'Formulario PPGR1'!#REF!)</f>
        <v>#REF!</v>
      </c>
      <c r="F1158" s="419" t="e">
        <f>IF(Tabla46[[#This Row],[Tipos de Acciones]]="","",'Formulario PPGR1'!#REF!)</f>
        <v>#REF!</v>
      </c>
      <c r="G1158" s="416" t="s">
        <v>936</v>
      </c>
      <c r="H1158" s="416" t="s">
        <v>2221</v>
      </c>
      <c r="I1158" s="417" t="s">
        <v>2244</v>
      </c>
      <c r="J1158" s="416" t="s">
        <v>2244</v>
      </c>
      <c r="K1158" s="418" t="s">
        <v>2245</v>
      </c>
      <c r="L1158" s="416" t="s">
        <v>469</v>
      </c>
      <c r="M1158" s="316" t="s">
        <v>2302</v>
      </c>
      <c r="N1158" s="316" t="s">
        <v>1157</v>
      </c>
      <c r="O1158" s="415" t="s">
        <v>2200</v>
      </c>
      <c r="P1158" s="318" t="s">
        <v>1157</v>
      </c>
      <c r="Q1158" s="293" t="s">
        <v>2201</v>
      </c>
      <c r="R1158" s="293">
        <v>1</v>
      </c>
      <c r="S1158" s="517">
        <v>14666.65</v>
      </c>
      <c r="T1158" s="520" t="e">
        <f>+[1]!Tabla46[[#This Row],[Precio Unitario]]*[1]!Tabla46[[#This Row],[Cantidad de Insumos]]</f>
        <v>#REF!</v>
      </c>
      <c r="U1158" s="414">
        <v>239601</v>
      </c>
      <c r="V1158" s="328" t="s">
        <v>926</v>
      </c>
      <c r="W1158" s="420"/>
    </row>
    <row r="1159" spans="2:23" ht="18.75" hidden="1" customHeight="1" x14ac:dyDescent="0.2">
      <c r="B1159" s="419" t="e">
        <f>IF(Tabla46[[#This Row],[Tipos de Acciones]]="","",CONCATENATE(Tabla46[[#This Row],[POA]],".",Tabla46[[#This Row],[SRS]],".",Tabla46[[#This Row],[AREA]],".",Tabla46[[#This Row],[TIPO]]))</f>
        <v>#REF!</v>
      </c>
      <c r="C1159" s="419" t="e">
        <f>IF(Tabla46[[#This Row],[Tipos de Acciones]]="","",'Formulario PPGR1'!#REF!)</f>
        <v>#REF!</v>
      </c>
      <c r="D1159" s="419" t="e">
        <f>IF(Tabla46[[#This Row],[Tipos de Acciones]]="","",'Formulario PPGR1'!#REF!)</f>
        <v>#REF!</v>
      </c>
      <c r="E1159" s="419" t="e">
        <f>IF(Tabla46[[#This Row],[Tipos de Acciones]]="","",'Formulario PPGR1'!#REF!)</f>
        <v>#REF!</v>
      </c>
      <c r="F1159" s="419" t="e">
        <f>IF(Tabla46[[#This Row],[Tipos de Acciones]]="","",'Formulario PPGR1'!#REF!)</f>
        <v>#REF!</v>
      </c>
      <c r="G1159" s="416" t="s">
        <v>936</v>
      </c>
      <c r="H1159" s="416" t="s">
        <v>2221</v>
      </c>
      <c r="I1159" s="417" t="s">
        <v>2246</v>
      </c>
      <c r="J1159" s="416" t="s">
        <v>2246</v>
      </c>
      <c r="K1159" s="418" t="s">
        <v>2247</v>
      </c>
      <c r="L1159" s="416" t="s">
        <v>469</v>
      </c>
      <c r="M1159" s="316" t="s">
        <v>2302</v>
      </c>
      <c r="N1159" s="316" t="s">
        <v>1157</v>
      </c>
      <c r="O1159" s="415" t="s">
        <v>2200</v>
      </c>
      <c r="P1159" s="318" t="s">
        <v>1157</v>
      </c>
      <c r="Q1159" s="293" t="s">
        <v>2201</v>
      </c>
      <c r="R1159" s="293">
        <v>1</v>
      </c>
      <c r="S1159" s="517">
        <v>257712</v>
      </c>
      <c r="T1159" s="520" t="e">
        <f>+[1]!Tabla46[[#This Row],[Precio Unitario]]*[1]!Tabla46[[#This Row],[Cantidad de Insumos]]</f>
        <v>#REF!</v>
      </c>
      <c r="U1159" s="414">
        <v>261401</v>
      </c>
      <c r="V1159" s="328" t="s">
        <v>926</v>
      </c>
      <c r="W1159" s="420"/>
    </row>
    <row r="1160" spans="2:23" ht="18.75" hidden="1" customHeight="1" x14ac:dyDescent="0.2">
      <c r="B1160" s="419" t="e">
        <f>IF(Tabla46[[#This Row],[Tipos de Acciones]]="","",CONCATENATE(Tabla46[[#This Row],[POA]],".",Tabla46[[#This Row],[SRS]],".",Tabla46[[#This Row],[AREA]],".",Tabla46[[#This Row],[TIPO]]))</f>
        <v>#REF!</v>
      </c>
      <c r="C1160" s="419" t="e">
        <f>IF(Tabla46[[#This Row],[Tipos de Acciones]]="","",'Formulario PPGR1'!#REF!)</f>
        <v>#REF!</v>
      </c>
      <c r="D1160" s="419" t="e">
        <f>IF(Tabla46[[#This Row],[Tipos de Acciones]]="","",'Formulario PPGR1'!#REF!)</f>
        <v>#REF!</v>
      </c>
      <c r="E1160" s="419" t="e">
        <f>IF(Tabla46[[#This Row],[Tipos de Acciones]]="","",'Formulario PPGR1'!#REF!)</f>
        <v>#REF!</v>
      </c>
      <c r="F1160" s="419" t="e">
        <f>IF(Tabla46[[#This Row],[Tipos de Acciones]]="","",'Formulario PPGR1'!#REF!)</f>
        <v>#REF!</v>
      </c>
      <c r="G1160" s="416" t="s">
        <v>936</v>
      </c>
      <c r="H1160" s="416" t="s">
        <v>2209</v>
      </c>
      <c r="I1160" s="417" t="s">
        <v>2200</v>
      </c>
      <c r="J1160" s="416" t="s">
        <v>2248</v>
      </c>
      <c r="K1160" s="418" t="s">
        <v>2248</v>
      </c>
      <c r="L1160" s="416" t="s">
        <v>469</v>
      </c>
      <c r="M1160" s="316" t="s">
        <v>2302</v>
      </c>
      <c r="N1160" s="316" t="s">
        <v>1157</v>
      </c>
      <c r="O1160" s="415" t="s">
        <v>2200</v>
      </c>
      <c r="P1160" s="318" t="s">
        <v>1157</v>
      </c>
      <c r="Q1160" s="293" t="s">
        <v>2201</v>
      </c>
      <c r="R1160" s="293">
        <v>1</v>
      </c>
      <c r="S1160" s="517">
        <v>30000</v>
      </c>
      <c r="T1160" s="520" t="e">
        <f>+[1]!Tabla46[[#This Row],[Precio Unitario]]*[1]!Tabla46[[#This Row],[Cantidad de Insumos]]</f>
        <v>#REF!</v>
      </c>
      <c r="U1160" s="414">
        <v>265801</v>
      </c>
      <c r="V1160" s="328" t="s">
        <v>926</v>
      </c>
      <c r="W1160" s="420"/>
    </row>
    <row r="1161" spans="2:23" ht="18.75" hidden="1" customHeight="1" x14ac:dyDescent="0.2">
      <c r="B1161" s="419" t="e">
        <f>IF(Tabla46[[#This Row],[Tipos de Acciones]]="","",CONCATENATE(Tabla46[[#This Row],[POA]],".",Tabla46[[#This Row],[SRS]],".",Tabla46[[#This Row],[AREA]],".",Tabla46[[#This Row],[TIPO]]))</f>
        <v>#REF!</v>
      </c>
      <c r="C1161" s="419" t="e">
        <f>IF(Tabla46[[#This Row],[Tipos de Acciones]]="","",'Formulario PPGR1'!#REF!)</f>
        <v>#REF!</v>
      </c>
      <c r="D1161" s="419" t="e">
        <f>IF(Tabla46[[#This Row],[Tipos de Acciones]]="","",'Formulario PPGR1'!#REF!)</f>
        <v>#REF!</v>
      </c>
      <c r="E1161" s="419" t="e">
        <f>IF(Tabla46[[#This Row],[Tipos de Acciones]]="","",'Formulario PPGR1'!#REF!)</f>
        <v>#REF!</v>
      </c>
      <c r="F1161" s="419" t="e">
        <f>IF(Tabla46[[#This Row],[Tipos de Acciones]]="","",'Formulario PPGR1'!#REF!)</f>
        <v>#REF!</v>
      </c>
      <c r="G1161" s="416" t="s">
        <v>934</v>
      </c>
      <c r="H1161" s="416" t="s">
        <v>2209</v>
      </c>
      <c r="I1161" s="417" t="s">
        <v>2200</v>
      </c>
      <c r="J1161" s="416" t="s">
        <v>2248</v>
      </c>
      <c r="K1161" s="418" t="s">
        <v>2248</v>
      </c>
      <c r="L1161" s="416" t="s">
        <v>469</v>
      </c>
      <c r="M1161" s="316" t="s">
        <v>2302</v>
      </c>
      <c r="N1161" s="316" t="s">
        <v>1157</v>
      </c>
      <c r="O1161" s="415" t="s">
        <v>2200</v>
      </c>
      <c r="P1161" s="318" t="s">
        <v>1157</v>
      </c>
      <c r="Q1161" s="293" t="s">
        <v>2201</v>
      </c>
      <c r="R1161" s="293">
        <v>3</v>
      </c>
      <c r="S1161" s="517">
        <v>5000</v>
      </c>
      <c r="T1161" s="520" t="e">
        <f>+[1]!Tabla46[[#This Row],[Precio Unitario]]*[1]!Tabla46[[#This Row],[Cantidad de Insumos]]</f>
        <v>#REF!</v>
      </c>
      <c r="U1161" s="414">
        <v>265801</v>
      </c>
      <c r="V1161" s="328" t="s">
        <v>926</v>
      </c>
      <c r="W1161" s="420"/>
    </row>
    <row r="1162" spans="2:23" ht="18.75" hidden="1" customHeight="1" x14ac:dyDescent="0.2">
      <c r="B1162" s="419" t="e">
        <f>IF(Tabla46[[#This Row],[Tipos de Acciones]]="","",CONCATENATE(Tabla46[[#This Row],[POA]],".",Tabla46[[#This Row],[SRS]],".",Tabla46[[#This Row],[AREA]],".",Tabla46[[#This Row],[TIPO]]))</f>
        <v>#REF!</v>
      </c>
      <c r="C1162" s="419" t="e">
        <f>IF(Tabla46[[#This Row],[Tipos de Acciones]]="","",'Formulario PPGR1'!#REF!)</f>
        <v>#REF!</v>
      </c>
      <c r="D1162" s="419" t="e">
        <f>IF(Tabla46[[#This Row],[Tipos de Acciones]]="","",'Formulario PPGR1'!#REF!)</f>
        <v>#REF!</v>
      </c>
      <c r="E1162" s="419" t="e">
        <f>IF(Tabla46[[#This Row],[Tipos de Acciones]]="","",'Formulario PPGR1'!#REF!)</f>
        <v>#REF!</v>
      </c>
      <c r="F1162" s="419" t="e">
        <f>IF(Tabla46[[#This Row],[Tipos de Acciones]]="","",'Formulario PPGR1'!#REF!)</f>
        <v>#REF!</v>
      </c>
      <c r="G1162" s="416" t="s">
        <v>936</v>
      </c>
      <c r="H1162" s="416" t="s">
        <v>2221</v>
      </c>
      <c r="I1162" s="417" t="s">
        <v>2233</v>
      </c>
      <c r="J1162" s="416" t="s">
        <v>2234</v>
      </c>
      <c r="K1162" s="418" t="s">
        <v>2235</v>
      </c>
      <c r="L1162" s="416" t="s">
        <v>469</v>
      </c>
      <c r="M1162" s="316" t="s">
        <v>2302</v>
      </c>
      <c r="N1162" s="316" t="s">
        <v>1157</v>
      </c>
      <c r="O1162" s="415" t="s">
        <v>2200</v>
      </c>
      <c r="P1162" s="318" t="s">
        <v>1157</v>
      </c>
      <c r="Q1162" s="293" t="s">
        <v>2201</v>
      </c>
      <c r="R1162" s="293">
        <v>1</v>
      </c>
      <c r="S1162" s="517">
        <v>8270</v>
      </c>
      <c r="T1162" s="520" t="e">
        <f>+[1]!Tabla46[[#This Row],[Precio Unitario]]*[1]!Tabla46[[#This Row],[Cantidad de Insumos]]</f>
        <v>#REF!</v>
      </c>
      <c r="U1162" s="414">
        <v>239301</v>
      </c>
      <c r="V1162" s="328" t="s">
        <v>926</v>
      </c>
      <c r="W1162" s="420"/>
    </row>
    <row r="1163" spans="2:23" ht="18.75" hidden="1" customHeight="1" x14ac:dyDescent="0.2">
      <c r="B1163" s="419" t="e">
        <f>IF(Tabla46[[#This Row],[Tipos de Acciones]]="","",CONCATENATE(Tabla46[[#This Row],[POA]],".",Tabla46[[#This Row],[SRS]],".",Tabla46[[#This Row],[AREA]],".",Tabla46[[#This Row],[TIPO]]))</f>
        <v>#REF!</v>
      </c>
      <c r="C1163" s="419" t="e">
        <f>IF(Tabla46[[#This Row],[Tipos de Acciones]]="","",'Formulario PPGR1'!#REF!)</f>
        <v>#REF!</v>
      </c>
      <c r="D1163" s="419" t="e">
        <f>IF(Tabla46[[#This Row],[Tipos de Acciones]]="","",'Formulario PPGR1'!#REF!)</f>
        <v>#REF!</v>
      </c>
      <c r="E1163" s="419" t="e">
        <f>IF(Tabla46[[#This Row],[Tipos de Acciones]]="","",'Formulario PPGR1'!#REF!)</f>
        <v>#REF!</v>
      </c>
      <c r="F1163" s="419" t="e">
        <f>IF(Tabla46[[#This Row],[Tipos de Acciones]]="","",'Formulario PPGR1'!#REF!)</f>
        <v>#REF!</v>
      </c>
      <c r="G1163" s="416" t="s">
        <v>936</v>
      </c>
      <c r="H1163" s="416" t="s">
        <v>2221</v>
      </c>
      <c r="I1163" s="417" t="s">
        <v>2233</v>
      </c>
      <c r="J1163" s="416" t="s">
        <v>2234</v>
      </c>
      <c r="K1163" s="418" t="s">
        <v>2251</v>
      </c>
      <c r="L1163" s="416" t="s">
        <v>469</v>
      </c>
      <c r="M1163" s="316" t="s">
        <v>2302</v>
      </c>
      <c r="N1163" s="316" t="s">
        <v>1157</v>
      </c>
      <c r="O1163" s="415" t="s">
        <v>2200</v>
      </c>
      <c r="P1163" s="318" t="s">
        <v>1157</v>
      </c>
      <c r="Q1163" s="293" t="s">
        <v>2201</v>
      </c>
      <c r="R1163" s="293">
        <v>1</v>
      </c>
      <c r="S1163" s="517">
        <v>8270</v>
      </c>
      <c r="T1163" s="520" t="e">
        <f>+[1]!Tabla46[[#This Row],[Precio Unitario]]*[1]!Tabla46[[#This Row],[Cantidad de Insumos]]</f>
        <v>#REF!</v>
      </c>
      <c r="U1163" s="414">
        <v>239301</v>
      </c>
      <c r="V1163" s="328" t="s">
        <v>926</v>
      </c>
      <c r="W1163" s="420"/>
    </row>
    <row r="1164" spans="2:23" ht="18.75" hidden="1" customHeight="1" x14ac:dyDescent="0.2">
      <c r="B1164" s="419" t="e">
        <f>IF(Tabla46[[#This Row],[Tipos de Acciones]]="","",CONCATENATE(Tabla46[[#This Row],[POA]],".",Tabla46[[#This Row],[SRS]],".",Tabla46[[#This Row],[AREA]],".",Tabla46[[#This Row],[TIPO]]))</f>
        <v>#REF!</v>
      </c>
      <c r="C1164" s="419" t="e">
        <f>IF(Tabla46[[#This Row],[Tipos de Acciones]]="","",'Formulario PPGR1'!#REF!)</f>
        <v>#REF!</v>
      </c>
      <c r="D1164" s="419" t="e">
        <f>IF(Tabla46[[#This Row],[Tipos de Acciones]]="","",'Formulario PPGR1'!#REF!)</f>
        <v>#REF!</v>
      </c>
      <c r="E1164" s="419" t="e">
        <f>IF(Tabla46[[#This Row],[Tipos de Acciones]]="","",'Formulario PPGR1'!#REF!)</f>
        <v>#REF!</v>
      </c>
      <c r="F1164" s="419" t="e">
        <f>IF(Tabla46[[#This Row],[Tipos de Acciones]]="","",'Formulario PPGR1'!#REF!)</f>
        <v>#REF!</v>
      </c>
      <c r="G1164" s="416" t="s">
        <v>936</v>
      </c>
      <c r="H1164" s="416" t="s">
        <v>2206</v>
      </c>
      <c r="I1164" s="417" t="s">
        <v>2212</v>
      </c>
      <c r="J1164" s="416" t="s">
        <v>2212</v>
      </c>
      <c r="K1164" s="418" t="s">
        <v>2213</v>
      </c>
      <c r="L1164" s="416" t="s">
        <v>469</v>
      </c>
      <c r="M1164" s="316" t="s">
        <v>2302</v>
      </c>
      <c r="N1164" s="316" t="s">
        <v>1157</v>
      </c>
      <c r="O1164" s="415" t="s">
        <v>2200</v>
      </c>
      <c r="P1164" s="318" t="s">
        <v>1157</v>
      </c>
      <c r="Q1164" s="293" t="s">
        <v>2201</v>
      </c>
      <c r="R1164" s="293">
        <v>1</v>
      </c>
      <c r="S1164" s="517">
        <v>56050</v>
      </c>
      <c r="T1164" s="520" t="e">
        <f>+[1]!Tabla46[[#This Row],[Precio Unitario]]*[1]!Tabla46[[#This Row],[Cantidad de Insumos]]</f>
        <v>#REF!</v>
      </c>
      <c r="U1164" s="414">
        <v>261301</v>
      </c>
      <c r="V1164" s="328" t="s">
        <v>926</v>
      </c>
      <c r="W1164" s="420"/>
    </row>
    <row r="1165" spans="2:23" ht="18.75" hidden="1" customHeight="1" x14ac:dyDescent="0.2">
      <c r="B1165" s="419" t="e">
        <f>IF(Tabla46[[#This Row],[Tipos de Acciones]]="","",CONCATENATE(Tabla46[[#This Row],[POA]],".",Tabla46[[#This Row],[SRS]],".",Tabla46[[#This Row],[AREA]],".",Tabla46[[#This Row],[TIPO]]))</f>
        <v>#REF!</v>
      </c>
      <c r="C1165" s="419" t="e">
        <f>IF(Tabla46[[#This Row],[Tipos de Acciones]]="","",'Formulario PPGR1'!#REF!)</f>
        <v>#REF!</v>
      </c>
      <c r="D1165" s="419" t="e">
        <f>IF(Tabla46[[#This Row],[Tipos de Acciones]]="","",'Formulario PPGR1'!#REF!)</f>
        <v>#REF!</v>
      </c>
      <c r="E1165" s="419" t="e">
        <f>IF(Tabla46[[#This Row],[Tipos de Acciones]]="","",'Formulario PPGR1'!#REF!)</f>
        <v>#REF!</v>
      </c>
      <c r="F1165" s="419" t="e">
        <f>IF(Tabla46[[#This Row],[Tipos de Acciones]]="","",'Formulario PPGR1'!#REF!)</f>
        <v>#REF!</v>
      </c>
      <c r="G1165" s="416" t="s">
        <v>934</v>
      </c>
      <c r="H1165" s="416" t="s">
        <v>2206</v>
      </c>
      <c r="I1165" s="417" t="s">
        <v>2212</v>
      </c>
      <c r="J1165" s="416" t="s">
        <v>2212</v>
      </c>
      <c r="K1165" s="418" t="s">
        <v>2213</v>
      </c>
      <c r="L1165" s="416" t="s">
        <v>469</v>
      </c>
      <c r="M1165" s="316" t="s">
        <v>2302</v>
      </c>
      <c r="N1165" s="316" t="s">
        <v>1157</v>
      </c>
      <c r="O1165" s="415" t="s">
        <v>2200</v>
      </c>
      <c r="P1165" s="318" t="s">
        <v>1157</v>
      </c>
      <c r="Q1165" s="293" t="s">
        <v>2201</v>
      </c>
      <c r="R1165" s="293">
        <v>3</v>
      </c>
      <c r="S1165" s="517">
        <v>5000</v>
      </c>
      <c r="T1165" s="520" t="e">
        <f>+[1]!Tabla46[[#This Row],[Precio Unitario]]*[1]!Tabla46[[#This Row],[Cantidad de Insumos]]</f>
        <v>#REF!</v>
      </c>
      <c r="U1165" s="414">
        <v>261301</v>
      </c>
      <c r="V1165" s="328" t="s">
        <v>926</v>
      </c>
      <c r="W1165" s="420"/>
    </row>
    <row r="1166" spans="2:23" ht="18.75" hidden="1" customHeight="1" x14ac:dyDescent="0.2">
      <c r="B1166" s="419" t="e">
        <f>IF(Tabla46[[#This Row],[Tipos de Acciones]]="","",CONCATENATE(Tabla46[[#This Row],[POA]],".",Tabla46[[#This Row],[SRS]],".",Tabla46[[#This Row],[AREA]],".",Tabla46[[#This Row],[TIPO]]))</f>
        <v>#REF!</v>
      </c>
      <c r="C1166" s="419" t="e">
        <f>IF(Tabla46[[#This Row],[Tipos de Acciones]]="","",'Formulario PPGR1'!#REF!)</f>
        <v>#REF!</v>
      </c>
      <c r="D1166" s="419" t="e">
        <f>IF(Tabla46[[#This Row],[Tipos de Acciones]]="","",'Formulario PPGR1'!#REF!)</f>
        <v>#REF!</v>
      </c>
      <c r="E1166" s="419" t="e">
        <f>IF(Tabla46[[#This Row],[Tipos de Acciones]]="","",'Formulario PPGR1'!#REF!)</f>
        <v>#REF!</v>
      </c>
      <c r="F1166" s="419" t="e">
        <f>IF(Tabla46[[#This Row],[Tipos de Acciones]]="","",'Formulario PPGR1'!#REF!)</f>
        <v>#REF!</v>
      </c>
      <c r="G1166" s="416" t="s">
        <v>936</v>
      </c>
      <c r="H1166" s="416" t="s">
        <v>2215</v>
      </c>
      <c r="I1166" s="417" t="s">
        <v>2216</v>
      </c>
      <c r="J1166" s="416" t="s">
        <v>2216</v>
      </c>
      <c r="K1166" s="418" t="s">
        <v>2217</v>
      </c>
      <c r="L1166" s="416" t="s">
        <v>469</v>
      </c>
      <c r="M1166" s="316" t="s">
        <v>2302</v>
      </c>
      <c r="N1166" s="316" t="s">
        <v>1157</v>
      </c>
      <c r="O1166" s="415" t="s">
        <v>2200</v>
      </c>
      <c r="P1166" s="318" t="s">
        <v>1157</v>
      </c>
      <c r="Q1166" s="293" t="s">
        <v>2201</v>
      </c>
      <c r="R1166" s="293">
        <v>1</v>
      </c>
      <c r="S1166" s="517">
        <v>15000</v>
      </c>
      <c r="T1166" s="520" t="e">
        <f>+[1]!Tabla46[[#This Row],[Precio Unitario]]*[1]!Tabla46[[#This Row],[Cantidad de Insumos]]</f>
        <v>#REF!</v>
      </c>
      <c r="U1166" s="414">
        <v>239601</v>
      </c>
      <c r="V1166" s="328" t="s">
        <v>926</v>
      </c>
      <c r="W1166" s="420"/>
    </row>
    <row r="1167" spans="2:23" ht="18.75" hidden="1" customHeight="1" x14ac:dyDescent="0.2">
      <c r="B1167" s="419" t="e">
        <f>IF(Tabla46[[#This Row],[Tipos de Acciones]]="","",CONCATENATE(Tabla46[[#This Row],[POA]],".",Tabla46[[#This Row],[SRS]],".",Tabla46[[#This Row],[AREA]],".",Tabla46[[#This Row],[TIPO]]))</f>
        <v>#REF!</v>
      </c>
      <c r="C1167" s="419" t="e">
        <f>IF(Tabla46[[#This Row],[Tipos de Acciones]]="","",'Formulario PPGR1'!#REF!)</f>
        <v>#REF!</v>
      </c>
      <c r="D1167" s="419" t="e">
        <f>IF(Tabla46[[#This Row],[Tipos de Acciones]]="","",'Formulario PPGR1'!#REF!)</f>
        <v>#REF!</v>
      </c>
      <c r="E1167" s="419" t="e">
        <f>IF(Tabla46[[#This Row],[Tipos de Acciones]]="","",'Formulario PPGR1'!#REF!)</f>
        <v>#REF!</v>
      </c>
      <c r="F1167" s="419" t="e">
        <f>IF(Tabla46[[#This Row],[Tipos de Acciones]]="","",'Formulario PPGR1'!#REF!)</f>
        <v>#REF!</v>
      </c>
      <c r="G1167" s="416" t="s">
        <v>936</v>
      </c>
      <c r="H1167" s="416" t="s">
        <v>2218</v>
      </c>
      <c r="I1167" s="417" t="s">
        <v>2219</v>
      </c>
      <c r="J1167" s="416" t="s">
        <v>2219</v>
      </c>
      <c r="K1167" s="418" t="s">
        <v>2220</v>
      </c>
      <c r="L1167" s="416" t="s">
        <v>469</v>
      </c>
      <c r="M1167" s="316" t="s">
        <v>2302</v>
      </c>
      <c r="N1167" s="316" t="s">
        <v>1157</v>
      </c>
      <c r="O1167" s="415" t="s">
        <v>2200</v>
      </c>
      <c r="P1167" s="318" t="s">
        <v>1157</v>
      </c>
      <c r="Q1167" s="293" t="s">
        <v>2201</v>
      </c>
      <c r="R1167" s="293">
        <v>2</v>
      </c>
      <c r="S1167" s="517">
        <v>8600</v>
      </c>
      <c r="T1167" s="520" t="e">
        <f>+[1]!Tabla46[[#This Row],[Precio Unitario]]*[1]!Tabla46[[#This Row],[Cantidad de Insumos]]</f>
        <v>#REF!</v>
      </c>
      <c r="U1167" s="414">
        <v>239601</v>
      </c>
      <c r="V1167" s="328" t="s">
        <v>926</v>
      </c>
      <c r="W1167" s="420"/>
    </row>
    <row r="1168" spans="2:23" ht="18.75" hidden="1" customHeight="1" x14ac:dyDescent="0.2">
      <c r="B1168" s="419" t="e">
        <f>IF(Tabla46[[#This Row],[Tipos de Acciones]]="","",CONCATENATE(Tabla46[[#This Row],[POA]],".",Tabla46[[#This Row],[SRS]],".",Tabla46[[#This Row],[AREA]],".",Tabla46[[#This Row],[TIPO]]))</f>
        <v>#REF!</v>
      </c>
      <c r="C1168" s="419" t="e">
        <f>IF(Tabla46[[#This Row],[Tipos de Acciones]]="","",'Formulario PPGR1'!#REF!)</f>
        <v>#REF!</v>
      </c>
      <c r="D1168" s="419" t="e">
        <f>IF(Tabla46[[#This Row],[Tipos de Acciones]]="","",'Formulario PPGR1'!#REF!)</f>
        <v>#REF!</v>
      </c>
      <c r="E1168" s="419" t="e">
        <f>IF(Tabla46[[#This Row],[Tipos de Acciones]]="","",'Formulario PPGR1'!#REF!)</f>
        <v>#REF!</v>
      </c>
      <c r="F1168" s="419" t="e">
        <f>IF(Tabla46[[#This Row],[Tipos de Acciones]]="","",'Formulario PPGR1'!#REF!)</f>
        <v>#REF!</v>
      </c>
      <c r="G1168" s="416" t="s">
        <v>936</v>
      </c>
      <c r="H1168" s="416" t="s">
        <v>2221</v>
      </c>
      <c r="I1168" s="417" t="s">
        <v>2222</v>
      </c>
      <c r="J1168" s="416" t="s">
        <v>2222</v>
      </c>
      <c r="K1168" s="418" t="s">
        <v>2223</v>
      </c>
      <c r="L1168" s="416" t="s">
        <v>469</v>
      </c>
      <c r="M1168" s="316" t="s">
        <v>2302</v>
      </c>
      <c r="N1168" s="316" t="s">
        <v>1157</v>
      </c>
      <c r="O1168" s="415" t="s">
        <v>2200</v>
      </c>
      <c r="P1168" s="318" t="s">
        <v>1157</v>
      </c>
      <c r="Q1168" s="293" t="s">
        <v>2201</v>
      </c>
      <c r="R1168" s="293">
        <v>2</v>
      </c>
      <c r="S1168" s="517">
        <v>43660</v>
      </c>
      <c r="T1168" s="520" t="e">
        <f>+[1]!Tabla46[[#This Row],[Precio Unitario]]*[1]!Tabla46[[#This Row],[Cantidad de Insumos]]</f>
        <v>#REF!</v>
      </c>
      <c r="U1168" s="414">
        <v>261901</v>
      </c>
      <c r="V1168" s="328" t="s">
        <v>926</v>
      </c>
      <c r="W1168" s="420"/>
    </row>
    <row r="1169" spans="2:23" ht="18.75" hidden="1" customHeight="1" x14ac:dyDescent="0.2">
      <c r="B1169" s="419" t="e">
        <f>IF(Tabla46[[#This Row],[Tipos de Acciones]]="","",CONCATENATE(Tabla46[[#This Row],[POA]],".",Tabla46[[#This Row],[SRS]],".",Tabla46[[#This Row],[AREA]],".",Tabla46[[#This Row],[TIPO]]))</f>
        <v>#REF!</v>
      </c>
      <c r="C1169" s="419" t="e">
        <f>IF(Tabla46[[#This Row],[Tipos de Acciones]]="","",'Formulario PPGR1'!#REF!)</f>
        <v>#REF!</v>
      </c>
      <c r="D1169" s="419" t="e">
        <f>IF(Tabla46[[#This Row],[Tipos de Acciones]]="","",'Formulario PPGR1'!#REF!)</f>
        <v>#REF!</v>
      </c>
      <c r="E1169" s="419" t="e">
        <f>IF(Tabla46[[#This Row],[Tipos de Acciones]]="","",'Formulario PPGR1'!#REF!)</f>
        <v>#REF!</v>
      </c>
      <c r="F1169" s="419" t="e">
        <f>IF(Tabla46[[#This Row],[Tipos de Acciones]]="","",'Formulario PPGR1'!#REF!)</f>
        <v>#REF!</v>
      </c>
      <c r="G1169" s="416" t="s">
        <v>936</v>
      </c>
      <c r="H1169" s="416" t="s">
        <v>2221</v>
      </c>
      <c r="I1169" s="417" t="s">
        <v>2236</v>
      </c>
      <c r="J1169" s="416" t="s">
        <v>2236</v>
      </c>
      <c r="K1169" s="418" t="s">
        <v>2237</v>
      </c>
      <c r="L1169" s="416" t="s">
        <v>469</v>
      </c>
      <c r="M1169" s="316" t="s">
        <v>2302</v>
      </c>
      <c r="N1169" s="316" t="s">
        <v>1157</v>
      </c>
      <c r="O1169" s="415" t="s">
        <v>2200</v>
      </c>
      <c r="P1169" s="318" t="s">
        <v>1157</v>
      </c>
      <c r="Q1169" s="293" t="s">
        <v>2201</v>
      </c>
      <c r="R1169" s="293">
        <v>2</v>
      </c>
      <c r="S1169" s="517">
        <v>15733.33</v>
      </c>
      <c r="T1169" s="520" t="e">
        <f>+[1]!Tabla46[[#This Row],[Precio Unitario]]*[1]!Tabla46[[#This Row],[Cantidad de Insumos]]</f>
        <v>#REF!</v>
      </c>
      <c r="U1169" s="414">
        <v>239301</v>
      </c>
      <c r="V1169" s="328" t="s">
        <v>926</v>
      </c>
      <c r="W1169" s="420"/>
    </row>
    <row r="1170" spans="2:23" ht="18.75" hidden="1" customHeight="1" x14ac:dyDescent="0.2">
      <c r="B1170" s="419" t="e">
        <f>IF(Tabla46[[#This Row],[Tipos de Acciones]]="","",CONCATENATE(Tabla46[[#This Row],[POA]],".",Tabla46[[#This Row],[SRS]],".",Tabla46[[#This Row],[AREA]],".",Tabla46[[#This Row],[TIPO]]))</f>
        <v>#REF!</v>
      </c>
      <c r="C1170" s="419" t="e">
        <f>IF(Tabla46[[#This Row],[Tipos de Acciones]]="","",'Formulario PPGR1'!#REF!)</f>
        <v>#REF!</v>
      </c>
      <c r="D1170" s="419" t="e">
        <f>IF(Tabla46[[#This Row],[Tipos de Acciones]]="","",'Formulario PPGR1'!#REF!)</f>
        <v>#REF!</v>
      </c>
      <c r="E1170" s="419" t="e">
        <f>IF(Tabla46[[#This Row],[Tipos de Acciones]]="","",'Formulario PPGR1'!#REF!)</f>
        <v>#REF!</v>
      </c>
      <c r="F1170" s="419" t="e">
        <f>IF(Tabla46[[#This Row],[Tipos de Acciones]]="","",'Formulario PPGR1'!#REF!)</f>
        <v>#REF!</v>
      </c>
      <c r="G1170" s="416" t="s">
        <v>936</v>
      </c>
      <c r="H1170" s="416" t="s">
        <v>2221</v>
      </c>
      <c r="I1170" s="417" t="s">
        <v>2236</v>
      </c>
      <c r="J1170" s="416" t="s">
        <v>2236</v>
      </c>
      <c r="K1170" s="418" t="s">
        <v>2238</v>
      </c>
      <c r="L1170" s="416" t="s">
        <v>469</v>
      </c>
      <c r="M1170" s="316" t="s">
        <v>2302</v>
      </c>
      <c r="N1170" s="316" t="s">
        <v>1157</v>
      </c>
      <c r="O1170" s="415" t="s">
        <v>2200</v>
      </c>
      <c r="P1170" s="318" t="s">
        <v>1157</v>
      </c>
      <c r="Q1170" s="293" t="s">
        <v>2201</v>
      </c>
      <c r="R1170" s="293">
        <v>2</v>
      </c>
      <c r="S1170" s="517">
        <v>4500</v>
      </c>
      <c r="T1170" s="520" t="e">
        <f>+[1]!Tabla46[[#This Row],[Precio Unitario]]*[1]!Tabla46[[#This Row],[Cantidad de Insumos]]</f>
        <v>#REF!</v>
      </c>
      <c r="U1170" s="414">
        <v>239301</v>
      </c>
      <c r="V1170" s="328" t="s">
        <v>926</v>
      </c>
      <c r="W1170" s="420"/>
    </row>
    <row r="1171" spans="2:23" ht="18.75" hidden="1" customHeight="1" x14ac:dyDescent="0.2">
      <c r="B1171" s="419" t="e">
        <f>IF(Tabla46[[#This Row],[Tipos de Acciones]]="","",CONCATENATE(Tabla46[[#This Row],[POA]],".",Tabla46[[#This Row],[SRS]],".",Tabla46[[#This Row],[AREA]],".",Tabla46[[#This Row],[TIPO]]))</f>
        <v>#REF!</v>
      </c>
      <c r="C1171" s="419" t="e">
        <f>IF(Tabla46[[#This Row],[Tipos de Acciones]]="","",'Formulario PPGR1'!#REF!)</f>
        <v>#REF!</v>
      </c>
      <c r="D1171" s="419" t="e">
        <f>IF(Tabla46[[#This Row],[Tipos de Acciones]]="","",'Formulario PPGR1'!#REF!)</f>
        <v>#REF!</v>
      </c>
      <c r="E1171" s="419" t="e">
        <f>IF(Tabla46[[#This Row],[Tipos de Acciones]]="","",'Formulario PPGR1'!#REF!)</f>
        <v>#REF!</v>
      </c>
      <c r="F1171" s="419" t="e">
        <f>IF(Tabla46[[#This Row],[Tipos de Acciones]]="","",'Formulario PPGR1'!#REF!)</f>
        <v>#REF!</v>
      </c>
      <c r="G1171" s="416" t="s">
        <v>936</v>
      </c>
      <c r="H1171" s="416" t="s">
        <v>2221</v>
      </c>
      <c r="I1171" s="417" t="s">
        <v>2236</v>
      </c>
      <c r="J1171" s="416" t="s">
        <v>2236</v>
      </c>
      <c r="K1171" s="418" t="s">
        <v>2239</v>
      </c>
      <c r="L1171" s="416" t="s">
        <v>469</v>
      </c>
      <c r="M1171" s="316" t="s">
        <v>2302</v>
      </c>
      <c r="N1171" s="316" t="s">
        <v>1157</v>
      </c>
      <c r="O1171" s="415" t="s">
        <v>2200</v>
      </c>
      <c r="P1171" s="318" t="s">
        <v>1157</v>
      </c>
      <c r="Q1171" s="293" t="s">
        <v>2201</v>
      </c>
      <c r="R1171" s="293">
        <v>2</v>
      </c>
      <c r="S1171" s="517">
        <v>15733.33</v>
      </c>
      <c r="T1171" s="520" t="e">
        <f>+[1]!Tabla46[[#This Row],[Precio Unitario]]*[1]!Tabla46[[#This Row],[Cantidad de Insumos]]</f>
        <v>#REF!</v>
      </c>
      <c r="U1171" s="414">
        <v>239301</v>
      </c>
      <c r="V1171" s="328" t="s">
        <v>926</v>
      </c>
      <c r="W1171" s="420"/>
    </row>
    <row r="1172" spans="2:23" ht="18.75" hidden="1" customHeight="1" x14ac:dyDescent="0.2">
      <c r="B1172" s="419" t="e">
        <f>IF(Tabla46[[#This Row],[Tipos de Acciones]]="","",CONCATENATE(Tabla46[[#This Row],[POA]],".",Tabla46[[#This Row],[SRS]],".",Tabla46[[#This Row],[AREA]],".",Tabla46[[#This Row],[TIPO]]))</f>
        <v>#REF!</v>
      </c>
      <c r="C1172" s="419" t="e">
        <f>IF(Tabla46[[#This Row],[Tipos de Acciones]]="","",'Formulario PPGR1'!#REF!)</f>
        <v>#REF!</v>
      </c>
      <c r="D1172" s="419" t="e">
        <f>IF(Tabla46[[#This Row],[Tipos de Acciones]]="","",'Formulario PPGR1'!#REF!)</f>
        <v>#REF!</v>
      </c>
      <c r="E1172" s="419" t="e">
        <f>IF(Tabla46[[#This Row],[Tipos de Acciones]]="","",'Formulario PPGR1'!#REF!)</f>
        <v>#REF!</v>
      </c>
      <c r="F1172" s="419" t="e">
        <f>IF(Tabla46[[#This Row],[Tipos de Acciones]]="","",'Formulario PPGR1'!#REF!)</f>
        <v>#REF!</v>
      </c>
      <c r="G1172" s="416" t="s">
        <v>936</v>
      </c>
      <c r="H1172" s="416" t="s">
        <v>2221</v>
      </c>
      <c r="I1172" s="417" t="s">
        <v>2224</v>
      </c>
      <c r="J1172" s="416" t="s">
        <v>2224</v>
      </c>
      <c r="K1172" s="418" t="s">
        <v>2225</v>
      </c>
      <c r="L1172" s="416" t="s">
        <v>469</v>
      </c>
      <c r="M1172" s="316" t="s">
        <v>2302</v>
      </c>
      <c r="N1172" s="316" t="s">
        <v>1157</v>
      </c>
      <c r="O1172" s="415" t="s">
        <v>2200</v>
      </c>
      <c r="P1172" s="318" t="s">
        <v>1157</v>
      </c>
      <c r="Q1172" s="293" t="s">
        <v>2201</v>
      </c>
      <c r="R1172" s="293">
        <v>1</v>
      </c>
      <c r="S1172" s="517">
        <v>44333.33</v>
      </c>
      <c r="T1172" s="520" t="e">
        <f>+[1]!Tabla46[[#This Row],[Precio Unitario]]*[1]!Tabla46[[#This Row],[Cantidad de Insumos]]</f>
        <v>#REF!</v>
      </c>
      <c r="U1172" s="414">
        <v>239301</v>
      </c>
      <c r="V1172" s="328" t="s">
        <v>926</v>
      </c>
      <c r="W1172" s="420"/>
    </row>
    <row r="1173" spans="2:23" ht="18.75" hidden="1" customHeight="1" x14ac:dyDescent="0.2">
      <c r="B1173" s="419" t="e">
        <f>IF(Tabla46[[#This Row],[Tipos de Acciones]]="","",CONCATENATE(Tabla46[[#This Row],[POA]],".",Tabla46[[#This Row],[SRS]],".",Tabla46[[#This Row],[AREA]],".",Tabla46[[#This Row],[TIPO]]))</f>
        <v>#REF!</v>
      </c>
      <c r="C1173" s="419" t="e">
        <f>IF(Tabla46[[#This Row],[Tipos de Acciones]]="","",'Formulario PPGR1'!#REF!)</f>
        <v>#REF!</v>
      </c>
      <c r="D1173" s="419" t="e">
        <f>IF(Tabla46[[#This Row],[Tipos de Acciones]]="","",'Formulario PPGR1'!#REF!)</f>
        <v>#REF!</v>
      </c>
      <c r="E1173" s="419" t="e">
        <f>IF(Tabla46[[#This Row],[Tipos de Acciones]]="","",'Formulario PPGR1'!#REF!)</f>
        <v>#REF!</v>
      </c>
      <c r="F1173" s="419" t="e">
        <f>IF(Tabla46[[#This Row],[Tipos de Acciones]]="","",'Formulario PPGR1'!#REF!)</f>
        <v>#REF!</v>
      </c>
      <c r="G1173" s="416" t="s">
        <v>936</v>
      </c>
      <c r="H1173" s="416" t="s">
        <v>2221</v>
      </c>
      <c r="I1173" s="417" t="s">
        <v>2222</v>
      </c>
      <c r="J1173" s="416" t="s">
        <v>2222</v>
      </c>
      <c r="K1173" s="418" t="s">
        <v>2226</v>
      </c>
      <c r="L1173" s="416" t="s">
        <v>469</v>
      </c>
      <c r="M1173" s="316" t="s">
        <v>2302</v>
      </c>
      <c r="N1173" s="316" t="s">
        <v>1157</v>
      </c>
      <c r="O1173" s="415" t="s">
        <v>2200</v>
      </c>
      <c r="P1173" s="318" t="s">
        <v>1157</v>
      </c>
      <c r="Q1173" s="293" t="s">
        <v>2201</v>
      </c>
      <c r="R1173" s="293">
        <v>1</v>
      </c>
      <c r="S1173" s="517">
        <v>104465.4</v>
      </c>
      <c r="T1173" s="520" t="e">
        <f>+[1]!Tabla46[[#This Row],[Precio Unitario]]*[1]!Tabla46[[#This Row],[Cantidad de Insumos]]</f>
        <v>#REF!</v>
      </c>
      <c r="U1173" s="414">
        <v>261901</v>
      </c>
      <c r="V1173" s="328" t="s">
        <v>926</v>
      </c>
      <c r="W1173" s="420"/>
    </row>
    <row r="1174" spans="2:23" ht="18.75" hidden="1" customHeight="1" x14ac:dyDescent="0.2">
      <c r="B1174" s="419" t="e">
        <f>IF(Tabla46[[#This Row],[Tipos de Acciones]]="","",CONCATENATE(Tabla46[[#This Row],[POA]],".",Tabla46[[#This Row],[SRS]],".",Tabla46[[#This Row],[AREA]],".",Tabla46[[#This Row],[TIPO]]))</f>
        <v>#REF!</v>
      </c>
      <c r="C1174" s="419" t="e">
        <f>IF(Tabla46[[#This Row],[Tipos de Acciones]]="","",'Formulario PPGR1'!#REF!)</f>
        <v>#REF!</v>
      </c>
      <c r="D1174" s="419" t="e">
        <f>IF(Tabla46[[#This Row],[Tipos de Acciones]]="","",'Formulario PPGR1'!#REF!)</f>
        <v>#REF!</v>
      </c>
      <c r="E1174" s="419" t="e">
        <f>IF(Tabla46[[#This Row],[Tipos de Acciones]]="","",'Formulario PPGR1'!#REF!)</f>
        <v>#REF!</v>
      </c>
      <c r="F1174" s="419" t="e">
        <f>IF(Tabla46[[#This Row],[Tipos de Acciones]]="","",'Formulario PPGR1'!#REF!)</f>
        <v>#REF!</v>
      </c>
      <c r="G1174" s="416" t="s">
        <v>936</v>
      </c>
      <c r="H1174" s="416" t="s">
        <v>2221</v>
      </c>
      <c r="I1174" s="417" t="s">
        <v>2227</v>
      </c>
      <c r="J1174" s="416" t="s">
        <v>2227</v>
      </c>
      <c r="K1174" s="418" t="s">
        <v>2228</v>
      </c>
      <c r="L1174" s="416" t="s">
        <v>469</v>
      </c>
      <c r="M1174" s="316" t="s">
        <v>2302</v>
      </c>
      <c r="N1174" s="316" t="s">
        <v>1157</v>
      </c>
      <c r="O1174" s="415" t="s">
        <v>2200</v>
      </c>
      <c r="P1174" s="318" t="s">
        <v>1157</v>
      </c>
      <c r="Q1174" s="293" t="s">
        <v>2201</v>
      </c>
      <c r="R1174" s="293">
        <v>1</v>
      </c>
      <c r="S1174" s="517">
        <v>12836.04</v>
      </c>
      <c r="T1174" s="520" t="e">
        <f>+[1]!Tabla46[[#This Row],[Precio Unitario]]*[1]!Tabla46[[#This Row],[Cantidad de Insumos]]</f>
        <v>#REF!</v>
      </c>
      <c r="U1174" s="414">
        <v>239301</v>
      </c>
      <c r="V1174" s="328" t="s">
        <v>926</v>
      </c>
      <c r="W1174" s="420"/>
    </row>
    <row r="1175" spans="2:23" ht="18.75" customHeight="1" x14ac:dyDescent="0.2">
      <c r="B1175" s="419" t="e">
        <f>IF(Tabla46[[#This Row],[Tipos de Acciones]]="","",CONCATENATE(Tabla46[[#This Row],[POA]],".",Tabla46[[#This Row],[SRS]],".",Tabla46[[#This Row],[AREA]],".",Tabla46[[#This Row],[TIPO]]))</f>
        <v>#REF!</v>
      </c>
      <c r="C1175" s="419" t="e">
        <f>IF(Tabla46[[#This Row],[Tipos de Acciones]]="","",'Formulario PPGR1'!#REF!)</f>
        <v>#REF!</v>
      </c>
      <c r="D1175" s="419" t="e">
        <f>IF(Tabla46[[#This Row],[Tipos de Acciones]]="","",'Formulario PPGR1'!#REF!)</f>
        <v>#REF!</v>
      </c>
      <c r="E1175" s="419" t="e">
        <f>IF(Tabla46[[#This Row],[Tipos de Acciones]]="","",'Formulario PPGR1'!#REF!)</f>
        <v>#REF!</v>
      </c>
      <c r="F1175" s="419" t="e">
        <f>IF(Tabla46[[#This Row],[Tipos de Acciones]]="","",'Formulario PPGR1'!#REF!)</f>
        <v>#REF!</v>
      </c>
      <c r="G1175" s="416" t="s">
        <v>936</v>
      </c>
      <c r="H1175" s="416" t="s">
        <v>2221</v>
      </c>
      <c r="I1175" s="417" t="s">
        <v>2229</v>
      </c>
      <c r="J1175" s="416" t="s">
        <v>2229</v>
      </c>
      <c r="K1175" s="418" t="s">
        <v>2230</v>
      </c>
      <c r="L1175" s="416" t="s">
        <v>469</v>
      </c>
      <c r="M1175" s="316" t="s">
        <v>2302</v>
      </c>
      <c r="N1175" s="316" t="s">
        <v>1157</v>
      </c>
      <c r="O1175" s="415" t="s">
        <v>2200</v>
      </c>
      <c r="P1175" s="318" t="s">
        <v>1157</v>
      </c>
      <c r="Q1175" s="293" t="s">
        <v>2201</v>
      </c>
      <c r="R1175" s="293">
        <v>1</v>
      </c>
      <c r="S1175" s="517">
        <v>180000</v>
      </c>
      <c r="T1175" s="520" t="e">
        <f>+[1]!Tabla46[[#This Row],[Precio Unitario]]*[1]!Tabla46[[#This Row],[Cantidad de Insumos]]</f>
        <v>#REF!</v>
      </c>
      <c r="U1175" s="414">
        <v>263101</v>
      </c>
      <c r="V1175" s="328" t="s">
        <v>926</v>
      </c>
      <c r="W1175" s="420"/>
    </row>
    <row r="1176" spans="2:23" ht="18.75" hidden="1" customHeight="1" x14ac:dyDescent="0.2">
      <c r="B1176" s="419" t="e">
        <f>IF(Tabla46[[#This Row],[Tipos de Acciones]]="","",CONCATENATE(Tabla46[[#This Row],[POA]],".",Tabla46[[#This Row],[SRS]],".",Tabla46[[#This Row],[AREA]],".",Tabla46[[#This Row],[TIPO]]))</f>
        <v>#REF!</v>
      </c>
      <c r="C1176" s="419" t="e">
        <f>IF(Tabla46[[#This Row],[Tipos de Acciones]]="","",'Formulario PPGR1'!#REF!)</f>
        <v>#REF!</v>
      </c>
      <c r="D1176" s="419" t="e">
        <f>IF(Tabla46[[#This Row],[Tipos de Acciones]]="","",'Formulario PPGR1'!#REF!)</f>
        <v>#REF!</v>
      </c>
      <c r="E1176" s="419" t="e">
        <f>IF(Tabla46[[#This Row],[Tipos de Acciones]]="","",'Formulario PPGR1'!#REF!)</f>
        <v>#REF!</v>
      </c>
      <c r="F1176" s="419" t="e">
        <f>IF(Tabla46[[#This Row],[Tipos de Acciones]]="","",'Formulario PPGR1'!#REF!)</f>
        <v>#REF!</v>
      </c>
      <c r="G1176" s="416" t="s">
        <v>936</v>
      </c>
      <c r="H1176" s="416" t="s">
        <v>2221</v>
      </c>
      <c r="I1176" s="417" t="s">
        <v>2231</v>
      </c>
      <c r="J1176" s="416" t="s">
        <v>2231</v>
      </c>
      <c r="K1176" s="418" t="s">
        <v>2232</v>
      </c>
      <c r="L1176" s="416" t="s">
        <v>469</v>
      </c>
      <c r="M1176" s="316" t="s">
        <v>2302</v>
      </c>
      <c r="N1176" s="316" t="s">
        <v>1157</v>
      </c>
      <c r="O1176" s="415" t="s">
        <v>2200</v>
      </c>
      <c r="P1176" s="318" t="s">
        <v>1157</v>
      </c>
      <c r="Q1176" s="293" t="s">
        <v>2201</v>
      </c>
      <c r="R1176" s="293">
        <v>2</v>
      </c>
      <c r="S1176" s="517">
        <v>32099.97</v>
      </c>
      <c r="T1176" s="520" t="e">
        <f>+[1]!Tabla46[[#This Row],[Precio Unitario]]*[1]!Tabla46[[#This Row],[Cantidad de Insumos]]</f>
        <v>#REF!</v>
      </c>
      <c r="U1176" s="414">
        <v>239301</v>
      </c>
      <c r="V1176" s="328" t="s">
        <v>926</v>
      </c>
      <c r="W1176" s="420"/>
    </row>
    <row r="1177" spans="2:23" ht="18.75" hidden="1" customHeight="1" x14ac:dyDescent="0.2">
      <c r="B1177" s="419" t="e">
        <f>IF(Tabla46[[#This Row],[Tipos de Acciones]]="","",CONCATENATE(Tabla46[[#This Row],[POA]],".",Tabla46[[#This Row],[SRS]],".",Tabla46[[#This Row],[AREA]],".",Tabla46[[#This Row],[TIPO]]))</f>
        <v>#REF!</v>
      </c>
      <c r="C1177" s="419" t="e">
        <f>IF(Tabla46[[#This Row],[Tipos de Acciones]]="","",'Formulario PPGR1'!#REF!)</f>
        <v>#REF!</v>
      </c>
      <c r="D1177" s="419" t="e">
        <f>IF(Tabla46[[#This Row],[Tipos de Acciones]]="","",'Formulario PPGR1'!#REF!)</f>
        <v>#REF!</v>
      </c>
      <c r="E1177" s="419" t="e">
        <f>IF(Tabla46[[#This Row],[Tipos de Acciones]]="","",'Formulario PPGR1'!#REF!)</f>
        <v>#REF!</v>
      </c>
      <c r="F1177" s="419" t="e">
        <f>IF(Tabla46[[#This Row],[Tipos de Acciones]]="","",'Formulario PPGR1'!#REF!)</f>
        <v>#REF!</v>
      </c>
      <c r="G1177" s="416" t="s">
        <v>936</v>
      </c>
      <c r="H1177" s="416" t="s">
        <v>2206</v>
      </c>
      <c r="I1177" s="417" t="s">
        <v>2212</v>
      </c>
      <c r="J1177" s="416" t="s">
        <v>2212</v>
      </c>
      <c r="K1177" s="418" t="s">
        <v>2213</v>
      </c>
      <c r="L1177" s="416" t="s">
        <v>469</v>
      </c>
      <c r="M1177" s="316" t="s">
        <v>2303</v>
      </c>
      <c r="N1177" s="316" t="s">
        <v>1157</v>
      </c>
      <c r="O1177" s="415" t="s">
        <v>2200</v>
      </c>
      <c r="P1177" s="318" t="s">
        <v>1157</v>
      </c>
      <c r="Q1177" s="293" t="s">
        <v>2201</v>
      </c>
      <c r="R1177" s="293">
        <v>1</v>
      </c>
      <c r="S1177" s="517">
        <v>56050</v>
      </c>
      <c r="T1177" s="520" t="e">
        <f>+[1]!Tabla46[[#This Row],[Precio Unitario]]*[1]!Tabla46[[#This Row],[Cantidad de Insumos]]</f>
        <v>#REF!</v>
      </c>
      <c r="U1177" s="414">
        <v>261301</v>
      </c>
      <c r="V1177" s="328" t="s">
        <v>926</v>
      </c>
      <c r="W1177" s="420"/>
    </row>
    <row r="1178" spans="2:23" ht="18.75" hidden="1" customHeight="1" x14ac:dyDescent="0.2">
      <c r="B1178" s="419" t="e">
        <f>IF(Tabla46[[#This Row],[Tipos de Acciones]]="","",CONCATENATE(Tabla46[[#This Row],[POA]],".",Tabla46[[#This Row],[SRS]],".",Tabla46[[#This Row],[AREA]],".",Tabla46[[#This Row],[TIPO]]))</f>
        <v>#REF!</v>
      </c>
      <c r="C1178" s="419" t="e">
        <f>IF(Tabla46[[#This Row],[Tipos de Acciones]]="","",'Formulario PPGR1'!#REF!)</f>
        <v>#REF!</v>
      </c>
      <c r="D1178" s="419" t="e">
        <f>IF(Tabla46[[#This Row],[Tipos de Acciones]]="","",'Formulario PPGR1'!#REF!)</f>
        <v>#REF!</v>
      </c>
      <c r="E1178" s="419" t="e">
        <f>IF(Tabla46[[#This Row],[Tipos de Acciones]]="","",'Formulario PPGR1'!#REF!)</f>
        <v>#REF!</v>
      </c>
      <c r="F1178" s="419" t="e">
        <f>IF(Tabla46[[#This Row],[Tipos de Acciones]]="","",'Formulario PPGR1'!#REF!)</f>
        <v>#REF!</v>
      </c>
      <c r="G1178" s="416" t="s">
        <v>934</v>
      </c>
      <c r="H1178" s="416" t="s">
        <v>2206</v>
      </c>
      <c r="I1178" s="417" t="s">
        <v>2212</v>
      </c>
      <c r="J1178" s="416" t="s">
        <v>2212</v>
      </c>
      <c r="K1178" s="418" t="s">
        <v>2213</v>
      </c>
      <c r="L1178" s="416" t="s">
        <v>469</v>
      </c>
      <c r="M1178" s="316" t="s">
        <v>2303</v>
      </c>
      <c r="N1178" s="316" t="s">
        <v>1157</v>
      </c>
      <c r="O1178" s="415" t="s">
        <v>2200</v>
      </c>
      <c r="P1178" s="318" t="s">
        <v>1157</v>
      </c>
      <c r="Q1178" s="293" t="s">
        <v>2201</v>
      </c>
      <c r="R1178" s="293">
        <v>3</v>
      </c>
      <c r="S1178" s="517">
        <v>5000</v>
      </c>
      <c r="T1178" s="520" t="e">
        <f>+[1]!Tabla46[[#This Row],[Precio Unitario]]*[1]!Tabla46[[#This Row],[Cantidad de Insumos]]</f>
        <v>#REF!</v>
      </c>
      <c r="U1178" s="414">
        <v>261301</v>
      </c>
      <c r="V1178" s="328" t="s">
        <v>926</v>
      </c>
      <c r="W1178" s="420"/>
    </row>
    <row r="1179" spans="2:23" ht="18.75" hidden="1" customHeight="1" x14ac:dyDescent="0.2">
      <c r="B1179" s="419" t="e">
        <f>IF(Tabla46[[#This Row],[Tipos de Acciones]]="","",CONCATENATE(Tabla46[[#This Row],[POA]],".",Tabla46[[#This Row],[SRS]],".",Tabla46[[#This Row],[AREA]],".",Tabla46[[#This Row],[TIPO]]))</f>
        <v>#REF!</v>
      </c>
      <c r="C1179" s="419" t="e">
        <f>IF(Tabla46[[#This Row],[Tipos de Acciones]]="","",'Formulario PPGR1'!#REF!)</f>
        <v>#REF!</v>
      </c>
      <c r="D1179" s="419" t="e">
        <f>IF(Tabla46[[#This Row],[Tipos de Acciones]]="","",'Formulario PPGR1'!#REF!)</f>
        <v>#REF!</v>
      </c>
      <c r="E1179" s="419" t="e">
        <f>IF(Tabla46[[#This Row],[Tipos de Acciones]]="","",'Formulario PPGR1'!#REF!)</f>
        <v>#REF!</v>
      </c>
      <c r="F1179" s="419" t="e">
        <f>IF(Tabla46[[#This Row],[Tipos de Acciones]]="","",'Formulario PPGR1'!#REF!)</f>
        <v>#REF!</v>
      </c>
      <c r="G1179" s="416" t="s">
        <v>936</v>
      </c>
      <c r="H1179" s="416" t="s">
        <v>2215</v>
      </c>
      <c r="I1179" s="417" t="s">
        <v>2216</v>
      </c>
      <c r="J1179" s="416" t="s">
        <v>2216</v>
      </c>
      <c r="K1179" s="418" t="s">
        <v>2217</v>
      </c>
      <c r="L1179" s="416" t="s">
        <v>469</v>
      </c>
      <c r="M1179" s="316" t="s">
        <v>2303</v>
      </c>
      <c r="N1179" s="316" t="s">
        <v>1157</v>
      </c>
      <c r="O1179" s="415" t="s">
        <v>2200</v>
      </c>
      <c r="P1179" s="318" t="s">
        <v>1157</v>
      </c>
      <c r="Q1179" s="293" t="s">
        <v>2201</v>
      </c>
      <c r="R1179" s="293">
        <v>1</v>
      </c>
      <c r="S1179" s="517">
        <v>15000</v>
      </c>
      <c r="T1179" s="520" t="e">
        <f>+[1]!Tabla46[[#This Row],[Precio Unitario]]*[1]!Tabla46[[#This Row],[Cantidad de Insumos]]</f>
        <v>#REF!</v>
      </c>
      <c r="U1179" s="414">
        <v>239601</v>
      </c>
      <c r="V1179" s="328" t="s">
        <v>926</v>
      </c>
      <c r="W1179" s="420"/>
    </row>
    <row r="1180" spans="2:23" ht="18.75" hidden="1" customHeight="1" x14ac:dyDescent="0.2">
      <c r="B1180" s="419" t="e">
        <f>IF(Tabla46[[#This Row],[Tipos de Acciones]]="","",CONCATENATE(Tabla46[[#This Row],[POA]],".",Tabla46[[#This Row],[SRS]],".",Tabla46[[#This Row],[AREA]],".",Tabla46[[#This Row],[TIPO]]))</f>
        <v>#REF!</v>
      </c>
      <c r="C1180" s="419" t="e">
        <f>IF(Tabla46[[#This Row],[Tipos de Acciones]]="","",'Formulario PPGR1'!#REF!)</f>
        <v>#REF!</v>
      </c>
      <c r="D1180" s="419" t="e">
        <f>IF(Tabla46[[#This Row],[Tipos de Acciones]]="","",'Formulario PPGR1'!#REF!)</f>
        <v>#REF!</v>
      </c>
      <c r="E1180" s="419" t="e">
        <f>IF(Tabla46[[#This Row],[Tipos de Acciones]]="","",'Formulario PPGR1'!#REF!)</f>
        <v>#REF!</v>
      </c>
      <c r="F1180" s="419" t="e">
        <f>IF(Tabla46[[#This Row],[Tipos de Acciones]]="","",'Formulario PPGR1'!#REF!)</f>
        <v>#REF!</v>
      </c>
      <c r="G1180" s="416" t="s">
        <v>936</v>
      </c>
      <c r="H1180" s="416" t="s">
        <v>2218</v>
      </c>
      <c r="I1180" s="417" t="s">
        <v>2219</v>
      </c>
      <c r="J1180" s="416" t="s">
        <v>2219</v>
      </c>
      <c r="K1180" s="418" t="s">
        <v>2220</v>
      </c>
      <c r="L1180" s="416" t="s">
        <v>469</v>
      </c>
      <c r="M1180" s="316" t="s">
        <v>2303</v>
      </c>
      <c r="N1180" s="316" t="s">
        <v>1157</v>
      </c>
      <c r="O1180" s="415" t="s">
        <v>2200</v>
      </c>
      <c r="P1180" s="318" t="s">
        <v>1157</v>
      </c>
      <c r="Q1180" s="293" t="s">
        <v>2201</v>
      </c>
      <c r="R1180" s="293">
        <v>2</v>
      </c>
      <c r="S1180" s="517">
        <v>8600</v>
      </c>
      <c r="T1180" s="520" t="e">
        <f>+[1]!Tabla46[[#This Row],[Precio Unitario]]*[1]!Tabla46[[#This Row],[Cantidad de Insumos]]</f>
        <v>#REF!</v>
      </c>
      <c r="U1180" s="414">
        <v>239601</v>
      </c>
      <c r="V1180" s="328" t="s">
        <v>926</v>
      </c>
      <c r="W1180" s="420"/>
    </row>
    <row r="1181" spans="2:23" ht="18.75" hidden="1" customHeight="1" x14ac:dyDescent="0.2">
      <c r="B1181" s="419" t="e">
        <f>IF(Tabla46[[#This Row],[Tipos de Acciones]]="","",CONCATENATE(Tabla46[[#This Row],[POA]],".",Tabla46[[#This Row],[SRS]],".",Tabla46[[#This Row],[AREA]],".",Tabla46[[#This Row],[TIPO]]))</f>
        <v>#REF!</v>
      </c>
      <c r="C1181" s="419" t="e">
        <f>IF(Tabla46[[#This Row],[Tipos de Acciones]]="","",'Formulario PPGR1'!#REF!)</f>
        <v>#REF!</v>
      </c>
      <c r="D1181" s="419" t="e">
        <f>IF(Tabla46[[#This Row],[Tipos de Acciones]]="","",'Formulario PPGR1'!#REF!)</f>
        <v>#REF!</v>
      </c>
      <c r="E1181" s="419" t="e">
        <f>IF(Tabla46[[#This Row],[Tipos de Acciones]]="","",'Formulario PPGR1'!#REF!)</f>
        <v>#REF!</v>
      </c>
      <c r="F1181" s="419" t="e">
        <f>IF(Tabla46[[#This Row],[Tipos de Acciones]]="","",'Formulario PPGR1'!#REF!)</f>
        <v>#REF!</v>
      </c>
      <c r="G1181" s="416" t="s">
        <v>936</v>
      </c>
      <c r="H1181" s="416" t="s">
        <v>2221</v>
      </c>
      <c r="I1181" s="417" t="s">
        <v>2222</v>
      </c>
      <c r="J1181" s="416" t="s">
        <v>2222</v>
      </c>
      <c r="K1181" s="418" t="s">
        <v>2223</v>
      </c>
      <c r="L1181" s="416" t="s">
        <v>469</v>
      </c>
      <c r="M1181" s="316" t="s">
        <v>2303</v>
      </c>
      <c r="N1181" s="316" t="s">
        <v>1157</v>
      </c>
      <c r="O1181" s="415" t="s">
        <v>2200</v>
      </c>
      <c r="P1181" s="318" t="s">
        <v>1157</v>
      </c>
      <c r="Q1181" s="293" t="s">
        <v>2201</v>
      </c>
      <c r="R1181" s="293">
        <v>2</v>
      </c>
      <c r="S1181" s="517">
        <v>43660</v>
      </c>
      <c r="T1181" s="520" t="e">
        <f>+[1]!Tabla46[[#This Row],[Precio Unitario]]*[1]!Tabla46[[#This Row],[Cantidad de Insumos]]</f>
        <v>#REF!</v>
      </c>
      <c r="U1181" s="414">
        <v>261901</v>
      </c>
      <c r="V1181" s="328" t="s">
        <v>926</v>
      </c>
      <c r="W1181" s="420"/>
    </row>
    <row r="1182" spans="2:23" ht="18.75" hidden="1" customHeight="1" x14ac:dyDescent="0.2">
      <c r="B1182" s="419" t="e">
        <f>IF(Tabla46[[#This Row],[Tipos de Acciones]]="","",CONCATENATE(Tabla46[[#This Row],[POA]],".",Tabla46[[#This Row],[SRS]],".",Tabla46[[#This Row],[AREA]],".",Tabla46[[#This Row],[TIPO]]))</f>
        <v>#REF!</v>
      </c>
      <c r="C1182" s="419" t="e">
        <f>IF(Tabla46[[#This Row],[Tipos de Acciones]]="","",'Formulario PPGR1'!#REF!)</f>
        <v>#REF!</v>
      </c>
      <c r="D1182" s="419" t="e">
        <f>IF(Tabla46[[#This Row],[Tipos de Acciones]]="","",'Formulario PPGR1'!#REF!)</f>
        <v>#REF!</v>
      </c>
      <c r="E1182" s="419" t="e">
        <f>IF(Tabla46[[#This Row],[Tipos de Acciones]]="","",'Formulario PPGR1'!#REF!)</f>
        <v>#REF!</v>
      </c>
      <c r="F1182" s="419" t="e">
        <f>IF(Tabla46[[#This Row],[Tipos de Acciones]]="","",'Formulario PPGR1'!#REF!)</f>
        <v>#REF!</v>
      </c>
      <c r="G1182" s="416" t="s">
        <v>936</v>
      </c>
      <c r="H1182" s="416" t="s">
        <v>2221</v>
      </c>
      <c r="I1182" s="417" t="s">
        <v>2224</v>
      </c>
      <c r="J1182" s="416" t="s">
        <v>2224</v>
      </c>
      <c r="K1182" s="418" t="s">
        <v>2225</v>
      </c>
      <c r="L1182" s="416" t="s">
        <v>469</v>
      </c>
      <c r="M1182" s="316" t="s">
        <v>2303</v>
      </c>
      <c r="N1182" s="316" t="s">
        <v>1157</v>
      </c>
      <c r="O1182" s="415" t="s">
        <v>2200</v>
      </c>
      <c r="P1182" s="318" t="s">
        <v>1157</v>
      </c>
      <c r="Q1182" s="293" t="s">
        <v>2201</v>
      </c>
      <c r="R1182" s="293">
        <v>1</v>
      </c>
      <c r="S1182" s="517">
        <v>44333.33</v>
      </c>
      <c r="T1182" s="520" t="e">
        <f>+[1]!Tabla46[[#This Row],[Precio Unitario]]*[1]!Tabla46[[#This Row],[Cantidad de Insumos]]</f>
        <v>#REF!</v>
      </c>
      <c r="U1182" s="414">
        <v>239301</v>
      </c>
      <c r="V1182" s="328" t="s">
        <v>926</v>
      </c>
      <c r="W1182" s="420"/>
    </row>
    <row r="1183" spans="2:23" ht="18.75" hidden="1" customHeight="1" x14ac:dyDescent="0.2">
      <c r="B1183" s="419" t="e">
        <f>IF(Tabla46[[#This Row],[Tipos de Acciones]]="","",CONCATENATE(Tabla46[[#This Row],[POA]],".",Tabla46[[#This Row],[SRS]],".",Tabla46[[#This Row],[AREA]],".",Tabla46[[#This Row],[TIPO]]))</f>
        <v>#REF!</v>
      </c>
      <c r="C1183" s="419" t="e">
        <f>IF(Tabla46[[#This Row],[Tipos de Acciones]]="","",'Formulario PPGR1'!#REF!)</f>
        <v>#REF!</v>
      </c>
      <c r="D1183" s="419" t="e">
        <f>IF(Tabla46[[#This Row],[Tipos de Acciones]]="","",'Formulario PPGR1'!#REF!)</f>
        <v>#REF!</v>
      </c>
      <c r="E1183" s="419" t="e">
        <f>IF(Tabla46[[#This Row],[Tipos de Acciones]]="","",'Formulario PPGR1'!#REF!)</f>
        <v>#REF!</v>
      </c>
      <c r="F1183" s="419" t="e">
        <f>IF(Tabla46[[#This Row],[Tipos de Acciones]]="","",'Formulario PPGR1'!#REF!)</f>
        <v>#REF!</v>
      </c>
      <c r="G1183" s="416" t="s">
        <v>936</v>
      </c>
      <c r="H1183" s="416" t="s">
        <v>2221</v>
      </c>
      <c r="I1183" s="417" t="s">
        <v>2222</v>
      </c>
      <c r="J1183" s="416" t="s">
        <v>2222</v>
      </c>
      <c r="K1183" s="418" t="s">
        <v>2226</v>
      </c>
      <c r="L1183" s="416" t="s">
        <v>469</v>
      </c>
      <c r="M1183" s="316" t="s">
        <v>2303</v>
      </c>
      <c r="N1183" s="316" t="s">
        <v>1157</v>
      </c>
      <c r="O1183" s="415" t="s">
        <v>2200</v>
      </c>
      <c r="P1183" s="318" t="s">
        <v>1157</v>
      </c>
      <c r="Q1183" s="293" t="s">
        <v>2201</v>
      </c>
      <c r="R1183" s="293">
        <v>1</v>
      </c>
      <c r="S1183" s="517">
        <v>104465.4</v>
      </c>
      <c r="T1183" s="520" t="e">
        <f>+[1]!Tabla46[[#This Row],[Precio Unitario]]*[1]!Tabla46[[#This Row],[Cantidad de Insumos]]</f>
        <v>#REF!</v>
      </c>
      <c r="U1183" s="414">
        <v>261901</v>
      </c>
      <c r="V1183" s="328" t="s">
        <v>926</v>
      </c>
      <c r="W1183" s="420"/>
    </row>
    <row r="1184" spans="2:23" ht="18.75" hidden="1" customHeight="1" x14ac:dyDescent="0.2">
      <c r="B1184" s="419" t="e">
        <f>IF(Tabla46[[#This Row],[Tipos de Acciones]]="","",CONCATENATE(Tabla46[[#This Row],[POA]],".",Tabla46[[#This Row],[SRS]],".",Tabla46[[#This Row],[AREA]],".",Tabla46[[#This Row],[TIPO]]))</f>
        <v>#REF!</v>
      </c>
      <c r="C1184" s="419" t="e">
        <f>IF(Tabla46[[#This Row],[Tipos de Acciones]]="","",'Formulario PPGR1'!#REF!)</f>
        <v>#REF!</v>
      </c>
      <c r="D1184" s="419" t="e">
        <f>IF(Tabla46[[#This Row],[Tipos de Acciones]]="","",'Formulario PPGR1'!#REF!)</f>
        <v>#REF!</v>
      </c>
      <c r="E1184" s="419" t="e">
        <f>IF(Tabla46[[#This Row],[Tipos de Acciones]]="","",'Formulario PPGR1'!#REF!)</f>
        <v>#REF!</v>
      </c>
      <c r="F1184" s="419" t="e">
        <f>IF(Tabla46[[#This Row],[Tipos de Acciones]]="","",'Formulario PPGR1'!#REF!)</f>
        <v>#REF!</v>
      </c>
      <c r="G1184" s="416" t="s">
        <v>936</v>
      </c>
      <c r="H1184" s="416" t="s">
        <v>2221</v>
      </c>
      <c r="I1184" s="417" t="s">
        <v>2227</v>
      </c>
      <c r="J1184" s="416" t="s">
        <v>2227</v>
      </c>
      <c r="K1184" s="418" t="s">
        <v>2228</v>
      </c>
      <c r="L1184" s="416" t="s">
        <v>469</v>
      </c>
      <c r="M1184" s="316" t="s">
        <v>2303</v>
      </c>
      <c r="N1184" s="316" t="s">
        <v>1157</v>
      </c>
      <c r="O1184" s="415" t="s">
        <v>2200</v>
      </c>
      <c r="P1184" s="318" t="s">
        <v>1157</v>
      </c>
      <c r="Q1184" s="293" t="s">
        <v>2201</v>
      </c>
      <c r="R1184" s="293">
        <v>1</v>
      </c>
      <c r="S1184" s="517">
        <v>12836.04</v>
      </c>
      <c r="T1184" s="520" t="e">
        <f>+[1]!Tabla46[[#This Row],[Precio Unitario]]*[1]!Tabla46[[#This Row],[Cantidad de Insumos]]</f>
        <v>#REF!</v>
      </c>
      <c r="U1184" s="414">
        <v>239301</v>
      </c>
      <c r="V1184" s="328" t="s">
        <v>926</v>
      </c>
      <c r="W1184" s="420"/>
    </row>
    <row r="1185" spans="2:23" ht="18.75" customHeight="1" x14ac:dyDescent="0.2">
      <c r="B1185" s="419" t="e">
        <f>IF(Tabla46[[#This Row],[Tipos de Acciones]]="","",CONCATENATE(Tabla46[[#This Row],[POA]],".",Tabla46[[#This Row],[SRS]],".",Tabla46[[#This Row],[AREA]],".",Tabla46[[#This Row],[TIPO]]))</f>
        <v>#REF!</v>
      </c>
      <c r="C1185" s="419" t="e">
        <f>IF(Tabla46[[#This Row],[Tipos de Acciones]]="","",'Formulario PPGR1'!#REF!)</f>
        <v>#REF!</v>
      </c>
      <c r="D1185" s="419" t="e">
        <f>IF(Tabla46[[#This Row],[Tipos de Acciones]]="","",'Formulario PPGR1'!#REF!)</f>
        <v>#REF!</v>
      </c>
      <c r="E1185" s="419" t="e">
        <f>IF(Tabla46[[#This Row],[Tipos de Acciones]]="","",'Formulario PPGR1'!#REF!)</f>
        <v>#REF!</v>
      </c>
      <c r="F1185" s="419" t="e">
        <f>IF(Tabla46[[#This Row],[Tipos de Acciones]]="","",'Formulario PPGR1'!#REF!)</f>
        <v>#REF!</v>
      </c>
      <c r="G1185" s="416" t="s">
        <v>936</v>
      </c>
      <c r="H1185" s="416" t="s">
        <v>2221</v>
      </c>
      <c r="I1185" s="417" t="s">
        <v>2229</v>
      </c>
      <c r="J1185" s="416" t="s">
        <v>2229</v>
      </c>
      <c r="K1185" s="418" t="s">
        <v>2230</v>
      </c>
      <c r="L1185" s="416" t="s">
        <v>469</v>
      </c>
      <c r="M1185" s="316" t="s">
        <v>2303</v>
      </c>
      <c r="N1185" s="316" t="s">
        <v>1157</v>
      </c>
      <c r="O1185" s="415" t="s">
        <v>2200</v>
      </c>
      <c r="P1185" s="318" t="s">
        <v>1157</v>
      </c>
      <c r="Q1185" s="293" t="s">
        <v>2201</v>
      </c>
      <c r="R1185" s="293">
        <v>1</v>
      </c>
      <c r="S1185" s="517">
        <v>180000</v>
      </c>
      <c r="T1185" s="520" t="e">
        <f>+[1]!Tabla46[[#This Row],[Precio Unitario]]*[1]!Tabla46[[#This Row],[Cantidad de Insumos]]</f>
        <v>#REF!</v>
      </c>
      <c r="U1185" s="414">
        <v>263101</v>
      </c>
      <c r="V1185" s="328" t="s">
        <v>926</v>
      </c>
      <c r="W1185" s="420"/>
    </row>
    <row r="1186" spans="2:23" ht="18.75" hidden="1" customHeight="1" x14ac:dyDescent="0.2">
      <c r="B1186" s="419" t="e">
        <f>IF(Tabla46[[#This Row],[Tipos de Acciones]]="","",CONCATENATE(Tabla46[[#This Row],[POA]],".",Tabla46[[#This Row],[SRS]],".",Tabla46[[#This Row],[AREA]],".",Tabla46[[#This Row],[TIPO]]))</f>
        <v>#REF!</v>
      </c>
      <c r="C1186" s="419" t="e">
        <f>IF(Tabla46[[#This Row],[Tipos de Acciones]]="","",'Formulario PPGR1'!#REF!)</f>
        <v>#REF!</v>
      </c>
      <c r="D1186" s="419" t="e">
        <f>IF(Tabla46[[#This Row],[Tipos de Acciones]]="","",'Formulario PPGR1'!#REF!)</f>
        <v>#REF!</v>
      </c>
      <c r="E1186" s="419" t="e">
        <f>IF(Tabla46[[#This Row],[Tipos de Acciones]]="","",'Formulario PPGR1'!#REF!)</f>
        <v>#REF!</v>
      </c>
      <c r="F1186" s="419" t="e">
        <f>IF(Tabla46[[#This Row],[Tipos de Acciones]]="","",'Formulario PPGR1'!#REF!)</f>
        <v>#REF!</v>
      </c>
      <c r="G1186" s="416" t="s">
        <v>936</v>
      </c>
      <c r="H1186" s="416" t="s">
        <v>2221</v>
      </c>
      <c r="I1186" s="417" t="s">
        <v>2231</v>
      </c>
      <c r="J1186" s="416" t="s">
        <v>2231</v>
      </c>
      <c r="K1186" s="418" t="s">
        <v>2232</v>
      </c>
      <c r="L1186" s="416" t="s">
        <v>469</v>
      </c>
      <c r="M1186" s="316" t="s">
        <v>2303</v>
      </c>
      <c r="N1186" s="316" t="s">
        <v>1157</v>
      </c>
      <c r="O1186" s="415" t="s">
        <v>2200</v>
      </c>
      <c r="P1186" s="318" t="s">
        <v>1157</v>
      </c>
      <c r="Q1186" s="293" t="s">
        <v>2201</v>
      </c>
      <c r="R1186" s="293">
        <v>2</v>
      </c>
      <c r="S1186" s="517">
        <v>32099.97</v>
      </c>
      <c r="T1186" s="520" t="e">
        <f>+[1]!Tabla46[[#This Row],[Precio Unitario]]*[1]!Tabla46[[#This Row],[Cantidad de Insumos]]</f>
        <v>#REF!</v>
      </c>
      <c r="U1186" s="414">
        <v>239301</v>
      </c>
      <c r="V1186" s="328" t="s">
        <v>926</v>
      </c>
      <c r="W1186" s="420"/>
    </row>
    <row r="1187" spans="2:23" ht="18.75" hidden="1" customHeight="1" x14ac:dyDescent="0.2">
      <c r="B1187" s="419" t="e">
        <f>IF(Tabla46[[#This Row],[Tipos de Acciones]]="","",CONCATENATE(Tabla46[[#This Row],[POA]],".",Tabla46[[#This Row],[SRS]],".",Tabla46[[#This Row],[AREA]],".",Tabla46[[#This Row],[TIPO]]))</f>
        <v>#REF!</v>
      </c>
      <c r="C1187" s="419" t="e">
        <f>IF(Tabla46[[#This Row],[Tipos de Acciones]]="","",'Formulario PPGR1'!#REF!)</f>
        <v>#REF!</v>
      </c>
      <c r="D1187" s="419" t="e">
        <f>IF(Tabla46[[#This Row],[Tipos de Acciones]]="","",'Formulario PPGR1'!#REF!)</f>
        <v>#REF!</v>
      </c>
      <c r="E1187" s="419" t="e">
        <f>IF(Tabla46[[#This Row],[Tipos de Acciones]]="","",'Formulario PPGR1'!#REF!)</f>
        <v>#REF!</v>
      </c>
      <c r="F1187" s="419" t="e">
        <f>IF(Tabla46[[#This Row],[Tipos de Acciones]]="","",'Formulario PPGR1'!#REF!)</f>
        <v>#REF!</v>
      </c>
      <c r="G1187" s="416" t="s">
        <v>936</v>
      </c>
      <c r="H1187" s="416" t="s">
        <v>2221</v>
      </c>
      <c r="I1187" s="417" t="s">
        <v>2233</v>
      </c>
      <c r="J1187" s="416" t="s">
        <v>2234</v>
      </c>
      <c r="K1187" s="418" t="s">
        <v>2235</v>
      </c>
      <c r="L1187" s="416" t="s">
        <v>469</v>
      </c>
      <c r="M1187" s="316" t="s">
        <v>2303</v>
      </c>
      <c r="N1187" s="316" t="s">
        <v>1157</v>
      </c>
      <c r="O1187" s="415" t="s">
        <v>2200</v>
      </c>
      <c r="P1187" s="318" t="s">
        <v>1157</v>
      </c>
      <c r="Q1187" s="293" t="s">
        <v>2201</v>
      </c>
      <c r="R1187" s="293">
        <v>1</v>
      </c>
      <c r="S1187" s="517">
        <v>8270</v>
      </c>
      <c r="T1187" s="520" t="e">
        <f>+[1]!Tabla46[[#This Row],[Precio Unitario]]*[1]!Tabla46[[#This Row],[Cantidad de Insumos]]</f>
        <v>#REF!</v>
      </c>
      <c r="U1187" s="414">
        <v>239301</v>
      </c>
      <c r="V1187" s="328" t="s">
        <v>926</v>
      </c>
      <c r="W1187" s="420"/>
    </row>
    <row r="1188" spans="2:23" ht="18.75" hidden="1" customHeight="1" x14ac:dyDescent="0.2">
      <c r="B1188" s="419" t="e">
        <f>IF(Tabla46[[#This Row],[Tipos de Acciones]]="","",CONCATENATE(Tabla46[[#This Row],[POA]],".",Tabla46[[#This Row],[SRS]],".",Tabla46[[#This Row],[AREA]],".",Tabla46[[#This Row],[TIPO]]))</f>
        <v>#REF!</v>
      </c>
      <c r="C1188" s="419" t="e">
        <f>IF(Tabla46[[#This Row],[Tipos de Acciones]]="","",'Formulario PPGR1'!#REF!)</f>
        <v>#REF!</v>
      </c>
      <c r="D1188" s="419" t="e">
        <f>IF(Tabla46[[#This Row],[Tipos de Acciones]]="","",'Formulario PPGR1'!#REF!)</f>
        <v>#REF!</v>
      </c>
      <c r="E1188" s="419" t="e">
        <f>IF(Tabla46[[#This Row],[Tipos de Acciones]]="","",'Formulario PPGR1'!#REF!)</f>
        <v>#REF!</v>
      </c>
      <c r="F1188" s="419" t="e">
        <f>IF(Tabla46[[#This Row],[Tipos de Acciones]]="","",'Formulario PPGR1'!#REF!)</f>
        <v>#REF!</v>
      </c>
      <c r="G1188" s="416" t="s">
        <v>936</v>
      </c>
      <c r="H1188" s="416" t="s">
        <v>2221</v>
      </c>
      <c r="I1188" s="417" t="s">
        <v>2236</v>
      </c>
      <c r="J1188" s="416" t="s">
        <v>2236</v>
      </c>
      <c r="K1188" s="418" t="s">
        <v>2237</v>
      </c>
      <c r="L1188" s="416" t="s">
        <v>469</v>
      </c>
      <c r="M1188" s="316" t="s">
        <v>2303</v>
      </c>
      <c r="N1188" s="316" t="s">
        <v>1157</v>
      </c>
      <c r="O1188" s="415" t="s">
        <v>2200</v>
      </c>
      <c r="P1188" s="318" t="s">
        <v>1157</v>
      </c>
      <c r="Q1188" s="293" t="s">
        <v>2201</v>
      </c>
      <c r="R1188" s="293">
        <v>2</v>
      </c>
      <c r="S1188" s="517">
        <v>15733.33</v>
      </c>
      <c r="T1188" s="520" t="e">
        <f>+[1]!Tabla46[[#This Row],[Precio Unitario]]*[1]!Tabla46[[#This Row],[Cantidad de Insumos]]</f>
        <v>#REF!</v>
      </c>
      <c r="U1188" s="414">
        <v>239301</v>
      </c>
      <c r="V1188" s="328" t="s">
        <v>926</v>
      </c>
      <c r="W1188" s="420"/>
    </row>
    <row r="1189" spans="2:23" ht="18.75" hidden="1" customHeight="1" x14ac:dyDescent="0.2">
      <c r="B1189" s="419" t="e">
        <f>IF(Tabla46[[#This Row],[Tipos de Acciones]]="","",CONCATENATE(Tabla46[[#This Row],[POA]],".",Tabla46[[#This Row],[SRS]],".",Tabla46[[#This Row],[AREA]],".",Tabla46[[#This Row],[TIPO]]))</f>
        <v>#REF!</v>
      </c>
      <c r="C1189" s="419" t="e">
        <f>IF(Tabla46[[#This Row],[Tipos de Acciones]]="","",'Formulario PPGR1'!#REF!)</f>
        <v>#REF!</v>
      </c>
      <c r="D1189" s="419" t="e">
        <f>IF(Tabla46[[#This Row],[Tipos de Acciones]]="","",'Formulario PPGR1'!#REF!)</f>
        <v>#REF!</v>
      </c>
      <c r="E1189" s="419" t="e">
        <f>IF(Tabla46[[#This Row],[Tipos de Acciones]]="","",'Formulario PPGR1'!#REF!)</f>
        <v>#REF!</v>
      </c>
      <c r="F1189" s="419" t="e">
        <f>IF(Tabla46[[#This Row],[Tipos de Acciones]]="","",'Formulario PPGR1'!#REF!)</f>
        <v>#REF!</v>
      </c>
      <c r="G1189" s="416" t="s">
        <v>936</v>
      </c>
      <c r="H1189" s="416" t="s">
        <v>2221</v>
      </c>
      <c r="I1189" s="417" t="s">
        <v>2236</v>
      </c>
      <c r="J1189" s="416" t="s">
        <v>2236</v>
      </c>
      <c r="K1189" s="418" t="s">
        <v>2238</v>
      </c>
      <c r="L1189" s="416" t="s">
        <v>469</v>
      </c>
      <c r="M1189" s="316" t="s">
        <v>2303</v>
      </c>
      <c r="N1189" s="316" t="s">
        <v>1157</v>
      </c>
      <c r="O1189" s="415" t="s">
        <v>2200</v>
      </c>
      <c r="P1189" s="318" t="s">
        <v>1157</v>
      </c>
      <c r="Q1189" s="293" t="s">
        <v>2201</v>
      </c>
      <c r="R1189" s="293">
        <v>2</v>
      </c>
      <c r="S1189" s="517">
        <v>4500</v>
      </c>
      <c r="T1189" s="520" t="e">
        <f>+[1]!Tabla46[[#This Row],[Precio Unitario]]*[1]!Tabla46[[#This Row],[Cantidad de Insumos]]</f>
        <v>#REF!</v>
      </c>
      <c r="U1189" s="414">
        <v>239301</v>
      </c>
      <c r="V1189" s="328" t="s">
        <v>926</v>
      </c>
      <c r="W1189" s="420"/>
    </row>
    <row r="1190" spans="2:23" ht="18.75" hidden="1" customHeight="1" x14ac:dyDescent="0.2">
      <c r="B1190" s="419" t="e">
        <f>IF(Tabla46[[#This Row],[Tipos de Acciones]]="","",CONCATENATE(Tabla46[[#This Row],[POA]],".",Tabla46[[#This Row],[SRS]],".",Tabla46[[#This Row],[AREA]],".",Tabla46[[#This Row],[TIPO]]))</f>
        <v>#REF!</v>
      </c>
      <c r="C1190" s="419" t="e">
        <f>IF(Tabla46[[#This Row],[Tipos de Acciones]]="","",'Formulario PPGR1'!#REF!)</f>
        <v>#REF!</v>
      </c>
      <c r="D1190" s="419" t="e">
        <f>IF(Tabla46[[#This Row],[Tipos de Acciones]]="","",'Formulario PPGR1'!#REF!)</f>
        <v>#REF!</v>
      </c>
      <c r="E1190" s="419" t="e">
        <f>IF(Tabla46[[#This Row],[Tipos de Acciones]]="","",'Formulario PPGR1'!#REF!)</f>
        <v>#REF!</v>
      </c>
      <c r="F1190" s="419" t="e">
        <f>IF(Tabla46[[#This Row],[Tipos de Acciones]]="","",'Formulario PPGR1'!#REF!)</f>
        <v>#REF!</v>
      </c>
      <c r="G1190" s="416" t="s">
        <v>936</v>
      </c>
      <c r="H1190" s="416" t="s">
        <v>2221</v>
      </c>
      <c r="I1190" s="417" t="s">
        <v>2236</v>
      </c>
      <c r="J1190" s="416" t="s">
        <v>2236</v>
      </c>
      <c r="K1190" s="418" t="s">
        <v>2239</v>
      </c>
      <c r="L1190" s="416" t="s">
        <v>469</v>
      </c>
      <c r="M1190" s="316" t="s">
        <v>2303</v>
      </c>
      <c r="N1190" s="316" t="s">
        <v>1157</v>
      </c>
      <c r="O1190" s="415" t="s">
        <v>2200</v>
      </c>
      <c r="P1190" s="318" t="s">
        <v>1157</v>
      </c>
      <c r="Q1190" s="293" t="s">
        <v>2201</v>
      </c>
      <c r="R1190" s="293">
        <v>2</v>
      </c>
      <c r="S1190" s="517">
        <v>15733.33</v>
      </c>
      <c r="T1190" s="520" t="e">
        <f>+[1]!Tabla46[[#This Row],[Precio Unitario]]*[1]!Tabla46[[#This Row],[Cantidad de Insumos]]</f>
        <v>#REF!</v>
      </c>
      <c r="U1190" s="414">
        <v>239301</v>
      </c>
      <c r="V1190" s="328" t="s">
        <v>926</v>
      </c>
      <c r="W1190" s="420"/>
    </row>
    <row r="1191" spans="2:23" ht="18.75" hidden="1" customHeight="1" x14ac:dyDescent="0.2">
      <c r="B1191" s="419" t="e">
        <f>IF(Tabla46[[#This Row],[Tipos de Acciones]]="","",CONCATENATE(Tabla46[[#This Row],[POA]],".",Tabla46[[#This Row],[SRS]],".",Tabla46[[#This Row],[AREA]],".",Tabla46[[#This Row],[TIPO]]))</f>
        <v>#REF!</v>
      </c>
      <c r="C1191" s="419" t="e">
        <f>IF(Tabla46[[#This Row],[Tipos de Acciones]]="","",'Formulario PPGR1'!#REF!)</f>
        <v>#REF!</v>
      </c>
      <c r="D1191" s="419" t="e">
        <f>IF(Tabla46[[#This Row],[Tipos de Acciones]]="","",'Formulario PPGR1'!#REF!)</f>
        <v>#REF!</v>
      </c>
      <c r="E1191" s="419" t="e">
        <f>IF(Tabla46[[#This Row],[Tipos de Acciones]]="","",'Formulario PPGR1'!#REF!)</f>
        <v>#REF!</v>
      </c>
      <c r="F1191" s="419" t="e">
        <f>IF(Tabla46[[#This Row],[Tipos de Acciones]]="","",'Formulario PPGR1'!#REF!)</f>
        <v>#REF!</v>
      </c>
      <c r="G1191" s="416" t="s">
        <v>936</v>
      </c>
      <c r="H1191" s="416" t="s">
        <v>2221</v>
      </c>
      <c r="I1191" s="417" t="s">
        <v>2236</v>
      </c>
      <c r="J1191" s="416" t="s">
        <v>2236</v>
      </c>
      <c r="K1191" s="418" t="s">
        <v>2240</v>
      </c>
      <c r="L1191" s="416" t="s">
        <v>469</v>
      </c>
      <c r="M1191" s="316" t="s">
        <v>2303</v>
      </c>
      <c r="N1191" s="316" t="s">
        <v>1157</v>
      </c>
      <c r="O1191" s="415" t="s">
        <v>2200</v>
      </c>
      <c r="P1191" s="318" t="s">
        <v>1157</v>
      </c>
      <c r="Q1191" s="293" t="s">
        <v>2201</v>
      </c>
      <c r="R1191" s="293">
        <v>2</v>
      </c>
      <c r="S1191" s="517">
        <v>4500</v>
      </c>
      <c r="T1191" s="520" t="e">
        <f>+[1]!Tabla46[[#This Row],[Precio Unitario]]*[1]!Tabla46[[#This Row],[Cantidad de Insumos]]</f>
        <v>#REF!</v>
      </c>
      <c r="U1191" s="414">
        <v>239301</v>
      </c>
      <c r="V1191" s="328" t="s">
        <v>926</v>
      </c>
      <c r="W1191" s="420"/>
    </row>
    <row r="1192" spans="2:23" ht="18.75" hidden="1" customHeight="1" x14ac:dyDescent="0.2">
      <c r="B1192" s="419" t="e">
        <f>IF(Tabla46[[#This Row],[Tipos de Acciones]]="","",CONCATENATE(Tabla46[[#This Row],[POA]],".",Tabla46[[#This Row],[SRS]],".",Tabla46[[#This Row],[AREA]],".",Tabla46[[#This Row],[TIPO]]))</f>
        <v>#REF!</v>
      </c>
      <c r="C1192" s="419" t="e">
        <f>IF(Tabla46[[#This Row],[Tipos de Acciones]]="","",'Formulario PPGR1'!#REF!)</f>
        <v>#REF!</v>
      </c>
      <c r="D1192" s="419" t="e">
        <f>IF(Tabla46[[#This Row],[Tipos de Acciones]]="","",'Formulario PPGR1'!#REF!)</f>
        <v>#REF!</v>
      </c>
      <c r="E1192" s="419" t="e">
        <f>IF(Tabla46[[#This Row],[Tipos de Acciones]]="","",'Formulario PPGR1'!#REF!)</f>
        <v>#REF!</v>
      </c>
      <c r="F1192" s="419" t="e">
        <f>IF(Tabla46[[#This Row],[Tipos de Acciones]]="","",'Formulario PPGR1'!#REF!)</f>
        <v>#REF!</v>
      </c>
      <c r="G1192" s="416" t="s">
        <v>936</v>
      </c>
      <c r="H1192" s="416" t="s">
        <v>2221</v>
      </c>
      <c r="I1192" s="417" t="s">
        <v>2241</v>
      </c>
      <c r="J1192" s="416" t="s">
        <v>2241</v>
      </c>
      <c r="K1192" s="418" t="s">
        <v>2242</v>
      </c>
      <c r="L1192" s="416" t="s">
        <v>469</v>
      </c>
      <c r="M1192" s="316" t="s">
        <v>2303</v>
      </c>
      <c r="N1192" s="316" t="s">
        <v>1157</v>
      </c>
      <c r="O1192" s="415" t="s">
        <v>2200</v>
      </c>
      <c r="P1192" s="318" t="s">
        <v>1157</v>
      </c>
      <c r="Q1192" s="293" t="s">
        <v>2201</v>
      </c>
      <c r="R1192" s="293">
        <v>2</v>
      </c>
      <c r="S1192" s="517">
        <v>980</v>
      </c>
      <c r="T1192" s="520" t="e">
        <f>+[1]!Tabla46[[#This Row],[Precio Unitario]]*[1]!Tabla46[[#This Row],[Cantidad de Insumos]]</f>
        <v>#REF!</v>
      </c>
      <c r="U1192" s="414">
        <v>239301</v>
      </c>
      <c r="V1192" s="328" t="s">
        <v>926</v>
      </c>
      <c r="W1192" s="420"/>
    </row>
    <row r="1193" spans="2:23" ht="18.75" hidden="1" customHeight="1" x14ac:dyDescent="0.2">
      <c r="B1193" s="419" t="e">
        <f>IF(Tabla46[[#This Row],[Tipos de Acciones]]="","",CONCATENATE(Tabla46[[#This Row],[POA]],".",Tabla46[[#This Row],[SRS]],".",Tabla46[[#This Row],[AREA]],".",Tabla46[[#This Row],[TIPO]]))</f>
        <v>#REF!</v>
      </c>
      <c r="C1193" s="419" t="e">
        <f>IF(Tabla46[[#This Row],[Tipos de Acciones]]="","",'Formulario PPGR1'!#REF!)</f>
        <v>#REF!</v>
      </c>
      <c r="D1193" s="419" t="e">
        <f>IF(Tabla46[[#This Row],[Tipos de Acciones]]="","",'Formulario PPGR1'!#REF!)</f>
        <v>#REF!</v>
      </c>
      <c r="E1193" s="419" t="e">
        <f>IF(Tabla46[[#This Row],[Tipos de Acciones]]="","",'Formulario PPGR1'!#REF!)</f>
        <v>#REF!</v>
      </c>
      <c r="F1193" s="419" t="e">
        <f>IF(Tabla46[[#This Row],[Tipos de Acciones]]="","",'Formulario PPGR1'!#REF!)</f>
        <v>#REF!</v>
      </c>
      <c r="G1193" s="416" t="s">
        <v>936</v>
      </c>
      <c r="H1193" s="416" t="s">
        <v>2221</v>
      </c>
      <c r="I1193" s="417" t="s">
        <v>2241</v>
      </c>
      <c r="J1193" s="416" t="s">
        <v>2241</v>
      </c>
      <c r="K1193" s="418" t="s">
        <v>2243</v>
      </c>
      <c r="L1193" s="416" t="s">
        <v>469</v>
      </c>
      <c r="M1193" s="316" t="s">
        <v>2303</v>
      </c>
      <c r="N1193" s="316" t="s">
        <v>1157</v>
      </c>
      <c r="O1193" s="415" t="s">
        <v>2200</v>
      </c>
      <c r="P1193" s="318" t="s">
        <v>1157</v>
      </c>
      <c r="Q1193" s="293" t="s">
        <v>2201</v>
      </c>
      <c r="R1193" s="293">
        <v>2</v>
      </c>
      <c r="S1193" s="517">
        <v>3520</v>
      </c>
      <c r="T1193" s="520" t="e">
        <f>+[1]!Tabla46[[#This Row],[Precio Unitario]]*[1]!Tabla46[[#This Row],[Cantidad de Insumos]]</f>
        <v>#REF!</v>
      </c>
      <c r="U1193" s="414">
        <v>239301</v>
      </c>
      <c r="V1193" s="328" t="s">
        <v>926</v>
      </c>
      <c r="W1193" s="420"/>
    </row>
    <row r="1194" spans="2:23" ht="18.75" hidden="1" customHeight="1" x14ac:dyDescent="0.2">
      <c r="B1194" s="419" t="e">
        <f>IF(Tabla46[[#This Row],[Tipos de Acciones]]="","",CONCATENATE(Tabla46[[#This Row],[POA]],".",Tabla46[[#This Row],[SRS]],".",Tabla46[[#This Row],[AREA]],".",Tabla46[[#This Row],[TIPO]]))</f>
        <v>#REF!</v>
      </c>
      <c r="C1194" s="419" t="e">
        <f>IF(Tabla46[[#This Row],[Tipos de Acciones]]="","",'Formulario PPGR1'!#REF!)</f>
        <v>#REF!</v>
      </c>
      <c r="D1194" s="419" t="e">
        <f>IF(Tabla46[[#This Row],[Tipos de Acciones]]="","",'Formulario PPGR1'!#REF!)</f>
        <v>#REF!</v>
      </c>
      <c r="E1194" s="419" t="e">
        <f>IF(Tabla46[[#This Row],[Tipos de Acciones]]="","",'Formulario PPGR1'!#REF!)</f>
        <v>#REF!</v>
      </c>
      <c r="F1194" s="419" t="e">
        <f>IF(Tabla46[[#This Row],[Tipos de Acciones]]="","",'Formulario PPGR1'!#REF!)</f>
        <v>#REF!</v>
      </c>
      <c r="G1194" s="416" t="s">
        <v>936</v>
      </c>
      <c r="H1194" s="416" t="s">
        <v>2221</v>
      </c>
      <c r="I1194" s="417" t="s">
        <v>2244</v>
      </c>
      <c r="J1194" s="416" t="s">
        <v>2244</v>
      </c>
      <c r="K1194" s="418" t="s">
        <v>2245</v>
      </c>
      <c r="L1194" s="416" t="s">
        <v>469</v>
      </c>
      <c r="M1194" s="316" t="s">
        <v>2303</v>
      </c>
      <c r="N1194" s="316" t="s">
        <v>1157</v>
      </c>
      <c r="O1194" s="415" t="s">
        <v>2200</v>
      </c>
      <c r="P1194" s="318" t="s">
        <v>1157</v>
      </c>
      <c r="Q1194" s="293" t="s">
        <v>2201</v>
      </c>
      <c r="R1194" s="293">
        <v>1</v>
      </c>
      <c r="S1194" s="517">
        <v>14666.65</v>
      </c>
      <c r="T1194" s="520" t="e">
        <f>+[1]!Tabla46[[#This Row],[Precio Unitario]]*[1]!Tabla46[[#This Row],[Cantidad de Insumos]]</f>
        <v>#REF!</v>
      </c>
      <c r="U1194" s="414">
        <v>239601</v>
      </c>
      <c r="V1194" s="328" t="s">
        <v>926</v>
      </c>
      <c r="W1194" s="420"/>
    </row>
    <row r="1195" spans="2:23" ht="18.75" hidden="1" customHeight="1" x14ac:dyDescent="0.2">
      <c r="B1195" s="419" t="e">
        <f>IF(Tabla46[[#This Row],[Tipos de Acciones]]="","",CONCATENATE(Tabla46[[#This Row],[POA]],".",Tabla46[[#This Row],[SRS]],".",Tabla46[[#This Row],[AREA]],".",Tabla46[[#This Row],[TIPO]]))</f>
        <v>#REF!</v>
      </c>
      <c r="C1195" s="419" t="e">
        <f>IF(Tabla46[[#This Row],[Tipos de Acciones]]="","",'Formulario PPGR1'!#REF!)</f>
        <v>#REF!</v>
      </c>
      <c r="D1195" s="419" t="e">
        <f>IF(Tabla46[[#This Row],[Tipos de Acciones]]="","",'Formulario PPGR1'!#REF!)</f>
        <v>#REF!</v>
      </c>
      <c r="E1195" s="419" t="e">
        <f>IF(Tabla46[[#This Row],[Tipos de Acciones]]="","",'Formulario PPGR1'!#REF!)</f>
        <v>#REF!</v>
      </c>
      <c r="F1195" s="419" t="e">
        <f>IF(Tabla46[[#This Row],[Tipos de Acciones]]="","",'Formulario PPGR1'!#REF!)</f>
        <v>#REF!</v>
      </c>
      <c r="G1195" s="416" t="s">
        <v>936</v>
      </c>
      <c r="H1195" s="416" t="s">
        <v>2221</v>
      </c>
      <c r="I1195" s="417" t="s">
        <v>2246</v>
      </c>
      <c r="J1195" s="416" t="s">
        <v>2246</v>
      </c>
      <c r="K1195" s="418" t="s">
        <v>2247</v>
      </c>
      <c r="L1195" s="416" t="s">
        <v>469</v>
      </c>
      <c r="M1195" s="316" t="s">
        <v>2303</v>
      </c>
      <c r="N1195" s="316" t="s">
        <v>1157</v>
      </c>
      <c r="O1195" s="415" t="s">
        <v>2200</v>
      </c>
      <c r="P1195" s="318" t="s">
        <v>1157</v>
      </c>
      <c r="Q1195" s="293" t="s">
        <v>2201</v>
      </c>
      <c r="R1195" s="293">
        <v>1</v>
      </c>
      <c r="S1195" s="517">
        <v>257712</v>
      </c>
      <c r="T1195" s="520" t="e">
        <f>+[1]!Tabla46[[#This Row],[Precio Unitario]]*[1]!Tabla46[[#This Row],[Cantidad de Insumos]]</f>
        <v>#REF!</v>
      </c>
      <c r="U1195" s="414">
        <v>261401</v>
      </c>
      <c r="V1195" s="328" t="s">
        <v>926</v>
      </c>
      <c r="W1195" s="420"/>
    </row>
    <row r="1196" spans="2:23" ht="18.75" hidden="1" customHeight="1" x14ac:dyDescent="0.2">
      <c r="B1196" s="419" t="e">
        <f>IF(Tabla46[[#This Row],[Tipos de Acciones]]="","",CONCATENATE(Tabla46[[#This Row],[POA]],".",Tabla46[[#This Row],[SRS]],".",Tabla46[[#This Row],[AREA]],".",Tabla46[[#This Row],[TIPO]]))</f>
        <v>#REF!</v>
      </c>
      <c r="C1196" s="419" t="e">
        <f>IF(Tabla46[[#This Row],[Tipos de Acciones]]="","",'Formulario PPGR1'!#REF!)</f>
        <v>#REF!</v>
      </c>
      <c r="D1196" s="419" t="e">
        <f>IF(Tabla46[[#This Row],[Tipos de Acciones]]="","",'Formulario PPGR1'!#REF!)</f>
        <v>#REF!</v>
      </c>
      <c r="E1196" s="419" t="e">
        <f>IF(Tabla46[[#This Row],[Tipos de Acciones]]="","",'Formulario PPGR1'!#REF!)</f>
        <v>#REF!</v>
      </c>
      <c r="F1196" s="419" t="e">
        <f>IF(Tabla46[[#This Row],[Tipos de Acciones]]="","",'Formulario PPGR1'!#REF!)</f>
        <v>#REF!</v>
      </c>
      <c r="G1196" s="416" t="s">
        <v>936</v>
      </c>
      <c r="H1196" s="416" t="s">
        <v>2209</v>
      </c>
      <c r="I1196" s="417" t="s">
        <v>2200</v>
      </c>
      <c r="J1196" s="416" t="s">
        <v>2248</v>
      </c>
      <c r="K1196" s="418" t="s">
        <v>2248</v>
      </c>
      <c r="L1196" s="416" t="s">
        <v>469</v>
      </c>
      <c r="M1196" s="316" t="s">
        <v>2303</v>
      </c>
      <c r="N1196" s="316" t="s">
        <v>1157</v>
      </c>
      <c r="O1196" s="415" t="s">
        <v>2200</v>
      </c>
      <c r="P1196" s="318" t="s">
        <v>1157</v>
      </c>
      <c r="Q1196" s="293" t="s">
        <v>2201</v>
      </c>
      <c r="R1196" s="293">
        <v>1</v>
      </c>
      <c r="S1196" s="517">
        <v>30000</v>
      </c>
      <c r="T1196" s="520" t="e">
        <f>+[1]!Tabla46[[#This Row],[Precio Unitario]]*[1]!Tabla46[[#This Row],[Cantidad de Insumos]]</f>
        <v>#REF!</v>
      </c>
      <c r="U1196" s="414">
        <v>265801</v>
      </c>
      <c r="V1196" s="328" t="s">
        <v>926</v>
      </c>
      <c r="W1196" s="420"/>
    </row>
    <row r="1197" spans="2:23" ht="18.75" hidden="1" customHeight="1" x14ac:dyDescent="0.2">
      <c r="B1197" s="419" t="e">
        <f>IF(Tabla46[[#This Row],[Tipos de Acciones]]="","",CONCATENATE(Tabla46[[#This Row],[POA]],".",Tabla46[[#This Row],[SRS]],".",Tabla46[[#This Row],[AREA]],".",Tabla46[[#This Row],[TIPO]]))</f>
        <v>#REF!</v>
      </c>
      <c r="C1197" s="419" t="e">
        <f>IF(Tabla46[[#This Row],[Tipos de Acciones]]="","",'Formulario PPGR1'!#REF!)</f>
        <v>#REF!</v>
      </c>
      <c r="D1197" s="419" t="e">
        <f>IF(Tabla46[[#This Row],[Tipos de Acciones]]="","",'Formulario PPGR1'!#REF!)</f>
        <v>#REF!</v>
      </c>
      <c r="E1197" s="419" t="e">
        <f>IF(Tabla46[[#This Row],[Tipos de Acciones]]="","",'Formulario PPGR1'!#REF!)</f>
        <v>#REF!</v>
      </c>
      <c r="F1197" s="419" t="e">
        <f>IF(Tabla46[[#This Row],[Tipos de Acciones]]="","",'Formulario PPGR1'!#REF!)</f>
        <v>#REF!</v>
      </c>
      <c r="G1197" s="416" t="s">
        <v>934</v>
      </c>
      <c r="H1197" s="416" t="s">
        <v>2209</v>
      </c>
      <c r="I1197" s="417" t="s">
        <v>2200</v>
      </c>
      <c r="J1197" s="416" t="s">
        <v>2248</v>
      </c>
      <c r="K1197" s="418" t="s">
        <v>2248</v>
      </c>
      <c r="L1197" s="416" t="s">
        <v>469</v>
      </c>
      <c r="M1197" s="316" t="s">
        <v>2303</v>
      </c>
      <c r="N1197" s="316" t="s">
        <v>1157</v>
      </c>
      <c r="O1197" s="415" t="s">
        <v>2200</v>
      </c>
      <c r="P1197" s="318" t="s">
        <v>1157</v>
      </c>
      <c r="Q1197" s="293" t="s">
        <v>2201</v>
      </c>
      <c r="R1197" s="293">
        <v>3</v>
      </c>
      <c r="S1197" s="517">
        <v>5000</v>
      </c>
      <c r="T1197" s="520" t="e">
        <f>+[1]!Tabla46[[#This Row],[Precio Unitario]]*[1]!Tabla46[[#This Row],[Cantidad de Insumos]]</f>
        <v>#REF!</v>
      </c>
      <c r="U1197" s="414">
        <v>265801</v>
      </c>
      <c r="V1197" s="328" t="s">
        <v>926</v>
      </c>
      <c r="W1197" s="420"/>
    </row>
    <row r="1198" spans="2:23" ht="18.75" hidden="1" customHeight="1" x14ac:dyDescent="0.2">
      <c r="B1198" s="419" t="e">
        <f>IF(Tabla46[[#This Row],[Tipos de Acciones]]="","",CONCATENATE(Tabla46[[#This Row],[POA]],".",Tabla46[[#This Row],[SRS]],".",Tabla46[[#This Row],[AREA]],".",Tabla46[[#This Row],[TIPO]]))</f>
        <v>#REF!</v>
      </c>
      <c r="C1198" s="419" t="e">
        <f>IF(Tabla46[[#This Row],[Tipos de Acciones]]="","",'Formulario PPGR1'!#REF!)</f>
        <v>#REF!</v>
      </c>
      <c r="D1198" s="419" t="e">
        <f>IF(Tabla46[[#This Row],[Tipos de Acciones]]="","",'Formulario PPGR1'!#REF!)</f>
        <v>#REF!</v>
      </c>
      <c r="E1198" s="419" t="e">
        <f>IF(Tabla46[[#This Row],[Tipos de Acciones]]="","",'Formulario PPGR1'!#REF!)</f>
        <v>#REF!</v>
      </c>
      <c r="F1198" s="419" t="e">
        <f>IF(Tabla46[[#This Row],[Tipos de Acciones]]="","",'Formulario PPGR1'!#REF!)</f>
        <v>#REF!</v>
      </c>
      <c r="G1198" s="416" t="s">
        <v>936</v>
      </c>
      <c r="H1198" s="416" t="s">
        <v>2206</v>
      </c>
      <c r="I1198" s="417" t="s">
        <v>2212</v>
      </c>
      <c r="J1198" s="416" t="s">
        <v>2212</v>
      </c>
      <c r="K1198" s="418" t="s">
        <v>2213</v>
      </c>
      <c r="L1198" s="416" t="s">
        <v>469</v>
      </c>
      <c r="M1198" s="316" t="s">
        <v>2304</v>
      </c>
      <c r="N1198" s="316" t="s">
        <v>1157</v>
      </c>
      <c r="O1198" s="415" t="s">
        <v>2200</v>
      </c>
      <c r="P1198" s="318" t="s">
        <v>1157</v>
      </c>
      <c r="Q1198" s="293" t="s">
        <v>2201</v>
      </c>
      <c r="R1198" s="293">
        <v>1</v>
      </c>
      <c r="S1198" s="517">
        <v>56050</v>
      </c>
      <c r="T1198" s="520" t="e">
        <f>+[1]!Tabla46[[#This Row],[Precio Unitario]]*[1]!Tabla46[[#This Row],[Cantidad de Insumos]]</f>
        <v>#REF!</v>
      </c>
      <c r="U1198" s="414">
        <v>261301</v>
      </c>
      <c r="V1198" s="328" t="s">
        <v>926</v>
      </c>
      <c r="W1198" s="420"/>
    </row>
    <row r="1199" spans="2:23" ht="18.75" hidden="1" customHeight="1" x14ac:dyDescent="0.2">
      <c r="B1199" s="419" t="e">
        <f>IF(Tabla46[[#This Row],[Tipos de Acciones]]="","",CONCATENATE(Tabla46[[#This Row],[POA]],".",Tabla46[[#This Row],[SRS]],".",Tabla46[[#This Row],[AREA]],".",Tabla46[[#This Row],[TIPO]]))</f>
        <v>#REF!</v>
      </c>
      <c r="C1199" s="419" t="e">
        <f>IF(Tabla46[[#This Row],[Tipos de Acciones]]="","",'Formulario PPGR1'!#REF!)</f>
        <v>#REF!</v>
      </c>
      <c r="D1199" s="419" t="e">
        <f>IF(Tabla46[[#This Row],[Tipos de Acciones]]="","",'Formulario PPGR1'!#REF!)</f>
        <v>#REF!</v>
      </c>
      <c r="E1199" s="419" t="e">
        <f>IF(Tabla46[[#This Row],[Tipos de Acciones]]="","",'Formulario PPGR1'!#REF!)</f>
        <v>#REF!</v>
      </c>
      <c r="F1199" s="419" t="e">
        <f>IF(Tabla46[[#This Row],[Tipos de Acciones]]="","",'Formulario PPGR1'!#REF!)</f>
        <v>#REF!</v>
      </c>
      <c r="G1199" s="416" t="s">
        <v>936</v>
      </c>
      <c r="H1199" s="416" t="s">
        <v>2221</v>
      </c>
      <c r="I1199" s="417" t="s">
        <v>2236</v>
      </c>
      <c r="J1199" s="416" t="s">
        <v>2236</v>
      </c>
      <c r="K1199" s="418" t="s">
        <v>2237</v>
      </c>
      <c r="L1199" s="416" t="s">
        <v>469</v>
      </c>
      <c r="M1199" s="316" t="s">
        <v>2304</v>
      </c>
      <c r="N1199" s="316" t="s">
        <v>1157</v>
      </c>
      <c r="O1199" s="415" t="s">
        <v>2200</v>
      </c>
      <c r="P1199" s="318" t="s">
        <v>1157</v>
      </c>
      <c r="Q1199" s="293" t="s">
        <v>2201</v>
      </c>
      <c r="R1199" s="293">
        <v>2</v>
      </c>
      <c r="S1199" s="517">
        <v>15733.33</v>
      </c>
      <c r="T1199" s="520" t="e">
        <f>+[1]!Tabla46[[#This Row],[Precio Unitario]]*[1]!Tabla46[[#This Row],[Cantidad de Insumos]]</f>
        <v>#REF!</v>
      </c>
      <c r="U1199" s="414">
        <v>239301</v>
      </c>
      <c r="V1199" s="328" t="s">
        <v>926</v>
      </c>
      <c r="W1199" s="420"/>
    </row>
    <row r="1200" spans="2:23" ht="18.75" hidden="1" customHeight="1" x14ac:dyDescent="0.2">
      <c r="B1200" s="419" t="e">
        <f>IF(Tabla46[[#This Row],[Tipos de Acciones]]="","",CONCATENATE(Tabla46[[#This Row],[POA]],".",Tabla46[[#This Row],[SRS]],".",Tabla46[[#This Row],[AREA]],".",Tabla46[[#This Row],[TIPO]]))</f>
        <v>#REF!</v>
      </c>
      <c r="C1200" s="419" t="e">
        <f>IF(Tabla46[[#This Row],[Tipos de Acciones]]="","",'Formulario PPGR1'!#REF!)</f>
        <v>#REF!</v>
      </c>
      <c r="D1200" s="419" t="e">
        <f>IF(Tabla46[[#This Row],[Tipos de Acciones]]="","",'Formulario PPGR1'!#REF!)</f>
        <v>#REF!</v>
      </c>
      <c r="E1200" s="419" t="e">
        <f>IF(Tabla46[[#This Row],[Tipos de Acciones]]="","",'Formulario PPGR1'!#REF!)</f>
        <v>#REF!</v>
      </c>
      <c r="F1200" s="419" t="e">
        <f>IF(Tabla46[[#This Row],[Tipos de Acciones]]="","",'Formulario PPGR1'!#REF!)</f>
        <v>#REF!</v>
      </c>
      <c r="G1200" s="416" t="s">
        <v>936</v>
      </c>
      <c r="H1200" s="416" t="s">
        <v>2221</v>
      </c>
      <c r="I1200" s="417" t="s">
        <v>2222</v>
      </c>
      <c r="J1200" s="416" t="s">
        <v>2222</v>
      </c>
      <c r="K1200" s="418" t="s">
        <v>2226</v>
      </c>
      <c r="L1200" s="416" t="s">
        <v>469</v>
      </c>
      <c r="M1200" s="316" t="s">
        <v>2304</v>
      </c>
      <c r="N1200" s="316" t="s">
        <v>1157</v>
      </c>
      <c r="O1200" s="415" t="s">
        <v>2200</v>
      </c>
      <c r="P1200" s="318" t="s">
        <v>1157</v>
      </c>
      <c r="Q1200" s="293" t="s">
        <v>2201</v>
      </c>
      <c r="R1200" s="293">
        <v>1</v>
      </c>
      <c r="S1200" s="517">
        <v>104465.4</v>
      </c>
      <c r="T1200" s="520" t="e">
        <f>+[1]!Tabla46[[#This Row],[Precio Unitario]]*[1]!Tabla46[[#This Row],[Cantidad de Insumos]]</f>
        <v>#REF!</v>
      </c>
      <c r="U1200" s="414">
        <v>261901</v>
      </c>
      <c r="V1200" s="328" t="s">
        <v>926</v>
      </c>
      <c r="W1200" s="420"/>
    </row>
    <row r="1201" spans="2:23" ht="18.75" hidden="1" customHeight="1" x14ac:dyDescent="0.2">
      <c r="B1201" s="419" t="e">
        <f>IF(Tabla46[[#This Row],[Tipos de Acciones]]="","",CONCATENATE(Tabla46[[#This Row],[POA]],".",Tabla46[[#This Row],[SRS]],".",Tabla46[[#This Row],[AREA]],".",Tabla46[[#This Row],[TIPO]]))</f>
        <v>#REF!</v>
      </c>
      <c r="C1201" s="419" t="e">
        <f>IF(Tabla46[[#This Row],[Tipos de Acciones]]="","",'Formulario PPGR1'!#REF!)</f>
        <v>#REF!</v>
      </c>
      <c r="D1201" s="419" t="e">
        <f>IF(Tabla46[[#This Row],[Tipos de Acciones]]="","",'Formulario PPGR1'!#REF!)</f>
        <v>#REF!</v>
      </c>
      <c r="E1201" s="419" t="e">
        <f>IF(Tabla46[[#This Row],[Tipos de Acciones]]="","",'Formulario PPGR1'!#REF!)</f>
        <v>#REF!</v>
      </c>
      <c r="F1201" s="419" t="e">
        <f>IF(Tabla46[[#This Row],[Tipos de Acciones]]="","",'Formulario PPGR1'!#REF!)</f>
        <v>#REF!</v>
      </c>
      <c r="G1201" s="416" t="s">
        <v>936</v>
      </c>
      <c r="H1201" s="416" t="s">
        <v>2218</v>
      </c>
      <c r="I1201" s="417" t="s">
        <v>2219</v>
      </c>
      <c r="J1201" s="416" t="s">
        <v>2219</v>
      </c>
      <c r="K1201" s="418" t="s">
        <v>2220</v>
      </c>
      <c r="L1201" s="416" t="s">
        <v>469</v>
      </c>
      <c r="M1201" s="316" t="s">
        <v>2304</v>
      </c>
      <c r="N1201" s="316" t="s">
        <v>1157</v>
      </c>
      <c r="O1201" s="415" t="s">
        <v>2200</v>
      </c>
      <c r="P1201" s="318" t="s">
        <v>1157</v>
      </c>
      <c r="Q1201" s="293" t="s">
        <v>2201</v>
      </c>
      <c r="R1201" s="293">
        <v>2</v>
      </c>
      <c r="S1201" s="517">
        <v>8600</v>
      </c>
      <c r="T1201" s="520" t="e">
        <f>+[1]!Tabla46[[#This Row],[Precio Unitario]]*[1]!Tabla46[[#This Row],[Cantidad de Insumos]]</f>
        <v>#REF!</v>
      </c>
      <c r="U1201" s="414">
        <v>239601</v>
      </c>
      <c r="V1201" s="328" t="s">
        <v>926</v>
      </c>
      <c r="W1201" s="420"/>
    </row>
    <row r="1202" spans="2:23" ht="18.75" hidden="1" customHeight="1" x14ac:dyDescent="0.2">
      <c r="B1202" s="419" t="e">
        <f>IF(Tabla46[[#This Row],[Tipos de Acciones]]="","",CONCATENATE(Tabla46[[#This Row],[POA]],".",Tabla46[[#This Row],[SRS]],".",Tabla46[[#This Row],[AREA]],".",Tabla46[[#This Row],[TIPO]]))</f>
        <v>#REF!</v>
      </c>
      <c r="C1202" s="419" t="e">
        <f>IF(Tabla46[[#This Row],[Tipos de Acciones]]="","",'Formulario PPGR1'!#REF!)</f>
        <v>#REF!</v>
      </c>
      <c r="D1202" s="419" t="e">
        <f>IF(Tabla46[[#This Row],[Tipos de Acciones]]="","",'Formulario PPGR1'!#REF!)</f>
        <v>#REF!</v>
      </c>
      <c r="E1202" s="419" t="e">
        <f>IF(Tabla46[[#This Row],[Tipos de Acciones]]="","",'Formulario PPGR1'!#REF!)</f>
        <v>#REF!</v>
      </c>
      <c r="F1202" s="419" t="e">
        <f>IF(Tabla46[[#This Row],[Tipos de Acciones]]="","",'Formulario PPGR1'!#REF!)</f>
        <v>#REF!</v>
      </c>
      <c r="G1202" s="416" t="s">
        <v>936</v>
      </c>
      <c r="H1202" s="416" t="s">
        <v>2221</v>
      </c>
      <c r="I1202" s="417" t="s">
        <v>2222</v>
      </c>
      <c r="J1202" s="416" t="s">
        <v>2222</v>
      </c>
      <c r="K1202" s="418" t="s">
        <v>2223</v>
      </c>
      <c r="L1202" s="416" t="s">
        <v>469</v>
      </c>
      <c r="M1202" s="316" t="s">
        <v>2304</v>
      </c>
      <c r="N1202" s="316" t="s">
        <v>1157</v>
      </c>
      <c r="O1202" s="415" t="s">
        <v>2200</v>
      </c>
      <c r="P1202" s="318" t="s">
        <v>1157</v>
      </c>
      <c r="Q1202" s="293" t="s">
        <v>2201</v>
      </c>
      <c r="R1202" s="293">
        <v>2</v>
      </c>
      <c r="S1202" s="517">
        <v>43660</v>
      </c>
      <c r="T1202" s="520" t="e">
        <f>+[1]!Tabla46[[#This Row],[Precio Unitario]]*[1]!Tabla46[[#This Row],[Cantidad de Insumos]]</f>
        <v>#REF!</v>
      </c>
      <c r="U1202" s="414">
        <v>261901</v>
      </c>
      <c r="V1202" s="328" t="s">
        <v>926</v>
      </c>
      <c r="W1202" s="420"/>
    </row>
    <row r="1203" spans="2:23" ht="18.75" hidden="1" customHeight="1" x14ac:dyDescent="0.2">
      <c r="B1203" s="419" t="e">
        <f>IF(Tabla46[[#This Row],[Tipos de Acciones]]="","",CONCATENATE(Tabla46[[#This Row],[POA]],".",Tabla46[[#This Row],[SRS]],".",Tabla46[[#This Row],[AREA]],".",Tabla46[[#This Row],[TIPO]]))</f>
        <v>#REF!</v>
      </c>
      <c r="C1203" s="419" t="e">
        <f>IF(Tabla46[[#This Row],[Tipos de Acciones]]="","",'Formulario PPGR1'!#REF!)</f>
        <v>#REF!</v>
      </c>
      <c r="D1203" s="419" t="e">
        <f>IF(Tabla46[[#This Row],[Tipos de Acciones]]="","",'Formulario PPGR1'!#REF!)</f>
        <v>#REF!</v>
      </c>
      <c r="E1203" s="419" t="e">
        <f>IF(Tabla46[[#This Row],[Tipos de Acciones]]="","",'Formulario PPGR1'!#REF!)</f>
        <v>#REF!</v>
      </c>
      <c r="F1203" s="419" t="e">
        <f>IF(Tabla46[[#This Row],[Tipos de Acciones]]="","",'Formulario PPGR1'!#REF!)</f>
        <v>#REF!</v>
      </c>
      <c r="G1203" s="416" t="s">
        <v>936</v>
      </c>
      <c r="H1203" s="416" t="s">
        <v>2221</v>
      </c>
      <c r="I1203" s="417" t="s">
        <v>2224</v>
      </c>
      <c r="J1203" s="416" t="s">
        <v>2224</v>
      </c>
      <c r="K1203" s="418" t="s">
        <v>2225</v>
      </c>
      <c r="L1203" s="416" t="s">
        <v>469</v>
      </c>
      <c r="M1203" s="316" t="s">
        <v>2304</v>
      </c>
      <c r="N1203" s="316" t="s">
        <v>1157</v>
      </c>
      <c r="O1203" s="415" t="s">
        <v>2200</v>
      </c>
      <c r="P1203" s="318" t="s">
        <v>1157</v>
      </c>
      <c r="Q1203" s="293" t="s">
        <v>2201</v>
      </c>
      <c r="R1203" s="293">
        <v>1</v>
      </c>
      <c r="S1203" s="517">
        <v>44333.33</v>
      </c>
      <c r="T1203" s="520" t="e">
        <f>+[1]!Tabla46[[#This Row],[Precio Unitario]]*[1]!Tabla46[[#This Row],[Cantidad de Insumos]]</f>
        <v>#REF!</v>
      </c>
      <c r="U1203" s="414">
        <v>239301</v>
      </c>
      <c r="V1203" s="328" t="s">
        <v>926</v>
      </c>
      <c r="W1203" s="420"/>
    </row>
    <row r="1204" spans="2:23" ht="18.75" hidden="1" customHeight="1" x14ac:dyDescent="0.2">
      <c r="B1204" s="419" t="e">
        <f>IF(Tabla46[[#This Row],[Tipos de Acciones]]="","",CONCATENATE(Tabla46[[#This Row],[POA]],".",Tabla46[[#This Row],[SRS]],".",Tabla46[[#This Row],[AREA]],".",Tabla46[[#This Row],[TIPO]]))</f>
        <v>#REF!</v>
      </c>
      <c r="C1204" s="419" t="e">
        <f>IF(Tabla46[[#This Row],[Tipos de Acciones]]="","",'Formulario PPGR1'!#REF!)</f>
        <v>#REF!</v>
      </c>
      <c r="D1204" s="419" t="e">
        <f>IF(Tabla46[[#This Row],[Tipos de Acciones]]="","",'Formulario PPGR1'!#REF!)</f>
        <v>#REF!</v>
      </c>
      <c r="E1204" s="419" t="e">
        <f>IF(Tabla46[[#This Row],[Tipos de Acciones]]="","",'Formulario PPGR1'!#REF!)</f>
        <v>#REF!</v>
      </c>
      <c r="F1204" s="419" t="e">
        <f>IF(Tabla46[[#This Row],[Tipos de Acciones]]="","",'Formulario PPGR1'!#REF!)</f>
        <v>#REF!</v>
      </c>
      <c r="G1204" s="416" t="s">
        <v>936</v>
      </c>
      <c r="H1204" s="416" t="s">
        <v>2221</v>
      </c>
      <c r="I1204" s="417" t="s">
        <v>2231</v>
      </c>
      <c r="J1204" s="416" t="s">
        <v>2231</v>
      </c>
      <c r="K1204" s="418" t="s">
        <v>2232</v>
      </c>
      <c r="L1204" s="416" t="s">
        <v>469</v>
      </c>
      <c r="M1204" s="316" t="s">
        <v>2304</v>
      </c>
      <c r="N1204" s="316" t="s">
        <v>1157</v>
      </c>
      <c r="O1204" s="415" t="s">
        <v>2200</v>
      </c>
      <c r="P1204" s="318" t="s">
        <v>1157</v>
      </c>
      <c r="Q1204" s="293" t="s">
        <v>2201</v>
      </c>
      <c r="R1204" s="293">
        <v>2</v>
      </c>
      <c r="S1204" s="517">
        <v>32099.97</v>
      </c>
      <c r="T1204" s="520" t="e">
        <f>+[1]!Tabla46[[#This Row],[Precio Unitario]]*[1]!Tabla46[[#This Row],[Cantidad de Insumos]]</f>
        <v>#REF!</v>
      </c>
      <c r="U1204" s="414">
        <v>239301</v>
      </c>
      <c r="V1204" s="328" t="s">
        <v>926</v>
      </c>
      <c r="W1204" s="420"/>
    </row>
    <row r="1205" spans="2:23" ht="18.75" hidden="1" customHeight="1" x14ac:dyDescent="0.2">
      <c r="B1205" s="419" t="e">
        <f>IF(Tabla46[[#This Row],[Tipos de Acciones]]="","",CONCATENATE(Tabla46[[#This Row],[POA]],".",Tabla46[[#This Row],[SRS]],".",Tabla46[[#This Row],[AREA]],".",Tabla46[[#This Row],[TIPO]]))</f>
        <v>#REF!</v>
      </c>
      <c r="C1205" s="419" t="e">
        <f>IF(Tabla46[[#This Row],[Tipos de Acciones]]="","",'Formulario PPGR1'!#REF!)</f>
        <v>#REF!</v>
      </c>
      <c r="D1205" s="419" t="e">
        <f>IF(Tabla46[[#This Row],[Tipos de Acciones]]="","",'Formulario PPGR1'!#REF!)</f>
        <v>#REF!</v>
      </c>
      <c r="E1205" s="419" t="e">
        <f>IF(Tabla46[[#This Row],[Tipos de Acciones]]="","",'Formulario PPGR1'!#REF!)</f>
        <v>#REF!</v>
      </c>
      <c r="F1205" s="419" t="e">
        <f>IF(Tabla46[[#This Row],[Tipos de Acciones]]="","",'Formulario PPGR1'!#REF!)</f>
        <v>#REF!</v>
      </c>
      <c r="G1205" s="416" t="s">
        <v>936</v>
      </c>
      <c r="H1205" s="416" t="s">
        <v>2221</v>
      </c>
      <c r="I1205" s="417" t="s">
        <v>2233</v>
      </c>
      <c r="J1205" s="416" t="s">
        <v>2234</v>
      </c>
      <c r="K1205" s="418" t="s">
        <v>2235</v>
      </c>
      <c r="L1205" s="416" t="s">
        <v>469</v>
      </c>
      <c r="M1205" s="316" t="s">
        <v>2304</v>
      </c>
      <c r="N1205" s="316" t="s">
        <v>1157</v>
      </c>
      <c r="O1205" s="415" t="s">
        <v>2200</v>
      </c>
      <c r="P1205" s="318" t="s">
        <v>1157</v>
      </c>
      <c r="Q1205" s="293" t="s">
        <v>2201</v>
      </c>
      <c r="R1205" s="293">
        <v>1</v>
      </c>
      <c r="S1205" s="517">
        <v>8270</v>
      </c>
      <c r="T1205" s="520" t="e">
        <f>+[1]!Tabla46[[#This Row],[Precio Unitario]]*[1]!Tabla46[[#This Row],[Cantidad de Insumos]]</f>
        <v>#REF!</v>
      </c>
      <c r="U1205" s="414">
        <v>239301</v>
      </c>
      <c r="V1205" s="328" t="s">
        <v>926</v>
      </c>
      <c r="W1205" s="420"/>
    </row>
    <row r="1206" spans="2:23" ht="18.75" hidden="1" customHeight="1" x14ac:dyDescent="0.2">
      <c r="B1206" s="419" t="e">
        <f>IF(Tabla46[[#This Row],[Tipos de Acciones]]="","",CONCATENATE(Tabla46[[#This Row],[POA]],".",Tabla46[[#This Row],[SRS]],".",Tabla46[[#This Row],[AREA]],".",Tabla46[[#This Row],[TIPO]]))</f>
        <v>#REF!</v>
      </c>
      <c r="C1206" s="419" t="e">
        <f>IF(Tabla46[[#This Row],[Tipos de Acciones]]="","",'Formulario PPGR1'!#REF!)</f>
        <v>#REF!</v>
      </c>
      <c r="D1206" s="419" t="e">
        <f>IF(Tabla46[[#This Row],[Tipos de Acciones]]="","",'Formulario PPGR1'!#REF!)</f>
        <v>#REF!</v>
      </c>
      <c r="E1206" s="419" t="e">
        <f>IF(Tabla46[[#This Row],[Tipos de Acciones]]="","",'Formulario PPGR1'!#REF!)</f>
        <v>#REF!</v>
      </c>
      <c r="F1206" s="419" t="e">
        <f>IF(Tabla46[[#This Row],[Tipos de Acciones]]="","",'Formulario PPGR1'!#REF!)</f>
        <v>#REF!</v>
      </c>
      <c r="G1206" s="416" t="s">
        <v>936</v>
      </c>
      <c r="H1206" s="416" t="s">
        <v>2221</v>
      </c>
      <c r="I1206" s="417" t="s">
        <v>2241</v>
      </c>
      <c r="J1206" s="416" t="s">
        <v>2241</v>
      </c>
      <c r="K1206" s="418" t="s">
        <v>2242</v>
      </c>
      <c r="L1206" s="416" t="s">
        <v>469</v>
      </c>
      <c r="M1206" s="316" t="s">
        <v>2304</v>
      </c>
      <c r="N1206" s="316" t="s">
        <v>1157</v>
      </c>
      <c r="O1206" s="415" t="s">
        <v>2200</v>
      </c>
      <c r="P1206" s="318" t="s">
        <v>1157</v>
      </c>
      <c r="Q1206" s="293" t="s">
        <v>2201</v>
      </c>
      <c r="R1206" s="293">
        <v>2</v>
      </c>
      <c r="S1206" s="517">
        <v>980</v>
      </c>
      <c r="T1206" s="520" t="e">
        <f>+[1]!Tabla46[[#This Row],[Precio Unitario]]*[1]!Tabla46[[#This Row],[Cantidad de Insumos]]</f>
        <v>#REF!</v>
      </c>
      <c r="U1206" s="414">
        <v>239301</v>
      </c>
      <c r="V1206" s="328" t="s">
        <v>926</v>
      </c>
      <c r="W1206" s="420"/>
    </row>
    <row r="1207" spans="2:23" ht="18.75" hidden="1" customHeight="1" x14ac:dyDescent="0.2">
      <c r="B1207" s="419" t="e">
        <f>IF(Tabla46[[#This Row],[Tipos de Acciones]]="","",CONCATENATE(Tabla46[[#This Row],[POA]],".",Tabla46[[#This Row],[SRS]],".",Tabla46[[#This Row],[AREA]],".",Tabla46[[#This Row],[TIPO]]))</f>
        <v>#REF!</v>
      </c>
      <c r="C1207" s="419" t="e">
        <f>IF(Tabla46[[#This Row],[Tipos de Acciones]]="","",'Formulario PPGR1'!#REF!)</f>
        <v>#REF!</v>
      </c>
      <c r="D1207" s="419" t="e">
        <f>IF(Tabla46[[#This Row],[Tipos de Acciones]]="","",'Formulario PPGR1'!#REF!)</f>
        <v>#REF!</v>
      </c>
      <c r="E1207" s="419" t="e">
        <f>IF(Tabla46[[#This Row],[Tipos de Acciones]]="","",'Formulario PPGR1'!#REF!)</f>
        <v>#REF!</v>
      </c>
      <c r="F1207" s="419" t="e">
        <f>IF(Tabla46[[#This Row],[Tipos de Acciones]]="","",'Formulario PPGR1'!#REF!)</f>
        <v>#REF!</v>
      </c>
      <c r="G1207" s="416" t="s">
        <v>936</v>
      </c>
      <c r="H1207" s="416" t="s">
        <v>2221</v>
      </c>
      <c r="I1207" s="417" t="s">
        <v>2241</v>
      </c>
      <c r="J1207" s="416" t="s">
        <v>2241</v>
      </c>
      <c r="K1207" s="418" t="s">
        <v>2243</v>
      </c>
      <c r="L1207" s="416" t="s">
        <v>469</v>
      </c>
      <c r="M1207" s="316" t="s">
        <v>2304</v>
      </c>
      <c r="N1207" s="316" t="s">
        <v>1157</v>
      </c>
      <c r="O1207" s="415" t="s">
        <v>2200</v>
      </c>
      <c r="P1207" s="318" t="s">
        <v>1157</v>
      </c>
      <c r="Q1207" s="293" t="s">
        <v>2201</v>
      </c>
      <c r="R1207" s="293">
        <v>2</v>
      </c>
      <c r="S1207" s="517">
        <v>3520</v>
      </c>
      <c r="T1207" s="520" t="e">
        <f>+[1]!Tabla46[[#This Row],[Precio Unitario]]*[1]!Tabla46[[#This Row],[Cantidad de Insumos]]</f>
        <v>#REF!</v>
      </c>
      <c r="U1207" s="414">
        <v>239301</v>
      </c>
      <c r="V1207" s="328" t="s">
        <v>926</v>
      </c>
      <c r="W1207" s="420"/>
    </row>
    <row r="1208" spans="2:23" ht="18.75" hidden="1" customHeight="1" x14ac:dyDescent="0.2">
      <c r="B1208" s="419" t="e">
        <f>IF(Tabla46[[#This Row],[Tipos de Acciones]]="","",CONCATENATE(Tabla46[[#This Row],[POA]],".",Tabla46[[#This Row],[SRS]],".",Tabla46[[#This Row],[AREA]],".",Tabla46[[#This Row],[TIPO]]))</f>
        <v>#REF!</v>
      </c>
      <c r="C1208" s="419" t="e">
        <f>IF(Tabla46[[#This Row],[Tipos de Acciones]]="","",'Formulario PPGR1'!#REF!)</f>
        <v>#REF!</v>
      </c>
      <c r="D1208" s="419" t="e">
        <f>IF(Tabla46[[#This Row],[Tipos de Acciones]]="","",'Formulario PPGR1'!#REF!)</f>
        <v>#REF!</v>
      </c>
      <c r="E1208" s="419" t="e">
        <f>IF(Tabla46[[#This Row],[Tipos de Acciones]]="","",'Formulario PPGR1'!#REF!)</f>
        <v>#REF!</v>
      </c>
      <c r="F1208" s="419" t="e">
        <f>IF(Tabla46[[#This Row],[Tipos de Acciones]]="","",'Formulario PPGR1'!#REF!)</f>
        <v>#REF!</v>
      </c>
      <c r="G1208" s="416" t="s">
        <v>936</v>
      </c>
      <c r="H1208" s="416" t="s">
        <v>2221</v>
      </c>
      <c r="I1208" s="417" t="s">
        <v>2236</v>
      </c>
      <c r="J1208" s="416" t="s">
        <v>2236</v>
      </c>
      <c r="K1208" s="418" t="s">
        <v>2239</v>
      </c>
      <c r="L1208" s="416" t="s">
        <v>469</v>
      </c>
      <c r="M1208" s="316" t="s">
        <v>2304</v>
      </c>
      <c r="N1208" s="316" t="s">
        <v>1157</v>
      </c>
      <c r="O1208" s="415" t="s">
        <v>2200</v>
      </c>
      <c r="P1208" s="318" t="s">
        <v>1157</v>
      </c>
      <c r="Q1208" s="293" t="s">
        <v>2201</v>
      </c>
      <c r="R1208" s="293">
        <v>2</v>
      </c>
      <c r="S1208" s="517">
        <v>15733.33</v>
      </c>
      <c r="T1208" s="520" t="e">
        <f>+[1]!Tabla46[[#This Row],[Precio Unitario]]*[1]!Tabla46[[#This Row],[Cantidad de Insumos]]</f>
        <v>#REF!</v>
      </c>
      <c r="U1208" s="414">
        <v>239301</v>
      </c>
      <c r="V1208" s="328" t="s">
        <v>926</v>
      </c>
      <c r="W1208" s="420"/>
    </row>
    <row r="1209" spans="2:23" ht="18.75" hidden="1" customHeight="1" x14ac:dyDescent="0.2">
      <c r="B1209" s="419" t="e">
        <f>IF(Tabla46[[#This Row],[Tipos de Acciones]]="","",CONCATENATE(Tabla46[[#This Row],[POA]],".",Tabla46[[#This Row],[SRS]],".",Tabla46[[#This Row],[AREA]],".",Tabla46[[#This Row],[TIPO]]))</f>
        <v>#REF!</v>
      </c>
      <c r="C1209" s="419" t="e">
        <f>IF(Tabla46[[#This Row],[Tipos de Acciones]]="","",'Formulario PPGR1'!#REF!)</f>
        <v>#REF!</v>
      </c>
      <c r="D1209" s="419" t="e">
        <f>IF(Tabla46[[#This Row],[Tipos de Acciones]]="","",'Formulario PPGR1'!#REF!)</f>
        <v>#REF!</v>
      </c>
      <c r="E1209" s="419" t="e">
        <f>IF(Tabla46[[#This Row],[Tipos de Acciones]]="","",'Formulario PPGR1'!#REF!)</f>
        <v>#REF!</v>
      </c>
      <c r="F1209" s="419" t="e">
        <f>IF(Tabla46[[#This Row],[Tipos de Acciones]]="","",'Formulario PPGR1'!#REF!)</f>
        <v>#REF!</v>
      </c>
      <c r="G1209" s="416" t="s">
        <v>936</v>
      </c>
      <c r="H1209" s="416" t="s">
        <v>2221</v>
      </c>
      <c r="I1209" s="417" t="s">
        <v>2236</v>
      </c>
      <c r="J1209" s="416" t="s">
        <v>2236</v>
      </c>
      <c r="K1209" s="418" t="s">
        <v>2240</v>
      </c>
      <c r="L1209" s="416" t="s">
        <v>469</v>
      </c>
      <c r="M1209" s="316" t="s">
        <v>2304</v>
      </c>
      <c r="N1209" s="316" t="s">
        <v>1157</v>
      </c>
      <c r="O1209" s="415" t="s">
        <v>2200</v>
      </c>
      <c r="P1209" s="318" t="s">
        <v>1157</v>
      </c>
      <c r="Q1209" s="293" t="s">
        <v>2201</v>
      </c>
      <c r="R1209" s="293">
        <v>2</v>
      </c>
      <c r="S1209" s="517">
        <v>4500</v>
      </c>
      <c r="T1209" s="520" t="e">
        <f>+[1]!Tabla46[[#This Row],[Precio Unitario]]*[1]!Tabla46[[#This Row],[Cantidad de Insumos]]</f>
        <v>#REF!</v>
      </c>
      <c r="U1209" s="414">
        <v>239301</v>
      </c>
      <c r="V1209" s="328" t="s">
        <v>926</v>
      </c>
      <c r="W1209" s="420"/>
    </row>
    <row r="1210" spans="2:23" ht="18.75" hidden="1" customHeight="1" x14ac:dyDescent="0.2">
      <c r="B1210" s="419" t="e">
        <f>IF(Tabla46[[#This Row],[Tipos de Acciones]]="","",CONCATENATE(Tabla46[[#This Row],[POA]],".",Tabla46[[#This Row],[SRS]],".",Tabla46[[#This Row],[AREA]],".",Tabla46[[#This Row],[TIPO]]))</f>
        <v>#REF!</v>
      </c>
      <c r="C1210" s="419" t="e">
        <f>IF(Tabla46[[#This Row],[Tipos de Acciones]]="","",'Formulario PPGR1'!#REF!)</f>
        <v>#REF!</v>
      </c>
      <c r="D1210" s="419" t="e">
        <f>IF(Tabla46[[#This Row],[Tipos de Acciones]]="","",'Formulario PPGR1'!#REF!)</f>
        <v>#REF!</v>
      </c>
      <c r="E1210" s="419" t="e">
        <f>IF(Tabla46[[#This Row],[Tipos de Acciones]]="","",'Formulario PPGR1'!#REF!)</f>
        <v>#REF!</v>
      </c>
      <c r="F1210" s="419" t="e">
        <f>IF(Tabla46[[#This Row],[Tipos de Acciones]]="","",'Formulario PPGR1'!#REF!)</f>
        <v>#REF!</v>
      </c>
      <c r="G1210" s="416" t="s">
        <v>936</v>
      </c>
      <c r="H1210" s="416" t="s">
        <v>2209</v>
      </c>
      <c r="I1210" s="417" t="s">
        <v>2200</v>
      </c>
      <c r="J1210" s="416" t="s">
        <v>2248</v>
      </c>
      <c r="K1210" s="418" t="s">
        <v>2248</v>
      </c>
      <c r="L1210" s="416" t="s">
        <v>469</v>
      </c>
      <c r="M1210" s="316" t="s">
        <v>2304</v>
      </c>
      <c r="N1210" s="316" t="s">
        <v>1157</v>
      </c>
      <c r="O1210" s="415" t="s">
        <v>2200</v>
      </c>
      <c r="P1210" s="318" t="s">
        <v>1157</v>
      </c>
      <c r="Q1210" s="293" t="s">
        <v>2201</v>
      </c>
      <c r="R1210" s="293">
        <v>1</v>
      </c>
      <c r="S1210" s="517">
        <v>30000</v>
      </c>
      <c r="T1210" s="520" t="e">
        <f>+[1]!Tabla46[[#This Row],[Precio Unitario]]*[1]!Tabla46[[#This Row],[Cantidad de Insumos]]</f>
        <v>#REF!</v>
      </c>
      <c r="U1210" s="414">
        <v>265801</v>
      </c>
      <c r="V1210" s="328" t="s">
        <v>926</v>
      </c>
      <c r="W1210" s="420"/>
    </row>
    <row r="1211" spans="2:23" ht="18.75" hidden="1" customHeight="1" x14ac:dyDescent="0.2">
      <c r="B1211" s="419" t="e">
        <f>IF(Tabla46[[#This Row],[Tipos de Acciones]]="","",CONCATENATE(Tabla46[[#This Row],[POA]],".",Tabla46[[#This Row],[SRS]],".",Tabla46[[#This Row],[AREA]],".",Tabla46[[#This Row],[TIPO]]))</f>
        <v>#REF!</v>
      </c>
      <c r="C1211" s="419" t="e">
        <f>IF(Tabla46[[#This Row],[Tipos de Acciones]]="","",'Formulario PPGR1'!#REF!)</f>
        <v>#REF!</v>
      </c>
      <c r="D1211" s="419" t="e">
        <f>IF(Tabla46[[#This Row],[Tipos de Acciones]]="","",'Formulario PPGR1'!#REF!)</f>
        <v>#REF!</v>
      </c>
      <c r="E1211" s="419" t="e">
        <f>IF(Tabla46[[#This Row],[Tipos de Acciones]]="","",'Formulario PPGR1'!#REF!)</f>
        <v>#REF!</v>
      </c>
      <c r="F1211" s="419" t="e">
        <f>IF(Tabla46[[#This Row],[Tipos de Acciones]]="","",'Formulario PPGR1'!#REF!)</f>
        <v>#REF!</v>
      </c>
      <c r="G1211" s="416" t="s">
        <v>934</v>
      </c>
      <c r="H1211" s="416" t="s">
        <v>2209</v>
      </c>
      <c r="I1211" s="417" t="s">
        <v>2200</v>
      </c>
      <c r="J1211" s="416" t="s">
        <v>2248</v>
      </c>
      <c r="K1211" s="418" t="s">
        <v>2248</v>
      </c>
      <c r="L1211" s="416" t="s">
        <v>469</v>
      </c>
      <c r="M1211" s="316" t="s">
        <v>2304</v>
      </c>
      <c r="N1211" s="316" t="s">
        <v>1157</v>
      </c>
      <c r="O1211" s="415" t="s">
        <v>2200</v>
      </c>
      <c r="P1211" s="318" t="s">
        <v>1157</v>
      </c>
      <c r="Q1211" s="293" t="s">
        <v>2201</v>
      </c>
      <c r="R1211" s="293">
        <v>3</v>
      </c>
      <c r="S1211" s="517">
        <v>5000</v>
      </c>
      <c r="T1211" s="520" t="e">
        <f>+[1]!Tabla46[[#This Row],[Precio Unitario]]*[1]!Tabla46[[#This Row],[Cantidad de Insumos]]</f>
        <v>#REF!</v>
      </c>
      <c r="U1211" s="414">
        <v>265801</v>
      </c>
      <c r="V1211" s="328" t="s">
        <v>926</v>
      </c>
      <c r="W1211" s="420"/>
    </row>
    <row r="1212" spans="2:23" ht="18.75" hidden="1" customHeight="1" x14ac:dyDescent="0.2">
      <c r="B1212" s="419" t="e">
        <f>IF(Tabla46[[#This Row],[Tipos de Acciones]]="","",CONCATENATE(Tabla46[[#This Row],[POA]],".",Tabla46[[#This Row],[SRS]],".",Tabla46[[#This Row],[AREA]],".",Tabla46[[#This Row],[TIPO]]))</f>
        <v>#REF!</v>
      </c>
      <c r="C1212" s="419" t="e">
        <f>IF(Tabla46[[#This Row],[Tipos de Acciones]]="","",'Formulario PPGR1'!#REF!)</f>
        <v>#REF!</v>
      </c>
      <c r="D1212" s="419" t="e">
        <f>IF(Tabla46[[#This Row],[Tipos de Acciones]]="","",'Formulario PPGR1'!#REF!)</f>
        <v>#REF!</v>
      </c>
      <c r="E1212" s="419" t="e">
        <f>IF(Tabla46[[#This Row],[Tipos de Acciones]]="","",'Formulario PPGR1'!#REF!)</f>
        <v>#REF!</v>
      </c>
      <c r="F1212" s="419" t="e">
        <f>IF(Tabla46[[#This Row],[Tipos de Acciones]]="","",'Formulario PPGR1'!#REF!)</f>
        <v>#REF!</v>
      </c>
      <c r="G1212" s="416" t="s">
        <v>936</v>
      </c>
      <c r="H1212" s="416" t="s">
        <v>2221</v>
      </c>
      <c r="I1212" s="417" t="s">
        <v>2244</v>
      </c>
      <c r="J1212" s="416" t="s">
        <v>2244</v>
      </c>
      <c r="K1212" s="418" t="s">
        <v>2245</v>
      </c>
      <c r="L1212" s="416" t="s">
        <v>469</v>
      </c>
      <c r="M1212" s="316" t="s">
        <v>2304</v>
      </c>
      <c r="N1212" s="316" t="s">
        <v>1157</v>
      </c>
      <c r="O1212" s="415" t="s">
        <v>2200</v>
      </c>
      <c r="P1212" s="318" t="s">
        <v>1157</v>
      </c>
      <c r="Q1212" s="293" t="s">
        <v>2201</v>
      </c>
      <c r="R1212" s="293">
        <v>1</v>
      </c>
      <c r="S1212" s="517">
        <v>14666.65</v>
      </c>
      <c r="T1212" s="520" t="e">
        <f>+[1]!Tabla46[[#This Row],[Precio Unitario]]*[1]!Tabla46[[#This Row],[Cantidad de Insumos]]</f>
        <v>#REF!</v>
      </c>
      <c r="U1212" s="414">
        <v>239601</v>
      </c>
      <c r="V1212" s="328" t="s">
        <v>926</v>
      </c>
      <c r="W1212" s="420"/>
    </row>
    <row r="1213" spans="2:23" ht="18.75" hidden="1" customHeight="1" x14ac:dyDescent="0.2">
      <c r="B1213" s="419" t="e">
        <f>IF(Tabla46[[#This Row],[Tipos de Acciones]]="","",CONCATENATE(Tabla46[[#This Row],[POA]],".",Tabla46[[#This Row],[SRS]],".",Tabla46[[#This Row],[AREA]],".",Tabla46[[#This Row],[TIPO]]))</f>
        <v>#REF!</v>
      </c>
      <c r="C1213" s="419" t="e">
        <f>IF(Tabla46[[#This Row],[Tipos de Acciones]]="","",'Formulario PPGR1'!#REF!)</f>
        <v>#REF!</v>
      </c>
      <c r="D1213" s="419" t="e">
        <f>IF(Tabla46[[#This Row],[Tipos de Acciones]]="","",'Formulario PPGR1'!#REF!)</f>
        <v>#REF!</v>
      </c>
      <c r="E1213" s="419" t="e">
        <f>IF(Tabla46[[#This Row],[Tipos de Acciones]]="","",'Formulario PPGR1'!#REF!)</f>
        <v>#REF!</v>
      </c>
      <c r="F1213" s="419" t="e">
        <f>IF(Tabla46[[#This Row],[Tipos de Acciones]]="","",'Formulario PPGR1'!#REF!)</f>
        <v>#REF!</v>
      </c>
      <c r="G1213" s="416" t="s">
        <v>936</v>
      </c>
      <c r="H1213" s="416" t="s">
        <v>2221</v>
      </c>
      <c r="I1213" s="417" t="s">
        <v>2246</v>
      </c>
      <c r="J1213" s="416" t="s">
        <v>2246</v>
      </c>
      <c r="K1213" s="418" t="s">
        <v>2247</v>
      </c>
      <c r="L1213" s="416" t="s">
        <v>469</v>
      </c>
      <c r="M1213" s="316" t="s">
        <v>2304</v>
      </c>
      <c r="N1213" s="316" t="s">
        <v>1157</v>
      </c>
      <c r="O1213" s="415" t="s">
        <v>2200</v>
      </c>
      <c r="P1213" s="318" t="s">
        <v>1157</v>
      </c>
      <c r="Q1213" s="293" t="s">
        <v>2201</v>
      </c>
      <c r="R1213" s="293">
        <v>1</v>
      </c>
      <c r="S1213" s="517">
        <v>257712</v>
      </c>
      <c r="T1213" s="520" t="e">
        <f>+[1]!Tabla46[[#This Row],[Precio Unitario]]*[1]!Tabla46[[#This Row],[Cantidad de Insumos]]</f>
        <v>#REF!</v>
      </c>
      <c r="U1213" s="414">
        <v>261401</v>
      </c>
      <c r="V1213" s="328" t="s">
        <v>926</v>
      </c>
      <c r="W1213" s="420"/>
    </row>
    <row r="1214" spans="2:23" ht="18.75" hidden="1" customHeight="1" x14ac:dyDescent="0.2">
      <c r="B1214" s="419" t="e">
        <f>IF(Tabla46[[#This Row],[Tipos de Acciones]]="","",CONCATENATE(Tabla46[[#This Row],[POA]],".",Tabla46[[#This Row],[SRS]],".",Tabla46[[#This Row],[AREA]],".",Tabla46[[#This Row],[TIPO]]))</f>
        <v>#REF!</v>
      </c>
      <c r="C1214" s="419" t="e">
        <f>IF(Tabla46[[#This Row],[Tipos de Acciones]]="","",'Formulario PPGR1'!#REF!)</f>
        <v>#REF!</v>
      </c>
      <c r="D1214" s="419" t="e">
        <f>IF(Tabla46[[#This Row],[Tipos de Acciones]]="","",'Formulario PPGR1'!#REF!)</f>
        <v>#REF!</v>
      </c>
      <c r="E1214" s="419" t="e">
        <f>IF(Tabla46[[#This Row],[Tipos de Acciones]]="","",'Formulario PPGR1'!#REF!)</f>
        <v>#REF!</v>
      </c>
      <c r="F1214" s="419" t="e">
        <f>IF(Tabla46[[#This Row],[Tipos de Acciones]]="","",'Formulario PPGR1'!#REF!)</f>
        <v>#REF!</v>
      </c>
      <c r="G1214" s="416" t="s">
        <v>936</v>
      </c>
      <c r="H1214" s="416" t="s">
        <v>2221</v>
      </c>
      <c r="I1214" s="417" t="s">
        <v>2236</v>
      </c>
      <c r="J1214" s="416" t="s">
        <v>2236</v>
      </c>
      <c r="K1214" s="418" t="s">
        <v>2238</v>
      </c>
      <c r="L1214" s="416" t="s">
        <v>469</v>
      </c>
      <c r="M1214" s="316" t="s">
        <v>2304</v>
      </c>
      <c r="N1214" s="316" t="s">
        <v>1157</v>
      </c>
      <c r="O1214" s="415" t="s">
        <v>2200</v>
      </c>
      <c r="P1214" s="318" t="s">
        <v>1157</v>
      </c>
      <c r="Q1214" s="293" t="s">
        <v>2201</v>
      </c>
      <c r="R1214" s="293">
        <v>2</v>
      </c>
      <c r="S1214" s="517">
        <v>4500</v>
      </c>
      <c r="T1214" s="520" t="e">
        <f>+[1]!Tabla46[[#This Row],[Precio Unitario]]*[1]!Tabla46[[#This Row],[Cantidad de Insumos]]</f>
        <v>#REF!</v>
      </c>
      <c r="U1214" s="414">
        <v>239301</v>
      </c>
      <c r="V1214" s="328" t="s">
        <v>926</v>
      </c>
      <c r="W1214" s="420"/>
    </row>
    <row r="1215" spans="2:23" ht="18.75" hidden="1" customHeight="1" x14ac:dyDescent="0.2">
      <c r="B1215" s="419" t="e">
        <f>IF(Tabla46[[#This Row],[Tipos de Acciones]]="","",CONCATENATE(Tabla46[[#This Row],[POA]],".",Tabla46[[#This Row],[SRS]],".",Tabla46[[#This Row],[AREA]],".",Tabla46[[#This Row],[TIPO]]))</f>
        <v>#REF!</v>
      </c>
      <c r="C1215" s="419" t="e">
        <f>IF(Tabla46[[#This Row],[Tipos de Acciones]]="","",'Formulario PPGR1'!#REF!)</f>
        <v>#REF!</v>
      </c>
      <c r="D1215" s="419" t="e">
        <f>IF(Tabla46[[#This Row],[Tipos de Acciones]]="","",'Formulario PPGR1'!#REF!)</f>
        <v>#REF!</v>
      </c>
      <c r="E1215" s="419" t="e">
        <f>IF(Tabla46[[#This Row],[Tipos de Acciones]]="","",'Formulario PPGR1'!#REF!)</f>
        <v>#REF!</v>
      </c>
      <c r="F1215" s="419" t="e">
        <f>IF(Tabla46[[#This Row],[Tipos de Acciones]]="","",'Formulario PPGR1'!#REF!)</f>
        <v>#REF!</v>
      </c>
      <c r="G1215" s="416" t="s">
        <v>936</v>
      </c>
      <c r="H1215" s="416" t="s">
        <v>2221</v>
      </c>
      <c r="I1215" s="417" t="s">
        <v>2227</v>
      </c>
      <c r="J1215" s="416" t="s">
        <v>2227</v>
      </c>
      <c r="K1215" s="418" t="s">
        <v>2228</v>
      </c>
      <c r="L1215" s="416" t="s">
        <v>469</v>
      </c>
      <c r="M1215" s="316" t="s">
        <v>2304</v>
      </c>
      <c r="N1215" s="316" t="s">
        <v>1157</v>
      </c>
      <c r="O1215" s="415" t="s">
        <v>2200</v>
      </c>
      <c r="P1215" s="318" t="s">
        <v>1157</v>
      </c>
      <c r="Q1215" s="293" t="s">
        <v>2201</v>
      </c>
      <c r="R1215" s="293">
        <v>1</v>
      </c>
      <c r="S1215" s="517">
        <v>12836.04</v>
      </c>
      <c r="T1215" s="520" t="e">
        <f>+[1]!Tabla46[[#This Row],[Precio Unitario]]*[1]!Tabla46[[#This Row],[Cantidad de Insumos]]</f>
        <v>#REF!</v>
      </c>
      <c r="U1215" s="414">
        <v>239301</v>
      </c>
      <c r="V1215" s="328" t="s">
        <v>926</v>
      </c>
      <c r="W1215" s="420"/>
    </row>
    <row r="1216" spans="2:23" ht="18.75" customHeight="1" x14ac:dyDescent="0.2">
      <c r="B1216" s="419" t="e">
        <f>IF(Tabla46[[#This Row],[Tipos de Acciones]]="","",CONCATENATE(Tabla46[[#This Row],[POA]],".",Tabla46[[#This Row],[SRS]],".",Tabla46[[#This Row],[AREA]],".",Tabla46[[#This Row],[TIPO]]))</f>
        <v>#REF!</v>
      </c>
      <c r="C1216" s="419" t="e">
        <f>IF(Tabla46[[#This Row],[Tipos de Acciones]]="","",'Formulario PPGR1'!#REF!)</f>
        <v>#REF!</v>
      </c>
      <c r="D1216" s="419" t="e">
        <f>IF(Tabla46[[#This Row],[Tipos de Acciones]]="","",'Formulario PPGR1'!#REF!)</f>
        <v>#REF!</v>
      </c>
      <c r="E1216" s="419" t="e">
        <f>IF(Tabla46[[#This Row],[Tipos de Acciones]]="","",'Formulario PPGR1'!#REF!)</f>
        <v>#REF!</v>
      </c>
      <c r="F1216" s="419" t="e">
        <f>IF(Tabla46[[#This Row],[Tipos de Acciones]]="","",'Formulario PPGR1'!#REF!)</f>
        <v>#REF!</v>
      </c>
      <c r="G1216" s="416" t="s">
        <v>936</v>
      </c>
      <c r="H1216" s="416" t="s">
        <v>2221</v>
      </c>
      <c r="I1216" s="417" t="s">
        <v>2229</v>
      </c>
      <c r="J1216" s="416" t="s">
        <v>2229</v>
      </c>
      <c r="K1216" s="418" t="s">
        <v>2230</v>
      </c>
      <c r="L1216" s="416" t="s">
        <v>469</v>
      </c>
      <c r="M1216" s="316" t="s">
        <v>2304</v>
      </c>
      <c r="N1216" s="316" t="s">
        <v>1157</v>
      </c>
      <c r="O1216" s="415" t="s">
        <v>2200</v>
      </c>
      <c r="P1216" s="318" t="s">
        <v>1157</v>
      </c>
      <c r="Q1216" s="293" t="s">
        <v>2201</v>
      </c>
      <c r="R1216" s="293">
        <v>1</v>
      </c>
      <c r="S1216" s="517">
        <v>180000</v>
      </c>
      <c r="T1216" s="520" t="e">
        <f>+[1]!Tabla46[[#This Row],[Precio Unitario]]*[1]!Tabla46[[#This Row],[Cantidad de Insumos]]</f>
        <v>#REF!</v>
      </c>
      <c r="U1216" s="414">
        <v>263101</v>
      </c>
      <c r="V1216" s="328" t="s">
        <v>926</v>
      </c>
      <c r="W1216" s="420"/>
    </row>
    <row r="1217" spans="2:23" ht="18.75" hidden="1" customHeight="1" x14ac:dyDescent="0.2">
      <c r="B1217" s="419" t="e">
        <f>IF(Tabla46[[#This Row],[Tipos de Acciones]]="","",CONCATENATE(Tabla46[[#This Row],[POA]],".",Tabla46[[#This Row],[SRS]],".",Tabla46[[#This Row],[AREA]],".",Tabla46[[#This Row],[TIPO]]))</f>
        <v>#REF!</v>
      </c>
      <c r="C1217" s="419" t="e">
        <f>IF(Tabla46[[#This Row],[Tipos de Acciones]]="","",'Formulario PPGR1'!#REF!)</f>
        <v>#REF!</v>
      </c>
      <c r="D1217" s="419" t="e">
        <f>IF(Tabla46[[#This Row],[Tipos de Acciones]]="","",'Formulario PPGR1'!#REF!)</f>
        <v>#REF!</v>
      </c>
      <c r="E1217" s="419" t="e">
        <f>IF(Tabla46[[#This Row],[Tipos de Acciones]]="","",'Formulario PPGR1'!#REF!)</f>
        <v>#REF!</v>
      </c>
      <c r="F1217" s="419" t="e">
        <f>IF(Tabla46[[#This Row],[Tipos de Acciones]]="","",'Formulario PPGR1'!#REF!)</f>
        <v>#REF!</v>
      </c>
      <c r="G1217" s="416" t="s">
        <v>934</v>
      </c>
      <c r="H1217" s="416" t="s">
        <v>2206</v>
      </c>
      <c r="I1217" s="417" t="s">
        <v>2212</v>
      </c>
      <c r="J1217" s="416" t="s">
        <v>2212</v>
      </c>
      <c r="K1217" s="418" t="s">
        <v>2213</v>
      </c>
      <c r="L1217" s="416" t="s">
        <v>469</v>
      </c>
      <c r="M1217" s="316" t="s">
        <v>2304</v>
      </c>
      <c r="N1217" s="316" t="s">
        <v>1157</v>
      </c>
      <c r="O1217" s="415" t="s">
        <v>2200</v>
      </c>
      <c r="P1217" s="318" t="s">
        <v>1157</v>
      </c>
      <c r="Q1217" s="293" t="s">
        <v>2201</v>
      </c>
      <c r="R1217" s="293">
        <v>3</v>
      </c>
      <c r="S1217" s="517">
        <v>5000</v>
      </c>
      <c r="T1217" s="520" t="e">
        <f>+[1]!Tabla46[[#This Row],[Precio Unitario]]*[1]!Tabla46[[#This Row],[Cantidad de Insumos]]</f>
        <v>#REF!</v>
      </c>
      <c r="U1217" s="414">
        <v>261301</v>
      </c>
      <c r="V1217" s="328" t="s">
        <v>926</v>
      </c>
      <c r="W1217" s="420"/>
    </row>
    <row r="1218" spans="2:23" ht="18.75" hidden="1" customHeight="1" x14ac:dyDescent="0.2">
      <c r="B1218" s="419" t="e">
        <f>IF(Tabla46[[#This Row],[Tipos de Acciones]]="","",CONCATENATE(Tabla46[[#This Row],[POA]],".",Tabla46[[#This Row],[SRS]],".",Tabla46[[#This Row],[AREA]],".",Tabla46[[#This Row],[TIPO]]))</f>
        <v>#REF!</v>
      </c>
      <c r="C1218" s="419" t="e">
        <f>IF(Tabla46[[#This Row],[Tipos de Acciones]]="","",'Formulario PPGR1'!#REF!)</f>
        <v>#REF!</v>
      </c>
      <c r="D1218" s="419" t="e">
        <f>IF(Tabla46[[#This Row],[Tipos de Acciones]]="","",'Formulario PPGR1'!#REF!)</f>
        <v>#REF!</v>
      </c>
      <c r="E1218" s="419" t="e">
        <f>IF(Tabla46[[#This Row],[Tipos de Acciones]]="","",'Formulario PPGR1'!#REF!)</f>
        <v>#REF!</v>
      </c>
      <c r="F1218" s="419" t="e">
        <f>IF(Tabla46[[#This Row],[Tipos de Acciones]]="","",'Formulario PPGR1'!#REF!)</f>
        <v>#REF!</v>
      </c>
      <c r="G1218" s="416" t="s">
        <v>936</v>
      </c>
      <c r="H1218" s="416" t="s">
        <v>2215</v>
      </c>
      <c r="I1218" s="417" t="s">
        <v>2216</v>
      </c>
      <c r="J1218" s="416" t="s">
        <v>2216</v>
      </c>
      <c r="K1218" s="418" t="s">
        <v>2217</v>
      </c>
      <c r="L1218" s="416" t="s">
        <v>469</v>
      </c>
      <c r="M1218" s="316" t="s">
        <v>2304</v>
      </c>
      <c r="N1218" s="316" t="s">
        <v>1157</v>
      </c>
      <c r="O1218" s="415" t="s">
        <v>2200</v>
      </c>
      <c r="P1218" s="318" t="s">
        <v>1157</v>
      </c>
      <c r="Q1218" s="293" t="s">
        <v>2201</v>
      </c>
      <c r="R1218" s="293">
        <v>1</v>
      </c>
      <c r="S1218" s="517">
        <v>15000</v>
      </c>
      <c r="T1218" s="520" t="e">
        <f>+[1]!Tabla46[[#This Row],[Precio Unitario]]*[1]!Tabla46[[#This Row],[Cantidad de Insumos]]</f>
        <v>#REF!</v>
      </c>
      <c r="U1218" s="414">
        <v>239601</v>
      </c>
      <c r="V1218" s="328" t="s">
        <v>926</v>
      </c>
      <c r="W1218" s="420"/>
    </row>
    <row r="1219" spans="2:23" ht="18.75" hidden="1" customHeight="1" x14ac:dyDescent="0.2">
      <c r="B1219" s="419" t="e">
        <f>IF(Tabla46[[#This Row],[Tipos de Acciones]]="","",CONCATENATE(Tabla46[[#This Row],[POA]],".",Tabla46[[#This Row],[SRS]],".",Tabla46[[#This Row],[AREA]],".",Tabla46[[#This Row],[TIPO]]))</f>
        <v>#REF!</v>
      </c>
      <c r="C1219" s="419" t="e">
        <f>IF(Tabla46[[#This Row],[Tipos de Acciones]]="","",'Formulario PPGR1'!#REF!)</f>
        <v>#REF!</v>
      </c>
      <c r="D1219" s="419" t="e">
        <f>IF(Tabla46[[#This Row],[Tipos de Acciones]]="","",'Formulario PPGR1'!#REF!)</f>
        <v>#REF!</v>
      </c>
      <c r="E1219" s="419" t="e">
        <f>IF(Tabla46[[#This Row],[Tipos de Acciones]]="","",'Formulario PPGR1'!#REF!)</f>
        <v>#REF!</v>
      </c>
      <c r="F1219" s="419" t="e">
        <f>IF(Tabla46[[#This Row],[Tipos de Acciones]]="","",'Formulario PPGR1'!#REF!)</f>
        <v>#REF!</v>
      </c>
      <c r="G1219" s="416" t="s">
        <v>936</v>
      </c>
      <c r="H1219" s="416" t="s">
        <v>2221</v>
      </c>
      <c r="I1219" s="417" t="s">
        <v>2236</v>
      </c>
      <c r="J1219" s="416" t="s">
        <v>2236</v>
      </c>
      <c r="K1219" s="418" t="s">
        <v>2240</v>
      </c>
      <c r="L1219" s="416" t="s">
        <v>469</v>
      </c>
      <c r="M1219" s="316" t="s">
        <v>2305</v>
      </c>
      <c r="N1219" s="316" t="s">
        <v>1157</v>
      </c>
      <c r="O1219" s="415" t="s">
        <v>2200</v>
      </c>
      <c r="P1219" s="318" t="s">
        <v>1157</v>
      </c>
      <c r="Q1219" s="293" t="s">
        <v>2201</v>
      </c>
      <c r="R1219" s="293">
        <v>2</v>
      </c>
      <c r="S1219" s="517">
        <v>4500</v>
      </c>
      <c r="T1219" s="520" t="e">
        <f>+[1]!Tabla46[[#This Row],[Precio Unitario]]*[1]!Tabla46[[#This Row],[Cantidad de Insumos]]</f>
        <v>#REF!</v>
      </c>
      <c r="U1219" s="414">
        <v>239301</v>
      </c>
      <c r="V1219" s="328" t="s">
        <v>926</v>
      </c>
      <c r="W1219" s="420"/>
    </row>
    <row r="1220" spans="2:23" ht="18.75" hidden="1" customHeight="1" x14ac:dyDescent="0.2">
      <c r="B1220" s="419" t="e">
        <f>IF(Tabla46[[#This Row],[Tipos de Acciones]]="","",CONCATENATE(Tabla46[[#This Row],[POA]],".",Tabla46[[#This Row],[SRS]],".",Tabla46[[#This Row],[AREA]],".",Tabla46[[#This Row],[TIPO]]))</f>
        <v>#REF!</v>
      </c>
      <c r="C1220" s="419" t="e">
        <f>IF(Tabla46[[#This Row],[Tipos de Acciones]]="","",'Formulario PPGR1'!#REF!)</f>
        <v>#REF!</v>
      </c>
      <c r="D1220" s="419" t="e">
        <f>IF(Tabla46[[#This Row],[Tipos de Acciones]]="","",'Formulario PPGR1'!#REF!)</f>
        <v>#REF!</v>
      </c>
      <c r="E1220" s="419" t="e">
        <f>IF(Tabla46[[#This Row],[Tipos de Acciones]]="","",'Formulario PPGR1'!#REF!)</f>
        <v>#REF!</v>
      </c>
      <c r="F1220" s="419" t="e">
        <f>IF(Tabla46[[#This Row],[Tipos de Acciones]]="","",'Formulario PPGR1'!#REF!)</f>
        <v>#REF!</v>
      </c>
      <c r="G1220" s="416" t="s">
        <v>936</v>
      </c>
      <c r="H1220" s="416" t="s">
        <v>2221</v>
      </c>
      <c r="I1220" s="417" t="s">
        <v>2241</v>
      </c>
      <c r="J1220" s="416" t="s">
        <v>2241</v>
      </c>
      <c r="K1220" s="418" t="s">
        <v>2242</v>
      </c>
      <c r="L1220" s="416" t="s">
        <v>469</v>
      </c>
      <c r="M1220" s="316" t="s">
        <v>2305</v>
      </c>
      <c r="N1220" s="316" t="s">
        <v>1157</v>
      </c>
      <c r="O1220" s="415" t="s">
        <v>2200</v>
      </c>
      <c r="P1220" s="318" t="s">
        <v>1157</v>
      </c>
      <c r="Q1220" s="293" t="s">
        <v>2201</v>
      </c>
      <c r="R1220" s="293">
        <v>2</v>
      </c>
      <c r="S1220" s="517">
        <v>980</v>
      </c>
      <c r="T1220" s="520" t="e">
        <f>+[1]!Tabla46[[#This Row],[Precio Unitario]]*[1]!Tabla46[[#This Row],[Cantidad de Insumos]]</f>
        <v>#REF!</v>
      </c>
      <c r="U1220" s="414">
        <v>239301</v>
      </c>
      <c r="V1220" s="328" t="s">
        <v>926</v>
      </c>
      <c r="W1220" s="420"/>
    </row>
    <row r="1221" spans="2:23" ht="18.75" hidden="1" customHeight="1" x14ac:dyDescent="0.2">
      <c r="B1221" s="419" t="e">
        <f>IF(Tabla46[[#This Row],[Tipos de Acciones]]="","",CONCATENATE(Tabla46[[#This Row],[POA]],".",Tabla46[[#This Row],[SRS]],".",Tabla46[[#This Row],[AREA]],".",Tabla46[[#This Row],[TIPO]]))</f>
        <v>#REF!</v>
      </c>
      <c r="C1221" s="419" t="e">
        <f>IF(Tabla46[[#This Row],[Tipos de Acciones]]="","",'Formulario PPGR1'!#REF!)</f>
        <v>#REF!</v>
      </c>
      <c r="D1221" s="419" t="e">
        <f>IF(Tabla46[[#This Row],[Tipos de Acciones]]="","",'Formulario PPGR1'!#REF!)</f>
        <v>#REF!</v>
      </c>
      <c r="E1221" s="419" t="e">
        <f>IF(Tabla46[[#This Row],[Tipos de Acciones]]="","",'Formulario PPGR1'!#REF!)</f>
        <v>#REF!</v>
      </c>
      <c r="F1221" s="419" t="e">
        <f>IF(Tabla46[[#This Row],[Tipos de Acciones]]="","",'Formulario PPGR1'!#REF!)</f>
        <v>#REF!</v>
      </c>
      <c r="G1221" s="416" t="s">
        <v>936</v>
      </c>
      <c r="H1221" s="416" t="s">
        <v>2221</v>
      </c>
      <c r="I1221" s="417" t="s">
        <v>2241</v>
      </c>
      <c r="J1221" s="416" t="s">
        <v>2241</v>
      </c>
      <c r="K1221" s="418" t="s">
        <v>2243</v>
      </c>
      <c r="L1221" s="416" t="s">
        <v>469</v>
      </c>
      <c r="M1221" s="316" t="s">
        <v>2305</v>
      </c>
      <c r="N1221" s="316" t="s">
        <v>1157</v>
      </c>
      <c r="O1221" s="415" t="s">
        <v>2200</v>
      </c>
      <c r="P1221" s="318" t="s">
        <v>1157</v>
      </c>
      <c r="Q1221" s="293" t="s">
        <v>2201</v>
      </c>
      <c r="R1221" s="293">
        <v>2</v>
      </c>
      <c r="S1221" s="517">
        <v>3520</v>
      </c>
      <c r="T1221" s="520" t="e">
        <f>+[1]!Tabla46[[#This Row],[Precio Unitario]]*[1]!Tabla46[[#This Row],[Cantidad de Insumos]]</f>
        <v>#REF!</v>
      </c>
      <c r="U1221" s="414">
        <v>239301</v>
      </c>
      <c r="V1221" s="328" t="s">
        <v>926</v>
      </c>
      <c r="W1221" s="420"/>
    </row>
    <row r="1222" spans="2:23" ht="18.75" hidden="1" customHeight="1" x14ac:dyDescent="0.2">
      <c r="B1222" s="419" t="e">
        <f>IF(Tabla46[[#This Row],[Tipos de Acciones]]="","",CONCATENATE(Tabla46[[#This Row],[POA]],".",Tabla46[[#This Row],[SRS]],".",Tabla46[[#This Row],[AREA]],".",Tabla46[[#This Row],[TIPO]]))</f>
        <v>#REF!</v>
      </c>
      <c r="C1222" s="419" t="e">
        <f>IF(Tabla46[[#This Row],[Tipos de Acciones]]="","",'Formulario PPGR1'!#REF!)</f>
        <v>#REF!</v>
      </c>
      <c r="D1222" s="419" t="e">
        <f>IF(Tabla46[[#This Row],[Tipos de Acciones]]="","",'Formulario PPGR1'!#REF!)</f>
        <v>#REF!</v>
      </c>
      <c r="E1222" s="419" t="e">
        <f>IF(Tabla46[[#This Row],[Tipos de Acciones]]="","",'Formulario PPGR1'!#REF!)</f>
        <v>#REF!</v>
      </c>
      <c r="F1222" s="419" t="e">
        <f>IF(Tabla46[[#This Row],[Tipos de Acciones]]="","",'Formulario PPGR1'!#REF!)</f>
        <v>#REF!</v>
      </c>
      <c r="G1222" s="416" t="s">
        <v>936</v>
      </c>
      <c r="H1222" s="416" t="s">
        <v>2221</v>
      </c>
      <c r="I1222" s="417" t="s">
        <v>2244</v>
      </c>
      <c r="J1222" s="416" t="s">
        <v>2244</v>
      </c>
      <c r="K1222" s="418" t="s">
        <v>2245</v>
      </c>
      <c r="L1222" s="416" t="s">
        <v>469</v>
      </c>
      <c r="M1222" s="316" t="s">
        <v>2305</v>
      </c>
      <c r="N1222" s="316" t="s">
        <v>1157</v>
      </c>
      <c r="O1222" s="415" t="s">
        <v>2200</v>
      </c>
      <c r="P1222" s="318" t="s">
        <v>1157</v>
      </c>
      <c r="Q1222" s="293" t="s">
        <v>2201</v>
      </c>
      <c r="R1222" s="293">
        <v>1</v>
      </c>
      <c r="S1222" s="517">
        <v>14666.65</v>
      </c>
      <c r="T1222" s="520" t="e">
        <f>+[1]!Tabla46[[#This Row],[Precio Unitario]]*[1]!Tabla46[[#This Row],[Cantidad de Insumos]]</f>
        <v>#REF!</v>
      </c>
      <c r="U1222" s="414">
        <v>239601</v>
      </c>
      <c r="V1222" s="328" t="s">
        <v>926</v>
      </c>
      <c r="W1222" s="420"/>
    </row>
    <row r="1223" spans="2:23" ht="18.75" hidden="1" customHeight="1" x14ac:dyDescent="0.2">
      <c r="B1223" s="419" t="e">
        <f>IF(Tabla46[[#This Row],[Tipos de Acciones]]="","",CONCATENATE(Tabla46[[#This Row],[POA]],".",Tabla46[[#This Row],[SRS]],".",Tabla46[[#This Row],[AREA]],".",Tabla46[[#This Row],[TIPO]]))</f>
        <v>#REF!</v>
      </c>
      <c r="C1223" s="419" t="e">
        <f>IF(Tabla46[[#This Row],[Tipos de Acciones]]="","",'Formulario PPGR1'!#REF!)</f>
        <v>#REF!</v>
      </c>
      <c r="D1223" s="419" t="e">
        <f>IF(Tabla46[[#This Row],[Tipos de Acciones]]="","",'Formulario PPGR1'!#REF!)</f>
        <v>#REF!</v>
      </c>
      <c r="E1223" s="419" t="e">
        <f>IF(Tabla46[[#This Row],[Tipos de Acciones]]="","",'Formulario PPGR1'!#REF!)</f>
        <v>#REF!</v>
      </c>
      <c r="F1223" s="419" t="e">
        <f>IF(Tabla46[[#This Row],[Tipos de Acciones]]="","",'Formulario PPGR1'!#REF!)</f>
        <v>#REF!</v>
      </c>
      <c r="G1223" s="416" t="s">
        <v>936</v>
      </c>
      <c r="H1223" s="416" t="s">
        <v>2221</v>
      </c>
      <c r="I1223" s="417" t="s">
        <v>2246</v>
      </c>
      <c r="J1223" s="416" t="s">
        <v>2246</v>
      </c>
      <c r="K1223" s="418" t="s">
        <v>2247</v>
      </c>
      <c r="L1223" s="416" t="s">
        <v>469</v>
      </c>
      <c r="M1223" s="316" t="s">
        <v>2305</v>
      </c>
      <c r="N1223" s="316" t="s">
        <v>1157</v>
      </c>
      <c r="O1223" s="415" t="s">
        <v>2200</v>
      </c>
      <c r="P1223" s="318" t="s">
        <v>1157</v>
      </c>
      <c r="Q1223" s="293" t="s">
        <v>2201</v>
      </c>
      <c r="R1223" s="293">
        <v>1</v>
      </c>
      <c r="S1223" s="517">
        <v>257712</v>
      </c>
      <c r="T1223" s="520" t="e">
        <f>+[1]!Tabla46[[#This Row],[Precio Unitario]]*[1]!Tabla46[[#This Row],[Cantidad de Insumos]]</f>
        <v>#REF!</v>
      </c>
      <c r="U1223" s="414">
        <v>261401</v>
      </c>
      <c r="V1223" s="328" t="s">
        <v>926</v>
      </c>
      <c r="W1223" s="420"/>
    </row>
    <row r="1224" spans="2:23" ht="18.75" hidden="1" customHeight="1" x14ac:dyDescent="0.2">
      <c r="B1224" s="419" t="e">
        <f>IF(Tabla46[[#This Row],[Tipos de Acciones]]="","",CONCATENATE(Tabla46[[#This Row],[POA]],".",Tabla46[[#This Row],[SRS]],".",Tabla46[[#This Row],[AREA]],".",Tabla46[[#This Row],[TIPO]]))</f>
        <v>#REF!</v>
      </c>
      <c r="C1224" s="419" t="e">
        <f>IF(Tabla46[[#This Row],[Tipos de Acciones]]="","",'Formulario PPGR1'!#REF!)</f>
        <v>#REF!</v>
      </c>
      <c r="D1224" s="419" t="e">
        <f>IF(Tabla46[[#This Row],[Tipos de Acciones]]="","",'Formulario PPGR1'!#REF!)</f>
        <v>#REF!</v>
      </c>
      <c r="E1224" s="419" t="e">
        <f>IF(Tabla46[[#This Row],[Tipos de Acciones]]="","",'Formulario PPGR1'!#REF!)</f>
        <v>#REF!</v>
      </c>
      <c r="F1224" s="419" t="e">
        <f>IF(Tabla46[[#This Row],[Tipos de Acciones]]="","",'Formulario PPGR1'!#REF!)</f>
        <v>#REF!</v>
      </c>
      <c r="G1224" s="416" t="s">
        <v>936</v>
      </c>
      <c r="H1224" s="416" t="s">
        <v>2209</v>
      </c>
      <c r="I1224" s="417" t="s">
        <v>2200</v>
      </c>
      <c r="J1224" s="416" t="s">
        <v>2248</v>
      </c>
      <c r="K1224" s="418" t="s">
        <v>2248</v>
      </c>
      <c r="L1224" s="416" t="s">
        <v>469</v>
      </c>
      <c r="M1224" s="316" t="s">
        <v>2305</v>
      </c>
      <c r="N1224" s="316" t="s">
        <v>1157</v>
      </c>
      <c r="O1224" s="415" t="s">
        <v>2200</v>
      </c>
      <c r="P1224" s="318" t="s">
        <v>1157</v>
      </c>
      <c r="Q1224" s="293" t="s">
        <v>2201</v>
      </c>
      <c r="R1224" s="293">
        <v>1</v>
      </c>
      <c r="S1224" s="517">
        <v>30000</v>
      </c>
      <c r="T1224" s="520" t="e">
        <f>+[1]!Tabla46[[#This Row],[Precio Unitario]]*[1]!Tabla46[[#This Row],[Cantidad de Insumos]]</f>
        <v>#REF!</v>
      </c>
      <c r="U1224" s="414">
        <v>265801</v>
      </c>
      <c r="V1224" s="328" t="s">
        <v>926</v>
      </c>
      <c r="W1224" s="420"/>
    </row>
    <row r="1225" spans="2:23" ht="18.75" hidden="1" customHeight="1" x14ac:dyDescent="0.2">
      <c r="B1225" s="419" t="e">
        <f>IF(Tabla46[[#This Row],[Tipos de Acciones]]="","",CONCATENATE(Tabla46[[#This Row],[POA]],".",Tabla46[[#This Row],[SRS]],".",Tabla46[[#This Row],[AREA]],".",Tabla46[[#This Row],[TIPO]]))</f>
        <v>#REF!</v>
      </c>
      <c r="C1225" s="419" t="e">
        <f>IF(Tabla46[[#This Row],[Tipos de Acciones]]="","",'Formulario PPGR1'!#REF!)</f>
        <v>#REF!</v>
      </c>
      <c r="D1225" s="419" t="e">
        <f>IF(Tabla46[[#This Row],[Tipos de Acciones]]="","",'Formulario PPGR1'!#REF!)</f>
        <v>#REF!</v>
      </c>
      <c r="E1225" s="419" t="e">
        <f>IF(Tabla46[[#This Row],[Tipos de Acciones]]="","",'Formulario PPGR1'!#REF!)</f>
        <v>#REF!</v>
      </c>
      <c r="F1225" s="419" t="e">
        <f>IF(Tabla46[[#This Row],[Tipos de Acciones]]="","",'Formulario PPGR1'!#REF!)</f>
        <v>#REF!</v>
      </c>
      <c r="G1225" s="416" t="s">
        <v>934</v>
      </c>
      <c r="H1225" s="416" t="s">
        <v>2209</v>
      </c>
      <c r="I1225" s="417" t="s">
        <v>2200</v>
      </c>
      <c r="J1225" s="416" t="s">
        <v>2248</v>
      </c>
      <c r="K1225" s="418" t="s">
        <v>2248</v>
      </c>
      <c r="L1225" s="416" t="s">
        <v>469</v>
      </c>
      <c r="M1225" s="316" t="s">
        <v>2305</v>
      </c>
      <c r="N1225" s="316" t="s">
        <v>1157</v>
      </c>
      <c r="O1225" s="415" t="s">
        <v>2200</v>
      </c>
      <c r="P1225" s="318" t="s">
        <v>1157</v>
      </c>
      <c r="Q1225" s="293" t="s">
        <v>2201</v>
      </c>
      <c r="R1225" s="293">
        <v>3</v>
      </c>
      <c r="S1225" s="517">
        <v>5000</v>
      </c>
      <c r="T1225" s="520" t="e">
        <f>+[1]!Tabla46[[#This Row],[Precio Unitario]]*[1]!Tabla46[[#This Row],[Cantidad de Insumos]]</f>
        <v>#REF!</v>
      </c>
      <c r="U1225" s="414">
        <v>265801</v>
      </c>
      <c r="V1225" s="328" t="s">
        <v>926</v>
      </c>
      <c r="W1225" s="420"/>
    </row>
    <row r="1226" spans="2:23" ht="18.75" hidden="1" customHeight="1" x14ac:dyDescent="0.2">
      <c r="B1226" s="419" t="e">
        <f>IF(Tabla46[[#This Row],[Tipos de Acciones]]="","",CONCATENATE(Tabla46[[#This Row],[POA]],".",Tabla46[[#This Row],[SRS]],".",Tabla46[[#This Row],[AREA]],".",Tabla46[[#This Row],[TIPO]]))</f>
        <v>#REF!</v>
      </c>
      <c r="C1226" s="419" t="e">
        <f>IF(Tabla46[[#This Row],[Tipos de Acciones]]="","",'Formulario PPGR1'!#REF!)</f>
        <v>#REF!</v>
      </c>
      <c r="D1226" s="419" t="e">
        <f>IF(Tabla46[[#This Row],[Tipos de Acciones]]="","",'Formulario PPGR1'!#REF!)</f>
        <v>#REF!</v>
      </c>
      <c r="E1226" s="419" t="e">
        <f>IF(Tabla46[[#This Row],[Tipos de Acciones]]="","",'Formulario PPGR1'!#REF!)</f>
        <v>#REF!</v>
      </c>
      <c r="F1226" s="419" t="e">
        <f>IF(Tabla46[[#This Row],[Tipos de Acciones]]="","",'Formulario PPGR1'!#REF!)</f>
        <v>#REF!</v>
      </c>
      <c r="G1226" s="416" t="s">
        <v>936</v>
      </c>
      <c r="H1226" s="416" t="s">
        <v>2221</v>
      </c>
      <c r="I1226" s="417" t="s">
        <v>2233</v>
      </c>
      <c r="J1226" s="416" t="s">
        <v>2234</v>
      </c>
      <c r="K1226" s="418" t="s">
        <v>2235</v>
      </c>
      <c r="L1226" s="416" t="s">
        <v>469</v>
      </c>
      <c r="M1226" s="316" t="s">
        <v>2305</v>
      </c>
      <c r="N1226" s="316" t="s">
        <v>1157</v>
      </c>
      <c r="O1226" s="415" t="s">
        <v>2200</v>
      </c>
      <c r="P1226" s="318" t="s">
        <v>1157</v>
      </c>
      <c r="Q1226" s="293" t="s">
        <v>2201</v>
      </c>
      <c r="R1226" s="293">
        <v>1</v>
      </c>
      <c r="S1226" s="517">
        <v>8270</v>
      </c>
      <c r="T1226" s="520" t="e">
        <f>+[1]!Tabla46[[#This Row],[Precio Unitario]]*[1]!Tabla46[[#This Row],[Cantidad de Insumos]]</f>
        <v>#REF!</v>
      </c>
      <c r="U1226" s="414">
        <v>239301</v>
      </c>
      <c r="V1226" s="328" t="s">
        <v>926</v>
      </c>
      <c r="W1226" s="420"/>
    </row>
    <row r="1227" spans="2:23" ht="18.75" hidden="1" customHeight="1" x14ac:dyDescent="0.2">
      <c r="B1227" s="419" t="e">
        <f>IF(Tabla46[[#This Row],[Tipos de Acciones]]="","",CONCATENATE(Tabla46[[#This Row],[POA]],".",Tabla46[[#This Row],[SRS]],".",Tabla46[[#This Row],[AREA]],".",Tabla46[[#This Row],[TIPO]]))</f>
        <v>#REF!</v>
      </c>
      <c r="C1227" s="419" t="e">
        <f>IF(Tabla46[[#This Row],[Tipos de Acciones]]="","",'Formulario PPGR1'!#REF!)</f>
        <v>#REF!</v>
      </c>
      <c r="D1227" s="419" t="e">
        <f>IF(Tabla46[[#This Row],[Tipos de Acciones]]="","",'Formulario PPGR1'!#REF!)</f>
        <v>#REF!</v>
      </c>
      <c r="E1227" s="419" t="e">
        <f>IF(Tabla46[[#This Row],[Tipos de Acciones]]="","",'Formulario PPGR1'!#REF!)</f>
        <v>#REF!</v>
      </c>
      <c r="F1227" s="419" t="e">
        <f>IF(Tabla46[[#This Row],[Tipos de Acciones]]="","",'Formulario PPGR1'!#REF!)</f>
        <v>#REF!</v>
      </c>
      <c r="G1227" s="416" t="s">
        <v>936</v>
      </c>
      <c r="H1227" s="416" t="s">
        <v>2221</v>
      </c>
      <c r="I1227" s="417" t="s">
        <v>2233</v>
      </c>
      <c r="J1227" s="416" t="s">
        <v>2234</v>
      </c>
      <c r="K1227" s="418" t="s">
        <v>2251</v>
      </c>
      <c r="L1227" s="416" t="s">
        <v>469</v>
      </c>
      <c r="M1227" s="316" t="s">
        <v>2305</v>
      </c>
      <c r="N1227" s="316" t="s">
        <v>1157</v>
      </c>
      <c r="O1227" s="415" t="s">
        <v>2200</v>
      </c>
      <c r="P1227" s="318" t="s">
        <v>1157</v>
      </c>
      <c r="Q1227" s="293" t="s">
        <v>2201</v>
      </c>
      <c r="R1227" s="293">
        <v>1</v>
      </c>
      <c r="S1227" s="517">
        <v>8270</v>
      </c>
      <c r="T1227" s="520" t="e">
        <f>+[1]!Tabla46[[#This Row],[Precio Unitario]]*[1]!Tabla46[[#This Row],[Cantidad de Insumos]]</f>
        <v>#REF!</v>
      </c>
      <c r="U1227" s="414">
        <v>239301</v>
      </c>
      <c r="V1227" s="328" t="s">
        <v>926</v>
      </c>
      <c r="W1227" s="420"/>
    </row>
    <row r="1228" spans="2:23" ht="18.75" hidden="1" customHeight="1" x14ac:dyDescent="0.2">
      <c r="B1228" s="419" t="e">
        <f>IF(Tabla46[[#This Row],[Tipos de Acciones]]="","",CONCATENATE(Tabla46[[#This Row],[POA]],".",Tabla46[[#This Row],[SRS]],".",Tabla46[[#This Row],[AREA]],".",Tabla46[[#This Row],[TIPO]]))</f>
        <v>#REF!</v>
      </c>
      <c r="C1228" s="419" t="e">
        <f>IF(Tabla46[[#This Row],[Tipos de Acciones]]="","",'Formulario PPGR1'!#REF!)</f>
        <v>#REF!</v>
      </c>
      <c r="D1228" s="419" t="e">
        <f>IF(Tabla46[[#This Row],[Tipos de Acciones]]="","",'Formulario PPGR1'!#REF!)</f>
        <v>#REF!</v>
      </c>
      <c r="E1228" s="419" t="e">
        <f>IF(Tabla46[[#This Row],[Tipos de Acciones]]="","",'Formulario PPGR1'!#REF!)</f>
        <v>#REF!</v>
      </c>
      <c r="F1228" s="419" t="e">
        <f>IF(Tabla46[[#This Row],[Tipos de Acciones]]="","",'Formulario PPGR1'!#REF!)</f>
        <v>#REF!</v>
      </c>
      <c r="G1228" s="416" t="s">
        <v>936</v>
      </c>
      <c r="H1228" s="416" t="s">
        <v>2206</v>
      </c>
      <c r="I1228" s="417" t="s">
        <v>2212</v>
      </c>
      <c r="J1228" s="416" t="s">
        <v>2212</v>
      </c>
      <c r="K1228" s="418" t="s">
        <v>2213</v>
      </c>
      <c r="L1228" s="416" t="s">
        <v>469</v>
      </c>
      <c r="M1228" s="316" t="s">
        <v>2305</v>
      </c>
      <c r="N1228" s="316" t="s">
        <v>1157</v>
      </c>
      <c r="O1228" s="415" t="s">
        <v>2200</v>
      </c>
      <c r="P1228" s="318" t="s">
        <v>1157</v>
      </c>
      <c r="Q1228" s="293" t="s">
        <v>2201</v>
      </c>
      <c r="R1228" s="293">
        <v>1</v>
      </c>
      <c r="S1228" s="517">
        <v>56050</v>
      </c>
      <c r="T1228" s="520" t="e">
        <f>+[1]!Tabla46[[#This Row],[Precio Unitario]]*[1]!Tabla46[[#This Row],[Cantidad de Insumos]]</f>
        <v>#REF!</v>
      </c>
      <c r="U1228" s="414">
        <v>261301</v>
      </c>
      <c r="V1228" s="328" t="s">
        <v>926</v>
      </c>
      <c r="W1228" s="420"/>
    </row>
    <row r="1229" spans="2:23" ht="18.75" hidden="1" customHeight="1" x14ac:dyDescent="0.2">
      <c r="B1229" s="419" t="e">
        <f>IF(Tabla46[[#This Row],[Tipos de Acciones]]="","",CONCATENATE(Tabla46[[#This Row],[POA]],".",Tabla46[[#This Row],[SRS]],".",Tabla46[[#This Row],[AREA]],".",Tabla46[[#This Row],[TIPO]]))</f>
        <v>#REF!</v>
      </c>
      <c r="C1229" s="419" t="e">
        <f>IF(Tabla46[[#This Row],[Tipos de Acciones]]="","",'Formulario PPGR1'!#REF!)</f>
        <v>#REF!</v>
      </c>
      <c r="D1229" s="419" t="e">
        <f>IF(Tabla46[[#This Row],[Tipos de Acciones]]="","",'Formulario PPGR1'!#REF!)</f>
        <v>#REF!</v>
      </c>
      <c r="E1229" s="419" t="e">
        <f>IF(Tabla46[[#This Row],[Tipos de Acciones]]="","",'Formulario PPGR1'!#REF!)</f>
        <v>#REF!</v>
      </c>
      <c r="F1229" s="419" t="e">
        <f>IF(Tabla46[[#This Row],[Tipos de Acciones]]="","",'Formulario PPGR1'!#REF!)</f>
        <v>#REF!</v>
      </c>
      <c r="G1229" s="416" t="s">
        <v>934</v>
      </c>
      <c r="H1229" s="416" t="s">
        <v>2206</v>
      </c>
      <c r="I1229" s="417" t="s">
        <v>2212</v>
      </c>
      <c r="J1229" s="416" t="s">
        <v>2212</v>
      </c>
      <c r="K1229" s="418" t="s">
        <v>2213</v>
      </c>
      <c r="L1229" s="416" t="s">
        <v>469</v>
      </c>
      <c r="M1229" s="316" t="s">
        <v>2305</v>
      </c>
      <c r="N1229" s="316" t="s">
        <v>1157</v>
      </c>
      <c r="O1229" s="415" t="s">
        <v>2200</v>
      </c>
      <c r="P1229" s="318" t="s">
        <v>1157</v>
      </c>
      <c r="Q1229" s="293" t="s">
        <v>2201</v>
      </c>
      <c r="R1229" s="293">
        <v>3</v>
      </c>
      <c r="S1229" s="517">
        <v>5000</v>
      </c>
      <c r="T1229" s="520" t="e">
        <f>+[1]!Tabla46[[#This Row],[Precio Unitario]]*[1]!Tabla46[[#This Row],[Cantidad de Insumos]]</f>
        <v>#REF!</v>
      </c>
      <c r="U1229" s="414">
        <v>261301</v>
      </c>
      <c r="V1229" s="328" t="s">
        <v>926</v>
      </c>
      <c r="W1229" s="420"/>
    </row>
    <row r="1230" spans="2:23" ht="18.75" hidden="1" customHeight="1" x14ac:dyDescent="0.2">
      <c r="B1230" s="419" t="e">
        <f>IF(Tabla46[[#This Row],[Tipos de Acciones]]="","",CONCATENATE(Tabla46[[#This Row],[POA]],".",Tabla46[[#This Row],[SRS]],".",Tabla46[[#This Row],[AREA]],".",Tabla46[[#This Row],[TIPO]]))</f>
        <v>#REF!</v>
      </c>
      <c r="C1230" s="419" t="e">
        <f>IF(Tabla46[[#This Row],[Tipos de Acciones]]="","",'Formulario PPGR1'!#REF!)</f>
        <v>#REF!</v>
      </c>
      <c r="D1230" s="419" t="e">
        <f>IF(Tabla46[[#This Row],[Tipos de Acciones]]="","",'Formulario PPGR1'!#REF!)</f>
        <v>#REF!</v>
      </c>
      <c r="E1230" s="419" t="e">
        <f>IF(Tabla46[[#This Row],[Tipos de Acciones]]="","",'Formulario PPGR1'!#REF!)</f>
        <v>#REF!</v>
      </c>
      <c r="F1230" s="419" t="e">
        <f>IF(Tabla46[[#This Row],[Tipos de Acciones]]="","",'Formulario PPGR1'!#REF!)</f>
        <v>#REF!</v>
      </c>
      <c r="G1230" s="416" t="s">
        <v>936</v>
      </c>
      <c r="H1230" s="416" t="s">
        <v>2215</v>
      </c>
      <c r="I1230" s="417" t="s">
        <v>2216</v>
      </c>
      <c r="J1230" s="416" t="s">
        <v>2216</v>
      </c>
      <c r="K1230" s="418" t="s">
        <v>2217</v>
      </c>
      <c r="L1230" s="416" t="s">
        <v>469</v>
      </c>
      <c r="M1230" s="316" t="s">
        <v>2305</v>
      </c>
      <c r="N1230" s="316" t="s">
        <v>1157</v>
      </c>
      <c r="O1230" s="415" t="s">
        <v>2200</v>
      </c>
      <c r="P1230" s="318" t="s">
        <v>1157</v>
      </c>
      <c r="Q1230" s="293" t="s">
        <v>2201</v>
      </c>
      <c r="R1230" s="293">
        <v>1</v>
      </c>
      <c r="S1230" s="517">
        <v>15000</v>
      </c>
      <c r="T1230" s="520" t="e">
        <f>+[1]!Tabla46[[#This Row],[Precio Unitario]]*[1]!Tabla46[[#This Row],[Cantidad de Insumos]]</f>
        <v>#REF!</v>
      </c>
      <c r="U1230" s="414">
        <v>239601</v>
      </c>
      <c r="V1230" s="328" t="s">
        <v>926</v>
      </c>
      <c r="W1230" s="420"/>
    </row>
    <row r="1231" spans="2:23" ht="18.75" hidden="1" customHeight="1" x14ac:dyDescent="0.2">
      <c r="B1231" s="419" t="e">
        <f>IF(Tabla46[[#This Row],[Tipos de Acciones]]="","",CONCATENATE(Tabla46[[#This Row],[POA]],".",Tabla46[[#This Row],[SRS]],".",Tabla46[[#This Row],[AREA]],".",Tabla46[[#This Row],[TIPO]]))</f>
        <v>#REF!</v>
      </c>
      <c r="C1231" s="419" t="e">
        <f>IF(Tabla46[[#This Row],[Tipos de Acciones]]="","",'Formulario PPGR1'!#REF!)</f>
        <v>#REF!</v>
      </c>
      <c r="D1231" s="419" t="e">
        <f>IF(Tabla46[[#This Row],[Tipos de Acciones]]="","",'Formulario PPGR1'!#REF!)</f>
        <v>#REF!</v>
      </c>
      <c r="E1231" s="419" t="e">
        <f>IF(Tabla46[[#This Row],[Tipos de Acciones]]="","",'Formulario PPGR1'!#REF!)</f>
        <v>#REF!</v>
      </c>
      <c r="F1231" s="419" t="e">
        <f>IF(Tabla46[[#This Row],[Tipos de Acciones]]="","",'Formulario PPGR1'!#REF!)</f>
        <v>#REF!</v>
      </c>
      <c r="G1231" s="416" t="s">
        <v>936</v>
      </c>
      <c r="H1231" s="416" t="s">
        <v>2218</v>
      </c>
      <c r="I1231" s="417" t="s">
        <v>2219</v>
      </c>
      <c r="J1231" s="416" t="s">
        <v>2219</v>
      </c>
      <c r="K1231" s="418" t="s">
        <v>2220</v>
      </c>
      <c r="L1231" s="416" t="s">
        <v>469</v>
      </c>
      <c r="M1231" s="316" t="s">
        <v>2305</v>
      </c>
      <c r="N1231" s="316" t="s">
        <v>1157</v>
      </c>
      <c r="O1231" s="415" t="s">
        <v>2200</v>
      </c>
      <c r="P1231" s="318" t="s">
        <v>1157</v>
      </c>
      <c r="Q1231" s="293" t="s">
        <v>2201</v>
      </c>
      <c r="R1231" s="293">
        <v>2</v>
      </c>
      <c r="S1231" s="517">
        <v>8600</v>
      </c>
      <c r="T1231" s="520" t="e">
        <f>+[1]!Tabla46[[#This Row],[Precio Unitario]]*[1]!Tabla46[[#This Row],[Cantidad de Insumos]]</f>
        <v>#REF!</v>
      </c>
      <c r="U1231" s="414">
        <v>239601</v>
      </c>
      <c r="V1231" s="328" t="s">
        <v>926</v>
      </c>
      <c r="W1231" s="420"/>
    </row>
    <row r="1232" spans="2:23" ht="18.75" hidden="1" customHeight="1" x14ac:dyDescent="0.2">
      <c r="B1232" s="419" t="e">
        <f>IF(Tabla46[[#This Row],[Tipos de Acciones]]="","",CONCATENATE(Tabla46[[#This Row],[POA]],".",Tabla46[[#This Row],[SRS]],".",Tabla46[[#This Row],[AREA]],".",Tabla46[[#This Row],[TIPO]]))</f>
        <v>#REF!</v>
      </c>
      <c r="C1232" s="419" t="e">
        <f>IF(Tabla46[[#This Row],[Tipos de Acciones]]="","",'Formulario PPGR1'!#REF!)</f>
        <v>#REF!</v>
      </c>
      <c r="D1232" s="419" t="e">
        <f>IF(Tabla46[[#This Row],[Tipos de Acciones]]="","",'Formulario PPGR1'!#REF!)</f>
        <v>#REF!</v>
      </c>
      <c r="E1232" s="419" t="e">
        <f>IF(Tabla46[[#This Row],[Tipos de Acciones]]="","",'Formulario PPGR1'!#REF!)</f>
        <v>#REF!</v>
      </c>
      <c r="F1232" s="419" t="e">
        <f>IF(Tabla46[[#This Row],[Tipos de Acciones]]="","",'Formulario PPGR1'!#REF!)</f>
        <v>#REF!</v>
      </c>
      <c r="G1232" s="416" t="s">
        <v>936</v>
      </c>
      <c r="H1232" s="416" t="s">
        <v>2221</v>
      </c>
      <c r="I1232" s="417" t="s">
        <v>2222</v>
      </c>
      <c r="J1232" s="416" t="s">
        <v>2222</v>
      </c>
      <c r="K1232" s="418" t="s">
        <v>2223</v>
      </c>
      <c r="L1232" s="416" t="s">
        <v>469</v>
      </c>
      <c r="M1232" s="316" t="s">
        <v>2305</v>
      </c>
      <c r="N1232" s="316" t="s">
        <v>1157</v>
      </c>
      <c r="O1232" s="415" t="s">
        <v>2200</v>
      </c>
      <c r="P1232" s="318" t="s">
        <v>1157</v>
      </c>
      <c r="Q1232" s="293" t="s">
        <v>2201</v>
      </c>
      <c r="R1232" s="293">
        <v>2</v>
      </c>
      <c r="S1232" s="517">
        <v>43660</v>
      </c>
      <c r="T1232" s="520" t="e">
        <f>+[1]!Tabla46[[#This Row],[Precio Unitario]]*[1]!Tabla46[[#This Row],[Cantidad de Insumos]]</f>
        <v>#REF!</v>
      </c>
      <c r="U1232" s="414">
        <v>261901</v>
      </c>
      <c r="V1232" s="328" t="s">
        <v>926</v>
      </c>
      <c r="W1232" s="420"/>
    </row>
    <row r="1233" spans="2:23" ht="18.75" hidden="1" customHeight="1" x14ac:dyDescent="0.2">
      <c r="B1233" s="419" t="e">
        <f>IF(Tabla46[[#This Row],[Tipos de Acciones]]="","",CONCATENATE(Tabla46[[#This Row],[POA]],".",Tabla46[[#This Row],[SRS]],".",Tabla46[[#This Row],[AREA]],".",Tabla46[[#This Row],[TIPO]]))</f>
        <v>#REF!</v>
      </c>
      <c r="C1233" s="419" t="e">
        <f>IF(Tabla46[[#This Row],[Tipos de Acciones]]="","",'Formulario PPGR1'!#REF!)</f>
        <v>#REF!</v>
      </c>
      <c r="D1233" s="419" t="e">
        <f>IF(Tabla46[[#This Row],[Tipos de Acciones]]="","",'Formulario PPGR1'!#REF!)</f>
        <v>#REF!</v>
      </c>
      <c r="E1233" s="419" t="e">
        <f>IF(Tabla46[[#This Row],[Tipos de Acciones]]="","",'Formulario PPGR1'!#REF!)</f>
        <v>#REF!</v>
      </c>
      <c r="F1233" s="419" t="e">
        <f>IF(Tabla46[[#This Row],[Tipos de Acciones]]="","",'Formulario PPGR1'!#REF!)</f>
        <v>#REF!</v>
      </c>
      <c r="G1233" s="416" t="s">
        <v>936</v>
      </c>
      <c r="H1233" s="416" t="s">
        <v>2221</v>
      </c>
      <c r="I1233" s="417" t="s">
        <v>2236</v>
      </c>
      <c r="J1233" s="416" t="s">
        <v>2236</v>
      </c>
      <c r="K1233" s="418" t="s">
        <v>2237</v>
      </c>
      <c r="L1233" s="416" t="s">
        <v>469</v>
      </c>
      <c r="M1233" s="316" t="s">
        <v>2305</v>
      </c>
      <c r="N1233" s="316" t="s">
        <v>1157</v>
      </c>
      <c r="O1233" s="415" t="s">
        <v>2200</v>
      </c>
      <c r="P1233" s="318" t="s">
        <v>1157</v>
      </c>
      <c r="Q1233" s="293" t="s">
        <v>2201</v>
      </c>
      <c r="R1233" s="293">
        <v>2</v>
      </c>
      <c r="S1233" s="517">
        <v>15733.33</v>
      </c>
      <c r="T1233" s="520" t="e">
        <f>+[1]!Tabla46[[#This Row],[Precio Unitario]]*[1]!Tabla46[[#This Row],[Cantidad de Insumos]]</f>
        <v>#REF!</v>
      </c>
      <c r="U1233" s="414">
        <v>239301</v>
      </c>
      <c r="V1233" s="328" t="s">
        <v>926</v>
      </c>
      <c r="W1233" s="420"/>
    </row>
    <row r="1234" spans="2:23" ht="18.75" hidden="1" customHeight="1" x14ac:dyDescent="0.2">
      <c r="B1234" s="419" t="e">
        <f>IF(Tabla46[[#This Row],[Tipos de Acciones]]="","",CONCATENATE(Tabla46[[#This Row],[POA]],".",Tabla46[[#This Row],[SRS]],".",Tabla46[[#This Row],[AREA]],".",Tabla46[[#This Row],[TIPO]]))</f>
        <v>#REF!</v>
      </c>
      <c r="C1234" s="419" t="e">
        <f>IF(Tabla46[[#This Row],[Tipos de Acciones]]="","",'Formulario PPGR1'!#REF!)</f>
        <v>#REF!</v>
      </c>
      <c r="D1234" s="419" t="e">
        <f>IF(Tabla46[[#This Row],[Tipos de Acciones]]="","",'Formulario PPGR1'!#REF!)</f>
        <v>#REF!</v>
      </c>
      <c r="E1234" s="419" t="e">
        <f>IF(Tabla46[[#This Row],[Tipos de Acciones]]="","",'Formulario PPGR1'!#REF!)</f>
        <v>#REF!</v>
      </c>
      <c r="F1234" s="419" t="e">
        <f>IF(Tabla46[[#This Row],[Tipos de Acciones]]="","",'Formulario PPGR1'!#REF!)</f>
        <v>#REF!</v>
      </c>
      <c r="G1234" s="416" t="s">
        <v>936</v>
      </c>
      <c r="H1234" s="416" t="s">
        <v>2221</v>
      </c>
      <c r="I1234" s="417" t="s">
        <v>2236</v>
      </c>
      <c r="J1234" s="416" t="s">
        <v>2236</v>
      </c>
      <c r="K1234" s="418" t="s">
        <v>2238</v>
      </c>
      <c r="L1234" s="416" t="s">
        <v>469</v>
      </c>
      <c r="M1234" s="316" t="s">
        <v>2305</v>
      </c>
      <c r="N1234" s="316" t="s">
        <v>1157</v>
      </c>
      <c r="O1234" s="415" t="s">
        <v>2200</v>
      </c>
      <c r="P1234" s="318" t="s">
        <v>1157</v>
      </c>
      <c r="Q1234" s="293" t="s">
        <v>2201</v>
      </c>
      <c r="R1234" s="293">
        <v>2</v>
      </c>
      <c r="S1234" s="517">
        <v>4500</v>
      </c>
      <c r="T1234" s="520" t="e">
        <f>+[1]!Tabla46[[#This Row],[Precio Unitario]]*[1]!Tabla46[[#This Row],[Cantidad de Insumos]]</f>
        <v>#REF!</v>
      </c>
      <c r="U1234" s="414">
        <v>239301</v>
      </c>
      <c r="V1234" s="328" t="s">
        <v>926</v>
      </c>
      <c r="W1234" s="420"/>
    </row>
    <row r="1235" spans="2:23" ht="18.75" hidden="1" customHeight="1" x14ac:dyDescent="0.2">
      <c r="B1235" s="419" t="e">
        <f>IF(Tabla46[[#This Row],[Tipos de Acciones]]="","",CONCATENATE(Tabla46[[#This Row],[POA]],".",Tabla46[[#This Row],[SRS]],".",Tabla46[[#This Row],[AREA]],".",Tabla46[[#This Row],[TIPO]]))</f>
        <v>#REF!</v>
      </c>
      <c r="C1235" s="419" t="e">
        <f>IF(Tabla46[[#This Row],[Tipos de Acciones]]="","",'Formulario PPGR1'!#REF!)</f>
        <v>#REF!</v>
      </c>
      <c r="D1235" s="419" t="e">
        <f>IF(Tabla46[[#This Row],[Tipos de Acciones]]="","",'Formulario PPGR1'!#REF!)</f>
        <v>#REF!</v>
      </c>
      <c r="E1235" s="419" t="e">
        <f>IF(Tabla46[[#This Row],[Tipos de Acciones]]="","",'Formulario PPGR1'!#REF!)</f>
        <v>#REF!</v>
      </c>
      <c r="F1235" s="419" t="e">
        <f>IF(Tabla46[[#This Row],[Tipos de Acciones]]="","",'Formulario PPGR1'!#REF!)</f>
        <v>#REF!</v>
      </c>
      <c r="G1235" s="416" t="s">
        <v>936</v>
      </c>
      <c r="H1235" s="416" t="s">
        <v>2221</v>
      </c>
      <c r="I1235" s="417" t="s">
        <v>2236</v>
      </c>
      <c r="J1235" s="416" t="s">
        <v>2236</v>
      </c>
      <c r="K1235" s="418" t="s">
        <v>2239</v>
      </c>
      <c r="L1235" s="416" t="s">
        <v>469</v>
      </c>
      <c r="M1235" s="316" t="s">
        <v>2305</v>
      </c>
      <c r="N1235" s="316" t="s">
        <v>1157</v>
      </c>
      <c r="O1235" s="415" t="s">
        <v>2200</v>
      </c>
      <c r="P1235" s="318" t="s">
        <v>1157</v>
      </c>
      <c r="Q1235" s="293" t="s">
        <v>2201</v>
      </c>
      <c r="R1235" s="293">
        <v>2</v>
      </c>
      <c r="S1235" s="517">
        <v>15733.33</v>
      </c>
      <c r="T1235" s="520" t="e">
        <f>+[1]!Tabla46[[#This Row],[Precio Unitario]]*[1]!Tabla46[[#This Row],[Cantidad de Insumos]]</f>
        <v>#REF!</v>
      </c>
      <c r="U1235" s="414">
        <v>239301</v>
      </c>
      <c r="V1235" s="328" t="s">
        <v>926</v>
      </c>
      <c r="W1235" s="420"/>
    </row>
    <row r="1236" spans="2:23" ht="18.75" hidden="1" customHeight="1" x14ac:dyDescent="0.2">
      <c r="B1236" s="419" t="e">
        <f>IF(Tabla46[[#This Row],[Tipos de Acciones]]="","",CONCATENATE(Tabla46[[#This Row],[POA]],".",Tabla46[[#This Row],[SRS]],".",Tabla46[[#This Row],[AREA]],".",Tabla46[[#This Row],[TIPO]]))</f>
        <v>#REF!</v>
      </c>
      <c r="C1236" s="419" t="e">
        <f>IF(Tabla46[[#This Row],[Tipos de Acciones]]="","",'Formulario PPGR1'!#REF!)</f>
        <v>#REF!</v>
      </c>
      <c r="D1236" s="419" t="e">
        <f>IF(Tabla46[[#This Row],[Tipos de Acciones]]="","",'Formulario PPGR1'!#REF!)</f>
        <v>#REF!</v>
      </c>
      <c r="E1236" s="419" t="e">
        <f>IF(Tabla46[[#This Row],[Tipos de Acciones]]="","",'Formulario PPGR1'!#REF!)</f>
        <v>#REF!</v>
      </c>
      <c r="F1236" s="419" t="e">
        <f>IF(Tabla46[[#This Row],[Tipos de Acciones]]="","",'Formulario PPGR1'!#REF!)</f>
        <v>#REF!</v>
      </c>
      <c r="G1236" s="416" t="s">
        <v>936</v>
      </c>
      <c r="H1236" s="416" t="s">
        <v>2221</v>
      </c>
      <c r="I1236" s="417" t="s">
        <v>2224</v>
      </c>
      <c r="J1236" s="416" t="s">
        <v>2224</v>
      </c>
      <c r="K1236" s="418" t="s">
        <v>2225</v>
      </c>
      <c r="L1236" s="416" t="s">
        <v>469</v>
      </c>
      <c r="M1236" s="316" t="s">
        <v>2305</v>
      </c>
      <c r="N1236" s="316" t="s">
        <v>1157</v>
      </c>
      <c r="O1236" s="415" t="s">
        <v>2200</v>
      </c>
      <c r="P1236" s="318" t="s">
        <v>1157</v>
      </c>
      <c r="Q1236" s="293" t="s">
        <v>2201</v>
      </c>
      <c r="R1236" s="293">
        <v>1</v>
      </c>
      <c r="S1236" s="517">
        <v>44333.33</v>
      </c>
      <c r="T1236" s="520" t="e">
        <f>+[1]!Tabla46[[#This Row],[Precio Unitario]]*[1]!Tabla46[[#This Row],[Cantidad de Insumos]]</f>
        <v>#REF!</v>
      </c>
      <c r="U1236" s="414">
        <v>239301</v>
      </c>
      <c r="V1236" s="328" t="s">
        <v>926</v>
      </c>
      <c r="W1236" s="420"/>
    </row>
    <row r="1237" spans="2:23" ht="18.75" hidden="1" customHeight="1" x14ac:dyDescent="0.2">
      <c r="B1237" s="419" t="e">
        <f>IF(Tabla46[[#This Row],[Tipos de Acciones]]="","",CONCATENATE(Tabla46[[#This Row],[POA]],".",Tabla46[[#This Row],[SRS]],".",Tabla46[[#This Row],[AREA]],".",Tabla46[[#This Row],[TIPO]]))</f>
        <v>#REF!</v>
      </c>
      <c r="C1237" s="419" t="e">
        <f>IF(Tabla46[[#This Row],[Tipos de Acciones]]="","",'Formulario PPGR1'!#REF!)</f>
        <v>#REF!</v>
      </c>
      <c r="D1237" s="419" t="e">
        <f>IF(Tabla46[[#This Row],[Tipos de Acciones]]="","",'Formulario PPGR1'!#REF!)</f>
        <v>#REF!</v>
      </c>
      <c r="E1237" s="419" t="e">
        <f>IF(Tabla46[[#This Row],[Tipos de Acciones]]="","",'Formulario PPGR1'!#REF!)</f>
        <v>#REF!</v>
      </c>
      <c r="F1237" s="419" t="e">
        <f>IF(Tabla46[[#This Row],[Tipos de Acciones]]="","",'Formulario PPGR1'!#REF!)</f>
        <v>#REF!</v>
      </c>
      <c r="G1237" s="416" t="s">
        <v>936</v>
      </c>
      <c r="H1237" s="416" t="s">
        <v>2221</v>
      </c>
      <c r="I1237" s="417" t="s">
        <v>2222</v>
      </c>
      <c r="J1237" s="416" t="s">
        <v>2222</v>
      </c>
      <c r="K1237" s="418" t="s">
        <v>2226</v>
      </c>
      <c r="L1237" s="416" t="s">
        <v>469</v>
      </c>
      <c r="M1237" s="316" t="s">
        <v>2305</v>
      </c>
      <c r="N1237" s="316" t="s">
        <v>1157</v>
      </c>
      <c r="O1237" s="415" t="s">
        <v>2200</v>
      </c>
      <c r="P1237" s="318" t="s">
        <v>1157</v>
      </c>
      <c r="Q1237" s="293" t="s">
        <v>2201</v>
      </c>
      <c r="R1237" s="293">
        <v>1</v>
      </c>
      <c r="S1237" s="517">
        <v>104465.4</v>
      </c>
      <c r="T1237" s="520" t="e">
        <f>+[1]!Tabla46[[#This Row],[Precio Unitario]]*[1]!Tabla46[[#This Row],[Cantidad de Insumos]]</f>
        <v>#REF!</v>
      </c>
      <c r="U1237" s="414">
        <v>261901</v>
      </c>
      <c r="V1237" s="328" t="s">
        <v>926</v>
      </c>
      <c r="W1237" s="420"/>
    </row>
    <row r="1238" spans="2:23" ht="18.75" hidden="1" customHeight="1" x14ac:dyDescent="0.2">
      <c r="B1238" s="419" t="e">
        <f>IF(Tabla46[[#This Row],[Tipos de Acciones]]="","",CONCATENATE(Tabla46[[#This Row],[POA]],".",Tabla46[[#This Row],[SRS]],".",Tabla46[[#This Row],[AREA]],".",Tabla46[[#This Row],[TIPO]]))</f>
        <v>#REF!</v>
      </c>
      <c r="C1238" s="419" t="e">
        <f>IF(Tabla46[[#This Row],[Tipos de Acciones]]="","",'Formulario PPGR1'!#REF!)</f>
        <v>#REF!</v>
      </c>
      <c r="D1238" s="419" t="e">
        <f>IF(Tabla46[[#This Row],[Tipos de Acciones]]="","",'Formulario PPGR1'!#REF!)</f>
        <v>#REF!</v>
      </c>
      <c r="E1238" s="419" t="e">
        <f>IF(Tabla46[[#This Row],[Tipos de Acciones]]="","",'Formulario PPGR1'!#REF!)</f>
        <v>#REF!</v>
      </c>
      <c r="F1238" s="419" t="e">
        <f>IF(Tabla46[[#This Row],[Tipos de Acciones]]="","",'Formulario PPGR1'!#REF!)</f>
        <v>#REF!</v>
      </c>
      <c r="G1238" s="416" t="s">
        <v>936</v>
      </c>
      <c r="H1238" s="416" t="s">
        <v>2221</v>
      </c>
      <c r="I1238" s="417" t="s">
        <v>2227</v>
      </c>
      <c r="J1238" s="416" t="s">
        <v>2227</v>
      </c>
      <c r="K1238" s="418" t="s">
        <v>2228</v>
      </c>
      <c r="L1238" s="416" t="s">
        <v>469</v>
      </c>
      <c r="M1238" s="316" t="s">
        <v>2305</v>
      </c>
      <c r="N1238" s="316" t="s">
        <v>1157</v>
      </c>
      <c r="O1238" s="415" t="s">
        <v>2200</v>
      </c>
      <c r="P1238" s="318" t="s">
        <v>1157</v>
      </c>
      <c r="Q1238" s="293" t="s">
        <v>2201</v>
      </c>
      <c r="R1238" s="293">
        <v>1</v>
      </c>
      <c r="S1238" s="517">
        <v>12836.04</v>
      </c>
      <c r="T1238" s="520" t="e">
        <f>+[1]!Tabla46[[#This Row],[Precio Unitario]]*[1]!Tabla46[[#This Row],[Cantidad de Insumos]]</f>
        <v>#REF!</v>
      </c>
      <c r="U1238" s="414">
        <v>239301</v>
      </c>
      <c r="V1238" s="328" t="s">
        <v>926</v>
      </c>
      <c r="W1238" s="420"/>
    </row>
    <row r="1239" spans="2:23" ht="18.75" customHeight="1" x14ac:dyDescent="0.2">
      <c r="B1239" s="419" t="e">
        <f>IF(Tabla46[[#This Row],[Tipos de Acciones]]="","",CONCATENATE(Tabla46[[#This Row],[POA]],".",Tabla46[[#This Row],[SRS]],".",Tabla46[[#This Row],[AREA]],".",Tabla46[[#This Row],[TIPO]]))</f>
        <v>#REF!</v>
      </c>
      <c r="C1239" s="419" t="e">
        <f>IF(Tabla46[[#This Row],[Tipos de Acciones]]="","",'Formulario PPGR1'!#REF!)</f>
        <v>#REF!</v>
      </c>
      <c r="D1239" s="419" t="e">
        <f>IF(Tabla46[[#This Row],[Tipos de Acciones]]="","",'Formulario PPGR1'!#REF!)</f>
        <v>#REF!</v>
      </c>
      <c r="E1239" s="419" t="e">
        <f>IF(Tabla46[[#This Row],[Tipos de Acciones]]="","",'Formulario PPGR1'!#REF!)</f>
        <v>#REF!</v>
      </c>
      <c r="F1239" s="419" t="e">
        <f>IF(Tabla46[[#This Row],[Tipos de Acciones]]="","",'Formulario PPGR1'!#REF!)</f>
        <v>#REF!</v>
      </c>
      <c r="G1239" s="416" t="s">
        <v>936</v>
      </c>
      <c r="H1239" s="416" t="s">
        <v>2221</v>
      </c>
      <c r="I1239" s="417" t="s">
        <v>2229</v>
      </c>
      <c r="J1239" s="416" t="s">
        <v>2229</v>
      </c>
      <c r="K1239" s="418" t="s">
        <v>2230</v>
      </c>
      <c r="L1239" s="416" t="s">
        <v>469</v>
      </c>
      <c r="M1239" s="316" t="s">
        <v>2305</v>
      </c>
      <c r="N1239" s="316" t="s">
        <v>1157</v>
      </c>
      <c r="O1239" s="415" t="s">
        <v>2200</v>
      </c>
      <c r="P1239" s="318" t="s">
        <v>1157</v>
      </c>
      <c r="Q1239" s="293" t="s">
        <v>2201</v>
      </c>
      <c r="R1239" s="293">
        <v>1</v>
      </c>
      <c r="S1239" s="517">
        <v>180000</v>
      </c>
      <c r="T1239" s="520" t="e">
        <f>+[1]!Tabla46[[#This Row],[Precio Unitario]]*[1]!Tabla46[[#This Row],[Cantidad de Insumos]]</f>
        <v>#REF!</v>
      </c>
      <c r="U1239" s="414">
        <v>263101</v>
      </c>
      <c r="V1239" s="328" t="s">
        <v>926</v>
      </c>
      <c r="W1239" s="420"/>
    </row>
    <row r="1240" spans="2:23" ht="18.75" hidden="1" customHeight="1" x14ac:dyDescent="0.2">
      <c r="B1240" s="419" t="e">
        <f>IF(Tabla46[[#This Row],[Tipos de Acciones]]="","",CONCATENATE(Tabla46[[#This Row],[POA]],".",Tabla46[[#This Row],[SRS]],".",Tabla46[[#This Row],[AREA]],".",Tabla46[[#This Row],[TIPO]]))</f>
        <v>#REF!</v>
      </c>
      <c r="C1240" s="419" t="e">
        <f>IF(Tabla46[[#This Row],[Tipos de Acciones]]="","",'Formulario PPGR1'!#REF!)</f>
        <v>#REF!</v>
      </c>
      <c r="D1240" s="419" t="e">
        <f>IF(Tabla46[[#This Row],[Tipos de Acciones]]="","",'Formulario PPGR1'!#REF!)</f>
        <v>#REF!</v>
      </c>
      <c r="E1240" s="419" t="e">
        <f>IF(Tabla46[[#This Row],[Tipos de Acciones]]="","",'Formulario PPGR1'!#REF!)</f>
        <v>#REF!</v>
      </c>
      <c r="F1240" s="419" t="e">
        <f>IF(Tabla46[[#This Row],[Tipos de Acciones]]="","",'Formulario PPGR1'!#REF!)</f>
        <v>#REF!</v>
      </c>
      <c r="G1240" s="416" t="s">
        <v>936</v>
      </c>
      <c r="H1240" s="416" t="s">
        <v>2221</v>
      </c>
      <c r="I1240" s="417" t="s">
        <v>2231</v>
      </c>
      <c r="J1240" s="416" t="s">
        <v>2231</v>
      </c>
      <c r="K1240" s="418" t="s">
        <v>2232</v>
      </c>
      <c r="L1240" s="416" t="s">
        <v>469</v>
      </c>
      <c r="M1240" s="316" t="s">
        <v>2305</v>
      </c>
      <c r="N1240" s="316" t="s">
        <v>1157</v>
      </c>
      <c r="O1240" s="415" t="s">
        <v>2200</v>
      </c>
      <c r="P1240" s="318" t="s">
        <v>1157</v>
      </c>
      <c r="Q1240" s="293" t="s">
        <v>2201</v>
      </c>
      <c r="R1240" s="293">
        <v>2</v>
      </c>
      <c r="S1240" s="517">
        <v>32099.97</v>
      </c>
      <c r="T1240" s="520" t="e">
        <f>+[1]!Tabla46[[#This Row],[Precio Unitario]]*[1]!Tabla46[[#This Row],[Cantidad de Insumos]]</f>
        <v>#REF!</v>
      </c>
      <c r="U1240" s="414">
        <v>239301</v>
      </c>
      <c r="V1240" s="328" t="s">
        <v>926</v>
      </c>
      <c r="W1240" s="420"/>
    </row>
    <row r="1241" spans="2:23" ht="18.75" hidden="1" customHeight="1" x14ac:dyDescent="0.2">
      <c r="B1241" s="419" t="e">
        <f>IF(Tabla46[[#This Row],[Tipos de Acciones]]="","",CONCATENATE(Tabla46[[#This Row],[POA]],".",Tabla46[[#This Row],[SRS]],".",Tabla46[[#This Row],[AREA]],".",Tabla46[[#This Row],[TIPO]]))</f>
        <v>#REF!</v>
      </c>
      <c r="C1241" s="419" t="e">
        <f>IF(Tabla46[[#This Row],[Tipos de Acciones]]="","",'Formulario PPGR1'!#REF!)</f>
        <v>#REF!</v>
      </c>
      <c r="D1241" s="419" t="e">
        <f>IF(Tabla46[[#This Row],[Tipos de Acciones]]="","",'Formulario PPGR1'!#REF!)</f>
        <v>#REF!</v>
      </c>
      <c r="E1241" s="419" t="e">
        <f>IF(Tabla46[[#This Row],[Tipos de Acciones]]="","",'Formulario PPGR1'!#REF!)</f>
        <v>#REF!</v>
      </c>
      <c r="F1241" s="419" t="e">
        <f>IF(Tabla46[[#This Row],[Tipos de Acciones]]="","",'Formulario PPGR1'!#REF!)</f>
        <v>#REF!</v>
      </c>
      <c r="G1241" s="416" t="s">
        <v>936</v>
      </c>
      <c r="H1241" s="416" t="s">
        <v>2206</v>
      </c>
      <c r="I1241" s="417" t="s">
        <v>2212</v>
      </c>
      <c r="J1241" s="416" t="s">
        <v>2212</v>
      </c>
      <c r="K1241" s="418" t="s">
        <v>2213</v>
      </c>
      <c r="L1241" s="416" t="s">
        <v>469</v>
      </c>
      <c r="M1241" s="316" t="s">
        <v>2306</v>
      </c>
      <c r="N1241" s="316" t="s">
        <v>1157</v>
      </c>
      <c r="O1241" s="415" t="s">
        <v>2200</v>
      </c>
      <c r="P1241" s="318" t="s">
        <v>1157</v>
      </c>
      <c r="Q1241" s="293" t="s">
        <v>2201</v>
      </c>
      <c r="R1241" s="293">
        <v>1</v>
      </c>
      <c r="S1241" s="517">
        <v>56050</v>
      </c>
      <c r="T1241" s="520" t="e">
        <f>+[1]!Tabla46[[#This Row],[Precio Unitario]]*[1]!Tabla46[[#This Row],[Cantidad de Insumos]]</f>
        <v>#REF!</v>
      </c>
      <c r="U1241" s="414">
        <v>261301</v>
      </c>
      <c r="V1241" s="328" t="s">
        <v>926</v>
      </c>
      <c r="W1241" s="420"/>
    </row>
    <row r="1242" spans="2:23" ht="18.75" hidden="1" customHeight="1" x14ac:dyDescent="0.2">
      <c r="B1242" s="419" t="e">
        <f>IF(Tabla46[[#This Row],[Tipos de Acciones]]="","",CONCATENATE(Tabla46[[#This Row],[POA]],".",Tabla46[[#This Row],[SRS]],".",Tabla46[[#This Row],[AREA]],".",Tabla46[[#This Row],[TIPO]]))</f>
        <v>#REF!</v>
      </c>
      <c r="C1242" s="419" t="e">
        <f>IF(Tabla46[[#This Row],[Tipos de Acciones]]="","",'Formulario PPGR1'!#REF!)</f>
        <v>#REF!</v>
      </c>
      <c r="D1242" s="419" t="e">
        <f>IF(Tabla46[[#This Row],[Tipos de Acciones]]="","",'Formulario PPGR1'!#REF!)</f>
        <v>#REF!</v>
      </c>
      <c r="E1242" s="419" t="e">
        <f>IF(Tabla46[[#This Row],[Tipos de Acciones]]="","",'Formulario PPGR1'!#REF!)</f>
        <v>#REF!</v>
      </c>
      <c r="F1242" s="419" t="e">
        <f>IF(Tabla46[[#This Row],[Tipos de Acciones]]="","",'Formulario PPGR1'!#REF!)</f>
        <v>#REF!</v>
      </c>
      <c r="G1242" s="416" t="s">
        <v>936</v>
      </c>
      <c r="H1242" s="416" t="s">
        <v>2221</v>
      </c>
      <c r="I1242" s="417" t="s">
        <v>2236</v>
      </c>
      <c r="J1242" s="416" t="s">
        <v>2236</v>
      </c>
      <c r="K1242" s="418" t="s">
        <v>2237</v>
      </c>
      <c r="L1242" s="416" t="s">
        <v>469</v>
      </c>
      <c r="M1242" s="316" t="s">
        <v>2306</v>
      </c>
      <c r="N1242" s="316" t="s">
        <v>1157</v>
      </c>
      <c r="O1242" s="415" t="s">
        <v>2200</v>
      </c>
      <c r="P1242" s="318" t="s">
        <v>1157</v>
      </c>
      <c r="Q1242" s="293" t="s">
        <v>2201</v>
      </c>
      <c r="R1242" s="293">
        <v>2</v>
      </c>
      <c r="S1242" s="517">
        <v>15733.33</v>
      </c>
      <c r="T1242" s="520" t="e">
        <f>+[1]!Tabla46[[#This Row],[Precio Unitario]]*[1]!Tabla46[[#This Row],[Cantidad de Insumos]]</f>
        <v>#REF!</v>
      </c>
      <c r="U1242" s="414">
        <v>239301</v>
      </c>
      <c r="V1242" s="328" t="s">
        <v>926</v>
      </c>
      <c r="W1242" s="420"/>
    </row>
    <row r="1243" spans="2:23" ht="18.75" hidden="1" customHeight="1" x14ac:dyDescent="0.2">
      <c r="B1243" s="419" t="e">
        <f>IF(Tabla46[[#This Row],[Tipos de Acciones]]="","",CONCATENATE(Tabla46[[#This Row],[POA]],".",Tabla46[[#This Row],[SRS]],".",Tabla46[[#This Row],[AREA]],".",Tabla46[[#This Row],[TIPO]]))</f>
        <v>#REF!</v>
      </c>
      <c r="C1243" s="419" t="e">
        <f>IF(Tabla46[[#This Row],[Tipos de Acciones]]="","",'Formulario PPGR1'!#REF!)</f>
        <v>#REF!</v>
      </c>
      <c r="D1243" s="419" t="e">
        <f>IF(Tabla46[[#This Row],[Tipos de Acciones]]="","",'Formulario PPGR1'!#REF!)</f>
        <v>#REF!</v>
      </c>
      <c r="E1243" s="419" t="e">
        <f>IF(Tabla46[[#This Row],[Tipos de Acciones]]="","",'Formulario PPGR1'!#REF!)</f>
        <v>#REF!</v>
      </c>
      <c r="F1243" s="419" t="e">
        <f>IF(Tabla46[[#This Row],[Tipos de Acciones]]="","",'Formulario PPGR1'!#REF!)</f>
        <v>#REF!</v>
      </c>
      <c r="G1243" s="416" t="s">
        <v>936</v>
      </c>
      <c r="H1243" s="416" t="s">
        <v>2221</v>
      </c>
      <c r="I1243" s="417" t="s">
        <v>2222</v>
      </c>
      <c r="J1243" s="416" t="s">
        <v>2222</v>
      </c>
      <c r="K1243" s="418" t="s">
        <v>2226</v>
      </c>
      <c r="L1243" s="416" t="s">
        <v>469</v>
      </c>
      <c r="M1243" s="316" t="s">
        <v>2306</v>
      </c>
      <c r="N1243" s="316" t="s">
        <v>1157</v>
      </c>
      <c r="O1243" s="415" t="s">
        <v>2200</v>
      </c>
      <c r="P1243" s="318" t="s">
        <v>1157</v>
      </c>
      <c r="Q1243" s="293" t="s">
        <v>2201</v>
      </c>
      <c r="R1243" s="293">
        <v>1</v>
      </c>
      <c r="S1243" s="517">
        <v>104465.4</v>
      </c>
      <c r="T1243" s="520" t="e">
        <f>+[1]!Tabla46[[#This Row],[Precio Unitario]]*[1]!Tabla46[[#This Row],[Cantidad de Insumos]]</f>
        <v>#REF!</v>
      </c>
      <c r="U1243" s="414">
        <v>261901</v>
      </c>
      <c r="V1243" s="328" t="s">
        <v>926</v>
      </c>
      <c r="W1243" s="420"/>
    </row>
    <row r="1244" spans="2:23" ht="18.75" hidden="1" customHeight="1" x14ac:dyDescent="0.2">
      <c r="B1244" s="419" t="e">
        <f>IF(Tabla46[[#This Row],[Tipos de Acciones]]="","",CONCATENATE(Tabla46[[#This Row],[POA]],".",Tabla46[[#This Row],[SRS]],".",Tabla46[[#This Row],[AREA]],".",Tabla46[[#This Row],[TIPO]]))</f>
        <v>#REF!</v>
      </c>
      <c r="C1244" s="419" t="e">
        <f>IF(Tabla46[[#This Row],[Tipos de Acciones]]="","",'Formulario PPGR1'!#REF!)</f>
        <v>#REF!</v>
      </c>
      <c r="D1244" s="419" t="e">
        <f>IF(Tabla46[[#This Row],[Tipos de Acciones]]="","",'Formulario PPGR1'!#REF!)</f>
        <v>#REF!</v>
      </c>
      <c r="E1244" s="419" t="e">
        <f>IF(Tabla46[[#This Row],[Tipos de Acciones]]="","",'Formulario PPGR1'!#REF!)</f>
        <v>#REF!</v>
      </c>
      <c r="F1244" s="419" t="e">
        <f>IF(Tabla46[[#This Row],[Tipos de Acciones]]="","",'Formulario PPGR1'!#REF!)</f>
        <v>#REF!</v>
      </c>
      <c r="G1244" s="416" t="s">
        <v>936</v>
      </c>
      <c r="H1244" s="416" t="s">
        <v>2218</v>
      </c>
      <c r="I1244" s="417" t="s">
        <v>2219</v>
      </c>
      <c r="J1244" s="416" t="s">
        <v>2219</v>
      </c>
      <c r="K1244" s="418" t="s">
        <v>2220</v>
      </c>
      <c r="L1244" s="416" t="s">
        <v>469</v>
      </c>
      <c r="M1244" s="316" t="s">
        <v>2306</v>
      </c>
      <c r="N1244" s="316" t="s">
        <v>1157</v>
      </c>
      <c r="O1244" s="415" t="s">
        <v>2200</v>
      </c>
      <c r="P1244" s="318" t="s">
        <v>1157</v>
      </c>
      <c r="Q1244" s="293" t="s">
        <v>2201</v>
      </c>
      <c r="R1244" s="293">
        <v>2</v>
      </c>
      <c r="S1244" s="517">
        <v>8600</v>
      </c>
      <c r="T1244" s="520" t="e">
        <f>+[1]!Tabla46[[#This Row],[Precio Unitario]]*[1]!Tabla46[[#This Row],[Cantidad de Insumos]]</f>
        <v>#REF!</v>
      </c>
      <c r="U1244" s="414">
        <v>239601</v>
      </c>
      <c r="V1244" s="328" t="s">
        <v>926</v>
      </c>
      <c r="W1244" s="420"/>
    </row>
    <row r="1245" spans="2:23" ht="18.75" hidden="1" customHeight="1" x14ac:dyDescent="0.2">
      <c r="B1245" s="419" t="e">
        <f>IF(Tabla46[[#This Row],[Tipos de Acciones]]="","",CONCATENATE(Tabla46[[#This Row],[POA]],".",Tabla46[[#This Row],[SRS]],".",Tabla46[[#This Row],[AREA]],".",Tabla46[[#This Row],[TIPO]]))</f>
        <v>#REF!</v>
      </c>
      <c r="C1245" s="419" t="e">
        <f>IF(Tabla46[[#This Row],[Tipos de Acciones]]="","",'Formulario PPGR1'!#REF!)</f>
        <v>#REF!</v>
      </c>
      <c r="D1245" s="419" t="e">
        <f>IF(Tabla46[[#This Row],[Tipos de Acciones]]="","",'Formulario PPGR1'!#REF!)</f>
        <v>#REF!</v>
      </c>
      <c r="E1245" s="419" t="e">
        <f>IF(Tabla46[[#This Row],[Tipos de Acciones]]="","",'Formulario PPGR1'!#REF!)</f>
        <v>#REF!</v>
      </c>
      <c r="F1245" s="419" t="e">
        <f>IF(Tabla46[[#This Row],[Tipos de Acciones]]="","",'Formulario PPGR1'!#REF!)</f>
        <v>#REF!</v>
      </c>
      <c r="G1245" s="416" t="s">
        <v>936</v>
      </c>
      <c r="H1245" s="416" t="s">
        <v>2221</v>
      </c>
      <c r="I1245" s="417" t="s">
        <v>2222</v>
      </c>
      <c r="J1245" s="416" t="s">
        <v>2222</v>
      </c>
      <c r="K1245" s="418" t="s">
        <v>2223</v>
      </c>
      <c r="L1245" s="416" t="s">
        <v>469</v>
      </c>
      <c r="M1245" s="316" t="s">
        <v>2306</v>
      </c>
      <c r="N1245" s="316" t="s">
        <v>1157</v>
      </c>
      <c r="O1245" s="415" t="s">
        <v>2200</v>
      </c>
      <c r="P1245" s="318" t="s">
        <v>1157</v>
      </c>
      <c r="Q1245" s="293" t="s">
        <v>2201</v>
      </c>
      <c r="R1245" s="293">
        <v>2</v>
      </c>
      <c r="S1245" s="517">
        <v>43660</v>
      </c>
      <c r="T1245" s="520" t="e">
        <f>+[1]!Tabla46[[#This Row],[Precio Unitario]]*[1]!Tabla46[[#This Row],[Cantidad de Insumos]]</f>
        <v>#REF!</v>
      </c>
      <c r="U1245" s="414">
        <v>261901</v>
      </c>
      <c r="V1245" s="328" t="s">
        <v>926</v>
      </c>
      <c r="W1245" s="420"/>
    </row>
    <row r="1246" spans="2:23" ht="18.75" hidden="1" customHeight="1" x14ac:dyDescent="0.2">
      <c r="B1246" s="419" t="e">
        <f>IF(Tabla46[[#This Row],[Tipos de Acciones]]="","",CONCATENATE(Tabla46[[#This Row],[POA]],".",Tabla46[[#This Row],[SRS]],".",Tabla46[[#This Row],[AREA]],".",Tabla46[[#This Row],[TIPO]]))</f>
        <v>#REF!</v>
      </c>
      <c r="C1246" s="419" t="e">
        <f>IF(Tabla46[[#This Row],[Tipos de Acciones]]="","",'Formulario PPGR1'!#REF!)</f>
        <v>#REF!</v>
      </c>
      <c r="D1246" s="419" t="e">
        <f>IF(Tabla46[[#This Row],[Tipos de Acciones]]="","",'Formulario PPGR1'!#REF!)</f>
        <v>#REF!</v>
      </c>
      <c r="E1246" s="419" t="e">
        <f>IF(Tabla46[[#This Row],[Tipos de Acciones]]="","",'Formulario PPGR1'!#REF!)</f>
        <v>#REF!</v>
      </c>
      <c r="F1246" s="419" t="e">
        <f>IF(Tabla46[[#This Row],[Tipos de Acciones]]="","",'Formulario PPGR1'!#REF!)</f>
        <v>#REF!</v>
      </c>
      <c r="G1246" s="416" t="s">
        <v>936</v>
      </c>
      <c r="H1246" s="416" t="s">
        <v>2221</v>
      </c>
      <c r="I1246" s="417" t="s">
        <v>2224</v>
      </c>
      <c r="J1246" s="416" t="s">
        <v>2224</v>
      </c>
      <c r="K1246" s="418" t="s">
        <v>2225</v>
      </c>
      <c r="L1246" s="416" t="s">
        <v>469</v>
      </c>
      <c r="M1246" s="316" t="s">
        <v>2306</v>
      </c>
      <c r="N1246" s="316" t="s">
        <v>1157</v>
      </c>
      <c r="O1246" s="415" t="s">
        <v>2200</v>
      </c>
      <c r="P1246" s="318" t="s">
        <v>1157</v>
      </c>
      <c r="Q1246" s="293" t="s">
        <v>2201</v>
      </c>
      <c r="R1246" s="293">
        <v>1</v>
      </c>
      <c r="S1246" s="517">
        <v>44333.33</v>
      </c>
      <c r="T1246" s="520" t="e">
        <f>+[1]!Tabla46[[#This Row],[Precio Unitario]]*[1]!Tabla46[[#This Row],[Cantidad de Insumos]]</f>
        <v>#REF!</v>
      </c>
      <c r="U1246" s="414">
        <v>239301</v>
      </c>
      <c r="V1246" s="328" t="s">
        <v>926</v>
      </c>
      <c r="W1246" s="420"/>
    </row>
    <row r="1247" spans="2:23" ht="18.75" hidden="1" customHeight="1" x14ac:dyDescent="0.2">
      <c r="B1247" s="419" t="e">
        <f>IF(Tabla46[[#This Row],[Tipos de Acciones]]="","",CONCATENATE(Tabla46[[#This Row],[POA]],".",Tabla46[[#This Row],[SRS]],".",Tabla46[[#This Row],[AREA]],".",Tabla46[[#This Row],[TIPO]]))</f>
        <v>#REF!</v>
      </c>
      <c r="C1247" s="419" t="e">
        <f>IF(Tabla46[[#This Row],[Tipos de Acciones]]="","",'Formulario PPGR1'!#REF!)</f>
        <v>#REF!</v>
      </c>
      <c r="D1247" s="419" t="e">
        <f>IF(Tabla46[[#This Row],[Tipos de Acciones]]="","",'Formulario PPGR1'!#REF!)</f>
        <v>#REF!</v>
      </c>
      <c r="E1247" s="419" t="e">
        <f>IF(Tabla46[[#This Row],[Tipos de Acciones]]="","",'Formulario PPGR1'!#REF!)</f>
        <v>#REF!</v>
      </c>
      <c r="F1247" s="419" t="e">
        <f>IF(Tabla46[[#This Row],[Tipos de Acciones]]="","",'Formulario PPGR1'!#REF!)</f>
        <v>#REF!</v>
      </c>
      <c r="G1247" s="416" t="s">
        <v>936</v>
      </c>
      <c r="H1247" s="416" t="s">
        <v>2221</v>
      </c>
      <c r="I1247" s="417" t="s">
        <v>2231</v>
      </c>
      <c r="J1247" s="416" t="s">
        <v>2231</v>
      </c>
      <c r="K1247" s="418" t="s">
        <v>2232</v>
      </c>
      <c r="L1247" s="416" t="s">
        <v>469</v>
      </c>
      <c r="M1247" s="316" t="s">
        <v>2306</v>
      </c>
      <c r="N1247" s="316" t="s">
        <v>1157</v>
      </c>
      <c r="O1247" s="415" t="s">
        <v>2200</v>
      </c>
      <c r="P1247" s="318" t="s">
        <v>1157</v>
      </c>
      <c r="Q1247" s="293" t="s">
        <v>2201</v>
      </c>
      <c r="R1247" s="293">
        <v>2</v>
      </c>
      <c r="S1247" s="517">
        <v>32099.97</v>
      </c>
      <c r="T1247" s="520" t="e">
        <f>+[1]!Tabla46[[#This Row],[Precio Unitario]]*[1]!Tabla46[[#This Row],[Cantidad de Insumos]]</f>
        <v>#REF!</v>
      </c>
      <c r="U1247" s="414">
        <v>239301</v>
      </c>
      <c r="V1247" s="328" t="s">
        <v>926</v>
      </c>
      <c r="W1247" s="420"/>
    </row>
    <row r="1248" spans="2:23" ht="18.75" hidden="1" customHeight="1" x14ac:dyDescent="0.2">
      <c r="B1248" s="419" t="e">
        <f>IF(Tabla46[[#This Row],[Tipos de Acciones]]="","",CONCATENATE(Tabla46[[#This Row],[POA]],".",Tabla46[[#This Row],[SRS]],".",Tabla46[[#This Row],[AREA]],".",Tabla46[[#This Row],[TIPO]]))</f>
        <v>#REF!</v>
      </c>
      <c r="C1248" s="419" t="e">
        <f>IF(Tabla46[[#This Row],[Tipos de Acciones]]="","",'Formulario PPGR1'!#REF!)</f>
        <v>#REF!</v>
      </c>
      <c r="D1248" s="419" t="e">
        <f>IF(Tabla46[[#This Row],[Tipos de Acciones]]="","",'Formulario PPGR1'!#REF!)</f>
        <v>#REF!</v>
      </c>
      <c r="E1248" s="419" t="e">
        <f>IF(Tabla46[[#This Row],[Tipos de Acciones]]="","",'Formulario PPGR1'!#REF!)</f>
        <v>#REF!</v>
      </c>
      <c r="F1248" s="419" t="e">
        <f>IF(Tabla46[[#This Row],[Tipos de Acciones]]="","",'Formulario PPGR1'!#REF!)</f>
        <v>#REF!</v>
      </c>
      <c r="G1248" s="416" t="s">
        <v>936</v>
      </c>
      <c r="H1248" s="416" t="s">
        <v>2221</v>
      </c>
      <c r="I1248" s="417" t="s">
        <v>2233</v>
      </c>
      <c r="J1248" s="416" t="s">
        <v>2234</v>
      </c>
      <c r="K1248" s="418" t="s">
        <v>2235</v>
      </c>
      <c r="L1248" s="416" t="s">
        <v>469</v>
      </c>
      <c r="M1248" s="316" t="s">
        <v>2306</v>
      </c>
      <c r="N1248" s="316" t="s">
        <v>1157</v>
      </c>
      <c r="O1248" s="415" t="s">
        <v>2200</v>
      </c>
      <c r="P1248" s="318" t="s">
        <v>1157</v>
      </c>
      <c r="Q1248" s="293" t="s">
        <v>2201</v>
      </c>
      <c r="R1248" s="293">
        <v>1</v>
      </c>
      <c r="S1248" s="517">
        <v>8270</v>
      </c>
      <c r="T1248" s="520" t="e">
        <f>+[1]!Tabla46[[#This Row],[Precio Unitario]]*[1]!Tabla46[[#This Row],[Cantidad de Insumos]]</f>
        <v>#REF!</v>
      </c>
      <c r="U1248" s="414">
        <v>239301</v>
      </c>
      <c r="V1248" s="328" t="s">
        <v>926</v>
      </c>
      <c r="W1248" s="420"/>
    </row>
    <row r="1249" spans="2:23" ht="18.75" hidden="1" customHeight="1" x14ac:dyDescent="0.2">
      <c r="B1249" s="419" t="e">
        <f>IF(Tabla46[[#This Row],[Tipos de Acciones]]="","",CONCATENATE(Tabla46[[#This Row],[POA]],".",Tabla46[[#This Row],[SRS]],".",Tabla46[[#This Row],[AREA]],".",Tabla46[[#This Row],[TIPO]]))</f>
        <v>#REF!</v>
      </c>
      <c r="C1249" s="419" t="e">
        <f>IF(Tabla46[[#This Row],[Tipos de Acciones]]="","",'Formulario PPGR1'!#REF!)</f>
        <v>#REF!</v>
      </c>
      <c r="D1249" s="419" t="e">
        <f>IF(Tabla46[[#This Row],[Tipos de Acciones]]="","",'Formulario PPGR1'!#REF!)</f>
        <v>#REF!</v>
      </c>
      <c r="E1249" s="419" t="e">
        <f>IF(Tabla46[[#This Row],[Tipos de Acciones]]="","",'Formulario PPGR1'!#REF!)</f>
        <v>#REF!</v>
      </c>
      <c r="F1249" s="419" t="e">
        <f>IF(Tabla46[[#This Row],[Tipos de Acciones]]="","",'Formulario PPGR1'!#REF!)</f>
        <v>#REF!</v>
      </c>
      <c r="G1249" s="416" t="s">
        <v>936</v>
      </c>
      <c r="H1249" s="416" t="s">
        <v>2221</v>
      </c>
      <c r="I1249" s="417" t="s">
        <v>2241</v>
      </c>
      <c r="J1249" s="416" t="s">
        <v>2241</v>
      </c>
      <c r="K1249" s="418" t="s">
        <v>2242</v>
      </c>
      <c r="L1249" s="416" t="s">
        <v>469</v>
      </c>
      <c r="M1249" s="316" t="s">
        <v>2306</v>
      </c>
      <c r="N1249" s="316" t="s">
        <v>1157</v>
      </c>
      <c r="O1249" s="415" t="s">
        <v>2200</v>
      </c>
      <c r="P1249" s="318" t="s">
        <v>1157</v>
      </c>
      <c r="Q1249" s="293" t="s">
        <v>2201</v>
      </c>
      <c r="R1249" s="293">
        <v>2</v>
      </c>
      <c r="S1249" s="517">
        <v>980</v>
      </c>
      <c r="T1249" s="520" t="e">
        <f>+[1]!Tabla46[[#This Row],[Precio Unitario]]*[1]!Tabla46[[#This Row],[Cantidad de Insumos]]</f>
        <v>#REF!</v>
      </c>
      <c r="U1249" s="414">
        <v>239301</v>
      </c>
      <c r="V1249" s="328" t="s">
        <v>926</v>
      </c>
      <c r="W1249" s="420"/>
    </row>
    <row r="1250" spans="2:23" ht="18.75" hidden="1" customHeight="1" x14ac:dyDescent="0.2">
      <c r="B1250" s="419" t="e">
        <f>IF(Tabla46[[#This Row],[Tipos de Acciones]]="","",CONCATENATE(Tabla46[[#This Row],[POA]],".",Tabla46[[#This Row],[SRS]],".",Tabla46[[#This Row],[AREA]],".",Tabla46[[#This Row],[TIPO]]))</f>
        <v>#REF!</v>
      </c>
      <c r="C1250" s="419" t="e">
        <f>IF(Tabla46[[#This Row],[Tipos de Acciones]]="","",'Formulario PPGR1'!#REF!)</f>
        <v>#REF!</v>
      </c>
      <c r="D1250" s="419" t="e">
        <f>IF(Tabla46[[#This Row],[Tipos de Acciones]]="","",'Formulario PPGR1'!#REF!)</f>
        <v>#REF!</v>
      </c>
      <c r="E1250" s="419" t="e">
        <f>IF(Tabla46[[#This Row],[Tipos de Acciones]]="","",'Formulario PPGR1'!#REF!)</f>
        <v>#REF!</v>
      </c>
      <c r="F1250" s="419" t="e">
        <f>IF(Tabla46[[#This Row],[Tipos de Acciones]]="","",'Formulario PPGR1'!#REF!)</f>
        <v>#REF!</v>
      </c>
      <c r="G1250" s="416" t="s">
        <v>936</v>
      </c>
      <c r="H1250" s="416" t="s">
        <v>2221</v>
      </c>
      <c r="I1250" s="417" t="s">
        <v>2241</v>
      </c>
      <c r="J1250" s="416" t="s">
        <v>2241</v>
      </c>
      <c r="K1250" s="418" t="s">
        <v>2243</v>
      </c>
      <c r="L1250" s="416" t="s">
        <v>469</v>
      </c>
      <c r="M1250" s="316" t="s">
        <v>2306</v>
      </c>
      <c r="N1250" s="316" t="s">
        <v>1157</v>
      </c>
      <c r="O1250" s="415" t="s">
        <v>2200</v>
      </c>
      <c r="P1250" s="318" t="s">
        <v>1157</v>
      </c>
      <c r="Q1250" s="293" t="s">
        <v>2201</v>
      </c>
      <c r="R1250" s="293">
        <v>2</v>
      </c>
      <c r="S1250" s="517">
        <v>3520</v>
      </c>
      <c r="T1250" s="520" t="e">
        <f>+[1]!Tabla46[[#This Row],[Precio Unitario]]*[1]!Tabla46[[#This Row],[Cantidad de Insumos]]</f>
        <v>#REF!</v>
      </c>
      <c r="U1250" s="414">
        <v>239301</v>
      </c>
      <c r="V1250" s="328" t="s">
        <v>926</v>
      </c>
      <c r="W1250" s="420"/>
    </row>
    <row r="1251" spans="2:23" ht="18.75" hidden="1" customHeight="1" x14ac:dyDescent="0.2">
      <c r="B1251" s="419" t="e">
        <f>IF(Tabla46[[#This Row],[Tipos de Acciones]]="","",CONCATENATE(Tabla46[[#This Row],[POA]],".",Tabla46[[#This Row],[SRS]],".",Tabla46[[#This Row],[AREA]],".",Tabla46[[#This Row],[TIPO]]))</f>
        <v>#REF!</v>
      </c>
      <c r="C1251" s="419" t="e">
        <f>IF(Tabla46[[#This Row],[Tipos de Acciones]]="","",'Formulario PPGR1'!#REF!)</f>
        <v>#REF!</v>
      </c>
      <c r="D1251" s="419" t="e">
        <f>IF(Tabla46[[#This Row],[Tipos de Acciones]]="","",'Formulario PPGR1'!#REF!)</f>
        <v>#REF!</v>
      </c>
      <c r="E1251" s="419" t="e">
        <f>IF(Tabla46[[#This Row],[Tipos de Acciones]]="","",'Formulario PPGR1'!#REF!)</f>
        <v>#REF!</v>
      </c>
      <c r="F1251" s="419" t="e">
        <f>IF(Tabla46[[#This Row],[Tipos de Acciones]]="","",'Formulario PPGR1'!#REF!)</f>
        <v>#REF!</v>
      </c>
      <c r="G1251" s="416" t="s">
        <v>936</v>
      </c>
      <c r="H1251" s="416" t="s">
        <v>2221</v>
      </c>
      <c r="I1251" s="417" t="s">
        <v>2236</v>
      </c>
      <c r="J1251" s="416" t="s">
        <v>2236</v>
      </c>
      <c r="K1251" s="418" t="s">
        <v>2239</v>
      </c>
      <c r="L1251" s="416" t="s">
        <v>469</v>
      </c>
      <c r="M1251" s="316" t="s">
        <v>2306</v>
      </c>
      <c r="N1251" s="316" t="s">
        <v>1157</v>
      </c>
      <c r="O1251" s="415" t="s">
        <v>2200</v>
      </c>
      <c r="P1251" s="318" t="s">
        <v>1157</v>
      </c>
      <c r="Q1251" s="293" t="s">
        <v>2201</v>
      </c>
      <c r="R1251" s="293">
        <v>2</v>
      </c>
      <c r="S1251" s="517">
        <v>15733.33</v>
      </c>
      <c r="T1251" s="520" t="e">
        <f>+[1]!Tabla46[[#This Row],[Precio Unitario]]*[1]!Tabla46[[#This Row],[Cantidad de Insumos]]</f>
        <v>#REF!</v>
      </c>
      <c r="U1251" s="414">
        <v>239301</v>
      </c>
      <c r="V1251" s="328" t="s">
        <v>926</v>
      </c>
      <c r="W1251" s="420"/>
    </row>
    <row r="1252" spans="2:23" ht="18.75" hidden="1" customHeight="1" x14ac:dyDescent="0.2">
      <c r="B1252" s="419" t="e">
        <f>IF(Tabla46[[#This Row],[Tipos de Acciones]]="","",CONCATENATE(Tabla46[[#This Row],[POA]],".",Tabla46[[#This Row],[SRS]],".",Tabla46[[#This Row],[AREA]],".",Tabla46[[#This Row],[TIPO]]))</f>
        <v>#REF!</v>
      </c>
      <c r="C1252" s="419" t="e">
        <f>IF(Tabla46[[#This Row],[Tipos de Acciones]]="","",'Formulario PPGR1'!#REF!)</f>
        <v>#REF!</v>
      </c>
      <c r="D1252" s="419" t="e">
        <f>IF(Tabla46[[#This Row],[Tipos de Acciones]]="","",'Formulario PPGR1'!#REF!)</f>
        <v>#REF!</v>
      </c>
      <c r="E1252" s="419" t="e">
        <f>IF(Tabla46[[#This Row],[Tipos de Acciones]]="","",'Formulario PPGR1'!#REF!)</f>
        <v>#REF!</v>
      </c>
      <c r="F1252" s="419" t="e">
        <f>IF(Tabla46[[#This Row],[Tipos de Acciones]]="","",'Formulario PPGR1'!#REF!)</f>
        <v>#REF!</v>
      </c>
      <c r="G1252" s="416" t="s">
        <v>936</v>
      </c>
      <c r="H1252" s="416" t="s">
        <v>2221</v>
      </c>
      <c r="I1252" s="417" t="s">
        <v>2236</v>
      </c>
      <c r="J1252" s="416" t="s">
        <v>2236</v>
      </c>
      <c r="K1252" s="418" t="s">
        <v>2240</v>
      </c>
      <c r="L1252" s="416" t="s">
        <v>469</v>
      </c>
      <c r="M1252" s="316" t="s">
        <v>2306</v>
      </c>
      <c r="N1252" s="316" t="s">
        <v>1157</v>
      </c>
      <c r="O1252" s="415" t="s">
        <v>2200</v>
      </c>
      <c r="P1252" s="318" t="s">
        <v>1157</v>
      </c>
      <c r="Q1252" s="293" t="s">
        <v>2201</v>
      </c>
      <c r="R1252" s="293">
        <v>2</v>
      </c>
      <c r="S1252" s="517">
        <v>4500</v>
      </c>
      <c r="T1252" s="520" t="e">
        <f>+[1]!Tabla46[[#This Row],[Precio Unitario]]*[1]!Tabla46[[#This Row],[Cantidad de Insumos]]</f>
        <v>#REF!</v>
      </c>
      <c r="U1252" s="414">
        <v>239301</v>
      </c>
      <c r="V1252" s="328" t="s">
        <v>926</v>
      </c>
      <c r="W1252" s="420"/>
    </row>
    <row r="1253" spans="2:23" ht="18.75" hidden="1" customHeight="1" x14ac:dyDescent="0.2">
      <c r="B1253" s="419" t="e">
        <f>IF(Tabla46[[#This Row],[Tipos de Acciones]]="","",CONCATENATE(Tabla46[[#This Row],[POA]],".",Tabla46[[#This Row],[SRS]],".",Tabla46[[#This Row],[AREA]],".",Tabla46[[#This Row],[TIPO]]))</f>
        <v>#REF!</v>
      </c>
      <c r="C1253" s="419" t="e">
        <f>IF(Tabla46[[#This Row],[Tipos de Acciones]]="","",'Formulario PPGR1'!#REF!)</f>
        <v>#REF!</v>
      </c>
      <c r="D1253" s="419" t="e">
        <f>IF(Tabla46[[#This Row],[Tipos de Acciones]]="","",'Formulario PPGR1'!#REF!)</f>
        <v>#REF!</v>
      </c>
      <c r="E1253" s="419" t="e">
        <f>IF(Tabla46[[#This Row],[Tipos de Acciones]]="","",'Formulario PPGR1'!#REF!)</f>
        <v>#REF!</v>
      </c>
      <c r="F1253" s="419" t="e">
        <f>IF(Tabla46[[#This Row],[Tipos de Acciones]]="","",'Formulario PPGR1'!#REF!)</f>
        <v>#REF!</v>
      </c>
      <c r="G1253" s="416" t="s">
        <v>936</v>
      </c>
      <c r="H1253" s="416" t="s">
        <v>2209</v>
      </c>
      <c r="I1253" s="417" t="s">
        <v>2200</v>
      </c>
      <c r="J1253" s="416" t="s">
        <v>2248</v>
      </c>
      <c r="K1253" s="418" t="s">
        <v>2248</v>
      </c>
      <c r="L1253" s="416" t="s">
        <v>469</v>
      </c>
      <c r="M1253" s="316" t="s">
        <v>2306</v>
      </c>
      <c r="N1253" s="316" t="s">
        <v>1157</v>
      </c>
      <c r="O1253" s="415" t="s">
        <v>2200</v>
      </c>
      <c r="P1253" s="318" t="s">
        <v>1157</v>
      </c>
      <c r="Q1253" s="293" t="s">
        <v>2201</v>
      </c>
      <c r="R1253" s="293">
        <v>1</v>
      </c>
      <c r="S1253" s="517">
        <v>30000</v>
      </c>
      <c r="T1253" s="520" t="e">
        <f>+[1]!Tabla46[[#This Row],[Precio Unitario]]*[1]!Tabla46[[#This Row],[Cantidad de Insumos]]</f>
        <v>#REF!</v>
      </c>
      <c r="U1253" s="414">
        <v>265801</v>
      </c>
      <c r="V1253" s="328" t="s">
        <v>926</v>
      </c>
      <c r="W1253" s="420"/>
    </row>
    <row r="1254" spans="2:23" ht="18.75" hidden="1" customHeight="1" x14ac:dyDescent="0.2">
      <c r="B1254" s="419" t="e">
        <f>IF(Tabla46[[#This Row],[Tipos de Acciones]]="","",CONCATENATE(Tabla46[[#This Row],[POA]],".",Tabla46[[#This Row],[SRS]],".",Tabla46[[#This Row],[AREA]],".",Tabla46[[#This Row],[TIPO]]))</f>
        <v>#REF!</v>
      </c>
      <c r="C1254" s="419" t="e">
        <f>IF(Tabla46[[#This Row],[Tipos de Acciones]]="","",'Formulario PPGR1'!#REF!)</f>
        <v>#REF!</v>
      </c>
      <c r="D1254" s="419" t="e">
        <f>IF(Tabla46[[#This Row],[Tipos de Acciones]]="","",'Formulario PPGR1'!#REF!)</f>
        <v>#REF!</v>
      </c>
      <c r="E1254" s="419" t="e">
        <f>IF(Tabla46[[#This Row],[Tipos de Acciones]]="","",'Formulario PPGR1'!#REF!)</f>
        <v>#REF!</v>
      </c>
      <c r="F1254" s="419" t="e">
        <f>IF(Tabla46[[#This Row],[Tipos de Acciones]]="","",'Formulario PPGR1'!#REF!)</f>
        <v>#REF!</v>
      </c>
      <c r="G1254" s="416" t="s">
        <v>934</v>
      </c>
      <c r="H1254" s="416" t="s">
        <v>2209</v>
      </c>
      <c r="I1254" s="417" t="s">
        <v>2200</v>
      </c>
      <c r="J1254" s="416" t="s">
        <v>2248</v>
      </c>
      <c r="K1254" s="418" t="s">
        <v>2248</v>
      </c>
      <c r="L1254" s="416" t="s">
        <v>469</v>
      </c>
      <c r="M1254" s="316" t="s">
        <v>2306</v>
      </c>
      <c r="N1254" s="316" t="s">
        <v>1157</v>
      </c>
      <c r="O1254" s="415" t="s">
        <v>2200</v>
      </c>
      <c r="P1254" s="318" t="s">
        <v>1157</v>
      </c>
      <c r="Q1254" s="293" t="s">
        <v>2201</v>
      </c>
      <c r="R1254" s="293">
        <v>3</v>
      </c>
      <c r="S1254" s="517">
        <v>5000</v>
      </c>
      <c r="T1254" s="520" t="e">
        <f>+[1]!Tabla46[[#This Row],[Precio Unitario]]*[1]!Tabla46[[#This Row],[Cantidad de Insumos]]</f>
        <v>#REF!</v>
      </c>
      <c r="U1254" s="414">
        <v>265801</v>
      </c>
      <c r="V1254" s="328" t="s">
        <v>926</v>
      </c>
      <c r="W1254" s="420"/>
    </row>
    <row r="1255" spans="2:23" ht="18.75" hidden="1" customHeight="1" x14ac:dyDescent="0.2">
      <c r="B1255" s="419" t="e">
        <f>IF(Tabla46[[#This Row],[Tipos de Acciones]]="","",CONCATENATE(Tabla46[[#This Row],[POA]],".",Tabla46[[#This Row],[SRS]],".",Tabla46[[#This Row],[AREA]],".",Tabla46[[#This Row],[TIPO]]))</f>
        <v>#REF!</v>
      </c>
      <c r="C1255" s="419" t="e">
        <f>IF(Tabla46[[#This Row],[Tipos de Acciones]]="","",'Formulario PPGR1'!#REF!)</f>
        <v>#REF!</v>
      </c>
      <c r="D1255" s="419" t="e">
        <f>IF(Tabla46[[#This Row],[Tipos de Acciones]]="","",'Formulario PPGR1'!#REF!)</f>
        <v>#REF!</v>
      </c>
      <c r="E1255" s="419" t="e">
        <f>IF(Tabla46[[#This Row],[Tipos de Acciones]]="","",'Formulario PPGR1'!#REF!)</f>
        <v>#REF!</v>
      </c>
      <c r="F1255" s="419" t="e">
        <f>IF(Tabla46[[#This Row],[Tipos de Acciones]]="","",'Formulario PPGR1'!#REF!)</f>
        <v>#REF!</v>
      </c>
      <c r="G1255" s="416" t="s">
        <v>936</v>
      </c>
      <c r="H1255" s="416" t="s">
        <v>2221</v>
      </c>
      <c r="I1255" s="417" t="s">
        <v>2244</v>
      </c>
      <c r="J1255" s="416" t="s">
        <v>2244</v>
      </c>
      <c r="K1255" s="418" t="s">
        <v>2245</v>
      </c>
      <c r="L1255" s="416" t="s">
        <v>469</v>
      </c>
      <c r="M1255" s="316" t="s">
        <v>2306</v>
      </c>
      <c r="N1255" s="316" t="s">
        <v>1157</v>
      </c>
      <c r="O1255" s="415" t="s">
        <v>2200</v>
      </c>
      <c r="P1255" s="318" t="s">
        <v>1157</v>
      </c>
      <c r="Q1255" s="293" t="s">
        <v>2201</v>
      </c>
      <c r="R1255" s="293">
        <v>1</v>
      </c>
      <c r="S1255" s="517">
        <v>14666.65</v>
      </c>
      <c r="T1255" s="520" t="e">
        <f>+[1]!Tabla46[[#This Row],[Precio Unitario]]*[1]!Tabla46[[#This Row],[Cantidad de Insumos]]</f>
        <v>#REF!</v>
      </c>
      <c r="U1255" s="414">
        <v>239601</v>
      </c>
      <c r="V1255" s="328" t="s">
        <v>926</v>
      </c>
      <c r="W1255" s="420"/>
    </row>
    <row r="1256" spans="2:23" ht="18.75" hidden="1" customHeight="1" x14ac:dyDescent="0.2">
      <c r="B1256" s="419" t="e">
        <f>IF(Tabla46[[#This Row],[Tipos de Acciones]]="","",CONCATENATE(Tabla46[[#This Row],[POA]],".",Tabla46[[#This Row],[SRS]],".",Tabla46[[#This Row],[AREA]],".",Tabla46[[#This Row],[TIPO]]))</f>
        <v>#REF!</v>
      </c>
      <c r="C1256" s="419" t="e">
        <f>IF(Tabla46[[#This Row],[Tipos de Acciones]]="","",'Formulario PPGR1'!#REF!)</f>
        <v>#REF!</v>
      </c>
      <c r="D1256" s="419" t="e">
        <f>IF(Tabla46[[#This Row],[Tipos de Acciones]]="","",'Formulario PPGR1'!#REF!)</f>
        <v>#REF!</v>
      </c>
      <c r="E1256" s="419" t="e">
        <f>IF(Tabla46[[#This Row],[Tipos de Acciones]]="","",'Formulario PPGR1'!#REF!)</f>
        <v>#REF!</v>
      </c>
      <c r="F1256" s="419" t="e">
        <f>IF(Tabla46[[#This Row],[Tipos de Acciones]]="","",'Formulario PPGR1'!#REF!)</f>
        <v>#REF!</v>
      </c>
      <c r="G1256" s="416" t="s">
        <v>936</v>
      </c>
      <c r="H1256" s="416" t="s">
        <v>2221</v>
      </c>
      <c r="I1256" s="417" t="s">
        <v>2246</v>
      </c>
      <c r="J1256" s="416" t="s">
        <v>2246</v>
      </c>
      <c r="K1256" s="418" t="s">
        <v>2247</v>
      </c>
      <c r="L1256" s="416" t="s">
        <v>469</v>
      </c>
      <c r="M1256" s="316" t="s">
        <v>2306</v>
      </c>
      <c r="N1256" s="316" t="s">
        <v>1157</v>
      </c>
      <c r="O1256" s="415" t="s">
        <v>2200</v>
      </c>
      <c r="P1256" s="318" t="s">
        <v>1157</v>
      </c>
      <c r="Q1256" s="293" t="s">
        <v>2201</v>
      </c>
      <c r="R1256" s="293">
        <v>1</v>
      </c>
      <c r="S1256" s="517">
        <v>257712</v>
      </c>
      <c r="T1256" s="520" t="e">
        <f>+[1]!Tabla46[[#This Row],[Precio Unitario]]*[1]!Tabla46[[#This Row],[Cantidad de Insumos]]</f>
        <v>#REF!</v>
      </c>
      <c r="U1256" s="414">
        <v>261401</v>
      </c>
      <c r="V1256" s="328" t="s">
        <v>926</v>
      </c>
      <c r="W1256" s="420"/>
    </row>
    <row r="1257" spans="2:23" ht="18.75" hidden="1" customHeight="1" x14ac:dyDescent="0.2">
      <c r="B1257" s="419" t="e">
        <f>IF(Tabla46[[#This Row],[Tipos de Acciones]]="","",CONCATENATE(Tabla46[[#This Row],[POA]],".",Tabla46[[#This Row],[SRS]],".",Tabla46[[#This Row],[AREA]],".",Tabla46[[#This Row],[TIPO]]))</f>
        <v>#REF!</v>
      </c>
      <c r="C1257" s="419" t="e">
        <f>IF(Tabla46[[#This Row],[Tipos de Acciones]]="","",'Formulario PPGR1'!#REF!)</f>
        <v>#REF!</v>
      </c>
      <c r="D1257" s="419" t="e">
        <f>IF(Tabla46[[#This Row],[Tipos de Acciones]]="","",'Formulario PPGR1'!#REF!)</f>
        <v>#REF!</v>
      </c>
      <c r="E1257" s="419" t="e">
        <f>IF(Tabla46[[#This Row],[Tipos de Acciones]]="","",'Formulario PPGR1'!#REF!)</f>
        <v>#REF!</v>
      </c>
      <c r="F1257" s="419" t="e">
        <f>IF(Tabla46[[#This Row],[Tipos de Acciones]]="","",'Formulario PPGR1'!#REF!)</f>
        <v>#REF!</v>
      </c>
      <c r="G1257" s="416" t="s">
        <v>936</v>
      </c>
      <c r="H1257" s="416" t="s">
        <v>2221</v>
      </c>
      <c r="I1257" s="417" t="s">
        <v>2236</v>
      </c>
      <c r="J1257" s="416" t="s">
        <v>2236</v>
      </c>
      <c r="K1257" s="418" t="s">
        <v>2238</v>
      </c>
      <c r="L1257" s="416" t="s">
        <v>469</v>
      </c>
      <c r="M1257" s="316" t="s">
        <v>2306</v>
      </c>
      <c r="N1257" s="316" t="s">
        <v>1157</v>
      </c>
      <c r="O1257" s="415" t="s">
        <v>2200</v>
      </c>
      <c r="P1257" s="318" t="s">
        <v>1157</v>
      </c>
      <c r="Q1257" s="293" t="s">
        <v>2201</v>
      </c>
      <c r="R1257" s="293">
        <v>2</v>
      </c>
      <c r="S1257" s="517">
        <v>4500</v>
      </c>
      <c r="T1257" s="520" t="e">
        <f>+[1]!Tabla46[[#This Row],[Precio Unitario]]*[1]!Tabla46[[#This Row],[Cantidad de Insumos]]</f>
        <v>#REF!</v>
      </c>
      <c r="U1257" s="414">
        <v>239301</v>
      </c>
      <c r="V1257" s="328" t="s">
        <v>926</v>
      </c>
      <c r="W1257" s="420"/>
    </row>
    <row r="1258" spans="2:23" ht="18.75" hidden="1" customHeight="1" x14ac:dyDescent="0.2">
      <c r="B1258" s="419" t="e">
        <f>IF(Tabla46[[#This Row],[Tipos de Acciones]]="","",CONCATENATE(Tabla46[[#This Row],[POA]],".",Tabla46[[#This Row],[SRS]],".",Tabla46[[#This Row],[AREA]],".",Tabla46[[#This Row],[TIPO]]))</f>
        <v>#REF!</v>
      </c>
      <c r="C1258" s="419" t="e">
        <f>IF(Tabla46[[#This Row],[Tipos de Acciones]]="","",'Formulario PPGR1'!#REF!)</f>
        <v>#REF!</v>
      </c>
      <c r="D1258" s="419" t="e">
        <f>IF(Tabla46[[#This Row],[Tipos de Acciones]]="","",'Formulario PPGR1'!#REF!)</f>
        <v>#REF!</v>
      </c>
      <c r="E1258" s="419" t="e">
        <f>IF(Tabla46[[#This Row],[Tipos de Acciones]]="","",'Formulario PPGR1'!#REF!)</f>
        <v>#REF!</v>
      </c>
      <c r="F1258" s="419" t="e">
        <f>IF(Tabla46[[#This Row],[Tipos de Acciones]]="","",'Formulario PPGR1'!#REF!)</f>
        <v>#REF!</v>
      </c>
      <c r="G1258" s="416" t="s">
        <v>936</v>
      </c>
      <c r="H1258" s="416" t="s">
        <v>2221</v>
      </c>
      <c r="I1258" s="417" t="s">
        <v>2227</v>
      </c>
      <c r="J1258" s="416" t="s">
        <v>2227</v>
      </c>
      <c r="K1258" s="418" t="s">
        <v>2228</v>
      </c>
      <c r="L1258" s="416" t="s">
        <v>469</v>
      </c>
      <c r="M1258" s="316" t="s">
        <v>2306</v>
      </c>
      <c r="N1258" s="316" t="s">
        <v>1157</v>
      </c>
      <c r="O1258" s="415" t="s">
        <v>2200</v>
      </c>
      <c r="P1258" s="318" t="s">
        <v>1157</v>
      </c>
      <c r="Q1258" s="293" t="s">
        <v>2201</v>
      </c>
      <c r="R1258" s="293">
        <v>1</v>
      </c>
      <c r="S1258" s="517">
        <v>12836.04</v>
      </c>
      <c r="T1258" s="520" t="e">
        <f>+[1]!Tabla46[[#This Row],[Precio Unitario]]*[1]!Tabla46[[#This Row],[Cantidad de Insumos]]</f>
        <v>#REF!</v>
      </c>
      <c r="U1258" s="414">
        <v>239301</v>
      </c>
      <c r="V1258" s="328" t="s">
        <v>926</v>
      </c>
      <c r="W1258" s="420"/>
    </row>
    <row r="1259" spans="2:23" ht="18.75" customHeight="1" x14ac:dyDescent="0.2">
      <c r="B1259" s="419" t="e">
        <f>IF(Tabla46[[#This Row],[Tipos de Acciones]]="","",CONCATENATE(Tabla46[[#This Row],[POA]],".",Tabla46[[#This Row],[SRS]],".",Tabla46[[#This Row],[AREA]],".",Tabla46[[#This Row],[TIPO]]))</f>
        <v>#REF!</v>
      </c>
      <c r="C1259" s="419" t="e">
        <f>IF(Tabla46[[#This Row],[Tipos de Acciones]]="","",'Formulario PPGR1'!#REF!)</f>
        <v>#REF!</v>
      </c>
      <c r="D1259" s="419" t="e">
        <f>IF(Tabla46[[#This Row],[Tipos de Acciones]]="","",'Formulario PPGR1'!#REF!)</f>
        <v>#REF!</v>
      </c>
      <c r="E1259" s="419" t="e">
        <f>IF(Tabla46[[#This Row],[Tipos de Acciones]]="","",'Formulario PPGR1'!#REF!)</f>
        <v>#REF!</v>
      </c>
      <c r="F1259" s="419" t="e">
        <f>IF(Tabla46[[#This Row],[Tipos de Acciones]]="","",'Formulario PPGR1'!#REF!)</f>
        <v>#REF!</v>
      </c>
      <c r="G1259" s="416" t="s">
        <v>936</v>
      </c>
      <c r="H1259" s="416" t="s">
        <v>2221</v>
      </c>
      <c r="I1259" s="417" t="s">
        <v>2229</v>
      </c>
      <c r="J1259" s="416" t="s">
        <v>2229</v>
      </c>
      <c r="K1259" s="418" t="s">
        <v>2230</v>
      </c>
      <c r="L1259" s="416" t="s">
        <v>469</v>
      </c>
      <c r="M1259" s="316" t="s">
        <v>2306</v>
      </c>
      <c r="N1259" s="316" t="s">
        <v>1157</v>
      </c>
      <c r="O1259" s="415" t="s">
        <v>2200</v>
      </c>
      <c r="P1259" s="318" t="s">
        <v>1157</v>
      </c>
      <c r="Q1259" s="293" t="s">
        <v>2201</v>
      </c>
      <c r="R1259" s="293">
        <v>1</v>
      </c>
      <c r="S1259" s="517">
        <v>180000</v>
      </c>
      <c r="T1259" s="520" t="e">
        <f>+[1]!Tabla46[[#This Row],[Precio Unitario]]*[1]!Tabla46[[#This Row],[Cantidad de Insumos]]</f>
        <v>#REF!</v>
      </c>
      <c r="U1259" s="414">
        <v>263101</v>
      </c>
      <c r="V1259" s="328" t="s">
        <v>926</v>
      </c>
      <c r="W1259" s="420"/>
    </row>
    <row r="1260" spans="2:23" ht="18.75" hidden="1" customHeight="1" x14ac:dyDescent="0.2">
      <c r="B1260" s="419" t="e">
        <f>IF(Tabla46[[#This Row],[Tipos de Acciones]]="","",CONCATENATE(Tabla46[[#This Row],[POA]],".",Tabla46[[#This Row],[SRS]],".",Tabla46[[#This Row],[AREA]],".",Tabla46[[#This Row],[TIPO]]))</f>
        <v>#REF!</v>
      </c>
      <c r="C1260" s="419" t="e">
        <f>IF(Tabla46[[#This Row],[Tipos de Acciones]]="","",'Formulario PPGR1'!#REF!)</f>
        <v>#REF!</v>
      </c>
      <c r="D1260" s="419" t="e">
        <f>IF(Tabla46[[#This Row],[Tipos de Acciones]]="","",'Formulario PPGR1'!#REF!)</f>
        <v>#REF!</v>
      </c>
      <c r="E1260" s="419" t="e">
        <f>IF(Tabla46[[#This Row],[Tipos de Acciones]]="","",'Formulario PPGR1'!#REF!)</f>
        <v>#REF!</v>
      </c>
      <c r="F1260" s="419" t="e">
        <f>IF(Tabla46[[#This Row],[Tipos de Acciones]]="","",'Formulario PPGR1'!#REF!)</f>
        <v>#REF!</v>
      </c>
      <c r="G1260" s="416" t="s">
        <v>934</v>
      </c>
      <c r="H1260" s="416" t="s">
        <v>2206</v>
      </c>
      <c r="I1260" s="417" t="s">
        <v>2212</v>
      </c>
      <c r="J1260" s="416" t="s">
        <v>2212</v>
      </c>
      <c r="K1260" s="418" t="s">
        <v>2213</v>
      </c>
      <c r="L1260" s="416" t="s">
        <v>469</v>
      </c>
      <c r="M1260" s="316" t="s">
        <v>2306</v>
      </c>
      <c r="N1260" s="316" t="s">
        <v>1157</v>
      </c>
      <c r="O1260" s="415" t="s">
        <v>2200</v>
      </c>
      <c r="P1260" s="318" t="s">
        <v>1157</v>
      </c>
      <c r="Q1260" s="293" t="s">
        <v>2201</v>
      </c>
      <c r="R1260" s="293">
        <v>3</v>
      </c>
      <c r="S1260" s="517">
        <v>5000</v>
      </c>
      <c r="T1260" s="520" t="e">
        <f>+[1]!Tabla46[[#This Row],[Precio Unitario]]*[1]!Tabla46[[#This Row],[Cantidad de Insumos]]</f>
        <v>#REF!</v>
      </c>
      <c r="U1260" s="414">
        <v>261301</v>
      </c>
      <c r="V1260" s="328" t="s">
        <v>926</v>
      </c>
      <c r="W1260" s="420"/>
    </row>
    <row r="1261" spans="2:23" ht="18.75" hidden="1" customHeight="1" x14ac:dyDescent="0.2">
      <c r="B1261" s="419" t="e">
        <f>IF(Tabla46[[#This Row],[Tipos de Acciones]]="","",CONCATENATE(Tabla46[[#This Row],[POA]],".",Tabla46[[#This Row],[SRS]],".",Tabla46[[#This Row],[AREA]],".",Tabla46[[#This Row],[TIPO]]))</f>
        <v>#REF!</v>
      </c>
      <c r="C1261" s="419" t="e">
        <f>IF(Tabla46[[#This Row],[Tipos de Acciones]]="","",'Formulario PPGR1'!#REF!)</f>
        <v>#REF!</v>
      </c>
      <c r="D1261" s="419" t="e">
        <f>IF(Tabla46[[#This Row],[Tipos de Acciones]]="","",'Formulario PPGR1'!#REF!)</f>
        <v>#REF!</v>
      </c>
      <c r="E1261" s="419" t="e">
        <f>IF(Tabla46[[#This Row],[Tipos de Acciones]]="","",'Formulario PPGR1'!#REF!)</f>
        <v>#REF!</v>
      </c>
      <c r="F1261" s="419" t="e">
        <f>IF(Tabla46[[#This Row],[Tipos de Acciones]]="","",'Formulario PPGR1'!#REF!)</f>
        <v>#REF!</v>
      </c>
      <c r="G1261" s="416" t="s">
        <v>936</v>
      </c>
      <c r="H1261" s="416" t="s">
        <v>2215</v>
      </c>
      <c r="I1261" s="417" t="s">
        <v>2216</v>
      </c>
      <c r="J1261" s="416" t="s">
        <v>2216</v>
      </c>
      <c r="K1261" s="418" t="s">
        <v>2217</v>
      </c>
      <c r="L1261" s="416" t="s">
        <v>469</v>
      </c>
      <c r="M1261" s="316" t="s">
        <v>2306</v>
      </c>
      <c r="N1261" s="316" t="s">
        <v>1157</v>
      </c>
      <c r="O1261" s="415" t="s">
        <v>2200</v>
      </c>
      <c r="P1261" s="318" t="s">
        <v>1157</v>
      </c>
      <c r="Q1261" s="293" t="s">
        <v>2201</v>
      </c>
      <c r="R1261" s="293">
        <v>1</v>
      </c>
      <c r="S1261" s="517">
        <v>15000</v>
      </c>
      <c r="T1261" s="520" t="e">
        <f>+[1]!Tabla46[[#This Row],[Precio Unitario]]*[1]!Tabla46[[#This Row],[Cantidad de Insumos]]</f>
        <v>#REF!</v>
      </c>
      <c r="U1261" s="414">
        <v>239601</v>
      </c>
      <c r="V1261" s="328" t="s">
        <v>926</v>
      </c>
      <c r="W1261" s="420"/>
    </row>
    <row r="1262" spans="2:23" ht="18.75" hidden="1" customHeight="1" x14ac:dyDescent="0.2">
      <c r="B1262" s="419" t="e">
        <f>IF(Tabla46[[#This Row],[Tipos de Acciones]]="","",CONCATENATE(Tabla46[[#This Row],[POA]],".",Tabla46[[#This Row],[SRS]],".",Tabla46[[#This Row],[AREA]],".",Tabla46[[#This Row],[TIPO]]))</f>
        <v>#REF!</v>
      </c>
      <c r="C1262" s="419" t="e">
        <f>IF(Tabla46[[#This Row],[Tipos de Acciones]]="","",'Formulario PPGR1'!#REF!)</f>
        <v>#REF!</v>
      </c>
      <c r="D1262" s="419" t="e">
        <f>IF(Tabla46[[#This Row],[Tipos de Acciones]]="","",'Formulario PPGR1'!#REF!)</f>
        <v>#REF!</v>
      </c>
      <c r="E1262" s="419" t="e">
        <f>IF(Tabla46[[#This Row],[Tipos de Acciones]]="","",'Formulario PPGR1'!#REF!)</f>
        <v>#REF!</v>
      </c>
      <c r="F1262" s="419" t="e">
        <f>IF(Tabla46[[#This Row],[Tipos de Acciones]]="","",'Formulario PPGR1'!#REF!)</f>
        <v>#REF!</v>
      </c>
      <c r="G1262" s="416" t="s">
        <v>936</v>
      </c>
      <c r="H1262" s="416" t="s">
        <v>2206</v>
      </c>
      <c r="I1262" s="417" t="s">
        <v>2212</v>
      </c>
      <c r="J1262" s="416" t="s">
        <v>2212</v>
      </c>
      <c r="K1262" s="418" t="s">
        <v>2213</v>
      </c>
      <c r="L1262" s="416" t="s">
        <v>469</v>
      </c>
      <c r="M1262" s="316" t="s">
        <v>2307</v>
      </c>
      <c r="N1262" s="316" t="s">
        <v>1157</v>
      </c>
      <c r="O1262" s="415" t="s">
        <v>2200</v>
      </c>
      <c r="P1262" s="318" t="s">
        <v>1157</v>
      </c>
      <c r="Q1262" s="293" t="s">
        <v>2201</v>
      </c>
      <c r="R1262" s="293">
        <v>1</v>
      </c>
      <c r="S1262" s="517">
        <v>56050</v>
      </c>
      <c r="T1262" s="520" t="e">
        <f>+[1]!Tabla46[[#This Row],[Precio Unitario]]*[1]!Tabla46[[#This Row],[Cantidad de Insumos]]</f>
        <v>#REF!</v>
      </c>
      <c r="U1262" s="414">
        <v>261301</v>
      </c>
      <c r="V1262" s="328" t="s">
        <v>926</v>
      </c>
      <c r="W1262" s="420"/>
    </row>
    <row r="1263" spans="2:23" ht="18.75" hidden="1" customHeight="1" x14ac:dyDescent="0.2">
      <c r="B1263" s="419" t="e">
        <f>IF(Tabla46[[#This Row],[Tipos de Acciones]]="","",CONCATENATE(Tabla46[[#This Row],[POA]],".",Tabla46[[#This Row],[SRS]],".",Tabla46[[#This Row],[AREA]],".",Tabla46[[#This Row],[TIPO]]))</f>
        <v>#REF!</v>
      </c>
      <c r="C1263" s="419" t="e">
        <f>IF(Tabla46[[#This Row],[Tipos de Acciones]]="","",'Formulario PPGR1'!#REF!)</f>
        <v>#REF!</v>
      </c>
      <c r="D1263" s="419" t="e">
        <f>IF(Tabla46[[#This Row],[Tipos de Acciones]]="","",'Formulario PPGR1'!#REF!)</f>
        <v>#REF!</v>
      </c>
      <c r="E1263" s="419" t="e">
        <f>IF(Tabla46[[#This Row],[Tipos de Acciones]]="","",'Formulario PPGR1'!#REF!)</f>
        <v>#REF!</v>
      </c>
      <c r="F1263" s="419" t="e">
        <f>IF(Tabla46[[#This Row],[Tipos de Acciones]]="","",'Formulario PPGR1'!#REF!)</f>
        <v>#REF!</v>
      </c>
      <c r="G1263" s="416" t="s">
        <v>936</v>
      </c>
      <c r="H1263" s="416" t="s">
        <v>2221</v>
      </c>
      <c r="I1263" s="417" t="s">
        <v>2236</v>
      </c>
      <c r="J1263" s="416" t="s">
        <v>2236</v>
      </c>
      <c r="K1263" s="418" t="s">
        <v>2237</v>
      </c>
      <c r="L1263" s="416" t="s">
        <v>469</v>
      </c>
      <c r="M1263" s="316" t="s">
        <v>2307</v>
      </c>
      <c r="N1263" s="316" t="s">
        <v>1157</v>
      </c>
      <c r="O1263" s="415" t="s">
        <v>2200</v>
      </c>
      <c r="P1263" s="318" t="s">
        <v>1157</v>
      </c>
      <c r="Q1263" s="293" t="s">
        <v>2201</v>
      </c>
      <c r="R1263" s="293">
        <v>2</v>
      </c>
      <c r="S1263" s="517">
        <v>15733.33</v>
      </c>
      <c r="T1263" s="520" t="e">
        <f>+[1]!Tabla46[[#This Row],[Precio Unitario]]*[1]!Tabla46[[#This Row],[Cantidad de Insumos]]</f>
        <v>#REF!</v>
      </c>
      <c r="U1263" s="414">
        <v>239301</v>
      </c>
      <c r="V1263" s="328" t="s">
        <v>926</v>
      </c>
      <c r="W1263" s="420"/>
    </row>
    <row r="1264" spans="2:23" ht="18.75" hidden="1" customHeight="1" x14ac:dyDescent="0.2">
      <c r="B1264" s="419" t="e">
        <f>IF(Tabla46[[#This Row],[Tipos de Acciones]]="","",CONCATENATE(Tabla46[[#This Row],[POA]],".",Tabla46[[#This Row],[SRS]],".",Tabla46[[#This Row],[AREA]],".",Tabla46[[#This Row],[TIPO]]))</f>
        <v>#REF!</v>
      </c>
      <c r="C1264" s="419" t="e">
        <f>IF(Tabla46[[#This Row],[Tipos de Acciones]]="","",'Formulario PPGR1'!#REF!)</f>
        <v>#REF!</v>
      </c>
      <c r="D1264" s="419" t="e">
        <f>IF(Tabla46[[#This Row],[Tipos de Acciones]]="","",'Formulario PPGR1'!#REF!)</f>
        <v>#REF!</v>
      </c>
      <c r="E1264" s="419" t="e">
        <f>IF(Tabla46[[#This Row],[Tipos de Acciones]]="","",'Formulario PPGR1'!#REF!)</f>
        <v>#REF!</v>
      </c>
      <c r="F1264" s="419" t="e">
        <f>IF(Tabla46[[#This Row],[Tipos de Acciones]]="","",'Formulario PPGR1'!#REF!)</f>
        <v>#REF!</v>
      </c>
      <c r="G1264" s="416" t="s">
        <v>936</v>
      </c>
      <c r="H1264" s="416" t="s">
        <v>2221</v>
      </c>
      <c r="I1264" s="417" t="s">
        <v>2222</v>
      </c>
      <c r="J1264" s="416" t="s">
        <v>2222</v>
      </c>
      <c r="K1264" s="418" t="s">
        <v>2226</v>
      </c>
      <c r="L1264" s="416" t="s">
        <v>469</v>
      </c>
      <c r="M1264" s="316" t="s">
        <v>2307</v>
      </c>
      <c r="N1264" s="316" t="s">
        <v>1157</v>
      </c>
      <c r="O1264" s="415" t="s">
        <v>2200</v>
      </c>
      <c r="P1264" s="318" t="s">
        <v>1157</v>
      </c>
      <c r="Q1264" s="293" t="s">
        <v>2201</v>
      </c>
      <c r="R1264" s="293">
        <v>1</v>
      </c>
      <c r="S1264" s="517">
        <v>104465.4</v>
      </c>
      <c r="T1264" s="520" t="e">
        <f>+[1]!Tabla46[[#This Row],[Precio Unitario]]*[1]!Tabla46[[#This Row],[Cantidad de Insumos]]</f>
        <v>#REF!</v>
      </c>
      <c r="U1264" s="414">
        <v>261901</v>
      </c>
      <c r="V1264" s="328" t="s">
        <v>926</v>
      </c>
      <c r="W1264" s="420"/>
    </row>
    <row r="1265" spans="2:23" ht="18.75" hidden="1" customHeight="1" x14ac:dyDescent="0.2">
      <c r="B1265" s="419" t="e">
        <f>IF(Tabla46[[#This Row],[Tipos de Acciones]]="","",CONCATENATE(Tabla46[[#This Row],[POA]],".",Tabla46[[#This Row],[SRS]],".",Tabla46[[#This Row],[AREA]],".",Tabla46[[#This Row],[TIPO]]))</f>
        <v>#REF!</v>
      </c>
      <c r="C1265" s="419" t="e">
        <f>IF(Tabla46[[#This Row],[Tipos de Acciones]]="","",'Formulario PPGR1'!#REF!)</f>
        <v>#REF!</v>
      </c>
      <c r="D1265" s="419" t="e">
        <f>IF(Tabla46[[#This Row],[Tipos de Acciones]]="","",'Formulario PPGR1'!#REF!)</f>
        <v>#REF!</v>
      </c>
      <c r="E1265" s="419" t="e">
        <f>IF(Tabla46[[#This Row],[Tipos de Acciones]]="","",'Formulario PPGR1'!#REF!)</f>
        <v>#REF!</v>
      </c>
      <c r="F1265" s="419" t="e">
        <f>IF(Tabla46[[#This Row],[Tipos de Acciones]]="","",'Formulario PPGR1'!#REF!)</f>
        <v>#REF!</v>
      </c>
      <c r="G1265" s="416" t="s">
        <v>936</v>
      </c>
      <c r="H1265" s="416" t="s">
        <v>2218</v>
      </c>
      <c r="I1265" s="417" t="s">
        <v>2219</v>
      </c>
      <c r="J1265" s="416" t="s">
        <v>2219</v>
      </c>
      <c r="K1265" s="418" t="s">
        <v>2220</v>
      </c>
      <c r="L1265" s="416" t="s">
        <v>469</v>
      </c>
      <c r="M1265" s="316" t="s">
        <v>2307</v>
      </c>
      <c r="N1265" s="316" t="s">
        <v>1157</v>
      </c>
      <c r="O1265" s="415" t="s">
        <v>2200</v>
      </c>
      <c r="P1265" s="318" t="s">
        <v>1157</v>
      </c>
      <c r="Q1265" s="293" t="s">
        <v>2201</v>
      </c>
      <c r="R1265" s="293">
        <v>2</v>
      </c>
      <c r="S1265" s="517">
        <v>8600</v>
      </c>
      <c r="T1265" s="520" t="e">
        <f>+[1]!Tabla46[[#This Row],[Precio Unitario]]*[1]!Tabla46[[#This Row],[Cantidad de Insumos]]</f>
        <v>#REF!</v>
      </c>
      <c r="U1265" s="414">
        <v>239601</v>
      </c>
      <c r="V1265" s="328" t="s">
        <v>926</v>
      </c>
      <c r="W1265" s="420"/>
    </row>
    <row r="1266" spans="2:23" ht="18.75" hidden="1" customHeight="1" x14ac:dyDescent="0.2">
      <c r="B1266" s="419" t="e">
        <f>IF(Tabla46[[#This Row],[Tipos de Acciones]]="","",CONCATENATE(Tabla46[[#This Row],[POA]],".",Tabla46[[#This Row],[SRS]],".",Tabla46[[#This Row],[AREA]],".",Tabla46[[#This Row],[TIPO]]))</f>
        <v>#REF!</v>
      </c>
      <c r="C1266" s="419" t="e">
        <f>IF(Tabla46[[#This Row],[Tipos de Acciones]]="","",'Formulario PPGR1'!#REF!)</f>
        <v>#REF!</v>
      </c>
      <c r="D1266" s="419" t="e">
        <f>IF(Tabla46[[#This Row],[Tipos de Acciones]]="","",'Formulario PPGR1'!#REF!)</f>
        <v>#REF!</v>
      </c>
      <c r="E1266" s="419" t="e">
        <f>IF(Tabla46[[#This Row],[Tipos de Acciones]]="","",'Formulario PPGR1'!#REF!)</f>
        <v>#REF!</v>
      </c>
      <c r="F1266" s="419" t="e">
        <f>IF(Tabla46[[#This Row],[Tipos de Acciones]]="","",'Formulario PPGR1'!#REF!)</f>
        <v>#REF!</v>
      </c>
      <c r="G1266" s="416" t="s">
        <v>936</v>
      </c>
      <c r="H1266" s="416" t="s">
        <v>2221</v>
      </c>
      <c r="I1266" s="417" t="s">
        <v>2222</v>
      </c>
      <c r="J1266" s="416" t="s">
        <v>2222</v>
      </c>
      <c r="K1266" s="418" t="s">
        <v>2223</v>
      </c>
      <c r="L1266" s="416" t="s">
        <v>469</v>
      </c>
      <c r="M1266" s="316" t="s">
        <v>2307</v>
      </c>
      <c r="N1266" s="316" t="s">
        <v>1157</v>
      </c>
      <c r="O1266" s="415" t="s">
        <v>2200</v>
      </c>
      <c r="P1266" s="318" t="s">
        <v>1157</v>
      </c>
      <c r="Q1266" s="293" t="s">
        <v>2201</v>
      </c>
      <c r="R1266" s="293">
        <v>2</v>
      </c>
      <c r="S1266" s="517">
        <v>43660</v>
      </c>
      <c r="T1266" s="520" t="e">
        <f>+[1]!Tabla46[[#This Row],[Precio Unitario]]*[1]!Tabla46[[#This Row],[Cantidad de Insumos]]</f>
        <v>#REF!</v>
      </c>
      <c r="U1266" s="414">
        <v>261901</v>
      </c>
      <c r="V1266" s="328" t="s">
        <v>926</v>
      </c>
      <c r="W1266" s="420"/>
    </row>
    <row r="1267" spans="2:23" ht="18.75" hidden="1" customHeight="1" x14ac:dyDescent="0.2">
      <c r="B1267" s="419" t="e">
        <f>IF(Tabla46[[#This Row],[Tipos de Acciones]]="","",CONCATENATE(Tabla46[[#This Row],[POA]],".",Tabla46[[#This Row],[SRS]],".",Tabla46[[#This Row],[AREA]],".",Tabla46[[#This Row],[TIPO]]))</f>
        <v>#REF!</v>
      </c>
      <c r="C1267" s="419" t="e">
        <f>IF(Tabla46[[#This Row],[Tipos de Acciones]]="","",'Formulario PPGR1'!#REF!)</f>
        <v>#REF!</v>
      </c>
      <c r="D1267" s="419" t="e">
        <f>IF(Tabla46[[#This Row],[Tipos de Acciones]]="","",'Formulario PPGR1'!#REF!)</f>
        <v>#REF!</v>
      </c>
      <c r="E1267" s="419" t="e">
        <f>IF(Tabla46[[#This Row],[Tipos de Acciones]]="","",'Formulario PPGR1'!#REF!)</f>
        <v>#REF!</v>
      </c>
      <c r="F1267" s="419" t="e">
        <f>IF(Tabla46[[#This Row],[Tipos de Acciones]]="","",'Formulario PPGR1'!#REF!)</f>
        <v>#REF!</v>
      </c>
      <c r="G1267" s="416" t="s">
        <v>936</v>
      </c>
      <c r="H1267" s="416" t="s">
        <v>2221</v>
      </c>
      <c r="I1267" s="417" t="s">
        <v>2224</v>
      </c>
      <c r="J1267" s="416" t="s">
        <v>2224</v>
      </c>
      <c r="K1267" s="418" t="s">
        <v>2225</v>
      </c>
      <c r="L1267" s="416" t="s">
        <v>469</v>
      </c>
      <c r="M1267" s="316" t="s">
        <v>2307</v>
      </c>
      <c r="N1267" s="316" t="s">
        <v>1157</v>
      </c>
      <c r="O1267" s="415" t="s">
        <v>2200</v>
      </c>
      <c r="P1267" s="318" t="s">
        <v>1157</v>
      </c>
      <c r="Q1267" s="293" t="s">
        <v>2201</v>
      </c>
      <c r="R1267" s="293">
        <v>1</v>
      </c>
      <c r="S1267" s="517">
        <v>44333.33</v>
      </c>
      <c r="T1267" s="520" t="e">
        <f>+[1]!Tabla46[[#This Row],[Precio Unitario]]*[1]!Tabla46[[#This Row],[Cantidad de Insumos]]</f>
        <v>#REF!</v>
      </c>
      <c r="U1267" s="414">
        <v>239301</v>
      </c>
      <c r="V1267" s="328" t="s">
        <v>926</v>
      </c>
      <c r="W1267" s="420"/>
    </row>
    <row r="1268" spans="2:23" ht="18.75" hidden="1" customHeight="1" x14ac:dyDescent="0.2">
      <c r="B1268" s="419" t="e">
        <f>IF(Tabla46[[#This Row],[Tipos de Acciones]]="","",CONCATENATE(Tabla46[[#This Row],[POA]],".",Tabla46[[#This Row],[SRS]],".",Tabla46[[#This Row],[AREA]],".",Tabla46[[#This Row],[TIPO]]))</f>
        <v>#REF!</v>
      </c>
      <c r="C1268" s="419" t="e">
        <f>IF(Tabla46[[#This Row],[Tipos de Acciones]]="","",'Formulario PPGR1'!#REF!)</f>
        <v>#REF!</v>
      </c>
      <c r="D1268" s="419" t="e">
        <f>IF(Tabla46[[#This Row],[Tipos de Acciones]]="","",'Formulario PPGR1'!#REF!)</f>
        <v>#REF!</v>
      </c>
      <c r="E1268" s="419" t="e">
        <f>IF(Tabla46[[#This Row],[Tipos de Acciones]]="","",'Formulario PPGR1'!#REF!)</f>
        <v>#REF!</v>
      </c>
      <c r="F1268" s="419" t="e">
        <f>IF(Tabla46[[#This Row],[Tipos de Acciones]]="","",'Formulario PPGR1'!#REF!)</f>
        <v>#REF!</v>
      </c>
      <c r="G1268" s="416" t="s">
        <v>936</v>
      </c>
      <c r="H1268" s="416" t="s">
        <v>2221</v>
      </c>
      <c r="I1268" s="417" t="s">
        <v>2231</v>
      </c>
      <c r="J1268" s="416" t="s">
        <v>2231</v>
      </c>
      <c r="K1268" s="418" t="s">
        <v>2232</v>
      </c>
      <c r="L1268" s="416" t="s">
        <v>469</v>
      </c>
      <c r="M1268" s="316" t="s">
        <v>2307</v>
      </c>
      <c r="N1268" s="316" t="s">
        <v>1157</v>
      </c>
      <c r="O1268" s="415" t="s">
        <v>2200</v>
      </c>
      <c r="P1268" s="318" t="s">
        <v>1157</v>
      </c>
      <c r="Q1268" s="293" t="s">
        <v>2201</v>
      </c>
      <c r="R1268" s="293">
        <v>2</v>
      </c>
      <c r="S1268" s="517">
        <v>32099.97</v>
      </c>
      <c r="T1268" s="520" t="e">
        <f>+[1]!Tabla46[[#This Row],[Precio Unitario]]*[1]!Tabla46[[#This Row],[Cantidad de Insumos]]</f>
        <v>#REF!</v>
      </c>
      <c r="U1268" s="414">
        <v>239301</v>
      </c>
      <c r="V1268" s="328" t="s">
        <v>926</v>
      </c>
      <c r="W1268" s="420"/>
    </row>
    <row r="1269" spans="2:23" ht="18.75" hidden="1" customHeight="1" x14ac:dyDescent="0.2">
      <c r="B1269" s="419" t="e">
        <f>IF(Tabla46[[#This Row],[Tipos de Acciones]]="","",CONCATENATE(Tabla46[[#This Row],[POA]],".",Tabla46[[#This Row],[SRS]],".",Tabla46[[#This Row],[AREA]],".",Tabla46[[#This Row],[TIPO]]))</f>
        <v>#REF!</v>
      </c>
      <c r="C1269" s="419" t="e">
        <f>IF(Tabla46[[#This Row],[Tipos de Acciones]]="","",'Formulario PPGR1'!#REF!)</f>
        <v>#REF!</v>
      </c>
      <c r="D1269" s="419" t="e">
        <f>IF(Tabla46[[#This Row],[Tipos de Acciones]]="","",'Formulario PPGR1'!#REF!)</f>
        <v>#REF!</v>
      </c>
      <c r="E1269" s="419" t="e">
        <f>IF(Tabla46[[#This Row],[Tipos de Acciones]]="","",'Formulario PPGR1'!#REF!)</f>
        <v>#REF!</v>
      </c>
      <c r="F1269" s="419" t="e">
        <f>IF(Tabla46[[#This Row],[Tipos de Acciones]]="","",'Formulario PPGR1'!#REF!)</f>
        <v>#REF!</v>
      </c>
      <c r="G1269" s="416" t="s">
        <v>936</v>
      </c>
      <c r="H1269" s="416" t="s">
        <v>2221</v>
      </c>
      <c r="I1269" s="417" t="s">
        <v>2233</v>
      </c>
      <c r="J1269" s="416" t="s">
        <v>2234</v>
      </c>
      <c r="K1269" s="418" t="s">
        <v>2235</v>
      </c>
      <c r="L1269" s="416" t="s">
        <v>469</v>
      </c>
      <c r="M1269" s="316" t="s">
        <v>2307</v>
      </c>
      <c r="N1269" s="316" t="s">
        <v>1157</v>
      </c>
      <c r="O1269" s="415" t="s">
        <v>2200</v>
      </c>
      <c r="P1269" s="318" t="s">
        <v>1157</v>
      </c>
      <c r="Q1269" s="293" t="s">
        <v>2201</v>
      </c>
      <c r="R1269" s="293">
        <v>1</v>
      </c>
      <c r="S1269" s="517">
        <v>8270</v>
      </c>
      <c r="T1269" s="520" t="e">
        <f>+[1]!Tabla46[[#This Row],[Precio Unitario]]*[1]!Tabla46[[#This Row],[Cantidad de Insumos]]</f>
        <v>#REF!</v>
      </c>
      <c r="U1269" s="414">
        <v>239301</v>
      </c>
      <c r="V1269" s="328" t="s">
        <v>926</v>
      </c>
      <c r="W1269" s="420"/>
    </row>
    <row r="1270" spans="2:23" ht="18.75" hidden="1" customHeight="1" x14ac:dyDescent="0.2">
      <c r="B1270" s="419" t="e">
        <f>IF(Tabla46[[#This Row],[Tipos de Acciones]]="","",CONCATENATE(Tabla46[[#This Row],[POA]],".",Tabla46[[#This Row],[SRS]],".",Tabla46[[#This Row],[AREA]],".",Tabla46[[#This Row],[TIPO]]))</f>
        <v>#REF!</v>
      </c>
      <c r="C1270" s="419" t="e">
        <f>IF(Tabla46[[#This Row],[Tipos de Acciones]]="","",'Formulario PPGR1'!#REF!)</f>
        <v>#REF!</v>
      </c>
      <c r="D1270" s="419" t="e">
        <f>IF(Tabla46[[#This Row],[Tipos de Acciones]]="","",'Formulario PPGR1'!#REF!)</f>
        <v>#REF!</v>
      </c>
      <c r="E1270" s="419" t="e">
        <f>IF(Tabla46[[#This Row],[Tipos de Acciones]]="","",'Formulario PPGR1'!#REF!)</f>
        <v>#REF!</v>
      </c>
      <c r="F1270" s="419" t="e">
        <f>IF(Tabla46[[#This Row],[Tipos de Acciones]]="","",'Formulario PPGR1'!#REF!)</f>
        <v>#REF!</v>
      </c>
      <c r="G1270" s="416" t="s">
        <v>936</v>
      </c>
      <c r="H1270" s="416" t="s">
        <v>2221</v>
      </c>
      <c r="I1270" s="417" t="s">
        <v>2241</v>
      </c>
      <c r="J1270" s="416" t="s">
        <v>2241</v>
      </c>
      <c r="K1270" s="418" t="s">
        <v>2242</v>
      </c>
      <c r="L1270" s="416" t="s">
        <v>469</v>
      </c>
      <c r="M1270" s="316" t="s">
        <v>2307</v>
      </c>
      <c r="N1270" s="316" t="s">
        <v>1157</v>
      </c>
      <c r="O1270" s="415" t="s">
        <v>2200</v>
      </c>
      <c r="P1270" s="318" t="s">
        <v>1157</v>
      </c>
      <c r="Q1270" s="293" t="s">
        <v>2201</v>
      </c>
      <c r="R1270" s="293">
        <v>2</v>
      </c>
      <c r="S1270" s="517">
        <v>980</v>
      </c>
      <c r="T1270" s="520" t="e">
        <f>+[1]!Tabla46[[#This Row],[Precio Unitario]]*[1]!Tabla46[[#This Row],[Cantidad de Insumos]]</f>
        <v>#REF!</v>
      </c>
      <c r="U1270" s="414">
        <v>239301</v>
      </c>
      <c r="V1270" s="328" t="s">
        <v>926</v>
      </c>
      <c r="W1270" s="420"/>
    </row>
    <row r="1271" spans="2:23" ht="18.75" hidden="1" customHeight="1" x14ac:dyDescent="0.2">
      <c r="B1271" s="419" t="e">
        <f>IF(Tabla46[[#This Row],[Tipos de Acciones]]="","",CONCATENATE(Tabla46[[#This Row],[POA]],".",Tabla46[[#This Row],[SRS]],".",Tabla46[[#This Row],[AREA]],".",Tabla46[[#This Row],[TIPO]]))</f>
        <v>#REF!</v>
      </c>
      <c r="C1271" s="419" t="e">
        <f>IF(Tabla46[[#This Row],[Tipos de Acciones]]="","",'Formulario PPGR1'!#REF!)</f>
        <v>#REF!</v>
      </c>
      <c r="D1271" s="419" t="e">
        <f>IF(Tabla46[[#This Row],[Tipos de Acciones]]="","",'Formulario PPGR1'!#REF!)</f>
        <v>#REF!</v>
      </c>
      <c r="E1271" s="419" t="e">
        <f>IF(Tabla46[[#This Row],[Tipos de Acciones]]="","",'Formulario PPGR1'!#REF!)</f>
        <v>#REF!</v>
      </c>
      <c r="F1271" s="419" t="e">
        <f>IF(Tabla46[[#This Row],[Tipos de Acciones]]="","",'Formulario PPGR1'!#REF!)</f>
        <v>#REF!</v>
      </c>
      <c r="G1271" s="416" t="s">
        <v>936</v>
      </c>
      <c r="H1271" s="416" t="s">
        <v>2221</v>
      </c>
      <c r="I1271" s="417" t="s">
        <v>2241</v>
      </c>
      <c r="J1271" s="416" t="s">
        <v>2241</v>
      </c>
      <c r="K1271" s="418" t="s">
        <v>2243</v>
      </c>
      <c r="L1271" s="416" t="s">
        <v>469</v>
      </c>
      <c r="M1271" s="316" t="s">
        <v>2307</v>
      </c>
      <c r="N1271" s="316" t="s">
        <v>1157</v>
      </c>
      <c r="O1271" s="415" t="s">
        <v>2200</v>
      </c>
      <c r="P1271" s="318" t="s">
        <v>1157</v>
      </c>
      <c r="Q1271" s="293" t="s">
        <v>2201</v>
      </c>
      <c r="R1271" s="293">
        <v>2</v>
      </c>
      <c r="S1271" s="517">
        <v>3520</v>
      </c>
      <c r="T1271" s="520" t="e">
        <f>+[1]!Tabla46[[#This Row],[Precio Unitario]]*[1]!Tabla46[[#This Row],[Cantidad de Insumos]]</f>
        <v>#REF!</v>
      </c>
      <c r="U1271" s="414">
        <v>239301</v>
      </c>
      <c r="V1271" s="328" t="s">
        <v>926</v>
      </c>
      <c r="W1271" s="420"/>
    </row>
    <row r="1272" spans="2:23" ht="18.75" hidden="1" customHeight="1" x14ac:dyDescent="0.2">
      <c r="B1272" s="419" t="e">
        <f>IF(Tabla46[[#This Row],[Tipos de Acciones]]="","",CONCATENATE(Tabla46[[#This Row],[POA]],".",Tabla46[[#This Row],[SRS]],".",Tabla46[[#This Row],[AREA]],".",Tabla46[[#This Row],[TIPO]]))</f>
        <v>#REF!</v>
      </c>
      <c r="C1272" s="419" t="e">
        <f>IF(Tabla46[[#This Row],[Tipos de Acciones]]="","",'Formulario PPGR1'!#REF!)</f>
        <v>#REF!</v>
      </c>
      <c r="D1272" s="419" t="e">
        <f>IF(Tabla46[[#This Row],[Tipos de Acciones]]="","",'Formulario PPGR1'!#REF!)</f>
        <v>#REF!</v>
      </c>
      <c r="E1272" s="419" t="e">
        <f>IF(Tabla46[[#This Row],[Tipos de Acciones]]="","",'Formulario PPGR1'!#REF!)</f>
        <v>#REF!</v>
      </c>
      <c r="F1272" s="419" t="e">
        <f>IF(Tabla46[[#This Row],[Tipos de Acciones]]="","",'Formulario PPGR1'!#REF!)</f>
        <v>#REF!</v>
      </c>
      <c r="G1272" s="416" t="s">
        <v>936</v>
      </c>
      <c r="H1272" s="416" t="s">
        <v>2221</v>
      </c>
      <c r="I1272" s="417" t="s">
        <v>2236</v>
      </c>
      <c r="J1272" s="416" t="s">
        <v>2236</v>
      </c>
      <c r="K1272" s="418" t="s">
        <v>2239</v>
      </c>
      <c r="L1272" s="416" t="s">
        <v>469</v>
      </c>
      <c r="M1272" s="316" t="s">
        <v>2307</v>
      </c>
      <c r="N1272" s="316" t="s">
        <v>1157</v>
      </c>
      <c r="O1272" s="415" t="s">
        <v>2200</v>
      </c>
      <c r="P1272" s="318" t="s">
        <v>1157</v>
      </c>
      <c r="Q1272" s="293" t="s">
        <v>2201</v>
      </c>
      <c r="R1272" s="293">
        <v>2</v>
      </c>
      <c r="S1272" s="517">
        <v>15733.33</v>
      </c>
      <c r="T1272" s="520" t="e">
        <f>+[1]!Tabla46[[#This Row],[Precio Unitario]]*[1]!Tabla46[[#This Row],[Cantidad de Insumos]]</f>
        <v>#REF!</v>
      </c>
      <c r="U1272" s="414">
        <v>239301</v>
      </c>
      <c r="V1272" s="328" t="s">
        <v>926</v>
      </c>
      <c r="W1272" s="420"/>
    </row>
    <row r="1273" spans="2:23" ht="18.75" hidden="1" customHeight="1" x14ac:dyDescent="0.2">
      <c r="B1273" s="419" t="e">
        <f>IF(Tabla46[[#This Row],[Tipos de Acciones]]="","",CONCATENATE(Tabla46[[#This Row],[POA]],".",Tabla46[[#This Row],[SRS]],".",Tabla46[[#This Row],[AREA]],".",Tabla46[[#This Row],[TIPO]]))</f>
        <v>#REF!</v>
      </c>
      <c r="C1273" s="419" t="e">
        <f>IF(Tabla46[[#This Row],[Tipos de Acciones]]="","",'Formulario PPGR1'!#REF!)</f>
        <v>#REF!</v>
      </c>
      <c r="D1273" s="419" t="e">
        <f>IF(Tabla46[[#This Row],[Tipos de Acciones]]="","",'Formulario PPGR1'!#REF!)</f>
        <v>#REF!</v>
      </c>
      <c r="E1273" s="419" t="e">
        <f>IF(Tabla46[[#This Row],[Tipos de Acciones]]="","",'Formulario PPGR1'!#REF!)</f>
        <v>#REF!</v>
      </c>
      <c r="F1273" s="419" t="e">
        <f>IF(Tabla46[[#This Row],[Tipos de Acciones]]="","",'Formulario PPGR1'!#REF!)</f>
        <v>#REF!</v>
      </c>
      <c r="G1273" s="416" t="s">
        <v>936</v>
      </c>
      <c r="H1273" s="416" t="s">
        <v>2221</v>
      </c>
      <c r="I1273" s="417" t="s">
        <v>2236</v>
      </c>
      <c r="J1273" s="416" t="s">
        <v>2236</v>
      </c>
      <c r="K1273" s="418" t="s">
        <v>2240</v>
      </c>
      <c r="L1273" s="416" t="s">
        <v>469</v>
      </c>
      <c r="M1273" s="316" t="s">
        <v>2307</v>
      </c>
      <c r="N1273" s="316" t="s">
        <v>1157</v>
      </c>
      <c r="O1273" s="415" t="s">
        <v>2200</v>
      </c>
      <c r="P1273" s="318" t="s">
        <v>1157</v>
      </c>
      <c r="Q1273" s="293" t="s">
        <v>2201</v>
      </c>
      <c r="R1273" s="293">
        <v>2</v>
      </c>
      <c r="S1273" s="517">
        <v>4500</v>
      </c>
      <c r="T1273" s="520" t="e">
        <f>+[1]!Tabla46[[#This Row],[Precio Unitario]]*[1]!Tabla46[[#This Row],[Cantidad de Insumos]]</f>
        <v>#REF!</v>
      </c>
      <c r="U1273" s="414">
        <v>239301</v>
      </c>
      <c r="V1273" s="328" t="s">
        <v>926</v>
      </c>
      <c r="W1273" s="420"/>
    </row>
    <row r="1274" spans="2:23" ht="18.75" hidden="1" customHeight="1" x14ac:dyDescent="0.2">
      <c r="B1274" s="419" t="e">
        <f>IF(Tabla46[[#This Row],[Tipos de Acciones]]="","",CONCATENATE(Tabla46[[#This Row],[POA]],".",Tabla46[[#This Row],[SRS]],".",Tabla46[[#This Row],[AREA]],".",Tabla46[[#This Row],[TIPO]]))</f>
        <v>#REF!</v>
      </c>
      <c r="C1274" s="419" t="e">
        <f>IF(Tabla46[[#This Row],[Tipos de Acciones]]="","",'Formulario PPGR1'!#REF!)</f>
        <v>#REF!</v>
      </c>
      <c r="D1274" s="419" t="e">
        <f>IF(Tabla46[[#This Row],[Tipos de Acciones]]="","",'Formulario PPGR1'!#REF!)</f>
        <v>#REF!</v>
      </c>
      <c r="E1274" s="419" t="e">
        <f>IF(Tabla46[[#This Row],[Tipos de Acciones]]="","",'Formulario PPGR1'!#REF!)</f>
        <v>#REF!</v>
      </c>
      <c r="F1274" s="419" t="e">
        <f>IF(Tabla46[[#This Row],[Tipos de Acciones]]="","",'Formulario PPGR1'!#REF!)</f>
        <v>#REF!</v>
      </c>
      <c r="G1274" s="416" t="s">
        <v>936</v>
      </c>
      <c r="H1274" s="416" t="s">
        <v>2209</v>
      </c>
      <c r="I1274" s="417" t="s">
        <v>2200</v>
      </c>
      <c r="J1274" s="416" t="s">
        <v>2248</v>
      </c>
      <c r="K1274" s="418" t="s">
        <v>2248</v>
      </c>
      <c r="L1274" s="416" t="s">
        <v>469</v>
      </c>
      <c r="M1274" s="316" t="s">
        <v>2307</v>
      </c>
      <c r="N1274" s="316" t="s">
        <v>1157</v>
      </c>
      <c r="O1274" s="415" t="s">
        <v>2200</v>
      </c>
      <c r="P1274" s="318" t="s">
        <v>1157</v>
      </c>
      <c r="Q1274" s="293" t="s">
        <v>2201</v>
      </c>
      <c r="R1274" s="293">
        <v>1</v>
      </c>
      <c r="S1274" s="517">
        <v>30000</v>
      </c>
      <c r="T1274" s="520" t="e">
        <f>+[1]!Tabla46[[#This Row],[Precio Unitario]]*[1]!Tabla46[[#This Row],[Cantidad de Insumos]]</f>
        <v>#REF!</v>
      </c>
      <c r="U1274" s="414">
        <v>265801</v>
      </c>
      <c r="V1274" s="328" t="s">
        <v>926</v>
      </c>
      <c r="W1274" s="420"/>
    </row>
    <row r="1275" spans="2:23" ht="18.75" hidden="1" customHeight="1" x14ac:dyDescent="0.2">
      <c r="B1275" s="419" t="e">
        <f>IF(Tabla46[[#This Row],[Tipos de Acciones]]="","",CONCATENATE(Tabla46[[#This Row],[POA]],".",Tabla46[[#This Row],[SRS]],".",Tabla46[[#This Row],[AREA]],".",Tabla46[[#This Row],[TIPO]]))</f>
        <v>#REF!</v>
      </c>
      <c r="C1275" s="419" t="e">
        <f>IF(Tabla46[[#This Row],[Tipos de Acciones]]="","",'Formulario PPGR1'!#REF!)</f>
        <v>#REF!</v>
      </c>
      <c r="D1275" s="419" t="e">
        <f>IF(Tabla46[[#This Row],[Tipos de Acciones]]="","",'Formulario PPGR1'!#REF!)</f>
        <v>#REF!</v>
      </c>
      <c r="E1275" s="419" t="e">
        <f>IF(Tabla46[[#This Row],[Tipos de Acciones]]="","",'Formulario PPGR1'!#REF!)</f>
        <v>#REF!</v>
      </c>
      <c r="F1275" s="419" t="e">
        <f>IF(Tabla46[[#This Row],[Tipos de Acciones]]="","",'Formulario PPGR1'!#REF!)</f>
        <v>#REF!</v>
      </c>
      <c r="G1275" s="416" t="s">
        <v>934</v>
      </c>
      <c r="H1275" s="416" t="s">
        <v>2209</v>
      </c>
      <c r="I1275" s="417" t="s">
        <v>2200</v>
      </c>
      <c r="J1275" s="416" t="s">
        <v>2248</v>
      </c>
      <c r="K1275" s="418" t="s">
        <v>2248</v>
      </c>
      <c r="L1275" s="416" t="s">
        <v>469</v>
      </c>
      <c r="M1275" s="316" t="s">
        <v>2307</v>
      </c>
      <c r="N1275" s="316" t="s">
        <v>1157</v>
      </c>
      <c r="O1275" s="415" t="s">
        <v>2200</v>
      </c>
      <c r="P1275" s="318" t="s">
        <v>1157</v>
      </c>
      <c r="Q1275" s="293" t="s">
        <v>2201</v>
      </c>
      <c r="R1275" s="293">
        <v>3</v>
      </c>
      <c r="S1275" s="517">
        <v>5000</v>
      </c>
      <c r="T1275" s="520" t="e">
        <f>+[1]!Tabla46[[#This Row],[Precio Unitario]]*[1]!Tabla46[[#This Row],[Cantidad de Insumos]]</f>
        <v>#REF!</v>
      </c>
      <c r="U1275" s="414">
        <v>265801</v>
      </c>
      <c r="V1275" s="328" t="s">
        <v>926</v>
      </c>
      <c r="W1275" s="420"/>
    </row>
    <row r="1276" spans="2:23" ht="18.75" hidden="1" customHeight="1" x14ac:dyDescent="0.2">
      <c r="B1276" s="419" t="e">
        <f>IF(Tabla46[[#This Row],[Tipos de Acciones]]="","",CONCATENATE(Tabla46[[#This Row],[POA]],".",Tabla46[[#This Row],[SRS]],".",Tabla46[[#This Row],[AREA]],".",Tabla46[[#This Row],[TIPO]]))</f>
        <v>#REF!</v>
      </c>
      <c r="C1276" s="419" t="e">
        <f>IF(Tabla46[[#This Row],[Tipos de Acciones]]="","",'Formulario PPGR1'!#REF!)</f>
        <v>#REF!</v>
      </c>
      <c r="D1276" s="419" t="e">
        <f>IF(Tabla46[[#This Row],[Tipos de Acciones]]="","",'Formulario PPGR1'!#REF!)</f>
        <v>#REF!</v>
      </c>
      <c r="E1276" s="419" t="e">
        <f>IF(Tabla46[[#This Row],[Tipos de Acciones]]="","",'Formulario PPGR1'!#REF!)</f>
        <v>#REF!</v>
      </c>
      <c r="F1276" s="419" t="e">
        <f>IF(Tabla46[[#This Row],[Tipos de Acciones]]="","",'Formulario PPGR1'!#REF!)</f>
        <v>#REF!</v>
      </c>
      <c r="G1276" s="416" t="s">
        <v>936</v>
      </c>
      <c r="H1276" s="416" t="s">
        <v>2221</v>
      </c>
      <c r="I1276" s="417" t="s">
        <v>2244</v>
      </c>
      <c r="J1276" s="416" t="s">
        <v>2244</v>
      </c>
      <c r="K1276" s="418" t="s">
        <v>2245</v>
      </c>
      <c r="L1276" s="416" t="s">
        <v>469</v>
      </c>
      <c r="M1276" s="316" t="s">
        <v>2307</v>
      </c>
      <c r="N1276" s="316" t="s">
        <v>1157</v>
      </c>
      <c r="O1276" s="415" t="s">
        <v>2200</v>
      </c>
      <c r="P1276" s="318" t="s">
        <v>1157</v>
      </c>
      <c r="Q1276" s="293" t="s">
        <v>2201</v>
      </c>
      <c r="R1276" s="293">
        <v>1</v>
      </c>
      <c r="S1276" s="517">
        <v>14666.65</v>
      </c>
      <c r="T1276" s="520" t="e">
        <f>+[1]!Tabla46[[#This Row],[Precio Unitario]]*[1]!Tabla46[[#This Row],[Cantidad de Insumos]]</f>
        <v>#REF!</v>
      </c>
      <c r="U1276" s="414">
        <v>239601</v>
      </c>
      <c r="V1276" s="328" t="s">
        <v>926</v>
      </c>
      <c r="W1276" s="420"/>
    </row>
    <row r="1277" spans="2:23" ht="18.75" hidden="1" customHeight="1" x14ac:dyDescent="0.2">
      <c r="B1277" s="419" t="e">
        <f>IF(Tabla46[[#This Row],[Tipos de Acciones]]="","",CONCATENATE(Tabla46[[#This Row],[POA]],".",Tabla46[[#This Row],[SRS]],".",Tabla46[[#This Row],[AREA]],".",Tabla46[[#This Row],[TIPO]]))</f>
        <v>#REF!</v>
      </c>
      <c r="C1277" s="419" t="e">
        <f>IF(Tabla46[[#This Row],[Tipos de Acciones]]="","",'Formulario PPGR1'!#REF!)</f>
        <v>#REF!</v>
      </c>
      <c r="D1277" s="419" t="e">
        <f>IF(Tabla46[[#This Row],[Tipos de Acciones]]="","",'Formulario PPGR1'!#REF!)</f>
        <v>#REF!</v>
      </c>
      <c r="E1277" s="419" t="e">
        <f>IF(Tabla46[[#This Row],[Tipos de Acciones]]="","",'Formulario PPGR1'!#REF!)</f>
        <v>#REF!</v>
      </c>
      <c r="F1277" s="419" t="e">
        <f>IF(Tabla46[[#This Row],[Tipos de Acciones]]="","",'Formulario PPGR1'!#REF!)</f>
        <v>#REF!</v>
      </c>
      <c r="G1277" s="416" t="s">
        <v>936</v>
      </c>
      <c r="H1277" s="416" t="s">
        <v>2221</v>
      </c>
      <c r="I1277" s="417" t="s">
        <v>2246</v>
      </c>
      <c r="J1277" s="416" t="s">
        <v>2246</v>
      </c>
      <c r="K1277" s="418" t="s">
        <v>2247</v>
      </c>
      <c r="L1277" s="416" t="s">
        <v>469</v>
      </c>
      <c r="M1277" s="316" t="s">
        <v>2307</v>
      </c>
      <c r="N1277" s="316" t="s">
        <v>1157</v>
      </c>
      <c r="O1277" s="415" t="s">
        <v>2200</v>
      </c>
      <c r="P1277" s="318" t="s">
        <v>1157</v>
      </c>
      <c r="Q1277" s="293" t="s">
        <v>2201</v>
      </c>
      <c r="R1277" s="293">
        <v>1</v>
      </c>
      <c r="S1277" s="517">
        <v>257712</v>
      </c>
      <c r="T1277" s="520" t="e">
        <f>+[1]!Tabla46[[#This Row],[Precio Unitario]]*[1]!Tabla46[[#This Row],[Cantidad de Insumos]]</f>
        <v>#REF!</v>
      </c>
      <c r="U1277" s="414">
        <v>261401</v>
      </c>
      <c r="V1277" s="328" t="s">
        <v>926</v>
      </c>
      <c r="W1277" s="420"/>
    </row>
    <row r="1278" spans="2:23" ht="18.75" hidden="1" customHeight="1" x14ac:dyDescent="0.2">
      <c r="B1278" s="419" t="e">
        <f>IF(Tabla46[[#This Row],[Tipos de Acciones]]="","",CONCATENATE(Tabla46[[#This Row],[POA]],".",Tabla46[[#This Row],[SRS]],".",Tabla46[[#This Row],[AREA]],".",Tabla46[[#This Row],[TIPO]]))</f>
        <v>#REF!</v>
      </c>
      <c r="C1278" s="419" t="e">
        <f>IF(Tabla46[[#This Row],[Tipos de Acciones]]="","",'Formulario PPGR1'!#REF!)</f>
        <v>#REF!</v>
      </c>
      <c r="D1278" s="419" t="e">
        <f>IF(Tabla46[[#This Row],[Tipos de Acciones]]="","",'Formulario PPGR1'!#REF!)</f>
        <v>#REF!</v>
      </c>
      <c r="E1278" s="419" t="e">
        <f>IF(Tabla46[[#This Row],[Tipos de Acciones]]="","",'Formulario PPGR1'!#REF!)</f>
        <v>#REF!</v>
      </c>
      <c r="F1278" s="419" t="e">
        <f>IF(Tabla46[[#This Row],[Tipos de Acciones]]="","",'Formulario PPGR1'!#REF!)</f>
        <v>#REF!</v>
      </c>
      <c r="G1278" s="416" t="s">
        <v>936</v>
      </c>
      <c r="H1278" s="416" t="s">
        <v>2221</v>
      </c>
      <c r="I1278" s="417" t="s">
        <v>2236</v>
      </c>
      <c r="J1278" s="416" t="s">
        <v>2236</v>
      </c>
      <c r="K1278" s="418" t="s">
        <v>2238</v>
      </c>
      <c r="L1278" s="416" t="s">
        <v>469</v>
      </c>
      <c r="M1278" s="316" t="s">
        <v>2307</v>
      </c>
      <c r="N1278" s="316" t="s">
        <v>1157</v>
      </c>
      <c r="O1278" s="415" t="s">
        <v>2200</v>
      </c>
      <c r="P1278" s="318" t="s">
        <v>1157</v>
      </c>
      <c r="Q1278" s="293" t="s">
        <v>2201</v>
      </c>
      <c r="R1278" s="293">
        <v>2</v>
      </c>
      <c r="S1278" s="517">
        <v>4500</v>
      </c>
      <c r="T1278" s="520" t="e">
        <f>+[1]!Tabla46[[#This Row],[Precio Unitario]]*[1]!Tabla46[[#This Row],[Cantidad de Insumos]]</f>
        <v>#REF!</v>
      </c>
      <c r="U1278" s="414">
        <v>239301</v>
      </c>
      <c r="V1278" s="328" t="s">
        <v>926</v>
      </c>
      <c r="W1278" s="420"/>
    </row>
    <row r="1279" spans="2:23" ht="18.75" hidden="1" customHeight="1" x14ac:dyDescent="0.2">
      <c r="B1279" s="419" t="e">
        <f>IF(Tabla46[[#This Row],[Tipos de Acciones]]="","",CONCATENATE(Tabla46[[#This Row],[POA]],".",Tabla46[[#This Row],[SRS]],".",Tabla46[[#This Row],[AREA]],".",Tabla46[[#This Row],[TIPO]]))</f>
        <v>#REF!</v>
      </c>
      <c r="C1279" s="419" t="e">
        <f>IF(Tabla46[[#This Row],[Tipos de Acciones]]="","",'Formulario PPGR1'!#REF!)</f>
        <v>#REF!</v>
      </c>
      <c r="D1279" s="419" t="e">
        <f>IF(Tabla46[[#This Row],[Tipos de Acciones]]="","",'Formulario PPGR1'!#REF!)</f>
        <v>#REF!</v>
      </c>
      <c r="E1279" s="419" t="e">
        <f>IF(Tabla46[[#This Row],[Tipos de Acciones]]="","",'Formulario PPGR1'!#REF!)</f>
        <v>#REF!</v>
      </c>
      <c r="F1279" s="419" t="e">
        <f>IF(Tabla46[[#This Row],[Tipos de Acciones]]="","",'Formulario PPGR1'!#REF!)</f>
        <v>#REF!</v>
      </c>
      <c r="G1279" s="416" t="s">
        <v>936</v>
      </c>
      <c r="H1279" s="416" t="s">
        <v>2221</v>
      </c>
      <c r="I1279" s="417" t="s">
        <v>2227</v>
      </c>
      <c r="J1279" s="416" t="s">
        <v>2227</v>
      </c>
      <c r="K1279" s="418" t="s">
        <v>2228</v>
      </c>
      <c r="L1279" s="416" t="s">
        <v>469</v>
      </c>
      <c r="M1279" s="316" t="s">
        <v>2307</v>
      </c>
      <c r="N1279" s="316" t="s">
        <v>1157</v>
      </c>
      <c r="O1279" s="415" t="s">
        <v>2200</v>
      </c>
      <c r="P1279" s="318" t="s">
        <v>1157</v>
      </c>
      <c r="Q1279" s="293" t="s">
        <v>2201</v>
      </c>
      <c r="R1279" s="293">
        <v>1</v>
      </c>
      <c r="S1279" s="517">
        <v>12836.04</v>
      </c>
      <c r="T1279" s="520" t="e">
        <f>+[1]!Tabla46[[#This Row],[Precio Unitario]]*[1]!Tabla46[[#This Row],[Cantidad de Insumos]]</f>
        <v>#REF!</v>
      </c>
      <c r="U1279" s="414">
        <v>239301</v>
      </c>
      <c r="V1279" s="328" t="s">
        <v>926</v>
      </c>
      <c r="W1279" s="420"/>
    </row>
    <row r="1280" spans="2:23" ht="18.75" customHeight="1" x14ac:dyDescent="0.2">
      <c r="B1280" s="419" t="e">
        <f>IF(Tabla46[[#This Row],[Tipos de Acciones]]="","",CONCATENATE(Tabla46[[#This Row],[POA]],".",Tabla46[[#This Row],[SRS]],".",Tabla46[[#This Row],[AREA]],".",Tabla46[[#This Row],[TIPO]]))</f>
        <v>#REF!</v>
      </c>
      <c r="C1280" s="419" t="e">
        <f>IF(Tabla46[[#This Row],[Tipos de Acciones]]="","",'Formulario PPGR1'!#REF!)</f>
        <v>#REF!</v>
      </c>
      <c r="D1280" s="419" t="e">
        <f>IF(Tabla46[[#This Row],[Tipos de Acciones]]="","",'Formulario PPGR1'!#REF!)</f>
        <v>#REF!</v>
      </c>
      <c r="E1280" s="419" t="e">
        <f>IF(Tabla46[[#This Row],[Tipos de Acciones]]="","",'Formulario PPGR1'!#REF!)</f>
        <v>#REF!</v>
      </c>
      <c r="F1280" s="419" t="e">
        <f>IF(Tabla46[[#This Row],[Tipos de Acciones]]="","",'Formulario PPGR1'!#REF!)</f>
        <v>#REF!</v>
      </c>
      <c r="G1280" s="416" t="s">
        <v>936</v>
      </c>
      <c r="H1280" s="416" t="s">
        <v>2221</v>
      </c>
      <c r="I1280" s="417" t="s">
        <v>2229</v>
      </c>
      <c r="J1280" s="416" t="s">
        <v>2229</v>
      </c>
      <c r="K1280" s="418" t="s">
        <v>2230</v>
      </c>
      <c r="L1280" s="416" t="s">
        <v>469</v>
      </c>
      <c r="M1280" s="316" t="s">
        <v>2307</v>
      </c>
      <c r="N1280" s="316" t="s">
        <v>1157</v>
      </c>
      <c r="O1280" s="415" t="s">
        <v>2200</v>
      </c>
      <c r="P1280" s="318" t="s">
        <v>1157</v>
      </c>
      <c r="Q1280" s="293" t="s">
        <v>2201</v>
      </c>
      <c r="R1280" s="293">
        <v>1</v>
      </c>
      <c r="S1280" s="517">
        <v>180000</v>
      </c>
      <c r="T1280" s="520" t="e">
        <f>+[1]!Tabla46[[#This Row],[Precio Unitario]]*[1]!Tabla46[[#This Row],[Cantidad de Insumos]]</f>
        <v>#REF!</v>
      </c>
      <c r="U1280" s="414">
        <v>263101</v>
      </c>
      <c r="V1280" s="328" t="s">
        <v>926</v>
      </c>
      <c r="W1280" s="420"/>
    </row>
    <row r="1281" spans="2:23" ht="18.75" hidden="1" customHeight="1" x14ac:dyDescent="0.2">
      <c r="B1281" s="419" t="e">
        <f>IF(Tabla46[[#This Row],[Tipos de Acciones]]="","",CONCATENATE(Tabla46[[#This Row],[POA]],".",Tabla46[[#This Row],[SRS]],".",Tabla46[[#This Row],[AREA]],".",Tabla46[[#This Row],[TIPO]]))</f>
        <v>#REF!</v>
      </c>
      <c r="C1281" s="419" t="e">
        <f>IF(Tabla46[[#This Row],[Tipos de Acciones]]="","",'Formulario PPGR1'!#REF!)</f>
        <v>#REF!</v>
      </c>
      <c r="D1281" s="419" t="e">
        <f>IF(Tabla46[[#This Row],[Tipos de Acciones]]="","",'Formulario PPGR1'!#REF!)</f>
        <v>#REF!</v>
      </c>
      <c r="E1281" s="419" t="e">
        <f>IF(Tabla46[[#This Row],[Tipos de Acciones]]="","",'Formulario PPGR1'!#REF!)</f>
        <v>#REF!</v>
      </c>
      <c r="F1281" s="419" t="e">
        <f>IF(Tabla46[[#This Row],[Tipos de Acciones]]="","",'Formulario PPGR1'!#REF!)</f>
        <v>#REF!</v>
      </c>
      <c r="G1281" s="416" t="s">
        <v>934</v>
      </c>
      <c r="H1281" s="416" t="s">
        <v>2206</v>
      </c>
      <c r="I1281" s="417" t="s">
        <v>2212</v>
      </c>
      <c r="J1281" s="416" t="s">
        <v>2212</v>
      </c>
      <c r="K1281" s="418" t="s">
        <v>2213</v>
      </c>
      <c r="L1281" s="416" t="s">
        <v>469</v>
      </c>
      <c r="M1281" s="316" t="s">
        <v>2307</v>
      </c>
      <c r="N1281" s="316" t="s">
        <v>1157</v>
      </c>
      <c r="O1281" s="415" t="s">
        <v>2200</v>
      </c>
      <c r="P1281" s="318" t="s">
        <v>1157</v>
      </c>
      <c r="Q1281" s="293" t="s">
        <v>2201</v>
      </c>
      <c r="R1281" s="293">
        <v>3</v>
      </c>
      <c r="S1281" s="517">
        <v>5000</v>
      </c>
      <c r="T1281" s="520" t="e">
        <f>+[1]!Tabla46[[#This Row],[Precio Unitario]]*[1]!Tabla46[[#This Row],[Cantidad de Insumos]]</f>
        <v>#REF!</v>
      </c>
      <c r="U1281" s="414">
        <v>261301</v>
      </c>
      <c r="V1281" s="328" t="s">
        <v>926</v>
      </c>
      <c r="W1281" s="420"/>
    </row>
    <row r="1282" spans="2:23" ht="18.75" hidden="1" customHeight="1" x14ac:dyDescent="0.2">
      <c r="B1282" s="419" t="e">
        <f>IF(Tabla46[[#This Row],[Tipos de Acciones]]="","",CONCATENATE(Tabla46[[#This Row],[POA]],".",Tabla46[[#This Row],[SRS]],".",Tabla46[[#This Row],[AREA]],".",Tabla46[[#This Row],[TIPO]]))</f>
        <v>#REF!</v>
      </c>
      <c r="C1282" s="419" t="e">
        <f>IF(Tabla46[[#This Row],[Tipos de Acciones]]="","",'Formulario PPGR1'!#REF!)</f>
        <v>#REF!</v>
      </c>
      <c r="D1282" s="419" t="e">
        <f>IF(Tabla46[[#This Row],[Tipos de Acciones]]="","",'Formulario PPGR1'!#REF!)</f>
        <v>#REF!</v>
      </c>
      <c r="E1282" s="419" t="e">
        <f>IF(Tabla46[[#This Row],[Tipos de Acciones]]="","",'Formulario PPGR1'!#REF!)</f>
        <v>#REF!</v>
      </c>
      <c r="F1282" s="419" t="e">
        <f>IF(Tabla46[[#This Row],[Tipos de Acciones]]="","",'Formulario PPGR1'!#REF!)</f>
        <v>#REF!</v>
      </c>
      <c r="G1282" s="416" t="s">
        <v>936</v>
      </c>
      <c r="H1282" s="416" t="s">
        <v>2215</v>
      </c>
      <c r="I1282" s="417" t="s">
        <v>2216</v>
      </c>
      <c r="J1282" s="416" t="s">
        <v>2216</v>
      </c>
      <c r="K1282" s="418" t="s">
        <v>2217</v>
      </c>
      <c r="L1282" s="416" t="s">
        <v>469</v>
      </c>
      <c r="M1282" s="316" t="s">
        <v>2307</v>
      </c>
      <c r="N1282" s="316" t="s">
        <v>1157</v>
      </c>
      <c r="O1282" s="415" t="s">
        <v>2200</v>
      </c>
      <c r="P1282" s="318" t="s">
        <v>1157</v>
      </c>
      <c r="Q1282" s="293" t="s">
        <v>2201</v>
      </c>
      <c r="R1282" s="293">
        <v>1</v>
      </c>
      <c r="S1282" s="517">
        <v>15000</v>
      </c>
      <c r="T1282" s="520" t="e">
        <f>+[1]!Tabla46[[#This Row],[Precio Unitario]]*[1]!Tabla46[[#This Row],[Cantidad de Insumos]]</f>
        <v>#REF!</v>
      </c>
      <c r="U1282" s="414">
        <v>239601</v>
      </c>
      <c r="V1282" s="328" t="s">
        <v>926</v>
      </c>
      <c r="W1282" s="420"/>
    </row>
    <row r="1283" spans="2:23" ht="18.75" hidden="1" customHeight="1" x14ac:dyDescent="0.2">
      <c r="B1283" s="419" t="e">
        <f>IF(Tabla46[[#This Row],[Tipos de Acciones]]="","",CONCATENATE(Tabla46[[#This Row],[POA]],".",Tabla46[[#This Row],[SRS]],".",Tabla46[[#This Row],[AREA]],".",Tabla46[[#This Row],[TIPO]]))</f>
        <v>#REF!</v>
      </c>
      <c r="C1283" s="419" t="e">
        <f>IF(Tabla46[[#This Row],[Tipos de Acciones]]="","",'Formulario PPGR1'!#REF!)</f>
        <v>#REF!</v>
      </c>
      <c r="D1283" s="419" t="e">
        <f>IF(Tabla46[[#This Row],[Tipos de Acciones]]="","",'Formulario PPGR1'!#REF!)</f>
        <v>#REF!</v>
      </c>
      <c r="E1283" s="419" t="e">
        <f>IF(Tabla46[[#This Row],[Tipos de Acciones]]="","",'Formulario PPGR1'!#REF!)</f>
        <v>#REF!</v>
      </c>
      <c r="F1283" s="419" t="e">
        <f>IF(Tabla46[[#This Row],[Tipos de Acciones]]="","",'Formulario PPGR1'!#REF!)</f>
        <v>#REF!</v>
      </c>
      <c r="G1283" s="416" t="s">
        <v>936</v>
      </c>
      <c r="H1283" s="416" t="s">
        <v>2206</v>
      </c>
      <c r="I1283" s="417" t="s">
        <v>2212</v>
      </c>
      <c r="J1283" s="416" t="s">
        <v>2212</v>
      </c>
      <c r="K1283" s="418" t="s">
        <v>2213</v>
      </c>
      <c r="L1283" s="416" t="s">
        <v>469</v>
      </c>
      <c r="M1283" s="316" t="s">
        <v>2308</v>
      </c>
      <c r="N1283" s="316" t="s">
        <v>1157</v>
      </c>
      <c r="O1283" s="415" t="s">
        <v>2200</v>
      </c>
      <c r="P1283" s="318" t="s">
        <v>1157</v>
      </c>
      <c r="Q1283" s="293" t="s">
        <v>2201</v>
      </c>
      <c r="R1283" s="293">
        <v>1</v>
      </c>
      <c r="S1283" s="517">
        <v>56050</v>
      </c>
      <c r="T1283" s="520" t="e">
        <f>+[1]!Tabla46[[#This Row],[Precio Unitario]]*[1]!Tabla46[[#This Row],[Cantidad de Insumos]]</f>
        <v>#REF!</v>
      </c>
      <c r="U1283" s="414">
        <v>261301</v>
      </c>
      <c r="V1283" s="328" t="s">
        <v>926</v>
      </c>
      <c r="W1283" s="420"/>
    </row>
    <row r="1284" spans="2:23" ht="18.75" hidden="1" customHeight="1" x14ac:dyDescent="0.2">
      <c r="B1284" s="419" t="e">
        <f>IF(Tabla46[[#This Row],[Tipos de Acciones]]="","",CONCATENATE(Tabla46[[#This Row],[POA]],".",Tabla46[[#This Row],[SRS]],".",Tabla46[[#This Row],[AREA]],".",Tabla46[[#This Row],[TIPO]]))</f>
        <v>#REF!</v>
      </c>
      <c r="C1284" s="419" t="e">
        <f>IF(Tabla46[[#This Row],[Tipos de Acciones]]="","",'Formulario PPGR1'!#REF!)</f>
        <v>#REF!</v>
      </c>
      <c r="D1284" s="419" t="e">
        <f>IF(Tabla46[[#This Row],[Tipos de Acciones]]="","",'Formulario PPGR1'!#REF!)</f>
        <v>#REF!</v>
      </c>
      <c r="E1284" s="419" t="e">
        <f>IF(Tabla46[[#This Row],[Tipos de Acciones]]="","",'Formulario PPGR1'!#REF!)</f>
        <v>#REF!</v>
      </c>
      <c r="F1284" s="419" t="e">
        <f>IF(Tabla46[[#This Row],[Tipos de Acciones]]="","",'Formulario PPGR1'!#REF!)</f>
        <v>#REF!</v>
      </c>
      <c r="G1284" s="416" t="s">
        <v>934</v>
      </c>
      <c r="H1284" s="416" t="s">
        <v>2206</v>
      </c>
      <c r="I1284" s="417" t="s">
        <v>2212</v>
      </c>
      <c r="J1284" s="416" t="s">
        <v>2212</v>
      </c>
      <c r="K1284" s="418" t="s">
        <v>2213</v>
      </c>
      <c r="L1284" s="416" t="s">
        <v>469</v>
      </c>
      <c r="M1284" s="316" t="s">
        <v>2308</v>
      </c>
      <c r="N1284" s="316" t="s">
        <v>1157</v>
      </c>
      <c r="O1284" s="415" t="s">
        <v>2200</v>
      </c>
      <c r="P1284" s="318" t="s">
        <v>1157</v>
      </c>
      <c r="Q1284" s="293" t="s">
        <v>2201</v>
      </c>
      <c r="R1284" s="293">
        <v>3</v>
      </c>
      <c r="S1284" s="517">
        <v>5000</v>
      </c>
      <c r="T1284" s="520" t="e">
        <f>+[1]!Tabla46[[#This Row],[Precio Unitario]]*[1]!Tabla46[[#This Row],[Cantidad de Insumos]]</f>
        <v>#REF!</v>
      </c>
      <c r="U1284" s="414">
        <v>261301</v>
      </c>
      <c r="V1284" s="328" t="s">
        <v>926</v>
      </c>
      <c r="W1284" s="420"/>
    </row>
    <row r="1285" spans="2:23" ht="18.75" hidden="1" customHeight="1" x14ac:dyDescent="0.2">
      <c r="B1285" s="419" t="e">
        <f>IF(Tabla46[[#This Row],[Tipos de Acciones]]="","",CONCATENATE(Tabla46[[#This Row],[POA]],".",Tabla46[[#This Row],[SRS]],".",Tabla46[[#This Row],[AREA]],".",Tabla46[[#This Row],[TIPO]]))</f>
        <v>#REF!</v>
      </c>
      <c r="C1285" s="419" t="e">
        <f>IF(Tabla46[[#This Row],[Tipos de Acciones]]="","",'Formulario PPGR1'!#REF!)</f>
        <v>#REF!</v>
      </c>
      <c r="D1285" s="419" t="e">
        <f>IF(Tabla46[[#This Row],[Tipos de Acciones]]="","",'Formulario PPGR1'!#REF!)</f>
        <v>#REF!</v>
      </c>
      <c r="E1285" s="419" t="e">
        <f>IF(Tabla46[[#This Row],[Tipos de Acciones]]="","",'Formulario PPGR1'!#REF!)</f>
        <v>#REF!</v>
      </c>
      <c r="F1285" s="419" t="e">
        <f>IF(Tabla46[[#This Row],[Tipos de Acciones]]="","",'Formulario PPGR1'!#REF!)</f>
        <v>#REF!</v>
      </c>
      <c r="G1285" s="416" t="s">
        <v>936</v>
      </c>
      <c r="H1285" s="416" t="s">
        <v>2215</v>
      </c>
      <c r="I1285" s="417" t="s">
        <v>2216</v>
      </c>
      <c r="J1285" s="416" t="s">
        <v>2216</v>
      </c>
      <c r="K1285" s="418" t="s">
        <v>2217</v>
      </c>
      <c r="L1285" s="416" t="s">
        <v>469</v>
      </c>
      <c r="M1285" s="316" t="s">
        <v>2308</v>
      </c>
      <c r="N1285" s="316" t="s">
        <v>1157</v>
      </c>
      <c r="O1285" s="415" t="s">
        <v>2200</v>
      </c>
      <c r="P1285" s="318" t="s">
        <v>1157</v>
      </c>
      <c r="Q1285" s="293" t="s">
        <v>2201</v>
      </c>
      <c r="R1285" s="293">
        <v>1</v>
      </c>
      <c r="S1285" s="517">
        <v>15000</v>
      </c>
      <c r="T1285" s="520" t="e">
        <f>+[1]!Tabla46[[#This Row],[Precio Unitario]]*[1]!Tabla46[[#This Row],[Cantidad de Insumos]]</f>
        <v>#REF!</v>
      </c>
      <c r="U1285" s="414">
        <v>239601</v>
      </c>
      <c r="V1285" s="328" t="s">
        <v>926</v>
      </c>
      <c r="W1285" s="420"/>
    </row>
    <row r="1286" spans="2:23" ht="18.75" hidden="1" customHeight="1" x14ac:dyDescent="0.2">
      <c r="B1286" s="419" t="e">
        <f>IF(Tabla46[[#This Row],[Tipos de Acciones]]="","",CONCATENATE(Tabla46[[#This Row],[POA]],".",Tabla46[[#This Row],[SRS]],".",Tabla46[[#This Row],[AREA]],".",Tabla46[[#This Row],[TIPO]]))</f>
        <v>#REF!</v>
      </c>
      <c r="C1286" s="419" t="e">
        <f>IF(Tabla46[[#This Row],[Tipos de Acciones]]="","",'Formulario PPGR1'!#REF!)</f>
        <v>#REF!</v>
      </c>
      <c r="D1286" s="419" t="e">
        <f>IF(Tabla46[[#This Row],[Tipos de Acciones]]="","",'Formulario PPGR1'!#REF!)</f>
        <v>#REF!</v>
      </c>
      <c r="E1286" s="419" t="e">
        <f>IF(Tabla46[[#This Row],[Tipos de Acciones]]="","",'Formulario PPGR1'!#REF!)</f>
        <v>#REF!</v>
      </c>
      <c r="F1286" s="419" t="e">
        <f>IF(Tabla46[[#This Row],[Tipos de Acciones]]="","",'Formulario PPGR1'!#REF!)</f>
        <v>#REF!</v>
      </c>
      <c r="G1286" s="416" t="s">
        <v>936</v>
      </c>
      <c r="H1286" s="416" t="s">
        <v>2218</v>
      </c>
      <c r="I1286" s="417" t="s">
        <v>2219</v>
      </c>
      <c r="J1286" s="416" t="s">
        <v>2219</v>
      </c>
      <c r="K1286" s="418" t="s">
        <v>2220</v>
      </c>
      <c r="L1286" s="416" t="s">
        <v>469</v>
      </c>
      <c r="M1286" s="316" t="s">
        <v>2308</v>
      </c>
      <c r="N1286" s="316" t="s">
        <v>1157</v>
      </c>
      <c r="O1286" s="415" t="s">
        <v>2200</v>
      </c>
      <c r="P1286" s="318" t="s">
        <v>1157</v>
      </c>
      <c r="Q1286" s="293" t="s">
        <v>2201</v>
      </c>
      <c r="R1286" s="293">
        <v>2</v>
      </c>
      <c r="S1286" s="517">
        <v>8600</v>
      </c>
      <c r="T1286" s="520" t="e">
        <f>+[1]!Tabla46[[#This Row],[Precio Unitario]]*[1]!Tabla46[[#This Row],[Cantidad de Insumos]]</f>
        <v>#REF!</v>
      </c>
      <c r="U1286" s="414">
        <v>239601</v>
      </c>
      <c r="V1286" s="328" t="s">
        <v>926</v>
      </c>
      <c r="W1286" s="420"/>
    </row>
    <row r="1287" spans="2:23" ht="18.75" hidden="1" customHeight="1" x14ac:dyDescent="0.2">
      <c r="B1287" s="419" t="e">
        <f>IF(Tabla46[[#This Row],[Tipos de Acciones]]="","",CONCATENATE(Tabla46[[#This Row],[POA]],".",Tabla46[[#This Row],[SRS]],".",Tabla46[[#This Row],[AREA]],".",Tabla46[[#This Row],[TIPO]]))</f>
        <v>#REF!</v>
      </c>
      <c r="C1287" s="419" t="e">
        <f>IF(Tabla46[[#This Row],[Tipos de Acciones]]="","",'Formulario PPGR1'!#REF!)</f>
        <v>#REF!</v>
      </c>
      <c r="D1287" s="419" t="e">
        <f>IF(Tabla46[[#This Row],[Tipos de Acciones]]="","",'Formulario PPGR1'!#REF!)</f>
        <v>#REF!</v>
      </c>
      <c r="E1287" s="419" t="e">
        <f>IF(Tabla46[[#This Row],[Tipos de Acciones]]="","",'Formulario PPGR1'!#REF!)</f>
        <v>#REF!</v>
      </c>
      <c r="F1287" s="419" t="e">
        <f>IF(Tabla46[[#This Row],[Tipos de Acciones]]="","",'Formulario PPGR1'!#REF!)</f>
        <v>#REF!</v>
      </c>
      <c r="G1287" s="416" t="s">
        <v>936</v>
      </c>
      <c r="H1287" s="416" t="s">
        <v>2221</v>
      </c>
      <c r="I1287" s="417" t="s">
        <v>2222</v>
      </c>
      <c r="J1287" s="416" t="s">
        <v>2222</v>
      </c>
      <c r="K1287" s="418" t="s">
        <v>2223</v>
      </c>
      <c r="L1287" s="416" t="s">
        <v>469</v>
      </c>
      <c r="M1287" s="316" t="s">
        <v>2308</v>
      </c>
      <c r="N1287" s="316" t="s">
        <v>1157</v>
      </c>
      <c r="O1287" s="415" t="s">
        <v>2200</v>
      </c>
      <c r="P1287" s="318" t="s">
        <v>1157</v>
      </c>
      <c r="Q1287" s="293" t="s">
        <v>2201</v>
      </c>
      <c r="R1287" s="293">
        <v>2</v>
      </c>
      <c r="S1287" s="517">
        <v>43660</v>
      </c>
      <c r="T1287" s="520" t="e">
        <f>+[1]!Tabla46[[#This Row],[Precio Unitario]]*[1]!Tabla46[[#This Row],[Cantidad de Insumos]]</f>
        <v>#REF!</v>
      </c>
      <c r="U1287" s="414">
        <v>261901</v>
      </c>
      <c r="V1287" s="328" t="s">
        <v>926</v>
      </c>
      <c r="W1287" s="420"/>
    </row>
    <row r="1288" spans="2:23" ht="18.75" hidden="1" customHeight="1" x14ac:dyDescent="0.2">
      <c r="B1288" s="419" t="e">
        <f>IF(Tabla46[[#This Row],[Tipos de Acciones]]="","",CONCATENATE(Tabla46[[#This Row],[POA]],".",Tabla46[[#This Row],[SRS]],".",Tabla46[[#This Row],[AREA]],".",Tabla46[[#This Row],[TIPO]]))</f>
        <v>#REF!</v>
      </c>
      <c r="C1288" s="419" t="e">
        <f>IF(Tabla46[[#This Row],[Tipos de Acciones]]="","",'Formulario PPGR1'!#REF!)</f>
        <v>#REF!</v>
      </c>
      <c r="D1288" s="419" t="e">
        <f>IF(Tabla46[[#This Row],[Tipos de Acciones]]="","",'Formulario PPGR1'!#REF!)</f>
        <v>#REF!</v>
      </c>
      <c r="E1288" s="419" t="e">
        <f>IF(Tabla46[[#This Row],[Tipos de Acciones]]="","",'Formulario PPGR1'!#REF!)</f>
        <v>#REF!</v>
      </c>
      <c r="F1288" s="419" t="e">
        <f>IF(Tabla46[[#This Row],[Tipos de Acciones]]="","",'Formulario PPGR1'!#REF!)</f>
        <v>#REF!</v>
      </c>
      <c r="G1288" s="416" t="s">
        <v>936</v>
      </c>
      <c r="H1288" s="416" t="s">
        <v>2221</v>
      </c>
      <c r="I1288" s="417" t="s">
        <v>2224</v>
      </c>
      <c r="J1288" s="416" t="s">
        <v>2224</v>
      </c>
      <c r="K1288" s="418" t="s">
        <v>2225</v>
      </c>
      <c r="L1288" s="416" t="s">
        <v>469</v>
      </c>
      <c r="M1288" s="316" t="s">
        <v>2308</v>
      </c>
      <c r="N1288" s="316" t="s">
        <v>1157</v>
      </c>
      <c r="O1288" s="415" t="s">
        <v>2200</v>
      </c>
      <c r="P1288" s="318" t="s">
        <v>1157</v>
      </c>
      <c r="Q1288" s="293" t="s">
        <v>2201</v>
      </c>
      <c r="R1288" s="293">
        <v>1</v>
      </c>
      <c r="S1288" s="517">
        <v>44333.33</v>
      </c>
      <c r="T1288" s="520" t="e">
        <f>+[1]!Tabla46[[#This Row],[Precio Unitario]]*[1]!Tabla46[[#This Row],[Cantidad de Insumos]]</f>
        <v>#REF!</v>
      </c>
      <c r="U1288" s="414">
        <v>239301</v>
      </c>
      <c r="V1288" s="328" t="s">
        <v>926</v>
      </c>
      <c r="W1288" s="420"/>
    </row>
    <row r="1289" spans="2:23" ht="18.75" hidden="1" customHeight="1" x14ac:dyDescent="0.2">
      <c r="B1289" s="419" t="e">
        <f>IF(Tabla46[[#This Row],[Tipos de Acciones]]="","",CONCATENATE(Tabla46[[#This Row],[POA]],".",Tabla46[[#This Row],[SRS]],".",Tabla46[[#This Row],[AREA]],".",Tabla46[[#This Row],[TIPO]]))</f>
        <v>#REF!</v>
      </c>
      <c r="C1289" s="419" t="e">
        <f>IF(Tabla46[[#This Row],[Tipos de Acciones]]="","",'Formulario PPGR1'!#REF!)</f>
        <v>#REF!</v>
      </c>
      <c r="D1289" s="419" t="e">
        <f>IF(Tabla46[[#This Row],[Tipos de Acciones]]="","",'Formulario PPGR1'!#REF!)</f>
        <v>#REF!</v>
      </c>
      <c r="E1289" s="419" t="e">
        <f>IF(Tabla46[[#This Row],[Tipos de Acciones]]="","",'Formulario PPGR1'!#REF!)</f>
        <v>#REF!</v>
      </c>
      <c r="F1289" s="419" t="e">
        <f>IF(Tabla46[[#This Row],[Tipos de Acciones]]="","",'Formulario PPGR1'!#REF!)</f>
        <v>#REF!</v>
      </c>
      <c r="G1289" s="416" t="s">
        <v>936</v>
      </c>
      <c r="H1289" s="416" t="s">
        <v>2221</v>
      </c>
      <c r="I1289" s="417" t="s">
        <v>2222</v>
      </c>
      <c r="J1289" s="416" t="s">
        <v>2222</v>
      </c>
      <c r="K1289" s="418" t="s">
        <v>2226</v>
      </c>
      <c r="L1289" s="416" t="s">
        <v>469</v>
      </c>
      <c r="M1289" s="316" t="s">
        <v>2308</v>
      </c>
      <c r="N1289" s="316" t="s">
        <v>1157</v>
      </c>
      <c r="O1289" s="415" t="s">
        <v>2200</v>
      </c>
      <c r="P1289" s="318" t="s">
        <v>1157</v>
      </c>
      <c r="Q1289" s="293" t="s">
        <v>2201</v>
      </c>
      <c r="R1289" s="293">
        <v>1</v>
      </c>
      <c r="S1289" s="517">
        <v>104465.4</v>
      </c>
      <c r="T1289" s="520" t="e">
        <f>+[1]!Tabla46[[#This Row],[Precio Unitario]]*[1]!Tabla46[[#This Row],[Cantidad de Insumos]]</f>
        <v>#REF!</v>
      </c>
      <c r="U1289" s="414">
        <v>261901</v>
      </c>
      <c r="V1289" s="328" t="s">
        <v>926</v>
      </c>
      <c r="W1289" s="420"/>
    </row>
    <row r="1290" spans="2:23" ht="18.75" hidden="1" customHeight="1" x14ac:dyDescent="0.2">
      <c r="B1290" s="419" t="e">
        <f>IF(Tabla46[[#This Row],[Tipos de Acciones]]="","",CONCATENATE(Tabla46[[#This Row],[POA]],".",Tabla46[[#This Row],[SRS]],".",Tabla46[[#This Row],[AREA]],".",Tabla46[[#This Row],[TIPO]]))</f>
        <v>#REF!</v>
      </c>
      <c r="C1290" s="419" t="e">
        <f>IF(Tabla46[[#This Row],[Tipos de Acciones]]="","",'Formulario PPGR1'!#REF!)</f>
        <v>#REF!</v>
      </c>
      <c r="D1290" s="419" t="e">
        <f>IF(Tabla46[[#This Row],[Tipos de Acciones]]="","",'Formulario PPGR1'!#REF!)</f>
        <v>#REF!</v>
      </c>
      <c r="E1290" s="419" t="e">
        <f>IF(Tabla46[[#This Row],[Tipos de Acciones]]="","",'Formulario PPGR1'!#REF!)</f>
        <v>#REF!</v>
      </c>
      <c r="F1290" s="419" t="e">
        <f>IF(Tabla46[[#This Row],[Tipos de Acciones]]="","",'Formulario PPGR1'!#REF!)</f>
        <v>#REF!</v>
      </c>
      <c r="G1290" s="416" t="s">
        <v>936</v>
      </c>
      <c r="H1290" s="416" t="s">
        <v>2221</v>
      </c>
      <c r="I1290" s="417" t="s">
        <v>2227</v>
      </c>
      <c r="J1290" s="416" t="s">
        <v>2227</v>
      </c>
      <c r="K1290" s="418" t="s">
        <v>2228</v>
      </c>
      <c r="L1290" s="416" t="s">
        <v>469</v>
      </c>
      <c r="M1290" s="316" t="s">
        <v>2308</v>
      </c>
      <c r="N1290" s="316" t="s">
        <v>1157</v>
      </c>
      <c r="O1290" s="415" t="s">
        <v>2200</v>
      </c>
      <c r="P1290" s="318" t="s">
        <v>1157</v>
      </c>
      <c r="Q1290" s="293" t="s">
        <v>2201</v>
      </c>
      <c r="R1290" s="293">
        <v>1</v>
      </c>
      <c r="S1290" s="517">
        <v>12836.04</v>
      </c>
      <c r="T1290" s="520" t="e">
        <f>+[1]!Tabla46[[#This Row],[Precio Unitario]]*[1]!Tabla46[[#This Row],[Cantidad de Insumos]]</f>
        <v>#REF!</v>
      </c>
      <c r="U1290" s="414">
        <v>239301</v>
      </c>
      <c r="V1290" s="328" t="s">
        <v>926</v>
      </c>
      <c r="W1290" s="420"/>
    </row>
    <row r="1291" spans="2:23" ht="18.75" customHeight="1" x14ac:dyDescent="0.2">
      <c r="B1291" s="419" t="e">
        <f>IF(Tabla46[[#This Row],[Tipos de Acciones]]="","",CONCATENATE(Tabla46[[#This Row],[POA]],".",Tabla46[[#This Row],[SRS]],".",Tabla46[[#This Row],[AREA]],".",Tabla46[[#This Row],[TIPO]]))</f>
        <v>#REF!</v>
      </c>
      <c r="C1291" s="419" t="e">
        <f>IF(Tabla46[[#This Row],[Tipos de Acciones]]="","",'Formulario PPGR1'!#REF!)</f>
        <v>#REF!</v>
      </c>
      <c r="D1291" s="419" t="e">
        <f>IF(Tabla46[[#This Row],[Tipos de Acciones]]="","",'Formulario PPGR1'!#REF!)</f>
        <v>#REF!</v>
      </c>
      <c r="E1291" s="419" t="e">
        <f>IF(Tabla46[[#This Row],[Tipos de Acciones]]="","",'Formulario PPGR1'!#REF!)</f>
        <v>#REF!</v>
      </c>
      <c r="F1291" s="419" t="e">
        <f>IF(Tabla46[[#This Row],[Tipos de Acciones]]="","",'Formulario PPGR1'!#REF!)</f>
        <v>#REF!</v>
      </c>
      <c r="G1291" s="416" t="s">
        <v>936</v>
      </c>
      <c r="H1291" s="416" t="s">
        <v>2221</v>
      </c>
      <c r="I1291" s="417" t="s">
        <v>2229</v>
      </c>
      <c r="J1291" s="416" t="s">
        <v>2229</v>
      </c>
      <c r="K1291" s="418" t="s">
        <v>2230</v>
      </c>
      <c r="L1291" s="416" t="s">
        <v>469</v>
      </c>
      <c r="M1291" s="316" t="s">
        <v>2308</v>
      </c>
      <c r="N1291" s="316" t="s">
        <v>1157</v>
      </c>
      <c r="O1291" s="415" t="s">
        <v>2200</v>
      </c>
      <c r="P1291" s="318" t="s">
        <v>1157</v>
      </c>
      <c r="Q1291" s="293" t="s">
        <v>2201</v>
      </c>
      <c r="R1291" s="293">
        <v>1</v>
      </c>
      <c r="S1291" s="517">
        <v>180000</v>
      </c>
      <c r="T1291" s="520" t="e">
        <f>+[1]!Tabla46[[#This Row],[Precio Unitario]]*[1]!Tabla46[[#This Row],[Cantidad de Insumos]]</f>
        <v>#REF!</v>
      </c>
      <c r="U1291" s="414">
        <v>263101</v>
      </c>
      <c r="V1291" s="328" t="s">
        <v>926</v>
      </c>
      <c r="W1291" s="420"/>
    </row>
    <row r="1292" spans="2:23" ht="18.75" hidden="1" customHeight="1" x14ac:dyDescent="0.2">
      <c r="B1292" s="419" t="e">
        <f>IF(Tabla46[[#This Row],[Tipos de Acciones]]="","",CONCATENATE(Tabla46[[#This Row],[POA]],".",Tabla46[[#This Row],[SRS]],".",Tabla46[[#This Row],[AREA]],".",Tabla46[[#This Row],[TIPO]]))</f>
        <v>#REF!</v>
      </c>
      <c r="C1292" s="419" t="e">
        <f>IF(Tabla46[[#This Row],[Tipos de Acciones]]="","",'Formulario PPGR1'!#REF!)</f>
        <v>#REF!</v>
      </c>
      <c r="D1292" s="419" t="e">
        <f>IF(Tabla46[[#This Row],[Tipos de Acciones]]="","",'Formulario PPGR1'!#REF!)</f>
        <v>#REF!</v>
      </c>
      <c r="E1292" s="419" t="e">
        <f>IF(Tabla46[[#This Row],[Tipos de Acciones]]="","",'Formulario PPGR1'!#REF!)</f>
        <v>#REF!</v>
      </c>
      <c r="F1292" s="419" t="e">
        <f>IF(Tabla46[[#This Row],[Tipos de Acciones]]="","",'Formulario PPGR1'!#REF!)</f>
        <v>#REF!</v>
      </c>
      <c r="G1292" s="416" t="s">
        <v>936</v>
      </c>
      <c r="H1292" s="416" t="s">
        <v>2221</v>
      </c>
      <c r="I1292" s="417" t="s">
        <v>2231</v>
      </c>
      <c r="J1292" s="416" t="s">
        <v>2231</v>
      </c>
      <c r="K1292" s="418" t="s">
        <v>2232</v>
      </c>
      <c r="L1292" s="416" t="s">
        <v>469</v>
      </c>
      <c r="M1292" s="316" t="s">
        <v>2308</v>
      </c>
      <c r="N1292" s="316" t="s">
        <v>1157</v>
      </c>
      <c r="O1292" s="415" t="s">
        <v>2200</v>
      </c>
      <c r="P1292" s="318" t="s">
        <v>1157</v>
      </c>
      <c r="Q1292" s="293" t="s">
        <v>2201</v>
      </c>
      <c r="R1292" s="293">
        <v>2</v>
      </c>
      <c r="S1292" s="517">
        <v>32099.97</v>
      </c>
      <c r="T1292" s="520" t="e">
        <f>+[1]!Tabla46[[#This Row],[Precio Unitario]]*[1]!Tabla46[[#This Row],[Cantidad de Insumos]]</f>
        <v>#REF!</v>
      </c>
      <c r="U1292" s="414">
        <v>239301</v>
      </c>
      <c r="V1292" s="328" t="s">
        <v>926</v>
      </c>
      <c r="W1292" s="420"/>
    </row>
    <row r="1293" spans="2:23" ht="18.75" hidden="1" customHeight="1" x14ac:dyDescent="0.2">
      <c r="B1293" s="419" t="e">
        <f>IF(Tabla46[[#This Row],[Tipos de Acciones]]="","",CONCATENATE(Tabla46[[#This Row],[POA]],".",Tabla46[[#This Row],[SRS]],".",Tabla46[[#This Row],[AREA]],".",Tabla46[[#This Row],[TIPO]]))</f>
        <v>#REF!</v>
      </c>
      <c r="C1293" s="419" t="e">
        <f>IF(Tabla46[[#This Row],[Tipos de Acciones]]="","",'Formulario PPGR1'!#REF!)</f>
        <v>#REF!</v>
      </c>
      <c r="D1293" s="419" t="e">
        <f>IF(Tabla46[[#This Row],[Tipos de Acciones]]="","",'Formulario PPGR1'!#REF!)</f>
        <v>#REF!</v>
      </c>
      <c r="E1293" s="419" t="e">
        <f>IF(Tabla46[[#This Row],[Tipos de Acciones]]="","",'Formulario PPGR1'!#REF!)</f>
        <v>#REF!</v>
      </c>
      <c r="F1293" s="419" t="e">
        <f>IF(Tabla46[[#This Row],[Tipos de Acciones]]="","",'Formulario PPGR1'!#REF!)</f>
        <v>#REF!</v>
      </c>
      <c r="G1293" s="416" t="s">
        <v>936</v>
      </c>
      <c r="H1293" s="416" t="s">
        <v>2221</v>
      </c>
      <c r="I1293" s="417" t="s">
        <v>2233</v>
      </c>
      <c r="J1293" s="416" t="s">
        <v>2234</v>
      </c>
      <c r="K1293" s="418" t="s">
        <v>2235</v>
      </c>
      <c r="L1293" s="416" t="s">
        <v>469</v>
      </c>
      <c r="M1293" s="316" t="s">
        <v>2308</v>
      </c>
      <c r="N1293" s="316" t="s">
        <v>1157</v>
      </c>
      <c r="O1293" s="415" t="s">
        <v>2200</v>
      </c>
      <c r="P1293" s="318" t="s">
        <v>1157</v>
      </c>
      <c r="Q1293" s="293" t="s">
        <v>2201</v>
      </c>
      <c r="R1293" s="293">
        <v>1</v>
      </c>
      <c r="S1293" s="517">
        <v>8270</v>
      </c>
      <c r="T1293" s="520" t="e">
        <f>+[1]!Tabla46[[#This Row],[Precio Unitario]]*[1]!Tabla46[[#This Row],[Cantidad de Insumos]]</f>
        <v>#REF!</v>
      </c>
      <c r="U1293" s="414">
        <v>239301</v>
      </c>
      <c r="V1293" s="328" t="s">
        <v>926</v>
      </c>
      <c r="W1293" s="420"/>
    </row>
    <row r="1294" spans="2:23" ht="18.75" hidden="1" customHeight="1" x14ac:dyDescent="0.2">
      <c r="B1294" s="419" t="e">
        <f>IF(Tabla46[[#This Row],[Tipos de Acciones]]="","",CONCATENATE(Tabla46[[#This Row],[POA]],".",Tabla46[[#This Row],[SRS]],".",Tabla46[[#This Row],[AREA]],".",Tabla46[[#This Row],[TIPO]]))</f>
        <v>#REF!</v>
      </c>
      <c r="C1294" s="419" t="e">
        <f>IF(Tabla46[[#This Row],[Tipos de Acciones]]="","",'Formulario PPGR1'!#REF!)</f>
        <v>#REF!</v>
      </c>
      <c r="D1294" s="419" t="e">
        <f>IF(Tabla46[[#This Row],[Tipos de Acciones]]="","",'Formulario PPGR1'!#REF!)</f>
        <v>#REF!</v>
      </c>
      <c r="E1294" s="419" t="e">
        <f>IF(Tabla46[[#This Row],[Tipos de Acciones]]="","",'Formulario PPGR1'!#REF!)</f>
        <v>#REF!</v>
      </c>
      <c r="F1294" s="419" t="e">
        <f>IF(Tabla46[[#This Row],[Tipos de Acciones]]="","",'Formulario PPGR1'!#REF!)</f>
        <v>#REF!</v>
      </c>
      <c r="G1294" s="416" t="s">
        <v>936</v>
      </c>
      <c r="H1294" s="416" t="s">
        <v>2221</v>
      </c>
      <c r="I1294" s="417" t="s">
        <v>2236</v>
      </c>
      <c r="J1294" s="416" t="s">
        <v>2236</v>
      </c>
      <c r="K1294" s="418" t="s">
        <v>2237</v>
      </c>
      <c r="L1294" s="416" t="s">
        <v>469</v>
      </c>
      <c r="M1294" s="316" t="s">
        <v>2308</v>
      </c>
      <c r="N1294" s="316" t="s">
        <v>1157</v>
      </c>
      <c r="O1294" s="415" t="s">
        <v>2200</v>
      </c>
      <c r="P1294" s="318" t="s">
        <v>1157</v>
      </c>
      <c r="Q1294" s="293" t="s">
        <v>2201</v>
      </c>
      <c r="R1294" s="293">
        <v>2</v>
      </c>
      <c r="S1294" s="517">
        <v>15733.33</v>
      </c>
      <c r="T1294" s="520" t="e">
        <f>+[1]!Tabla46[[#This Row],[Precio Unitario]]*[1]!Tabla46[[#This Row],[Cantidad de Insumos]]</f>
        <v>#REF!</v>
      </c>
      <c r="U1294" s="414">
        <v>239301</v>
      </c>
      <c r="V1294" s="328" t="s">
        <v>926</v>
      </c>
      <c r="W1294" s="420"/>
    </row>
    <row r="1295" spans="2:23" ht="18.75" hidden="1" customHeight="1" x14ac:dyDescent="0.2">
      <c r="B1295" s="419" t="e">
        <f>IF(Tabla46[[#This Row],[Tipos de Acciones]]="","",CONCATENATE(Tabla46[[#This Row],[POA]],".",Tabla46[[#This Row],[SRS]],".",Tabla46[[#This Row],[AREA]],".",Tabla46[[#This Row],[TIPO]]))</f>
        <v>#REF!</v>
      </c>
      <c r="C1295" s="419" t="e">
        <f>IF(Tabla46[[#This Row],[Tipos de Acciones]]="","",'Formulario PPGR1'!#REF!)</f>
        <v>#REF!</v>
      </c>
      <c r="D1295" s="419" t="e">
        <f>IF(Tabla46[[#This Row],[Tipos de Acciones]]="","",'Formulario PPGR1'!#REF!)</f>
        <v>#REF!</v>
      </c>
      <c r="E1295" s="419" t="e">
        <f>IF(Tabla46[[#This Row],[Tipos de Acciones]]="","",'Formulario PPGR1'!#REF!)</f>
        <v>#REF!</v>
      </c>
      <c r="F1295" s="419" t="e">
        <f>IF(Tabla46[[#This Row],[Tipos de Acciones]]="","",'Formulario PPGR1'!#REF!)</f>
        <v>#REF!</v>
      </c>
      <c r="G1295" s="416" t="s">
        <v>936</v>
      </c>
      <c r="H1295" s="416" t="s">
        <v>2221</v>
      </c>
      <c r="I1295" s="417" t="s">
        <v>2236</v>
      </c>
      <c r="J1295" s="416" t="s">
        <v>2236</v>
      </c>
      <c r="K1295" s="418" t="s">
        <v>2238</v>
      </c>
      <c r="L1295" s="416" t="s">
        <v>469</v>
      </c>
      <c r="M1295" s="316" t="s">
        <v>2308</v>
      </c>
      <c r="N1295" s="316" t="s">
        <v>1157</v>
      </c>
      <c r="O1295" s="415" t="s">
        <v>2200</v>
      </c>
      <c r="P1295" s="318" t="s">
        <v>1157</v>
      </c>
      <c r="Q1295" s="293" t="s">
        <v>2201</v>
      </c>
      <c r="R1295" s="293">
        <v>2</v>
      </c>
      <c r="S1295" s="517">
        <v>4500</v>
      </c>
      <c r="T1295" s="520" t="e">
        <f>+[1]!Tabla46[[#This Row],[Precio Unitario]]*[1]!Tabla46[[#This Row],[Cantidad de Insumos]]</f>
        <v>#REF!</v>
      </c>
      <c r="U1295" s="414">
        <v>239301</v>
      </c>
      <c r="V1295" s="328" t="s">
        <v>926</v>
      </c>
      <c r="W1295" s="420"/>
    </row>
    <row r="1296" spans="2:23" ht="18.75" hidden="1" customHeight="1" x14ac:dyDescent="0.2">
      <c r="B1296" s="419" t="e">
        <f>IF(Tabla46[[#This Row],[Tipos de Acciones]]="","",CONCATENATE(Tabla46[[#This Row],[POA]],".",Tabla46[[#This Row],[SRS]],".",Tabla46[[#This Row],[AREA]],".",Tabla46[[#This Row],[TIPO]]))</f>
        <v>#REF!</v>
      </c>
      <c r="C1296" s="419" t="e">
        <f>IF(Tabla46[[#This Row],[Tipos de Acciones]]="","",'Formulario PPGR1'!#REF!)</f>
        <v>#REF!</v>
      </c>
      <c r="D1296" s="419" t="e">
        <f>IF(Tabla46[[#This Row],[Tipos de Acciones]]="","",'Formulario PPGR1'!#REF!)</f>
        <v>#REF!</v>
      </c>
      <c r="E1296" s="419" t="e">
        <f>IF(Tabla46[[#This Row],[Tipos de Acciones]]="","",'Formulario PPGR1'!#REF!)</f>
        <v>#REF!</v>
      </c>
      <c r="F1296" s="419" t="e">
        <f>IF(Tabla46[[#This Row],[Tipos de Acciones]]="","",'Formulario PPGR1'!#REF!)</f>
        <v>#REF!</v>
      </c>
      <c r="G1296" s="416" t="s">
        <v>936</v>
      </c>
      <c r="H1296" s="416" t="s">
        <v>2221</v>
      </c>
      <c r="I1296" s="417" t="s">
        <v>2236</v>
      </c>
      <c r="J1296" s="416" t="s">
        <v>2236</v>
      </c>
      <c r="K1296" s="418" t="s">
        <v>2239</v>
      </c>
      <c r="L1296" s="416" t="s">
        <v>469</v>
      </c>
      <c r="M1296" s="316" t="s">
        <v>2308</v>
      </c>
      <c r="N1296" s="316" t="s">
        <v>1157</v>
      </c>
      <c r="O1296" s="415" t="s">
        <v>2200</v>
      </c>
      <c r="P1296" s="318" t="s">
        <v>1157</v>
      </c>
      <c r="Q1296" s="293" t="s">
        <v>2201</v>
      </c>
      <c r="R1296" s="293">
        <v>2</v>
      </c>
      <c r="S1296" s="517">
        <v>15733.33</v>
      </c>
      <c r="T1296" s="520" t="e">
        <f>+[1]!Tabla46[[#This Row],[Precio Unitario]]*[1]!Tabla46[[#This Row],[Cantidad de Insumos]]</f>
        <v>#REF!</v>
      </c>
      <c r="U1296" s="414">
        <v>239301</v>
      </c>
      <c r="V1296" s="328" t="s">
        <v>926</v>
      </c>
      <c r="W1296" s="420"/>
    </row>
    <row r="1297" spans="2:23" ht="18.75" hidden="1" customHeight="1" x14ac:dyDescent="0.2">
      <c r="B1297" s="419" t="e">
        <f>IF(Tabla46[[#This Row],[Tipos de Acciones]]="","",CONCATENATE(Tabla46[[#This Row],[POA]],".",Tabla46[[#This Row],[SRS]],".",Tabla46[[#This Row],[AREA]],".",Tabla46[[#This Row],[TIPO]]))</f>
        <v>#REF!</v>
      </c>
      <c r="C1297" s="419" t="e">
        <f>IF(Tabla46[[#This Row],[Tipos de Acciones]]="","",'Formulario PPGR1'!#REF!)</f>
        <v>#REF!</v>
      </c>
      <c r="D1297" s="419" t="e">
        <f>IF(Tabla46[[#This Row],[Tipos de Acciones]]="","",'Formulario PPGR1'!#REF!)</f>
        <v>#REF!</v>
      </c>
      <c r="E1297" s="419" t="e">
        <f>IF(Tabla46[[#This Row],[Tipos de Acciones]]="","",'Formulario PPGR1'!#REF!)</f>
        <v>#REF!</v>
      </c>
      <c r="F1297" s="419" t="e">
        <f>IF(Tabla46[[#This Row],[Tipos de Acciones]]="","",'Formulario PPGR1'!#REF!)</f>
        <v>#REF!</v>
      </c>
      <c r="G1297" s="416" t="s">
        <v>936</v>
      </c>
      <c r="H1297" s="416" t="s">
        <v>2221</v>
      </c>
      <c r="I1297" s="417" t="s">
        <v>2236</v>
      </c>
      <c r="J1297" s="416" t="s">
        <v>2236</v>
      </c>
      <c r="K1297" s="418" t="s">
        <v>2240</v>
      </c>
      <c r="L1297" s="416" t="s">
        <v>469</v>
      </c>
      <c r="M1297" s="316" t="s">
        <v>2308</v>
      </c>
      <c r="N1297" s="316" t="s">
        <v>1157</v>
      </c>
      <c r="O1297" s="415" t="s">
        <v>2200</v>
      </c>
      <c r="P1297" s="318" t="s">
        <v>1157</v>
      </c>
      <c r="Q1297" s="293" t="s">
        <v>2201</v>
      </c>
      <c r="R1297" s="293">
        <v>2</v>
      </c>
      <c r="S1297" s="517">
        <v>4500</v>
      </c>
      <c r="T1297" s="520" t="e">
        <f>+[1]!Tabla46[[#This Row],[Precio Unitario]]*[1]!Tabla46[[#This Row],[Cantidad de Insumos]]</f>
        <v>#REF!</v>
      </c>
      <c r="U1297" s="414">
        <v>239301</v>
      </c>
      <c r="V1297" s="328" t="s">
        <v>926</v>
      </c>
      <c r="W1297" s="420"/>
    </row>
    <row r="1298" spans="2:23" ht="18.75" hidden="1" customHeight="1" x14ac:dyDescent="0.2">
      <c r="B1298" s="419" t="e">
        <f>IF(Tabla46[[#This Row],[Tipos de Acciones]]="","",CONCATENATE(Tabla46[[#This Row],[POA]],".",Tabla46[[#This Row],[SRS]],".",Tabla46[[#This Row],[AREA]],".",Tabla46[[#This Row],[TIPO]]))</f>
        <v>#REF!</v>
      </c>
      <c r="C1298" s="419" t="e">
        <f>IF(Tabla46[[#This Row],[Tipos de Acciones]]="","",'Formulario PPGR1'!#REF!)</f>
        <v>#REF!</v>
      </c>
      <c r="D1298" s="419" t="e">
        <f>IF(Tabla46[[#This Row],[Tipos de Acciones]]="","",'Formulario PPGR1'!#REF!)</f>
        <v>#REF!</v>
      </c>
      <c r="E1298" s="419" t="e">
        <f>IF(Tabla46[[#This Row],[Tipos de Acciones]]="","",'Formulario PPGR1'!#REF!)</f>
        <v>#REF!</v>
      </c>
      <c r="F1298" s="419" t="e">
        <f>IF(Tabla46[[#This Row],[Tipos de Acciones]]="","",'Formulario PPGR1'!#REF!)</f>
        <v>#REF!</v>
      </c>
      <c r="G1298" s="416" t="s">
        <v>936</v>
      </c>
      <c r="H1298" s="416" t="s">
        <v>2221</v>
      </c>
      <c r="I1298" s="417" t="s">
        <v>2241</v>
      </c>
      <c r="J1298" s="416" t="s">
        <v>2241</v>
      </c>
      <c r="K1298" s="418" t="s">
        <v>2242</v>
      </c>
      <c r="L1298" s="416" t="s">
        <v>469</v>
      </c>
      <c r="M1298" s="316" t="s">
        <v>2308</v>
      </c>
      <c r="N1298" s="316" t="s">
        <v>1157</v>
      </c>
      <c r="O1298" s="415" t="s">
        <v>2200</v>
      </c>
      <c r="P1298" s="318" t="s">
        <v>1157</v>
      </c>
      <c r="Q1298" s="293" t="s">
        <v>2201</v>
      </c>
      <c r="R1298" s="293">
        <v>2</v>
      </c>
      <c r="S1298" s="517">
        <v>980</v>
      </c>
      <c r="T1298" s="520" t="e">
        <f>+[1]!Tabla46[[#This Row],[Precio Unitario]]*[1]!Tabla46[[#This Row],[Cantidad de Insumos]]</f>
        <v>#REF!</v>
      </c>
      <c r="U1298" s="414">
        <v>239301</v>
      </c>
      <c r="V1298" s="328" t="s">
        <v>926</v>
      </c>
      <c r="W1298" s="420"/>
    </row>
    <row r="1299" spans="2:23" ht="18.75" hidden="1" customHeight="1" x14ac:dyDescent="0.2">
      <c r="B1299" s="419" t="e">
        <f>IF(Tabla46[[#This Row],[Tipos de Acciones]]="","",CONCATENATE(Tabla46[[#This Row],[POA]],".",Tabla46[[#This Row],[SRS]],".",Tabla46[[#This Row],[AREA]],".",Tabla46[[#This Row],[TIPO]]))</f>
        <v>#REF!</v>
      </c>
      <c r="C1299" s="419" t="e">
        <f>IF(Tabla46[[#This Row],[Tipos de Acciones]]="","",'Formulario PPGR1'!#REF!)</f>
        <v>#REF!</v>
      </c>
      <c r="D1299" s="419" t="e">
        <f>IF(Tabla46[[#This Row],[Tipos de Acciones]]="","",'Formulario PPGR1'!#REF!)</f>
        <v>#REF!</v>
      </c>
      <c r="E1299" s="419" t="e">
        <f>IF(Tabla46[[#This Row],[Tipos de Acciones]]="","",'Formulario PPGR1'!#REF!)</f>
        <v>#REF!</v>
      </c>
      <c r="F1299" s="419" t="e">
        <f>IF(Tabla46[[#This Row],[Tipos de Acciones]]="","",'Formulario PPGR1'!#REF!)</f>
        <v>#REF!</v>
      </c>
      <c r="G1299" s="416" t="s">
        <v>936</v>
      </c>
      <c r="H1299" s="416" t="s">
        <v>2221</v>
      </c>
      <c r="I1299" s="417" t="s">
        <v>2241</v>
      </c>
      <c r="J1299" s="416" t="s">
        <v>2241</v>
      </c>
      <c r="K1299" s="418" t="s">
        <v>2243</v>
      </c>
      <c r="L1299" s="416" t="s">
        <v>469</v>
      </c>
      <c r="M1299" s="316" t="s">
        <v>2308</v>
      </c>
      <c r="N1299" s="316" t="s">
        <v>1157</v>
      </c>
      <c r="O1299" s="415" t="s">
        <v>2200</v>
      </c>
      <c r="P1299" s="318" t="s">
        <v>1157</v>
      </c>
      <c r="Q1299" s="293" t="s">
        <v>2201</v>
      </c>
      <c r="R1299" s="293">
        <v>2</v>
      </c>
      <c r="S1299" s="517">
        <v>3520</v>
      </c>
      <c r="T1299" s="520" t="e">
        <f>+[1]!Tabla46[[#This Row],[Precio Unitario]]*[1]!Tabla46[[#This Row],[Cantidad de Insumos]]</f>
        <v>#REF!</v>
      </c>
      <c r="U1299" s="414">
        <v>239301</v>
      </c>
      <c r="V1299" s="328" t="s">
        <v>926</v>
      </c>
      <c r="W1299" s="420"/>
    </row>
    <row r="1300" spans="2:23" ht="18.75" hidden="1" customHeight="1" x14ac:dyDescent="0.2">
      <c r="B1300" s="419" t="e">
        <f>IF(Tabla46[[#This Row],[Tipos de Acciones]]="","",CONCATENATE(Tabla46[[#This Row],[POA]],".",Tabla46[[#This Row],[SRS]],".",Tabla46[[#This Row],[AREA]],".",Tabla46[[#This Row],[TIPO]]))</f>
        <v>#REF!</v>
      </c>
      <c r="C1300" s="419" t="e">
        <f>IF(Tabla46[[#This Row],[Tipos de Acciones]]="","",'Formulario PPGR1'!#REF!)</f>
        <v>#REF!</v>
      </c>
      <c r="D1300" s="419" t="e">
        <f>IF(Tabla46[[#This Row],[Tipos de Acciones]]="","",'Formulario PPGR1'!#REF!)</f>
        <v>#REF!</v>
      </c>
      <c r="E1300" s="419" t="e">
        <f>IF(Tabla46[[#This Row],[Tipos de Acciones]]="","",'Formulario PPGR1'!#REF!)</f>
        <v>#REF!</v>
      </c>
      <c r="F1300" s="419" t="e">
        <f>IF(Tabla46[[#This Row],[Tipos de Acciones]]="","",'Formulario PPGR1'!#REF!)</f>
        <v>#REF!</v>
      </c>
      <c r="G1300" s="416" t="s">
        <v>936</v>
      </c>
      <c r="H1300" s="416" t="s">
        <v>2221</v>
      </c>
      <c r="I1300" s="417" t="s">
        <v>2244</v>
      </c>
      <c r="J1300" s="416" t="s">
        <v>2244</v>
      </c>
      <c r="K1300" s="418" t="s">
        <v>2245</v>
      </c>
      <c r="L1300" s="416" t="s">
        <v>469</v>
      </c>
      <c r="M1300" s="316" t="s">
        <v>2308</v>
      </c>
      <c r="N1300" s="316" t="s">
        <v>1157</v>
      </c>
      <c r="O1300" s="415" t="s">
        <v>2200</v>
      </c>
      <c r="P1300" s="318" t="s">
        <v>1157</v>
      </c>
      <c r="Q1300" s="293" t="s">
        <v>2201</v>
      </c>
      <c r="R1300" s="293">
        <v>1</v>
      </c>
      <c r="S1300" s="517">
        <v>14666.65</v>
      </c>
      <c r="T1300" s="520" t="e">
        <f>+[1]!Tabla46[[#This Row],[Precio Unitario]]*[1]!Tabla46[[#This Row],[Cantidad de Insumos]]</f>
        <v>#REF!</v>
      </c>
      <c r="U1300" s="414">
        <v>239601</v>
      </c>
      <c r="V1300" s="328" t="s">
        <v>926</v>
      </c>
      <c r="W1300" s="420"/>
    </row>
    <row r="1301" spans="2:23" ht="18.75" hidden="1" customHeight="1" x14ac:dyDescent="0.2">
      <c r="B1301" s="419" t="e">
        <f>IF(Tabla46[[#This Row],[Tipos de Acciones]]="","",CONCATENATE(Tabla46[[#This Row],[POA]],".",Tabla46[[#This Row],[SRS]],".",Tabla46[[#This Row],[AREA]],".",Tabla46[[#This Row],[TIPO]]))</f>
        <v>#REF!</v>
      </c>
      <c r="C1301" s="419" t="e">
        <f>IF(Tabla46[[#This Row],[Tipos de Acciones]]="","",'Formulario PPGR1'!#REF!)</f>
        <v>#REF!</v>
      </c>
      <c r="D1301" s="419" t="e">
        <f>IF(Tabla46[[#This Row],[Tipos de Acciones]]="","",'Formulario PPGR1'!#REF!)</f>
        <v>#REF!</v>
      </c>
      <c r="E1301" s="419" t="e">
        <f>IF(Tabla46[[#This Row],[Tipos de Acciones]]="","",'Formulario PPGR1'!#REF!)</f>
        <v>#REF!</v>
      </c>
      <c r="F1301" s="419" t="e">
        <f>IF(Tabla46[[#This Row],[Tipos de Acciones]]="","",'Formulario PPGR1'!#REF!)</f>
        <v>#REF!</v>
      </c>
      <c r="G1301" s="416" t="s">
        <v>936</v>
      </c>
      <c r="H1301" s="416" t="s">
        <v>2221</v>
      </c>
      <c r="I1301" s="417" t="s">
        <v>2246</v>
      </c>
      <c r="J1301" s="416" t="s">
        <v>2246</v>
      </c>
      <c r="K1301" s="418" t="s">
        <v>2247</v>
      </c>
      <c r="L1301" s="416" t="s">
        <v>469</v>
      </c>
      <c r="M1301" s="316" t="s">
        <v>2308</v>
      </c>
      <c r="N1301" s="316" t="s">
        <v>1157</v>
      </c>
      <c r="O1301" s="415" t="s">
        <v>2200</v>
      </c>
      <c r="P1301" s="318" t="s">
        <v>1157</v>
      </c>
      <c r="Q1301" s="293" t="s">
        <v>2201</v>
      </c>
      <c r="R1301" s="293">
        <v>1</v>
      </c>
      <c r="S1301" s="517">
        <v>257712</v>
      </c>
      <c r="T1301" s="520" t="e">
        <f>+[1]!Tabla46[[#This Row],[Precio Unitario]]*[1]!Tabla46[[#This Row],[Cantidad de Insumos]]</f>
        <v>#REF!</v>
      </c>
      <c r="U1301" s="414">
        <v>261401</v>
      </c>
      <c r="V1301" s="328" t="s">
        <v>926</v>
      </c>
      <c r="W1301" s="420"/>
    </row>
    <row r="1302" spans="2:23" ht="18.75" hidden="1" customHeight="1" x14ac:dyDescent="0.2">
      <c r="B1302" s="419" t="e">
        <f>IF(Tabla46[[#This Row],[Tipos de Acciones]]="","",CONCATENATE(Tabla46[[#This Row],[POA]],".",Tabla46[[#This Row],[SRS]],".",Tabla46[[#This Row],[AREA]],".",Tabla46[[#This Row],[TIPO]]))</f>
        <v>#REF!</v>
      </c>
      <c r="C1302" s="419" t="e">
        <f>IF(Tabla46[[#This Row],[Tipos de Acciones]]="","",'Formulario PPGR1'!#REF!)</f>
        <v>#REF!</v>
      </c>
      <c r="D1302" s="419" t="e">
        <f>IF(Tabla46[[#This Row],[Tipos de Acciones]]="","",'Formulario PPGR1'!#REF!)</f>
        <v>#REF!</v>
      </c>
      <c r="E1302" s="419" t="e">
        <f>IF(Tabla46[[#This Row],[Tipos de Acciones]]="","",'Formulario PPGR1'!#REF!)</f>
        <v>#REF!</v>
      </c>
      <c r="F1302" s="419" t="e">
        <f>IF(Tabla46[[#This Row],[Tipos de Acciones]]="","",'Formulario PPGR1'!#REF!)</f>
        <v>#REF!</v>
      </c>
      <c r="G1302" s="416" t="s">
        <v>936</v>
      </c>
      <c r="H1302" s="416" t="s">
        <v>2209</v>
      </c>
      <c r="I1302" s="417" t="s">
        <v>2200</v>
      </c>
      <c r="J1302" s="416" t="s">
        <v>2248</v>
      </c>
      <c r="K1302" s="418" t="s">
        <v>2248</v>
      </c>
      <c r="L1302" s="416" t="s">
        <v>469</v>
      </c>
      <c r="M1302" s="316" t="s">
        <v>2308</v>
      </c>
      <c r="N1302" s="316" t="s">
        <v>1157</v>
      </c>
      <c r="O1302" s="415" t="s">
        <v>2200</v>
      </c>
      <c r="P1302" s="318" t="s">
        <v>1157</v>
      </c>
      <c r="Q1302" s="293" t="s">
        <v>2201</v>
      </c>
      <c r="R1302" s="293">
        <v>1</v>
      </c>
      <c r="S1302" s="517">
        <v>30000</v>
      </c>
      <c r="T1302" s="520" t="e">
        <f>+[1]!Tabla46[[#This Row],[Precio Unitario]]*[1]!Tabla46[[#This Row],[Cantidad de Insumos]]</f>
        <v>#REF!</v>
      </c>
      <c r="U1302" s="414">
        <v>265801</v>
      </c>
      <c r="V1302" s="328" t="s">
        <v>926</v>
      </c>
      <c r="W1302" s="420"/>
    </row>
    <row r="1303" spans="2:23" ht="18.75" hidden="1" customHeight="1" x14ac:dyDescent="0.2">
      <c r="B1303" s="419" t="e">
        <f>IF(Tabla46[[#This Row],[Tipos de Acciones]]="","",CONCATENATE(Tabla46[[#This Row],[POA]],".",Tabla46[[#This Row],[SRS]],".",Tabla46[[#This Row],[AREA]],".",Tabla46[[#This Row],[TIPO]]))</f>
        <v>#REF!</v>
      </c>
      <c r="C1303" s="419" t="e">
        <f>IF(Tabla46[[#This Row],[Tipos de Acciones]]="","",'Formulario PPGR1'!#REF!)</f>
        <v>#REF!</v>
      </c>
      <c r="D1303" s="419" t="e">
        <f>IF(Tabla46[[#This Row],[Tipos de Acciones]]="","",'Formulario PPGR1'!#REF!)</f>
        <v>#REF!</v>
      </c>
      <c r="E1303" s="419" t="e">
        <f>IF(Tabla46[[#This Row],[Tipos de Acciones]]="","",'Formulario PPGR1'!#REF!)</f>
        <v>#REF!</v>
      </c>
      <c r="F1303" s="419" t="e">
        <f>IF(Tabla46[[#This Row],[Tipos de Acciones]]="","",'Formulario PPGR1'!#REF!)</f>
        <v>#REF!</v>
      </c>
      <c r="G1303" s="416" t="s">
        <v>934</v>
      </c>
      <c r="H1303" s="416" t="s">
        <v>2209</v>
      </c>
      <c r="I1303" s="417" t="s">
        <v>2200</v>
      </c>
      <c r="J1303" s="416" t="s">
        <v>2248</v>
      </c>
      <c r="K1303" s="418" t="s">
        <v>2248</v>
      </c>
      <c r="L1303" s="416" t="s">
        <v>469</v>
      </c>
      <c r="M1303" s="316" t="s">
        <v>2308</v>
      </c>
      <c r="N1303" s="316" t="s">
        <v>1157</v>
      </c>
      <c r="O1303" s="415" t="s">
        <v>2200</v>
      </c>
      <c r="P1303" s="318" t="s">
        <v>1157</v>
      </c>
      <c r="Q1303" s="293" t="s">
        <v>2201</v>
      </c>
      <c r="R1303" s="293">
        <v>3</v>
      </c>
      <c r="S1303" s="517">
        <v>5000</v>
      </c>
      <c r="T1303" s="520" t="e">
        <f>+[1]!Tabla46[[#This Row],[Precio Unitario]]*[1]!Tabla46[[#This Row],[Cantidad de Insumos]]</f>
        <v>#REF!</v>
      </c>
      <c r="U1303" s="414">
        <v>265801</v>
      </c>
      <c r="V1303" s="328" t="s">
        <v>926</v>
      </c>
      <c r="W1303" s="420"/>
    </row>
    <row r="1304" spans="2:23" ht="18.75" hidden="1" customHeight="1" x14ac:dyDescent="0.2">
      <c r="B1304" s="419" t="e">
        <f>IF(Tabla46[[#This Row],[Tipos de Acciones]]="","",CONCATENATE(Tabla46[[#This Row],[POA]],".",Tabla46[[#This Row],[SRS]],".",Tabla46[[#This Row],[AREA]],".",Tabla46[[#This Row],[TIPO]]))</f>
        <v>#REF!</v>
      </c>
      <c r="C1304" s="419" t="e">
        <f>IF(Tabla46[[#This Row],[Tipos de Acciones]]="","",'Formulario PPGR1'!#REF!)</f>
        <v>#REF!</v>
      </c>
      <c r="D1304" s="419" t="e">
        <f>IF(Tabla46[[#This Row],[Tipos de Acciones]]="","",'Formulario PPGR1'!#REF!)</f>
        <v>#REF!</v>
      </c>
      <c r="E1304" s="419" t="e">
        <f>IF(Tabla46[[#This Row],[Tipos de Acciones]]="","",'Formulario PPGR1'!#REF!)</f>
        <v>#REF!</v>
      </c>
      <c r="F1304" s="419" t="e">
        <f>IF(Tabla46[[#This Row],[Tipos de Acciones]]="","",'Formulario PPGR1'!#REF!)</f>
        <v>#REF!</v>
      </c>
      <c r="G1304" s="416" t="s">
        <v>936</v>
      </c>
      <c r="H1304" s="416" t="s">
        <v>2206</v>
      </c>
      <c r="I1304" s="417" t="s">
        <v>2212</v>
      </c>
      <c r="J1304" s="416" t="s">
        <v>2212</v>
      </c>
      <c r="K1304" s="418" t="s">
        <v>2213</v>
      </c>
      <c r="L1304" s="416" t="s">
        <v>469</v>
      </c>
      <c r="M1304" s="316" t="s">
        <v>2309</v>
      </c>
      <c r="N1304" s="316" t="s">
        <v>1157</v>
      </c>
      <c r="O1304" s="415" t="s">
        <v>2200</v>
      </c>
      <c r="P1304" s="318" t="s">
        <v>1157</v>
      </c>
      <c r="Q1304" s="293" t="s">
        <v>2201</v>
      </c>
      <c r="R1304" s="293">
        <v>1</v>
      </c>
      <c r="S1304" s="517">
        <v>56050</v>
      </c>
      <c r="T1304" s="520" t="e">
        <f>+[1]!Tabla46[[#This Row],[Precio Unitario]]*[1]!Tabla46[[#This Row],[Cantidad de Insumos]]</f>
        <v>#REF!</v>
      </c>
      <c r="U1304" s="414">
        <v>261301</v>
      </c>
      <c r="V1304" s="328" t="s">
        <v>926</v>
      </c>
      <c r="W1304" s="420"/>
    </row>
    <row r="1305" spans="2:23" ht="18.75" hidden="1" customHeight="1" x14ac:dyDescent="0.2">
      <c r="B1305" s="419" t="e">
        <f>IF(Tabla46[[#This Row],[Tipos de Acciones]]="","",CONCATENATE(Tabla46[[#This Row],[POA]],".",Tabla46[[#This Row],[SRS]],".",Tabla46[[#This Row],[AREA]],".",Tabla46[[#This Row],[TIPO]]))</f>
        <v>#REF!</v>
      </c>
      <c r="C1305" s="419" t="e">
        <f>IF(Tabla46[[#This Row],[Tipos de Acciones]]="","",'Formulario PPGR1'!#REF!)</f>
        <v>#REF!</v>
      </c>
      <c r="D1305" s="419" t="e">
        <f>IF(Tabla46[[#This Row],[Tipos de Acciones]]="","",'Formulario PPGR1'!#REF!)</f>
        <v>#REF!</v>
      </c>
      <c r="E1305" s="419" t="e">
        <f>IF(Tabla46[[#This Row],[Tipos de Acciones]]="","",'Formulario PPGR1'!#REF!)</f>
        <v>#REF!</v>
      </c>
      <c r="F1305" s="419" t="e">
        <f>IF(Tabla46[[#This Row],[Tipos de Acciones]]="","",'Formulario PPGR1'!#REF!)</f>
        <v>#REF!</v>
      </c>
      <c r="G1305" s="416" t="s">
        <v>936</v>
      </c>
      <c r="H1305" s="416" t="s">
        <v>2221</v>
      </c>
      <c r="I1305" s="417" t="s">
        <v>2236</v>
      </c>
      <c r="J1305" s="416" t="s">
        <v>2236</v>
      </c>
      <c r="K1305" s="418" t="s">
        <v>2237</v>
      </c>
      <c r="L1305" s="416" t="s">
        <v>469</v>
      </c>
      <c r="M1305" s="316" t="s">
        <v>2309</v>
      </c>
      <c r="N1305" s="316" t="s">
        <v>1157</v>
      </c>
      <c r="O1305" s="415" t="s">
        <v>2200</v>
      </c>
      <c r="P1305" s="318" t="s">
        <v>1157</v>
      </c>
      <c r="Q1305" s="293" t="s">
        <v>2201</v>
      </c>
      <c r="R1305" s="293">
        <v>2</v>
      </c>
      <c r="S1305" s="517">
        <v>15733.33</v>
      </c>
      <c r="T1305" s="520" t="e">
        <f>+[1]!Tabla46[[#This Row],[Precio Unitario]]*[1]!Tabla46[[#This Row],[Cantidad de Insumos]]</f>
        <v>#REF!</v>
      </c>
      <c r="U1305" s="414">
        <v>239301</v>
      </c>
      <c r="V1305" s="328" t="s">
        <v>926</v>
      </c>
      <c r="W1305" s="420"/>
    </row>
    <row r="1306" spans="2:23" ht="18.75" hidden="1" customHeight="1" x14ac:dyDescent="0.2">
      <c r="B1306" s="419" t="e">
        <f>IF(Tabla46[[#This Row],[Tipos de Acciones]]="","",CONCATENATE(Tabla46[[#This Row],[POA]],".",Tabla46[[#This Row],[SRS]],".",Tabla46[[#This Row],[AREA]],".",Tabla46[[#This Row],[TIPO]]))</f>
        <v>#REF!</v>
      </c>
      <c r="C1306" s="419" t="e">
        <f>IF(Tabla46[[#This Row],[Tipos de Acciones]]="","",'Formulario PPGR1'!#REF!)</f>
        <v>#REF!</v>
      </c>
      <c r="D1306" s="419" t="e">
        <f>IF(Tabla46[[#This Row],[Tipos de Acciones]]="","",'Formulario PPGR1'!#REF!)</f>
        <v>#REF!</v>
      </c>
      <c r="E1306" s="419" t="e">
        <f>IF(Tabla46[[#This Row],[Tipos de Acciones]]="","",'Formulario PPGR1'!#REF!)</f>
        <v>#REF!</v>
      </c>
      <c r="F1306" s="419" t="e">
        <f>IF(Tabla46[[#This Row],[Tipos de Acciones]]="","",'Formulario PPGR1'!#REF!)</f>
        <v>#REF!</v>
      </c>
      <c r="G1306" s="416" t="s">
        <v>936</v>
      </c>
      <c r="H1306" s="416" t="s">
        <v>2221</v>
      </c>
      <c r="I1306" s="417" t="s">
        <v>2222</v>
      </c>
      <c r="J1306" s="416" t="s">
        <v>2222</v>
      </c>
      <c r="K1306" s="418" t="s">
        <v>2226</v>
      </c>
      <c r="L1306" s="416" t="s">
        <v>469</v>
      </c>
      <c r="M1306" s="316" t="s">
        <v>2309</v>
      </c>
      <c r="N1306" s="316" t="s">
        <v>1157</v>
      </c>
      <c r="O1306" s="415" t="s">
        <v>2200</v>
      </c>
      <c r="P1306" s="318" t="s">
        <v>1157</v>
      </c>
      <c r="Q1306" s="293" t="s">
        <v>2201</v>
      </c>
      <c r="R1306" s="293">
        <v>1</v>
      </c>
      <c r="S1306" s="517">
        <v>104465.4</v>
      </c>
      <c r="T1306" s="520" t="e">
        <f>+[1]!Tabla46[[#This Row],[Precio Unitario]]*[1]!Tabla46[[#This Row],[Cantidad de Insumos]]</f>
        <v>#REF!</v>
      </c>
      <c r="U1306" s="414">
        <v>261901</v>
      </c>
      <c r="V1306" s="328" t="s">
        <v>926</v>
      </c>
      <c r="W1306" s="420"/>
    </row>
    <row r="1307" spans="2:23" ht="18.75" hidden="1" customHeight="1" x14ac:dyDescent="0.2">
      <c r="B1307" s="419" t="e">
        <f>IF(Tabla46[[#This Row],[Tipos de Acciones]]="","",CONCATENATE(Tabla46[[#This Row],[POA]],".",Tabla46[[#This Row],[SRS]],".",Tabla46[[#This Row],[AREA]],".",Tabla46[[#This Row],[TIPO]]))</f>
        <v>#REF!</v>
      </c>
      <c r="C1307" s="419" t="e">
        <f>IF(Tabla46[[#This Row],[Tipos de Acciones]]="","",'Formulario PPGR1'!#REF!)</f>
        <v>#REF!</v>
      </c>
      <c r="D1307" s="419" t="e">
        <f>IF(Tabla46[[#This Row],[Tipos de Acciones]]="","",'Formulario PPGR1'!#REF!)</f>
        <v>#REF!</v>
      </c>
      <c r="E1307" s="419" t="e">
        <f>IF(Tabla46[[#This Row],[Tipos de Acciones]]="","",'Formulario PPGR1'!#REF!)</f>
        <v>#REF!</v>
      </c>
      <c r="F1307" s="419" t="e">
        <f>IF(Tabla46[[#This Row],[Tipos de Acciones]]="","",'Formulario PPGR1'!#REF!)</f>
        <v>#REF!</v>
      </c>
      <c r="G1307" s="416" t="s">
        <v>936</v>
      </c>
      <c r="H1307" s="416" t="s">
        <v>2218</v>
      </c>
      <c r="I1307" s="417" t="s">
        <v>2219</v>
      </c>
      <c r="J1307" s="416" t="s">
        <v>2219</v>
      </c>
      <c r="K1307" s="418" t="s">
        <v>2220</v>
      </c>
      <c r="L1307" s="416" t="s">
        <v>469</v>
      </c>
      <c r="M1307" s="316" t="s">
        <v>2309</v>
      </c>
      <c r="N1307" s="316" t="s">
        <v>1157</v>
      </c>
      <c r="O1307" s="415" t="s">
        <v>2200</v>
      </c>
      <c r="P1307" s="318" t="s">
        <v>1157</v>
      </c>
      <c r="Q1307" s="293" t="s">
        <v>2201</v>
      </c>
      <c r="R1307" s="293">
        <v>2</v>
      </c>
      <c r="S1307" s="517">
        <v>8600</v>
      </c>
      <c r="T1307" s="520" t="e">
        <f>+[1]!Tabla46[[#This Row],[Precio Unitario]]*[1]!Tabla46[[#This Row],[Cantidad de Insumos]]</f>
        <v>#REF!</v>
      </c>
      <c r="U1307" s="414">
        <v>239601</v>
      </c>
      <c r="V1307" s="328" t="s">
        <v>926</v>
      </c>
      <c r="W1307" s="420"/>
    </row>
    <row r="1308" spans="2:23" ht="18.75" hidden="1" customHeight="1" x14ac:dyDescent="0.2">
      <c r="B1308" s="419" t="e">
        <f>IF(Tabla46[[#This Row],[Tipos de Acciones]]="","",CONCATENATE(Tabla46[[#This Row],[POA]],".",Tabla46[[#This Row],[SRS]],".",Tabla46[[#This Row],[AREA]],".",Tabla46[[#This Row],[TIPO]]))</f>
        <v>#REF!</v>
      </c>
      <c r="C1308" s="419" t="e">
        <f>IF(Tabla46[[#This Row],[Tipos de Acciones]]="","",'Formulario PPGR1'!#REF!)</f>
        <v>#REF!</v>
      </c>
      <c r="D1308" s="419" t="e">
        <f>IF(Tabla46[[#This Row],[Tipos de Acciones]]="","",'Formulario PPGR1'!#REF!)</f>
        <v>#REF!</v>
      </c>
      <c r="E1308" s="419" t="e">
        <f>IF(Tabla46[[#This Row],[Tipos de Acciones]]="","",'Formulario PPGR1'!#REF!)</f>
        <v>#REF!</v>
      </c>
      <c r="F1308" s="419" t="e">
        <f>IF(Tabla46[[#This Row],[Tipos de Acciones]]="","",'Formulario PPGR1'!#REF!)</f>
        <v>#REF!</v>
      </c>
      <c r="G1308" s="416" t="s">
        <v>936</v>
      </c>
      <c r="H1308" s="416" t="s">
        <v>2221</v>
      </c>
      <c r="I1308" s="417" t="s">
        <v>2222</v>
      </c>
      <c r="J1308" s="416" t="s">
        <v>2222</v>
      </c>
      <c r="K1308" s="418" t="s">
        <v>2223</v>
      </c>
      <c r="L1308" s="416" t="s">
        <v>469</v>
      </c>
      <c r="M1308" s="316" t="s">
        <v>2309</v>
      </c>
      <c r="N1308" s="316" t="s">
        <v>1157</v>
      </c>
      <c r="O1308" s="415" t="s">
        <v>2200</v>
      </c>
      <c r="P1308" s="318" t="s">
        <v>1157</v>
      </c>
      <c r="Q1308" s="293" t="s">
        <v>2201</v>
      </c>
      <c r="R1308" s="293">
        <v>2</v>
      </c>
      <c r="S1308" s="517">
        <v>43660</v>
      </c>
      <c r="T1308" s="520" t="e">
        <f>+[1]!Tabla46[[#This Row],[Precio Unitario]]*[1]!Tabla46[[#This Row],[Cantidad de Insumos]]</f>
        <v>#REF!</v>
      </c>
      <c r="U1308" s="414">
        <v>261901</v>
      </c>
      <c r="V1308" s="328" t="s">
        <v>926</v>
      </c>
      <c r="W1308" s="420"/>
    </row>
    <row r="1309" spans="2:23" ht="18.75" hidden="1" customHeight="1" x14ac:dyDescent="0.2">
      <c r="B1309" s="419" t="e">
        <f>IF(Tabla46[[#This Row],[Tipos de Acciones]]="","",CONCATENATE(Tabla46[[#This Row],[POA]],".",Tabla46[[#This Row],[SRS]],".",Tabla46[[#This Row],[AREA]],".",Tabla46[[#This Row],[TIPO]]))</f>
        <v>#REF!</v>
      </c>
      <c r="C1309" s="419" t="e">
        <f>IF(Tabla46[[#This Row],[Tipos de Acciones]]="","",'Formulario PPGR1'!#REF!)</f>
        <v>#REF!</v>
      </c>
      <c r="D1309" s="419" t="e">
        <f>IF(Tabla46[[#This Row],[Tipos de Acciones]]="","",'Formulario PPGR1'!#REF!)</f>
        <v>#REF!</v>
      </c>
      <c r="E1309" s="419" t="e">
        <f>IF(Tabla46[[#This Row],[Tipos de Acciones]]="","",'Formulario PPGR1'!#REF!)</f>
        <v>#REF!</v>
      </c>
      <c r="F1309" s="419" t="e">
        <f>IF(Tabla46[[#This Row],[Tipos de Acciones]]="","",'Formulario PPGR1'!#REF!)</f>
        <v>#REF!</v>
      </c>
      <c r="G1309" s="416" t="s">
        <v>936</v>
      </c>
      <c r="H1309" s="416" t="s">
        <v>2221</v>
      </c>
      <c r="I1309" s="417" t="s">
        <v>2224</v>
      </c>
      <c r="J1309" s="416" t="s">
        <v>2224</v>
      </c>
      <c r="K1309" s="418" t="s">
        <v>2225</v>
      </c>
      <c r="L1309" s="416" t="s">
        <v>469</v>
      </c>
      <c r="M1309" s="316" t="s">
        <v>2309</v>
      </c>
      <c r="N1309" s="316" t="s">
        <v>1157</v>
      </c>
      <c r="O1309" s="415" t="s">
        <v>2200</v>
      </c>
      <c r="P1309" s="318" t="s">
        <v>1157</v>
      </c>
      <c r="Q1309" s="293" t="s">
        <v>2201</v>
      </c>
      <c r="R1309" s="293">
        <v>1</v>
      </c>
      <c r="S1309" s="517">
        <v>44333.33</v>
      </c>
      <c r="T1309" s="520" t="e">
        <f>+[1]!Tabla46[[#This Row],[Precio Unitario]]*[1]!Tabla46[[#This Row],[Cantidad de Insumos]]</f>
        <v>#REF!</v>
      </c>
      <c r="U1309" s="414">
        <v>239301</v>
      </c>
      <c r="V1309" s="328" t="s">
        <v>926</v>
      </c>
      <c r="W1309" s="420"/>
    </row>
    <row r="1310" spans="2:23" ht="18.75" hidden="1" customHeight="1" x14ac:dyDescent="0.2">
      <c r="B1310" s="419" t="e">
        <f>IF(Tabla46[[#This Row],[Tipos de Acciones]]="","",CONCATENATE(Tabla46[[#This Row],[POA]],".",Tabla46[[#This Row],[SRS]],".",Tabla46[[#This Row],[AREA]],".",Tabla46[[#This Row],[TIPO]]))</f>
        <v>#REF!</v>
      </c>
      <c r="C1310" s="419" t="e">
        <f>IF(Tabla46[[#This Row],[Tipos de Acciones]]="","",'Formulario PPGR1'!#REF!)</f>
        <v>#REF!</v>
      </c>
      <c r="D1310" s="419" t="e">
        <f>IF(Tabla46[[#This Row],[Tipos de Acciones]]="","",'Formulario PPGR1'!#REF!)</f>
        <v>#REF!</v>
      </c>
      <c r="E1310" s="419" t="e">
        <f>IF(Tabla46[[#This Row],[Tipos de Acciones]]="","",'Formulario PPGR1'!#REF!)</f>
        <v>#REF!</v>
      </c>
      <c r="F1310" s="419" t="e">
        <f>IF(Tabla46[[#This Row],[Tipos de Acciones]]="","",'Formulario PPGR1'!#REF!)</f>
        <v>#REF!</v>
      </c>
      <c r="G1310" s="416" t="s">
        <v>936</v>
      </c>
      <c r="H1310" s="416" t="s">
        <v>2221</v>
      </c>
      <c r="I1310" s="417" t="s">
        <v>2231</v>
      </c>
      <c r="J1310" s="416" t="s">
        <v>2231</v>
      </c>
      <c r="K1310" s="418" t="s">
        <v>2232</v>
      </c>
      <c r="L1310" s="416" t="s">
        <v>469</v>
      </c>
      <c r="M1310" s="316" t="s">
        <v>2309</v>
      </c>
      <c r="N1310" s="316" t="s">
        <v>1157</v>
      </c>
      <c r="O1310" s="415" t="s">
        <v>2200</v>
      </c>
      <c r="P1310" s="318" t="s">
        <v>1157</v>
      </c>
      <c r="Q1310" s="293" t="s">
        <v>2201</v>
      </c>
      <c r="R1310" s="293">
        <v>2</v>
      </c>
      <c r="S1310" s="517">
        <v>32099.97</v>
      </c>
      <c r="T1310" s="520" t="e">
        <f>+[1]!Tabla46[[#This Row],[Precio Unitario]]*[1]!Tabla46[[#This Row],[Cantidad de Insumos]]</f>
        <v>#REF!</v>
      </c>
      <c r="U1310" s="414">
        <v>239301</v>
      </c>
      <c r="V1310" s="328" t="s">
        <v>926</v>
      </c>
      <c r="W1310" s="420"/>
    </row>
    <row r="1311" spans="2:23" ht="18.75" hidden="1" customHeight="1" x14ac:dyDescent="0.2">
      <c r="B1311" s="419" t="e">
        <f>IF(Tabla46[[#This Row],[Tipos de Acciones]]="","",CONCATENATE(Tabla46[[#This Row],[POA]],".",Tabla46[[#This Row],[SRS]],".",Tabla46[[#This Row],[AREA]],".",Tabla46[[#This Row],[TIPO]]))</f>
        <v>#REF!</v>
      </c>
      <c r="C1311" s="419" t="e">
        <f>IF(Tabla46[[#This Row],[Tipos de Acciones]]="","",'Formulario PPGR1'!#REF!)</f>
        <v>#REF!</v>
      </c>
      <c r="D1311" s="419" t="e">
        <f>IF(Tabla46[[#This Row],[Tipos de Acciones]]="","",'Formulario PPGR1'!#REF!)</f>
        <v>#REF!</v>
      </c>
      <c r="E1311" s="419" t="e">
        <f>IF(Tabla46[[#This Row],[Tipos de Acciones]]="","",'Formulario PPGR1'!#REF!)</f>
        <v>#REF!</v>
      </c>
      <c r="F1311" s="419" t="e">
        <f>IF(Tabla46[[#This Row],[Tipos de Acciones]]="","",'Formulario PPGR1'!#REF!)</f>
        <v>#REF!</v>
      </c>
      <c r="G1311" s="416" t="s">
        <v>936</v>
      </c>
      <c r="H1311" s="416" t="s">
        <v>2221</v>
      </c>
      <c r="I1311" s="417" t="s">
        <v>2233</v>
      </c>
      <c r="J1311" s="416" t="s">
        <v>2234</v>
      </c>
      <c r="K1311" s="418" t="s">
        <v>2235</v>
      </c>
      <c r="L1311" s="416" t="s">
        <v>469</v>
      </c>
      <c r="M1311" s="316" t="s">
        <v>2309</v>
      </c>
      <c r="N1311" s="316" t="s">
        <v>1157</v>
      </c>
      <c r="O1311" s="415" t="s">
        <v>2200</v>
      </c>
      <c r="P1311" s="318" t="s">
        <v>1157</v>
      </c>
      <c r="Q1311" s="293" t="s">
        <v>2201</v>
      </c>
      <c r="R1311" s="293">
        <v>1</v>
      </c>
      <c r="S1311" s="517">
        <v>8270</v>
      </c>
      <c r="T1311" s="520" t="e">
        <f>+[1]!Tabla46[[#This Row],[Precio Unitario]]*[1]!Tabla46[[#This Row],[Cantidad de Insumos]]</f>
        <v>#REF!</v>
      </c>
      <c r="U1311" s="414">
        <v>239301</v>
      </c>
      <c r="V1311" s="328" t="s">
        <v>926</v>
      </c>
      <c r="W1311" s="420"/>
    </row>
    <row r="1312" spans="2:23" ht="18.75" hidden="1" customHeight="1" x14ac:dyDescent="0.2">
      <c r="B1312" s="419" t="e">
        <f>IF(Tabla46[[#This Row],[Tipos de Acciones]]="","",CONCATENATE(Tabla46[[#This Row],[POA]],".",Tabla46[[#This Row],[SRS]],".",Tabla46[[#This Row],[AREA]],".",Tabla46[[#This Row],[TIPO]]))</f>
        <v>#REF!</v>
      </c>
      <c r="C1312" s="419" t="e">
        <f>IF(Tabla46[[#This Row],[Tipos de Acciones]]="","",'Formulario PPGR1'!#REF!)</f>
        <v>#REF!</v>
      </c>
      <c r="D1312" s="419" t="e">
        <f>IF(Tabla46[[#This Row],[Tipos de Acciones]]="","",'Formulario PPGR1'!#REF!)</f>
        <v>#REF!</v>
      </c>
      <c r="E1312" s="419" t="e">
        <f>IF(Tabla46[[#This Row],[Tipos de Acciones]]="","",'Formulario PPGR1'!#REF!)</f>
        <v>#REF!</v>
      </c>
      <c r="F1312" s="419" t="e">
        <f>IF(Tabla46[[#This Row],[Tipos de Acciones]]="","",'Formulario PPGR1'!#REF!)</f>
        <v>#REF!</v>
      </c>
      <c r="G1312" s="416" t="s">
        <v>936</v>
      </c>
      <c r="H1312" s="416" t="s">
        <v>2221</v>
      </c>
      <c r="I1312" s="417" t="s">
        <v>2241</v>
      </c>
      <c r="J1312" s="416" t="s">
        <v>2241</v>
      </c>
      <c r="K1312" s="418" t="s">
        <v>2242</v>
      </c>
      <c r="L1312" s="416" t="s">
        <v>469</v>
      </c>
      <c r="M1312" s="316" t="s">
        <v>2309</v>
      </c>
      <c r="N1312" s="316" t="s">
        <v>1157</v>
      </c>
      <c r="O1312" s="415" t="s">
        <v>2200</v>
      </c>
      <c r="P1312" s="318" t="s">
        <v>1157</v>
      </c>
      <c r="Q1312" s="293" t="s">
        <v>2201</v>
      </c>
      <c r="R1312" s="293">
        <v>2</v>
      </c>
      <c r="S1312" s="517">
        <v>980</v>
      </c>
      <c r="T1312" s="520" t="e">
        <f>+[1]!Tabla46[[#This Row],[Precio Unitario]]*[1]!Tabla46[[#This Row],[Cantidad de Insumos]]</f>
        <v>#REF!</v>
      </c>
      <c r="U1312" s="414">
        <v>239301</v>
      </c>
      <c r="V1312" s="328" t="s">
        <v>926</v>
      </c>
      <c r="W1312" s="420"/>
    </row>
    <row r="1313" spans="2:23" ht="18.75" hidden="1" customHeight="1" x14ac:dyDescent="0.2">
      <c r="B1313" s="419" t="e">
        <f>IF(Tabla46[[#This Row],[Tipos de Acciones]]="","",CONCATENATE(Tabla46[[#This Row],[POA]],".",Tabla46[[#This Row],[SRS]],".",Tabla46[[#This Row],[AREA]],".",Tabla46[[#This Row],[TIPO]]))</f>
        <v>#REF!</v>
      </c>
      <c r="C1313" s="419" t="e">
        <f>IF(Tabla46[[#This Row],[Tipos de Acciones]]="","",'Formulario PPGR1'!#REF!)</f>
        <v>#REF!</v>
      </c>
      <c r="D1313" s="419" t="e">
        <f>IF(Tabla46[[#This Row],[Tipos de Acciones]]="","",'Formulario PPGR1'!#REF!)</f>
        <v>#REF!</v>
      </c>
      <c r="E1313" s="419" t="e">
        <f>IF(Tabla46[[#This Row],[Tipos de Acciones]]="","",'Formulario PPGR1'!#REF!)</f>
        <v>#REF!</v>
      </c>
      <c r="F1313" s="419" t="e">
        <f>IF(Tabla46[[#This Row],[Tipos de Acciones]]="","",'Formulario PPGR1'!#REF!)</f>
        <v>#REF!</v>
      </c>
      <c r="G1313" s="416" t="s">
        <v>936</v>
      </c>
      <c r="H1313" s="416" t="s">
        <v>2221</v>
      </c>
      <c r="I1313" s="417" t="s">
        <v>2241</v>
      </c>
      <c r="J1313" s="416" t="s">
        <v>2241</v>
      </c>
      <c r="K1313" s="418" t="s">
        <v>2243</v>
      </c>
      <c r="L1313" s="416" t="s">
        <v>469</v>
      </c>
      <c r="M1313" s="316" t="s">
        <v>2309</v>
      </c>
      <c r="N1313" s="316" t="s">
        <v>1157</v>
      </c>
      <c r="O1313" s="415" t="s">
        <v>2200</v>
      </c>
      <c r="P1313" s="318" t="s">
        <v>1157</v>
      </c>
      <c r="Q1313" s="293" t="s">
        <v>2201</v>
      </c>
      <c r="R1313" s="293">
        <v>2</v>
      </c>
      <c r="S1313" s="517">
        <v>3520</v>
      </c>
      <c r="T1313" s="520" t="e">
        <f>+[1]!Tabla46[[#This Row],[Precio Unitario]]*[1]!Tabla46[[#This Row],[Cantidad de Insumos]]</f>
        <v>#REF!</v>
      </c>
      <c r="U1313" s="414">
        <v>239301</v>
      </c>
      <c r="V1313" s="328" t="s">
        <v>926</v>
      </c>
      <c r="W1313" s="420"/>
    </row>
    <row r="1314" spans="2:23" ht="18.75" hidden="1" customHeight="1" x14ac:dyDescent="0.2">
      <c r="B1314" s="419" t="e">
        <f>IF(Tabla46[[#This Row],[Tipos de Acciones]]="","",CONCATENATE(Tabla46[[#This Row],[POA]],".",Tabla46[[#This Row],[SRS]],".",Tabla46[[#This Row],[AREA]],".",Tabla46[[#This Row],[TIPO]]))</f>
        <v>#REF!</v>
      </c>
      <c r="C1314" s="419" t="e">
        <f>IF(Tabla46[[#This Row],[Tipos de Acciones]]="","",'Formulario PPGR1'!#REF!)</f>
        <v>#REF!</v>
      </c>
      <c r="D1314" s="419" t="e">
        <f>IF(Tabla46[[#This Row],[Tipos de Acciones]]="","",'Formulario PPGR1'!#REF!)</f>
        <v>#REF!</v>
      </c>
      <c r="E1314" s="419" t="e">
        <f>IF(Tabla46[[#This Row],[Tipos de Acciones]]="","",'Formulario PPGR1'!#REF!)</f>
        <v>#REF!</v>
      </c>
      <c r="F1314" s="419" t="e">
        <f>IF(Tabla46[[#This Row],[Tipos de Acciones]]="","",'Formulario PPGR1'!#REF!)</f>
        <v>#REF!</v>
      </c>
      <c r="G1314" s="416" t="s">
        <v>936</v>
      </c>
      <c r="H1314" s="416" t="s">
        <v>2221</v>
      </c>
      <c r="I1314" s="417" t="s">
        <v>2236</v>
      </c>
      <c r="J1314" s="416" t="s">
        <v>2236</v>
      </c>
      <c r="K1314" s="418" t="s">
        <v>2239</v>
      </c>
      <c r="L1314" s="416" t="s">
        <v>469</v>
      </c>
      <c r="M1314" s="316" t="s">
        <v>2309</v>
      </c>
      <c r="N1314" s="316" t="s">
        <v>1157</v>
      </c>
      <c r="O1314" s="415" t="s">
        <v>2200</v>
      </c>
      <c r="P1314" s="318" t="s">
        <v>1157</v>
      </c>
      <c r="Q1314" s="293" t="s">
        <v>2201</v>
      </c>
      <c r="R1314" s="293">
        <v>2</v>
      </c>
      <c r="S1314" s="517">
        <v>15733.33</v>
      </c>
      <c r="T1314" s="520" t="e">
        <f>+[1]!Tabla46[[#This Row],[Precio Unitario]]*[1]!Tabla46[[#This Row],[Cantidad de Insumos]]</f>
        <v>#REF!</v>
      </c>
      <c r="U1314" s="414">
        <v>239301</v>
      </c>
      <c r="V1314" s="328" t="s">
        <v>926</v>
      </c>
      <c r="W1314" s="420"/>
    </row>
    <row r="1315" spans="2:23" ht="18.75" hidden="1" customHeight="1" x14ac:dyDescent="0.2">
      <c r="B1315" s="419" t="e">
        <f>IF(Tabla46[[#This Row],[Tipos de Acciones]]="","",CONCATENATE(Tabla46[[#This Row],[POA]],".",Tabla46[[#This Row],[SRS]],".",Tabla46[[#This Row],[AREA]],".",Tabla46[[#This Row],[TIPO]]))</f>
        <v>#REF!</v>
      </c>
      <c r="C1315" s="419" t="e">
        <f>IF(Tabla46[[#This Row],[Tipos de Acciones]]="","",'Formulario PPGR1'!#REF!)</f>
        <v>#REF!</v>
      </c>
      <c r="D1315" s="419" t="e">
        <f>IF(Tabla46[[#This Row],[Tipos de Acciones]]="","",'Formulario PPGR1'!#REF!)</f>
        <v>#REF!</v>
      </c>
      <c r="E1315" s="419" t="e">
        <f>IF(Tabla46[[#This Row],[Tipos de Acciones]]="","",'Formulario PPGR1'!#REF!)</f>
        <v>#REF!</v>
      </c>
      <c r="F1315" s="419" t="e">
        <f>IF(Tabla46[[#This Row],[Tipos de Acciones]]="","",'Formulario PPGR1'!#REF!)</f>
        <v>#REF!</v>
      </c>
      <c r="G1315" s="416" t="s">
        <v>936</v>
      </c>
      <c r="H1315" s="416" t="s">
        <v>2221</v>
      </c>
      <c r="I1315" s="417" t="s">
        <v>2236</v>
      </c>
      <c r="J1315" s="416" t="s">
        <v>2236</v>
      </c>
      <c r="K1315" s="418" t="s">
        <v>2240</v>
      </c>
      <c r="L1315" s="416" t="s">
        <v>469</v>
      </c>
      <c r="M1315" s="316" t="s">
        <v>2309</v>
      </c>
      <c r="N1315" s="316" t="s">
        <v>1157</v>
      </c>
      <c r="O1315" s="415" t="s">
        <v>2200</v>
      </c>
      <c r="P1315" s="318" t="s">
        <v>1157</v>
      </c>
      <c r="Q1315" s="293" t="s">
        <v>2201</v>
      </c>
      <c r="R1315" s="293">
        <v>2</v>
      </c>
      <c r="S1315" s="517">
        <v>4500</v>
      </c>
      <c r="T1315" s="520" t="e">
        <f>+[1]!Tabla46[[#This Row],[Precio Unitario]]*[1]!Tabla46[[#This Row],[Cantidad de Insumos]]</f>
        <v>#REF!</v>
      </c>
      <c r="U1315" s="414">
        <v>239301</v>
      </c>
      <c r="V1315" s="328" t="s">
        <v>926</v>
      </c>
      <c r="W1315" s="420"/>
    </row>
    <row r="1316" spans="2:23" ht="18.75" hidden="1" customHeight="1" x14ac:dyDescent="0.2">
      <c r="B1316" s="419" t="e">
        <f>IF(Tabla46[[#This Row],[Tipos de Acciones]]="","",CONCATENATE(Tabla46[[#This Row],[POA]],".",Tabla46[[#This Row],[SRS]],".",Tabla46[[#This Row],[AREA]],".",Tabla46[[#This Row],[TIPO]]))</f>
        <v>#REF!</v>
      </c>
      <c r="C1316" s="419" t="e">
        <f>IF(Tabla46[[#This Row],[Tipos de Acciones]]="","",'Formulario PPGR1'!#REF!)</f>
        <v>#REF!</v>
      </c>
      <c r="D1316" s="419" t="e">
        <f>IF(Tabla46[[#This Row],[Tipos de Acciones]]="","",'Formulario PPGR1'!#REF!)</f>
        <v>#REF!</v>
      </c>
      <c r="E1316" s="419" t="e">
        <f>IF(Tabla46[[#This Row],[Tipos de Acciones]]="","",'Formulario PPGR1'!#REF!)</f>
        <v>#REF!</v>
      </c>
      <c r="F1316" s="419" t="e">
        <f>IF(Tabla46[[#This Row],[Tipos de Acciones]]="","",'Formulario PPGR1'!#REF!)</f>
        <v>#REF!</v>
      </c>
      <c r="G1316" s="416" t="s">
        <v>936</v>
      </c>
      <c r="H1316" s="416" t="s">
        <v>2209</v>
      </c>
      <c r="I1316" s="417" t="s">
        <v>2200</v>
      </c>
      <c r="J1316" s="416" t="s">
        <v>2248</v>
      </c>
      <c r="K1316" s="418" t="s">
        <v>2248</v>
      </c>
      <c r="L1316" s="416" t="s">
        <v>469</v>
      </c>
      <c r="M1316" s="316" t="s">
        <v>2309</v>
      </c>
      <c r="N1316" s="316" t="s">
        <v>1157</v>
      </c>
      <c r="O1316" s="415" t="s">
        <v>2200</v>
      </c>
      <c r="P1316" s="318" t="s">
        <v>1157</v>
      </c>
      <c r="Q1316" s="293" t="s">
        <v>2201</v>
      </c>
      <c r="R1316" s="293">
        <v>1</v>
      </c>
      <c r="S1316" s="517">
        <v>30000</v>
      </c>
      <c r="T1316" s="520" t="e">
        <f>+[1]!Tabla46[[#This Row],[Precio Unitario]]*[1]!Tabla46[[#This Row],[Cantidad de Insumos]]</f>
        <v>#REF!</v>
      </c>
      <c r="U1316" s="414">
        <v>265801</v>
      </c>
      <c r="V1316" s="328" t="s">
        <v>926</v>
      </c>
      <c r="W1316" s="420"/>
    </row>
    <row r="1317" spans="2:23" ht="18.75" hidden="1" customHeight="1" x14ac:dyDescent="0.2">
      <c r="B1317" s="419" t="e">
        <f>IF(Tabla46[[#This Row],[Tipos de Acciones]]="","",CONCATENATE(Tabla46[[#This Row],[POA]],".",Tabla46[[#This Row],[SRS]],".",Tabla46[[#This Row],[AREA]],".",Tabla46[[#This Row],[TIPO]]))</f>
        <v>#REF!</v>
      </c>
      <c r="C1317" s="419" t="e">
        <f>IF(Tabla46[[#This Row],[Tipos de Acciones]]="","",'Formulario PPGR1'!#REF!)</f>
        <v>#REF!</v>
      </c>
      <c r="D1317" s="419" t="e">
        <f>IF(Tabla46[[#This Row],[Tipos de Acciones]]="","",'Formulario PPGR1'!#REF!)</f>
        <v>#REF!</v>
      </c>
      <c r="E1317" s="419" t="e">
        <f>IF(Tabla46[[#This Row],[Tipos de Acciones]]="","",'Formulario PPGR1'!#REF!)</f>
        <v>#REF!</v>
      </c>
      <c r="F1317" s="419" t="e">
        <f>IF(Tabla46[[#This Row],[Tipos de Acciones]]="","",'Formulario PPGR1'!#REF!)</f>
        <v>#REF!</v>
      </c>
      <c r="G1317" s="416" t="s">
        <v>934</v>
      </c>
      <c r="H1317" s="416" t="s">
        <v>2209</v>
      </c>
      <c r="I1317" s="417" t="s">
        <v>2200</v>
      </c>
      <c r="J1317" s="416" t="s">
        <v>2248</v>
      </c>
      <c r="K1317" s="418" t="s">
        <v>2248</v>
      </c>
      <c r="L1317" s="416" t="s">
        <v>469</v>
      </c>
      <c r="M1317" s="316" t="s">
        <v>2309</v>
      </c>
      <c r="N1317" s="316" t="s">
        <v>1157</v>
      </c>
      <c r="O1317" s="415" t="s">
        <v>2200</v>
      </c>
      <c r="P1317" s="318" t="s">
        <v>1157</v>
      </c>
      <c r="Q1317" s="293" t="s">
        <v>2201</v>
      </c>
      <c r="R1317" s="293">
        <v>3</v>
      </c>
      <c r="S1317" s="517">
        <v>5000</v>
      </c>
      <c r="T1317" s="520" t="e">
        <f>+[1]!Tabla46[[#This Row],[Precio Unitario]]*[1]!Tabla46[[#This Row],[Cantidad de Insumos]]</f>
        <v>#REF!</v>
      </c>
      <c r="U1317" s="414">
        <v>265801</v>
      </c>
      <c r="V1317" s="328" t="s">
        <v>926</v>
      </c>
      <c r="W1317" s="420"/>
    </row>
    <row r="1318" spans="2:23" ht="18.75" hidden="1" customHeight="1" x14ac:dyDescent="0.2">
      <c r="B1318" s="419" t="e">
        <f>IF(Tabla46[[#This Row],[Tipos de Acciones]]="","",CONCATENATE(Tabla46[[#This Row],[POA]],".",Tabla46[[#This Row],[SRS]],".",Tabla46[[#This Row],[AREA]],".",Tabla46[[#This Row],[TIPO]]))</f>
        <v>#REF!</v>
      </c>
      <c r="C1318" s="419" t="e">
        <f>IF(Tabla46[[#This Row],[Tipos de Acciones]]="","",'Formulario PPGR1'!#REF!)</f>
        <v>#REF!</v>
      </c>
      <c r="D1318" s="419" t="e">
        <f>IF(Tabla46[[#This Row],[Tipos de Acciones]]="","",'Formulario PPGR1'!#REF!)</f>
        <v>#REF!</v>
      </c>
      <c r="E1318" s="419" t="e">
        <f>IF(Tabla46[[#This Row],[Tipos de Acciones]]="","",'Formulario PPGR1'!#REF!)</f>
        <v>#REF!</v>
      </c>
      <c r="F1318" s="419" t="e">
        <f>IF(Tabla46[[#This Row],[Tipos de Acciones]]="","",'Formulario PPGR1'!#REF!)</f>
        <v>#REF!</v>
      </c>
      <c r="G1318" s="416" t="s">
        <v>936</v>
      </c>
      <c r="H1318" s="416" t="s">
        <v>2221</v>
      </c>
      <c r="I1318" s="417" t="s">
        <v>2244</v>
      </c>
      <c r="J1318" s="416" t="s">
        <v>2244</v>
      </c>
      <c r="K1318" s="418" t="s">
        <v>2245</v>
      </c>
      <c r="L1318" s="416" t="s">
        <v>469</v>
      </c>
      <c r="M1318" s="316" t="s">
        <v>2309</v>
      </c>
      <c r="N1318" s="316" t="s">
        <v>1157</v>
      </c>
      <c r="O1318" s="415" t="s">
        <v>2200</v>
      </c>
      <c r="P1318" s="318" t="s">
        <v>1157</v>
      </c>
      <c r="Q1318" s="293" t="s">
        <v>2201</v>
      </c>
      <c r="R1318" s="293">
        <v>1</v>
      </c>
      <c r="S1318" s="517">
        <v>14666.65</v>
      </c>
      <c r="T1318" s="520" t="e">
        <f>+[1]!Tabla46[[#This Row],[Precio Unitario]]*[1]!Tabla46[[#This Row],[Cantidad de Insumos]]</f>
        <v>#REF!</v>
      </c>
      <c r="U1318" s="414">
        <v>239601</v>
      </c>
      <c r="V1318" s="328" t="s">
        <v>926</v>
      </c>
      <c r="W1318" s="420"/>
    </row>
    <row r="1319" spans="2:23" ht="18.75" hidden="1" customHeight="1" x14ac:dyDescent="0.2">
      <c r="B1319" s="419" t="e">
        <f>IF(Tabla46[[#This Row],[Tipos de Acciones]]="","",CONCATENATE(Tabla46[[#This Row],[POA]],".",Tabla46[[#This Row],[SRS]],".",Tabla46[[#This Row],[AREA]],".",Tabla46[[#This Row],[TIPO]]))</f>
        <v>#REF!</v>
      </c>
      <c r="C1319" s="419" t="e">
        <f>IF(Tabla46[[#This Row],[Tipos de Acciones]]="","",'Formulario PPGR1'!#REF!)</f>
        <v>#REF!</v>
      </c>
      <c r="D1319" s="419" t="e">
        <f>IF(Tabla46[[#This Row],[Tipos de Acciones]]="","",'Formulario PPGR1'!#REF!)</f>
        <v>#REF!</v>
      </c>
      <c r="E1319" s="419" t="e">
        <f>IF(Tabla46[[#This Row],[Tipos de Acciones]]="","",'Formulario PPGR1'!#REF!)</f>
        <v>#REF!</v>
      </c>
      <c r="F1319" s="419" t="e">
        <f>IF(Tabla46[[#This Row],[Tipos de Acciones]]="","",'Formulario PPGR1'!#REF!)</f>
        <v>#REF!</v>
      </c>
      <c r="G1319" s="416" t="s">
        <v>936</v>
      </c>
      <c r="H1319" s="416" t="s">
        <v>2221</v>
      </c>
      <c r="I1319" s="417" t="s">
        <v>2246</v>
      </c>
      <c r="J1319" s="416" t="s">
        <v>2246</v>
      </c>
      <c r="K1319" s="418" t="s">
        <v>2247</v>
      </c>
      <c r="L1319" s="416" t="s">
        <v>469</v>
      </c>
      <c r="M1319" s="316" t="s">
        <v>2309</v>
      </c>
      <c r="N1319" s="316" t="s">
        <v>1157</v>
      </c>
      <c r="O1319" s="415" t="s">
        <v>2200</v>
      </c>
      <c r="P1319" s="318" t="s">
        <v>1157</v>
      </c>
      <c r="Q1319" s="293" t="s">
        <v>2201</v>
      </c>
      <c r="R1319" s="293">
        <v>1</v>
      </c>
      <c r="S1319" s="517">
        <v>257712</v>
      </c>
      <c r="T1319" s="520" t="e">
        <f>+[1]!Tabla46[[#This Row],[Precio Unitario]]*[1]!Tabla46[[#This Row],[Cantidad de Insumos]]</f>
        <v>#REF!</v>
      </c>
      <c r="U1319" s="414">
        <v>261401</v>
      </c>
      <c r="V1319" s="328" t="s">
        <v>926</v>
      </c>
      <c r="W1319" s="420"/>
    </row>
    <row r="1320" spans="2:23" ht="18.75" hidden="1" customHeight="1" x14ac:dyDescent="0.2">
      <c r="B1320" s="419" t="e">
        <f>IF(Tabla46[[#This Row],[Tipos de Acciones]]="","",CONCATENATE(Tabla46[[#This Row],[POA]],".",Tabla46[[#This Row],[SRS]],".",Tabla46[[#This Row],[AREA]],".",Tabla46[[#This Row],[TIPO]]))</f>
        <v>#REF!</v>
      </c>
      <c r="C1320" s="419" t="e">
        <f>IF(Tabla46[[#This Row],[Tipos de Acciones]]="","",'Formulario PPGR1'!#REF!)</f>
        <v>#REF!</v>
      </c>
      <c r="D1320" s="419" t="e">
        <f>IF(Tabla46[[#This Row],[Tipos de Acciones]]="","",'Formulario PPGR1'!#REF!)</f>
        <v>#REF!</v>
      </c>
      <c r="E1320" s="419" t="e">
        <f>IF(Tabla46[[#This Row],[Tipos de Acciones]]="","",'Formulario PPGR1'!#REF!)</f>
        <v>#REF!</v>
      </c>
      <c r="F1320" s="419" t="e">
        <f>IF(Tabla46[[#This Row],[Tipos de Acciones]]="","",'Formulario PPGR1'!#REF!)</f>
        <v>#REF!</v>
      </c>
      <c r="G1320" s="416" t="s">
        <v>936</v>
      </c>
      <c r="H1320" s="416" t="s">
        <v>2221</v>
      </c>
      <c r="I1320" s="417" t="s">
        <v>2236</v>
      </c>
      <c r="J1320" s="416" t="s">
        <v>2236</v>
      </c>
      <c r="K1320" s="418" t="s">
        <v>2238</v>
      </c>
      <c r="L1320" s="416" t="s">
        <v>469</v>
      </c>
      <c r="M1320" s="316" t="s">
        <v>2309</v>
      </c>
      <c r="N1320" s="316" t="s">
        <v>1157</v>
      </c>
      <c r="O1320" s="415" t="s">
        <v>2200</v>
      </c>
      <c r="P1320" s="318" t="s">
        <v>1157</v>
      </c>
      <c r="Q1320" s="293" t="s">
        <v>2201</v>
      </c>
      <c r="R1320" s="293">
        <v>2</v>
      </c>
      <c r="S1320" s="517">
        <v>4500</v>
      </c>
      <c r="T1320" s="520" t="e">
        <f>+[1]!Tabla46[[#This Row],[Precio Unitario]]*[1]!Tabla46[[#This Row],[Cantidad de Insumos]]</f>
        <v>#REF!</v>
      </c>
      <c r="U1320" s="414">
        <v>239301</v>
      </c>
      <c r="V1320" s="328" t="s">
        <v>926</v>
      </c>
      <c r="W1320" s="420"/>
    </row>
    <row r="1321" spans="2:23" ht="18.75" hidden="1" customHeight="1" x14ac:dyDescent="0.2">
      <c r="B1321" s="419" t="e">
        <f>IF(Tabla46[[#This Row],[Tipos de Acciones]]="","",CONCATENATE(Tabla46[[#This Row],[POA]],".",Tabla46[[#This Row],[SRS]],".",Tabla46[[#This Row],[AREA]],".",Tabla46[[#This Row],[TIPO]]))</f>
        <v>#REF!</v>
      </c>
      <c r="C1321" s="419" t="e">
        <f>IF(Tabla46[[#This Row],[Tipos de Acciones]]="","",'Formulario PPGR1'!#REF!)</f>
        <v>#REF!</v>
      </c>
      <c r="D1321" s="419" t="e">
        <f>IF(Tabla46[[#This Row],[Tipos de Acciones]]="","",'Formulario PPGR1'!#REF!)</f>
        <v>#REF!</v>
      </c>
      <c r="E1321" s="419" t="e">
        <f>IF(Tabla46[[#This Row],[Tipos de Acciones]]="","",'Formulario PPGR1'!#REF!)</f>
        <v>#REF!</v>
      </c>
      <c r="F1321" s="419" t="e">
        <f>IF(Tabla46[[#This Row],[Tipos de Acciones]]="","",'Formulario PPGR1'!#REF!)</f>
        <v>#REF!</v>
      </c>
      <c r="G1321" s="416" t="s">
        <v>936</v>
      </c>
      <c r="H1321" s="416" t="s">
        <v>2221</v>
      </c>
      <c r="I1321" s="417" t="s">
        <v>2227</v>
      </c>
      <c r="J1321" s="416" t="s">
        <v>2227</v>
      </c>
      <c r="K1321" s="418" t="s">
        <v>2228</v>
      </c>
      <c r="L1321" s="416" t="s">
        <v>469</v>
      </c>
      <c r="M1321" s="316" t="s">
        <v>2309</v>
      </c>
      <c r="N1321" s="316" t="s">
        <v>1157</v>
      </c>
      <c r="O1321" s="415" t="s">
        <v>2200</v>
      </c>
      <c r="P1321" s="318" t="s">
        <v>1157</v>
      </c>
      <c r="Q1321" s="293" t="s">
        <v>2201</v>
      </c>
      <c r="R1321" s="293">
        <v>1</v>
      </c>
      <c r="S1321" s="517">
        <v>12836.04</v>
      </c>
      <c r="T1321" s="520" t="e">
        <f>+[1]!Tabla46[[#This Row],[Precio Unitario]]*[1]!Tabla46[[#This Row],[Cantidad de Insumos]]</f>
        <v>#REF!</v>
      </c>
      <c r="U1321" s="414">
        <v>239301</v>
      </c>
      <c r="V1321" s="328" t="s">
        <v>926</v>
      </c>
      <c r="W1321" s="420"/>
    </row>
    <row r="1322" spans="2:23" ht="18.75" customHeight="1" x14ac:dyDescent="0.2">
      <c r="B1322" s="419" t="e">
        <f>IF(Tabla46[[#This Row],[Tipos de Acciones]]="","",CONCATENATE(Tabla46[[#This Row],[POA]],".",Tabla46[[#This Row],[SRS]],".",Tabla46[[#This Row],[AREA]],".",Tabla46[[#This Row],[TIPO]]))</f>
        <v>#REF!</v>
      </c>
      <c r="C1322" s="419" t="e">
        <f>IF(Tabla46[[#This Row],[Tipos de Acciones]]="","",'Formulario PPGR1'!#REF!)</f>
        <v>#REF!</v>
      </c>
      <c r="D1322" s="419" t="e">
        <f>IF(Tabla46[[#This Row],[Tipos de Acciones]]="","",'Formulario PPGR1'!#REF!)</f>
        <v>#REF!</v>
      </c>
      <c r="E1322" s="419" t="e">
        <f>IF(Tabla46[[#This Row],[Tipos de Acciones]]="","",'Formulario PPGR1'!#REF!)</f>
        <v>#REF!</v>
      </c>
      <c r="F1322" s="419" t="e">
        <f>IF(Tabla46[[#This Row],[Tipos de Acciones]]="","",'Formulario PPGR1'!#REF!)</f>
        <v>#REF!</v>
      </c>
      <c r="G1322" s="416" t="s">
        <v>936</v>
      </c>
      <c r="H1322" s="416" t="s">
        <v>2221</v>
      </c>
      <c r="I1322" s="417" t="s">
        <v>2229</v>
      </c>
      <c r="J1322" s="416" t="s">
        <v>2229</v>
      </c>
      <c r="K1322" s="418" t="s">
        <v>2230</v>
      </c>
      <c r="L1322" s="416" t="s">
        <v>469</v>
      </c>
      <c r="M1322" s="316" t="s">
        <v>2309</v>
      </c>
      <c r="N1322" s="316" t="s">
        <v>1157</v>
      </c>
      <c r="O1322" s="415" t="s">
        <v>2200</v>
      </c>
      <c r="P1322" s="318" t="s">
        <v>1157</v>
      </c>
      <c r="Q1322" s="293" t="s">
        <v>2201</v>
      </c>
      <c r="R1322" s="293">
        <v>1</v>
      </c>
      <c r="S1322" s="517">
        <v>180000</v>
      </c>
      <c r="T1322" s="520" t="e">
        <f>+[1]!Tabla46[[#This Row],[Precio Unitario]]*[1]!Tabla46[[#This Row],[Cantidad de Insumos]]</f>
        <v>#REF!</v>
      </c>
      <c r="U1322" s="414">
        <v>263101</v>
      </c>
      <c r="V1322" s="328" t="s">
        <v>926</v>
      </c>
      <c r="W1322" s="420"/>
    </row>
    <row r="1323" spans="2:23" ht="18.75" hidden="1" customHeight="1" x14ac:dyDescent="0.2">
      <c r="B1323" s="419" t="e">
        <f>IF(Tabla46[[#This Row],[Tipos de Acciones]]="","",CONCATENATE(Tabla46[[#This Row],[POA]],".",Tabla46[[#This Row],[SRS]],".",Tabla46[[#This Row],[AREA]],".",Tabla46[[#This Row],[TIPO]]))</f>
        <v>#REF!</v>
      </c>
      <c r="C1323" s="419" t="e">
        <f>IF(Tabla46[[#This Row],[Tipos de Acciones]]="","",'Formulario PPGR1'!#REF!)</f>
        <v>#REF!</v>
      </c>
      <c r="D1323" s="419" t="e">
        <f>IF(Tabla46[[#This Row],[Tipos de Acciones]]="","",'Formulario PPGR1'!#REF!)</f>
        <v>#REF!</v>
      </c>
      <c r="E1323" s="419" t="e">
        <f>IF(Tabla46[[#This Row],[Tipos de Acciones]]="","",'Formulario PPGR1'!#REF!)</f>
        <v>#REF!</v>
      </c>
      <c r="F1323" s="419" t="e">
        <f>IF(Tabla46[[#This Row],[Tipos de Acciones]]="","",'Formulario PPGR1'!#REF!)</f>
        <v>#REF!</v>
      </c>
      <c r="G1323" s="416" t="s">
        <v>934</v>
      </c>
      <c r="H1323" s="416" t="s">
        <v>2206</v>
      </c>
      <c r="I1323" s="417" t="s">
        <v>2212</v>
      </c>
      <c r="J1323" s="416" t="s">
        <v>2212</v>
      </c>
      <c r="K1323" s="418" t="s">
        <v>2213</v>
      </c>
      <c r="L1323" s="416" t="s">
        <v>469</v>
      </c>
      <c r="M1323" s="316" t="s">
        <v>2309</v>
      </c>
      <c r="N1323" s="316" t="s">
        <v>1157</v>
      </c>
      <c r="O1323" s="415" t="s">
        <v>2200</v>
      </c>
      <c r="P1323" s="318" t="s">
        <v>1157</v>
      </c>
      <c r="Q1323" s="293" t="s">
        <v>2201</v>
      </c>
      <c r="R1323" s="293">
        <v>3</v>
      </c>
      <c r="S1323" s="517">
        <v>5000</v>
      </c>
      <c r="T1323" s="520" t="e">
        <f>+[1]!Tabla46[[#This Row],[Precio Unitario]]*[1]!Tabla46[[#This Row],[Cantidad de Insumos]]</f>
        <v>#REF!</v>
      </c>
      <c r="U1323" s="414">
        <v>261301</v>
      </c>
      <c r="V1323" s="328" t="s">
        <v>926</v>
      </c>
      <c r="W1323" s="420"/>
    </row>
    <row r="1324" spans="2:23" ht="18.75" hidden="1" customHeight="1" x14ac:dyDescent="0.2">
      <c r="B1324" s="419" t="e">
        <f>IF(Tabla46[[#This Row],[Tipos de Acciones]]="","",CONCATENATE(Tabla46[[#This Row],[POA]],".",Tabla46[[#This Row],[SRS]],".",Tabla46[[#This Row],[AREA]],".",Tabla46[[#This Row],[TIPO]]))</f>
        <v>#REF!</v>
      </c>
      <c r="C1324" s="419" t="e">
        <f>IF(Tabla46[[#This Row],[Tipos de Acciones]]="","",'Formulario PPGR1'!#REF!)</f>
        <v>#REF!</v>
      </c>
      <c r="D1324" s="419" t="e">
        <f>IF(Tabla46[[#This Row],[Tipos de Acciones]]="","",'Formulario PPGR1'!#REF!)</f>
        <v>#REF!</v>
      </c>
      <c r="E1324" s="419" t="e">
        <f>IF(Tabla46[[#This Row],[Tipos de Acciones]]="","",'Formulario PPGR1'!#REF!)</f>
        <v>#REF!</v>
      </c>
      <c r="F1324" s="419" t="e">
        <f>IF(Tabla46[[#This Row],[Tipos de Acciones]]="","",'Formulario PPGR1'!#REF!)</f>
        <v>#REF!</v>
      </c>
      <c r="G1324" s="416" t="s">
        <v>936</v>
      </c>
      <c r="H1324" s="416" t="s">
        <v>2215</v>
      </c>
      <c r="I1324" s="417" t="s">
        <v>2216</v>
      </c>
      <c r="J1324" s="416" t="s">
        <v>2216</v>
      </c>
      <c r="K1324" s="418" t="s">
        <v>2217</v>
      </c>
      <c r="L1324" s="416" t="s">
        <v>469</v>
      </c>
      <c r="M1324" s="316" t="s">
        <v>2309</v>
      </c>
      <c r="N1324" s="316" t="s">
        <v>1157</v>
      </c>
      <c r="O1324" s="415" t="s">
        <v>2200</v>
      </c>
      <c r="P1324" s="318" t="s">
        <v>1157</v>
      </c>
      <c r="Q1324" s="293" t="s">
        <v>2201</v>
      </c>
      <c r="R1324" s="293">
        <v>1</v>
      </c>
      <c r="S1324" s="517">
        <v>15000</v>
      </c>
      <c r="T1324" s="520" t="e">
        <f>+[1]!Tabla46[[#This Row],[Precio Unitario]]*[1]!Tabla46[[#This Row],[Cantidad de Insumos]]</f>
        <v>#REF!</v>
      </c>
      <c r="U1324" s="414">
        <v>239601</v>
      </c>
      <c r="V1324" s="328" t="s">
        <v>926</v>
      </c>
      <c r="W1324" s="420"/>
    </row>
    <row r="1325" spans="2:23" ht="18.75" hidden="1" customHeight="1" x14ac:dyDescent="0.2">
      <c r="B1325" s="419" t="e">
        <f>IF(Tabla46[[#This Row],[Tipos de Acciones]]="","",CONCATENATE(Tabla46[[#This Row],[POA]],".",Tabla46[[#This Row],[SRS]],".",Tabla46[[#This Row],[AREA]],".",Tabla46[[#This Row],[TIPO]]))</f>
        <v>#REF!</v>
      </c>
      <c r="C1325" s="419" t="e">
        <f>IF(Tabla46[[#This Row],[Tipos de Acciones]]="","",'Formulario PPGR1'!#REF!)</f>
        <v>#REF!</v>
      </c>
      <c r="D1325" s="419" t="e">
        <f>IF(Tabla46[[#This Row],[Tipos de Acciones]]="","",'Formulario PPGR1'!#REF!)</f>
        <v>#REF!</v>
      </c>
      <c r="E1325" s="419" t="e">
        <f>IF(Tabla46[[#This Row],[Tipos de Acciones]]="","",'Formulario PPGR1'!#REF!)</f>
        <v>#REF!</v>
      </c>
      <c r="F1325" s="419" t="e">
        <f>IF(Tabla46[[#This Row],[Tipos de Acciones]]="","",'Formulario PPGR1'!#REF!)</f>
        <v>#REF!</v>
      </c>
      <c r="G1325" s="416" t="s">
        <v>936</v>
      </c>
      <c r="H1325" s="416" t="s">
        <v>2221</v>
      </c>
      <c r="I1325" s="417" t="s">
        <v>2236</v>
      </c>
      <c r="J1325" s="416" t="s">
        <v>2236</v>
      </c>
      <c r="K1325" s="418" t="s">
        <v>2240</v>
      </c>
      <c r="L1325" s="416" t="s">
        <v>469</v>
      </c>
      <c r="M1325" s="316" t="s">
        <v>2310</v>
      </c>
      <c r="N1325" s="316" t="s">
        <v>1157</v>
      </c>
      <c r="O1325" s="415" t="s">
        <v>2200</v>
      </c>
      <c r="P1325" s="318" t="s">
        <v>1157</v>
      </c>
      <c r="Q1325" s="293" t="s">
        <v>2201</v>
      </c>
      <c r="R1325" s="293">
        <v>2</v>
      </c>
      <c r="S1325" s="517">
        <v>4500</v>
      </c>
      <c r="T1325" s="520" t="e">
        <f>+[1]!Tabla46[[#This Row],[Precio Unitario]]*[1]!Tabla46[[#This Row],[Cantidad de Insumos]]</f>
        <v>#REF!</v>
      </c>
      <c r="U1325" s="414">
        <v>239301</v>
      </c>
      <c r="V1325" s="328" t="s">
        <v>926</v>
      </c>
      <c r="W1325" s="420"/>
    </row>
    <row r="1326" spans="2:23" ht="18.75" hidden="1" customHeight="1" x14ac:dyDescent="0.2">
      <c r="B1326" s="419" t="e">
        <f>IF(Tabla46[[#This Row],[Tipos de Acciones]]="","",CONCATENATE(Tabla46[[#This Row],[POA]],".",Tabla46[[#This Row],[SRS]],".",Tabla46[[#This Row],[AREA]],".",Tabla46[[#This Row],[TIPO]]))</f>
        <v>#REF!</v>
      </c>
      <c r="C1326" s="419" t="e">
        <f>IF(Tabla46[[#This Row],[Tipos de Acciones]]="","",'Formulario PPGR1'!#REF!)</f>
        <v>#REF!</v>
      </c>
      <c r="D1326" s="419" t="e">
        <f>IF(Tabla46[[#This Row],[Tipos de Acciones]]="","",'Formulario PPGR1'!#REF!)</f>
        <v>#REF!</v>
      </c>
      <c r="E1326" s="419" t="e">
        <f>IF(Tabla46[[#This Row],[Tipos de Acciones]]="","",'Formulario PPGR1'!#REF!)</f>
        <v>#REF!</v>
      </c>
      <c r="F1326" s="419" t="e">
        <f>IF(Tabla46[[#This Row],[Tipos de Acciones]]="","",'Formulario PPGR1'!#REF!)</f>
        <v>#REF!</v>
      </c>
      <c r="G1326" s="416" t="s">
        <v>936</v>
      </c>
      <c r="H1326" s="416" t="s">
        <v>2221</v>
      </c>
      <c r="I1326" s="417" t="s">
        <v>2241</v>
      </c>
      <c r="J1326" s="416" t="s">
        <v>2241</v>
      </c>
      <c r="K1326" s="418" t="s">
        <v>2242</v>
      </c>
      <c r="L1326" s="416" t="s">
        <v>469</v>
      </c>
      <c r="M1326" s="316" t="s">
        <v>2310</v>
      </c>
      <c r="N1326" s="316" t="s">
        <v>1157</v>
      </c>
      <c r="O1326" s="415" t="s">
        <v>2200</v>
      </c>
      <c r="P1326" s="318" t="s">
        <v>1157</v>
      </c>
      <c r="Q1326" s="293" t="s">
        <v>2201</v>
      </c>
      <c r="R1326" s="293">
        <v>2</v>
      </c>
      <c r="S1326" s="517">
        <v>980</v>
      </c>
      <c r="T1326" s="520" t="e">
        <f>+[1]!Tabla46[[#This Row],[Precio Unitario]]*[1]!Tabla46[[#This Row],[Cantidad de Insumos]]</f>
        <v>#REF!</v>
      </c>
      <c r="U1326" s="414">
        <v>239301</v>
      </c>
      <c r="V1326" s="328" t="s">
        <v>926</v>
      </c>
      <c r="W1326" s="420"/>
    </row>
    <row r="1327" spans="2:23" ht="18.75" hidden="1" customHeight="1" x14ac:dyDescent="0.2">
      <c r="B1327" s="419" t="e">
        <f>IF(Tabla46[[#This Row],[Tipos de Acciones]]="","",CONCATENATE(Tabla46[[#This Row],[POA]],".",Tabla46[[#This Row],[SRS]],".",Tabla46[[#This Row],[AREA]],".",Tabla46[[#This Row],[TIPO]]))</f>
        <v>#REF!</v>
      </c>
      <c r="C1327" s="419" t="e">
        <f>IF(Tabla46[[#This Row],[Tipos de Acciones]]="","",'Formulario PPGR1'!#REF!)</f>
        <v>#REF!</v>
      </c>
      <c r="D1327" s="419" t="e">
        <f>IF(Tabla46[[#This Row],[Tipos de Acciones]]="","",'Formulario PPGR1'!#REF!)</f>
        <v>#REF!</v>
      </c>
      <c r="E1327" s="419" t="e">
        <f>IF(Tabla46[[#This Row],[Tipos de Acciones]]="","",'Formulario PPGR1'!#REF!)</f>
        <v>#REF!</v>
      </c>
      <c r="F1327" s="419" t="e">
        <f>IF(Tabla46[[#This Row],[Tipos de Acciones]]="","",'Formulario PPGR1'!#REF!)</f>
        <v>#REF!</v>
      </c>
      <c r="G1327" s="416" t="s">
        <v>936</v>
      </c>
      <c r="H1327" s="416" t="s">
        <v>2221</v>
      </c>
      <c r="I1327" s="417" t="s">
        <v>2241</v>
      </c>
      <c r="J1327" s="416" t="s">
        <v>2241</v>
      </c>
      <c r="K1327" s="418" t="s">
        <v>2243</v>
      </c>
      <c r="L1327" s="416" t="s">
        <v>469</v>
      </c>
      <c r="M1327" s="316" t="s">
        <v>2310</v>
      </c>
      <c r="N1327" s="316" t="s">
        <v>1157</v>
      </c>
      <c r="O1327" s="415" t="s">
        <v>2200</v>
      </c>
      <c r="P1327" s="318" t="s">
        <v>1157</v>
      </c>
      <c r="Q1327" s="293" t="s">
        <v>2201</v>
      </c>
      <c r="R1327" s="293">
        <v>2</v>
      </c>
      <c r="S1327" s="517">
        <v>3520</v>
      </c>
      <c r="T1327" s="520" t="e">
        <f>+[1]!Tabla46[[#This Row],[Precio Unitario]]*[1]!Tabla46[[#This Row],[Cantidad de Insumos]]</f>
        <v>#REF!</v>
      </c>
      <c r="U1327" s="414">
        <v>239301</v>
      </c>
      <c r="V1327" s="328" t="s">
        <v>926</v>
      </c>
      <c r="W1327" s="420"/>
    </row>
    <row r="1328" spans="2:23" ht="18.75" hidden="1" customHeight="1" x14ac:dyDescent="0.2">
      <c r="B1328" s="419" t="e">
        <f>IF(Tabla46[[#This Row],[Tipos de Acciones]]="","",CONCATENATE(Tabla46[[#This Row],[POA]],".",Tabla46[[#This Row],[SRS]],".",Tabla46[[#This Row],[AREA]],".",Tabla46[[#This Row],[TIPO]]))</f>
        <v>#REF!</v>
      </c>
      <c r="C1328" s="419" t="e">
        <f>IF(Tabla46[[#This Row],[Tipos de Acciones]]="","",'Formulario PPGR1'!#REF!)</f>
        <v>#REF!</v>
      </c>
      <c r="D1328" s="419" t="e">
        <f>IF(Tabla46[[#This Row],[Tipos de Acciones]]="","",'Formulario PPGR1'!#REF!)</f>
        <v>#REF!</v>
      </c>
      <c r="E1328" s="419" t="e">
        <f>IF(Tabla46[[#This Row],[Tipos de Acciones]]="","",'Formulario PPGR1'!#REF!)</f>
        <v>#REF!</v>
      </c>
      <c r="F1328" s="419" t="e">
        <f>IF(Tabla46[[#This Row],[Tipos de Acciones]]="","",'Formulario PPGR1'!#REF!)</f>
        <v>#REF!</v>
      </c>
      <c r="G1328" s="416" t="s">
        <v>936</v>
      </c>
      <c r="H1328" s="416" t="s">
        <v>2221</v>
      </c>
      <c r="I1328" s="417" t="s">
        <v>2244</v>
      </c>
      <c r="J1328" s="416" t="s">
        <v>2244</v>
      </c>
      <c r="K1328" s="418" t="s">
        <v>2245</v>
      </c>
      <c r="L1328" s="416" t="s">
        <v>469</v>
      </c>
      <c r="M1328" s="316" t="s">
        <v>2310</v>
      </c>
      <c r="N1328" s="316" t="s">
        <v>1157</v>
      </c>
      <c r="O1328" s="415" t="s">
        <v>2200</v>
      </c>
      <c r="P1328" s="318" t="s">
        <v>1157</v>
      </c>
      <c r="Q1328" s="293" t="s">
        <v>2201</v>
      </c>
      <c r="R1328" s="293">
        <v>1</v>
      </c>
      <c r="S1328" s="517">
        <v>14666.65</v>
      </c>
      <c r="T1328" s="520" t="e">
        <f>+[1]!Tabla46[[#This Row],[Precio Unitario]]*[1]!Tabla46[[#This Row],[Cantidad de Insumos]]</f>
        <v>#REF!</v>
      </c>
      <c r="U1328" s="414">
        <v>239601</v>
      </c>
      <c r="V1328" s="328" t="s">
        <v>926</v>
      </c>
      <c r="W1328" s="420"/>
    </row>
    <row r="1329" spans="2:23" ht="18.75" hidden="1" customHeight="1" x14ac:dyDescent="0.2">
      <c r="B1329" s="419" t="e">
        <f>IF(Tabla46[[#This Row],[Tipos de Acciones]]="","",CONCATENATE(Tabla46[[#This Row],[POA]],".",Tabla46[[#This Row],[SRS]],".",Tabla46[[#This Row],[AREA]],".",Tabla46[[#This Row],[TIPO]]))</f>
        <v>#REF!</v>
      </c>
      <c r="C1329" s="419" t="e">
        <f>IF(Tabla46[[#This Row],[Tipos de Acciones]]="","",'Formulario PPGR1'!#REF!)</f>
        <v>#REF!</v>
      </c>
      <c r="D1329" s="419" t="e">
        <f>IF(Tabla46[[#This Row],[Tipos de Acciones]]="","",'Formulario PPGR1'!#REF!)</f>
        <v>#REF!</v>
      </c>
      <c r="E1329" s="419" t="e">
        <f>IF(Tabla46[[#This Row],[Tipos de Acciones]]="","",'Formulario PPGR1'!#REF!)</f>
        <v>#REF!</v>
      </c>
      <c r="F1329" s="419" t="e">
        <f>IF(Tabla46[[#This Row],[Tipos de Acciones]]="","",'Formulario PPGR1'!#REF!)</f>
        <v>#REF!</v>
      </c>
      <c r="G1329" s="416" t="s">
        <v>936</v>
      </c>
      <c r="H1329" s="416" t="s">
        <v>2221</v>
      </c>
      <c r="I1329" s="417" t="s">
        <v>2246</v>
      </c>
      <c r="J1329" s="416" t="s">
        <v>2246</v>
      </c>
      <c r="K1329" s="418" t="s">
        <v>2247</v>
      </c>
      <c r="L1329" s="416" t="s">
        <v>469</v>
      </c>
      <c r="M1329" s="316" t="s">
        <v>2310</v>
      </c>
      <c r="N1329" s="316" t="s">
        <v>1157</v>
      </c>
      <c r="O1329" s="415" t="s">
        <v>2200</v>
      </c>
      <c r="P1329" s="318" t="s">
        <v>1157</v>
      </c>
      <c r="Q1329" s="293" t="s">
        <v>2201</v>
      </c>
      <c r="R1329" s="293">
        <v>1</v>
      </c>
      <c r="S1329" s="517">
        <v>257712</v>
      </c>
      <c r="T1329" s="520" t="e">
        <f>+[1]!Tabla46[[#This Row],[Precio Unitario]]*[1]!Tabla46[[#This Row],[Cantidad de Insumos]]</f>
        <v>#REF!</v>
      </c>
      <c r="U1329" s="414">
        <v>261401</v>
      </c>
      <c r="V1329" s="328" t="s">
        <v>926</v>
      </c>
      <c r="W1329" s="420"/>
    </row>
    <row r="1330" spans="2:23" ht="18.75" hidden="1" customHeight="1" x14ac:dyDescent="0.2">
      <c r="B1330" s="419" t="e">
        <f>IF(Tabla46[[#This Row],[Tipos de Acciones]]="","",CONCATENATE(Tabla46[[#This Row],[POA]],".",Tabla46[[#This Row],[SRS]],".",Tabla46[[#This Row],[AREA]],".",Tabla46[[#This Row],[TIPO]]))</f>
        <v>#REF!</v>
      </c>
      <c r="C1330" s="419" t="e">
        <f>IF(Tabla46[[#This Row],[Tipos de Acciones]]="","",'Formulario PPGR1'!#REF!)</f>
        <v>#REF!</v>
      </c>
      <c r="D1330" s="419" t="e">
        <f>IF(Tabla46[[#This Row],[Tipos de Acciones]]="","",'Formulario PPGR1'!#REF!)</f>
        <v>#REF!</v>
      </c>
      <c r="E1330" s="419" t="e">
        <f>IF(Tabla46[[#This Row],[Tipos de Acciones]]="","",'Formulario PPGR1'!#REF!)</f>
        <v>#REF!</v>
      </c>
      <c r="F1330" s="419" t="e">
        <f>IF(Tabla46[[#This Row],[Tipos de Acciones]]="","",'Formulario PPGR1'!#REF!)</f>
        <v>#REF!</v>
      </c>
      <c r="G1330" s="416" t="s">
        <v>936</v>
      </c>
      <c r="H1330" s="416" t="s">
        <v>2209</v>
      </c>
      <c r="I1330" s="417" t="s">
        <v>2200</v>
      </c>
      <c r="J1330" s="416" t="s">
        <v>2248</v>
      </c>
      <c r="K1330" s="418" t="s">
        <v>2248</v>
      </c>
      <c r="L1330" s="416" t="s">
        <v>469</v>
      </c>
      <c r="M1330" s="316" t="s">
        <v>2310</v>
      </c>
      <c r="N1330" s="316" t="s">
        <v>1157</v>
      </c>
      <c r="O1330" s="415" t="s">
        <v>2200</v>
      </c>
      <c r="P1330" s="318" t="s">
        <v>1157</v>
      </c>
      <c r="Q1330" s="293" t="s">
        <v>2201</v>
      </c>
      <c r="R1330" s="293">
        <v>1</v>
      </c>
      <c r="S1330" s="517">
        <v>30000</v>
      </c>
      <c r="T1330" s="520" t="e">
        <f>+[1]!Tabla46[[#This Row],[Precio Unitario]]*[1]!Tabla46[[#This Row],[Cantidad de Insumos]]</f>
        <v>#REF!</v>
      </c>
      <c r="U1330" s="414">
        <v>265801</v>
      </c>
      <c r="V1330" s="328" t="s">
        <v>926</v>
      </c>
      <c r="W1330" s="420"/>
    </row>
    <row r="1331" spans="2:23" ht="18.75" hidden="1" customHeight="1" x14ac:dyDescent="0.2">
      <c r="B1331" s="419" t="e">
        <f>IF(Tabla46[[#This Row],[Tipos de Acciones]]="","",CONCATENATE(Tabla46[[#This Row],[POA]],".",Tabla46[[#This Row],[SRS]],".",Tabla46[[#This Row],[AREA]],".",Tabla46[[#This Row],[TIPO]]))</f>
        <v>#REF!</v>
      </c>
      <c r="C1331" s="419" t="e">
        <f>IF(Tabla46[[#This Row],[Tipos de Acciones]]="","",'Formulario PPGR1'!#REF!)</f>
        <v>#REF!</v>
      </c>
      <c r="D1331" s="419" t="e">
        <f>IF(Tabla46[[#This Row],[Tipos de Acciones]]="","",'Formulario PPGR1'!#REF!)</f>
        <v>#REF!</v>
      </c>
      <c r="E1331" s="419" t="e">
        <f>IF(Tabla46[[#This Row],[Tipos de Acciones]]="","",'Formulario PPGR1'!#REF!)</f>
        <v>#REF!</v>
      </c>
      <c r="F1331" s="419" t="e">
        <f>IF(Tabla46[[#This Row],[Tipos de Acciones]]="","",'Formulario PPGR1'!#REF!)</f>
        <v>#REF!</v>
      </c>
      <c r="G1331" s="416" t="s">
        <v>934</v>
      </c>
      <c r="H1331" s="416" t="s">
        <v>2209</v>
      </c>
      <c r="I1331" s="417" t="s">
        <v>2200</v>
      </c>
      <c r="J1331" s="416" t="s">
        <v>2248</v>
      </c>
      <c r="K1331" s="418" t="s">
        <v>2248</v>
      </c>
      <c r="L1331" s="416" t="s">
        <v>469</v>
      </c>
      <c r="M1331" s="316" t="s">
        <v>2310</v>
      </c>
      <c r="N1331" s="316" t="s">
        <v>1157</v>
      </c>
      <c r="O1331" s="415" t="s">
        <v>2200</v>
      </c>
      <c r="P1331" s="318" t="s">
        <v>1157</v>
      </c>
      <c r="Q1331" s="293" t="s">
        <v>2201</v>
      </c>
      <c r="R1331" s="293">
        <v>3</v>
      </c>
      <c r="S1331" s="517">
        <v>5000</v>
      </c>
      <c r="T1331" s="520" t="e">
        <f>+[1]!Tabla46[[#This Row],[Precio Unitario]]*[1]!Tabla46[[#This Row],[Cantidad de Insumos]]</f>
        <v>#REF!</v>
      </c>
      <c r="U1331" s="414">
        <v>265801</v>
      </c>
      <c r="V1331" s="328" t="s">
        <v>926</v>
      </c>
      <c r="W1331" s="420"/>
    </row>
    <row r="1332" spans="2:23" ht="18.75" hidden="1" customHeight="1" x14ac:dyDescent="0.2">
      <c r="B1332" s="419" t="e">
        <f>IF(Tabla46[[#This Row],[Tipos de Acciones]]="","",CONCATENATE(Tabla46[[#This Row],[POA]],".",Tabla46[[#This Row],[SRS]],".",Tabla46[[#This Row],[AREA]],".",Tabla46[[#This Row],[TIPO]]))</f>
        <v>#REF!</v>
      </c>
      <c r="C1332" s="419" t="e">
        <f>IF(Tabla46[[#This Row],[Tipos de Acciones]]="","",'Formulario PPGR1'!#REF!)</f>
        <v>#REF!</v>
      </c>
      <c r="D1332" s="419" t="e">
        <f>IF(Tabla46[[#This Row],[Tipos de Acciones]]="","",'Formulario PPGR1'!#REF!)</f>
        <v>#REF!</v>
      </c>
      <c r="E1332" s="419" t="e">
        <f>IF(Tabla46[[#This Row],[Tipos de Acciones]]="","",'Formulario PPGR1'!#REF!)</f>
        <v>#REF!</v>
      </c>
      <c r="F1332" s="419" t="e">
        <f>IF(Tabla46[[#This Row],[Tipos de Acciones]]="","",'Formulario PPGR1'!#REF!)</f>
        <v>#REF!</v>
      </c>
      <c r="G1332" s="416" t="s">
        <v>936</v>
      </c>
      <c r="H1332" s="416" t="s">
        <v>2221</v>
      </c>
      <c r="I1332" s="417" t="s">
        <v>2233</v>
      </c>
      <c r="J1332" s="416" t="s">
        <v>2234</v>
      </c>
      <c r="K1332" s="418" t="s">
        <v>2235</v>
      </c>
      <c r="L1332" s="416" t="s">
        <v>469</v>
      </c>
      <c r="M1332" s="316" t="s">
        <v>2310</v>
      </c>
      <c r="N1332" s="316" t="s">
        <v>1157</v>
      </c>
      <c r="O1332" s="415" t="s">
        <v>2200</v>
      </c>
      <c r="P1332" s="318" t="s">
        <v>1157</v>
      </c>
      <c r="Q1332" s="293" t="s">
        <v>2201</v>
      </c>
      <c r="R1332" s="293">
        <v>1</v>
      </c>
      <c r="S1332" s="517">
        <v>8270</v>
      </c>
      <c r="T1332" s="520" t="e">
        <f>+[1]!Tabla46[[#This Row],[Precio Unitario]]*[1]!Tabla46[[#This Row],[Cantidad de Insumos]]</f>
        <v>#REF!</v>
      </c>
      <c r="U1332" s="414">
        <v>239301</v>
      </c>
      <c r="V1332" s="328" t="s">
        <v>926</v>
      </c>
      <c r="W1332" s="420"/>
    </row>
    <row r="1333" spans="2:23" ht="18.75" hidden="1" customHeight="1" x14ac:dyDescent="0.2">
      <c r="B1333" s="419" t="e">
        <f>IF(Tabla46[[#This Row],[Tipos de Acciones]]="","",CONCATENATE(Tabla46[[#This Row],[POA]],".",Tabla46[[#This Row],[SRS]],".",Tabla46[[#This Row],[AREA]],".",Tabla46[[#This Row],[TIPO]]))</f>
        <v>#REF!</v>
      </c>
      <c r="C1333" s="419" t="e">
        <f>IF(Tabla46[[#This Row],[Tipos de Acciones]]="","",'Formulario PPGR1'!#REF!)</f>
        <v>#REF!</v>
      </c>
      <c r="D1333" s="419" t="e">
        <f>IF(Tabla46[[#This Row],[Tipos de Acciones]]="","",'Formulario PPGR1'!#REF!)</f>
        <v>#REF!</v>
      </c>
      <c r="E1333" s="419" t="e">
        <f>IF(Tabla46[[#This Row],[Tipos de Acciones]]="","",'Formulario PPGR1'!#REF!)</f>
        <v>#REF!</v>
      </c>
      <c r="F1333" s="419" t="e">
        <f>IF(Tabla46[[#This Row],[Tipos de Acciones]]="","",'Formulario PPGR1'!#REF!)</f>
        <v>#REF!</v>
      </c>
      <c r="G1333" s="416" t="s">
        <v>936</v>
      </c>
      <c r="H1333" s="416" t="s">
        <v>2221</v>
      </c>
      <c r="I1333" s="417" t="s">
        <v>2233</v>
      </c>
      <c r="J1333" s="416" t="s">
        <v>2234</v>
      </c>
      <c r="K1333" s="418" t="s">
        <v>2251</v>
      </c>
      <c r="L1333" s="416" t="s">
        <v>469</v>
      </c>
      <c r="M1333" s="316" t="s">
        <v>2310</v>
      </c>
      <c r="N1333" s="316" t="s">
        <v>1157</v>
      </c>
      <c r="O1333" s="415" t="s">
        <v>2200</v>
      </c>
      <c r="P1333" s="318" t="s">
        <v>1157</v>
      </c>
      <c r="Q1333" s="293" t="s">
        <v>2201</v>
      </c>
      <c r="R1333" s="293">
        <v>1</v>
      </c>
      <c r="S1333" s="517">
        <v>8270</v>
      </c>
      <c r="T1333" s="520" t="e">
        <f>+[1]!Tabla46[[#This Row],[Precio Unitario]]*[1]!Tabla46[[#This Row],[Cantidad de Insumos]]</f>
        <v>#REF!</v>
      </c>
      <c r="U1333" s="414">
        <v>239301</v>
      </c>
      <c r="V1333" s="328" t="s">
        <v>926</v>
      </c>
      <c r="W1333" s="420"/>
    </row>
    <row r="1334" spans="2:23" ht="18.75" hidden="1" customHeight="1" x14ac:dyDescent="0.2">
      <c r="B1334" s="419" t="e">
        <f>IF(Tabla46[[#This Row],[Tipos de Acciones]]="","",CONCATENATE(Tabla46[[#This Row],[POA]],".",Tabla46[[#This Row],[SRS]],".",Tabla46[[#This Row],[AREA]],".",Tabla46[[#This Row],[TIPO]]))</f>
        <v>#REF!</v>
      </c>
      <c r="C1334" s="419" t="e">
        <f>IF(Tabla46[[#This Row],[Tipos de Acciones]]="","",'Formulario PPGR1'!#REF!)</f>
        <v>#REF!</v>
      </c>
      <c r="D1334" s="419" t="e">
        <f>IF(Tabla46[[#This Row],[Tipos de Acciones]]="","",'Formulario PPGR1'!#REF!)</f>
        <v>#REF!</v>
      </c>
      <c r="E1334" s="419" t="e">
        <f>IF(Tabla46[[#This Row],[Tipos de Acciones]]="","",'Formulario PPGR1'!#REF!)</f>
        <v>#REF!</v>
      </c>
      <c r="F1334" s="419" t="e">
        <f>IF(Tabla46[[#This Row],[Tipos de Acciones]]="","",'Formulario PPGR1'!#REF!)</f>
        <v>#REF!</v>
      </c>
      <c r="G1334" s="416" t="s">
        <v>936</v>
      </c>
      <c r="H1334" s="416" t="s">
        <v>2206</v>
      </c>
      <c r="I1334" s="417" t="s">
        <v>2212</v>
      </c>
      <c r="J1334" s="416" t="s">
        <v>2212</v>
      </c>
      <c r="K1334" s="418" t="s">
        <v>2213</v>
      </c>
      <c r="L1334" s="416" t="s">
        <v>469</v>
      </c>
      <c r="M1334" s="316" t="s">
        <v>2310</v>
      </c>
      <c r="N1334" s="316" t="s">
        <v>1157</v>
      </c>
      <c r="O1334" s="415" t="s">
        <v>2200</v>
      </c>
      <c r="P1334" s="318" t="s">
        <v>1157</v>
      </c>
      <c r="Q1334" s="293" t="s">
        <v>2201</v>
      </c>
      <c r="R1334" s="293">
        <v>1</v>
      </c>
      <c r="S1334" s="517">
        <v>56050</v>
      </c>
      <c r="T1334" s="520" t="e">
        <f>+[1]!Tabla46[[#This Row],[Precio Unitario]]*[1]!Tabla46[[#This Row],[Cantidad de Insumos]]</f>
        <v>#REF!</v>
      </c>
      <c r="U1334" s="414">
        <v>261301</v>
      </c>
      <c r="V1334" s="328" t="s">
        <v>926</v>
      </c>
      <c r="W1334" s="420"/>
    </row>
    <row r="1335" spans="2:23" ht="18.75" hidden="1" customHeight="1" x14ac:dyDescent="0.2">
      <c r="B1335" s="419" t="e">
        <f>IF(Tabla46[[#This Row],[Tipos de Acciones]]="","",CONCATENATE(Tabla46[[#This Row],[POA]],".",Tabla46[[#This Row],[SRS]],".",Tabla46[[#This Row],[AREA]],".",Tabla46[[#This Row],[TIPO]]))</f>
        <v>#REF!</v>
      </c>
      <c r="C1335" s="419" t="e">
        <f>IF(Tabla46[[#This Row],[Tipos de Acciones]]="","",'Formulario PPGR1'!#REF!)</f>
        <v>#REF!</v>
      </c>
      <c r="D1335" s="419" t="e">
        <f>IF(Tabla46[[#This Row],[Tipos de Acciones]]="","",'Formulario PPGR1'!#REF!)</f>
        <v>#REF!</v>
      </c>
      <c r="E1335" s="419" t="e">
        <f>IF(Tabla46[[#This Row],[Tipos de Acciones]]="","",'Formulario PPGR1'!#REF!)</f>
        <v>#REF!</v>
      </c>
      <c r="F1335" s="419" t="e">
        <f>IF(Tabla46[[#This Row],[Tipos de Acciones]]="","",'Formulario PPGR1'!#REF!)</f>
        <v>#REF!</v>
      </c>
      <c r="G1335" s="416" t="s">
        <v>934</v>
      </c>
      <c r="H1335" s="416" t="s">
        <v>2206</v>
      </c>
      <c r="I1335" s="417" t="s">
        <v>2212</v>
      </c>
      <c r="J1335" s="416" t="s">
        <v>2212</v>
      </c>
      <c r="K1335" s="418" t="s">
        <v>2213</v>
      </c>
      <c r="L1335" s="416" t="s">
        <v>469</v>
      </c>
      <c r="M1335" s="316" t="s">
        <v>2310</v>
      </c>
      <c r="N1335" s="316" t="s">
        <v>1157</v>
      </c>
      <c r="O1335" s="415" t="s">
        <v>2200</v>
      </c>
      <c r="P1335" s="318" t="s">
        <v>1157</v>
      </c>
      <c r="Q1335" s="293" t="s">
        <v>2201</v>
      </c>
      <c r="R1335" s="293">
        <v>3</v>
      </c>
      <c r="S1335" s="517">
        <v>5000</v>
      </c>
      <c r="T1335" s="520" t="e">
        <f>+[1]!Tabla46[[#This Row],[Precio Unitario]]*[1]!Tabla46[[#This Row],[Cantidad de Insumos]]</f>
        <v>#REF!</v>
      </c>
      <c r="U1335" s="414">
        <v>261301</v>
      </c>
      <c r="V1335" s="328" t="s">
        <v>926</v>
      </c>
      <c r="W1335" s="420"/>
    </row>
    <row r="1336" spans="2:23" ht="18.75" hidden="1" customHeight="1" x14ac:dyDescent="0.2">
      <c r="B1336" s="419" t="e">
        <f>IF(Tabla46[[#This Row],[Tipos de Acciones]]="","",CONCATENATE(Tabla46[[#This Row],[POA]],".",Tabla46[[#This Row],[SRS]],".",Tabla46[[#This Row],[AREA]],".",Tabla46[[#This Row],[TIPO]]))</f>
        <v>#REF!</v>
      </c>
      <c r="C1336" s="419" t="e">
        <f>IF(Tabla46[[#This Row],[Tipos de Acciones]]="","",'Formulario PPGR1'!#REF!)</f>
        <v>#REF!</v>
      </c>
      <c r="D1336" s="419" t="e">
        <f>IF(Tabla46[[#This Row],[Tipos de Acciones]]="","",'Formulario PPGR1'!#REF!)</f>
        <v>#REF!</v>
      </c>
      <c r="E1336" s="419" t="e">
        <f>IF(Tabla46[[#This Row],[Tipos de Acciones]]="","",'Formulario PPGR1'!#REF!)</f>
        <v>#REF!</v>
      </c>
      <c r="F1336" s="419" t="e">
        <f>IF(Tabla46[[#This Row],[Tipos de Acciones]]="","",'Formulario PPGR1'!#REF!)</f>
        <v>#REF!</v>
      </c>
      <c r="G1336" s="416" t="s">
        <v>936</v>
      </c>
      <c r="H1336" s="416" t="s">
        <v>2215</v>
      </c>
      <c r="I1336" s="417" t="s">
        <v>2216</v>
      </c>
      <c r="J1336" s="416" t="s">
        <v>2216</v>
      </c>
      <c r="K1336" s="418" t="s">
        <v>2217</v>
      </c>
      <c r="L1336" s="416" t="s">
        <v>469</v>
      </c>
      <c r="M1336" s="316" t="s">
        <v>2310</v>
      </c>
      <c r="N1336" s="316" t="s">
        <v>1157</v>
      </c>
      <c r="O1336" s="415" t="s">
        <v>2200</v>
      </c>
      <c r="P1336" s="318" t="s">
        <v>1157</v>
      </c>
      <c r="Q1336" s="293" t="s">
        <v>2201</v>
      </c>
      <c r="R1336" s="293">
        <v>1</v>
      </c>
      <c r="S1336" s="517">
        <v>15000</v>
      </c>
      <c r="T1336" s="520" t="e">
        <f>+[1]!Tabla46[[#This Row],[Precio Unitario]]*[1]!Tabla46[[#This Row],[Cantidad de Insumos]]</f>
        <v>#REF!</v>
      </c>
      <c r="U1336" s="414">
        <v>239601</v>
      </c>
      <c r="V1336" s="328" t="s">
        <v>926</v>
      </c>
      <c r="W1336" s="420"/>
    </row>
    <row r="1337" spans="2:23" ht="18.75" hidden="1" customHeight="1" x14ac:dyDescent="0.2">
      <c r="B1337" s="419" t="e">
        <f>IF(Tabla46[[#This Row],[Tipos de Acciones]]="","",CONCATENATE(Tabla46[[#This Row],[POA]],".",Tabla46[[#This Row],[SRS]],".",Tabla46[[#This Row],[AREA]],".",Tabla46[[#This Row],[TIPO]]))</f>
        <v>#REF!</v>
      </c>
      <c r="C1337" s="419" t="e">
        <f>IF(Tabla46[[#This Row],[Tipos de Acciones]]="","",'Formulario PPGR1'!#REF!)</f>
        <v>#REF!</v>
      </c>
      <c r="D1337" s="419" t="e">
        <f>IF(Tabla46[[#This Row],[Tipos de Acciones]]="","",'Formulario PPGR1'!#REF!)</f>
        <v>#REF!</v>
      </c>
      <c r="E1337" s="419" t="e">
        <f>IF(Tabla46[[#This Row],[Tipos de Acciones]]="","",'Formulario PPGR1'!#REF!)</f>
        <v>#REF!</v>
      </c>
      <c r="F1337" s="419" t="e">
        <f>IF(Tabla46[[#This Row],[Tipos de Acciones]]="","",'Formulario PPGR1'!#REF!)</f>
        <v>#REF!</v>
      </c>
      <c r="G1337" s="416" t="s">
        <v>936</v>
      </c>
      <c r="H1337" s="416" t="s">
        <v>2218</v>
      </c>
      <c r="I1337" s="417" t="s">
        <v>2219</v>
      </c>
      <c r="J1337" s="416" t="s">
        <v>2219</v>
      </c>
      <c r="K1337" s="418" t="s">
        <v>2220</v>
      </c>
      <c r="L1337" s="416" t="s">
        <v>469</v>
      </c>
      <c r="M1337" s="316" t="s">
        <v>2310</v>
      </c>
      <c r="N1337" s="316" t="s">
        <v>1157</v>
      </c>
      <c r="O1337" s="415" t="s">
        <v>2200</v>
      </c>
      <c r="P1337" s="318" t="s">
        <v>1157</v>
      </c>
      <c r="Q1337" s="293" t="s">
        <v>2201</v>
      </c>
      <c r="R1337" s="293">
        <v>2</v>
      </c>
      <c r="S1337" s="517">
        <v>8600</v>
      </c>
      <c r="T1337" s="520" t="e">
        <f>+[1]!Tabla46[[#This Row],[Precio Unitario]]*[1]!Tabla46[[#This Row],[Cantidad de Insumos]]</f>
        <v>#REF!</v>
      </c>
      <c r="U1337" s="414">
        <v>239601</v>
      </c>
      <c r="V1337" s="328" t="s">
        <v>926</v>
      </c>
      <c r="W1337" s="420"/>
    </row>
    <row r="1338" spans="2:23" ht="18.75" hidden="1" customHeight="1" x14ac:dyDescent="0.2">
      <c r="B1338" s="419" t="e">
        <f>IF(Tabla46[[#This Row],[Tipos de Acciones]]="","",CONCATENATE(Tabla46[[#This Row],[POA]],".",Tabla46[[#This Row],[SRS]],".",Tabla46[[#This Row],[AREA]],".",Tabla46[[#This Row],[TIPO]]))</f>
        <v>#REF!</v>
      </c>
      <c r="C1338" s="419" t="e">
        <f>IF(Tabla46[[#This Row],[Tipos de Acciones]]="","",'Formulario PPGR1'!#REF!)</f>
        <v>#REF!</v>
      </c>
      <c r="D1338" s="419" t="e">
        <f>IF(Tabla46[[#This Row],[Tipos de Acciones]]="","",'Formulario PPGR1'!#REF!)</f>
        <v>#REF!</v>
      </c>
      <c r="E1338" s="419" t="e">
        <f>IF(Tabla46[[#This Row],[Tipos de Acciones]]="","",'Formulario PPGR1'!#REF!)</f>
        <v>#REF!</v>
      </c>
      <c r="F1338" s="419" t="e">
        <f>IF(Tabla46[[#This Row],[Tipos de Acciones]]="","",'Formulario PPGR1'!#REF!)</f>
        <v>#REF!</v>
      </c>
      <c r="G1338" s="416" t="s">
        <v>936</v>
      </c>
      <c r="H1338" s="416" t="s">
        <v>2221</v>
      </c>
      <c r="I1338" s="417" t="s">
        <v>2222</v>
      </c>
      <c r="J1338" s="416" t="s">
        <v>2222</v>
      </c>
      <c r="K1338" s="418" t="s">
        <v>2223</v>
      </c>
      <c r="L1338" s="416" t="s">
        <v>469</v>
      </c>
      <c r="M1338" s="316" t="s">
        <v>2310</v>
      </c>
      <c r="N1338" s="316" t="s">
        <v>1157</v>
      </c>
      <c r="O1338" s="415" t="s">
        <v>2200</v>
      </c>
      <c r="P1338" s="318" t="s">
        <v>1157</v>
      </c>
      <c r="Q1338" s="293" t="s">
        <v>2201</v>
      </c>
      <c r="R1338" s="293">
        <v>2</v>
      </c>
      <c r="S1338" s="517">
        <v>43660</v>
      </c>
      <c r="T1338" s="520" t="e">
        <f>+[1]!Tabla46[[#This Row],[Precio Unitario]]*[1]!Tabla46[[#This Row],[Cantidad de Insumos]]</f>
        <v>#REF!</v>
      </c>
      <c r="U1338" s="414">
        <v>261901</v>
      </c>
      <c r="V1338" s="328" t="s">
        <v>926</v>
      </c>
      <c r="W1338" s="420"/>
    </row>
    <row r="1339" spans="2:23" ht="18.75" hidden="1" customHeight="1" x14ac:dyDescent="0.2">
      <c r="B1339" s="419" t="e">
        <f>IF(Tabla46[[#This Row],[Tipos de Acciones]]="","",CONCATENATE(Tabla46[[#This Row],[POA]],".",Tabla46[[#This Row],[SRS]],".",Tabla46[[#This Row],[AREA]],".",Tabla46[[#This Row],[TIPO]]))</f>
        <v>#REF!</v>
      </c>
      <c r="C1339" s="419" t="e">
        <f>IF(Tabla46[[#This Row],[Tipos de Acciones]]="","",'Formulario PPGR1'!#REF!)</f>
        <v>#REF!</v>
      </c>
      <c r="D1339" s="419" t="e">
        <f>IF(Tabla46[[#This Row],[Tipos de Acciones]]="","",'Formulario PPGR1'!#REF!)</f>
        <v>#REF!</v>
      </c>
      <c r="E1339" s="419" t="e">
        <f>IF(Tabla46[[#This Row],[Tipos de Acciones]]="","",'Formulario PPGR1'!#REF!)</f>
        <v>#REF!</v>
      </c>
      <c r="F1339" s="419" t="e">
        <f>IF(Tabla46[[#This Row],[Tipos de Acciones]]="","",'Formulario PPGR1'!#REF!)</f>
        <v>#REF!</v>
      </c>
      <c r="G1339" s="416" t="s">
        <v>936</v>
      </c>
      <c r="H1339" s="416" t="s">
        <v>2221</v>
      </c>
      <c r="I1339" s="417" t="s">
        <v>2236</v>
      </c>
      <c r="J1339" s="416" t="s">
        <v>2236</v>
      </c>
      <c r="K1339" s="418" t="s">
        <v>2237</v>
      </c>
      <c r="L1339" s="416" t="s">
        <v>469</v>
      </c>
      <c r="M1339" s="316" t="s">
        <v>2310</v>
      </c>
      <c r="N1339" s="316" t="s">
        <v>1157</v>
      </c>
      <c r="O1339" s="415" t="s">
        <v>2200</v>
      </c>
      <c r="P1339" s="318" t="s">
        <v>1157</v>
      </c>
      <c r="Q1339" s="293" t="s">
        <v>2201</v>
      </c>
      <c r="R1339" s="293">
        <v>2</v>
      </c>
      <c r="S1339" s="517">
        <v>15733.33</v>
      </c>
      <c r="T1339" s="520" t="e">
        <f>+[1]!Tabla46[[#This Row],[Precio Unitario]]*[1]!Tabla46[[#This Row],[Cantidad de Insumos]]</f>
        <v>#REF!</v>
      </c>
      <c r="U1339" s="414">
        <v>239301</v>
      </c>
      <c r="V1339" s="328" t="s">
        <v>926</v>
      </c>
      <c r="W1339" s="420"/>
    </row>
    <row r="1340" spans="2:23" ht="18.75" hidden="1" customHeight="1" x14ac:dyDescent="0.2">
      <c r="B1340" s="419" t="e">
        <f>IF(Tabla46[[#This Row],[Tipos de Acciones]]="","",CONCATENATE(Tabla46[[#This Row],[POA]],".",Tabla46[[#This Row],[SRS]],".",Tabla46[[#This Row],[AREA]],".",Tabla46[[#This Row],[TIPO]]))</f>
        <v>#REF!</v>
      </c>
      <c r="C1340" s="419" t="e">
        <f>IF(Tabla46[[#This Row],[Tipos de Acciones]]="","",'Formulario PPGR1'!#REF!)</f>
        <v>#REF!</v>
      </c>
      <c r="D1340" s="419" t="e">
        <f>IF(Tabla46[[#This Row],[Tipos de Acciones]]="","",'Formulario PPGR1'!#REF!)</f>
        <v>#REF!</v>
      </c>
      <c r="E1340" s="419" t="e">
        <f>IF(Tabla46[[#This Row],[Tipos de Acciones]]="","",'Formulario PPGR1'!#REF!)</f>
        <v>#REF!</v>
      </c>
      <c r="F1340" s="419" t="e">
        <f>IF(Tabla46[[#This Row],[Tipos de Acciones]]="","",'Formulario PPGR1'!#REF!)</f>
        <v>#REF!</v>
      </c>
      <c r="G1340" s="416" t="s">
        <v>936</v>
      </c>
      <c r="H1340" s="416" t="s">
        <v>2221</v>
      </c>
      <c r="I1340" s="417" t="s">
        <v>2236</v>
      </c>
      <c r="J1340" s="416" t="s">
        <v>2236</v>
      </c>
      <c r="K1340" s="418" t="s">
        <v>2238</v>
      </c>
      <c r="L1340" s="416" t="s">
        <v>469</v>
      </c>
      <c r="M1340" s="316" t="s">
        <v>2310</v>
      </c>
      <c r="N1340" s="316" t="s">
        <v>1157</v>
      </c>
      <c r="O1340" s="415" t="s">
        <v>2200</v>
      </c>
      <c r="P1340" s="318" t="s">
        <v>1157</v>
      </c>
      <c r="Q1340" s="293" t="s">
        <v>2201</v>
      </c>
      <c r="R1340" s="293">
        <v>2</v>
      </c>
      <c r="S1340" s="517">
        <v>4500</v>
      </c>
      <c r="T1340" s="520" t="e">
        <f>+[1]!Tabla46[[#This Row],[Precio Unitario]]*[1]!Tabla46[[#This Row],[Cantidad de Insumos]]</f>
        <v>#REF!</v>
      </c>
      <c r="U1340" s="414">
        <v>239301</v>
      </c>
      <c r="V1340" s="328" t="s">
        <v>926</v>
      </c>
      <c r="W1340" s="420"/>
    </row>
    <row r="1341" spans="2:23" ht="18.75" hidden="1" customHeight="1" x14ac:dyDescent="0.2">
      <c r="B1341" s="419" t="e">
        <f>IF(Tabla46[[#This Row],[Tipos de Acciones]]="","",CONCATENATE(Tabla46[[#This Row],[POA]],".",Tabla46[[#This Row],[SRS]],".",Tabla46[[#This Row],[AREA]],".",Tabla46[[#This Row],[TIPO]]))</f>
        <v>#REF!</v>
      </c>
      <c r="C1341" s="419" t="e">
        <f>IF(Tabla46[[#This Row],[Tipos de Acciones]]="","",'Formulario PPGR1'!#REF!)</f>
        <v>#REF!</v>
      </c>
      <c r="D1341" s="419" t="e">
        <f>IF(Tabla46[[#This Row],[Tipos de Acciones]]="","",'Formulario PPGR1'!#REF!)</f>
        <v>#REF!</v>
      </c>
      <c r="E1341" s="419" t="e">
        <f>IF(Tabla46[[#This Row],[Tipos de Acciones]]="","",'Formulario PPGR1'!#REF!)</f>
        <v>#REF!</v>
      </c>
      <c r="F1341" s="419" t="e">
        <f>IF(Tabla46[[#This Row],[Tipos de Acciones]]="","",'Formulario PPGR1'!#REF!)</f>
        <v>#REF!</v>
      </c>
      <c r="G1341" s="416" t="s">
        <v>936</v>
      </c>
      <c r="H1341" s="416" t="s">
        <v>2221</v>
      </c>
      <c r="I1341" s="417" t="s">
        <v>2236</v>
      </c>
      <c r="J1341" s="416" t="s">
        <v>2236</v>
      </c>
      <c r="K1341" s="418" t="s">
        <v>2239</v>
      </c>
      <c r="L1341" s="416" t="s">
        <v>469</v>
      </c>
      <c r="M1341" s="316" t="s">
        <v>2310</v>
      </c>
      <c r="N1341" s="316" t="s">
        <v>1157</v>
      </c>
      <c r="O1341" s="415" t="s">
        <v>2200</v>
      </c>
      <c r="P1341" s="318" t="s">
        <v>1157</v>
      </c>
      <c r="Q1341" s="293" t="s">
        <v>2201</v>
      </c>
      <c r="R1341" s="293">
        <v>2</v>
      </c>
      <c r="S1341" s="517">
        <v>15733.33</v>
      </c>
      <c r="T1341" s="520" t="e">
        <f>+[1]!Tabla46[[#This Row],[Precio Unitario]]*[1]!Tabla46[[#This Row],[Cantidad de Insumos]]</f>
        <v>#REF!</v>
      </c>
      <c r="U1341" s="414">
        <v>239301</v>
      </c>
      <c r="V1341" s="328" t="s">
        <v>926</v>
      </c>
      <c r="W1341" s="420"/>
    </row>
    <row r="1342" spans="2:23" ht="18.75" hidden="1" customHeight="1" x14ac:dyDescent="0.2">
      <c r="B1342" s="419" t="e">
        <f>IF(Tabla46[[#This Row],[Tipos de Acciones]]="","",CONCATENATE(Tabla46[[#This Row],[POA]],".",Tabla46[[#This Row],[SRS]],".",Tabla46[[#This Row],[AREA]],".",Tabla46[[#This Row],[TIPO]]))</f>
        <v>#REF!</v>
      </c>
      <c r="C1342" s="419" t="e">
        <f>IF(Tabla46[[#This Row],[Tipos de Acciones]]="","",'Formulario PPGR1'!#REF!)</f>
        <v>#REF!</v>
      </c>
      <c r="D1342" s="419" t="e">
        <f>IF(Tabla46[[#This Row],[Tipos de Acciones]]="","",'Formulario PPGR1'!#REF!)</f>
        <v>#REF!</v>
      </c>
      <c r="E1342" s="419" t="e">
        <f>IF(Tabla46[[#This Row],[Tipos de Acciones]]="","",'Formulario PPGR1'!#REF!)</f>
        <v>#REF!</v>
      </c>
      <c r="F1342" s="419" t="e">
        <f>IF(Tabla46[[#This Row],[Tipos de Acciones]]="","",'Formulario PPGR1'!#REF!)</f>
        <v>#REF!</v>
      </c>
      <c r="G1342" s="416" t="s">
        <v>936</v>
      </c>
      <c r="H1342" s="416" t="s">
        <v>2221</v>
      </c>
      <c r="I1342" s="417" t="s">
        <v>2224</v>
      </c>
      <c r="J1342" s="416" t="s">
        <v>2224</v>
      </c>
      <c r="K1342" s="418" t="s">
        <v>2225</v>
      </c>
      <c r="L1342" s="416" t="s">
        <v>469</v>
      </c>
      <c r="M1342" s="316" t="s">
        <v>2310</v>
      </c>
      <c r="N1342" s="316" t="s">
        <v>1157</v>
      </c>
      <c r="O1342" s="415" t="s">
        <v>2200</v>
      </c>
      <c r="P1342" s="318" t="s">
        <v>1157</v>
      </c>
      <c r="Q1342" s="293" t="s">
        <v>2201</v>
      </c>
      <c r="R1342" s="293">
        <v>1</v>
      </c>
      <c r="S1342" s="517">
        <v>44333.33</v>
      </c>
      <c r="T1342" s="520" t="e">
        <f>+[1]!Tabla46[[#This Row],[Precio Unitario]]*[1]!Tabla46[[#This Row],[Cantidad de Insumos]]</f>
        <v>#REF!</v>
      </c>
      <c r="U1342" s="414">
        <v>239301</v>
      </c>
      <c r="V1342" s="328" t="s">
        <v>926</v>
      </c>
      <c r="W1342" s="420"/>
    </row>
    <row r="1343" spans="2:23" ht="18.75" hidden="1" customHeight="1" x14ac:dyDescent="0.2">
      <c r="B1343" s="419" t="e">
        <f>IF(Tabla46[[#This Row],[Tipos de Acciones]]="","",CONCATENATE(Tabla46[[#This Row],[POA]],".",Tabla46[[#This Row],[SRS]],".",Tabla46[[#This Row],[AREA]],".",Tabla46[[#This Row],[TIPO]]))</f>
        <v>#REF!</v>
      </c>
      <c r="C1343" s="419" t="e">
        <f>IF(Tabla46[[#This Row],[Tipos de Acciones]]="","",'Formulario PPGR1'!#REF!)</f>
        <v>#REF!</v>
      </c>
      <c r="D1343" s="419" t="e">
        <f>IF(Tabla46[[#This Row],[Tipos de Acciones]]="","",'Formulario PPGR1'!#REF!)</f>
        <v>#REF!</v>
      </c>
      <c r="E1343" s="419" t="e">
        <f>IF(Tabla46[[#This Row],[Tipos de Acciones]]="","",'Formulario PPGR1'!#REF!)</f>
        <v>#REF!</v>
      </c>
      <c r="F1343" s="419" t="e">
        <f>IF(Tabla46[[#This Row],[Tipos de Acciones]]="","",'Formulario PPGR1'!#REF!)</f>
        <v>#REF!</v>
      </c>
      <c r="G1343" s="416" t="s">
        <v>936</v>
      </c>
      <c r="H1343" s="416" t="s">
        <v>2221</v>
      </c>
      <c r="I1343" s="417" t="s">
        <v>2222</v>
      </c>
      <c r="J1343" s="416" t="s">
        <v>2222</v>
      </c>
      <c r="K1343" s="418" t="s">
        <v>2226</v>
      </c>
      <c r="L1343" s="416" t="s">
        <v>469</v>
      </c>
      <c r="M1343" s="316" t="s">
        <v>2310</v>
      </c>
      <c r="N1343" s="316" t="s">
        <v>1157</v>
      </c>
      <c r="O1343" s="415" t="s">
        <v>2200</v>
      </c>
      <c r="P1343" s="318" t="s">
        <v>1157</v>
      </c>
      <c r="Q1343" s="293" t="s">
        <v>2201</v>
      </c>
      <c r="R1343" s="293">
        <v>1</v>
      </c>
      <c r="S1343" s="517">
        <v>104465.4</v>
      </c>
      <c r="T1343" s="520" t="e">
        <f>+[1]!Tabla46[[#This Row],[Precio Unitario]]*[1]!Tabla46[[#This Row],[Cantidad de Insumos]]</f>
        <v>#REF!</v>
      </c>
      <c r="U1343" s="414">
        <v>261901</v>
      </c>
      <c r="V1343" s="328" t="s">
        <v>926</v>
      </c>
      <c r="W1343" s="420"/>
    </row>
    <row r="1344" spans="2:23" ht="18.75" hidden="1" customHeight="1" x14ac:dyDescent="0.2">
      <c r="B1344" s="419" t="e">
        <f>IF(Tabla46[[#This Row],[Tipos de Acciones]]="","",CONCATENATE(Tabla46[[#This Row],[POA]],".",Tabla46[[#This Row],[SRS]],".",Tabla46[[#This Row],[AREA]],".",Tabla46[[#This Row],[TIPO]]))</f>
        <v>#REF!</v>
      </c>
      <c r="C1344" s="419" t="e">
        <f>IF(Tabla46[[#This Row],[Tipos de Acciones]]="","",'Formulario PPGR1'!#REF!)</f>
        <v>#REF!</v>
      </c>
      <c r="D1344" s="419" t="e">
        <f>IF(Tabla46[[#This Row],[Tipos de Acciones]]="","",'Formulario PPGR1'!#REF!)</f>
        <v>#REF!</v>
      </c>
      <c r="E1344" s="419" t="e">
        <f>IF(Tabla46[[#This Row],[Tipos de Acciones]]="","",'Formulario PPGR1'!#REF!)</f>
        <v>#REF!</v>
      </c>
      <c r="F1344" s="419" t="e">
        <f>IF(Tabla46[[#This Row],[Tipos de Acciones]]="","",'Formulario PPGR1'!#REF!)</f>
        <v>#REF!</v>
      </c>
      <c r="G1344" s="416" t="s">
        <v>936</v>
      </c>
      <c r="H1344" s="416" t="s">
        <v>2221</v>
      </c>
      <c r="I1344" s="417" t="s">
        <v>2227</v>
      </c>
      <c r="J1344" s="416" t="s">
        <v>2227</v>
      </c>
      <c r="K1344" s="418" t="s">
        <v>2228</v>
      </c>
      <c r="L1344" s="416" t="s">
        <v>469</v>
      </c>
      <c r="M1344" s="316" t="s">
        <v>2310</v>
      </c>
      <c r="N1344" s="316" t="s">
        <v>1157</v>
      </c>
      <c r="O1344" s="415" t="s">
        <v>2200</v>
      </c>
      <c r="P1344" s="318" t="s">
        <v>1157</v>
      </c>
      <c r="Q1344" s="293" t="s">
        <v>2201</v>
      </c>
      <c r="R1344" s="293">
        <v>1</v>
      </c>
      <c r="S1344" s="517">
        <v>12836.04</v>
      </c>
      <c r="T1344" s="520" t="e">
        <f>+[1]!Tabla46[[#This Row],[Precio Unitario]]*[1]!Tabla46[[#This Row],[Cantidad de Insumos]]</f>
        <v>#REF!</v>
      </c>
      <c r="U1344" s="414">
        <v>239301</v>
      </c>
      <c r="V1344" s="328" t="s">
        <v>926</v>
      </c>
      <c r="W1344" s="420"/>
    </row>
    <row r="1345" spans="2:23" ht="18.75" customHeight="1" x14ac:dyDescent="0.2">
      <c r="B1345" s="419" t="e">
        <f>IF(Tabla46[[#This Row],[Tipos de Acciones]]="","",CONCATENATE(Tabla46[[#This Row],[POA]],".",Tabla46[[#This Row],[SRS]],".",Tabla46[[#This Row],[AREA]],".",Tabla46[[#This Row],[TIPO]]))</f>
        <v>#REF!</v>
      </c>
      <c r="C1345" s="419" t="e">
        <f>IF(Tabla46[[#This Row],[Tipos de Acciones]]="","",'Formulario PPGR1'!#REF!)</f>
        <v>#REF!</v>
      </c>
      <c r="D1345" s="419" t="e">
        <f>IF(Tabla46[[#This Row],[Tipos de Acciones]]="","",'Formulario PPGR1'!#REF!)</f>
        <v>#REF!</v>
      </c>
      <c r="E1345" s="419" t="e">
        <f>IF(Tabla46[[#This Row],[Tipos de Acciones]]="","",'Formulario PPGR1'!#REF!)</f>
        <v>#REF!</v>
      </c>
      <c r="F1345" s="419" t="e">
        <f>IF(Tabla46[[#This Row],[Tipos de Acciones]]="","",'Formulario PPGR1'!#REF!)</f>
        <v>#REF!</v>
      </c>
      <c r="G1345" s="416" t="s">
        <v>936</v>
      </c>
      <c r="H1345" s="416" t="s">
        <v>2221</v>
      </c>
      <c r="I1345" s="417" t="s">
        <v>2229</v>
      </c>
      <c r="J1345" s="416" t="s">
        <v>2229</v>
      </c>
      <c r="K1345" s="418" t="s">
        <v>2230</v>
      </c>
      <c r="L1345" s="416" t="s">
        <v>469</v>
      </c>
      <c r="M1345" s="316" t="s">
        <v>2310</v>
      </c>
      <c r="N1345" s="316" t="s">
        <v>1157</v>
      </c>
      <c r="O1345" s="415" t="s">
        <v>2200</v>
      </c>
      <c r="P1345" s="318" t="s">
        <v>1157</v>
      </c>
      <c r="Q1345" s="293" t="s">
        <v>2201</v>
      </c>
      <c r="R1345" s="293">
        <v>1</v>
      </c>
      <c r="S1345" s="517">
        <v>180000</v>
      </c>
      <c r="T1345" s="520" t="e">
        <f>+[1]!Tabla46[[#This Row],[Precio Unitario]]*[1]!Tabla46[[#This Row],[Cantidad de Insumos]]</f>
        <v>#REF!</v>
      </c>
      <c r="U1345" s="414">
        <v>263101</v>
      </c>
      <c r="V1345" s="328" t="s">
        <v>926</v>
      </c>
      <c r="W1345" s="420"/>
    </row>
    <row r="1346" spans="2:23" ht="18.75" hidden="1" customHeight="1" x14ac:dyDescent="0.2">
      <c r="B1346" s="419" t="e">
        <f>IF(Tabla46[[#This Row],[Tipos de Acciones]]="","",CONCATENATE(Tabla46[[#This Row],[POA]],".",Tabla46[[#This Row],[SRS]],".",Tabla46[[#This Row],[AREA]],".",Tabla46[[#This Row],[TIPO]]))</f>
        <v>#REF!</v>
      </c>
      <c r="C1346" s="419" t="e">
        <f>IF(Tabla46[[#This Row],[Tipos de Acciones]]="","",'Formulario PPGR1'!#REF!)</f>
        <v>#REF!</v>
      </c>
      <c r="D1346" s="419" t="e">
        <f>IF(Tabla46[[#This Row],[Tipos de Acciones]]="","",'Formulario PPGR1'!#REF!)</f>
        <v>#REF!</v>
      </c>
      <c r="E1346" s="419" t="e">
        <f>IF(Tabla46[[#This Row],[Tipos de Acciones]]="","",'Formulario PPGR1'!#REF!)</f>
        <v>#REF!</v>
      </c>
      <c r="F1346" s="419" t="e">
        <f>IF(Tabla46[[#This Row],[Tipos de Acciones]]="","",'Formulario PPGR1'!#REF!)</f>
        <v>#REF!</v>
      </c>
      <c r="G1346" s="416" t="s">
        <v>936</v>
      </c>
      <c r="H1346" s="416" t="s">
        <v>2221</v>
      </c>
      <c r="I1346" s="417" t="s">
        <v>2231</v>
      </c>
      <c r="J1346" s="416" t="s">
        <v>2231</v>
      </c>
      <c r="K1346" s="418" t="s">
        <v>2232</v>
      </c>
      <c r="L1346" s="416" t="s">
        <v>469</v>
      </c>
      <c r="M1346" s="316" t="s">
        <v>2310</v>
      </c>
      <c r="N1346" s="316" t="s">
        <v>1157</v>
      </c>
      <c r="O1346" s="415" t="s">
        <v>2200</v>
      </c>
      <c r="P1346" s="318" t="s">
        <v>1157</v>
      </c>
      <c r="Q1346" s="293" t="s">
        <v>2201</v>
      </c>
      <c r="R1346" s="293">
        <v>2</v>
      </c>
      <c r="S1346" s="517">
        <v>32099.97</v>
      </c>
      <c r="T1346" s="520" t="e">
        <f>+[1]!Tabla46[[#This Row],[Precio Unitario]]*[1]!Tabla46[[#This Row],[Cantidad de Insumos]]</f>
        <v>#REF!</v>
      </c>
      <c r="U1346" s="414">
        <v>239301</v>
      </c>
      <c r="V1346" s="328" t="s">
        <v>926</v>
      </c>
      <c r="W1346" s="420"/>
    </row>
    <row r="1347" spans="2:23" ht="18.75" hidden="1" customHeight="1" x14ac:dyDescent="0.2">
      <c r="B1347" s="419" t="e">
        <f>IF(Tabla46[[#This Row],[Tipos de Acciones]]="","",CONCATENATE(Tabla46[[#This Row],[POA]],".",Tabla46[[#This Row],[SRS]],".",Tabla46[[#This Row],[AREA]],".",Tabla46[[#This Row],[TIPO]]))</f>
        <v>#REF!</v>
      </c>
      <c r="C1347" s="419" t="e">
        <f>IF(Tabla46[[#This Row],[Tipos de Acciones]]="","",'Formulario PPGR1'!#REF!)</f>
        <v>#REF!</v>
      </c>
      <c r="D1347" s="419" t="e">
        <f>IF(Tabla46[[#This Row],[Tipos de Acciones]]="","",'Formulario PPGR1'!#REF!)</f>
        <v>#REF!</v>
      </c>
      <c r="E1347" s="419" t="e">
        <f>IF(Tabla46[[#This Row],[Tipos de Acciones]]="","",'Formulario PPGR1'!#REF!)</f>
        <v>#REF!</v>
      </c>
      <c r="F1347" s="419" t="e">
        <f>IF(Tabla46[[#This Row],[Tipos de Acciones]]="","",'Formulario PPGR1'!#REF!)</f>
        <v>#REF!</v>
      </c>
      <c r="G1347" s="416" t="s">
        <v>936</v>
      </c>
      <c r="H1347" s="416" t="s">
        <v>2206</v>
      </c>
      <c r="I1347" s="417" t="s">
        <v>2212</v>
      </c>
      <c r="J1347" s="416" t="s">
        <v>2212</v>
      </c>
      <c r="K1347" s="418" t="s">
        <v>2213</v>
      </c>
      <c r="L1347" s="416" t="s">
        <v>469</v>
      </c>
      <c r="M1347" s="316" t="s">
        <v>2311</v>
      </c>
      <c r="N1347" s="316" t="s">
        <v>1156</v>
      </c>
      <c r="O1347" s="415" t="s">
        <v>2200</v>
      </c>
      <c r="P1347" s="318" t="s">
        <v>1156</v>
      </c>
      <c r="Q1347" s="293" t="s">
        <v>2201</v>
      </c>
      <c r="R1347" s="293">
        <v>1</v>
      </c>
      <c r="S1347" s="517">
        <v>56050</v>
      </c>
      <c r="T1347" s="520" t="e">
        <f>+[1]!Tabla46[[#This Row],[Precio Unitario]]*[1]!Tabla46[[#This Row],[Cantidad de Insumos]]</f>
        <v>#REF!</v>
      </c>
      <c r="U1347" s="414">
        <v>261301</v>
      </c>
      <c r="V1347" s="328" t="s">
        <v>926</v>
      </c>
      <c r="W1347" s="420"/>
    </row>
    <row r="1348" spans="2:23" ht="18.75" hidden="1" customHeight="1" x14ac:dyDescent="0.2">
      <c r="B1348" s="419" t="e">
        <f>IF(Tabla46[[#This Row],[Tipos de Acciones]]="","",CONCATENATE(Tabla46[[#This Row],[POA]],".",Tabla46[[#This Row],[SRS]],".",Tabla46[[#This Row],[AREA]],".",Tabla46[[#This Row],[TIPO]]))</f>
        <v>#REF!</v>
      </c>
      <c r="C1348" s="419" t="e">
        <f>IF(Tabla46[[#This Row],[Tipos de Acciones]]="","",'Formulario PPGR1'!#REF!)</f>
        <v>#REF!</v>
      </c>
      <c r="D1348" s="419" t="e">
        <f>IF(Tabla46[[#This Row],[Tipos de Acciones]]="","",'Formulario PPGR1'!#REF!)</f>
        <v>#REF!</v>
      </c>
      <c r="E1348" s="419" t="e">
        <f>IF(Tabla46[[#This Row],[Tipos de Acciones]]="","",'Formulario PPGR1'!#REF!)</f>
        <v>#REF!</v>
      </c>
      <c r="F1348" s="419" t="e">
        <f>IF(Tabla46[[#This Row],[Tipos de Acciones]]="","",'Formulario PPGR1'!#REF!)</f>
        <v>#REF!</v>
      </c>
      <c r="G1348" s="416" t="s">
        <v>934</v>
      </c>
      <c r="H1348" s="416" t="s">
        <v>2206</v>
      </c>
      <c r="I1348" s="417" t="s">
        <v>2212</v>
      </c>
      <c r="J1348" s="416" t="s">
        <v>2212</v>
      </c>
      <c r="K1348" s="418" t="s">
        <v>2213</v>
      </c>
      <c r="L1348" s="416" t="s">
        <v>469</v>
      </c>
      <c r="M1348" s="316" t="s">
        <v>2311</v>
      </c>
      <c r="N1348" s="316" t="s">
        <v>1156</v>
      </c>
      <c r="O1348" s="415" t="s">
        <v>2200</v>
      </c>
      <c r="P1348" s="318" t="s">
        <v>1156</v>
      </c>
      <c r="Q1348" s="293" t="s">
        <v>2201</v>
      </c>
      <c r="R1348" s="293">
        <v>3</v>
      </c>
      <c r="S1348" s="517">
        <v>5000</v>
      </c>
      <c r="T1348" s="520" t="e">
        <f>+[1]!Tabla46[[#This Row],[Precio Unitario]]*[1]!Tabla46[[#This Row],[Cantidad de Insumos]]</f>
        <v>#REF!</v>
      </c>
      <c r="U1348" s="414">
        <v>261301</v>
      </c>
      <c r="V1348" s="328" t="s">
        <v>926</v>
      </c>
      <c r="W1348" s="420"/>
    </row>
    <row r="1349" spans="2:23" ht="18.75" hidden="1" customHeight="1" x14ac:dyDescent="0.2">
      <c r="B1349" s="419" t="e">
        <f>IF(Tabla46[[#This Row],[Tipos de Acciones]]="","",CONCATENATE(Tabla46[[#This Row],[POA]],".",Tabla46[[#This Row],[SRS]],".",Tabla46[[#This Row],[AREA]],".",Tabla46[[#This Row],[TIPO]]))</f>
        <v>#REF!</v>
      </c>
      <c r="C1349" s="419" t="e">
        <f>IF(Tabla46[[#This Row],[Tipos de Acciones]]="","",'Formulario PPGR1'!#REF!)</f>
        <v>#REF!</v>
      </c>
      <c r="D1349" s="419" t="e">
        <f>IF(Tabla46[[#This Row],[Tipos de Acciones]]="","",'Formulario PPGR1'!#REF!)</f>
        <v>#REF!</v>
      </c>
      <c r="E1349" s="419" t="e">
        <f>IF(Tabla46[[#This Row],[Tipos de Acciones]]="","",'Formulario PPGR1'!#REF!)</f>
        <v>#REF!</v>
      </c>
      <c r="F1349" s="419" t="e">
        <f>IF(Tabla46[[#This Row],[Tipos de Acciones]]="","",'Formulario PPGR1'!#REF!)</f>
        <v>#REF!</v>
      </c>
      <c r="G1349" s="416" t="s">
        <v>936</v>
      </c>
      <c r="H1349" s="416" t="s">
        <v>2215</v>
      </c>
      <c r="I1349" s="417" t="s">
        <v>2216</v>
      </c>
      <c r="J1349" s="416" t="s">
        <v>2216</v>
      </c>
      <c r="K1349" s="418" t="s">
        <v>2217</v>
      </c>
      <c r="L1349" s="416" t="s">
        <v>469</v>
      </c>
      <c r="M1349" s="316" t="s">
        <v>2311</v>
      </c>
      <c r="N1349" s="316" t="s">
        <v>1156</v>
      </c>
      <c r="O1349" s="415" t="s">
        <v>2200</v>
      </c>
      <c r="P1349" s="318" t="s">
        <v>1156</v>
      </c>
      <c r="Q1349" s="293" t="s">
        <v>2201</v>
      </c>
      <c r="R1349" s="293">
        <v>1</v>
      </c>
      <c r="S1349" s="517">
        <v>15000</v>
      </c>
      <c r="T1349" s="520" t="e">
        <f>+[1]!Tabla46[[#This Row],[Precio Unitario]]*[1]!Tabla46[[#This Row],[Cantidad de Insumos]]</f>
        <v>#REF!</v>
      </c>
      <c r="U1349" s="414">
        <v>239601</v>
      </c>
      <c r="V1349" s="328" t="s">
        <v>926</v>
      </c>
      <c r="W1349" s="420"/>
    </row>
    <row r="1350" spans="2:23" ht="18.75" hidden="1" customHeight="1" x14ac:dyDescent="0.2">
      <c r="B1350" s="419" t="e">
        <f>IF(Tabla46[[#This Row],[Tipos de Acciones]]="","",CONCATENATE(Tabla46[[#This Row],[POA]],".",Tabla46[[#This Row],[SRS]],".",Tabla46[[#This Row],[AREA]],".",Tabla46[[#This Row],[TIPO]]))</f>
        <v>#REF!</v>
      </c>
      <c r="C1350" s="419" t="e">
        <f>IF(Tabla46[[#This Row],[Tipos de Acciones]]="","",'Formulario PPGR1'!#REF!)</f>
        <v>#REF!</v>
      </c>
      <c r="D1350" s="419" t="e">
        <f>IF(Tabla46[[#This Row],[Tipos de Acciones]]="","",'Formulario PPGR1'!#REF!)</f>
        <v>#REF!</v>
      </c>
      <c r="E1350" s="419" t="e">
        <f>IF(Tabla46[[#This Row],[Tipos de Acciones]]="","",'Formulario PPGR1'!#REF!)</f>
        <v>#REF!</v>
      </c>
      <c r="F1350" s="419" t="e">
        <f>IF(Tabla46[[#This Row],[Tipos de Acciones]]="","",'Formulario PPGR1'!#REF!)</f>
        <v>#REF!</v>
      </c>
      <c r="G1350" s="416" t="s">
        <v>936</v>
      </c>
      <c r="H1350" s="416" t="s">
        <v>2218</v>
      </c>
      <c r="I1350" s="417" t="s">
        <v>2219</v>
      </c>
      <c r="J1350" s="416" t="s">
        <v>2219</v>
      </c>
      <c r="K1350" s="418" t="s">
        <v>2220</v>
      </c>
      <c r="L1350" s="416" t="s">
        <v>469</v>
      </c>
      <c r="M1350" s="316" t="s">
        <v>2311</v>
      </c>
      <c r="N1350" s="316" t="s">
        <v>1156</v>
      </c>
      <c r="O1350" s="415" t="s">
        <v>2200</v>
      </c>
      <c r="P1350" s="318" t="s">
        <v>1156</v>
      </c>
      <c r="Q1350" s="293" t="s">
        <v>2201</v>
      </c>
      <c r="R1350" s="293">
        <v>2</v>
      </c>
      <c r="S1350" s="517">
        <v>8600</v>
      </c>
      <c r="T1350" s="520" t="e">
        <f>+[1]!Tabla46[[#This Row],[Precio Unitario]]*[1]!Tabla46[[#This Row],[Cantidad de Insumos]]</f>
        <v>#REF!</v>
      </c>
      <c r="U1350" s="414">
        <v>239601</v>
      </c>
      <c r="V1350" s="328" t="s">
        <v>926</v>
      </c>
      <c r="W1350" s="420"/>
    </row>
    <row r="1351" spans="2:23" ht="18.75" hidden="1" customHeight="1" x14ac:dyDescent="0.2">
      <c r="B1351" s="419" t="e">
        <f>IF(Tabla46[[#This Row],[Tipos de Acciones]]="","",CONCATENATE(Tabla46[[#This Row],[POA]],".",Tabla46[[#This Row],[SRS]],".",Tabla46[[#This Row],[AREA]],".",Tabla46[[#This Row],[TIPO]]))</f>
        <v>#REF!</v>
      </c>
      <c r="C1351" s="419" t="e">
        <f>IF(Tabla46[[#This Row],[Tipos de Acciones]]="","",'Formulario PPGR1'!#REF!)</f>
        <v>#REF!</v>
      </c>
      <c r="D1351" s="419" t="e">
        <f>IF(Tabla46[[#This Row],[Tipos de Acciones]]="","",'Formulario PPGR1'!#REF!)</f>
        <v>#REF!</v>
      </c>
      <c r="E1351" s="419" t="e">
        <f>IF(Tabla46[[#This Row],[Tipos de Acciones]]="","",'Formulario PPGR1'!#REF!)</f>
        <v>#REF!</v>
      </c>
      <c r="F1351" s="419" t="e">
        <f>IF(Tabla46[[#This Row],[Tipos de Acciones]]="","",'Formulario PPGR1'!#REF!)</f>
        <v>#REF!</v>
      </c>
      <c r="G1351" s="416" t="s">
        <v>936</v>
      </c>
      <c r="H1351" s="416" t="s">
        <v>2221</v>
      </c>
      <c r="I1351" s="417" t="s">
        <v>2222</v>
      </c>
      <c r="J1351" s="416" t="s">
        <v>2222</v>
      </c>
      <c r="K1351" s="418" t="s">
        <v>2223</v>
      </c>
      <c r="L1351" s="416" t="s">
        <v>469</v>
      </c>
      <c r="M1351" s="316" t="s">
        <v>2311</v>
      </c>
      <c r="N1351" s="316" t="s">
        <v>1156</v>
      </c>
      <c r="O1351" s="415" t="s">
        <v>2200</v>
      </c>
      <c r="P1351" s="318" t="s">
        <v>1156</v>
      </c>
      <c r="Q1351" s="293" t="s">
        <v>2201</v>
      </c>
      <c r="R1351" s="293">
        <v>2</v>
      </c>
      <c r="S1351" s="517">
        <v>43660</v>
      </c>
      <c r="T1351" s="520" t="e">
        <f>+[1]!Tabla46[[#This Row],[Precio Unitario]]*[1]!Tabla46[[#This Row],[Cantidad de Insumos]]</f>
        <v>#REF!</v>
      </c>
      <c r="U1351" s="414">
        <v>261901</v>
      </c>
      <c r="V1351" s="328" t="s">
        <v>926</v>
      </c>
      <c r="W1351" s="420"/>
    </row>
    <row r="1352" spans="2:23" ht="18.75" hidden="1" customHeight="1" x14ac:dyDescent="0.2">
      <c r="B1352" s="419" t="e">
        <f>IF(Tabla46[[#This Row],[Tipos de Acciones]]="","",CONCATENATE(Tabla46[[#This Row],[POA]],".",Tabla46[[#This Row],[SRS]],".",Tabla46[[#This Row],[AREA]],".",Tabla46[[#This Row],[TIPO]]))</f>
        <v>#REF!</v>
      </c>
      <c r="C1352" s="419" t="e">
        <f>IF(Tabla46[[#This Row],[Tipos de Acciones]]="","",'Formulario PPGR1'!#REF!)</f>
        <v>#REF!</v>
      </c>
      <c r="D1352" s="419" t="e">
        <f>IF(Tabla46[[#This Row],[Tipos de Acciones]]="","",'Formulario PPGR1'!#REF!)</f>
        <v>#REF!</v>
      </c>
      <c r="E1352" s="419" t="e">
        <f>IF(Tabla46[[#This Row],[Tipos de Acciones]]="","",'Formulario PPGR1'!#REF!)</f>
        <v>#REF!</v>
      </c>
      <c r="F1352" s="419" t="e">
        <f>IF(Tabla46[[#This Row],[Tipos de Acciones]]="","",'Formulario PPGR1'!#REF!)</f>
        <v>#REF!</v>
      </c>
      <c r="G1352" s="416" t="s">
        <v>936</v>
      </c>
      <c r="H1352" s="416" t="s">
        <v>2221</v>
      </c>
      <c r="I1352" s="417" t="s">
        <v>2224</v>
      </c>
      <c r="J1352" s="416" t="s">
        <v>2224</v>
      </c>
      <c r="K1352" s="418" t="s">
        <v>2225</v>
      </c>
      <c r="L1352" s="416" t="s">
        <v>469</v>
      </c>
      <c r="M1352" s="316" t="s">
        <v>2311</v>
      </c>
      <c r="N1352" s="316" t="s">
        <v>1156</v>
      </c>
      <c r="O1352" s="415" t="s">
        <v>2200</v>
      </c>
      <c r="P1352" s="318" t="s">
        <v>1156</v>
      </c>
      <c r="Q1352" s="293" t="s">
        <v>2201</v>
      </c>
      <c r="R1352" s="293">
        <v>1</v>
      </c>
      <c r="S1352" s="517">
        <v>44333.33</v>
      </c>
      <c r="T1352" s="520" t="e">
        <f>+[1]!Tabla46[[#This Row],[Precio Unitario]]*[1]!Tabla46[[#This Row],[Cantidad de Insumos]]</f>
        <v>#REF!</v>
      </c>
      <c r="U1352" s="414">
        <v>239301</v>
      </c>
      <c r="V1352" s="328" t="s">
        <v>926</v>
      </c>
      <c r="W1352" s="420"/>
    </row>
    <row r="1353" spans="2:23" ht="18.75" hidden="1" customHeight="1" x14ac:dyDescent="0.2">
      <c r="B1353" s="419" t="e">
        <f>IF(Tabla46[[#This Row],[Tipos de Acciones]]="","",CONCATENATE(Tabla46[[#This Row],[POA]],".",Tabla46[[#This Row],[SRS]],".",Tabla46[[#This Row],[AREA]],".",Tabla46[[#This Row],[TIPO]]))</f>
        <v>#REF!</v>
      </c>
      <c r="C1353" s="419" t="e">
        <f>IF(Tabla46[[#This Row],[Tipos de Acciones]]="","",'Formulario PPGR1'!#REF!)</f>
        <v>#REF!</v>
      </c>
      <c r="D1353" s="419" t="e">
        <f>IF(Tabla46[[#This Row],[Tipos de Acciones]]="","",'Formulario PPGR1'!#REF!)</f>
        <v>#REF!</v>
      </c>
      <c r="E1353" s="419" t="e">
        <f>IF(Tabla46[[#This Row],[Tipos de Acciones]]="","",'Formulario PPGR1'!#REF!)</f>
        <v>#REF!</v>
      </c>
      <c r="F1353" s="419" t="e">
        <f>IF(Tabla46[[#This Row],[Tipos de Acciones]]="","",'Formulario PPGR1'!#REF!)</f>
        <v>#REF!</v>
      </c>
      <c r="G1353" s="416" t="s">
        <v>936</v>
      </c>
      <c r="H1353" s="416" t="s">
        <v>2221</v>
      </c>
      <c r="I1353" s="417" t="s">
        <v>2222</v>
      </c>
      <c r="J1353" s="416" t="s">
        <v>2222</v>
      </c>
      <c r="K1353" s="418" t="s">
        <v>2226</v>
      </c>
      <c r="L1353" s="416" t="s">
        <v>469</v>
      </c>
      <c r="M1353" s="316" t="s">
        <v>2311</v>
      </c>
      <c r="N1353" s="316" t="s">
        <v>1156</v>
      </c>
      <c r="O1353" s="415" t="s">
        <v>2200</v>
      </c>
      <c r="P1353" s="318" t="s">
        <v>1156</v>
      </c>
      <c r="Q1353" s="293" t="s">
        <v>2201</v>
      </c>
      <c r="R1353" s="293">
        <v>1</v>
      </c>
      <c r="S1353" s="517">
        <v>104465.4</v>
      </c>
      <c r="T1353" s="520" t="e">
        <f>+[1]!Tabla46[[#This Row],[Precio Unitario]]*[1]!Tabla46[[#This Row],[Cantidad de Insumos]]</f>
        <v>#REF!</v>
      </c>
      <c r="U1353" s="414">
        <v>239301</v>
      </c>
      <c r="V1353" s="328" t="s">
        <v>926</v>
      </c>
      <c r="W1353" s="420"/>
    </row>
    <row r="1354" spans="2:23" ht="18.75" hidden="1" customHeight="1" x14ac:dyDescent="0.2">
      <c r="B1354" s="419" t="e">
        <f>IF(Tabla46[[#This Row],[Tipos de Acciones]]="","",CONCATENATE(Tabla46[[#This Row],[POA]],".",Tabla46[[#This Row],[SRS]],".",Tabla46[[#This Row],[AREA]],".",Tabla46[[#This Row],[TIPO]]))</f>
        <v>#REF!</v>
      </c>
      <c r="C1354" s="419" t="e">
        <f>IF(Tabla46[[#This Row],[Tipos de Acciones]]="","",'Formulario PPGR1'!#REF!)</f>
        <v>#REF!</v>
      </c>
      <c r="D1354" s="419" t="e">
        <f>IF(Tabla46[[#This Row],[Tipos de Acciones]]="","",'Formulario PPGR1'!#REF!)</f>
        <v>#REF!</v>
      </c>
      <c r="E1354" s="419" t="e">
        <f>IF(Tabla46[[#This Row],[Tipos de Acciones]]="","",'Formulario PPGR1'!#REF!)</f>
        <v>#REF!</v>
      </c>
      <c r="F1354" s="419" t="e">
        <f>IF(Tabla46[[#This Row],[Tipos de Acciones]]="","",'Formulario PPGR1'!#REF!)</f>
        <v>#REF!</v>
      </c>
      <c r="G1354" s="416" t="s">
        <v>936</v>
      </c>
      <c r="H1354" s="416" t="s">
        <v>2221</v>
      </c>
      <c r="I1354" s="417" t="s">
        <v>2227</v>
      </c>
      <c r="J1354" s="416" t="s">
        <v>2227</v>
      </c>
      <c r="K1354" s="418" t="s">
        <v>2228</v>
      </c>
      <c r="L1354" s="416" t="s">
        <v>469</v>
      </c>
      <c r="M1354" s="316" t="s">
        <v>2311</v>
      </c>
      <c r="N1354" s="316" t="s">
        <v>1156</v>
      </c>
      <c r="O1354" s="415" t="s">
        <v>2200</v>
      </c>
      <c r="P1354" s="318" t="s">
        <v>1156</v>
      </c>
      <c r="Q1354" s="293" t="s">
        <v>2201</v>
      </c>
      <c r="R1354" s="293">
        <v>1</v>
      </c>
      <c r="S1354" s="517">
        <v>12836.04</v>
      </c>
      <c r="T1354" s="520" t="e">
        <f>+[1]!Tabla46[[#This Row],[Precio Unitario]]*[1]!Tabla46[[#This Row],[Cantidad de Insumos]]</f>
        <v>#REF!</v>
      </c>
      <c r="U1354" s="414">
        <v>239301</v>
      </c>
      <c r="V1354" s="328" t="s">
        <v>926</v>
      </c>
      <c r="W1354" s="420"/>
    </row>
    <row r="1355" spans="2:23" ht="18.75" customHeight="1" x14ac:dyDescent="0.2">
      <c r="B1355" s="419" t="e">
        <f>IF(Tabla46[[#This Row],[Tipos de Acciones]]="","",CONCATENATE(Tabla46[[#This Row],[POA]],".",Tabla46[[#This Row],[SRS]],".",Tabla46[[#This Row],[AREA]],".",Tabla46[[#This Row],[TIPO]]))</f>
        <v>#REF!</v>
      </c>
      <c r="C1355" s="419" t="e">
        <f>IF(Tabla46[[#This Row],[Tipos de Acciones]]="","",'Formulario PPGR1'!#REF!)</f>
        <v>#REF!</v>
      </c>
      <c r="D1355" s="419" t="e">
        <f>IF(Tabla46[[#This Row],[Tipos de Acciones]]="","",'Formulario PPGR1'!#REF!)</f>
        <v>#REF!</v>
      </c>
      <c r="E1355" s="419" t="e">
        <f>IF(Tabla46[[#This Row],[Tipos de Acciones]]="","",'Formulario PPGR1'!#REF!)</f>
        <v>#REF!</v>
      </c>
      <c r="F1355" s="419" t="e">
        <f>IF(Tabla46[[#This Row],[Tipos de Acciones]]="","",'Formulario PPGR1'!#REF!)</f>
        <v>#REF!</v>
      </c>
      <c r="G1355" s="416" t="s">
        <v>936</v>
      </c>
      <c r="H1355" s="416" t="s">
        <v>2221</v>
      </c>
      <c r="I1355" s="417" t="s">
        <v>2229</v>
      </c>
      <c r="J1355" s="416" t="s">
        <v>2229</v>
      </c>
      <c r="K1355" s="418" t="s">
        <v>2230</v>
      </c>
      <c r="L1355" s="416" t="s">
        <v>469</v>
      </c>
      <c r="M1355" s="316" t="s">
        <v>2311</v>
      </c>
      <c r="N1355" s="316" t="s">
        <v>1156</v>
      </c>
      <c r="O1355" s="415" t="s">
        <v>2200</v>
      </c>
      <c r="P1355" s="318" t="s">
        <v>1156</v>
      </c>
      <c r="Q1355" s="293" t="s">
        <v>2201</v>
      </c>
      <c r="R1355" s="293">
        <v>1</v>
      </c>
      <c r="S1355" s="517">
        <v>180000</v>
      </c>
      <c r="T1355" s="520" t="e">
        <f>+[1]!Tabla46[[#This Row],[Precio Unitario]]*[1]!Tabla46[[#This Row],[Cantidad de Insumos]]</f>
        <v>#REF!</v>
      </c>
      <c r="U1355" s="414">
        <v>263101</v>
      </c>
      <c r="V1355" s="328" t="s">
        <v>926</v>
      </c>
      <c r="W1355" s="420"/>
    </row>
    <row r="1356" spans="2:23" ht="18.75" hidden="1" customHeight="1" x14ac:dyDescent="0.2">
      <c r="B1356" s="419" t="e">
        <f>IF(Tabla46[[#This Row],[Tipos de Acciones]]="","",CONCATENATE(Tabla46[[#This Row],[POA]],".",Tabla46[[#This Row],[SRS]],".",Tabla46[[#This Row],[AREA]],".",Tabla46[[#This Row],[TIPO]]))</f>
        <v>#REF!</v>
      </c>
      <c r="C1356" s="419" t="e">
        <f>IF(Tabla46[[#This Row],[Tipos de Acciones]]="","",'Formulario PPGR1'!#REF!)</f>
        <v>#REF!</v>
      </c>
      <c r="D1356" s="419" t="e">
        <f>IF(Tabla46[[#This Row],[Tipos de Acciones]]="","",'Formulario PPGR1'!#REF!)</f>
        <v>#REF!</v>
      </c>
      <c r="E1356" s="419" t="e">
        <f>IF(Tabla46[[#This Row],[Tipos de Acciones]]="","",'Formulario PPGR1'!#REF!)</f>
        <v>#REF!</v>
      </c>
      <c r="F1356" s="419" t="e">
        <f>IF(Tabla46[[#This Row],[Tipos de Acciones]]="","",'Formulario PPGR1'!#REF!)</f>
        <v>#REF!</v>
      </c>
      <c r="G1356" s="416" t="s">
        <v>936</v>
      </c>
      <c r="H1356" s="416" t="s">
        <v>2221</v>
      </c>
      <c r="I1356" s="417" t="s">
        <v>2231</v>
      </c>
      <c r="J1356" s="416" t="s">
        <v>2231</v>
      </c>
      <c r="K1356" s="418" t="s">
        <v>2232</v>
      </c>
      <c r="L1356" s="416" t="s">
        <v>469</v>
      </c>
      <c r="M1356" s="316" t="s">
        <v>2311</v>
      </c>
      <c r="N1356" s="316" t="s">
        <v>1156</v>
      </c>
      <c r="O1356" s="415" t="s">
        <v>2200</v>
      </c>
      <c r="P1356" s="318" t="s">
        <v>1156</v>
      </c>
      <c r="Q1356" s="293" t="s">
        <v>2201</v>
      </c>
      <c r="R1356" s="293">
        <v>2</v>
      </c>
      <c r="S1356" s="517">
        <v>32099.97</v>
      </c>
      <c r="T1356" s="520" t="e">
        <f>+[1]!Tabla46[[#This Row],[Precio Unitario]]*[1]!Tabla46[[#This Row],[Cantidad de Insumos]]</f>
        <v>#REF!</v>
      </c>
      <c r="U1356" s="414">
        <v>239301</v>
      </c>
      <c r="V1356" s="328" t="s">
        <v>926</v>
      </c>
      <c r="W1356" s="420"/>
    </row>
    <row r="1357" spans="2:23" ht="18.75" hidden="1" customHeight="1" x14ac:dyDescent="0.2">
      <c r="B1357" s="419" t="e">
        <f>IF(Tabla46[[#This Row],[Tipos de Acciones]]="","",CONCATENATE(Tabla46[[#This Row],[POA]],".",Tabla46[[#This Row],[SRS]],".",Tabla46[[#This Row],[AREA]],".",Tabla46[[#This Row],[TIPO]]))</f>
        <v>#REF!</v>
      </c>
      <c r="C1357" s="419" t="e">
        <f>IF(Tabla46[[#This Row],[Tipos de Acciones]]="","",'Formulario PPGR1'!#REF!)</f>
        <v>#REF!</v>
      </c>
      <c r="D1357" s="419" t="e">
        <f>IF(Tabla46[[#This Row],[Tipos de Acciones]]="","",'Formulario PPGR1'!#REF!)</f>
        <v>#REF!</v>
      </c>
      <c r="E1357" s="419" t="e">
        <f>IF(Tabla46[[#This Row],[Tipos de Acciones]]="","",'Formulario PPGR1'!#REF!)</f>
        <v>#REF!</v>
      </c>
      <c r="F1357" s="419" t="e">
        <f>IF(Tabla46[[#This Row],[Tipos de Acciones]]="","",'Formulario PPGR1'!#REF!)</f>
        <v>#REF!</v>
      </c>
      <c r="G1357" s="416" t="s">
        <v>936</v>
      </c>
      <c r="H1357" s="416" t="s">
        <v>2221</v>
      </c>
      <c r="I1357" s="417" t="s">
        <v>2233</v>
      </c>
      <c r="J1357" s="416" t="s">
        <v>2234</v>
      </c>
      <c r="K1357" s="418" t="s">
        <v>2235</v>
      </c>
      <c r="L1357" s="416" t="s">
        <v>469</v>
      </c>
      <c r="M1357" s="316" t="s">
        <v>2311</v>
      </c>
      <c r="N1357" s="316" t="s">
        <v>1156</v>
      </c>
      <c r="O1357" s="415" t="s">
        <v>2200</v>
      </c>
      <c r="P1357" s="318" t="s">
        <v>1156</v>
      </c>
      <c r="Q1357" s="293" t="s">
        <v>2201</v>
      </c>
      <c r="R1357" s="293">
        <v>1</v>
      </c>
      <c r="S1357" s="517">
        <v>8270</v>
      </c>
      <c r="T1357" s="520" t="e">
        <f>+[1]!Tabla46[[#This Row],[Precio Unitario]]*[1]!Tabla46[[#This Row],[Cantidad de Insumos]]</f>
        <v>#REF!</v>
      </c>
      <c r="U1357" s="414">
        <v>239301</v>
      </c>
      <c r="V1357" s="328" t="s">
        <v>926</v>
      </c>
      <c r="W1357" s="420"/>
    </row>
    <row r="1358" spans="2:23" ht="18.75" hidden="1" customHeight="1" x14ac:dyDescent="0.2">
      <c r="B1358" s="419" t="e">
        <f>IF(Tabla46[[#This Row],[Tipos de Acciones]]="","",CONCATENATE(Tabla46[[#This Row],[POA]],".",Tabla46[[#This Row],[SRS]],".",Tabla46[[#This Row],[AREA]],".",Tabla46[[#This Row],[TIPO]]))</f>
        <v>#REF!</v>
      </c>
      <c r="C1358" s="419" t="e">
        <f>IF(Tabla46[[#This Row],[Tipos de Acciones]]="","",'Formulario PPGR1'!#REF!)</f>
        <v>#REF!</v>
      </c>
      <c r="D1358" s="419" t="e">
        <f>IF(Tabla46[[#This Row],[Tipos de Acciones]]="","",'Formulario PPGR1'!#REF!)</f>
        <v>#REF!</v>
      </c>
      <c r="E1358" s="419" t="e">
        <f>IF(Tabla46[[#This Row],[Tipos de Acciones]]="","",'Formulario PPGR1'!#REF!)</f>
        <v>#REF!</v>
      </c>
      <c r="F1358" s="419" t="e">
        <f>IF(Tabla46[[#This Row],[Tipos de Acciones]]="","",'Formulario PPGR1'!#REF!)</f>
        <v>#REF!</v>
      </c>
      <c r="G1358" s="416" t="s">
        <v>936</v>
      </c>
      <c r="H1358" s="416" t="s">
        <v>2221</v>
      </c>
      <c r="I1358" s="417" t="s">
        <v>2236</v>
      </c>
      <c r="J1358" s="416" t="s">
        <v>2236</v>
      </c>
      <c r="K1358" s="418" t="s">
        <v>2237</v>
      </c>
      <c r="L1358" s="416" t="s">
        <v>469</v>
      </c>
      <c r="M1358" s="316" t="s">
        <v>2311</v>
      </c>
      <c r="N1358" s="316" t="s">
        <v>1156</v>
      </c>
      <c r="O1358" s="415" t="s">
        <v>2200</v>
      </c>
      <c r="P1358" s="318" t="s">
        <v>1156</v>
      </c>
      <c r="Q1358" s="293" t="s">
        <v>2201</v>
      </c>
      <c r="R1358" s="293">
        <v>2</v>
      </c>
      <c r="S1358" s="517">
        <v>15733.33</v>
      </c>
      <c r="T1358" s="520" t="e">
        <f>+[1]!Tabla46[[#This Row],[Precio Unitario]]*[1]!Tabla46[[#This Row],[Cantidad de Insumos]]</f>
        <v>#REF!</v>
      </c>
      <c r="U1358" s="414">
        <v>239301</v>
      </c>
      <c r="V1358" s="328" t="s">
        <v>926</v>
      </c>
      <c r="W1358" s="420"/>
    </row>
    <row r="1359" spans="2:23" ht="18.75" hidden="1" customHeight="1" x14ac:dyDescent="0.2">
      <c r="B1359" s="419" t="e">
        <f>IF(Tabla46[[#This Row],[Tipos de Acciones]]="","",CONCATENATE(Tabla46[[#This Row],[POA]],".",Tabla46[[#This Row],[SRS]],".",Tabla46[[#This Row],[AREA]],".",Tabla46[[#This Row],[TIPO]]))</f>
        <v>#REF!</v>
      </c>
      <c r="C1359" s="419" t="e">
        <f>IF(Tabla46[[#This Row],[Tipos de Acciones]]="","",'Formulario PPGR1'!#REF!)</f>
        <v>#REF!</v>
      </c>
      <c r="D1359" s="419" t="e">
        <f>IF(Tabla46[[#This Row],[Tipos de Acciones]]="","",'Formulario PPGR1'!#REF!)</f>
        <v>#REF!</v>
      </c>
      <c r="E1359" s="419" t="e">
        <f>IF(Tabla46[[#This Row],[Tipos de Acciones]]="","",'Formulario PPGR1'!#REF!)</f>
        <v>#REF!</v>
      </c>
      <c r="F1359" s="419" t="e">
        <f>IF(Tabla46[[#This Row],[Tipos de Acciones]]="","",'Formulario PPGR1'!#REF!)</f>
        <v>#REF!</v>
      </c>
      <c r="G1359" s="416" t="s">
        <v>936</v>
      </c>
      <c r="H1359" s="416" t="s">
        <v>2221</v>
      </c>
      <c r="I1359" s="417" t="s">
        <v>2236</v>
      </c>
      <c r="J1359" s="416" t="s">
        <v>2236</v>
      </c>
      <c r="K1359" s="418" t="s">
        <v>2238</v>
      </c>
      <c r="L1359" s="416" t="s">
        <v>469</v>
      </c>
      <c r="M1359" s="316" t="s">
        <v>2311</v>
      </c>
      <c r="N1359" s="316" t="s">
        <v>1156</v>
      </c>
      <c r="O1359" s="415" t="s">
        <v>2200</v>
      </c>
      <c r="P1359" s="318" t="s">
        <v>1156</v>
      </c>
      <c r="Q1359" s="293" t="s">
        <v>2201</v>
      </c>
      <c r="R1359" s="293">
        <v>2</v>
      </c>
      <c r="S1359" s="517">
        <v>4500</v>
      </c>
      <c r="T1359" s="520" t="e">
        <f>+[1]!Tabla46[[#This Row],[Precio Unitario]]*[1]!Tabla46[[#This Row],[Cantidad de Insumos]]</f>
        <v>#REF!</v>
      </c>
      <c r="U1359" s="414">
        <v>239301</v>
      </c>
      <c r="V1359" s="328" t="s">
        <v>926</v>
      </c>
      <c r="W1359" s="420"/>
    </row>
    <row r="1360" spans="2:23" ht="18.75" hidden="1" customHeight="1" x14ac:dyDescent="0.2">
      <c r="B1360" s="419" t="e">
        <f>IF(Tabla46[[#This Row],[Tipos de Acciones]]="","",CONCATENATE(Tabla46[[#This Row],[POA]],".",Tabla46[[#This Row],[SRS]],".",Tabla46[[#This Row],[AREA]],".",Tabla46[[#This Row],[TIPO]]))</f>
        <v>#REF!</v>
      </c>
      <c r="C1360" s="419" t="e">
        <f>IF(Tabla46[[#This Row],[Tipos de Acciones]]="","",'Formulario PPGR1'!#REF!)</f>
        <v>#REF!</v>
      </c>
      <c r="D1360" s="419" t="e">
        <f>IF(Tabla46[[#This Row],[Tipos de Acciones]]="","",'Formulario PPGR1'!#REF!)</f>
        <v>#REF!</v>
      </c>
      <c r="E1360" s="419" t="e">
        <f>IF(Tabla46[[#This Row],[Tipos de Acciones]]="","",'Formulario PPGR1'!#REF!)</f>
        <v>#REF!</v>
      </c>
      <c r="F1360" s="419" t="e">
        <f>IF(Tabla46[[#This Row],[Tipos de Acciones]]="","",'Formulario PPGR1'!#REF!)</f>
        <v>#REF!</v>
      </c>
      <c r="G1360" s="416" t="s">
        <v>936</v>
      </c>
      <c r="H1360" s="416" t="s">
        <v>2221</v>
      </c>
      <c r="I1360" s="417" t="s">
        <v>2236</v>
      </c>
      <c r="J1360" s="416" t="s">
        <v>2236</v>
      </c>
      <c r="K1360" s="418" t="s">
        <v>2239</v>
      </c>
      <c r="L1360" s="416" t="s">
        <v>469</v>
      </c>
      <c r="M1360" s="316" t="s">
        <v>2311</v>
      </c>
      <c r="N1360" s="316" t="s">
        <v>1156</v>
      </c>
      <c r="O1360" s="415" t="s">
        <v>2200</v>
      </c>
      <c r="P1360" s="318" t="s">
        <v>1156</v>
      </c>
      <c r="Q1360" s="293" t="s">
        <v>2201</v>
      </c>
      <c r="R1360" s="293">
        <v>2</v>
      </c>
      <c r="S1360" s="517">
        <v>15733.33</v>
      </c>
      <c r="T1360" s="520" t="e">
        <f>+[1]!Tabla46[[#This Row],[Precio Unitario]]*[1]!Tabla46[[#This Row],[Cantidad de Insumos]]</f>
        <v>#REF!</v>
      </c>
      <c r="U1360" s="414">
        <v>239301</v>
      </c>
      <c r="V1360" s="328" t="s">
        <v>926</v>
      </c>
      <c r="W1360" s="420"/>
    </row>
    <row r="1361" spans="2:23" ht="18.75" hidden="1" customHeight="1" x14ac:dyDescent="0.2">
      <c r="B1361" s="419" t="e">
        <f>IF(Tabla46[[#This Row],[Tipos de Acciones]]="","",CONCATENATE(Tabla46[[#This Row],[POA]],".",Tabla46[[#This Row],[SRS]],".",Tabla46[[#This Row],[AREA]],".",Tabla46[[#This Row],[TIPO]]))</f>
        <v>#REF!</v>
      </c>
      <c r="C1361" s="419" t="e">
        <f>IF(Tabla46[[#This Row],[Tipos de Acciones]]="","",'Formulario PPGR1'!#REF!)</f>
        <v>#REF!</v>
      </c>
      <c r="D1361" s="419" t="e">
        <f>IF(Tabla46[[#This Row],[Tipos de Acciones]]="","",'Formulario PPGR1'!#REF!)</f>
        <v>#REF!</v>
      </c>
      <c r="E1361" s="419" t="e">
        <f>IF(Tabla46[[#This Row],[Tipos de Acciones]]="","",'Formulario PPGR1'!#REF!)</f>
        <v>#REF!</v>
      </c>
      <c r="F1361" s="419" t="e">
        <f>IF(Tabla46[[#This Row],[Tipos de Acciones]]="","",'Formulario PPGR1'!#REF!)</f>
        <v>#REF!</v>
      </c>
      <c r="G1361" s="416" t="s">
        <v>936</v>
      </c>
      <c r="H1361" s="416" t="s">
        <v>2221</v>
      </c>
      <c r="I1361" s="417" t="s">
        <v>2236</v>
      </c>
      <c r="J1361" s="416" t="s">
        <v>2236</v>
      </c>
      <c r="K1361" s="418" t="s">
        <v>2240</v>
      </c>
      <c r="L1361" s="416" t="s">
        <v>469</v>
      </c>
      <c r="M1361" s="316" t="s">
        <v>2311</v>
      </c>
      <c r="N1361" s="316" t="s">
        <v>1156</v>
      </c>
      <c r="O1361" s="415" t="s">
        <v>2200</v>
      </c>
      <c r="P1361" s="318" t="s">
        <v>1156</v>
      </c>
      <c r="Q1361" s="293" t="s">
        <v>2201</v>
      </c>
      <c r="R1361" s="293">
        <v>2</v>
      </c>
      <c r="S1361" s="517">
        <v>4500</v>
      </c>
      <c r="T1361" s="520" t="e">
        <f>+[1]!Tabla46[[#This Row],[Precio Unitario]]*[1]!Tabla46[[#This Row],[Cantidad de Insumos]]</f>
        <v>#REF!</v>
      </c>
      <c r="U1361" s="414">
        <v>239301</v>
      </c>
      <c r="V1361" s="328" t="s">
        <v>926</v>
      </c>
      <c r="W1361" s="420"/>
    </row>
    <row r="1362" spans="2:23" ht="18.75" hidden="1" customHeight="1" x14ac:dyDescent="0.2">
      <c r="B1362" s="419" t="e">
        <f>IF(Tabla46[[#This Row],[Tipos de Acciones]]="","",CONCATENATE(Tabla46[[#This Row],[POA]],".",Tabla46[[#This Row],[SRS]],".",Tabla46[[#This Row],[AREA]],".",Tabla46[[#This Row],[TIPO]]))</f>
        <v>#REF!</v>
      </c>
      <c r="C1362" s="419" t="e">
        <f>IF(Tabla46[[#This Row],[Tipos de Acciones]]="","",'Formulario PPGR1'!#REF!)</f>
        <v>#REF!</v>
      </c>
      <c r="D1362" s="419" t="e">
        <f>IF(Tabla46[[#This Row],[Tipos de Acciones]]="","",'Formulario PPGR1'!#REF!)</f>
        <v>#REF!</v>
      </c>
      <c r="E1362" s="419" t="e">
        <f>IF(Tabla46[[#This Row],[Tipos de Acciones]]="","",'Formulario PPGR1'!#REF!)</f>
        <v>#REF!</v>
      </c>
      <c r="F1362" s="419" t="e">
        <f>IF(Tabla46[[#This Row],[Tipos de Acciones]]="","",'Formulario PPGR1'!#REF!)</f>
        <v>#REF!</v>
      </c>
      <c r="G1362" s="416" t="s">
        <v>936</v>
      </c>
      <c r="H1362" s="416" t="s">
        <v>2221</v>
      </c>
      <c r="I1362" s="417" t="s">
        <v>2241</v>
      </c>
      <c r="J1362" s="416" t="s">
        <v>2241</v>
      </c>
      <c r="K1362" s="418" t="s">
        <v>2242</v>
      </c>
      <c r="L1362" s="416" t="s">
        <v>469</v>
      </c>
      <c r="M1362" s="316" t="s">
        <v>2311</v>
      </c>
      <c r="N1362" s="316" t="s">
        <v>1156</v>
      </c>
      <c r="O1362" s="415" t="s">
        <v>2200</v>
      </c>
      <c r="P1362" s="318" t="s">
        <v>1156</v>
      </c>
      <c r="Q1362" s="293" t="s">
        <v>2201</v>
      </c>
      <c r="R1362" s="293">
        <v>2</v>
      </c>
      <c r="S1362" s="517">
        <v>980</v>
      </c>
      <c r="T1362" s="520" t="e">
        <f>+[1]!Tabla46[[#This Row],[Precio Unitario]]*[1]!Tabla46[[#This Row],[Cantidad de Insumos]]</f>
        <v>#REF!</v>
      </c>
      <c r="U1362" s="414">
        <v>239301</v>
      </c>
      <c r="V1362" s="328" t="s">
        <v>926</v>
      </c>
      <c r="W1362" s="420"/>
    </row>
    <row r="1363" spans="2:23" ht="18.75" hidden="1" customHeight="1" x14ac:dyDescent="0.2">
      <c r="B1363" s="419" t="e">
        <f>IF(Tabla46[[#This Row],[Tipos de Acciones]]="","",CONCATENATE(Tabla46[[#This Row],[POA]],".",Tabla46[[#This Row],[SRS]],".",Tabla46[[#This Row],[AREA]],".",Tabla46[[#This Row],[TIPO]]))</f>
        <v>#REF!</v>
      </c>
      <c r="C1363" s="419" t="e">
        <f>IF(Tabla46[[#This Row],[Tipos de Acciones]]="","",'Formulario PPGR1'!#REF!)</f>
        <v>#REF!</v>
      </c>
      <c r="D1363" s="419" t="e">
        <f>IF(Tabla46[[#This Row],[Tipos de Acciones]]="","",'Formulario PPGR1'!#REF!)</f>
        <v>#REF!</v>
      </c>
      <c r="E1363" s="419" t="e">
        <f>IF(Tabla46[[#This Row],[Tipos de Acciones]]="","",'Formulario PPGR1'!#REF!)</f>
        <v>#REF!</v>
      </c>
      <c r="F1363" s="419" t="e">
        <f>IF(Tabla46[[#This Row],[Tipos de Acciones]]="","",'Formulario PPGR1'!#REF!)</f>
        <v>#REF!</v>
      </c>
      <c r="G1363" s="416" t="s">
        <v>936</v>
      </c>
      <c r="H1363" s="416" t="s">
        <v>2221</v>
      </c>
      <c r="I1363" s="417" t="s">
        <v>2241</v>
      </c>
      <c r="J1363" s="416" t="s">
        <v>2241</v>
      </c>
      <c r="K1363" s="418" t="s">
        <v>2243</v>
      </c>
      <c r="L1363" s="416" t="s">
        <v>469</v>
      </c>
      <c r="M1363" s="316" t="s">
        <v>2311</v>
      </c>
      <c r="N1363" s="316" t="s">
        <v>1156</v>
      </c>
      <c r="O1363" s="415" t="s">
        <v>2200</v>
      </c>
      <c r="P1363" s="318" t="s">
        <v>1156</v>
      </c>
      <c r="Q1363" s="293" t="s">
        <v>2201</v>
      </c>
      <c r="R1363" s="293">
        <v>2</v>
      </c>
      <c r="S1363" s="517">
        <v>3520</v>
      </c>
      <c r="T1363" s="520" t="e">
        <f>+[1]!Tabla46[[#This Row],[Precio Unitario]]*[1]!Tabla46[[#This Row],[Cantidad de Insumos]]</f>
        <v>#REF!</v>
      </c>
      <c r="U1363" s="414">
        <v>239301</v>
      </c>
      <c r="V1363" s="328" t="s">
        <v>926</v>
      </c>
      <c r="W1363" s="420"/>
    </row>
    <row r="1364" spans="2:23" ht="18.75" hidden="1" customHeight="1" x14ac:dyDescent="0.2">
      <c r="B1364" s="419" t="e">
        <f>IF(Tabla46[[#This Row],[Tipos de Acciones]]="","",CONCATENATE(Tabla46[[#This Row],[POA]],".",Tabla46[[#This Row],[SRS]],".",Tabla46[[#This Row],[AREA]],".",Tabla46[[#This Row],[TIPO]]))</f>
        <v>#REF!</v>
      </c>
      <c r="C1364" s="419" t="e">
        <f>IF(Tabla46[[#This Row],[Tipos de Acciones]]="","",'Formulario PPGR1'!#REF!)</f>
        <v>#REF!</v>
      </c>
      <c r="D1364" s="419" t="e">
        <f>IF(Tabla46[[#This Row],[Tipos de Acciones]]="","",'Formulario PPGR1'!#REF!)</f>
        <v>#REF!</v>
      </c>
      <c r="E1364" s="419" t="e">
        <f>IF(Tabla46[[#This Row],[Tipos de Acciones]]="","",'Formulario PPGR1'!#REF!)</f>
        <v>#REF!</v>
      </c>
      <c r="F1364" s="419" t="e">
        <f>IF(Tabla46[[#This Row],[Tipos de Acciones]]="","",'Formulario PPGR1'!#REF!)</f>
        <v>#REF!</v>
      </c>
      <c r="G1364" s="416" t="s">
        <v>936</v>
      </c>
      <c r="H1364" s="416" t="s">
        <v>2221</v>
      </c>
      <c r="I1364" s="417" t="s">
        <v>2244</v>
      </c>
      <c r="J1364" s="416" t="s">
        <v>2244</v>
      </c>
      <c r="K1364" s="418" t="s">
        <v>2245</v>
      </c>
      <c r="L1364" s="416" t="s">
        <v>469</v>
      </c>
      <c r="M1364" s="316" t="s">
        <v>2311</v>
      </c>
      <c r="N1364" s="316" t="s">
        <v>1156</v>
      </c>
      <c r="O1364" s="415" t="s">
        <v>2200</v>
      </c>
      <c r="P1364" s="318" t="s">
        <v>1156</v>
      </c>
      <c r="Q1364" s="293" t="s">
        <v>2201</v>
      </c>
      <c r="R1364" s="293">
        <v>1</v>
      </c>
      <c r="S1364" s="517">
        <v>14666.65</v>
      </c>
      <c r="T1364" s="520" t="e">
        <f>+[1]!Tabla46[[#This Row],[Precio Unitario]]*[1]!Tabla46[[#This Row],[Cantidad de Insumos]]</f>
        <v>#REF!</v>
      </c>
      <c r="U1364" s="414">
        <v>239601</v>
      </c>
      <c r="V1364" s="328" t="s">
        <v>926</v>
      </c>
      <c r="W1364" s="420"/>
    </row>
    <row r="1365" spans="2:23" ht="18.75" hidden="1" customHeight="1" x14ac:dyDescent="0.2">
      <c r="B1365" s="419" t="e">
        <f>IF(Tabla46[[#This Row],[Tipos de Acciones]]="","",CONCATENATE(Tabla46[[#This Row],[POA]],".",Tabla46[[#This Row],[SRS]],".",Tabla46[[#This Row],[AREA]],".",Tabla46[[#This Row],[TIPO]]))</f>
        <v>#REF!</v>
      </c>
      <c r="C1365" s="419" t="e">
        <f>IF(Tabla46[[#This Row],[Tipos de Acciones]]="","",'Formulario PPGR1'!#REF!)</f>
        <v>#REF!</v>
      </c>
      <c r="D1365" s="419" t="e">
        <f>IF(Tabla46[[#This Row],[Tipos de Acciones]]="","",'Formulario PPGR1'!#REF!)</f>
        <v>#REF!</v>
      </c>
      <c r="E1365" s="419" t="e">
        <f>IF(Tabla46[[#This Row],[Tipos de Acciones]]="","",'Formulario PPGR1'!#REF!)</f>
        <v>#REF!</v>
      </c>
      <c r="F1365" s="419" t="e">
        <f>IF(Tabla46[[#This Row],[Tipos de Acciones]]="","",'Formulario PPGR1'!#REF!)</f>
        <v>#REF!</v>
      </c>
      <c r="G1365" s="416" t="s">
        <v>936</v>
      </c>
      <c r="H1365" s="416" t="s">
        <v>2221</v>
      </c>
      <c r="I1365" s="417" t="s">
        <v>2246</v>
      </c>
      <c r="J1365" s="416" t="s">
        <v>2246</v>
      </c>
      <c r="K1365" s="418" t="s">
        <v>2247</v>
      </c>
      <c r="L1365" s="416" t="s">
        <v>469</v>
      </c>
      <c r="M1365" s="316" t="s">
        <v>2311</v>
      </c>
      <c r="N1365" s="316" t="s">
        <v>1156</v>
      </c>
      <c r="O1365" s="415" t="s">
        <v>2200</v>
      </c>
      <c r="P1365" s="318" t="s">
        <v>1156</v>
      </c>
      <c r="Q1365" s="293" t="s">
        <v>2201</v>
      </c>
      <c r="R1365" s="293">
        <v>1</v>
      </c>
      <c r="S1365" s="517">
        <v>257712</v>
      </c>
      <c r="T1365" s="520" t="e">
        <f>+[1]!Tabla46[[#This Row],[Precio Unitario]]*[1]!Tabla46[[#This Row],[Cantidad de Insumos]]</f>
        <v>#REF!</v>
      </c>
      <c r="U1365" s="414">
        <v>261401</v>
      </c>
      <c r="V1365" s="328" t="s">
        <v>926</v>
      </c>
      <c r="W1365" s="420"/>
    </row>
    <row r="1366" spans="2:23" ht="18.75" hidden="1" customHeight="1" x14ac:dyDescent="0.2">
      <c r="B1366" s="419" t="e">
        <f>IF(Tabla46[[#This Row],[Tipos de Acciones]]="","",CONCATENATE(Tabla46[[#This Row],[POA]],".",Tabla46[[#This Row],[SRS]],".",Tabla46[[#This Row],[AREA]],".",Tabla46[[#This Row],[TIPO]]))</f>
        <v>#REF!</v>
      </c>
      <c r="C1366" s="419" t="e">
        <f>IF(Tabla46[[#This Row],[Tipos de Acciones]]="","",'Formulario PPGR1'!#REF!)</f>
        <v>#REF!</v>
      </c>
      <c r="D1366" s="419" t="e">
        <f>IF(Tabla46[[#This Row],[Tipos de Acciones]]="","",'Formulario PPGR1'!#REF!)</f>
        <v>#REF!</v>
      </c>
      <c r="E1366" s="419" t="e">
        <f>IF(Tabla46[[#This Row],[Tipos de Acciones]]="","",'Formulario PPGR1'!#REF!)</f>
        <v>#REF!</v>
      </c>
      <c r="F1366" s="419" t="e">
        <f>IF(Tabla46[[#This Row],[Tipos de Acciones]]="","",'Formulario PPGR1'!#REF!)</f>
        <v>#REF!</v>
      </c>
      <c r="G1366" s="416" t="s">
        <v>936</v>
      </c>
      <c r="H1366" s="416" t="s">
        <v>2209</v>
      </c>
      <c r="I1366" s="417" t="s">
        <v>2200</v>
      </c>
      <c r="J1366" s="416" t="s">
        <v>2248</v>
      </c>
      <c r="K1366" s="418" t="s">
        <v>2248</v>
      </c>
      <c r="L1366" s="416" t="s">
        <v>469</v>
      </c>
      <c r="M1366" s="316" t="s">
        <v>2311</v>
      </c>
      <c r="N1366" s="316" t="s">
        <v>1156</v>
      </c>
      <c r="O1366" s="415" t="s">
        <v>2200</v>
      </c>
      <c r="P1366" s="318" t="s">
        <v>1156</v>
      </c>
      <c r="Q1366" s="293" t="s">
        <v>2201</v>
      </c>
      <c r="R1366" s="293">
        <v>1</v>
      </c>
      <c r="S1366" s="517">
        <v>30000</v>
      </c>
      <c r="T1366" s="520" t="e">
        <f>+[1]!Tabla46[[#This Row],[Precio Unitario]]*[1]!Tabla46[[#This Row],[Cantidad de Insumos]]</f>
        <v>#REF!</v>
      </c>
      <c r="U1366" s="414">
        <v>265801</v>
      </c>
      <c r="V1366" s="328" t="s">
        <v>926</v>
      </c>
      <c r="W1366" s="420"/>
    </row>
    <row r="1367" spans="2:23" ht="18.75" hidden="1" customHeight="1" x14ac:dyDescent="0.2">
      <c r="B1367" s="419" t="e">
        <f>IF(Tabla46[[#This Row],[Tipos de Acciones]]="","",CONCATENATE(Tabla46[[#This Row],[POA]],".",Tabla46[[#This Row],[SRS]],".",Tabla46[[#This Row],[AREA]],".",Tabla46[[#This Row],[TIPO]]))</f>
        <v>#REF!</v>
      </c>
      <c r="C1367" s="419" t="e">
        <f>IF(Tabla46[[#This Row],[Tipos de Acciones]]="","",'Formulario PPGR1'!#REF!)</f>
        <v>#REF!</v>
      </c>
      <c r="D1367" s="419" t="e">
        <f>IF(Tabla46[[#This Row],[Tipos de Acciones]]="","",'Formulario PPGR1'!#REF!)</f>
        <v>#REF!</v>
      </c>
      <c r="E1367" s="419" t="e">
        <f>IF(Tabla46[[#This Row],[Tipos de Acciones]]="","",'Formulario PPGR1'!#REF!)</f>
        <v>#REF!</v>
      </c>
      <c r="F1367" s="419" t="e">
        <f>IF(Tabla46[[#This Row],[Tipos de Acciones]]="","",'Formulario PPGR1'!#REF!)</f>
        <v>#REF!</v>
      </c>
      <c r="G1367" s="416" t="s">
        <v>934</v>
      </c>
      <c r="H1367" s="416" t="s">
        <v>2209</v>
      </c>
      <c r="I1367" s="417" t="s">
        <v>2200</v>
      </c>
      <c r="J1367" s="416" t="s">
        <v>2248</v>
      </c>
      <c r="K1367" s="418" t="s">
        <v>2248</v>
      </c>
      <c r="L1367" s="416" t="s">
        <v>469</v>
      </c>
      <c r="M1367" s="316" t="s">
        <v>2311</v>
      </c>
      <c r="N1367" s="316" t="s">
        <v>1156</v>
      </c>
      <c r="O1367" s="415" t="s">
        <v>2200</v>
      </c>
      <c r="P1367" s="318" t="s">
        <v>1156</v>
      </c>
      <c r="Q1367" s="293" t="s">
        <v>2201</v>
      </c>
      <c r="R1367" s="293">
        <v>3</v>
      </c>
      <c r="S1367" s="517">
        <v>5000</v>
      </c>
      <c r="T1367" s="520" t="e">
        <f>+[1]!Tabla46[[#This Row],[Precio Unitario]]*[1]!Tabla46[[#This Row],[Cantidad de Insumos]]</f>
        <v>#REF!</v>
      </c>
      <c r="U1367" s="414">
        <v>265801</v>
      </c>
      <c r="V1367" s="328" t="s">
        <v>926</v>
      </c>
      <c r="W1367" s="420"/>
    </row>
    <row r="1368" spans="2:23" ht="18.75" hidden="1" customHeight="1" x14ac:dyDescent="0.2">
      <c r="B1368" s="419" t="e">
        <f>IF(Tabla46[[#This Row],[Tipos de Acciones]]="","",CONCATENATE(Tabla46[[#This Row],[POA]],".",Tabla46[[#This Row],[SRS]],".",Tabla46[[#This Row],[AREA]],".",Tabla46[[#This Row],[TIPO]]))</f>
        <v>#REF!</v>
      </c>
      <c r="C1368" s="419" t="e">
        <f>IF(Tabla46[[#This Row],[Tipos de Acciones]]="","",'Formulario PPGR1'!#REF!)</f>
        <v>#REF!</v>
      </c>
      <c r="D1368" s="419" t="e">
        <f>IF(Tabla46[[#This Row],[Tipos de Acciones]]="","",'Formulario PPGR1'!#REF!)</f>
        <v>#REF!</v>
      </c>
      <c r="E1368" s="419" t="e">
        <f>IF(Tabla46[[#This Row],[Tipos de Acciones]]="","",'Formulario PPGR1'!#REF!)</f>
        <v>#REF!</v>
      </c>
      <c r="F1368" s="419" t="e">
        <f>IF(Tabla46[[#This Row],[Tipos de Acciones]]="","",'Formulario PPGR1'!#REF!)</f>
        <v>#REF!</v>
      </c>
      <c r="G1368" s="416" t="s">
        <v>936</v>
      </c>
      <c r="H1368" s="416" t="s">
        <v>2206</v>
      </c>
      <c r="I1368" s="417" t="s">
        <v>2212</v>
      </c>
      <c r="J1368" s="416" t="s">
        <v>2212</v>
      </c>
      <c r="K1368" s="418" t="s">
        <v>2213</v>
      </c>
      <c r="L1368" s="416" t="s">
        <v>469</v>
      </c>
      <c r="M1368" s="316" t="s">
        <v>2312</v>
      </c>
      <c r="N1368" s="316" t="s">
        <v>1156</v>
      </c>
      <c r="O1368" s="415" t="s">
        <v>2200</v>
      </c>
      <c r="P1368" s="318" t="s">
        <v>1156</v>
      </c>
      <c r="Q1368" s="293" t="s">
        <v>2201</v>
      </c>
      <c r="R1368" s="293">
        <v>1</v>
      </c>
      <c r="S1368" s="517">
        <v>56050</v>
      </c>
      <c r="T1368" s="520" t="e">
        <f>+[1]!Tabla46[[#This Row],[Precio Unitario]]*[1]!Tabla46[[#This Row],[Cantidad de Insumos]]</f>
        <v>#REF!</v>
      </c>
      <c r="U1368" s="414">
        <v>261301</v>
      </c>
      <c r="V1368" s="328" t="s">
        <v>926</v>
      </c>
      <c r="W1368" s="420"/>
    </row>
    <row r="1369" spans="2:23" ht="18.75" hidden="1" customHeight="1" x14ac:dyDescent="0.2">
      <c r="B1369" s="419" t="e">
        <f>IF(Tabla46[[#This Row],[Tipos de Acciones]]="","",CONCATENATE(Tabla46[[#This Row],[POA]],".",Tabla46[[#This Row],[SRS]],".",Tabla46[[#This Row],[AREA]],".",Tabla46[[#This Row],[TIPO]]))</f>
        <v>#REF!</v>
      </c>
      <c r="C1369" s="419" t="e">
        <f>IF(Tabla46[[#This Row],[Tipos de Acciones]]="","",'Formulario PPGR1'!#REF!)</f>
        <v>#REF!</v>
      </c>
      <c r="D1369" s="419" t="e">
        <f>IF(Tabla46[[#This Row],[Tipos de Acciones]]="","",'Formulario PPGR1'!#REF!)</f>
        <v>#REF!</v>
      </c>
      <c r="E1369" s="419" t="e">
        <f>IF(Tabla46[[#This Row],[Tipos de Acciones]]="","",'Formulario PPGR1'!#REF!)</f>
        <v>#REF!</v>
      </c>
      <c r="F1369" s="419" t="e">
        <f>IF(Tabla46[[#This Row],[Tipos de Acciones]]="","",'Formulario PPGR1'!#REF!)</f>
        <v>#REF!</v>
      </c>
      <c r="G1369" s="416" t="s">
        <v>934</v>
      </c>
      <c r="H1369" s="416" t="s">
        <v>2206</v>
      </c>
      <c r="I1369" s="417" t="s">
        <v>2212</v>
      </c>
      <c r="J1369" s="416" t="s">
        <v>2212</v>
      </c>
      <c r="K1369" s="418" t="s">
        <v>2213</v>
      </c>
      <c r="L1369" s="416" t="s">
        <v>469</v>
      </c>
      <c r="M1369" s="316" t="s">
        <v>2312</v>
      </c>
      <c r="N1369" s="316" t="s">
        <v>1156</v>
      </c>
      <c r="O1369" s="415" t="s">
        <v>2200</v>
      </c>
      <c r="P1369" s="318" t="s">
        <v>1156</v>
      </c>
      <c r="Q1369" s="293" t="s">
        <v>2201</v>
      </c>
      <c r="R1369" s="293">
        <v>3</v>
      </c>
      <c r="S1369" s="517">
        <v>56050</v>
      </c>
      <c r="T1369" s="520" t="e">
        <f>+[1]!Tabla46[[#This Row],[Precio Unitario]]*[1]!Tabla46[[#This Row],[Cantidad de Insumos]]</f>
        <v>#REF!</v>
      </c>
      <c r="U1369" s="414">
        <v>261301</v>
      </c>
      <c r="V1369" s="328" t="s">
        <v>926</v>
      </c>
      <c r="W1369" s="420"/>
    </row>
    <row r="1370" spans="2:23" ht="18.75" hidden="1" customHeight="1" x14ac:dyDescent="0.2">
      <c r="B1370" s="419" t="e">
        <f>IF(Tabla46[[#This Row],[Tipos de Acciones]]="","",CONCATENATE(Tabla46[[#This Row],[POA]],".",Tabla46[[#This Row],[SRS]],".",Tabla46[[#This Row],[AREA]],".",Tabla46[[#This Row],[TIPO]]))</f>
        <v>#REF!</v>
      </c>
      <c r="C1370" s="419" t="e">
        <f>IF(Tabla46[[#This Row],[Tipos de Acciones]]="","",'Formulario PPGR1'!#REF!)</f>
        <v>#REF!</v>
      </c>
      <c r="D1370" s="419" t="e">
        <f>IF(Tabla46[[#This Row],[Tipos de Acciones]]="","",'Formulario PPGR1'!#REF!)</f>
        <v>#REF!</v>
      </c>
      <c r="E1370" s="419" t="e">
        <f>IF(Tabla46[[#This Row],[Tipos de Acciones]]="","",'Formulario PPGR1'!#REF!)</f>
        <v>#REF!</v>
      </c>
      <c r="F1370" s="419" t="e">
        <f>IF(Tabla46[[#This Row],[Tipos de Acciones]]="","",'Formulario PPGR1'!#REF!)</f>
        <v>#REF!</v>
      </c>
      <c r="G1370" s="416" t="s">
        <v>936</v>
      </c>
      <c r="H1370" s="416" t="s">
        <v>2215</v>
      </c>
      <c r="I1370" s="417" t="s">
        <v>2216</v>
      </c>
      <c r="J1370" s="416" t="s">
        <v>2216</v>
      </c>
      <c r="K1370" s="418" t="s">
        <v>2217</v>
      </c>
      <c r="L1370" s="416" t="s">
        <v>469</v>
      </c>
      <c r="M1370" s="316" t="s">
        <v>2312</v>
      </c>
      <c r="N1370" s="316" t="s">
        <v>1156</v>
      </c>
      <c r="O1370" s="415" t="s">
        <v>2200</v>
      </c>
      <c r="P1370" s="318" t="s">
        <v>1156</v>
      </c>
      <c r="Q1370" s="293" t="s">
        <v>2201</v>
      </c>
      <c r="R1370" s="293">
        <v>1</v>
      </c>
      <c r="S1370" s="517">
        <v>15000</v>
      </c>
      <c r="T1370" s="520" t="e">
        <f>+[1]!Tabla46[[#This Row],[Precio Unitario]]*[1]!Tabla46[[#This Row],[Cantidad de Insumos]]</f>
        <v>#REF!</v>
      </c>
      <c r="U1370" s="414">
        <v>239601</v>
      </c>
      <c r="V1370" s="328" t="s">
        <v>926</v>
      </c>
      <c r="W1370" s="420"/>
    </row>
    <row r="1371" spans="2:23" ht="18.75" hidden="1" customHeight="1" x14ac:dyDescent="0.2">
      <c r="B1371" s="419" t="e">
        <f>IF(Tabla46[[#This Row],[Tipos de Acciones]]="","",CONCATENATE(Tabla46[[#This Row],[POA]],".",Tabla46[[#This Row],[SRS]],".",Tabla46[[#This Row],[AREA]],".",Tabla46[[#This Row],[TIPO]]))</f>
        <v>#REF!</v>
      </c>
      <c r="C1371" s="419" t="e">
        <f>IF(Tabla46[[#This Row],[Tipos de Acciones]]="","",'Formulario PPGR1'!#REF!)</f>
        <v>#REF!</v>
      </c>
      <c r="D1371" s="419" t="e">
        <f>IF(Tabla46[[#This Row],[Tipos de Acciones]]="","",'Formulario PPGR1'!#REF!)</f>
        <v>#REF!</v>
      </c>
      <c r="E1371" s="419" t="e">
        <f>IF(Tabla46[[#This Row],[Tipos de Acciones]]="","",'Formulario PPGR1'!#REF!)</f>
        <v>#REF!</v>
      </c>
      <c r="F1371" s="419" t="e">
        <f>IF(Tabla46[[#This Row],[Tipos de Acciones]]="","",'Formulario PPGR1'!#REF!)</f>
        <v>#REF!</v>
      </c>
      <c r="G1371" s="416" t="s">
        <v>936</v>
      </c>
      <c r="H1371" s="416" t="s">
        <v>2218</v>
      </c>
      <c r="I1371" s="417" t="s">
        <v>2219</v>
      </c>
      <c r="J1371" s="416" t="s">
        <v>2219</v>
      </c>
      <c r="K1371" s="418" t="s">
        <v>2220</v>
      </c>
      <c r="L1371" s="416" t="s">
        <v>469</v>
      </c>
      <c r="M1371" s="316" t="s">
        <v>2312</v>
      </c>
      <c r="N1371" s="316" t="s">
        <v>1156</v>
      </c>
      <c r="O1371" s="415" t="s">
        <v>2200</v>
      </c>
      <c r="P1371" s="318" t="s">
        <v>1156</v>
      </c>
      <c r="Q1371" s="293" t="s">
        <v>2201</v>
      </c>
      <c r="R1371" s="293">
        <v>2</v>
      </c>
      <c r="S1371" s="517">
        <v>8600</v>
      </c>
      <c r="T1371" s="520" t="e">
        <f>+[1]!Tabla46[[#This Row],[Precio Unitario]]*[1]!Tabla46[[#This Row],[Cantidad de Insumos]]</f>
        <v>#REF!</v>
      </c>
      <c r="U1371" s="414">
        <v>239601</v>
      </c>
      <c r="V1371" s="328" t="s">
        <v>926</v>
      </c>
      <c r="W1371" s="420"/>
    </row>
    <row r="1372" spans="2:23" ht="18.75" hidden="1" customHeight="1" x14ac:dyDescent="0.2">
      <c r="B1372" s="419" t="e">
        <f>IF(Tabla46[[#This Row],[Tipos de Acciones]]="","",CONCATENATE(Tabla46[[#This Row],[POA]],".",Tabla46[[#This Row],[SRS]],".",Tabla46[[#This Row],[AREA]],".",Tabla46[[#This Row],[TIPO]]))</f>
        <v>#REF!</v>
      </c>
      <c r="C1372" s="419" t="e">
        <f>IF(Tabla46[[#This Row],[Tipos de Acciones]]="","",'Formulario PPGR1'!#REF!)</f>
        <v>#REF!</v>
      </c>
      <c r="D1372" s="419" t="e">
        <f>IF(Tabla46[[#This Row],[Tipos de Acciones]]="","",'Formulario PPGR1'!#REF!)</f>
        <v>#REF!</v>
      </c>
      <c r="E1372" s="419" t="e">
        <f>IF(Tabla46[[#This Row],[Tipos de Acciones]]="","",'Formulario PPGR1'!#REF!)</f>
        <v>#REF!</v>
      </c>
      <c r="F1372" s="419" t="e">
        <f>IF(Tabla46[[#This Row],[Tipos de Acciones]]="","",'Formulario PPGR1'!#REF!)</f>
        <v>#REF!</v>
      </c>
      <c r="G1372" s="416" t="s">
        <v>936</v>
      </c>
      <c r="H1372" s="416" t="s">
        <v>2221</v>
      </c>
      <c r="I1372" s="417" t="s">
        <v>2222</v>
      </c>
      <c r="J1372" s="416" t="s">
        <v>2222</v>
      </c>
      <c r="K1372" s="418" t="s">
        <v>2223</v>
      </c>
      <c r="L1372" s="416" t="s">
        <v>469</v>
      </c>
      <c r="M1372" s="316" t="s">
        <v>2312</v>
      </c>
      <c r="N1372" s="316" t="s">
        <v>1156</v>
      </c>
      <c r="O1372" s="415" t="s">
        <v>2200</v>
      </c>
      <c r="P1372" s="318" t="s">
        <v>1156</v>
      </c>
      <c r="Q1372" s="293" t="s">
        <v>2201</v>
      </c>
      <c r="R1372" s="293">
        <v>2</v>
      </c>
      <c r="S1372" s="517">
        <v>43660</v>
      </c>
      <c r="T1372" s="520" t="e">
        <f>+[1]!Tabla46[[#This Row],[Precio Unitario]]*[1]!Tabla46[[#This Row],[Cantidad de Insumos]]</f>
        <v>#REF!</v>
      </c>
      <c r="U1372" s="414">
        <v>261901</v>
      </c>
      <c r="V1372" s="328" t="s">
        <v>926</v>
      </c>
      <c r="W1372" s="420"/>
    </row>
    <row r="1373" spans="2:23" ht="18.75" hidden="1" customHeight="1" x14ac:dyDescent="0.2">
      <c r="B1373" s="419" t="e">
        <f>IF(Tabla46[[#This Row],[Tipos de Acciones]]="","",CONCATENATE(Tabla46[[#This Row],[POA]],".",Tabla46[[#This Row],[SRS]],".",Tabla46[[#This Row],[AREA]],".",Tabla46[[#This Row],[TIPO]]))</f>
        <v>#REF!</v>
      </c>
      <c r="C1373" s="419" t="e">
        <f>IF(Tabla46[[#This Row],[Tipos de Acciones]]="","",'Formulario PPGR1'!#REF!)</f>
        <v>#REF!</v>
      </c>
      <c r="D1373" s="419" t="e">
        <f>IF(Tabla46[[#This Row],[Tipos de Acciones]]="","",'Formulario PPGR1'!#REF!)</f>
        <v>#REF!</v>
      </c>
      <c r="E1373" s="419" t="e">
        <f>IF(Tabla46[[#This Row],[Tipos de Acciones]]="","",'Formulario PPGR1'!#REF!)</f>
        <v>#REF!</v>
      </c>
      <c r="F1373" s="419" t="e">
        <f>IF(Tabla46[[#This Row],[Tipos de Acciones]]="","",'Formulario PPGR1'!#REF!)</f>
        <v>#REF!</v>
      </c>
      <c r="G1373" s="416" t="s">
        <v>936</v>
      </c>
      <c r="H1373" s="416" t="s">
        <v>2221</v>
      </c>
      <c r="I1373" s="417" t="s">
        <v>2224</v>
      </c>
      <c r="J1373" s="416" t="s">
        <v>2224</v>
      </c>
      <c r="K1373" s="418" t="s">
        <v>2225</v>
      </c>
      <c r="L1373" s="416" t="s">
        <v>469</v>
      </c>
      <c r="M1373" s="316" t="s">
        <v>2312</v>
      </c>
      <c r="N1373" s="316" t="s">
        <v>1156</v>
      </c>
      <c r="O1373" s="415" t="s">
        <v>2200</v>
      </c>
      <c r="P1373" s="318" t="s">
        <v>1156</v>
      </c>
      <c r="Q1373" s="293" t="s">
        <v>2201</v>
      </c>
      <c r="R1373" s="293">
        <v>1</v>
      </c>
      <c r="S1373" s="517">
        <v>44333.33</v>
      </c>
      <c r="T1373" s="520" t="e">
        <f>+[1]!Tabla46[[#This Row],[Precio Unitario]]*[1]!Tabla46[[#This Row],[Cantidad de Insumos]]</f>
        <v>#REF!</v>
      </c>
      <c r="U1373" s="414">
        <v>239301</v>
      </c>
      <c r="V1373" s="328" t="s">
        <v>926</v>
      </c>
      <c r="W1373" s="420"/>
    </row>
    <row r="1374" spans="2:23" ht="18.75" hidden="1" customHeight="1" x14ac:dyDescent="0.2">
      <c r="B1374" s="419" t="e">
        <f>IF(Tabla46[[#This Row],[Tipos de Acciones]]="","",CONCATENATE(Tabla46[[#This Row],[POA]],".",Tabla46[[#This Row],[SRS]],".",Tabla46[[#This Row],[AREA]],".",Tabla46[[#This Row],[TIPO]]))</f>
        <v>#REF!</v>
      </c>
      <c r="C1374" s="419" t="e">
        <f>IF(Tabla46[[#This Row],[Tipos de Acciones]]="","",'Formulario PPGR1'!#REF!)</f>
        <v>#REF!</v>
      </c>
      <c r="D1374" s="419" t="e">
        <f>IF(Tabla46[[#This Row],[Tipos de Acciones]]="","",'Formulario PPGR1'!#REF!)</f>
        <v>#REF!</v>
      </c>
      <c r="E1374" s="419" t="e">
        <f>IF(Tabla46[[#This Row],[Tipos de Acciones]]="","",'Formulario PPGR1'!#REF!)</f>
        <v>#REF!</v>
      </c>
      <c r="F1374" s="419" t="e">
        <f>IF(Tabla46[[#This Row],[Tipos de Acciones]]="","",'Formulario PPGR1'!#REF!)</f>
        <v>#REF!</v>
      </c>
      <c r="G1374" s="416" t="s">
        <v>936</v>
      </c>
      <c r="H1374" s="416" t="s">
        <v>2221</v>
      </c>
      <c r="I1374" s="417" t="s">
        <v>2222</v>
      </c>
      <c r="J1374" s="416" t="s">
        <v>2222</v>
      </c>
      <c r="K1374" s="418" t="s">
        <v>2226</v>
      </c>
      <c r="L1374" s="416" t="s">
        <v>469</v>
      </c>
      <c r="M1374" s="316" t="s">
        <v>2312</v>
      </c>
      <c r="N1374" s="316" t="s">
        <v>1156</v>
      </c>
      <c r="O1374" s="415" t="s">
        <v>2200</v>
      </c>
      <c r="P1374" s="318" t="s">
        <v>1156</v>
      </c>
      <c r="Q1374" s="293" t="s">
        <v>2201</v>
      </c>
      <c r="R1374" s="293">
        <v>1</v>
      </c>
      <c r="S1374" s="517">
        <v>104465.4</v>
      </c>
      <c r="T1374" s="520" t="e">
        <f>+[1]!Tabla46[[#This Row],[Precio Unitario]]*[1]!Tabla46[[#This Row],[Cantidad de Insumos]]</f>
        <v>#REF!</v>
      </c>
      <c r="U1374" s="414">
        <v>261901</v>
      </c>
      <c r="V1374" s="328" t="s">
        <v>926</v>
      </c>
      <c r="W1374" s="420"/>
    </row>
    <row r="1375" spans="2:23" ht="18.75" hidden="1" customHeight="1" x14ac:dyDescent="0.2">
      <c r="B1375" s="419" t="e">
        <f>IF(Tabla46[[#This Row],[Tipos de Acciones]]="","",CONCATENATE(Tabla46[[#This Row],[POA]],".",Tabla46[[#This Row],[SRS]],".",Tabla46[[#This Row],[AREA]],".",Tabla46[[#This Row],[TIPO]]))</f>
        <v>#REF!</v>
      </c>
      <c r="C1375" s="419" t="e">
        <f>IF(Tabla46[[#This Row],[Tipos de Acciones]]="","",'Formulario PPGR1'!#REF!)</f>
        <v>#REF!</v>
      </c>
      <c r="D1375" s="419" t="e">
        <f>IF(Tabla46[[#This Row],[Tipos de Acciones]]="","",'Formulario PPGR1'!#REF!)</f>
        <v>#REF!</v>
      </c>
      <c r="E1375" s="419" t="e">
        <f>IF(Tabla46[[#This Row],[Tipos de Acciones]]="","",'Formulario PPGR1'!#REF!)</f>
        <v>#REF!</v>
      </c>
      <c r="F1375" s="419" t="e">
        <f>IF(Tabla46[[#This Row],[Tipos de Acciones]]="","",'Formulario PPGR1'!#REF!)</f>
        <v>#REF!</v>
      </c>
      <c r="G1375" s="416" t="s">
        <v>936</v>
      </c>
      <c r="H1375" s="416" t="s">
        <v>2221</v>
      </c>
      <c r="I1375" s="417" t="s">
        <v>2227</v>
      </c>
      <c r="J1375" s="416" t="s">
        <v>2227</v>
      </c>
      <c r="K1375" s="418" t="s">
        <v>2228</v>
      </c>
      <c r="L1375" s="416" t="s">
        <v>469</v>
      </c>
      <c r="M1375" s="316" t="s">
        <v>2312</v>
      </c>
      <c r="N1375" s="316" t="s">
        <v>1156</v>
      </c>
      <c r="O1375" s="415" t="s">
        <v>2200</v>
      </c>
      <c r="P1375" s="318" t="s">
        <v>1156</v>
      </c>
      <c r="Q1375" s="293" t="s">
        <v>2201</v>
      </c>
      <c r="R1375" s="293">
        <v>1</v>
      </c>
      <c r="S1375" s="517">
        <v>12836.04</v>
      </c>
      <c r="T1375" s="520" t="e">
        <f>+[1]!Tabla46[[#This Row],[Precio Unitario]]*[1]!Tabla46[[#This Row],[Cantidad de Insumos]]</f>
        <v>#REF!</v>
      </c>
      <c r="U1375" s="414">
        <v>239301</v>
      </c>
      <c r="V1375" s="328" t="s">
        <v>926</v>
      </c>
      <c r="W1375" s="420"/>
    </row>
    <row r="1376" spans="2:23" ht="18.75" customHeight="1" x14ac:dyDescent="0.2">
      <c r="B1376" s="419" t="e">
        <f>IF(Tabla46[[#This Row],[Tipos de Acciones]]="","",CONCATENATE(Tabla46[[#This Row],[POA]],".",Tabla46[[#This Row],[SRS]],".",Tabla46[[#This Row],[AREA]],".",Tabla46[[#This Row],[TIPO]]))</f>
        <v>#REF!</v>
      </c>
      <c r="C1376" s="419" t="e">
        <f>IF(Tabla46[[#This Row],[Tipos de Acciones]]="","",'Formulario PPGR1'!#REF!)</f>
        <v>#REF!</v>
      </c>
      <c r="D1376" s="419" t="e">
        <f>IF(Tabla46[[#This Row],[Tipos de Acciones]]="","",'Formulario PPGR1'!#REF!)</f>
        <v>#REF!</v>
      </c>
      <c r="E1376" s="419" t="e">
        <f>IF(Tabla46[[#This Row],[Tipos de Acciones]]="","",'Formulario PPGR1'!#REF!)</f>
        <v>#REF!</v>
      </c>
      <c r="F1376" s="419" t="e">
        <f>IF(Tabla46[[#This Row],[Tipos de Acciones]]="","",'Formulario PPGR1'!#REF!)</f>
        <v>#REF!</v>
      </c>
      <c r="G1376" s="416" t="s">
        <v>936</v>
      </c>
      <c r="H1376" s="416" t="s">
        <v>2221</v>
      </c>
      <c r="I1376" s="417" t="s">
        <v>2229</v>
      </c>
      <c r="J1376" s="416" t="s">
        <v>2229</v>
      </c>
      <c r="K1376" s="418" t="s">
        <v>2230</v>
      </c>
      <c r="L1376" s="416" t="s">
        <v>469</v>
      </c>
      <c r="M1376" s="316" t="s">
        <v>2312</v>
      </c>
      <c r="N1376" s="316" t="s">
        <v>1156</v>
      </c>
      <c r="O1376" s="415" t="s">
        <v>2200</v>
      </c>
      <c r="P1376" s="318" t="s">
        <v>1156</v>
      </c>
      <c r="Q1376" s="293" t="s">
        <v>2201</v>
      </c>
      <c r="R1376" s="293">
        <v>1</v>
      </c>
      <c r="S1376" s="517">
        <v>180000</v>
      </c>
      <c r="T1376" s="520" t="e">
        <f>+[1]!Tabla46[[#This Row],[Precio Unitario]]*[1]!Tabla46[[#This Row],[Cantidad de Insumos]]</f>
        <v>#REF!</v>
      </c>
      <c r="U1376" s="414">
        <v>263101</v>
      </c>
      <c r="V1376" s="328" t="s">
        <v>926</v>
      </c>
      <c r="W1376" s="420"/>
    </row>
    <row r="1377" spans="2:23" ht="18.75" hidden="1" customHeight="1" x14ac:dyDescent="0.2">
      <c r="B1377" s="419" t="e">
        <f>IF(Tabla46[[#This Row],[Tipos de Acciones]]="","",CONCATENATE(Tabla46[[#This Row],[POA]],".",Tabla46[[#This Row],[SRS]],".",Tabla46[[#This Row],[AREA]],".",Tabla46[[#This Row],[TIPO]]))</f>
        <v>#REF!</v>
      </c>
      <c r="C1377" s="419" t="e">
        <f>IF(Tabla46[[#This Row],[Tipos de Acciones]]="","",'Formulario PPGR1'!#REF!)</f>
        <v>#REF!</v>
      </c>
      <c r="D1377" s="419" t="e">
        <f>IF(Tabla46[[#This Row],[Tipos de Acciones]]="","",'Formulario PPGR1'!#REF!)</f>
        <v>#REF!</v>
      </c>
      <c r="E1377" s="419" t="e">
        <f>IF(Tabla46[[#This Row],[Tipos de Acciones]]="","",'Formulario PPGR1'!#REF!)</f>
        <v>#REF!</v>
      </c>
      <c r="F1377" s="419" t="e">
        <f>IF(Tabla46[[#This Row],[Tipos de Acciones]]="","",'Formulario PPGR1'!#REF!)</f>
        <v>#REF!</v>
      </c>
      <c r="G1377" s="416" t="s">
        <v>936</v>
      </c>
      <c r="H1377" s="416" t="s">
        <v>2221</v>
      </c>
      <c r="I1377" s="417" t="s">
        <v>2231</v>
      </c>
      <c r="J1377" s="416" t="s">
        <v>2231</v>
      </c>
      <c r="K1377" s="418" t="s">
        <v>2232</v>
      </c>
      <c r="L1377" s="416" t="s">
        <v>469</v>
      </c>
      <c r="M1377" s="316" t="s">
        <v>2312</v>
      </c>
      <c r="N1377" s="316" t="s">
        <v>1156</v>
      </c>
      <c r="O1377" s="415" t="s">
        <v>2200</v>
      </c>
      <c r="P1377" s="318" t="s">
        <v>1156</v>
      </c>
      <c r="Q1377" s="293" t="s">
        <v>2201</v>
      </c>
      <c r="R1377" s="293">
        <v>2</v>
      </c>
      <c r="S1377" s="517">
        <v>32099.97</v>
      </c>
      <c r="T1377" s="520" t="e">
        <f>+[1]!Tabla46[[#This Row],[Precio Unitario]]*[1]!Tabla46[[#This Row],[Cantidad de Insumos]]</f>
        <v>#REF!</v>
      </c>
      <c r="U1377" s="414">
        <v>239301</v>
      </c>
      <c r="V1377" s="328" t="s">
        <v>926</v>
      </c>
      <c r="W1377" s="420"/>
    </row>
    <row r="1378" spans="2:23" ht="18.75" hidden="1" customHeight="1" x14ac:dyDescent="0.2">
      <c r="B1378" s="419" t="e">
        <f>IF(Tabla46[[#This Row],[Tipos de Acciones]]="","",CONCATENATE(Tabla46[[#This Row],[POA]],".",Tabla46[[#This Row],[SRS]],".",Tabla46[[#This Row],[AREA]],".",Tabla46[[#This Row],[TIPO]]))</f>
        <v>#REF!</v>
      </c>
      <c r="C1378" s="419" t="e">
        <f>IF(Tabla46[[#This Row],[Tipos de Acciones]]="","",'Formulario PPGR1'!#REF!)</f>
        <v>#REF!</v>
      </c>
      <c r="D1378" s="419" t="e">
        <f>IF(Tabla46[[#This Row],[Tipos de Acciones]]="","",'Formulario PPGR1'!#REF!)</f>
        <v>#REF!</v>
      </c>
      <c r="E1378" s="419" t="e">
        <f>IF(Tabla46[[#This Row],[Tipos de Acciones]]="","",'Formulario PPGR1'!#REF!)</f>
        <v>#REF!</v>
      </c>
      <c r="F1378" s="419" t="e">
        <f>IF(Tabla46[[#This Row],[Tipos de Acciones]]="","",'Formulario PPGR1'!#REF!)</f>
        <v>#REF!</v>
      </c>
      <c r="G1378" s="416" t="s">
        <v>936</v>
      </c>
      <c r="H1378" s="416" t="s">
        <v>2221</v>
      </c>
      <c r="I1378" s="417" t="s">
        <v>2233</v>
      </c>
      <c r="J1378" s="416" t="s">
        <v>2234</v>
      </c>
      <c r="K1378" s="418" t="s">
        <v>2235</v>
      </c>
      <c r="L1378" s="416" t="s">
        <v>469</v>
      </c>
      <c r="M1378" s="316" t="s">
        <v>2312</v>
      </c>
      <c r="N1378" s="316" t="s">
        <v>1156</v>
      </c>
      <c r="O1378" s="415" t="s">
        <v>2200</v>
      </c>
      <c r="P1378" s="318" t="s">
        <v>1156</v>
      </c>
      <c r="Q1378" s="293" t="s">
        <v>2201</v>
      </c>
      <c r="R1378" s="293">
        <v>1</v>
      </c>
      <c r="S1378" s="517">
        <v>8270</v>
      </c>
      <c r="T1378" s="520" t="e">
        <f>+[1]!Tabla46[[#This Row],[Precio Unitario]]*[1]!Tabla46[[#This Row],[Cantidad de Insumos]]</f>
        <v>#REF!</v>
      </c>
      <c r="U1378" s="414">
        <v>239301</v>
      </c>
      <c r="V1378" s="328" t="s">
        <v>926</v>
      </c>
      <c r="W1378" s="420"/>
    </row>
    <row r="1379" spans="2:23" ht="18.75" hidden="1" customHeight="1" x14ac:dyDescent="0.2">
      <c r="B1379" s="419" t="e">
        <f>IF(Tabla46[[#This Row],[Tipos de Acciones]]="","",CONCATENATE(Tabla46[[#This Row],[POA]],".",Tabla46[[#This Row],[SRS]],".",Tabla46[[#This Row],[AREA]],".",Tabla46[[#This Row],[TIPO]]))</f>
        <v>#REF!</v>
      </c>
      <c r="C1379" s="419" t="e">
        <f>IF(Tabla46[[#This Row],[Tipos de Acciones]]="","",'Formulario PPGR1'!#REF!)</f>
        <v>#REF!</v>
      </c>
      <c r="D1379" s="419" t="e">
        <f>IF(Tabla46[[#This Row],[Tipos de Acciones]]="","",'Formulario PPGR1'!#REF!)</f>
        <v>#REF!</v>
      </c>
      <c r="E1379" s="419" t="e">
        <f>IF(Tabla46[[#This Row],[Tipos de Acciones]]="","",'Formulario PPGR1'!#REF!)</f>
        <v>#REF!</v>
      </c>
      <c r="F1379" s="419" t="e">
        <f>IF(Tabla46[[#This Row],[Tipos de Acciones]]="","",'Formulario PPGR1'!#REF!)</f>
        <v>#REF!</v>
      </c>
      <c r="G1379" s="416" t="s">
        <v>936</v>
      </c>
      <c r="H1379" s="416" t="s">
        <v>2221</v>
      </c>
      <c r="I1379" s="417" t="s">
        <v>2236</v>
      </c>
      <c r="J1379" s="416" t="s">
        <v>2236</v>
      </c>
      <c r="K1379" s="418" t="s">
        <v>2237</v>
      </c>
      <c r="L1379" s="416" t="s">
        <v>469</v>
      </c>
      <c r="M1379" s="316" t="s">
        <v>2312</v>
      </c>
      <c r="N1379" s="316" t="s">
        <v>1156</v>
      </c>
      <c r="O1379" s="415" t="s">
        <v>2200</v>
      </c>
      <c r="P1379" s="318" t="s">
        <v>1156</v>
      </c>
      <c r="Q1379" s="293" t="s">
        <v>2201</v>
      </c>
      <c r="R1379" s="293">
        <v>2</v>
      </c>
      <c r="S1379" s="517">
        <v>15733.33</v>
      </c>
      <c r="T1379" s="520" t="e">
        <f>+[1]!Tabla46[[#This Row],[Precio Unitario]]*[1]!Tabla46[[#This Row],[Cantidad de Insumos]]</f>
        <v>#REF!</v>
      </c>
      <c r="U1379" s="414">
        <v>239301</v>
      </c>
      <c r="V1379" s="328" t="s">
        <v>926</v>
      </c>
      <c r="W1379" s="420"/>
    </row>
    <row r="1380" spans="2:23" ht="18.75" hidden="1" customHeight="1" x14ac:dyDescent="0.2">
      <c r="B1380" s="419" t="e">
        <f>IF(Tabla46[[#This Row],[Tipos de Acciones]]="","",CONCATENATE(Tabla46[[#This Row],[POA]],".",Tabla46[[#This Row],[SRS]],".",Tabla46[[#This Row],[AREA]],".",Tabla46[[#This Row],[TIPO]]))</f>
        <v>#REF!</v>
      </c>
      <c r="C1380" s="419" t="e">
        <f>IF(Tabla46[[#This Row],[Tipos de Acciones]]="","",'Formulario PPGR1'!#REF!)</f>
        <v>#REF!</v>
      </c>
      <c r="D1380" s="419" t="e">
        <f>IF(Tabla46[[#This Row],[Tipos de Acciones]]="","",'Formulario PPGR1'!#REF!)</f>
        <v>#REF!</v>
      </c>
      <c r="E1380" s="419" t="e">
        <f>IF(Tabla46[[#This Row],[Tipos de Acciones]]="","",'Formulario PPGR1'!#REF!)</f>
        <v>#REF!</v>
      </c>
      <c r="F1380" s="419" t="e">
        <f>IF(Tabla46[[#This Row],[Tipos de Acciones]]="","",'Formulario PPGR1'!#REF!)</f>
        <v>#REF!</v>
      </c>
      <c r="G1380" s="416" t="s">
        <v>936</v>
      </c>
      <c r="H1380" s="416" t="s">
        <v>2221</v>
      </c>
      <c r="I1380" s="417" t="s">
        <v>2236</v>
      </c>
      <c r="J1380" s="416" t="s">
        <v>2236</v>
      </c>
      <c r="K1380" s="418" t="s">
        <v>2238</v>
      </c>
      <c r="L1380" s="416" t="s">
        <v>469</v>
      </c>
      <c r="M1380" s="316" t="s">
        <v>2312</v>
      </c>
      <c r="N1380" s="316" t="s">
        <v>1156</v>
      </c>
      <c r="O1380" s="415" t="s">
        <v>2200</v>
      </c>
      <c r="P1380" s="318" t="s">
        <v>1156</v>
      </c>
      <c r="Q1380" s="293" t="s">
        <v>2201</v>
      </c>
      <c r="R1380" s="293">
        <v>2</v>
      </c>
      <c r="S1380" s="517">
        <v>4500</v>
      </c>
      <c r="T1380" s="520" t="e">
        <f>+[1]!Tabla46[[#This Row],[Precio Unitario]]*[1]!Tabla46[[#This Row],[Cantidad de Insumos]]</f>
        <v>#REF!</v>
      </c>
      <c r="U1380" s="414">
        <v>239301</v>
      </c>
      <c r="V1380" s="328" t="s">
        <v>926</v>
      </c>
      <c r="W1380" s="420"/>
    </row>
    <row r="1381" spans="2:23" ht="18.75" hidden="1" customHeight="1" x14ac:dyDescent="0.2">
      <c r="B1381" s="419" t="e">
        <f>IF(Tabla46[[#This Row],[Tipos de Acciones]]="","",CONCATENATE(Tabla46[[#This Row],[POA]],".",Tabla46[[#This Row],[SRS]],".",Tabla46[[#This Row],[AREA]],".",Tabla46[[#This Row],[TIPO]]))</f>
        <v>#REF!</v>
      </c>
      <c r="C1381" s="419" t="e">
        <f>IF(Tabla46[[#This Row],[Tipos de Acciones]]="","",'Formulario PPGR1'!#REF!)</f>
        <v>#REF!</v>
      </c>
      <c r="D1381" s="419" t="e">
        <f>IF(Tabla46[[#This Row],[Tipos de Acciones]]="","",'Formulario PPGR1'!#REF!)</f>
        <v>#REF!</v>
      </c>
      <c r="E1381" s="419" t="e">
        <f>IF(Tabla46[[#This Row],[Tipos de Acciones]]="","",'Formulario PPGR1'!#REF!)</f>
        <v>#REF!</v>
      </c>
      <c r="F1381" s="419" t="e">
        <f>IF(Tabla46[[#This Row],[Tipos de Acciones]]="","",'Formulario PPGR1'!#REF!)</f>
        <v>#REF!</v>
      </c>
      <c r="G1381" s="416" t="s">
        <v>936</v>
      </c>
      <c r="H1381" s="416" t="s">
        <v>2221</v>
      </c>
      <c r="I1381" s="417" t="s">
        <v>2236</v>
      </c>
      <c r="J1381" s="416" t="s">
        <v>2236</v>
      </c>
      <c r="K1381" s="418" t="s">
        <v>2239</v>
      </c>
      <c r="L1381" s="416" t="s">
        <v>469</v>
      </c>
      <c r="M1381" s="316" t="s">
        <v>2312</v>
      </c>
      <c r="N1381" s="316" t="s">
        <v>1156</v>
      </c>
      <c r="O1381" s="415" t="s">
        <v>2200</v>
      </c>
      <c r="P1381" s="318" t="s">
        <v>1156</v>
      </c>
      <c r="Q1381" s="293" t="s">
        <v>2201</v>
      </c>
      <c r="R1381" s="293">
        <v>2</v>
      </c>
      <c r="S1381" s="517">
        <v>15733.33</v>
      </c>
      <c r="T1381" s="520" t="e">
        <f>+[1]!Tabla46[[#This Row],[Precio Unitario]]*[1]!Tabla46[[#This Row],[Cantidad de Insumos]]</f>
        <v>#REF!</v>
      </c>
      <c r="U1381" s="414">
        <v>239301</v>
      </c>
      <c r="V1381" s="328" t="s">
        <v>926</v>
      </c>
      <c r="W1381" s="420"/>
    </row>
    <row r="1382" spans="2:23" ht="18.75" hidden="1" customHeight="1" x14ac:dyDescent="0.2">
      <c r="B1382" s="419" t="e">
        <f>IF(Tabla46[[#This Row],[Tipos de Acciones]]="","",CONCATENATE(Tabla46[[#This Row],[POA]],".",Tabla46[[#This Row],[SRS]],".",Tabla46[[#This Row],[AREA]],".",Tabla46[[#This Row],[TIPO]]))</f>
        <v>#REF!</v>
      </c>
      <c r="C1382" s="419" t="e">
        <f>IF(Tabla46[[#This Row],[Tipos de Acciones]]="","",'Formulario PPGR1'!#REF!)</f>
        <v>#REF!</v>
      </c>
      <c r="D1382" s="419" t="e">
        <f>IF(Tabla46[[#This Row],[Tipos de Acciones]]="","",'Formulario PPGR1'!#REF!)</f>
        <v>#REF!</v>
      </c>
      <c r="E1382" s="419" t="e">
        <f>IF(Tabla46[[#This Row],[Tipos de Acciones]]="","",'Formulario PPGR1'!#REF!)</f>
        <v>#REF!</v>
      </c>
      <c r="F1382" s="419" t="e">
        <f>IF(Tabla46[[#This Row],[Tipos de Acciones]]="","",'Formulario PPGR1'!#REF!)</f>
        <v>#REF!</v>
      </c>
      <c r="G1382" s="416" t="s">
        <v>936</v>
      </c>
      <c r="H1382" s="416" t="s">
        <v>2221</v>
      </c>
      <c r="I1382" s="417" t="s">
        <v>2236</v>
      </c>
      <c r="J1382" s="416" t="s">
        <v>2236</v>
      </c>
      <c r="K1382" s="418" t="s">
        <v>2240</v>
      </c>
      <c r="L1382" s="416" t="s">
        <v>469</v>
      </c>
      <c r="M1382" s="316" t="s">
        <v>2312</v>
      </c>
      <c r="N1382" s="316" t="s">
        <v>1156</v>
      </c>
      <c r="O1382" s="415" t="s">
        <v>2200</v>
      </c>
      <c r="P1382" s="318" t="s">
        <v>1156</v>
      </c>
      <c r="Q1382" s="293" t="s">
        <v>2201</v>
      </c>
      <c r="R1382" s="293">
        <v>2</v>
      </c>
      <c r="S1382" s="517">
        <v>4500</v>
      </c>
      <c r="T1382" s="520" t="e">
        <f>+[1]!Tabla46[[#This Row],[Precio Unitario]]*[1]!Tabla46[[#This Row],[Cantidad de Insumos]]</f>
        <v>#REF!</v>
      </c>
      <c r="U1382" s="414">
        <v>239301</v>
      </c>
      <c r="V1382" s="328" t="s">
        <v>926</v>
      </c>
      <c r="W1382" s="420"/>
    </row>
    <row r="1383" spans="2:23" ht="18.75" hidden="1" customHeight="1" x14ac:dyDescent="0.2">
      <c r="B1383" s="419" t="e">
        <f>IF(Tabla46[[#This Row],[Tipos de Acciones]]="","",CONCATENATE(Tabla46[[#This Row],[POA]],".",Tabla46[[#This Row],[SRS]],".",Tabla46[[#This Row],[AREA]],".",Tabla46[[#This Row],[TIPO]]))</f>
        <v>#REF!</v>
      </c>
      <c r="C1383" s="419" t="e">
        <f>IF(Tabla46[[#This Row],[Tipos de Acciones]]="","",'Formulario PPGR1'!#REF!)</f>
        <v>#REF!</v>
      </c>
      <c r="D1383" s="419" t="e">
        <f>IF(Tabla46[[#This Row],[Tipos de Acciones]]="","",'Formulario PPGR1'!#REF!)</f>
        <v>#REF!</v>
      </c>
      <c r="E1383" s="419" t="e">
        <f>IF(Tabla46[[#This Row],[Tipos de Acciones]]="","",'Formulario PPGR1'!#REF!)</f>
        <v>#REF!</v>
      </c>
      <c r="F1383" s="419" t="e">
        <f>IF(Tabla46[[#This Row],[Tipos de Acciones]]="","",'Formulario PPGR1'!#REF!)</f>
        <v>#REF!</v>
      </c>
      <c r="G1383" s="416" t="s">
        <v>936</v>
      </c>
      <c r="H1383" s="416" t="s">
        <v>2221</v>
      </c>
      <c r="I1383" s="417" t="s">
        <v>2241</v>
      </c>
      <c r="J1383" s="416" t="s">
        <v>2241</v>
      </c>
      <c r="K1383" s="418" t="s">
        <v>2242</v>
      </c>
      <c r="L1383" s="416" t="s">
        <v>469</v>
      </c>
      <c r="M1383" s="316" t="s">
        <v>2312</v>
      </c>
      <c r="N1383" s="316" t="s">
        <v>1156</v>
      </c>
      <c r="O1383" s="415" t="s">
        <v>2200</v>
      </c>
      <c r="P1383" s="318" t="s">
        <v>1156</v>
      </c>
      <c r="Q1383" s="293" t="s">
        <v>2201</v>
      </c>
      <c r="R1383" s="293">
        <v>2</v>
      </c>
      <c r="S1383" s="517">
        <v>980</v>
      </c>
      <c r="T1383" s="520" t="e">
        <f>+[1]!Tabla46[[#This Row],[Precio Unitario]]*[1]!Tabla46[[#This Row],[Cantidad de Insumos]]</f>
        <v>#REF!</v>
      </c>
      <c r="U1383" s="414">
        <v>239301</v>
      </c>
      <c r="V1383" s="328" t="s">
        <v>926</v>
      </c>
      <c r="W1383" s="420"/>
    </row>
    <row r="1384" spans="2:23" ht="18.75" hidden="1" customHeight="1" x14ac:dyDescent="0.2">
      <c r="B1384" s="419" t="e">
        <f>IF(Tabla46[[#This Row],[Tipos de Acciones]]="","",CONCATENATE(Tabla46[[#This Row],[POA]],".",Tabla46[[#This Row],[SRS]],".",Tabla46[[#This Row],[AREA]],".",Tabla46[[#This Row],[TIPO]]))</f>
        <v>#REF!</v>
      </c>
      <c r="C1384" s="419" t="e">
        <f>IF(Tabla46[[#This Row],[Tipos de Acciones]]="","",'Formulario PPGR1'!#REF!)</f>
        <v>#REF!</v>
      </c>
      <c r="D1384" s="419" t="e">
        <f>IF(Tabla46[[#This Row],[Tipos de Acciones]]="","",'Formulario PPGR1'!#REF!)</f>
        <v>#REF!</v>
      </c>
      <c r="E1384" s="419" t="e">
        <f>IF(Tabla46[[#This Row],[Tipos de Acciones]]="","",'Formulario PPGR1'!#REF!)</f>
        <v>#REF!</v>
      </c>
      <c r="F1384" s="419" t="e">
        <f>IF(Tabla46[[#This Row],[Tipos de Acciones]]="","",'Formulario PPGR1'!#REF!)</f>
        <v>#REF!</v>
      </c>
      <c r="G1384" s="416" t="s">
        <v>936</v>
      </c>
      <c r="H1384" s="416" t="s">
        <v>2221</v>
      </c>
      <c r="I1384" s="417" t="s">
        <v>2241</v>
      </c>
      <c r="J1384" s="416" t="s">
        <v>2241</v>
      </c>
      <c r="K1384" s="418" t="s">
        <v>2243</v>
      </c>
      <c r="L1384" s="416" t="s">
        <v>469</v>
      </c>
      <c r="M1384" s="316" t="s">
        <v>2312</v>
      </c>
      <c r="N1384" s="316" t="s">
        <v>1156</v>
      </c>
      <c r="O1384" s="415" t="s">
        <v>2200</v>
      </c>
      <c r="P1384" s="318" t="s">
        <v>1156</v>
      </c>
      <c r="Q1384" s="293" t="s">
        <v>2201</v>
      </c>
      <c r="R1384" s="293">
        <v>2</v>
      </c>
      <c r="S1384" s="517">
        <v>3520</v>
      </c>
      <c r="T1384" s="520" t="e">
        <f>+[1]!Tabla46[[#This Row],[Precio Unitario]]*[1]!Tabla46[[#This Row],[Cantidad de Insumos]]</f>
        <v>#REF!</v>
      </c>
      <c r="U1384" s="414">
        <v>239301</v>
      </c>
      <c r="V1384" s="328" t="s">
        <v>926</v>
      </c>
      <c r="W1384" s="420"/>
    </row>
    <row r="1385" spans="2:23" ht="18.75" hidden="1" customHeight="1" x14ac:dyDescent="0.2">
      <c r="B1385" s="419" t="e">
        <f>IF(Tabla46[[#This Row],[Tipos de Acciones]]="","",CONCATENATE(Tabla46[[#This Row],[POA]],".",Tabla46[[#This Row],[SRS]],".",Tabla46[[#This Row],[AREA]],".",Tabla46[[#This Row],[TIPO]]))</f>
        <v>#REF!</v>
      </c>
      <c r="C1385" s="419" t="e">
        <f>IF(Tabla46[[#This Row],[Tipos de Acciones]]="","",'Formulario PPGR1'!#REF!)</f>
        <v>#REF!</v>
      </c>
      <c r="D1385" s="419" t="e">
        <f>IF(Tabla46[[#This Row],[Tipos de Acciones]]="","",'Formulario PPGR1'!#REF!)</f>
        <v>#REF!</v>
      </c>
      <c r="E1385" s="419" t="e">
        <f>IF(Tabla46[[#This Row],[Tipos de Acciones]]="","",'Formulario PPGR1'!#REF!)</f>
        <v>#REF!</v>
      </c>
      <c r="F1385" s="419" t="e">
        <f>IF(Tabla46[[#This Row],[Tipos de Acciones]]="","",'Formulario PPGR1'!#REF!)</f>
        <v>#REF!</v>
      </c>
      <c r="G1385" s="416" t="s">
        <v>936</v>
      </c>
      <c r="H1385" s="416" t="s">
        <v>2221</v>
      </c>
      <c r="I1385" s="417" t="s">
        <v>2244</v>
      </c>
      <c r="J1385" s="416" t="s">
        <v>2244</v>
      </c>
      <c r="K1385" s="418" t="s">
        <v>2245</v>
      </c>
      <c r="L1385" s="416" t="s">
        <v>469</v>
      </c>
      <c r="M1385" s="316" t="s">
        <v>2312</v>
      </c>
      <c r="N1385" s="316" t="s">
        <v>1156</v>
      </c>
      <c r="O1385" s="415" t="s">
        <v>2200</v>
      </c>
      <c r="P1385" s="318" t="s">
        <v>1156</v>
      </c>
      <c r="Q1385" s="293" t="s">
        <v>2201</v>
      </c>
      <c r="R1385" s="293">
        <v>1</v>
      </c>
      <c r="S1385" s="517">
        <v>14666.65</v>
      </c>
      <c r="T1385" s="520" t="e">
        <f>+[1]!Tabla46[[#This Row],[Precio Unitario]]*[1]!Tabla46[[#This Row],[Cantidad de Insumos]]</f>
        <v>#REF!</v>
      </c>
      <c r="U1385" s="414">
        <v>239601</v>
      </c>
      <c r="V1385" s="328" t="s">
        <v>926</v>
      </c>
      <c r="W1385" s="420"/>
    </row>
    <row r="1386" spans="2:23" ht="18.75" hidden="1" customHeight="1" x14ac:dyDescent="0.2">
      <c r="B1386" s="419" t="e">
        <f>IF(Tabla46[[#This Row],[Tipos de Acciones]]="","",CONCATENATE(Tabla46[[#This Row],[POA]],".",Tabla46[[#This Row],[SRS]],".",Tabla46[[#This Row],[AREA]],".",Tabla46[[#This Row],[TIPO]]))</f>
        <v>#REF!</v>
      </c>
      <c r="C1386" s="419" t="e">
        <f>IF(Tabla46[[#This Row],[Tipos de Acciones]]="","",'Formulario PPGR1'!#REF!)</f>
        <v>#REF!</v>
      </c>
      <c r="D1386" s="419" t="e">
        <f>IF(Tabla46[[#This Row],[Tipos de Acciones]]="","",'Formulario PPGR1'!#REF!)</f>
        <v>#REF!</v>
      </c>
      <c r="E1386" s="419" t="e">
        <f>IF(Tabla46[[#This Row],[Tipos de Acciones]]="","",'Formulario PPGR1'!#REF!)</f>
        <v>#REF!</v>
      </c>
      <c r="F1386" s="419" t="e">
        <f>IF(Tabla46[[#This Row],[Tipos de Acciones]]="","",'Formulario PPGR1'!#REF!)</f>
        <v>#REF!</v>
      </c>
      <c r="G1386" s="416" t="s">
        <v>936</v>
      </c>
      <c r="H1386" s="416" t="s">
        <v>2221</v>
      </c>
      <c r="I1386" s="417" t="s">
        <v>2246</v>
      </c>
      <c r="J1386" s="416" t="s">
        <v>2246</v>
      </c>
      <c r="K1386" s="418" t="s">
        <v>2247</v>
      </c>
      <c r="L1386" s="416" t="s">
        <v>469</v>
      </c>
      <c r="M1386" s="316" t="s">
        <v>2312</v>
      </c>
      <c r="N1386" s="316" t="s">
        <v>1156</v>
      </c>
      <c r="O1386" s="415" t="s">
        <v>2200</v>
      </c>
      <c r="P1386" s="318" t="s">
        <v>1156</v>
      </c>
      <c r="Q1386" s="293" t="s">
        <v>2201</v>
      </c>
      <c r="R1386" s="293">
        <v>1</v>
      </c>
      <c r="S1386" s="517">
        <v>257712</v>
      </c>
      <c r="T1386" s="520" t="e">
        <f>+[1]!Tabla46[[#This Row],[Precio Unitario]]*[1]!Tabla46[[#This Row],[Cantidad de Insumos]]</f>
        <v>#REF!</v>
      </c>
      <c r="U1386" s="414">
        <v>261401</v>
      </c>
      <c r="V1386" s="328" t="s">
        <v>926</v>
      </c>
      <c r="W1386" s="420"/>
    </row>
    <row r="1387" spans="2:23" ht="18.75" hidden="1" customHeight="1" x14ac:dyDescent="0.2">
      <c r="B1387" s="419" t="e">
        <f>IF(Tabla46[[#This Row],[Tipos de Acciones]]="","",CONCATENATE(Tabla46[[#This Row],[POA]],".",Tabla46[[#This Row],[SRS]],".",Tabla46[[#This Row],[AREA]],".",Tabla46[[#This Row],[TIPO]]))</f>
        <v>#REF!</v>
      </c>
      <c r="C1387" s="419" t="e">
        <f>IF(Tabla46[[#This Row],[Tipos de Acciones]]="","",'Formulario PPGR1'!#REF!)</f>
        <v>#REF!</v>
      </c>
      <c r="D1387" s="419" t="e">
        <f>IF(Tabla46[[#This Row],[Tipos de Acciones]]="","",'Formulario PPGR1'!#REF!)</f>
        <v>#REF!</v>
      </c>
      <c r="E1387" s="419" t="e">
        <f>IF(Tabla46[[#This Row],[Tipos de Acciones]]="","",'Formulario PPGR1'!#REF!)</f>
        <v>#REF!</v>
      </c>
      <c r="F1387" s="419" t="e">
        <f>IF(Tabla46[[#This Row],[Tipos de Acciones]]="","",'Formulario PPGR1'!#REF!)</f>
        <v>#REF!</v>
      </c>
      <c r="G1387" s="416" t="s">
        <v>936</v>
      </c>
      <c r="H1387" s="416" t="s">
        <v>2209</v>
      </c>
      <c r="I1387" s="417" t="s">
        <v>2200</v>
      </c>
      <c r="J1387" s="416" t="s">
        <v>2248</v>
      </c>
      <c r="K1387" s="418" t="s">
        <v>2248</v>
      </c>
      <c r="L1387" s="416" t="s">
        <v>469</v>
      </c>
      <c r="M1387" s="316" t="s">
        <v>2312</v>
      </c>
      <c r="N1387" s="316" t="s">
        <v>1156</v>
      </c>
      <c r="O1387" s="415" t="s">
        <v>2200</v>
      </c>
      <c r="P1387" s="318" t="s">
        <v>1156</v>
      </c>
      <c r="Q1387" s="293" t="s">
        <v>2201</v>
      </c>
      <c r="R1387" s="293">
        <v>1</v>
      </c>
      <c r="S1387" s="517">
        <v>30000</v>
      </c>
      <c r="T1387" s="520" t="e">
        <f>+[1]!Tabla46[[#This Row],[Precio Unitario]]*[1]!Tabla46[[#This Row],[Cantidad de Insumos]]</f>
        <v>#REF!</v>
      </c>
      <c r="U1387" s="414">
        <v>265801</v>
      </c>
      <c r="V1387" s="328" t="s">
        <v>926</v>
      </c>
      <c r="W1387" s="420"/>
    </row>
    <row r="1388" spans="2:23" ht="18.75" hidden="1" customHeight="1" x14ac:dyDescent="0.2">
      <c r="B1388" s="419" t="e">
        <f>IF(Tabla46[[#This Row],[Tipos de Acciones]]="","",CONCATENATE(Tabla46[[#This Row],[POA]],".",Tabla46[[#This Row],[SRS]],".",Tabla46[[#This Row],[AREA]],".",Tabla46[[#This Row],[TIPO]]))</f>
        <v>#REF!</v>
      </c>
      <c r="C1388" s="419" t="e">
        <f>IF(Tabla46[[#This Row],[Tipos de Acciones]]="","",'Formulario PPGR1'!#REF!)</f>
        <v>#REF!</v>
      </c>
      <c r="D1388" s="419" t="e">
        <f>IF(Tabla46[[#This Row],[Tipos de Acciones]]="","",'Formulario PPGR1'!#REF!)</f>
        <v>#REF!</v>
      </c>
      <c r="E1388" s="419" t="e">
        <f>IF(Tabla46[[#This Row],[Tipos de Acciones]]="","",'Formulario PPGR1'!#REF!)</f>
        <v>#REF!</v>
      </c>
      <c r="F1388" s="419" t="e">
        <f>IF(Tabla46[[#This Row],[Tipos de Acciones]]="","",'Formulario PPGR1'!#REF!)</f>
        <v>#REF!</v>
      </c>
      <c r="G1388" s="416" t="s">
        <v>934</v>
      </c>
      <c r="H1388" s="416" t="s">
        <v>2209</v>
      </c>
      <c r="I1388" s="417" t="s">
        <v>2200</v>
      </c>
      <c r="J1388" s="416" t="s">
        <v>2248</v>
      </c>
      <c r="K1388" s="418" t="s">
        <v>2248</v>
      </c>
      <c r="L1388" s="416" t="s">
        <v>469</v>
      </c>
      <c r="M1388" s="316" t="s">
        <v>2312</v>
      </c>
      <c r="N1388" s="316" t="s">
        <v>1156</v>
      </c>
      <c r="O1388" s="415" t="s">
        <v>2200</v>
      </c>
      <c r="P1388" s="318" t="s">
        <v>1156</v>
      </c>
      <c r="Q1388" s="293" t="s">
        <v>2201</v>
      </c>
      <c r="R1388" s="293">
        <v>3</v>
      </c>
      <c r="S1388" s="517">
        <v>5000</v>
      </c>
      <c r="T1388" s="520" t="e">
        <f>+[1]!Tabla46[[#This Row],[Precio Unitario]]*[1]!Tabla46[[#This Row],[Cantidad de Insumos]]</f>
        <v>#REF!</v>
      </c>
      <c r="U1388" s="414">
        <v>265801</v>
      </c>
      <c r="V1388" s="328" t="s">
        <v>926</v>
      </c>
      <c r="W1388" s="420"/>
    </row>
    <row r="1389" spans="2:23" ht="18.75" hidden="1" customHeight="1" x14ac:dyDescent="0.2">
      <c r="B1389" s="419" t="e">
        <f>IF(Tabla46[[#This Row],[Tipos de Acciones]]="","",CONCATENATE(Tabla46[[#This Row],[POA]],".",Tabla46[[#This Row],[SRS]],".",Tabla46[[#This Row],[AREA]],".",Tabla46[[#This Row],[TIPO]]))</f>
        <v>#REF!</v>
      </c>
      <c r="C1389" s="419" t="e">
        <f>IF(Tabla46[[#This Row],[Tipos de Acciones]]="","",'Formulario PPGR1'!#REF!)</f>
        <v>#REF!</v>
      </c>
      <c r="D1389" s="419" t="e">
        <f>IF(Tabla46[[#This Row],[Tipos de Acciones]]="","",'Formulario PPGR1'!#REF!)</f>
        <v>#REF!</v>
      </c>
      <c r="E1389" s="419" t="e">
        <f>IF(Tabla46[[#This Row],[Tipos de Acciones]]="","",'Formulario PPGR1'!#REF!)</f>
        <v>#REF!</v>
      </c>
      <c r="F1389" s="419" t="e">
        <f>IF(Tabla46[[#This Row],[Tipos de Acciones]]="","",'Formulario PPGR1'!#REF!)</f>
        <v>#REF!</v>
      </c>
      <c r="G1389" s="416" t="s">
        <v>936</v>
      </c>
      <c r="H1389" s="416" t="s">
        <v>2221</v>
      </c>
      <c r="I1389" s="417" t="s">
        <v>2236</v>
      </c>
      <c r="J1389" s="416" t="s">
        <v>2236</v>
      </c>
      <c r="K1389" s="418" t="s">
        <v>2240</v>
      </c>
      <c r="L1389" s="416" t="s">
        <v>469</v>
      </c>
      <c r="M1389" s="316" t="s">
        <v>2313</v>
      </c>
      <c r="N1389" s="316" t="s">
        <v>1156</v>
      </c>
      <c r="O1389" s="415" t="s">
        <v>2200</v>
      </c>
      <c r="P1389" s="318" t="s">
        <v>1156</v>
      </c>
      <c r="Q1389" s="293" t="s">
        <v>2201</v>
      </c>
      <c r="R1389" s="293">
        <v>2</v>
      </c>
      <c r="S1389" s="517">
        <v>4500</v>
      </c>
      <c r="T1389" s="520" t="e">
        <f>+[1]!Tabla46[[#This Row],[Precio Unitario]]*[1]!Tabla46[[#This Row],[Cantidad de Insumos]]</f>
        <v>#REF!</v>
      </c>
      <c r="U1389" s="414">
        <v>239301</v>
      </c>
      <c r="V1389" s="328" t="s">
        <v>926</v>
      </c>
      <c r="W1389" s="420"/>
    </row>
    <row r="1390" spans="2:23" ht="18.75" hidden="1" customHeight="1" x14ac:dyDescent="0.2">
      <c r="B1390" s="419" t="e">
        <f>IF(Tabla46[[#This Row],[Tipos de Acciones]]="","",CONCATENATE(Tabla46[[#This Row],[POA]],".",Tabla46[[#This Row],[SRS]],".",Tabla46[[#This Row],[AREA]],".",Tabla46[[#This Row],[TIPO]]))</f>
        <v>#REF!</v>
      </c>
      <c r="C1390" s="419" t="e">
        <f>IF(Tabla46[[#This Row],[Tipos de Acciones]]="","",'Formulario PPGR1'!#REF!)</f>
        <v>#REF!</v>
      </c>
      <c r="D1390" s="419" t="e">
        <f>IF(Tabla46[[#This Row],[Tipos de Acciones]]="","",'Formulario PPGR1'!#REF!)</f>
        <v>#REF!</v>
      </c>
      <c r="E1390" s="419" t="e">
        <f>IF(Tabla46[[#This Row],[Tipos de Acciones]]="","",'Formulario PPGR1'!#REF!)</f>
        <v>#REF!</v>
      </c>
      <c r="F1390" s="419" t="e">
        <f>IF(Tabla46[[#This Row],[Tipos de Acciones]]="","",'Formulario PPGR1'!#REF!)</f>
        <v>#REF!</v>
      </c>
      <c r="G1390" s="416" t="s">
        <v>936</v>
      </c>
      <c r="H1390" s="416" t="s">
        <v>2221</v>
      </c>
      <c r="I1390" s="417" t="s">
        <v>2241</v>
      </c>
      <c r="J1390" s="416" t="s">
        <v>2241</v>
      </c>
      <c r="K1390" s="418" t="s">
        <v>2242</v>
      </c>
      <c r="L1390" s="416" t="s">
        <v>469</v>
      </c>
      <c r="M1390" s="316" t="s">
        <v>2313</v>
      </c>
      <c r="N1390" s="316" t="s">
        <v>1156</v>
      </c>
      <c r="O1390" s="415" t="s">
        <v>2200</v>
      </c>
      <c r="P1390" s="318" t="s">
        <v>1156</v>
      </c>
      <c r="Q1390" s="293" t="s">
        <v>2201</v>
      </c>
      <c r="R1390" s="293">
        <v>2</v>
      </c>
      <c r="S1390" s="517">
        <v>980</v>
      </c>
      <c r="T1390" s="520" t="e">
        <f>+[1]!Tabla46[[#This Row],[Precio Unitario]]*[1]!Tabla46[[#This Row],[Cantidad de Insumos]]</f>
        <v>#REF!</v>
      </c>
      <c r="U1390" s="414">
        <v>239301</v>
      </c>
      <c r="V1390" s="328" t="s">
        <v>926</v>
      </c>
      <c r="W1390" s="420"/>
    </row>
    <row r="1391" spans="2:23" ht="18.75" hidden="1" customHeight="1" x14ac:dyDescent="0.2">
      <c r="B1391" s="419" t="e">
        <f>IF(Tabla46[[#This Row],[Tipos de Acciones]]="","",CONCATENATE(Tabla46[[#This Row],[POA]],".",Tabla46[[#This Row],[SRS]],".",Tabla46[[#This Row],[AREA]],".",Tabla46[[#This Row],[TIPO]]))</f>
        <v>#REF!</v>
      </c>
      <c r="C1391" s="419" t="e">
        <f>IF(Tabla46[[#This Row],[Tipos de Acciones]]="","",'Formulario PPGR1'!#REF!)</f>
        <v>#REF!</v>
      </c>
      <c r="D1391" s="419" t="e">
        <f>IF(Tabla46[[#This Row],[Tipos de Acciones]]="","",'Formulario PPGR1'!#REF!)</f>
        <v>#REF!</v>
      </c>
      <c r="E1391" s="419" t="e">
        <f>IF(Tabla46[[#This Row],[Tipos de Acciones]]="","",'Formulario PPGR1'!#REF!)</f>
        <v>#REF!</v>
      </c>
      <c r="F1391" s="419" t="e">
        <f>IF(Tabla46[[#This Row],[Tipos de Acciones]]="","",'Formulario PPGR1'!#REF!)</f>
        <v>#REF!</v>
      </c>
      <c r="G1391" s="416" t="s">
        <v>936</v>
      </c>
      <c r="H1391" s="416" t="s">
        <v>2221</v>
      </c>
      <c r="I1391" s="417" t="s">
        <v>2241</v>
      </c>
      <c r="J1391" s="416" t="s">
        <v>2241</v>
      </c>
      <c r="K1391" s="418" t="s">
        <v>2243</v>
      </c>
      <c r="L1391" s="416" t="s">
        <v>469</v>
      </c>
      <c r="M1391" s="316" t="s">
        <v>2313</v>
      </c>
      <c r="N1391" s="316" t="s">
        <v>1156</v>
      </c>
      <c r="O1391" s="415" t="s">
        <v>2200</v>
      </c>
      <c r="P1391" s="318" t="s">
        <v>1156</v>
      </c>
      <c r="Q1391" s="293" t="s">
        <v>2201</v>
      </c>
      <c r="R1391" s="293">
        <v>2</v>
      </c>
      <c r="S1391" s="517">
        <v>3520</v>
      </c>
      <c r="T1391" s="520" t="e">
        <f>+[1]!Tabla46[[#This Row],[Precio Unitario]]*[1]!Tabla46[[#This Row],[Cantidad de Insumos]]</f>
        <v>#REF!</v>
      </c>
      <c r="U1391" s="414">
        <v>239301</v>
      </c>
      <c r="V1391" s="328" t="s">
        <v>926</v>
      </c>
      <c r="W1391" s="420"/>
    </row>
    <row r="1392" spans="2:23" ht="18.75" hidden="1" customHeight="1" x14ac:dyDescent="0.2">
      <c r="B1392" s="419" t="e">
        <f>IF(Tabla46[[#This Row],[Tipos de Acciones]]="","",CONCATENATE(Tabla46[[#This Row],[POA]],".",Tabla46[[#This Row],[SRS]],".",Tabla46[[#This Row],[AREA]],".",Tabla46[[#This Row],[TIPO]]))</f>
        <v>#REF!</v>
      </c>
      <c r="C1392" s="419" t="e">
        <f>IF(Tabla46[[#This Row],[Tipos de Acciones]]="","",'Formulario PPGR1'!#REF!)</f>
        <v>#REF!</v>
      </c>
      <c r="D1392" s="419" t="e">
        <f>IF(Tabla46[[#This Row],[Tipos de Acciones]]="","",'Formulario PPGR1'!#REF!)</f>
        <v>#REF!</v>
      </c>
      <c r="E1392" s="419" t="e">
        <f>IF(Tabla46[[#This Row],[Tipos de Acciones]]="","",'Formulario PPGR1'!#REF!)</f>
        <v>#REF!</v>
      </c>
      <c r="F1392" s="419" t="e">
        <f>IF(Tabla46[[#This Row],[Tipos de Acciones]]="","",'Formulario PPGR1'!#REF!)</f>
        <v>#REF!</v>
      </c>
      <c r="G1392" s="416" t="s">
        <v>936</v>
      </c>
      <c r="H1392" s="416" t="s">
        <v>2221</v>
      </c>
      <c r="I1392" s="417" t="s">
        <v>2244</v>
      </c>
      <c r="J1392" s="416" t="s">
        <v>2244</v>
      </c>
      <c r="K1392" s="418" t="s">
        <v>2245</v>
      </c>
      <c r="L1392" s="416" t="s">
        <v>469</v>
      </c>
      <c r="M1392" s="316" t="s">
        <v>2313</v>
      </c>
      <c r="N1392" s="316" t="s">
        <v>1156</v>
      </c>
      <c r="O1392" s="415" t="s">
        <v>2200</v>
      </c>
      <c r="P1392" s="318" t="s">
        <v>1156</v>
      </c>
      <c r="Q1392" s="293" t="s">
        <v>2201</v>
      </c>
      <c r="R1392" s="293">
        <v>1</v>
      </c>
      <c r="S1392" s="517">
        <v>14666.65</v>
      </c>
      <c r="T1392" s="520" t="e">
        <f>+[1]!Tabla46[[#This Row],[Precio Unitario]]*[1]!Tabla46[[#This Row],[Cantidad de Insumos]]</f>
        <v>#REF!</v>
      </c>
      <c r="U1392" s="414">
        <v>239601</v>
      </c>
      <c r="V1392" s="328" t="s">
        <v>926</v>
      </c>
      <c r="W1392" s="420"/>
    </row>
    <row r="1393" spans="2:23" ht="18.75" hidden="1" customHeight="1" x14ac:dyDescent="0.2">
      <c r="B1393" s="419" t="e">
        <f>IF(Tabla46[[#This Row],[Tipos de Acciones]]="","",CONCATENATE(Tabla46[[#This Row],[POA]],".",Tabla46[[#This Row],[SRS]],".",Tabla46[[#This Row],[AREA]],".",Tabla46[[#This Row],[TIPO]]))</f>
        <v>#REF!</v>
      </c>
      <c r="C1393" s="419" t="e">
        <f>IF(Tabla46[[#This Row],[Tipos de Acciones]]="","",'Formulario PPGR1'!#REF!)</f>
        <v>#REF!</v>
      </c>
      <c r="D1393" s="419" t="e">
        <f>IF(Tabla46[[#This Row],[Tipos de Acciones]]="","",'Formulario PPGR1'!#REF!)</f>
        <v>#REF!</v>
      </c>
      <c r="E1393" s="419" t="e">
        <f>IF(Tabla46[[#This Row],[Tipos de Acciones]]="","",'Formulario PPGR1'!#REF!)</f>
        <v>#REF!</v>
      </c>
      <c r="F1393" s="419" t="e">
        <f>IF(Tabla46[[#This Row],[Tipos de Acciones]]="","",'Formulario PPGR1'!#REF!)</f>
        <v>#REF!</v>
      </c>
      <c r="G1393" s="416" t="s">
        <v>936</v>
      </c>
      <c r="H1393" s="416" t="s">
        <v>2221</v>
      </c>
      <c r="I1393" s="417" t="s">
        <v>2246</v>
      </c>
      <c r="J1393" s="416" t="s">
        <v>2246</v>
      </c>
      <c r="K1393" s="418" t="s">
        <v>2247</v>
      </c>
      <c r="L1393" s="416" t="s">
        <v>469</v>
      </c>
      <c r="M1393" s="316" t="s">
        <v>2313</v>
      </c>
      <c r="N1393" s="316" t="s">
        <v>1156</v>
      </c>
      <c r="O1393" s="415" t="s">
        <v>2200</v>
      </c>
      <c r="P1393" s="318" t="s">
        <v>1156</v>
      </c>
      <c r="Q1393" s="293" t="s">
        <v>2201</v>
      </c>
      <c r="R1393" s="293">
        <v>1</v>
      </c>
      <c r="S1393" s="517">
        <v>257712</v>
      </c>
      <c r="T1393" s="520" t="e">
        <f>+[1]!Tabla46[[#This Row],[Precio Unitario]]*[1]!Tabla46[[#This Row],[Cantidad de Insumos]]</f>
        <v>#REF!</v>
      </c>
      <c r="U1393" s="414">
        <v>261401</v>
      </c>
      <c r="V1393" s="328" t="s">
        <v>926</v>
      </c>
      <c r="W1393" s="420"/>
    </row>
    <row r="1394" spans="2:23" ht="18.75" hidden="1" customHeight="1" x14ac:dyDescent="0.2">
      <c r="B1394" s="419" t="e">
        <f>IF(Tabla46[[#This Row],[Tipos de Acciones]]="","",CONCATENATE(Tabla46[[#This Row],[POA]],".",Tabla46[[#This Row],[SRS]],".",Tabla46[[#This Row],[AREA]],".",Tabla46[[#This Row],[TIPO]]))</f>
        <v>#REF!</v>
      </c>
      <c r="C1394" s="419" t="e">
        <f>IF(Tabla46[[#This Row],[Tipos de Acciones]]="","",'Formulario PPGR1'!#REF!)</f>
        <v>#REF!</v>
      </c>
      <c r="D1394" s="419" t="e">
        <f>IF(Tabla46[[#This Row],[Tipos de Acciones]]="","",'Formulario PPGR1'!#REF!)</f>
        <v>#REF!</v>
      </c>
      <c r="E1394" s="419" t="e">
        <f>IF(Tabla46[[#This Row],[Tipos de Acciones]]="","",'Formulario PPGR1'!#REF!)</f>
        <v>#REF!</v>
      </c>
      <c r="F1394" s="419" t="e">
        <f>IF(Tabla46[[#This Row],[Tipos de Acciones]]="","",'Formulario PPGR1'!#REF!)</f>
        <v>#REF!</v>
      </c>
      <c r="G1394" s="416" t="s">
        <v>936</v>
      </c>
      <c r="H1394" s="416" t="s">
        <v>2209</v>
      </c>
      <c r="I1394" s="417" t="s">
        <v>2200</v>
      </c>
      <c r="J1394" s="416" t="s">
        <v>2248</v>
      </c>
      <c r="K1394" s="418" t="s">
        <v>2248</v>
      </c>
      <c r="L1394" s="416" t="s">
        <v>469</v>
      </c>
      <c r="M1394" s="316" t="s">
        <v>2313</v>
      </c>
      <c r="N1394" s="316" t="s">
        <v>1156</v>
      </c>
      <c r="O1394" s="415" t="s">
        <v>2200</v>
      </c>
      <c r="P1394" s="318" t="s">
        <v>1156</v>
      </c>
      <c r="Q1394" s="293" t="s">
        <v>2201</v>
      </c>
      <c r="R1394" s="293">
        <v>1</v>
      </c>
      <c r="S1394" s="517">
        <v>30000</v>
      </c>
      <c r="T1394" s="520" t="e">
        <f>+[1]!Tabla46[[#This Row],[Precio Unitario]]*[1]!Tabla46[[#This Row],[Cantidad de Insumos]]</f>
        <v>#REF!</v>
      </c>
      <c r="U1394" s="414">
        <v>265801</v>
      </c>
      <c r="V1394" s="328" t="s">
        <v>926</v>
      </c>
      <c r="W1394" s="420"/>
    </row>
    <row r="1395" spans="2:23" ht="18.75" hidden="1" customHeight="1" x14ac:dyDescent="0.2">
      <c r="B1395" s="419" t="e">
        <f>IF(Tabla46[[#This Row],[Tipos de Acciones]]="","",CONCATENATE(Tabla46[[#This Row],[POA]],".",Tabla46[[#This Row],[SRS]],".",Tabla46[[#This Row],[AREA]],".",Tabla46[[#This Row],[TIPO]]))</f>
        <v>#REF!</v>
      </c>
      <c r="C1395" s="419" t="e">
        <f>IF(Tabla46[[#This Row],[Tipos de Acciones]]="","",'Formulario PPGR1'!#REF!)</f>
        <v>#REF!</v>
      </c>
      <c r="D1395" s="419" t="e">
        <f>IF(Tabla46[[#This Row],[Tipos de Acciones]]="","",'Formulario PPGR1'!#REF!)</f>
        <v>#REF!</v>
      </c>
      <c r="E1395" s="419" t="e">
        <f>IF(Tabla46[[#This Row],[Tipos de Acciones]]="","",'Formulario PPGR1'!#REF!)</f>
        <v>#REF!</v>
      </c>
      <c r="F1395" s="419" t="e">
        <f>IF(Tabla46[[#This Row],[Tipos de Acciones]]="","",'Formulario PPGR1'!#REF!)</f>
        <v>#REF!</v>
      </c>
      <c r="G1395" s="416" t="s">
        <v>934</v>
      </c>
      <c r="H1395" s="416" t="s">
        <v>2209</v>
      </c>
      <c r="I1395" s="417" t="s">
        <v>2200</v>
      </c>
      <c r="J1395" s="416" t="s">
        <v>2248</v>
      </c>
      <c r="K1395" s="418" t="s">
        <v>2248</v>
      </c>
      <c r="L1395" s="416" t="s">
        <v>469</v>
      </c>
      <c r="M1395" s="316" t="s">
        <v>2313</v>
      </c>
      <c r="N1395" s="316" t="s">
        <v>1156</v>
      </c>
      <c r="O1395" s="415" t="s">
        <v>2200</v>
      </c>
      <c r="P1395" s="318" t="s">
        <v>1156</v>
      </c>
      <c r="Q1395" s="293" t="s">
        <v>2201</v>
      </c>
      <c r="R1395" s="293">
        <v>3</v>
      </c>
      <c r="S1395" s="517">
        <v>5000</v>
      </c>
      <c r="T1395" s="520" t="e">
        <f>+[1]!Tabla46[[#This Row],[Precio Unitario]]*[1]!Tabla46[[#This Row],[Cantidad de Insumos]]</f>
        <v>#REF!</v>
      </c>
      <c r="U1395" s="414">
        <v>265801</v>
      </c>
      <c r="V1395" s="328" t="s">
        <v>926</v>
      </c>
      <c r="W1395" s="420"/>
    </row>
    <row r="1396" spans="2:23" ht="18.75" hidden="1" customHeight="1" x14ac:dyDescent="0.2">
      <c r="B1396" s="419" t="e">
        <f>IF(Tabla46[[#This Row],[Tipos de Acciones]]="","",CONCATENATE(Tabla46[[#This Row],[POA]],".",Tabla46[[#This Row],[SRS]],".",Tabla46[[#This Row],[AREA]],".",Tabla46[[#This Row],[TIPO]]))</f>
        <v>#REF!</v>
      </c>
      <c r="C1396" s="419" t="e">
        <f>IF(Tabla46[[#This Row],[Tipos de Acciones]]="","",'Formulario PPGR1'!#REF!)</f>
        <v>#REF!</v>
      </c>
      <c r="D1396" s="419" t="e">
        <f>IF(Tabla46[[#This Row],[Tipos de Acciones]]="","",'Formulario PPGR1'!#REF!)</f>
        <v>#REF!</v>
      </c>
      <c r="E1396" s="419" t="e">
        <f>IF(Tabla46[[#This Row],[Tipos de Acciones]]="","",'Formulario PPGR1'!#REF!)</f>
        <v>#REF!</v>
      </c>
      <c r="F1396" s="419" t="e">
        <f>IF(Tabla46[[#This Row],[Tipos de Acciones]]="","",'Formulario PPGR1'!#REF!)</f>
        <v>#REF!</v>
      </c>
      <c r="G1396" s="416" t="s">
        <v>936</v>
      </c>
      <c r="H1396" s="416" t="s">
        <v>2221</v>
      </c>
      <c r="I1396" s="417" t="s">
        <v>2233</v>
      </c>
      <c r="J1396" s="416" t="s">
        <v>2234</v>
      </c>
      <c r="K1396" s="418" t="s">
        <v>2235</v>
      </c>
      <c r="L1396" s="416" t="s">
        <v>469</v>
      </c>
      <c r="M1396" s="316" t="s">
        <v>2313</v>
      </c>
      <c r="N1396" s="316" t="s">
        <v>1156</v>
      </c>
      <c r="O1396" s="415" t="s">
        <v>2200</v>
      </c>
      <c r="P1396" s="318" t="s">
        <v>1156</v>
      </c>
      <c r="Q1396" s="293" t="s">
        <v>2201</v>
      </c>
      <c r="R1396" s="293">
        <v>1</v>
      </c>
      <c r="S1396" s="517">
        <v>8270</v>
      </c>
      <c r="T1396" s="520" t="e">
        <f>+[1]!Tabla46[[#This Row],[Precio Unitario]]*[1]!Tabla46[[#This Row],[Cantidad de Insumos]]</f>
        <v>#REF!</v>
      </c>
      <c r="U1396" s="414">
        <v>239301</v>
      </c>
      <c r="V1396" s="328" t="s">
        <v>926</v>
      </c>
      <c r="W1396" s="420"/>
    </row>
    <row r="1397" spans="2:23" ht="18.75" hidden="1" customHeight="1" x14ac:dyDescent="0.2">
      <c r="B1397" s="419" t="e">
        <f>IF(Tabla46[[#This Row],[Tipos de Acciones]]="","",CONCATENATE(Tabla46[[#This Row],[POA]],".",Tabla46[[#This Row],[SRS]],".",Tabla46[[#This Row],[AREA]],".",Tabla46[[#This Row],[TIPO]]))</f>
        <v>#REF!</v>
      </c>
      <c r="C1397" s="419" t="e">
        <f>IF(Tabla46[[#This Row],[Tipos de Acciones]]="","",'Formulario PPGR1'!#REF!)</f>
        <v>#REF!</v>
      </c>
      <c r="D1397" s="419" t="e">
        <f>IF(Tabla46[[#This Row],[Tipos de Acciones]]="","",'Formulario PPGR1'!#REF!)</f>
        <v>#REF!</v>
      </c>
      <c r="E1397" s="419" t="e">
        <f>IF(Tabla46[[#This Row],[Tipos de Acciones]]="","",'Formulario PPGR1'!#REF!)</f>
        <v>#REF!</v>
      </c>
      <c r="F1397" s="419" t="e">
        <f>IF(Tabla46[[#This Row],[Tipos de Acciones]]="","",'Formulario PPGR1'!#REF!)</f>
        <v>#REF!</v>
      </c>
      <c r="G1397" s="416" t="s">
        <v>936</v>
      </c>
      <c r="H1397" s="416" t="s">
        <v>2221</v>
      </c>
      <c r="I1397" s="417" t="s">
        <v>2233</v>
      </c>
      <c r="J1397" s="416" t="s">
        <v>2234</v>
      </c>
      <c r="K1397" s="418" t="s">
        <v>2251</v>
      </c>
      <c r="L1397" s="416" t="s">
        <v>469</v>
      </c>
      <c r="M1397" s="316" t="s">
        <v>2313</v>
      </c>
      <c r="N1397" s="316" t="s">
        <v>1156</v>
      </c>
      <c r="O1397" s="415" t="s">
        <v>2200</v>
      </c>
      <c r="P1397" s="318" t="s">
        <v>1156</v>
      </c>
      <c r="Q1397" s="293" t="s">
        <v>2201</v>
      </c>
      <c r="R1397" s="293">
        <v>1</v>
      </c>
      <c r="S1397" s="517">
        <v>8270</v>
      </c>
      <c r="T1397" s="520" t="e">
        <f>+[1]!Tabla46[[#This Row],[Precio Unitario]]*[1]!Tabla46[[#This Row],[Cantidad de Insumos]]</f>
        <v>#REF!</v>
      </c>
      <c r="U1397" s="414">
        <v>239301</v>
      </c>
      <c r="V1397" s="328" t="s">
        <v>926</v>
      </c>
      <c r="W1397" s="420"/>
    </row>
    <row r="1398" spans="2:23" ht="18.75" hidden="1" customHeight="1" x14ac:dyDescent="0.2">
      <c r="B1398" s="419" t="e">
        <f>IF(Tabla46[[#This Row],[Tipos de Acciones]]="","",CONCATENATE(Tabla46[[#This Row],[POA]],".",Tabla46[[#This Row],[SRS]],".",Tabla46[[#This Row],[AREA]],".",Tabla46[[#This Row],[TIPO]]))</f>
        <v>#REF!</v>
      </c>
      <c r="C1398" s="419" t="e">
        <f>IF(Tabla46[[#This Row],[Tipos de Acciones]]="","",'Formulario PPGR1'!#REF!)</f>
        <v>#REF!</v>
      </c>
      <c r="D1398" s="419" t="e">
        <f>IF(Tabla46[[#This Row],[Tipos de Acciones]]="","",'Formulario PPGR1'!#REF!)</f>
        <v>#REF!</v>
      </c>
      <c r="E1398" s="419" t="e">
        <f>IF(Tabla46[[#This Row],[Tipos de Acciones]]="","",'Formulario PPGR1'!#REF!)</f>
        <v>#REF!</v>
      </c>
      <c r="F1398" s="419" t="e">
        <f>IF(Tabla46[[#This Row],[Tipos de Acciones]]="","",'Formulario PPGR1'!#REF!)</f>
        <v>#REF!</v>
      </c>
      <c r="G1398" s="416" t="s">
        <v>936</v>
      </c>
      <c r="H1398" s="416" t="s">
        <v>2206</v>
      </c>
      <c r="I1398" s="417" t="s">
        <v>2212</v>
      </c>
      <c r="J1398" s="416" t="s">
        <v>2212</v>
      </c>
      <c r="K1398" s="418" t="s">
        <v>2213</v>
      </c>
      <c r="L1398" s="416" t="s">
        <v>469</v>
      </c>
      <c r="M1398" s="316" t="s">
        <v>2313</v>
      </c>
      <c r="N1398" s="316" t="s">
        <v>1156</v>
      </c>
      <c r="O1398" s="415" t="s">
        <v>2200</v>
      </c>
      <c r="P1398" s="318" t="s">
        <v>1156</v>
      </c>
      <c r="Q1398" s="293" t="s">
        <v>2201</v>
      </c>
      <c r="R1398" s="293">
        <v>1</v>
      </c>
      <c r="S1398" s="517">
        <v>56050</v>
      </c>
      <c r="T1398" s="520" t="e">
        <f>+[1]!Tabla46[[#This Row],[Precio Unitario]]*[1]!Tabla46[[#This Row],[Cantidad de Insumos]]</f>
        <v>#REF!</v>
      </c>
      <c r="U1398" s="414">
        <v>261301</v>
      </c>
      <c r="V1398" s="328" t="s">
        <v>926</v>
      </c>
      <c r="W1398" s="420"/>
    </row>
    <row r="1399" spans="2:23" ht="18.75" hidden="1" customHeight="1" x14ac:dyDescent="0.2">
      <c r="B1399" s="419" t="e">
        <f>IF(Tabla46[[#This Row],[Tipos de Acciones]]="","",CONCATENATE(Tabla46[[#This Row],[POA]],".",Tabla46[[#This Row],[SRS]],".",Tabla46[[#This Row],[AREA]],".",Tabla46[[#This Row],[TIPO]]))</f>
        <v>#REF!</v>
      </c>
      <c r="C1399" s="419" t="e">
        <f>IF(Tabla46[[#This Row],[Tipos de Acciones]]="","",'Formulario PPGR1'!#REF!)</f>
        <v>#REF!</v>
      </c>
      <c r="D1399" s="419" t="e">
        <f>IF(Tabla46[[#This Row],[Tipos de Acciones]]="","",'Formulario PPGR1'!#REF!)</f>
        <v>#REF!</v>
      </c>
      <c r="E1399" s="419" t="e">
        <f>IF(Tabla46[[#This Row],[Tipos de Acciones]]="","",'Formulario PPGR1'!#REF!)</f>
        <v>#REF!</v>
      </c>
      <c r="F1399" s="419" t="e">
        <f>IF(Tabla46[[#This Row],[Tipos de Acciones]]="","",'Formulario PPGR1'!#REF!)</f>
        <v>#REF!</v>
      </c>
      <c r="G1399" s="416" t="s">
        <v>934</v>
      </c>
      <c r="H1399" s="416" t="s">
        <v>2206</v>
      </c>
      <c r="I1399" s="417" t="s">
        <v>2212</v>
      </c>
      <c r="J1399" s="416" t="s">
        <v>2212</v>
      </c>
      <c r="K1399" s="418" t="s">
        <v>2213</v>
      </c>
      <c r="L1399" s="416" t="s">
        <v>469</v>
      </c>
      <c r="M1399" s="316" t="s">
        <v>2313</v>
      </c>
      <c r="N1399" s="316" t="s">
        <v>1156</v>
      </c>
      <c r="O1399" s="415" t="s">
        <v>2200</v>
      </c>
      <c r="P1399" s="318" t="s">
        <v>1156</v>
      </c>
      <c r="Q1399" s="293" t="s">
        <v>2201</v>
      </c>
      <c r="R1399" s="293">
        <v>3</v>
      </c>
      <c r="S1399" s="517">
        <v>5000</v>
      </c>
      <c r="T1399" s="520" t="e">
        <f>+[1]!Tabla46[[#This Row],[Precio Unitario]]*[1]!Tabla46[[#This Row],[Cantidad de Insumos]]</f>
        <v>#REF!</v>
      </c>
      <c r="U1399" s="414">
        <v>261301</v>
      </c>
      <c r="V1399" s="328" t="s">
        <v>926</v>
      </c>
      <c r="W1399" s="420"/>
    </row>
    <row r="1400" spans="2:23" ht="18.75" hidden="1" customHeight="1" x14ac:dyDescent="0.2">
      <c r="B1400" s="419" t="e">
        <f>IF(Tabla46[[#This Row],[Tipos de Acciones]]="","",CONCATENATE(Tabla46[[#This Row],[POA]],".",Tabla46[[#This Row],[SRS]],".",Tabla46[[#This Row],[AREA]],".",Tabla46[[#This Row],[TIPO]]))</f>
        <v>#REF!</v>
      </c>
      <c r="C1400" s="419" t="e">
        <f>IF(Tabla46[[#This Row],[Tipos de Acciones]]="","",'Formulario PPGR1'!#REF!)</f>
        <v>#REF!</v>
      </c>
      <c r="D1400" s="419" t="e">
        <f>IF(Tabla46[[#This Row],[Tipos de Acciones]]="","",'Formulario PPGR1'!#REF!)</f>
        <v>#REF!</v>
      </c>
      <c r="E1400" s="419" t="e">
        <f>IF(Tabla46[[#This Row],[Tipos de Acciones]]="","",'Formulario PPGR1'!#REF!)</f>
        <v>#REF!</v>
      </c>
      <c r="F1400" s="419" t="e">
        <f>IF(Tabla46[[#This Row],[Tipos de Acciones]]="","",'Formulario PPGR1'!#REF!)</f>
        <v>#REF!</v>
      </c>
      <c r="G1400" s="416" t="s">
        <v>936</v>
      </c>
      <c r="H1400" s="416" t="s">
        <v>2215</v>
      </c>
      <c r="I1400" s="417" t="s">
        <v>2216</v>
      </c>
      <c r="J1400" s="416" t="s">
        <v>2216</v>
      </c>
      <c r="K1400" s="418" t="s">
        <v>2217</v>
      </c>
      <c r="L1400" s="416" t="s">
        <v>469</v>
      </c>
      <c r="M1400" s="316" t="s">
        <v>2313</v>
      </c>
      <c r="N1400" s="316" t="s">
        <v>1156</v>
      </c>
      <c r="O1400" s="415" t="s">
        <v>2200</v>
      </c>
      <c r="P1400" s="318" t="s">
        <v>1156</v>
      </c>
      <c r="Q1400" s="293" t="s">
        <v>2201</v>
      </c>
      <c r="R1400" s="293">
        <v>1</v>
      </c>
      <c r="S1400" s="517">
        <v>15000</v>
      </c>
      <c r="T1400" s="520" t="e">
        <f>+[1]!Tabla46[[#This Row],[Precio Unitario]]*[1]!Tabla46[[#This Row],[Cantidad de Insumos]]</f>
        <v>#REF!</v>
      </c>
      <c r="U1400" s="414">
        <v>239601</v>
      </c>
      <c r="V1400" s="328" t="s">
        <v>926</v>
      </c>
      <c r="W1400" s="420"/>
    </row>
    <row r="1401" spans="2:23" ht="18.75" hidden="1" customHeight="1" x14ac:dyDescent="0.2">
      <c r="B1401" s="419" t="e">
        <f>IF(Tabla46[[#This Row],[Tipos de Acciones]]="","",CONCATENATE(Tabla46[[#This Row],[POA]],".",Tabla46[[#This Row],[SRS]],".",Tabla46[[#This Row],[AREA]],".",Tabla46[[#This Row],[TIPO]]))</f>
        <v>#REF!</v>
      </c>
      <c r="C1401" s="419" t="e">
        <f>IF(Tabla46[[#This Row],[Tipos de Acciones]]="","",'Formulario PPGR1'!#REF!)</f>
        <v>#REF!</v>
      </c>
      <c r="D1401" s="419" t="e">
        <f>IF(Tabla46[[#This Row],[Tipos de Acciones]]="","",'Formulario PPGR1'!#REF!)</f>
        <v>#REF!</v>
      </c>
      <c r="E1401" s="419" t="e">
        <f>IF(Tabla46[[#This Row],[Tipos de Acciones]]="","",'Formulario PPGR1'!#REF!)</f>
        <v>#REF!</v>
      </c>
      <c r="F1401" s="419" t="e">
        <f>IF(Tabla46[[#This Row],[Tipos de Acciones]]="","",'Formulario PPGR1'!#REF!)</f>
        <v>#REF!</v>
      </c>
      <c r="G1401" s="416" t="s">
        <v>936</v>
      </c>
      <c r="H1401" s="416" t="s">
        <v>2218</v>
      </c>
      <c r="I1401" s="417" t="s">
        <v>2219</v>
      </c>
      <c r="J1401" s="416" t="s">
        <v>2219</v>
      </c>
      <c r="K1401" s="418" t="s">
        <v>2220</v>
      </c>
      <c r="L1401" s="416" t="s">
        <v>469</v>
      </c>
      <c r="M1401" s="316" t="s">
        <v>2313</v>
      </c>
      <c r="N1401" s="316" t="s">
        <v>1156</v>
      </c>
      <c r="O1401" s="415" t="s">
        <v>2200</v>
      </c>
      <c r="P1401" s="318" t="s">
        <v>1156</v>
      </c>
      <c r="Q1401" s="293" t="s">
        <v>2201</v>
      </c>
      <c r="R1401" s="293">
        <v>2</v>
      </c>
      <c r="S1401" s="517">
        <v>8600</v>
      </c>
      <c r="T1401" s="520" t="e">
        <f>+[1]!Tabla46[[#This Row],[Precio Unitario]]*[1]!Tabla46[[#This Row],[Cantidad de Insumos]]</f>
        <v>#REF!</v>
      </c>
      <c r="U1401" s="414">
        <v>239601</v>
      </c>
      <c r="V1401" s="328" t="s">
        <v>926</v>
      </c>
      <c r="W1401" s="420"/>
    </row>
    <row r="1402" spans="2:23" ht="18.75" hidden="1" customHeight="1" x14ac:dyDescent="0.2">
      <c r="B1402" s="419" t="e">
        <f>IF(Tabla46[[#This Row],[Tipos de Acciones]]="","",CONCATENATE(Tabla46[[#This Row],[POA]],".",Tabla46[[#This Row],[SRS]],".",Tabla46[[#This Row],[AREA]],".",Tabla46[[#This Row],[TIPO]]))</f>
        <v>#REF!</v>
      </c>
      <c r="C1402" s="419" t="e">
        <f>IF(Tabla46[[#This Row],[Tipos de Acciones]]="","",'Formulario PPGR1'!#REF!)</f>
        <v>#REF!</v>
      </c>
      <c r="D1402" s="419" t="e">
        <f>IF(Tabla46[[#This Row],[Tipos de Acciones]]="","",'Formulario PPGR1'!#REF!)</f>
        <v>#REF!</v>
      </c>
      <c r="E1402" s="419" t="e">
        <f>IF(Tabla46[[#This Row],[Tipos de Acciones]]="","",'Formulario PPGR1'!#REF!)</f>
        <v>#REF!</v>
      </c>
      <c r="F1402" s="419" t="e">
        <f>IF(Tabla46[[#This Row],[Tipos de Acciones]]="","",'Formulario PPGR1'!#REF!)</f>
        <v>#REF!</v>
      </c>
      <c r="G1402" s="416" t="s">
        <v>936</v>
      </c>
      <c r="H1402" s="416" t="s">
        <v>2221</v>
      </c>
      <c r="I1402" s="417" t="s">
        <v>2222</v>
      </c>
      <c r="J1402" s="416" t="s">
        <v>2222</v>
      </c>
      <c r="K1402" s="418" t="s">
        <v>2223</v>
      </c>
      <c r="L1402" s="416" t="s">
        <v>469</v>
      </c>
      <c r="M1402" s="316" t="s">
        <v>2313</v>
      </c>
      <c r="N1402" s="316" t="s">
        <v>1156</v>
      </c>
      <c r="O1402" s="415" t="s">
        <v>2200</v>
      </c>
      <c r="P1402" s="318" t="s">
        <v>1156</v>
      </c>
      <c r="Q1402" s="293" t="s">
        <v>2201</v>
      </c>
      <c r="R1402" s="293">
        <v>2</v>
      </c>
      <c r="S1402" s="517">
        <v>43660</v>
      </c>
      <c r="T1402" s="520" t="e">
        <f>+[1]!Tabla46[[#This Row],[Precio Unitario]]*[1]!Tabla46[[#This Row],[Cantidad de Insumos]]</f>
        <v>#REF!</v>
      </c>
      <c r="U1402" s="414">
        <v>261901</v>
      </c>
      <c r="V1402" s="328" t="s">
        <v>926</v>
      </c>
      <c r="W1402" s="420"/>
    </row>
    <row r="1403" spans="2:23" ht="18.75" hidden="1" customHeight="1" x14ac:dyDescent="0.2">
      <c r="B1403" s="419" t="e">
        <f>IF(Tabla46[[#This Row],[Tipos de Acciones]]="","",CONCATENATE(Tabla46[[#This Row],[POA]],".",Tabla46[[#This Row],[SRS]],".",Tabla46[[#This Row],[AREA]],".",Tabla46[[#This Row],[TIPO]]))</f>
        <v>#REF!</v>
      </c>
      <c r="C1403" s="419" t="e">
        <f>IF(Tabla46[[#This Row],[Tipos de Acciones]]="","",'Formulario PPGR1'!#REF!)</f>
        <v>#REF!</v>
      </c>
      <c r="D1403" s="419" t="e">
        <f>IF(Tabla46[[#This Row],[Tipos de Acciones]]="","",'Formulario PPGR1'!#REF!)</f>
        <v>#REF!</v>
      </c>
      <c r="E1403" s="419" t="e">
        <f>IF(Tabla46[[#This Row],[Tipos de Acciones]]="","",'Formulario PPGR1'!#REF!)</f>
        <v>#REF!</v>
      </c>
      <c r="F1403" s="419" t="e">
        <f>IF(Tabla46[[#This Row],[Tipos de Acciones]]="","",'Formulario PPGR1'!#REF!)</f>
        <v>#REF!</v>
      </c>
      <c r="G1403" s="416" t="s">
        <v>936</v>
      </c>
      <c r="H1403" s="416" t="s">
        <v>2221</v>
      </c>
      <c r="I1403" s="417" t="s">
        <v>2236</v>
      </c>
      <c r="J1403" s="416" t="s">
        <v>2236</v>
      </c>
      <c r="K1403" s="418" t="s">
        <v>2237</v>
      </c>
      <c r="L1403" s="416" t="s">
        <v>469</v>
      </c>
      <c r="M1403" s="316" t="s">
        <v>2313</v>
      </c>
      <c r="N1403" s="316" t="s">
        <v>1156</v>
      </c>
      <c r="O1403" s="415" t="s">
        <v>2200</v>
      </c>
      <c r="P1403" s="318" t="s">
        <v>1156</v>
      </c>
      <c r="Q1403" s="293" t="s">
        <v>2201</v>
      </c>
      <c r="R1403" s="293">
        <v>2</v>
      </c>
      <c r="S1403" s="517">
        <v>15733.33</v>
      </c>
      <c r="T1403" s="520" t="e">
        <f>+[1]!Tabla46[[#This Row],[Precio Unitario]]*[1]!Tabla46[[#This Row],[Cantidad de Insumos]]</f>
        <v>#REF!</v>
      </c>
      <c r="U1403" s="414">
        <v>239301</v>
      </c>
      <c r="V1403" s="328" t="s">
        <v>926</v>
      </c>
      <c r="W1403" s="420"/>
    </row>
    <row r="1404" spans="2:23" ht="18.75" hidden="1" customHeight="1" x14ac:dyDescent="0.2">
      <c r="B1404" s="419" t="e">
        <f>IF(Tabla46[[#This Row],[Tipos de Acciones]]="","",CONCATENATE(Tabla46[[#This Row],[POA]],".",Tabla46[[#This Row],[SRS]],".",Tabla46[[#This Row],[AREA]],".",Tabla46[[#This Row],[TIPO]]))</f>
        <v>#REF!</v>
      </c>
      <c r="C1404" s="419" t="e">
        <f>IF(Tabla46[[#This Row],[Tipos de Acciones]]="","",'Formulario PPGR1'!#REF!)</f>
        <v>#REF!</v>
      </c>
      <c r="D1404" s="419" t="e">
        <f>IF(Tabla46[[#This Row],[Tipos de Acciones]]="","",'Formulario PPGR1'!#REF!)</f>
        <v>#REF!</v>
      </c>
      <c r="E1404" s="419" t="e">
        <f>IF(Tabla46[[#This Row],[Tipos de Acciones]]="","",'Formulario PPGR1'!#REF!)</f>
        <v>#REF!</v>
      </c>
      <c r="F1404" s="419" t="e">
        <f>IF(Tabla46[[#This Row],[Tipos de Acciones]]="","",'Formulario PPGR1'!#REF!)</f>
        <v>#REF!</v>
      </c>
      <c r="G1404" s="416" t="s">
        <v>936</v>
      </c>
      <c r="H1404" s="416" t="s">
        <v>2221</v>
      </c>
      <c r="I1404" s="417" t="s">
        <v>2236</v>
      </c>
      <c r="J1404" s="416" t="s">
        <v>2236</v>
      </c>
      <c r="K1404" s="418" t="s">
        <v>2238</v>
      </c>
      <c r="L1404" s="416" t="s">
        <v>469</v>
      </c>
      <c r="M1404" s="316" t="s">
        <v>2313</v>
      </c>
      <c r="N1404" s="316" t="s">
        <v>1156</v>
      </c>
      <c r="O1404" s="415" t="s">
        <v>2200</v>
      </c>
      <c r="P1404" s="318" t="s">
        <v>1156</v>
      </c>
      <c r="Q1404" s="293" t="s">
        <v>2201</v>
      </c>
      <c r="R1404" s="293">
        <v>2</v>
      </c>
      <c r="S1404" s="517">
        <v>4500</v>
      </c>
      <c r="T1404" s="520" t="e">
        <f>+[1]!Tabla46[[#This Row],[Precio Unitario]]*[1]!Tabla46[[#This Row],[Cantidad de Insumos]]</f>
        <v>#REF!</v>
      </c>
      <c r="U1404" s="414">
        <v>239301</v>
      </c>
      <c r="V1404" s="328" t="s">
        <v>926</v>
      </c>
      <c r="W1404" s="420"/>
    </row>
    <row r="1405" spans="2:23" ht="18.75" hidden="1" customHeight="1" x14ac:dyDescent="0.2">
      <c r="B1405" s="419" t="e">
        <f>IF(Tabla46[[#This Row],[Tipos de Acciones]]="","",CONCATENATE(Tabla46[[#This Row],[POA]],".",Tabla46[[#This Row],[SRS]],".",Tabla46[[#This Row],[AREA]],".",Tabla46[[#This Row],[TIPO]]))</f>
        <v>#REF!</v>
      </c>
      <c r="C1405" s="419" t="e">
        <f>IF(Tabla46[[#This Row],[Tipos de Acciones]]="","",'Formulario PPGR1'!#REF!)</f>
        <v>#REF!</v>
      </c>
      <c r="D1405" s="419" t="e">
        <f>IF(Tabla46[[#This Row],[Tipos de Acciones]]="","",'Formulario PPGR1'!#REF!)</f>
        <v>#REF!</v>
      </c>
      <c r="E1405" s="419" t="e">
        <f>IF(Tabla46[[#This Row],[Tipos de Acciones]]="","",'Formulario PPGR1'!#REF!)</f>
        <v>#REF!</v>
      </c>
      <c r="F1405" s="419" t="e">
        <f>IF(Tabla46[[#This Row],[Tipos de Acciones]]="","",'Formulario PPGR1'!#REF!)</f>
        <v>#REF!</v>
      </c>
      <c r="G1405" s="416" t="s">
        <v>936</v>
      </c>
      <c r="H1405" s="416" t="s">
        <v>2221</v>
      </c>
      <c r="I1405" s="417" t="s">
        <v>2236</v>
      </c>
      <c r="J1405" s="416" t="s">
        <v>2236</v>
      </c>
      <c r="K1405" s="418" t="s">
        <v>2239</v>
      </c>
      <c r="L1405" s="416" t="s">
        <v>469</v>
      </c>
      <c r="M1405" s="316" t="s">
        <v>2313</v>
      </c>
      <c r="N1405" s="316" t="s">
        <v>1156</v>
      </c>
      <c r="O1405" s="415" t="s">
        <v>2200</v>
      </c>
      <c r="P1405" s="318" t="s">
        <v>1156</v>
      </c>
      <c r="Q1405" s="293" t="s">
        <v>2201</v>
      </c>
      <c r="R1405" s="293">
        <v>2</v>
      </c>
      <c r="S1405" s="517">
        <v>15733.33</v>
      </c>
      <c r="T1405" s="520" t="e">
        <f>+[1]!Tabla46[[#This Row],[Precio Unitario]]*[1]!Tabla46[[#This Row],[Cantidad de Insumos]]</f>
        <v>#REF!</v>
      </c>
      <c r="U1405" s="414">
        <v>239301</v>
      </c>
      <c r="V1405" s="328" t="s">
        <v>926</v>
      </c>
      <c r="W1405" s="420"/>
    </row>
    <row r="1406" spans="2:23" ht="18.75" hidden="1" customHeight="1" x14ac:dyDescent="0.2">
      <c r="B1406" s="419" t="e">
        <f>IF(Tabla46[[#This Row],[Tipos de Acciones]]="","",CONCATENATE(Tabla46[[#This Row],[POA]],".",Tabla46[[#This Row],[SRS]],".",Tabla46[[#This Row],[AREA]],".",Tabla46[[#This Row],[TIPO]]))</f>
        <v>#REF!</v>
      </c>
      <c r="C1406" s="419" t="e">
        <f>IF(Tabla46[[#This Row],[Tipos de Acciones]]="","",'Formulario PPGR1'!#REF!)</f>
        <v>#REF!</v>
      </c>
      <c r="D1406" s="419" t="e">
        <f>IF(Tabla46[[#This Row],[Tipos de Acciones]]="","",'Formulario PPGR1'!#REF!)</f>
        <v>#REF!</v>
      </c>
      <c r="E1406" s="419" t="e">
        <f>IF(Tabla46[[#This Row],[Tipos de Acciones]]="","",'Formulario PPGR1'!#REF!)</f>
        <v>#REF!</v>
      </c>
      <c r="F1406" s="419" t="e">
        <f>IF(Tabla46[[#This Row],[Tipos de Acciones]]="","",'Formulario PPGR1'!#REF!)</f>
        <v>#REF!</v>
      </c>
      <c r="G1406" s="416" t="s">
        <v>936</v>
      </c>
      <c r="H1406" s="416" t="s">
        <v>2221</v>
      </c>
      <c r="I1406" s="417" t="s">
        <v>2224</v>
      </c>
      <c r="J1406" s="416" t="s">
        <v>2224</v>
      </c>
      <c r="K1406" s="418" t="s">
        <v>2225</v>
      </c>
      <c r="L1406" s="416" t="s">
        <v>469</v>
      </c>
      <c r="M1406" s="316" t="s">
        <v>2313</v>
      </c>
      <c r="N1406" s="316" t="s">
        <v>1156</v>
      </c>
      <c r="O1406" s="415" t="s">
        <v>2200</v>
      </c>
      <c r="P1406" s="318" t="s">
        <v>1156</v>
      </c>
      <c r="Q1406" s="293" t="s">
        <v>2201</v>
      </c>
      <c r="R1406" s="293">
        <v>1</v>
      </c>
      <c r="S1406" s="517">
        <v>44333.33</v>
      </c>
      <c r="T1406" s="520" t="e">
        <f>+[1]!Tabla46[[#This Row],[Precio Unitario]]*[1]!Tabla46[[#This Row],[Cantidad de Insumos]]</f>
        <v>#REF!</v>
      </c>
      <c r="U1406" s="414">
        <v>239301</v>
      </c>
      <c r="V1406" s="328" t="s">
        <v>926</v>
      </c>
      <c r="W1406" s="420"/>
    </row>
    <row r="1407" spans="2:23" ht="18.75" hidden="1" customHeight="1" x14ac:dyDescent="0.2">
      <c r="B1407" s="419" t="e">
        <f>IF(Tabla46[[#This Row],[Tipos de Acciones]]="","",CONCATENATE(Tabla46[[#This Row],[POA]],".",Tabla46[[#This Row],[SRS]],".",Tabla46[[#This Row],[AREA]],".",Tabla46[[#This Row],[TIPO]]))</f>
        <v>#REF!</v>
      </c>
      <c r="C1407" s="419" t="e">
        <f>IF(Tabla46[[#This Row],[Tipos de Acciones]]="","",'Formulario PPGR1'!#REF!)</f>
        <v>#REF!</v>
      </c>
      <c r="D1407" s="419" t="e">
        <f>IF(Tabla46[[#This Row],[Tipos de Acciones]]="","",'Formulario PPGR1'!#REF!)</f>
        <v>#REF!</v>
      </c>
      <c r="E1407" s="419" t="e">
        <f>IF(Tabla46[[#This Row],[Tipos de Acciones]]="","",'Formulario PPGR1'!#REF!)</f>
        <v>#REF!</v>
      </c>
      <c r="F1407" s="419" t="e">
        <f>IF(Tabla46[[#This Row],[Tipos de Acciones]]="","",'Formulario PPGR1'!#REF!)</f>
        <v>#REF!</v>
      </c>
      <c r="G1407" s="416" t="s">
        <v>936</v>
      </c>
      <c r="H1407" s="416" t="s">
        <v>2221</v>
      </c>
      <c r="I1407" s="417" t="s">
        <v>2222</v>
      </c>
      <c r="J1407" s="416" t="s">
        <v>2222</v>
      </c>
      <c r="K1407" s="418" t="s">
        <v>2226</v>
      </c>
      <c r="L1407" s="416" t="s">
        <v>469</v>
      </c>
      <c r="M1407" s="316" t="s">
        <v>2313</v>
      </c>
      <c r="N1407" s="316" t="s">
        <v>1156</v>
      </c>
      <c r="O1407" s="415" t="s">
        <v>2200</v>
      </c>
      <c r="P1407" s="318" t="s">
        <v>1156</v>
      </c>
      <c r="Q1407" s="293" t="s">
        <v>2201</v>
      </c>
      <c r="R1407" s="293">
        <v>1</v>
      </c>
      <c r="S1407" s="517">
        <v>104465.4</v>
      </c>
      <c r="T1407" s="520" t="e">
        <f>+[1]!Tabla46[[#This Row],[Precio Unitario]]*[1]!Tabla46[[#This Row],[Cantidad de Insumos]]</f>
        <v>#REF!</v>
      </c>
      <c r="U1407" s="414">
        <v>239301</v>
      </c>
      <c r="V1407" s="328" t="s">
        <v>926</v>
      </c>
      <c r="W1407" s="420"/>
    </row>
    <row r="1408" spans="2:23" ht="18.75" hidden="1" customHeight="1" x14ac:dyDescent="0.2">
      <c r="B1408" s="419" t="e">
        <f>IF(Tabla46[[#This Row],[Tipos de Acciones]]="","",CONCATENATE(Tabla46[[#This Row],[POA]],".",Tabla46[[#This Row],[SRS]],".",Tabla46[[#This Row],[AREA]],".",Tabla46[[#This Row],[TIPO]]))</f>
        <v>#REF!</v>
      </c>
      <c r="C1408" s="419" t="e">
        <f>IF(Tabla46[[#This Row],[Tipos de Acciones]]="","",'Formulario PPGR1'!#REF!)</f>
        <v>#REF!</v>
      </c>
      <c r="D1408" s="419" t="e">
        <f>IF(Tabla46[[#This Row],[Tipos de Acciones]]="","",'Formulario PPGR1'!#REF!)</f>
        <v>#REF!</v>
      </c>
      <c r="E1408" s="419" t="e">
        <f>IF(Tabla46[[#This Row],[Tipos de Acciones]]="","",'Formulario PPGR1'!#REF!)</f>
        <v>#REF!</v>
      </c>
      <c r="F1408" s="419" t="e">
        <f>IF(Tabla46[[#This Row],[Tipos de Acciones]]="","",'Formulario PPGR1'!#REF!)</f>
        <v>#REF!</v>
      </c>
      <c r="G1408" s="416" t="s">
        <v>936</v>
      </c>
      <c r="H1408" s="416" t="s">
        <v>2221</v>
      </c>
      <c r="I1408" s="417" t="s">
        <v>2227</v>
      </c>
      <c r="J1408" s="416" t="s">
        <v>2227</v>
      </c>
      <c r="K1408" s="418" t="s">
        <v>2228</v>
      </c>
      <c r="L1408" s="416" t="s">
        <v>469</v>
      </c>
      <c r="M1408" s="316" t="s">
        <v>2313</v>
      </c>
      <c r="N1408" s="316" t="s">
        <v>1156</v>
      </c>
      <c r="O1408" s="415" t="s">
        <v>2200</v>
      </c>
      <c r="P1408" s="318" t="s">
        <v>1156</v>
      </c>
      <c r="Q1408" s="293" t="s">
        <v>2201</v>
      </c>
      <c r="R1408" s="293">
        <v>1</v>
      </c>
      <c r="S1408" s="517">
        <v>12836.04</v>
      </c>
      <c r="T1408" s="520" t="e">
        <f>+[1]!Tabla46[[#This Row],[Precio Unitario]]*[1]!Tabla46[[#This Row],[Cantidad de Insumos]]</f>
        <v>#REF!</v>
      </c>
      <c r="U1408" s="414">
        <v>239301</v>
      </c>
      <c r="V1408" s="328" t="s">
        <v>926</v>
      </c>
      <c r="W1408" s="420"/>
    </row>
    <row r="1409" spans="2:23" ht="18.75" customHeight="1" x14ac:dyDescent="0.2">
      <c r="B1409" s="419" t="e">
        <f>IF(Tabla46[[#This Row],[Tipos de Acciones]]="","",CONCATENATE(Tabla46[[#This Row],[POA]],".",Tabla46[[#This Row],[SRS]],".",Tabla46[[#This Row],[AREA]],".",Tabla46[[#This Row],[TIPO]]))</f>
        <v>#REF!</v>
      </c>
      <c r="C1409" s="419" t="e">
        <f>IF(Tabla46[[#This Row],[Tipos de Acciones]]="","",'Formulario PPGR1'!#REF!)</f>
        <v>#REF!</v>
      </c>
      <c r="D1409" s="419" t="e">
        <f>IF(Tabla46[[#This Row],[Tipos de Acciones]]="","",'Formulario PPGR1'!#REF!)</f>
        <v>#REF!</v>
      </c>
      <c r="E1409" s="419" t="e">
        <f>IF(Tabla46[[#This Row],[Tipos de Acciones]]="","",'Formulario PPGR1'!#REF!)</f>
        <v>#REF!</v>
      </c>
      <c r="F1409" s="419" t="e">
        <f>IF(Tabla46[[#This Row],[Tipos de Acciones]]="","",'Formulario PPGR1'!#REF!)</f>
        <v>#REF!</v>
      </c>
      <c r="G1409" s="416" t="s">
        <v>936</v>
      </c>
      <c r="H1409" s="416" t="s">
        <v>2221</v>
      </c>
      <c r="I1409" s="417" t="s">
        <v>2229</v>
      </c>
      <c r="J1409" s="416" t="s">
        <v>2229</v>
      </c>
      <c r="K1409" s="418" t="s">
        <v>2230</v>
      </c>
      <c r="L1409" s="416" t="s">
        <v>469</v>
      </c>
      <c r="M1409" s="316" t="s">
        <v>2313</v>
      </c>
      <c r="N1409" s="316" t="s">
        <v>1156</v>
      </c>
      <c r="O1409" s="415" t="s">
        <v>2200</v>
      </c>
      <c r="P1409" s="318" t="s">
        <v>1156</v>
      </c>
      <c r="Q1409" s="293" t="s">
        <v>2201</v>
      </c>
      <c r="R1409" s="293">
        <v>1</v>
      </c>
      <c r="S1409" s="517">
        <v>180000</v>
      </c>
      <c r="T1409" s="520" t="e">
        <f>+[1]!Tabla46[[#This Row],[Precio Unitario]]*[1]!Tabla46[[#This Row],[Cantidad de Insumos]]</f>
        <v>#REF!</v>
      </c>
      <c r="U1409" s="414">
        <v>263101</v>
      </c>
      <c r="V1409" s="328" t="s">
        <v>926</v>
      </c>
      <c r="W1409" s="420"/>
    </row>
    <row r="1410" spans="2:23" ht="18.75" hidden="1" customHeight="1" x14ac:dyDescent="0.2">
      <c r="B1410" s="419" t="e">
        <f>IF(Tabla46[[#This Row],[Tipos de Acciones]]="","",CONCATENATE(Tabla46[[#This Row],[POA]],".",Tabla46[[#This Row],[SRS]],".",Tabla46[[#This Row],[AREA]],".",Tabla46[[#This Row],[TIPO]]))</f>
        <v>#REF!</v>
      </c>
      <c r="C1410" s="419" t="e">
        <f>IF(Tabla46[[#This Row],[Tipos de Acciones]]="","",'Formulario PPGR1'!#REF!)</f>
        <v>#REF!</v>
      </c>
      <c r="D1410" s="419" t="e">
        <f>IF(Tabla46[[#This Row],[Tipos de Acciones]]="","",'Formulario PPGR1'!#REF!)</f>
        <v>#REF!</v>
      </c>
      <c r="E1410" s="419" t="e">
        <f>IF(Tabla46[[#This Row],[Tipos de Acciones]]="","",'Formulario PPGR1'!#REF!)</f>
        <v>#REF!</v>
      </c>
      <c r="F1410" s="419" t="e">
        <f>IF(Tabla46[[#This Row],[Tipos de Acciones]]="","",'Formulario PPGR1'!#REF!)</f>
        <v>#REF!</v>
      </c>
      <c r="G1410" s="416" t="s">
        <v>936</v>
      </c>
      <c r="H1410" s="416" t="s">
        <v>2221</v>
      </c>
      <c r="I1410" s="417" t="s">
        <v>2231</v>
      </c>
      <c r="J1410" s="416" t="s">
        <v>2231</v>
      </c>
      <c r="K1410" s="418" t="s">
        <v>2232</v>
      </c>
      <c r="L1410" s="416" t="s">
        <v>469</v>
      </c>
      <c r="M1410" s="316" t="s">
        <v>2313</v>
      </c>
      <c r="N1410" s="316" t="s">
        <v>1156</v>
      </c>
      <c r="O1410" s="415" t="s">
        <v>2200</v>
      </c>
      <c r="P1410" s="318" t="s">
        <v>1156</v>
      </c>
      <c r="Q1410" s="293" t="s">
        <v>2201</v>
      </c>
      <c r="R1410" s="293">
        <v>2</v>
      </c>
      <c r="S1410" s="517">
        <v>32099.97</v>
      </c>
      <c r="T1410" s="520" t="e">
        <f>+[1]!Tabla46[[#This Row],[Precio Unitario]]*[1]!Tabla46[[#This Row],[Cantidad de Insumos]]</f>
        <v>#REF!</v>
      </c>
      <c r="U1410" s="414">
        <v>239301</v>
      </c>
      <c r="V1410" s="328" t="s">
        <v>926</v>
      </c>
      <c r="W1410" s="420"/>
    </row>
    <row r="1411" spans="2:23" ht="18.75" hidden="1" customHeight="1" x14ac:dyDescent="0.2">
      <c r="B1411" s="419" t="e">
        <f>IF(Tabla46[[#This Row],[Tipos de Acciones]]="","",CONCATENATE(Tabla46[[#This Row],[POA]],".",Tabla46[[#This Row],[SRS]],".",Tabla46[[#This Row],[AREA]],".",Tabla46[[#This Row],[TIPO]]))</f>
        <v>#REF!</v>
      </c>
      <c r="C1411" s="419" t="e">
        <f>IF(Tabla46[[#This Row],[Tipos de Acciones]]="","",'Formulario PPGR1'!#REF!)</f>
        <v>#REF!</v>
      </c>
      <c r="D1411" s="419" t="e">
        <f>IF(Tabla46[[#This Row],[Tipos de Acciones]]="","",'Formulario PPGR1'!#REF!)</f>
        <v>#REF!</v>
      </c>
      <c r="E1411" s="419" t="e">
        <f>IF(Tabla46[[#This Row],[Tipos de Acciones]]="","",'Formulario PPGR1'!#REF!)</f>
        <v>#REF!</v>
      </c>
      <c r="F1411" s="419" t="e">
        <f>IF(Tabla46[[#This Row],[Tipos de Acciones]]="","",'Formulario PPGR1'!#REF!)</f>
        <v>#REF!</v>
      </c>
      <c r="G1411" s="416" t="s">
        <v>936</v>
      </c>
      <c r="H1411" s="416" t="s">
        <v>2206</v>
      </c>
      <c r="I1411" s="417" t="s">
        <v>2212</v>
      </c>
      <c r="J1411" s="416" t="s">
        <v>2212</v>
      </c>
      <c r="K1411" s="418" t="s">
        <v>2213</v>
      </c>
      <c r="L1411" s="416" t="s">
        <v>469</v>
      </c>
      <c r="M1411" s="316" t="s">
        <v>2314</v>
      </c>
      <c r="N1411" s="316" t="s">
        <v>1156</v>
      </c>
      <c r="O1411" s="415" t="s">
        <v>2200</v>
      </c>
      <c r="P1411" s="318" t="s">
        <v>1156</v>
      </c>
      <c r="Q1411" s="293" t="s">
        <v>2201</v>
      </c>
      <c r="R1411" s="293">
        <v>1</v>
      </c>
      <c r="S1411" s="517">
        <v>56050</v>
      </c>
      <c r="T1411" s="520" t="e">
        <f>+[1]!Tabla46[[#This Row],[Precio Unitario]]*[1]!Tabla46[[#This Row],[Cantidad de Insumos]]</f>
        <v>#REF!</v>
      </c>
      <c r="U1411" s="414">
        <v>261301</v>
      </c>
      <c r="V1411" s="328" t="s">
        <v>926</v>
      </c>
      <c r="W1411" s="420"/>
    </row>
    <row r="1412" spans="2:23" ht="18.75" hidden="1" customHeight="1" x14ac:dyDescent="0.2">
      <c r="B1412" s="419" t="e">
        <f>IF(Tabla46[[#This Row],[Tipos de Acciones]]="","",CONCATENATE(Tabla46[[#This Row],[POA]],".",Tabla46[[#This Row],[SRS]],".",Tabla46[[#This Row],[AREA]],".",Tabla46[[#This Row],[TIPO]]))</f>
        <v>#REF!</v>
      </c>
      <c r="C1412" s="419" t="e">
        <f>IF(Tabla46[[#This Row],[Tipos de Acciones]]="","",'Formulario PPGR1'!#REF!)</f>
        <v>#REF!</v>
      </c>
      <c r="D1412" s="419" t="e">
        <f>IF(Tabla46[[#This Row],[Tipos de Acciones]]="","",'Formulario PPGR1'!#REF!)</f>
        <v>#REF!</v>
      </c>
      <c r="E1412" s="419" t="e">
        <f>IF(Tabla46[[#This Row],[Tipos de Acciones]]="","",'Formulario PPGR1'!#REF!)</f>
        <v>#REF!</v>
      </c>
      <c r="F1412" s="419" t="e">
        <f>IF(Tabla46[[#This Row],[Tipos de Acciones]]="","",'Formulario PPGR1'!#REF!)</f>
        <v>#REF!</v>
      </c>
      <c r="G1412" s="416" t="s">
        <v>934</v>
      </c>
      <c r="H1412" s="416" t="s">
        <v>2206</v>
      </c>
      <c r="I1412" s="417" t="s">
        <v>2212</v>
      </c>
      <c r="J1412" s="416" t="s">
        <v>2212</v>
      </c>
      <c r="K1412" s="418" t="s">
        <v>2213</v>
      </c>
      <c r="L1412" s="416" t="s">
        <v>469</v>
      </c>
      <c r="M1412" s="316" t="s">
        <v>2314</v>
      </c>
      <c r="N1412" s="316" t="s">
        <v>1156</v>
      </c>
      <c r="O1412" s="415" t="s">
        <v>2200</v>
      </c>
      <c r="P1412" s="318" t="s">
        <v>1156</v>
      </c>
      <c r="Q1412" s="293" t="s">
        <v>2201</v>
      </c>
      <c r="R1412" s="293">
        <v>3</v>
      </c>
      <c r="S1412" s="517">
        <v>56050</v>
      </c>
      <c r="T1412" s="520" t="e">
        <f>+[1]!Tabla46[[#This Row],[Precio Unitario]]*[1]!Tabla46[[#This Row],[Cantidad de Insumos]]</f>
        <v>#REF!</v>
      </c>
      <c r="U1412" s="414">
        <v>261301</v>
      </c>
      <c r="V1412" s="328" t="s">
        <v>926</v>
      </c>
      <c r="W1412" s="420"/>
    </row>
    <row r="1413" spans="2:23" ht="18.75" hidden="1" customHeight="1" x14ac:dyDescent="0.2">
      <c r="B1413" s="419" t="e">
        <f>IF(Tabla46[[#This Row],[Tipos de Acciones]]="","",CONCATENATE(Tabla46[[#This Row],[POA]],".",Tabla46[[#This Row],[SRS]],".",Tabla46[[#This Row],[AREA]],".",Tabla46[[#This Row],[TIPO]]))</f>
        <v>#REF!</v>
      </c>
      <c r="C1413" s="419" t="e">
        <f>IF(Tabla46[[#This Row],[Tipos de Acciones]]="","",'Formulario PPGR1'!#REF!)</f>
        <v>#REF!</v>
      </c>
      <c r="D1413" s="419" t="e">
        <f>IF(Tabla46[[#This Row],[Tipos de Acciones]]="","",'Formulario PPGR1'!#REF!)</f>
        <v>#REF!</v>
      </c>
      <c r="E1413" s="419" t="e">
        <f>IF(Tabla46[[#This Row],[Tipos de Acciones]]="","",'Formulario PPGR1'!#REF!)</f>
        <v>#REF!</v>
      </c>
      <c r="F1413" s="419" t="e">
        <f>IF(Tabla46[[#This Row],[Tipos de Acciones]]="","",'Formulario PPGR1'!#REF!)</f>
        <v>#REF!</v>
      </c>
      <c r="G1413" s="416" t="s">
        <v>936</v>
      </c>
      <c r="H1413" s="416" t="s">
        <v>2215</v>
      </c>
      <c r="I1413" s="417" t="s">
        <v>2216</v>
      </c>
      <c r="J1413" s="416" t="s">
        <v>2216</v>
      </c>
      <c r="K1413" s="418" t="s">
        <v>2217</v>
      </c>
      <c r="L1413" s="416" t="s">
        <v>469</v>
      </c>
      <c r="M1413" s="316" t="s">
        <v>2314</v>
      </c>
      <c r="N1413" s="316" t="s">
        <v>1156</v>
      </c>
      <c r="O1413" s="415" t="s">
        <v>2200</v>
      </c>
      <c r="P1413" s="318" t="s">
        <v>1156</v>
      </c>
      <c r="Q1413" s="293" t="s">
        <v>2201</v>
      </c>
      <c r="R1413" s="293">
        <v>1</v>
      </c>
      <c r="S1413" s="517">
        <v>15000</v>
      </c>
      <c r="T1413" s="520" t="e">
        <f>+[1]!Tabla46[[#This Row],[Precio Unitario]]*[1]!Tabla46[[#This Row],[Cantidad de Insumos]]</f>
        <v>#REF!</v>
      </c>
      <c r="U1413" s="414">
        <v>239601</v>
      </c>
      <c r="V1413" s="328" t="s">
        <v>926</v>
      </c>
      <c r="W1413" s="420"/>
    </row>
    <row r="1414" spans="2:23" ht="18.75" hidden="1" customHeight="1" x14ac:dyDescent="0.2">
      <c r="B1414" s="419" t="e">
        <f>IF(Tabla46[[#This Row],[Tipos de Acciones]]="","",CONCATENATE(Tabla46[[#This Row],[POA]],".",Tabla46[[#This Row],[SRS]],".",Tabla46[[#This Row],[AREA]],".",Tabla46[[#This Row],[TIPO]]))</f>
        <v>#REF!</v>
      </c>
      <c r="C1414" s="419" t="e">
        <f>IF(Tabla46[[#This Row],[Tipos de Acciones]]="","",'Formulario PPGR1'!#REF!)</f>
        <v>#REF!</v>
      </c>
      <c r="D1414" s="419" t="e">
        <f>IF(Tabla46[[#This Row],[Tipos de Acciones]]="","",'Formulario PPGR1'!#REF!)</f>
        <v>#REF!</v>
      </c>
      <c r="E1414" s="419" t="e">
        <f>IF(Tabla46[[#This Row],[Tipos de Acciones]]="","",'Formulario PPGR1'!#REF!)</f>
        <v>#REF!</v>
      </c>
      <c r="F1414" s="419" t="e">
        <f>IF(Tabla46[[#This Row],[Tipos de Acciones]]="","",'Formulario PPGR1'!#REF!)</f>
        <v>#REF!</v>
      </c>
      <c r="G1414" s="416" t="s">
        <v>936</v>
      </c>
      <c r="H1414" s="416" t="s">
        <v>2218</v>
      </c>
      <c r="I1414" s="417" t="s">
        <v>2219</v>
      </c>
      <c r="J1414" s="416" t="s">
        <v>2219</v>
      </c>
      <c r="K1414" s="418" t="s">
        <v>2220</v>
      </c>
      <c r="L1414" s="416" t="s">
        <v>469</v>
      </c>
      <c r="M1414" s="316" t="s">
        <v>2314</v>
      </c>
      <c r="N1414" s="316" t="s">
        <v>1156</v>
      </c>
      <c r="O1414" s="415" t="s">
        <v>2200</v>
      </c>
      <c r="P1414" s="318" t="s">
        <v>1156</v>
      </c>
      <c r="Q1414" s="293" t="s">
        <v>2201</v>
      </c>
      <c r="R1414" s="293">
        <v>2</v>
      </c>
      <c r="S1414" s="517">
        <v>8600</v>
      </c>
      <c r="T1414" s="520" t="e">
        <f>+[1]!Tabla46[[#This Row],[Precio Unitario]]*[1]!Tabla46[[#This Row],[Cantidad de Insumos]]</f>
        <v>#REF!</v>
      </c>
      <c r="U1414" s="414">
        <v>239601</v>
      </c>
      <c r="V1414" s="328" t="s">
        <v>926</v>
      </c>
      <c r="W1414" s="420"/>
    </row>
    <row r="1415" spans="2:23" ht="18.75" hidden="1" customHeight="1" x14ac:dyDescent="0.2">
      <c r="B1415" s="419" t="e">
        <f>IF(Tabla46[[#This Row],[Tipos de Acciones]]="","",CONCATENATE(Tabla46[[#This Row],[POA]],".",Tabla46[[#This Row],[SRS]],".",Tabla46[[#This Row],[AREA]],".",Tabla46[[#This Row],[TIPO]]))</f>
        <v>#REF!</v>
      </c>
      <c r="C1415" s="419" t="e">
        <f>IF(Tabla46[[#This Row],[Tipos de Acciones]]="","",'Formulario PPGR1'!#REF!)</f>
        <v>#REF!</v>
      </c>
      <c r="D1415" s="419" t="e">
        <f>IF(Tabla46[[#This Row],[Tipos de Acciones]]="","",'Formulario PPGR1'!#REF!)</f>
        <v>#REF!</v>
      </c>
      <c r="E1415" s="419" t="e">
        <f>IF(Tabla46[[#This Row],[Tipos de Acciones]]="","",'Formulario PPGR1'!#REF!)</f>
        <v>#REF!</v>
      </c>
      <c r="F1415" s="419" t="e">
        <f>IF(Tabla46[[#This Row],[Tipos de Acciones]]="","",'Formulario PPGR1'!#REF!)</f>
        <v>#REF!</v>
      </c>
      <c r="G1415" s="416" t="s">
        <v>936</v>
      </c>
      <c r="H1415" s="416" t="s">
        <v>2221</v>
      </c>
      <c r="I1415" s="417" t="s">
        <v>2222</v>
      </c>
      <c r="J1415" s="416" t="s">
        <v>2222</v>
      </c>
      <c r="K1415" s="418" t="s">
        <v>2223</v>
      </c>
      <c r="L1415" s="416" t="s">
        <v>469</v>
      </c>
      <c r="M1415" s="316" t="s">
        <v>2314</v>
      </c>
      <c r="N1415" s="316" t="s">
        <v>1156</v>
      </c>
      <c r="O1415" s="415" t="s">
        <v>2200</v>
      </c>
      <c r="P1415" s="318" t="s">
        <v>1156</v>
      </c>
      <c r="Q1415" s="293" t="s">
        <v>2201</v>
      </c>
      <c r="R1415" s="293">
        <v>2</v>
      </c>
      <c r="S1415" s="517">
        <v>43660</v>
      </c>
      <c r="T1415" s="520" t="e">
        <f>+[1]!Tabla46[[#This Row],[Precio Unitario]]*[1]!Tabla46[[#This Row],[Cantidad de Insumos]]</f>
        <v>#REF!</v>
      </c>
      <c r="U1415" s="414">
        <v>261901</v>
      </c>
      <c r="V1415" s="328" t="s">
        <v>926</v>
      </c>
      <c r="W1415" s="420"/>
    </row>
    <row r="1416" spans="2:23" ht="18.75" hidden="1" customHeight="1" x14ac:dyDescent="0.2">
      <c r="B1416" s="419" t="e">
        <f>IF(Tabla46[[#This Row],[Tipos de Acciones]]="","",CONCATENATE(Tabla46[[#This Row],[POA]],".",Tabla46[[#This Row],[SRS]],".",Tabla46[[#This Row],[AREA]],".",Tabla46[[#This Row],[TIPO]]))</f>
        <v>#REF!</v>
      </c>
      <c r="C1416" s="419" t="e">
        <f>IF(Tabla46[[#This Row],[Tipos de Acciones]]="","",'Formulario PPGR1'!#REF!)</f>
        <v>#REF!</v>
      </c>
      <c r="D1416" s="419" t="e">
        <f>IF(Tabla46[[#This Row],[Tipos de Acciones]]="","",'Formulario PPGR1'!#REF!)</f>
        <v>#REF!</v>
      </c>
      <c r="E1416" s="419" t="e">
        <f>IF(Tabla46[[#This Row],[Tipos de Acciones]]="","",'Formulario PPGR1'!#REF!)</f>
        <v>#REF!</v>
      </c>
      <c r="F1416" s="419" t="e">
        <f>IF(Tabla46[[#This Row],[Tipos de Acciones]]="","",'Formulario PPGR1'!#REF!)</f>
        <v>#REF!</v>
      </c>
      <c r="G1416" s="416" t="s">
        <v>936</v>
      </c>
      <c r="H1416" s="416" t="s">
        <v>2221</v>
      </c>
      <c r="I1416" s="417" t="s">
        <v>2224</v>
      </c>
      <c r="J1416" s="416" t="s">
        <v>2224</v>
      </c>
      <c r="K1416" s="418" t="s">
        <v>2225</v>
      </c>
      <c r="L1416" s="416" t="s">
        <v>469</v>
      </c>
      <c r="M1416" s="316" t="s">
        <v>2314</v>
      </c>
      <c r="N1416" s="316" t="s">
        <v>1156</v>
      </c>
      <c r="O1416" s="415" t="s">
        <v>2200</v>
      </c>
      <c r="P1416" s="318" t="s">
        <v>1156</v>
      </c>
      <c r="Q1416" s="293" t="s">
        <v>2201</v>
      </c>
      <c r="R1416" s="293">
        <v>1</v>
      </c>
      <c r="S1416" s="517">
        <v>44333.33</v>
      </c>
      <c r="T1416" s="520" t="e">
        <f>+[1]!Tabla46[[#This Row],[Precio Unitario]]*[1]!Tabla46[[#This Row],[Cantidad de Insumos]]</f>
        <v>#REF!</v>
      </c>
      <c r="U1416" s="414">
        <v>239301</v>
      </c>
      <c r="V1416" s="328" t="s">
        <v>926</v>
      </c>
      <c r="W1416" s="420"/>
    </row>
    <row r="1417" spans="2:23" ht="18.75" hidden="1" customHeight="1" x14ac:dyDescent="0.2">
      <c r="B1417" s="419" t="e">
        <f>IF(Tabla46[[#This Row],[Tipos de Acciones]]="","",CONCATENATE(Tabla46[[#This Row],[POA]],".",Tabla46[[#This Row],[SRS]],".",Tabla46[[#This Row],[AREA]],".",Tabla46[[#This Row],[TIPO]]))</f>
        <v>#REF!</v>
      </c>
      <c r="C1417" s="419" t="e">
        <f>IF(Tabla46[[#This Row],[Tipos de Acciones]]="","",'Formulario PPGR1'!#REF!)</f>
        <v>#REF!</v>
      </c>
      <c r="D1417" s="419" t="e">
        <f>IF(Tabla46[[#This Row],[Tipos de Acciones]]="","",'Formulario PPGR1'!#REF!)</f>
        <v>#REF!</v>
      </c>
      <c r="E1417" s="419" t="e">
        <f>IF(Tabla46[[#This Row],[Tipos de Acciones]]="","",'Formulario PPGR1'!#REF!)</f>
        <v>#REF!</v>
      </c>
      <c r="F1417" s="419" t="e">
        <f>IF(Tabla46[[#This Row],[Tipos de Acciones]]="","",'Formulario PPGR1'!#REF!)</f>
        <v>#REF!</v>
      </c>
      <c r="G1417" s="416" t="s">
        <v>936</v>
      </c>
      <c r="H1417" s="416" t="s">
        <v>2221</v>
      </c>
      <c r="I1417" s="417" t="s">
        <v>2222</v>
      </c>
      <c r="J1417" s="416" t="s">
        <v>2222</v>
      </c>
      <c r="K1417" s="418" t="s">
        <v>2226</v>
      </c>
      <c r="L1417" s="416" t="s">
        <v>469</v>
      </c>
      <c r="M1417" s="316" t="s">
        <v>2314</v>
      </c>
      <c r="N1417" s="316" t="s">
        <v>1156</v>
      </c>
      <c r="O1417" s="415" t="s">
        <v>2200</v>
      </c>
      <c r="P1417" s="318" t="s">
        <v>1156</v>
      </c>
      <c r="Q1417" s="293" t="s">
        <v>2201</v>
      </c>
      <c r="R1417" s="293">
        <v>1</v>
      </c>
      <c r="S1417" s="517">
        <v>104465.4</v>
      </c>
      <c r="T1417" s="520" t="e">
        <f>+[1]!Tabla46[[#This Row],[Precio Unitario]]*[1]!Tabla46[[#This Row],[Cantidad de Insumos]]</f>
        <v>#REF!</v>
      </c>
      <c r="U1417" s="414">
        <v>239301</v>
      </c>
      <c r="V1417" s="328" t="s">
        <v>926</v>
      </c>
      <c r="W1417" s="420"/>
    </row>
    <row r="1418" spans="2:23" ht="18.75" hidden="1" customHeight="1" x14ac:dyDescent="0.2">
      <c r="B1418" s="419" t="e">
        <f>IF(Tabla46[[#This Row],[Tipos de Acciones]]="","",CONCATENATE(Tabla46[[#This Row],[POA]],".",Tabla46[[#This Row],[SRS]],".",Tabla46[[#This Row],[AREA]],".",Tabla46[[#This Row],[TIPO]]))</f>
        <v>#REF!</v>
      </c>
      <c r="C1418" s="419" t="e">
        <f>IF(Tabla46[[#This Row],[Tipos de Acciones]]="","",'Formulario PPGR1'!#REF!)</f>
        <v>#REF!</v>
      </c>
      <c r="D1418" s="419" t="e">
        <f>IF(Tabla46[[#This Row],[Tipos de Acciones]]="","",'Formulario PPGR1'!#REF!)</f>
        <v>#REF!</v>
      </c>
      <c r="E1418" s="419" t="e">
        <f>IF(Tabla46[[#This Row],[Tipos de Acciones]]="","",'Formulario PPGR1'!#REF!)</f>
        <v>#REF!</v>
      </c>
      <c r="F1418" s="419" t="e">
        <f>IF(Tabla46[[#This Row],[Tipos de Acciones]]="","",'Formulario PPGR1'!#REF!)</f>
        <v>#REF!</v>
      </c>
      <c r="G1418" s="416" t="s">
        <v>936</v>
      </c>
      <c r="H1418" s="416" t="s">
        <v>2221</v>
      </c>
      <c r="I1418" s="417" t="s">
        <v>2227</v>
      </c>
      <c r="J1418" s="416" t="s">
        <v>2227</v>
      </c>
      <c r="K1418" s="418" t="s">
        <v>2228</v>
      </c>
      <c r="L1418" s="416" t="s">
        <v>469</v>
      </c>
      <c r="M1418" s="316" t="s">
        <v>2314</v>
      </c>
      <c r="N1418" s="316" t="s">
        <v>1156</v>
      </c>
      <c r="O1418" s="415" t="s">
        <v>2200</v>
      </c>
      <c r="P1418" s="318" t="s">
        <v>1156</v>
      </c>
      <c r="Q1418" s="293" t="s">
        <v>2201</v>
      </c>
      <c r="R1418" s="293">
        <v>1</v>
      </c>
      <c r="S1418" s="517">
        <v>12836.04</v>
      </c>
      <c r="T1418" s="520" t="e">
        <f>+[1]!Tabla46[[#This Row],[Precio Unitario]]*[1]!Tabla46[[#This Row],[Cantidad de Insumos]]</f>
        <v>#REF!</v>
      </c>
      <c r="U1418" s="414">
        <v>239301</v>
      </c>
      <c r="V1418" s="328" t="s">
        <v>926</v>
      </c>
      <c r="W1418" s="420"/>
    </row>
    <row r="1419" spans="2:23" ht="18.75" customHeight="1" x14ac:dyDescent="0.2">
      <c r="B1419" s="419" t="e">
        <f>IF(Tabla46[[#This Row],[Tipos de Acciones]]="","",CONCATENATE(Tabla46[[#This Row],[POA]],".",Tabla46[[#This Row],[SRS]],".",Tabla46[[#This Row],[AREA]],".",Tabla46[[#This Row],[TIPO]]))</f>
        <v>#REF!</v>
      </c>
      <c r="C1419" s="419" t="e">
        <f>IF(Tabla46[[#This Row],[Tipos de Acciones]]="","",'Formulario PPGR1'!#REF!)</f>
        <v>#REF!</v>
      </c>
      <c r="D1419" s="419" t="e">
        <f>IF(Tabla46[[#This Row],[Tipos de Acciones]]="","",'Formulario PPGR1'!#REF!)</f>
        <v>#REF!</v>
      </c>
      <c r="E1419" s="419" t="e">
        <f>IF(Tabla46[[#This Row],[Tipos de Acciones]]="","",'Formulario PPGR1'!#REF!)</f>
        <v>#REF!</v>
      </c>
      <c r="F1419" s="419" t="e">
        <f>IF(Tabla46[[#This Row],[Tipos de Acciones]]="","",'Formulario PPGR1'!#REF!)</f>
        <v>#REF!</v>
      </c>
      <c r="G1419" s="416" t="s">
        <v>936</v>
      </c>
      <c r="H1419" s="416" t="s">
        <v>2221</v>
      </c>
      <c r="I1419" s="417" t="s">
        <v>2229</v>
      </c>
      <c r="J1419" s="416" t="s">
        <v>2229</v>
      </c>
      <c r="K1419" s="418" t="s">
        <v>2230</v>
      </c>
      <c r="L1419" s="416" t="s">
        <v>469</v>
      </c>
      <c r="M1419" s="316" t="s">
        <v>2314</v>
      </c>
      <c r="N1419" s="316" t="s">
        <v>1156</v>
      </c>
      <c r="O1419" s="415" t="s">
        <v>2200</v>
      </c>
      <c r="P1419" s="318" t="s">
        <v>1156</v>
      </c>
      <c r="Q1419" s="293" t="s">
        <v>2201</v>
      </c>
      <c r="R1419" s="293">
        <v>1</v>
      </c>
      <c r="S1419" s="517">
        <v>180000</v>
      </c>
      <c r="T1419" s="520" t="e">
        <f>+[1]!Tabla46[[#This Row],[Precio Unitario]]*[1]!Tabla46[[#This Row],[Cantidad de Insumos]]</f>
        <v>#REF!</v>
      </c>
      <c r="U1419" s="414">
        <v>263101</v>
      </c>
      <c r="V1419" s="328" t="s">
        <v>926</v>
      </c>
      <c r="W1419" s="420"/>
    </row>
    <row r="1420" spans="2:23" ht="18.75" hidden="1" customHeight="1" x14ac:dyDescent="0.2">
      <c r="B1420" s="419" t="e">
        <f>IF(Tabla46[[#This Row],[Tipos de Acciones]]="","",CONCATENATE(Tabla46[[#This Row],[POA]],".",Tabla46[[#This Row],[SRS]],".",Tabla46[[#This Row],[AREA]],".",Tabla46[[#This Row],[TIPO]]))</f>
        <v>#REF!</v>
      </c>
      <c r="C1420" s="419" t="e">
        <f>IF(Tabla46[[#This Row],[Tipos de Acciones]]="","",'Formulario PPGR1'!#REF!)</f>
        <v>#REF!</v>
      </c>
      <c r="D1420" s="419" t="e">
        <f>IF(Tabla46[[#This Row],[Tipos de Acciones]]="","",'Formulario PPGR1'!#REF!)</f>
        <v>#REF!</v>
      </c>
      <c r="E1420" s="419" t="e">
        <f>IF(Tabla46[[#This Row],[Tipos de Acciones]]="","",'Formulario PPGR1'!#REF!)</f>
        <v>#REF!</v>
      </c>
      <c r="F1420" s="419" t="e">
        <f>IF(Tabla46[[#This Row],[Tipos de Acciones]]="","",'Formulario PPGR1'!#REF!)</f>
        <v>#REF!</v>
      </c>
      <c r="G1420" s="416" t="s">
        <v>936</v>
      </c>
      <c r="H1420" s="416" t="s">
        <v>2221</v>
      </c>
      <c r="I1420" s="417" t="s">
        <v>2231</v>
      </c>
      <c r="J1420" s="416" t="s">
        <v>2231</v>
      </c>
      <c r="K1420" s="418" t="s">
        <v>2232</v>
      </c>
      <c r="L1420" s="416" t="s">
        <v>469</v>
      </c>
      <c r="M1420" s="316" t="s">
        <v>2314</v>
      </c>
      <c r="N1420" s="316" t="s">
        <v>1156</v>
      </c>
      <c r="O1420" s="415" t="s">
        <v>2200</v>
      </c>
      <c r="P1420" s="318" t="s">
        <v>1156</v>
      </c>
      <c r="Q1420" s="293" t="s">
        <v>2201</v>
      </c>
      <c r="R1420" s="293">
        <v>2</v>
      </c>
      <c r="S1420" s="517">
        <v>32099.97</v>
      </c>
      <c r="T1420" s="520" t="e">
        <f>+[1]!Tabla46[[#This Row],[Precio Unitario]]*[1]!Tabla46[[#This Row],[Cantidad de Insumos]]</f>
        <v>#REF!</v>
      </c>
      <c r="U1420" s="414">
        <v>239301</v>
      </c>
      <c r="V1420" s="328" t="s">
        <v>926</v>
      </c>
      <c r="W1420" s="420"/>
    </row>
    <row r="1421" spans="2:23" ht="18.75" hidden="1" customHeight="1" x14ac:dyDescent="0.2">
      <c r="B1421" s="419" t="e">
        <f>IF(Tabla46[[#This Row],[Tipos de Acciones]]="","",CONCATENATE(Tabla46[[#This Row],[POA]],".",Tabla46[[#This Row],[SRS]],".",Tabla46[[#This Row],[AREA]],".",Tabla46[[#This Row],[TIPO]]))</f>
        <v>#REF!</v>
      </c>
      <c r="C1421" s="419" t="e">
        <f>IF(Tabla46[[#This Row],[Tipos de Acciones]]="","",'Formulario PPGR1'!#REF!)</f>
        <v>#REF!</v>
      </c>
      <c r="D1421" s="419" t="e">
        <f>IF(Tabla46[[#This Row],[Tipos de Acciones]]="","",'Formulario PPGR1'!#REF!)</f>
        <v>#REF!</v>
      </c>
      <c r="E1421" s="419" t="e">
        <f>IF(Tabla46[[#This Row],[Tipos de Acciones]]="","",'Formulario PPGR1'!#REF!)</f>
        <v>#REF!</v>
      </c>
      <c r="F1421" s="419" t="e">
        <f>IF(Tabla46[[#This Row],[Tipos de Acciones]]="","",'Formulario PPGR1'!#REF!)</f>
        <v>#REF!</v>
      </c>
      <c r="G1421" s="416" t="s">
        <v>936</v>
      </c>
      <c r="H1421" s="416" t="s">
        <v>2221</v>
      </c>
      <c r="I1421" s="417" t="s">
        <v>2233</v>
      </c>
      <c r="J1421" s="416" t="s">
        <v>2234</v>
      </c>
      <c r="K1421" s="418" t="s">
        <v>2235</v>
      </c>
      <c r="L1421" s="416" t="s">
        <v>469</v>
      </c>
      <c r="M1421" s="316" t="s">
        <v>2314</v>
      </c>
      <c r="N1421" s="316" t="s">
        <v>1156</v>
      </c>
      <c r="O1421" s="415" t="s">
        <v>2200</v>
      </c>
      <c r="P1421" s="318" t="s">
        <v>1156</v>
      </c>
      <c r="Q1421" s="293" t="s">
        <v>2201</v>
      </c>
      <c r="R1421" s="293">
        <v>1</v>
      </c>
      <c r="S1421" s="517">
        <v>8270</v>
      </c>
      <c r="T1421" s="520" t="e">
        <f>+[1]!Tabla46[[#This Row],[Precio Unitario]]*[1]!Tabla46[[#This Row],[Cantidad de Insumos]]</f>
        <v>#REF!</v>
      </c>
      <c r="U1421" s="414">
        <v>239301</v>
      </c>
      <c r="V1421" s="328" t="s">
        <v>926</v>
      </c>
      <c r="W1421" s="420"/>
    </row>
    <row r="1422" spans="2:23" ht="18.75" hidden="1" customHeight="1" x14ac:dyDescent="0.2">
      <c r="B1422" s="419" t="e">
        <f>IF(Tabla46[[#This Row],[Tipos de Acciones]]="","",CONCATENATE(Tabla46[[#This Row],[POA]],".",Tabla46[[#This Row],[SRS]],".",Tabla46[[#This Row],[AREA]],".",Tabla46[[#This Row],[TIPO]]))</f>
        <v>#REF!</v>
      </c>
      <c r="C1422" s="419" t="e">
        <f>IF(Tabla46[[#This Row],[Tipos de Acciones]]="","",'Formulario PPGR1'!#REF!)</f>
        <v>#REF!</v>
      </c>
      <c r="D1422" s="419" t="e">
        <f>IF(Tabla46[[#This Row],[Tipos de Acciones]]="","",'Formulario PPGR1'!#REF!)</f>
        <v>#REF!</v>
      </c>
      <c r="E1422" s="419" t="e">
        <f>IF(Tabla46[[#This Row],[Tipos de Acciones]]="","",'Formulario PPGR1'!#REF!)</f>
        <v>#REF!</v>
      </c>
      <c r="F1422" s="419" t="e">
        <f>IF(Tabla46[[#This Row],[Tipos de Acciones]]="","",'Formulario PPGR1'!#REF!)</f>
        <v>#REF!</v>
      </c>
      <c r="G1422" s="416" t="s">
        <v>936</v>
      </c>
      <c r="H1422" s="416" t="s">
        <v>2221</v>
      </c>
      <c r="I1422" s="417" t="s">
        <v>2236</v>
      </c>
      <c r="J1422" s="416" t="s">
        <v>2236</v>
      </c>
      <c r="K1422" s="418" t="s">
        <v>2237</v>
      </c>
      <c r="L1422" s="416" t="s">
        <v>469</v>
      </c>
      <c r="M1422" s="316" t="s">
        <v>2314</v>
      </c>
      <c r="N1422" s="316" t="s">
        <v>1156</v>
      </c>
      <c r="O1422" s="415" t="s">
        <v>2200</v>
      </c>
      <c r="P1422" s="318" t="s">
        <v>1156</v>
      </c>
      <c r="Q1422" s="293" t="s">
        <v>2201</v>
      </c>
      <c r="R1422" s="293">
        <v>2</v>
      </c>
      <c r="S1422" s="517">
        <v>15733.33</v>
      </c>
      <c r="T1422" s="520" t="e">
        <f>+[1]!Tabla46[[#This Row],[Precio Unitario]]*[1]!Tabla46[[#This Row],[Cantidad de Insumos]]</f>
        <v>#REF!</v>
      </c>
      <c r="U1422" s="414">
        <v>239301</v>
      </c>
      <c r="V1422" s="328" t="s">
        <v>926</v>
      </c>
      <c r="W1422" s="420"/>
    </row>
    <row r="1423" spans="2:23" ht="18.75" hidden="1" customHeight="1" x14ac:dyDescent="0.2">
      <c r="B1423" s="419" t="e">
        <f>IF(Tabla46[[#This Row],[Tipos de Acciones]]="","",CONCATENATE(Tabla46[[#This Row],[POA]],".",Tabla46[[#This Row],[SRS]],".",Tabla46[[#This Row],[AREA]],".",Tabla46[[#This Row],[TIPO]]))</f>
        <v>#REF!</v>
      </c>
      <c r="C1423" s="419" t="e">
        <f>IF(Tabla46[[#This Row],[Tipos de Acciones]]="","",'Formulario PPGR1'!#REF!)</f>
        <v>#REF!</v>
      </c>
      <c r="D1423" s="419" t="e">
        <f>IF(Tabla46[[#This Row],[Tipos de Acciones]]="","",'Formulario PPGR1'!#REF!)</f>
        <v>#REF!</v>
      </c>
      <c r="E1423" s="419" t="e">
        <f>IF(Tabla46[[#This Row],[Tipos de Acciones]]="","",'Formulario PPGR1'!#REF!)</f>
        <v>#REF!</v>
      </c>
      <c r="F1423" s="419" t="e">
        <f>IF(Tabla46[[#This Row],[Tipos de Acciones]]="","",'Formulario PPGR1'!#REF!)</f>
        <v>#REF!</v>
      </c>
      <c r="G1423" s="416" t="s">
        <v>936</v>
      </c>
      <c r="H1423" s="416" t="s">
        <v>2221</v>
      </c>
      <c r="I1423" s="417" t="s">
        <v>2236</v>
      </c>
      <c r="J1423" s="416" t="s">
        <v>2236</v>
      </c>
      <c r="K1423" s="418" t="s">
        <v>2238</v>
      </c>
      <c r="L1423" s="416" t="s">
        <v>469</v>
      </c>
      <c r="M1423" s="316" t="s">
        <v>2314</v>
      </c>
      <c r="N1423" s="316" t="s">
        <v>1156</v>
      </c>
      <c r="O1423" s="415" t="s">
        <v>2200</v>
      </c>
      <c r="P1423" s="318" t="s">
        <v>1156</v>
      </c>
      <c r="Q1423" s="293" t="s">
        <v>2201</v>
      </c>
      <c r="R1423" s="293">
        <v>2</v>
      </c>
      <c r="S1423" s="517">
        <v>4500</v>
      </c>
      <c r="T1423" s="520" t="e">
        <f>+[1]!Tabla46[[#This Row],[Precio Unitario]]*[1]!Tabla46[[#This Row],[Cantidad de Insumos]]</f>
        <v>#REF!</v>
      </c>
      <c r="U1423" s="414">
        <v>239301</v>
      </c>
      <c r="V1423" s="328" t="s">
        <v>926</v>
      </c>
      <c r="W1423" s="420"/>
    </row>
    <row r="1424" spans="2:23" ht="18.75" hidden="1" customHeight="1" x14ac:dyDescent="0.2">
      <c r="B1424" s="419" t="e">
        <f>IF(Tabla46[[#This Row],[Tipos de Acciones]]="","",CONCATENATE(Tabla46[[#This Row],[POA]],".",Tabla46[[#This Row],[SRS]],".",Tabla46[[#This Row],[AREA]],".",Tabla46[[#This Row],[TIPO]]))</f>
        <v>#REF!</v>
      </c>
      <c r="C1424" s="419" t="e">
        <f>IF(Tabla46[[#This Row],[Tipos de Acciones]]="","",'Formulario PPGR1'!#REF!)</f>
        <v>#REF!</v>
      </c>
      <c r="D1424" s="419" t="e">
        <f>IF(Tabla46[[#This Row],[Tipos de Acciones]]="","",'Formulario PPGR1'!#REF!)</f>
        <v>#REF!</v>
      </c>
      <c r="E1424" s="419" t="e">
        <f>IF(Tabla46[[#This Row],[Tipos de Acciones]]="","",'Formulario PPGR1'!#REF!)</f>
        <v>#REF!</v>
      </c>
      <c r="F1424" s="419" t="e">
        <f>IF(Tabla46[[#This Row],[Tipos de Acciones]]="","",'Formulario PPGR1'!#REF!)</f>
        <v>#REF!</v>
      </c>
      <c r="G1424" s="416" t="s">
        <v>936</v>
      </c>
      <c r="H1424" s="416" t="s">
        <v>2221</v>
      </c>
      <c r="I1424" s="417" t="s">
        <v>2236</v>
      </c>
      <c r="J1424" s="416" t="s">
        <v>2236</v>
      </c>
      <c r="K1424" s="418" t="s">
        <v>2239</v>
      </c>
      <c r="L1424" s="416" t="s">
        <v>469</v>
      </c>
      <c r="M1424" s="316" t="s">
        <v>2314</v>
      </c>
      <c r="N1424" s="316" t="s">
        <v>1156</v>
      </c>
      <c r="O1424" s="415" t="s">
        <v>2200</v>
      </c>
      <c r="P1424" s="318" t="s">
        <v>1156</v>
      </c>
      <c r="Q1424" s="293" t="s">
        <v>2201</v>
      </c>
      <c r="R1424" s="293">
        <v>2</v>
      </c>
      <c r="S1424" s="517">
        <v>15733.33</v>
      </c>
      <c r="T1424" s="520" t="e">
        <f>+[1]!Tabla46[[#This Row],[Precio Unitario]]*[1]!Tabla46[[#This Row],[Cantidad de Insumos]]</f>
        <v>#REF!</v>
      </c>
      <c r="U1424" s="414">
        <v>239301</v>
      </c>
      <c r="V1424" s="328" t="s">
        <v>926</v>
      </c>
      <c r="W1424" s="420"/>
    </row>
    <row r="1425" spans="2:23" ht="18.75" hidden="1" customHeight="1" x14ac:dyDescent="0.2">
      <c r="B1425" s="419" t="e">
        <f>IF(Tabla46[[#This Row],[Tipos de Acciones]]="","",CONCATENATE(Tabla46[[#This Row],[POA]],".",Tabla46[[#This Row],[SRS]],".",Tabla46[[#This Row],[AREA]],".",Tabla46[[#This Row],[TIPO]]))</f>
        <v>#REF!</v>
      </c>
      <c r="C1425" s="419" t="e">
        <f>IF(Tabla46[[#This Row],[Tipos de Acciones]]="","",'Formulario PPGR1'!#REF!)</f>
        <v>#REF!</v>
      </c>
      <c r="D1425" s="419" t="e">
        <f>IF(Tabla46[[#This Row],[Tipos de Acciones]]="","",'Formulario PPGR1'!#REF!)</f>
        <v>#REF!</v>
      </c>
      <c r="E1425" s="419" t="e">
        <f>IF(Tabla46[[#This Row],[Tipos de Acciones]]="","",'Formulario PPGR1'!#REF!)</f>
        <v>#REF!</v>
      </c>
      <c r="F1425" s="419" t="e">
        <f>IF(Tabla46[[#This Row],[Tipos de Acciones]]="","",'Formulario PPGR1'!#REF!)</f>
        <v>#REF!</v>
      </c>
      <c r="G1425" s="416" t="s">
        <v>936</v>
      </c>
      <c r="H1425" s="416" t="s">
        <v>2221</v>
      </c>
      <c r="I1425" s="417" t="s">
        <v>2236</v>
      </c>
      <c r="J1425" s="416" t="s">
        <v>2236</v>
      </c>
      <c r="K1425" s="418" t="s">
        <v>2240</v>
      </c>
      <c r="L1425" s="416" t="s">
        <v>469</v>
      </c>
      <c r="M1425" s="316" t="s">
        <v>2314</v>
      </c>
      <c r="N1425" s="316" t="s">
        <v>1156</v>
      </c>
      <c r="O1425" s="415" t="s">
        <v>2200</v>
      </c>
      <c r="P1425" s="318" t="s">
        <v>1156</v>
      </c>
      <c r="Q1425" s="293" t="s">
        <v>2201</v>
      </c>
      <c r="R1425" s="293">
        <v>2</v>
      </c>
      <c r="S1425" s="517">
        <v>4500</v>
      </c>
      <c r="T1425" s="520" t="e">
        <f>+[1]!Tabla46[[#This Row],[Precio Unitario]]*[1]!Tabla46[[#This Row],[Cantidad de Insumos]]</f>
        <v>#REF!</v>
      </c>
      <c r="U1425" s="414">
        <v>239301</v>
      </c>
      <c r="V1425" s="328" t="s">
        <v>926</v>
      </c>
      <c r="W1425" s="420"/>
    </row>
    <row r="1426" spans="2:23" ht="18.75" hidden="1" customHeight="1" x14ac:dyDescent="0.2">
      <c r="B1426" s="419" t="e">
        <f>IF(Tabla46[[#This Row],[Tipos de Acciones]]="","",CONCATENATE(Tabla46[[#This Row],[POA]],".",Tabla46[[#This Row],[SRS]],".",Tabla46[[#This Row],[AREA]],".",Tabla46[[#This Row],[TIPO]]))</f>
        <v>#REF!</v>
      </c>
      <c r="C1426" s="419" t="e">
        <f>IF(Tabla46[[#This Row],[Tipos de Acciones]]="","",'Formulario PPGR1'!#REF!)</f>
        <v>#REF!</v>
      </c>
      <c r="D1426" s="419" t="e">
        <f>IF(Tabla46[[#This Row],[Tipos de Acciones]]="","",'Formulario PPGR1'!#REF!)</f>
        <v>#REF!</v>
      </c>
      <c r="E1426" s="419" t="e">
        <f>IF(Tabla46[[#This Row],[Tipos de Acciones]]="","",'Formulario PPGR1'!#REF!)</f>
        <v>#REF!</v>
      </c>
      <c r="F1426" s="419" t="e">
        <f>IF(Tabla46[[#This Row],[Tipos de Acciones]]="","",'Formulario PPGR1'!#REF!)</f>
        <v>#REF!</v>
      </c>
      <c r="G1426" s="416" t="s">
        <v>936</v>
      </c>
      <c r="H1426" s="416" t="s">
        <v>2221</v>
      </c>
      <c r="I1426" s="417" t="s">
        <v>2241</v>
      </c>
      <c r="J1426" s="416" t="s">
        <v>2241</v>
      </c>
      <c r="K1426" s="418" t="s">
        <v>2242</v>
      </c>
      <c r="L1426" s="416" t="s">
        <v>469</v>
      </c>
      <c r="M1426" s="316" t="s">
        <v>2314</v>
      </c>
      <c r="N1426" s="316" t="s">
        <v>1156</v>
      </c>
      <c r="O1426" s="415" t="s">
        <v>2200</v>
      </c>
      <c r="P1426" s="318" t="s">
        <v>1156</v>
      </c>
      <c r="Q1426" s="293" t="s">
        <v>2201</v>
      </c>
      <c r="R1426" s="293">
        <v>2</v>
      </c>
      <c r="S1426" s="517">
        <v>980</v>
      </c>
      <c r="T1426" s="520" t="e">
        <f>+[1]!Tabla46[[#This Row],[Precio Unitario]]*[1]!Tabla46[[#This Row],[Cantidad de Insumos]]</f>
        <v>#REF!</v>
      </c>
      <c r="U1426" s="414">
        <v>239301</v>
      </c>
      <c r="V1426" s="328" t="s">
        <v>926</v>
      </c>
      <c r="W1426" s="420"/>
    </row>
    <row r="1427" spans="2:23" ht="18.75" hidden="1" customHeight="1" x14ac:dyDescent="0.2">
      <c r="B1427" s="419" t="e">
        <f>IF(Tabla46[[#This Row],[Tipos de Acciones]]="","",CONCATENATE(Tabla46[[#This Row],[POA]],".",Tabla46[[#This Row],[SRS]],".",Tabla46[[#This Row],[AREA]],".",Tabla46[[#This Row],[TIPO]]))</f>
        <v>#REF!</v>
      </c>
      <c r="C1427" s="419" t="e">
        <f>IF(Tabla46[[#This Row],[Tipos de Acciones]]="","",'Formulario PPGR1'!#REF!)</f>
        <v>#REF!</v>
      </c>
      <c r="D1427" s="419" t="e">
        <f>IF(Tabla46[[#This Row],[Tipos de Acciones]]="","",'Formulario PPGR1'!#REF!)</f>
        <v>#REF!</v>
      </c>
      <c r="E1427" s="419" t="e">
        <f>IF(Tabla46[[#This Row],[Tipos de Acciones]]="","",'Formulario PPGR1'!#REF!)</f>
        <v>#REF!</v>
      </c>
      <c r="F1427" s="419" t="e">
        <f>IF(Tabla46[[#This Row],[Tipos de Acciones]]="","",'Formulario PPGR1'!#REF!)</f>
        <v>#REF!</v>
      </c>
      <c r="G1427" s="416" t="s">
        <v>936</v>
      </c>
      <c r="H1427" s="416" t="s">
        <v>2221</v>
      </c>
      <c r="I1427" s="417" t="s">
        <v>2241</v>
      </c>
      <c r="J1427" s="416" t="s">
        <v>2241</v>
      </c>
      <c r="K1427" s="418" t="s">
        <v>2243</v>
      </c>
      <c r="L1427" s="416" t="s">
        <v>469</v>
      </c>
      <c r="M1427" s="316" t="s">
        <v>2314</v>
      </c>
      <c r="N1427" s="316" t="s">
        <v>1156</v>
      </c>
      <c r="O1427" s="415" t="s">
        <v>2200</v>
      </c>
      <c r="P1427" s="318" t="s">
        <v>1156</v>
      </c>
      <c r="Q1427" s="293" t="s">
        <v>2201</v>
      </c>
      <c r="R1427" s="293">
        <v>2</v>
      </c>
      <c r="S1427" s="517">
        <v>3520</v>
      </c>
      <c r="T1427" s="520" t="e">
        <f>+[1]!Tabla46[[#This Row],[Precio Unitario]]*[1]!Tabla46[[#This Row],[Cantidad de Insumos]]</f>
        <v>#REF!</v>
      </c>
      <c r="U1427" s="414">
        <v>239301</v>
      </c>
      <c r="V1427" s="328" t="s">
        <v>926</v>
      </c>
      <c r="W1427" s="420"/>
    </row>
    <row r="1428" spans="2:23" ht="18.75" hidden="1" customHeight="1" x14ac:dyDescent="0.2">
      <c r="B1428" s="419" t="e">
        <f>IF(Tabla46[[#This Row],[Tipos de Acciones]]="","",CONCATENATE(Tabla46[[#This Row],[POA]],".",Tabla46[[#This Row],[SRS]],".",Tabla46[[#This Row],[AREA]],".",Tabla46[[#This Row],[TIPO]]))</f>
        <v>#REF!</v>
      </c>
      <c r="C1428" s="419" t="e">
        <f>IF(Tabla46[[#This Row],[Tipos de Acciones]]="","",'Formulario PPGR1'!#REF!)</f>
        <v>#REF!</v>
      </c>
      <c r="D1428" s="419" t="e">
        <f>IF(Tabla46[[#This Row],[Tipos de Acciones]]="","",'Formulario PPGR1'!#REF!)</f>
        <v>#REF!</v>
      </c>
      <c r="E1428" s="419" t="e">
        <f>IF(Tabla46[[#This Row],[Tipos de Acciones]]="","",'Formulario PPGR1'!#REF!)</f>
        <v>#REF!</v>
      </c>
      <c r="F1428" s="419" t="e">
        <f>IF(Tabla46[[#This Row],[Tipos de Acciones]]="","",'Formulario PPGR1'!#REF!)</f>
        <v>#REF!</v>
      </c>
      <c r="G1428" s="416" t="s">
        <v>936</v>
      </c>
      <c r="H1428" s="416" t="s">
        <v>2221</v>
      </c>
      <c r="I1428" s="417" t="s">
        <v>2244</v>
      </c>
      <c r="J1428" s="416" t="s">
        <v>2244</v>
      </c>
      <c r="K1428" s="418" t="s">
        <v>2245</v>
      </c>
      <c r="L1428" s="416" t="s">
        <v>469</v>
      </c>
      <c r="M1428" s="316" t="s">
        <v>2314</v>
      </c>
      <c r="N1428" s="316" t="s">
        <v>1156</v>
      </c>
      <c r="O1428" s="415" t="s">
        <v>2200</v>
      </c>
      <c r="P1428" s="318" t="s">
        <v>1156</v>
      </c>
      <c r="Q1428" s="293" t="s">
        <v>2201</v>
      </c>
      <c r="R1428" s="293">
        <v>1</v>
      </c>
      <c r="S1428" s="517">
        <v>14666.65</v>
      </c>
      <c r="T1428" s="520" t="e">
        <f>+[1]!Tabla46[[#This Row],[Precio Unitario]]*[1]!Tabla46[[#This Row],[Cantidad de Insumos]]</f>
        <v>#REF!</v>
      </c>
      <c r="U1428" s="414">
        <v>239601</v>
      </c>
      <c r="V1428" s="328" t="s">
        <v>926</v>
      </c>
      <c r="W1428" s="420"/>
    </row>
    <row r="1429" spans="2:23" ht="18.75" hidden="1" customHeight="1" x14ac:dyDescent="0.2">
      <c r="B1429" s="419" t="e">
        <f>IF(Tabla46[[#This Row],[Tipos de Acciones]]="","",CONCATENATE(Tabla46[[#This Row],[POA]],".",Tabla46[[#This Row],[SRS]],".",Tabla46[[#This Row],[AREA]],".",Tabla46[[#This Row],[TIPO]]))</f>
        <v>#REF!</v>
      </c>
      <c r="C1429" s="419" t="e">
        <f>IF(Tabla46[[#This Row],[Tipos de Acciones]]="","",'Formulario PPGR1'!#REF!)</f>
        <v>#REF!</v>
      </c>
      <c r="D1429" s="419" t="e">
        <f>IF(Tabla46[[#This Row],[Tipos de Acciones]]="","",'Formulario PPGR1'!#REF!)</f>
        <v>#REF!</v>
      </c>
      <c r="E1429" s="419" t="e">
        <f>IF(Tabla46[[#This Row],[Tipos de Acciones]]="","",'Formulario PPGR1'!#REF!)</f>
        <v>#REF!</v>
      </c>
      <c r="F1429" s="419" t="e">
        <f>IF(Tabla46[[#This Row],[Tipos de Acciones]]="","",'Formulario PPGR1'!#REF!)</f>
        <v>#REF!</v>
      </c>
      <c r="G1429" s="416" t="s">
        <v>936</v>
      </c>
      <c r="H1429" s="416" t="s">
        <v>2221</v>
      </c>
      <c r="I1429" s="417" t="s">
        <v>2246</v>
      </c>
      <c r="J1429" s="416" t="s">
        <v>2246</v>
      </c>
      <c r="K1429" s="418" t="s">
        <v>2247</v>
      </c>
      <c r="L1429" s="416" t="s">
        <v>469</v>
      </c>
      <c r="M1429" s="316" t="s">
        <v>2314</v>
      </c>
      <c r="N1429" s="316" t="s">
        <v>1156</v>
      </c>
      <c r="O1429" s="415" t="s">
        <v>2200</v>
      </c>
      <c r="P1429" s="318" t="s">
        <v>1156</v>
      </c>
      <c r="Q1429" s="293" t="s">
        <v>2201</v>
      </c>
      <c r="R1429" s="293">
        <v>1</v>
      </c>
      <c r="S1429" s="517">
        <v>257712</v>
      </c>
      <c r="T1429" s="520" t="e">
        <f>+[1]!Tabla46[[#This Row],[Precio Unitario]]*[1]!Tabla46[[#This Row],[Cantidad de Insumos]]</f>
        <v>#REF!</v>
      </c>
      <c r="U1429" s="414">
        <v>261401</v>
      </c>
      <c r="V1429" s="328" t="s">
        <v>926</v>
      </c>
      <c r="W1429" s="420"/>
    </row>
    <row r="1430" spans="2:23" ht="18.75" hidden="1" customHeight="1" x14ac:dyDescent="0.2">
      <c r="B1430" s="419" t="e">
        <f>IF(Tabla46[[#This Row],[Tipos de Acciones]]="","",CONCATENATE(Tabla46[[#This Row],[POA]],".",Tabla46[[#This Row],[SRS]],".",Tabla46[[#This Row],[AREA]],".",Tabla46[[#This Row],[TIPO]]))</f>
        <v>#REF!</v>
      </c>
      <c r="C1430" s="419" t="e">
        <f>IF(Tabla46[[#This Row],[Tipos de Acciones]]="","",'Formulario PPGR1'!#REF!)</f>
        <v>#REF!</v>
      </c>
      <c r="D1430" s="419" t="e">
        <f>IF(Tabla46[[#This Row],[Tipos de Acciones]]="","",'Formulario PPGR1'!#REF!)</f>
        <v>#REF!</v>
      </c>
      <c r="E1430" s="419" t="e">
        <f>IF(Tabla46[[#This Row],[Tipos de Acciones]]="","",'Formulario PPGR1'!#REF!)</f>
        <v>#REF!</v>
      </c>
      <c r="F1430" s="419" t="e">
        <f>IF(Tabla46[[#This Row],[Tipos de Acciones]]="","",'Formulario PPGR1'!#REF!)</f>
        <v>#REF!</v>
      </c>
      <c r="G1430" s="416" t="s">
        <v>936</v>
      </c>
      <c r="H1430" s="416" t="s">
        <v>2209</v>
      </c>
      <c r="I1430" s="417" t="s">
        <v>2200</v>
      </c>
      <c r="J1430" s="416" t="s">
        <v>2248</v>
      </c>
      <c r="K1430" s="418" t="s">
        <v>2248</v>
      </c>
      <c r="L1430" s="416" t="s">
        <v>469</v>
      </c>
      <c r="M1430" s="316" t="s">
        <v>2314</v>
      </c>
      <c r="N1430" s="316" t="s">
        <v>1156</v>
      </c>
      <c r="O1430" s="415" t="s">
        <v>2200</v>
      </c>
      <c r="P1430" s="318" t="s">
        <v>1156</v>
      </c>
      <c r="Q1430" s="293" t="s">
        <v>2201</v>
      </c>
      <c r="R1430" s="293">
        <v>1</v>
      </c>
      <c r="S1430" s="517">
        <v>30000</v>
      </c>
      <c r="T1430" s="520" t="e">
        <f>+[1]!Tabla46[[#This Row],[Precio Unitario]]*[1]!Tabla46[[#This Row],[Cantidad de Insumos]]</f>
        <v>#REF!</v>
      </c>
      <c r="U1430" s="414">
        <v>265801</v>
      </c>
      <c r="V1430" s="328" t="s">
        <v>926</v>
      </c>
      <c r="W1430" s="420"/>
    </row>
    <row r="1431" spans="2:23" ht="18.75" hidden="1" customHeight="1" x14ac:dyDescent="0.2">
      <c r="B1431" s="419" t="e">
        <f>IF(Tabla46[[#This Row],[Tipos de Acciones]]="","",CONCATENATE(Tabla46[[#This Row],[POA]],".",Tabla46[[#This Row],[SRS]],".",Tabla46[[#This Row],[AREA]],".",Tabla46[[#This Row],[TIPO]]))</f>
        <v>#REF!</v>
      </c>
      <c r="C1431" s="419" t="e">
        <f>IF(Tabla46[[#This Row],[Tipos de Acciones]]="","",'Formulario PPGR1'!#REF!)</f>
        <v>#REF!</v>
      </c>
      <c r="D1431" s="419" t="e">
        <f>IF(Tabla46[[#This Row],[Tipos de Acciones]]="","",'Formulario PPGR1'!#REF!)</f>
        <v>#REF!</v>
      </c>
      <c r="E1431" s="419" t="e">
        <f>IF(Tabla46[[#This Row],[Tipos de Acciones]]="","",'Formulario PPGR1'!#REF!)</f>
        <v>#REF!</v>
      </c>
      <c r="F1431" s="419" t="e">
        <f>IF(Tabla46[[#This Row],[Tipos de Acciones]]="","",'Formulario PPGR1'!#REF!)</f>
        <v>#REF!</v>
      </c>
      <c r="G1431" s="416" t="s">
        <v>934</v>
      </c>
      <c r="H1431" s="416" t="s">
        <v>2209</v>
      </c>
      <c r="I1431" s="417" t="s">
        <v>2200</v>
      </c>
      <c r="J1431" s="416" t="s">
        <v>2248</v>
      </c>
      <c r="K1431" s="418" t="s">
        <v>2248</v>
      </c>
      <c r="L1431" s="416" t="s">
        <v>469</v>
      </c>
      <c r="M1431" s="316" t="s">
        <v>2314</v>
      </c>
      <c r="N1431" s="316" t="s">
        <v>1156</v>
      </c>
      <c r="O1431" s="415" t="s">
        <v>2200</v>
      </c>
      <c r="P1431" s="318" t="s">
        <v>1156</v>
      </c>
      <c r="Q1431" s="293" t="s">
        <v>2201</v>
      </c>
      <c r="R1431" s="293">
        <v>3</v>
      </c>
      <c r="S1431" s="517">
        <v>5000</v>
      </c>
      <c r="T1431" s="520" t="e">
        <f>+[1]!Tabla46[[#This Row],[Precio Unitario]]*[1]!Tabla46[[#This Row],[Cantidad de Insumos]]</f>
        <v>#REF!</v>
      </c>
      <c r="U1431" s="414">
        <v>265801</v>
      </c>
      <c r="V1431" s="328" t="s">
        <v>926</v>
      </c>
      <c r="W1431" s="420"/>
    </row>
    <row r="1432" spans="2:23" ht="18.75" hidden="1" customHeight="1" x14ac:dyDescent="0.2">
      <c r="B1432" s="419" t="e">
        <f>IF(Tabla46[[#This Row],[Tipos de Acciones]]="","",CONCATENATE(Tabla46[[#This Row],[POA]],".",Tabla46[[#This Row],[SRS]],".",Tabla46[[#This Row],[AREA]],".",Tabla46[[#This Row],[TIPO]]))</f>
        <v>#REF!</v>
      </c>
      <c r="C1432" s="419" t="e">
        <f>IF(Tabla46[[#This Row],[Tipos de Acciones]]="","",'Formulario PPGR1'!#REF!)</f>
        <v>#REF!</v>
      </c>
      <c r="D1432" s="419" t="e">
        <f>IF(Tabla46[[#This Row],[Tipos de Acciones]]="","",'Formulario PPGR1'!#REF!)</f>
        <v>#REF!</v>
      </c>
      <c r="E1432" s="419" t="e">
        <f>IF(Tabla46[[#This Row],[Tipos de Acciones]]="","",'Formulario PPGR1'!#REF!)</f>
        <v>#REF!</v>
      </c>
      <c r="F1432" s="419" t="e">
        <f>IF(Tabla46[[#This Row],[Tipos de Acciones]]="","",'Formulario PPGR1'!#REF!)</f>
        <v>#REF!</v>
      </c>
      <c r="G1432" s="416" t="s">
        <v>936</v>
      </c>
      <c r="H1432" s="416" t="s">
        <v>2206</v>
      </c>
      <c r="I1432" s="417" t="s">
        <v>2212</v>
      </c>
      <c r="J1432" s="416" t="s">
        <v>2212</v>
      </c>
      <c r="K1432" s="418" t="s">
        <v>2213</v>
      </c>
      <c r="L1432" s="416" t="s">
        <v>469</v>
      </c>
      <c r="M1432" s="316" t="s">
        <v>2315</v>
      </c>
      <c r="N1432" s="316" t="s">
        <v>1156</v>
      </c>
      <c r="O1432" s="415" t="s">
        <v>2200</v>
      </c>
      <c r="P1432" s="318" t="s">
        <v>1156</v>
      </c>
      <c r="Q1432" s="293" t="s">
        <v>2201</v>
      </c>
      <c r="R1432" s="293">
        <v>1</v>
      </c>
      <c r="S1432" s="517">
        <v>56050</v>
      </c>
      <c r="T1432" s="520" t="e">
        <f>+[1]!Tabla46[[#This Row],[Precio Unitario]]*[1]!Tabla46[[#This Row],[Cantidad de Insumos]]</f>
        <v>#REF!</v>
      </c>
      <c r="U1432" s="414">
        <v>261301</v>
      </c>
      <c r="V1432" s="328" t="s">
        <v>926</v>
      </c>
      <c r="W1432" s="420"/>
    </row>
    <row r="1433" spans="2:23" ht="18.75" hidden="1" customHeight="1" x14ac:dyDescent="0.2">
      <c r="B1433" s="419" t="e">
        <f>IF(Tabla46[[#This Row],[Tipos de Acciones]]="","",CONCATENATE(Tabla46[[#This Row],[POA]],".",Tabla46[[#This Row],[SRS]],".",Tabla46[[#This Row],[AREA]],".",Tabla46[[#This Row],[TIPO]]))</f>
        <v>#REF!</v>
      </c>
      <c r="C1433" s="419" t="e">
        <f>IF(Tabla46[[#This Row],[Tipos de Acciones]]="","",'Formulario PPGR1'!#REF!)</f>
        <v>#REF!</v>
      </c>
      <c r="D1433" s="419" t="e">
        <f>IF(Tabla46[[#This Row],[Tipos de Acciones]]="","",'Formulario PPGR1'!#REF!)</f>
        <v>#REF!</v>
      </c>
      <c r="E1433" s="419" t="e">
        <f>IF(Tabla46[[#This Row],[Tipos de Acciones]]="","",'Formulario PPGR1'!#REF!)</f>
        <v>#REF!</v>
      </c>
      <c r="F1433" s="419" t="e">
        <f>IF(Tabla46[[#This Row],[Tipos de Acciones]]="","",'Formulario PPGR1'!#REF!)</f>
        <v>#REF!</v>
      </c>
      <c r="G1433" s="416" t="s">
        <v>934</v>
      </c>
      <c r="H1433" s="416" t="s">
        <v>2206</v>
      </c>
      <c r="I1433" s="417" t="s">
        <v>2212</v>
      </c>
      <c r="J1433" s="416" t="s">
        <v>2212</v>
      </c>
      <c r="K1433" s="418" t="s">
        <v>2213</v>
      </c>
      <c r="L1433" s="416" t="s">
        <v>469</v>
      </c>
      <c r="M1433" s="316" t="s">
        <v>2315</v>
      </c>
      <c r="N1433" s="316" t="s">
        <v>1156</v>
      </c>
      <c r="O1433" s="415" t="s">
        <v>2200</v>
      </c>
      <c r="P1433" s="318" t="s">
        <v>1156</v>
      </c>
      <c r="Q1433" s="293" t="s">
        <v>2201</v>
      </c>
      <c r="R1433" s="293">
        <v>3</v>
      </c>
      <c r="S1433" s="517">
        <v>56050</v>
      </c>
      <c r="T1433" s="520" t="e">
        <f>+[1]!Tabla46[[#This Row],[Precio Unitario]]*[1]!Tabla46[[#This Row],[Cantidad de Insumos]]</f>
        <v>#REF!</v>
      </c>
      <c r="U1433" s="414">
        <v>261301</v>
      </c>
      <c r="V1433" s="328" t="s">
        <v>926</v>
      </c>
      <c r="W1433" s="420"/>
    </row>
    <row r="1434" spans="2:23" ht="18.75" hidden="1" customHeight="1" x14ac:dyDescent="0.2">
      <c r="B1434" s="419" t="e">
        <f>IF(Tabla46[[#This Row],[Tipos de Acciones]]="","",CONCATENATE(Tabla46[[#This Row],[POA]],".",Tabla46[[#This Row],[SRS]],".",Tabla46[[#This Row],[AREA]],".",Tabla46[[#This Row],[TIPO]]))</f>
        <v>#REF!</v>
      </c>
      <c r="C1434" s="419" t="e">
        <f>IF(Tabla46[[#This Row],[Tipos de Acciones]]="","",'Formulario PPGR1'!#REF!)</f>
        <v>#REF!</v>
      </c>
      <c r="D1434" s="419" t="e">
        <f>IF(Tabla46[[#This Row],[Tipos de Acciones]]="","",'Formulario PPGR1'!#REF!)</f>
        <v>#REF!</v>
      </c>
      <c r="E1434" s="419" t="e">
        <f>IF(Tabla46[[#This Row],[Tipos de Acciones]]="","",'Formulario PPGR1'!#REF!)</f>
        <v>#REF!</v>
      </c>
      <c r="F1434" s="419" t="e">
        <f>IF(Tabla46[[#This Row],[Tipos de Acciones]]="","",'Formulario PPGR1'!#REF!)</f>
        <v>#REF!</v>
      </c>
      <c r="G1434" s="416" t="s">
        <v>936</v>
      </c>
      <c r="H1434" s="416" t="s">
        <v>2215</v>
      </c>
      <c r="I1434" s="417" t="s">
        <v>2216</v>
      </c>
      <c r="J1434" s="416" t="s">
        <v>2216</v>
      </c>
      <c r="K1434" s="418" t="s">
        <v>2217</v>
      </c>
      <c r="L1434" s="416" t="s">
        <v>469</v>
      </c>
      <c r="M1434" s="316" t="s">
        <v>2315</v>
      </c>
      <c r="N1434" s="316" t="s">
        <v>1156</v>
      </c>
      <c r="O1434" s="415" t="s">
        <v>2200</v>
      </c>
      <c r="P1434" s="318" t="s">
        <v>1156</v>
      </c>
      <c r="Q1434" s="293" t="s">
        <v>2201</v>
      </c>
      <c r="R1434" s="293">
        <v>1</v>
      </c>
      <c r="S1434" s="517">
        <v>15000</v>
      </c>
      <c r="T1434" s="520" t="e">
        <f>+[1]!Tabla46[[#This Row],[Precio Unitario]]*[1]!Tabla46[[#This Row],[Cantidad de Insumos]]</f>
        <v>#REF!</v>
      </c>
      <c r="U1434" s="414">
        <v>239601</v>
      </c>
      <c r="V1434" s="328" t="s">
        <v>926</v>
      </c>
      <c r="W1434" s="420"/>
    </row>
    <row r="1435" spans="2:23" ht="18.75" hidden="1" customHeight="1" x14ac:dyDescent="0.2">
      <c r="B1435" s="419" t="e">
        <f>IF(Tabla46[[#This Row],[Tipos de Acciones]]="","",CONCATENATE(Tabla46[[#This Row],[POA]],".",Tabla46[[#This Row],[SRS]],".",Tabla46[[#This Row],[AREA]],".",Tabla46[[#This Row],[TIPO]]))</f>
        <v>#REF!</v>
      </c>
      <c r="C1435" s="419" t="e">
        <f>IF(Tabla46[[#This Row],[Tipos de Acciones]]="","",'Formulario PPGR1'!#REF!)</f>
        <v>#REF!</v>
      </c>
      <c r="D1435" s="419" t="e">
        <f>IF(Tabla46[[#This Row],[Tipos de Acciones]]="","",'Formulario PPGR1'!#REF!)</f>
        <v>#REF!</v>
      </c>
      <c r="E1435" s="419" t="e">
        <f>IF(Tabla46[[#This Row],[Tipos de Acciones]]="","",'Formulario PPGR1'!#REF!)</f>
        <v>#REF!</v>
      </c>
      <c r="F1435" s="419" t="e">
        <f>IF(Tabla46[[#This Row],[Tipos de Acciones]]="","",'Formulario PPGR1'!#REF!)</f>
        <v>#REF!</v>
      </c>
      <c r="G1435" s="416" t="s">
        <v>936</v>
      </c>
      <c r="H1435" s="416" t="s">
        <v>2218</v>
      </c>
      <c r="I1435" s="417" t="s">
        <v>2219</v>
      </c>
      <c r="J1435" s="416" t="s">
        <v>2219</v>
      </c>
      <c r="K1435" s="418" t="s">
        <v>2220</v>
      </c>
      <c r="L1435" s="416" t="s">
        <v>469</v>
      </c>
      <c r="M1435" s="316" t="s">
        <v>2315</v>
      </c>
      <c r="N1435" s="316" t="s">
        <v>1156</v>
      </c>
      <c r="O1435" s="415" t="s">
        <v>2200</v>
      </c>
      <c r="P1435" s="318" t="s">
        <v>1156</v>
      </c>
      <c r="Q1435" s="293" t="s">
        <v>2201</v>
      </c>
      <c r="R1435" s="293">
        <v>2</v>
      </c>
      <c r="S1435" s="517">
        <v>8600</v>
      </c>
      <c r="T1435" s="520" t="e">
        <f>+[1]!Tabla46[[#This Row],[Precio Unitario]]*[1]!Tabla46[[#This Row],[Cantidad de Insumos]]</f>
        <v>#REF!</v>
      </c>
      <c r="U1435" s="414">
        <v>239601</v>
      </c>
      <c r="V1435" s="328" t="s">
        <v>926</v>
      </c>
      <c r="W1435" s="420"/>
    </row>
    <row r="1436" spans="2:23" ht="18.75" hidden="1" customHeight="1" x14ac:dyDescent="0.2">
      <c r="B1436" s="419" t="e">
        <f>IF(Tabla46[[#This Row],[Tipos de Acciones]]="","",CONCATENATE(Tabla46[[#This Row],[POA]],".",Tabla46[[#This Row],[SRS]],".",Tabla46[[#This Row],[AREA]],".",Tabla46[[#This Row],[TIPO]]))</f>
        <v>#REF!</v>
      </c>
      <c r="C1436" s="419" t="e">
        <f>IF(Tabla46[[#This Row],[Tipos de Acciones]]="","",'Formulario PPGR1'!#REF!)</f>
        <v>#REF!</v>
      </c>
      <c r="D1436" s="419" t="e">
        <f>IF(Tabla46[[#This Row],[Tipos de Acciones]]="","",'Formulario PPGR1'!#REF!)</f>
        <v>#REF!</v>
      </c>
      <c r="E1436" s="419" t="e">
        <f>IF(Tabla46[[#This Row],[Tipos de Acciones]]="","",'Formulario PPGR1'!#REF!)</f>
        <v>#REF!</v>
      </c>
      <c r="F1436" s="419" t="e">
        <f>IF(Tabla46[[#This Row],[Tipos de Acciones]]="","",'Formulario PPGR1'!#REF!)</f>
        <v>#REF!</v>
      </c>
      <c r="G1436" s="416" t="s">
        <v>936</v>
      </c>
      <c r="H1436" s="416" t="s">
        <v>2221</v>
      </c>
      <c r="I1436" s="417" t="s">
        <v>2222</v>
      </c>
      <c r="J1436" s="416" t="s">
        <v>2222</v>
      </c>
      <c r="K1436" s="418" t="s">
        <v>2223</v>
      </c>
      <c r="L1436" s="416" t="s">
        <v>469</v>
      </c>
      <c r="M1436" s="316" t="s">
        <v>2315</v>
      </c>
      <c r="N1436" s="316" t="s">
        <v>1156</v>
      </c>
      <c r="O1436" s="415" t="s">
        <v>2200</v>
      </c>
      <c r="P1436" s="318" t="s">
        <v>1156</v>
      </c>
      <c r="Q1436" s="293" t="s">
        <v>2201</v>
      </c>
      <c r="R1436" s="293">
        <v>2</v>
      </c>
      <c r="S1436" s="517">
        <v>43660</v>
      </c>
      <c r="T1436" s="520" t="e">
        <f>+[1]!Tabla46[[#This Row],[Precio Unitario]]*[1]!Tabla46[[#This Row],[Cantidad de Insumos]]</f>
        <v>#REF!</v>
      </c>
      <c r="U1436" s="414">
        <v>261901</v>
      </c>
      <c r="V1436" s="328" t="s">
        <v>926</v>
      </c>
      <c r="W1436" s="420"/>
    </row>
    <row r="1437" spans="2:23" ht="18.75" hidden="1" customHeight="1" x14ac:dyDescent="0.2">
      <c r="B1437" s="419" t="e">
        <f>IF(Tabla46[[#This Row],[Tipos de Acciones]]="","",CONCATENATE(Tabla46[[#This Row],[POA]],".",Tabla46[[#This Row],[SRS]],".",Tabla46[[#This Row],[AREA]],".",Tabla46[[#This Row],[TIPO]]))</f>
        <v>#REF!</v>
      </c>
      <c r="C1437" s="419" t="e">
        <f>IF(Tabla46[[#This Row],[Tipos de Acciones]]="","",'Formulario PPGR1'!#REF!)</f>
        <v>#REF!</v>
      </c>
      <c r="D1437" s="419" t="e">
        <f>IF(Tabla46[[#This Row],[Tipos de Acciones]]="","",'Formulario PPGR1'!#REF!)</f>
        <v>#REF!</v>
      </c>
      <c r="E1437" s="419" t="e">
        <f>IF(Tabla46[[#This Row],[Tipos de Acciones]]="","",'Formulario PPGR1'!#REF!)</f>
        <v>#REF!</v>
      </c>
      <c r="F1437" s="419" t="e">
        <f>IF(Tabla46[[#This Row],[Tipos de Acciones]]="","",'Formulario PPGR1'!#REF!)</f>
        <v>#REF!</v>
      </c>
      <c r="G1437" s="416" t="s">
        <v>936</v>
      </c>
      <c r="H1437" s="416" t="s">
        <v>2221</v>
      </c>
      <c r="I1437" s="417" t="s">
        <v>2224</v>
      </c>
      <c r="J1437" s="416" t="s">
        <v>2224</v>
      </c>
      <c r="K1437" s="418" t="s">
        <v>2225</v>
      </c>
      <c r="L1437" s="416" t="s">
        <v>469</v>
      </c>
      <c r="M1437" s="316" t="s">
        <v>2315</v>
      </c>
      <c r="N1437" s="316" t="s">
        <v>1156</v>
      </c>
      <c r="O1437" s="415" t="s">
        <v>2200</v>
      </c>
      <c r="P1437" s="318" t="s">
        <v>1156</v>
      </c>
      <c r="Q1437" s="293" t="s">
        <v>2201</v>
      </c>
      <c r="R1437" s="293">
        <v>1</v>
      </c>
      <c r="S1437" s="517">
        <v>44333.33</v>
      </c>
      <c r="T1437" s="520" t="e">
        <f>+[1]!Tabla46[[#This Row],[Precio Unitario]]*[1]!Tabla46[[#This Row],[Cantidad de Insumos]]</f>
        <v>#REF!</v>
      </c>
      <c r="U1437" s="414">
        <v>239301</v>
      </c>
      <c r="V1437" s="328" t="s">
        <v>926</v>
      </c>
      <c r="W1437" s="420"/>
    </row>
    <row r="1438" spans="2:23" ht="18.75" hidden="1" customHeight="1" x14ac:dyDescent="0.2">
      <c r="B1438" s="419" t="e">
        <f>IF(Tabla46[[#This Row],[Tipos de Acciones]]="","",CONCATENATE(Tabla46[[#This Row],[POA]],".",Tabla46[[#This Row],[SRS]],".",Tabla46[[#This Row],[AREA]],".",Tabla46[[#This Row],[TIPO]]))</f>
        <v>#REF!</v>
      </c>
      <c r="C1438" s="419" t="e">
        <f>IF(Tabla46[[#This Row],[Tipos de Acciones]]="","",'Formulario PPGR1'!#REF!)</f>
        <v>#REF!</v>
      </c>
      <c r="D1438" s="419" t="e">
        <f>IF(Tabla46[[#This Row],[Tipos de Acciones]]="","",'Formulario PPGR1'!#REF!)</f>
        <v>#REF!</v>
      </c>
      <c r="E1438" s="419" t="e">
        <f>IF(Tabla46[[#This Row],[Tipos de Acciones]]="","",'Formulario PPGR1'!#REF!)</f>
        <v>#REF!</v>
      </c>
      <c r="F1438" s="419" t="e">
        <f>IF(Tabla46[[#This Row],[Tipos de Acciones]]="","",'Formulario PPGR1'!#REF!)</f>
        <v>#REF!</v>
      </c>
      <c r="G1438" s="416" t="s">
        <v>936</v>
      </c>
      <c r="H1438" s="416" t="s">
        <v>2221</v>
      </c>
      <c r="I1438" s="417" t="s">
        <v>2222</v>
      </c>
      <c r="J1438" s="416" t="s">
        <v>2222</v>
      </c>
      <c r="K1438" s="418" t="s">
        <v>2226</v>
      </c>
      <c r="L1438" s="416" t="s">
        <v>469</v>
      </c>
      <c r="M1438" s="316" t="s">
        <v>2315</v>
      </c>
      <c r="N1438" s="316" t="s">
        <v>1156</v>
      </c>
      <c r="O1438" s="415" t="s">
        <v>2200</v>
      </c>
      <c r="P1438" s="318" t="s">
        <v>1156</v>
      </c>
      <c r="Q1438" s="293" t="s">
        <v>2201</v>
      </c>
      <c r="R1438" s="293">
        <v>1</v>
      </c>
      <c r="S1438" s="517">
        <v>104465.4</v>
      </c>
      <c r="T1438" s="520" t="e">
        <f>+[1]!Tabla46[[#This Row],[Precio Unitario]]*[1]!Tabla46[[#This Row],[Cantidad de Insumos]]</f>
        <v>#REF!</v>
      </c>
      <c r="U1438" s="414">
        <v>239601</v>
      </c>
      <c r="V1438" s="328" t="s">
        <v>926</v>
      </c>
      <c r="W1438" s="420"/>
    </row>
    <row r="1439" spans="2:23" ht="18.75" hidden="1" customHeight="1" x14ac:dyDescent="0.2">
      <c r="B1439" s="419" t="e">
        <f>IF(Tabla46[[#This Row],[Tipos de Acciones]]="","",CONCATENATE(Tabla46[[#This Row],[POA]],".",Tabla46[[#This Row],[SRS]],".",Tabla46[[#This Row],[AREA]],".",Tabla46[[#This Row],[TIPO]]))</f>
        <v>#REF!</v>
      </c>
      <c r="C1439" s="419" t="e">
        <f>IF(Tabla46[[#This Row],[Tipos de Acciones]]="","",'Formulario PPGR1'!#REF!)</f>
        <v>#REF!</v>
      </c>
      <c r="D1439" s="419" t="e">
        <f>IF(Tabla46[[#This Row],[Tipos de Acciones]]="","",'Formulario PPGR1'!#REF!)</f>
        <v>#REF!</v>
      </c>
      <c r="E1439" s="419" t="e">
        <f>IF(Tabla46[[#This Row],[Tipos de Acciones]]="","",'Formulario PPGR1'!#REF!)</f>
        <v>#REF!</v>
      </c>
      <c r="F1439" s="419" t="e">
        <f>IF(Tabla46[[#This Row],[Tipos de Acciones]]="","",'Formulario PPGR1'!#REF!)</f>
        <v>#REF!</v>
      </c>
      <c r="G1439" s="416" t="s">
        <v>936</v>
      </c>
      <c r="H1439" s="416" t="s">
        <v>2221</v>
      </c>
      <c r="I1439" s="417" t="s">
        <v>2227</v>
      </c>
      <c r="J1439" s="416" t="s">
        <v>2227</v>
      </c>
      <c r="K1439" s="418" t="s">
        <v>2228</v>
      </c>
      <c r="L1439" s="416" t="s">
        <v>469</v>
      </c>
      <c r="M1439" s="316" t="s">
        <v>2315</v>
      </c>
      <c r="N1439" s="316" t="s">
        <v>1156</v>
      </c>
      <c r="O1439" s="415" t="s">
        <v>2200</v>
      </c>
      <c r="P1439" s="318" t="s">
        <v>1156</v>
      </c>
      <c r="Q1439" s="293" t="s">
        <v>2201</v>
      </c>
      <c r="R1439" s="293">
        <v>1</v>
      </c>
      <c r="S1439" s="517">
        <v>12836.04</v>
      </c>
      <c r="T1439" s="520" t="e">
        <f>+[1]!Tabla46[[#This Row],[Precio Unitario]]*[1]!Tabla46[[#This Row],[Cantidad de Insumos]]</f>
        <v>#REF!</v>
      </c>
      <c r="U1439" s="414">
        <v>239301</v>
      </c>
      <c r="V1439" s="328" t="s">
        <v>926</v>
      </c>
      <c r="W1439" s="420"/>
    </row>
    <row r="1440" spans="2:23" ht="18.75" customHeight="1" x14ac:dyDescent="0.2">
      <c r="B1440" s="419" t="e">
        <f>IF(Tabla46[[#This Row],[Tipos de Acciones]]="","",CONCATENATE(Tabla46[[#This Row],[POA]],".",Tabla46[[#This Row],[SRS]],".",Tabla46[[#This Row],[AREA]],".",Tabla46[[#This Row],[TIPO]]))</f>
        <v>#REF!</v>
      </c>
      <c r="C1440" s="419" t="e">
        <f>IF(Tabla46[[#This Row],[Tipos de Acciones]]="","",'Formulario PPGR1'!#REF!)</f>
        <v>#REF!</v>
      </c>
      <c r="D1440" s="419" t="e">
        <f>IF(Tabla46[[#This Row],[Tipos de Acciones]]="","",'Formulario PPGR1'!#REF!)</f>
        <v>#REF!</v>
      </c>
      <c r="E1440" s="419" t="e">
        <f>IF(Tabla46[[#This Row],[Tipos de Acciones]]="","",'Formulario PPGR1'!#REF!)</f>
        <v>#REF!</v>
      </c>
      <c r="F1440" s="419" t="e">
        <f>IF(Tabla46[[#This Row],[Tipos de Acciones]]="","",'Formulario PPGR1'!#REF!)</f>
        <v>#REF!</v>
      </c>
      <c r="G1440" s="416" t="s">
        <v>936</v>
      </c>
      <c r="H1440" s="416" t="s">
        <v>2221</v>
      </c>
      <c r="I1440" s="417" t="s">
        <v>2229</v>
      </c>
      <c r="J1440" s="416" t="s">
        <v>2229</v>
      </c>
      <c r="K1440" s="418" t="s">
        <v>2230</v>
      </c>
      <c r="L1440" s="416" t="s">
        <v>469</v>
      </c>
      <c r="M1440" s="316" t="s">
        <v>2315</v>
      </c>
      <c r="N1440" s="316" t="s">
        <v>1156</v>
      </c>
      <c r="O1440" s="415" t="s">
        <v>2200</v>
      </c>
      <c r="P1440" s="318" t="s">
        <v>1156</v>
      </c>
      <c r="Q1440" s="293" t="s">
        <v>2201</v>
      </c>
      <c r="R1440" s="293">
        <v>1</v>
      </c>
      <c r="S1440" s="517">
        <v>180000</v>
      </c>
      <c r="T1440" s="520" t="e">
        <f>+[1]!Tabla46[[#This Row],[Precio Unitario]]*[1]!Tabla46[[#This Row],[Cantidad de Insumos]]</f>
        <v>#REF!</v>
      </c>
      <c r="U1440" s="414">
        <v>263101</v>
      </c>
      <c r="V1440" s="328" t="s">
        <v>926</v>
      </c>
      <c r="W1440" s="420"/>
    </row>
    <row r="1441" spans="2:23" ht="18.75" hidden="1" customHeight="1" x14ac:dyDescent="0.2">
      <c r="B1441" s="419" t="e">
        <f>IF(Tabla46[[#This Row],[Tipos de Acciones]]="","",CONCATENATE(Tabla46[[#This Row],[POA]],".",Tabla46[[#This Row],[SRS]],".",Tabla46[[#This Row],[AREA]],".",Tabla46[[#This Row],[TIPO]]))</f>
        <v>#REF!</v>
      </c>
      <c r="C1441" s="419" t="e">
        <f>IF(Tabla46[[#This Row],[Tipos de Acciones]]="","",'Formulario PPGR1'!#REF!)</f>
        <v>#REF!</v>
      </c>
      <c r="D1441" s="419" t="e">
        <f>IF(Tabla46[[#This Row],[Tipos de Acciones]]="","",'Formulario PPGR1'!#REF!)</f>
        <v>#REF!</v>
      </c>
      <c r="E1441" s="419" t="e">
        <f>IF(Tabla46[[#This Row],[Tipos de Acciones]]="","",'Formulario PPGR1'!#REF!)</f>
        <v>#REF!</v>
      </c>
      <c r="F1441" s="419" t="e">
        <f>IF(Tabla46[[#This Row],[Tipos de Acciones]]="","",'Formulario PPGR1'!#REF!)</f>
        <v>#REF!</v>
      </c>
      <c r="G1441" s="416" t="s">
        <v>936</v>
      </c>
      <c r="H1441" s="416" t="s">
        <v>2221</v>
      </c>
      <c r="I1441" s="417" t="s">
        <v>2231</v>
      </c>
      <c r="J1441" s="416" t="s">
        <v>2231</v>
      </c>
      <c r="K1441" s="418" t="s">
        <v>2232</v>
      </c>
      <c r="L1441" s="416" t="s">
        <v>469</v>
      </c>
      <c r="M1441" s="316" t="s">
        <v>2315</v>
      </c>
      <c r="N1441" s="316" t="s">
        <v>1156</v>
      </c>
      <c r="O1441" s="415" t="s">
        <v>2200</v>
      </c>
      <c r="P1441" s="318" t="s">
        <v>1156</v>
      </c>
      <c r="Q1441" s="293" t="s">
        <v>2201</v>
      </c>
      <c r="R1441" s="293">
        <v>2</v>
      </c>
      <c r="S1441" s="517">
        <v>32099.97</v>
      </c>
      <c r="T1441" s="520" t="e">
        <f>+[1]!Tabla46[[#This Row],[Precio Unitario]]*[1]!Tabla46[[#This Row],[Cantidad de Insumos]]</f>
        <v>#REF!</v>
      </c>
      <c r="U1441" s="414">
        <v>239301</v>
      </c>
      <c r="V1441" s="328" t="s">
        <v>926</v>
      </c>
      <c r="W1441" s="420"/>
    </row>
    <row r="1442" spans="2:23" ht="18.75" hidden="1" customHeight="1" x14ac:dyDescent="0.2">
      <c r="B1442" s="419" t="e">
        <f>IF(Tabla46[[#This Row],[Tipos de Acciones]]="","",CONCATENATE(Tabla46[[#This Row],[POA]],".",Tabla46[[#This Row],[SRS]],".",Tabla46[[#This Row],[AREA]],".",Tabla46[[#This Row],[TIPO]]))</f>
        <v>#REF!</v>
      </c>
      <c r="C1442" s="419" t="e">
        <f>IF(Tabla46[[#This Row],[Tipos de Acciones]]="","",'Formulario PPGR1'!#REF!)</f>
        <v>#REF!</v>
      </c>
      <c r="D1442" s="419" t="e">
        <f>IF(Tabla46[[#This Row],[Tipos de Acciones]]="","",'Formulario PPGR1'!#REF!)</f>
        <v>#REF!</v>
      </c>
      <c r="E1442" s="419" t="e">
        <f>IF(Tabla46[[#This Row],[Tipos de Acciones]]="","",'Formulario PPGR1'!#REF!)</f>
        <v>#REF!</v>
      </c>
      <c r="F1442" s="419" t="e">
        <f>IF(Tabla46[[#This Row],[Tipos de Acciones]]="","",'Formulario PPGR1'!#REF!)</f>
        <v>#REF!</v>
      </c>
      <c r="G1442" s="416" t="s">
        <v>936</v>
      </c>
      <c r="H1442" s="416" t="s">
        <v>2221</v>
      </c>
      <c r="I1442" s="417" t="s">
        <v>2233</v>
      </c>
      <c r="J1442" s="416" t="s">
        <v>2234</v>
      </c>
      <c r="K1442" s="418" t="s">
        <v>2235</v>
      </c>
      <c r="L1442" s="416" t="s">
        <v>469</v>
      </c>
      <c r="M1442" s="316" t="s">
        <v>2315</v>
      </c>
      <c r="N1442" s="316" t="s">
        <v>1156</v>
      </c>
      <c r="O1442" s="415" t="s">
        <v>2200</v>
      </c>
      <c r="P1442" s="318" t="s">
        <v>1156</v>
      </c>
      <c r="Q1442" s="293" t="s">
        <v>2201</v>
      </c>
      <c r="R1442" s="293">
        <v>1</v>
      </c>
      <c r="S1442" s="517">
        <v>8270</v>
      </c>
      <c r="T1442" s="520" t="e">
        <f>+[1]!Tabla46[[#This Row],[Precio Unitario]]*[1]!Tabla46[[#This Row],[Cantidad de Insumos]]</f>
        <v>#REF!</v>
      </c>
      <c r="U1442" s="414">
        <v>239301</v>
      </c>
      <c r="V1442" s="328" t="s">
        <v>926</v>
      </c>
      <c r="W1442" s="420"/>
    </row>
    <row r="1443" spans="2:23" ht="18.75" hidden="1" customHeight="1" x14ac:dyDescent="0.2">
      <c r="B1443" s="419" t="e">
        <f>IF(Tabla46[[#This Row],[Tipos de Acciones]]="","",CONCATENATE(Tabla46[[#This Row],[POA]],".",Tabla46[[#This Row],[SRS]],".",Tabla46[[#This Row],[AREA]],".",Tabla46[[#This Row],[TIPO]]))</f>
        <v>#REF!</v>
      </c>
      <c r="C1443" s="419" t="e">
        <f>IF(Tabla46[[#This Row],[Tipos de Acciones]]="","",'Formulario PPGR1'!#REF!)</f>
        <v>#REF!</v>
      </c>
      <c r="D1443" s="419" t="e">
        <f>IF(Tabla46[[#This Row],[Tipos de Acciones]]="","",'Formulario PPGR1'!#REF!)</f>
        <v>#REF!</v>
      </c>
      <c r="E1443" s="419" t="e">
        <f>IF(Tabla46[[#This Row],[Tipos de Acciones]]="","",'Formulario PPGR1'!#REF!)</f>
        <v>#REF!</v>
      </c>
      <c r="F1443" s="419" t="e">
        <f>IF(Tabla46[[#This Row],[Tipos de Acciones]]="","",'Formulario PPGR1'!#REF!)</f>
        <v>#REF!</v>
      </c>
      <c r="G1443" s="416" t="s">
        <v>936</v>
      </c>
      <c r="H1443" s="416" t="s">
        <v>2221</v>
      </c>
      <c r="I1443" s="417" t="s">
        <v>2236</v>
      </c>
      <c r="J1443" s="416" t="s">
        <v>2236</v>
      </c>
      <c r="K1443" s="418" t="s">
        <v>2237</v>
      </c>
      <c r="L1443" s="416" t="s">
        <v>469</v>
      </c>
      <c r="M1443" s="316" t="s">
        <v>2315</v>
      </c>
      <c r="N1443" s="316" t="s">
        <v>1156</v>
      </c>
      <c r="O1443" s="415" t="s">
        <v>2200</v>
      </c>
      <c r="P1443" s="318" t="s">
        <v>1156</v>
      </c>
      <c r="Q1443" s="293" t="s">
        <v>2201</v>
      </c>
      <c r="R1443" s="293">
        <v>2</v>
      </c>
      <c r="S1443" s="517">
        <v>15733.33</v>
      </c>
      <c r="T1443" s="520" t="e">
        <f>+[1]!Tabla46[[#This Row],[Precio Unitario]]*[1]!Tabla46[[#This Row],[Cantidad de Insumos]]</f>
        <v>#REF!</v>
      </c>
      <c r="U1443" s="414">
        <v>239301</v>
      </c>
      <c r="V1443" s="328" t="s">
        <v>926</v>
      </c>
      <c r="W1443" s="420"/>
    </row>
    <row r="1444" spans="2:23" ht="18.75" hidden="1" customHeight="1" x14ac:dyDescent="0.2">
      <c r="B1444" s="419" t="e">
        <f>IF(Tabla46[[#This Row],[Tipos de Acciones]]="","",CONCATENATE(Tabla46[[#This Row],[POA]],".",Tabla46[[#This Row],[SRS]],".",Tabla46[[#This Row],[AREA]],".",Tabla46[[#This Row],[TIPO]]))</f>
        <v>#REF!</v>
      </c>
      <c r="C1444" s="419" t="e">
        <f>IF(Tabla46[[#This Row],[Tipos de Acciones]]="","",'Formulario PPGR1'!#REF!)</f>
        <v>#REF!</v>
      </c>
      <c r="D1444" s="419" t="e">
        <f>IF(Tabla46[[#This Row],[Tipos de Acciones]]="","",'Formulario PPGR1'!#REF!)</f>
        <v>#REF!</v>
      </c>
      <c r="E1444" s="419" t="e">
        <f>IF(Tabla46[[#This Row],[Tipos de Acciones]]="","",'Formulario PPGR1'!#REF!)</f>
        <v>#REF!</v>
      </c>
      <c r="F1444" s="419" t="e">
        <f>IF(Tabla46[[#This Row],[Tipos de Acciones]]="","",'Formulario PPGR1'!#REF!)</f>
        <v>#REF!</v>
      </c>
      <c r="G1444" s="416" t="s">
        <v>936</v>
      </c>
      <c r="H1444" s="416" t="s">
        <v>2221</v>
      </c>
      <c r="I1444" s="417" t="s">
        <v>2236</v>
      </c>
      <c r="J1444" s="416" t="s">
        <v>2236</v>
      </c>
      <c r="K1444" s="418" t="s">
        <v>2238</v>
      </c>
      <c r="L1444" s="416" t="s">
        <v>469</v>
      </c>
      <c r="M1444" s="316" t="s">
        <v>2315</v>
      </c>
      <c r="N1444" s="316" t="s">
        <v>1156</v>
      </c>
      <c r="O1444" s="415" t="s">
        <v>2200</v>
      </c>
      <c r="P1444" s="318" t="s">
        <v>1156</v>
      </c>
      <c r="Q1444" s="293" t="s">
        <v>2201</v>
      </c>
      <c r="R1444" s="293">
        <v>2</v>
      </c>
      <c r="S1444" s="517">
        <v>4500</v>
      </c>
      <c r="T1444" s="520" t="e">
        <f>+[1]!Tabla46[[#This Row],[Precio Unitario]]*[1]!Tabla46[[#This Row],[Cantidad de Insumos]]</f>
        <v>#REF!</v>
      </c>
      <c r="U1444" s="414">
        <v>239301</v>
      </c>
      <c r="V1444" s="328" t="s">
        <v>926</v>
      </c>
      <c r="W1444" s="420"/>
    </row>
    <row r="1445" spans="2:23" ht="18.75" hidden="1" customHeight="1" x14ac:dyDescent="0.2">
      <c r="B1445" s="419" t="e">
        <f>IF(Tabla46[[#This Row],[Tipos de Acciones]]="","",CONCATENATE(Tabla46[[#This Row],[POA]],".",Tabla46[[#This Row],[SRS]],".",Tabla46[[#This Row],[AREA]],".",Tabla46[[#This Row],[TIPO]]))</f>
        <v>#REF!</v>
      </c>
      <c r="C1445" s="419" t="e">
        <f>IF(Tabla46[[#This Row],[Tipos de Acciones]]="","",'Formulario PPGR1'!#REF!)</f>
        <v>#REF!</v>
      </c>
      <c r="D1445" s="419" t="e">
        <f>IF(Tabla46[[#This Row],[Tipos de Acciones]]="","",'Formulario PPGR1'!#REF!)</f>
        <v>#REF!</v>
      </c>
      <c r="E1445" s="419" t="e">
        <f>IF(Tabla46[[#This Row],[Tipos de Acciones]]="","",'Formulario PPGR1'!#REF!)</f>
        <v>#REF!</v>
      </c>
      <c r="F1445" s="419" t="e">
        <f>IF(Tabla46[[#This Row],[Tipos de Acciones]]="","",'Formulario PPGR1'!#REF!)</f>
        <v>#REF!</v>
      </c>
      <c r="G1445" s="416" t="s">
        <v>936</v>
      </c>
      <c r="H1445" s="416" t="s">
        <v>2221</v>
      </c>
      <c r="I1445" s="417" t="s">
        <v>2236</v>
      </c>
      <c r="J1445" s="416" t="s">
        <v>2236</v>
      </c>
      <c r="K1445" s="418" t="s">
        <v>2239</v>
      </c>
      <c r="L1445" s="416" t="s">
        <v>469</v>
      </c>
      <c r="M1445" s="316" t="s">
        <v>2315</v>
      </c>
      <c r="N1445" s="316" t="s">
        <v>1156</v>
      </c>
      <c r="O1445" s="415" t="s">
        <v>2200</v>
      </c>
      <c r="P1445" s="318" t="s">
        <v>1156</v>
      </c>
      <c r="Q1445" s="293" t="s">
        <v>2201</v>
      </c>
      <c r="R1445" s="293">
        <v>2</v>
      </c>
      <c r="S1445" s="517">
        <v>15733.33</v>
      </c>
      <c r="T1445" s="520" t="e">
        <f>+[1]!Tabla46[[#This Row],[Precio Unitario]]*[1]!Tabla46[[#This Row],[Cantidad de Insumos]]</f>
        <v>#REF!</v>
      </c>
      <c r="U1445" s="414">
        <v>239301</v>
      </c>
      <c r="V1445" s="328" t="s">
        <v>926</v>
      </c>
      <c r="W1445" s="420"/>
    </row>
    <row r="1446" spans="2:23" ht="18.75" hidden="1" customHeight="1" x14ac:dyDescent="0.2">
      <c r="B1446" s="419" t="e">
        <f>IF(Tabla46[[#This Row],[Tipos de Acciones]]="","",CONCATENATE(Tabla46[[#This Row],[POA]],".",Tabla46[[#This Row],[SRS]],".",Tabla46[[#This Row],[AREA]],".",Tabla46[[#This Row],[TIPO]]))</f>
        <v>#REF!</v>
      </c>
      <c r="C1446" s="419" t="e">
        <f>IF(Tabla46[[#This Row],[Tipos de Acciones]]="","",'Formulario PPGR1'!#REF!)</f>
        <v>#REF!</v>
      </c>
      <c r="D1446" s="419" t="e">
        <f>IF(Tabla46[[#This Row],[Tipos de Acciones]]="","",'Formulario PPGR1'!#REF!)</f>
        <v>#REF!</v>
      </c>
      <c r="E1446" s="419" t="e">
        <f>IF(Tabla46[[#This Row],[Tipos de Acciones]]="","",'Formulario PPGR1'!#REF!)</f>
        <v>#REF!</v>
      </c>
      <c r="F1446" s="419" t="e">
        <f>IF(Tabla46[[#This Row],[Tipos de Acciones]]="","",'Formulario PPGR1'!#REF!)</f>
        <v>#REF!</v>
      </c>
      <c r="G1446" s="416" t="s">
        <v>936</v>
      </c>
      <c r="H1446" s="416" t="s">
        <v>2221</v>
      </c>
      <c r="I1446" s="417" t="s">
        <v>2236</v>
      </c>
      <c r="J1446" s="416" t="s">
        <v>2236</v>
      </c>
      <c r="K1446" s="418" t="s">
        <v>2240</v>
      </c>
      <c r="L1446" s="416" t="s">
        <v>469</v>
      </c>
      <c r="M1446" s="316" t="s">
        <v>2315</v>
      </c>
      <c r="N1446" s="316" t="s">
        <v>1156</v>
      </c>
      <c r="O1446" s="415" t="s">
        <v>2200</v>
      </c>
      <c r="P1446" s="318" t="s">
        <v>1156</v>
      </c>
      <c r="Q1446" s="293" t="s">
        <v>2201</v>
      </c>
      <c r="R1446" s="293">
        <v>2</v>
      </c>
      <c r="S1446" s="517">
        <v>4500</v>
      </c>
      <c r="T1446" s="520" t="e">
        <f>+[1]!Tabla46[[#This Row],[Precio Unitario]]*[1]!Tabla46[[#This Row],[Cantidad de Insumos]]</f>
        <v>#REF!</v>
      </c>
      <c r="U1446" s="414">
        <v>239301</v>
      </c>
      <c r="V1446" s="328" t="s">
        <v>926</v>
      </c>
      <c r="W1446" s="420"/>
    </row>
    <row r="1447" spans="2:23" ht="18.75" hidden="1" customHeight="1" x14ac:dyDescent="0.2">
      <c r="B1447" s="419" t="e">
        <f>IF(Tabla46[[#This Row],[Tipos de Acciones]]="","",CONCATENATE(Tabla46[[#This Row],[POA]],".",Tabla46[[#This Row],[SRS]],".",Tabla46[[#This Row],[AREA]],".",Tabla46[[#This Row],[TIPO]]))</f>
        <v>#REF!</v>
      </c>
      <c r="C1447" s="419" t="e">
        <f>IF(Tabla46[[#This Row],[Tipos de Acciones]]="","",'Formulario PPGR1'!#REF!)</f>
        <v>#REF!</v>
      </c>
      <c r="D1447" s="419" t="e">
        <f>IF(Tabla46[[#This Row],[Tipos de Acciones]]="","",'Formulario PPGR1'!#REF!)</f>
        <v>#REF!</v>
      </c>
      <c r="E1447" s="419" t="e">
        <f>IF(Tabla46[[#This Row],[Tipos de Acciones]]="","",'Formulario PPGR1'!#REF!)</f>
        <v>#REF!</v>
      </c>
      <c r="F1447" s="419" t="e">
        <f>IF(Tabla46[[#This Row],[Tipos de Acciones]]="","",'Formulario PPGR1'!#REF!)</f>
        <v>#REF!</v>
      </c>
      <c r="G1447" s="416" t="s">
        <v>936</v>
      </c>
      <c r="H1447" s="416" t="s">
        <v>2221</v>
      </c>
      <c r="I1447" s="417" t="s">
        <v>2241</v>
      </c>
      <c r="J1447" s="416" t="s">
        <v>2241</v>
      </c>
      <c r="K1447" s="418" t="s">
        <v>2242</v>
      </c>
      <c r="L1447" s="416" t="s">
        <v>469</v>
      </c>
      <c r="M1447" s="316" t="s">
        <v>2315</v>
      </c>
      <c r="N1447" s="316" t="s">
        <v>1156</v>
      </c>
      <c r="O1447" s="415" t="s">
        <v>2200</v>
      </c>
      <c r="P1447" s="318" t="s">
        <v>1156</v>
      </c>
      <c r="Q1447" s="293" t="s">
        <v>2201</v>
      </c>
      <c r="R1447" s="293">
        <v>2</v>
      </c>
      <c r="S1447" s="517">
        <v>980</v>
      </c>
      <c r="T1447" s="520" t="e">
        <f>+[1]!Tabla46[[#This Row],[Precio Unitario]]*[1]!Tabla46[[#This Row],[Cantidad de Insumos]]</f>
        <v>#REF!</v>
      </c>
      <c r="U1447" s="414">
        <v>239301</v>
      </c>
      <c r="V1447" s="328" t="s">
        <v>926</v>
      </c>
      <c r="W1447" s="420"/>
    </row>
    <row r="1448" spans="2:23" ht="18.75" hidden="1" customHeight="1" x14ac:dyDescent="0.2">
      <c r="B1448" s="419" t="e">
        <f>IF(Tabla46[[#This Row],[Tipos de Acciones]]="","",CONCATENATE(Tabla46[[#This Row],[POA]],".",Tabla46[[#This Row],[SRS]],".",Tabla46[[#This Row],[AREA]],".",Tabla46[[#This Row],[TIPO]]))</f>
        <v>#REF!</v>
      </c>
      <c r="C1448" s="419" t="e">
        <f>IF(Tabla46[[#This Row],[Tipos de Acciones]]="","",'Formulario PPGR1'!#REF!)</f>
        <v>#REF!</v>
      </c>
      <c r="D1448" s="419" t="e">
        <f>IF(Tabla46[[#This Row],[Tipos de Acciones]]="","",'Formulario PPGR1'!#REF!)</f>
        <v>#REF!</v>
      </c>
      <c r="E1448" s="419" t="e">
        <f>IF(Tabla46[[#This Row],[Tipos de Acciones]]="","",'Formulario PPGR1'!#REF!)</f>
        <v>#REF!</v>
      </c>
      <c r="F1448" s="419" t="e">
        <f>IF(Tabla46[[#This Row],[Tipos de Acciones]]="","",'Formulario PPGR1'!#REF!)</f>
        <v>#REF!</v>
      </c>
      <c r="G1448" s="416" t="s">
        <v>936</v>
      </c>
      <c r="H1448" s="416" t="s">
        <v>2221</v>
      </c>
      <c r="I1448" s="417" t="s">
        <v>2241</v>
      </c>
      <c r="J1448" s="416" t="s">
        <v>2241</v>
      </c>
      <c r="K1448" s="418" t="s">
        <v>2243</v>
      </c>
      <c r="L1448" s="416" t="s">
        <v>469</v>
      </c>
      <c r="M1448" s="316" t="s">
        <v>2315</v>
      </c>
      <c r="N1448" s="316" t="s">
        <v>1156</v>
      </c>
      <c r="O1448" s="415" t="s">
        <v>2200</v>
      </c>
      <c r="P1448" s="318" t="s">
        <v>1156</v>
      </c>
      <c r="Q1448" s="293" t="s">
        <v>2201</v>
      </c>
      <c r="R1448" s="293">
        <v>2</v>
      </c>
      <c r="S1448" s="517">
        <v>3520</v>
      </c>
      <c r="T1448" s="520" t="e">
        <f>+[1]!Tabla46[[#This Row],[Precio Unitario]]*[1]!Tabla46[[#This Row],[Cantidad de Insumos]]</f>
        <v>#REF!</v>
      </c>
      <c r="U1448" s="414">
        <v>239301</v>
      </c>
      <c r="V1448" s="328" t="s">
        <v>926</v>
      </c>
      <c r="W1448" s="420"/>
    </row>
    <row r="1449" spans="2:23" ht="18.75" hidden="1" customHeight="1" x14ac:dyDescent="0.2">
      <c r="B1449" s="419" t="e">
        <f>IF(Tabla46[[#This Row],[Tipos de Acciones]]="","",CONCATENATE(Tabla46[[#This Row],[POA]],".",Tabla46[[#This Row],[SRS]],".",Tabla46[[#This Row],[AREA]],".",Tabla46[[#This Row],[TIPO]]))</f>
        <v>#REF!</v>
      </c>
      <c r="C1449" s="419" t="e">
        <f>IF(Tabla46[[#This Row],[Tipos de Acciones]]="","",'Formulario PPGR1'!#REF!)</f>
        <v>#REF!</v>
      </c>
      <c r="D1449" s="419" t="e">
        <f>IF(Tabla46[[#This Row],[Tipos de Acciones]]="","",'Formulario PPGR1'!#REF!)</f>
        <v>#REF!</v>
      </c>
      <c r="E1449" s="419" t="e">
        <f>IF(Tabla46[[#This Row],[Tipos de Acciones]]="","",'Formulario PPGR1'!#REF!)</f>
        <v>#REF!</v>
      </c>
      <c r="F1449" s="419" t="e">
        <f>IF(Tabla46[[#This Row],[Tipos de Acciones]]="","",'Formulario PPGR1'!#REF!)</f>
        <v>#REF!</v>
      </c>
      <c r="G1449" s="416" t="s">
        <v>936</v>
      </c>
      <c r="H1449" s="416" t="s">
        <v>2221</v>
      </c>
      <c r="I1449" s="417" t="s">
        <v>2244</v>
      </c>
      <c r="J1449" s="416" t="s">
        <v>2244</v>
      </c>
      <c r="K1449" s="418" t="s">
        <v>2245</v>
      </c>
      <c r="L1449" s="416" t="s">
        <v>469</v>
      </c>
      <c r="M1449" s="316" t="s">
        <v>2315</v>
      </c>
      <c r="N1449" s="316" t="s">
        <v>1156</v>
      </c>
      <c r="O1449" s="415" t="s">
        <v>2200</v>
      </c>
      <c r="P1449" s="318" t="s">
        <v>1156</v>
      </c>
      <c r="Q1449" s="293" t="s">
        <v>2201</v>
      </c>
      <c r="R1449" s="293">
        <v>1</v>
      </c>
      <c r="S1449" s="517">
        <v>14666.65</v>
      </c>
      <c r="T1449" s="520" t="e">
        <f>+[1]!Tabla46[[#This Row],[Precio Unitario]]*[1]!Tabla46[[#This Row],[Cantidad de Insumos]]</f>
        <v>#REF!</v>
      </c>
      <c r="U1449" s="414">
        <v>239301</v>
      </c>
      <c r="V1449" s="328" t="s">
        <v>926</v>
      </c>
      <c r="W1449" s="420"/>
    </row>
    <row r="1450" spans="2:23" ht="18.75" hidden="1" customHeight="1" x14ac:dyDescent="0.2">
      <c r="B1450" s="419" t="e">
        <f>IF(Tabla46[[#This Row],[Tipos de Acciones]]="","",CONCATENATE(Tabla46[[#This Row],[POA]],".",Tabla46[[#This Row],[SRS]],".",Tabla46[[#This Row],[AREA]],".",Tabla46[[#This Row],[TIPO]]))</f>
        <v>#REF!</v>
      </c>
      <c r="C1450" s="419" t="e">
        <f>IF(Tabla46[[#This Row],[Tipos de Acciones]]="","",'Formulario PPGR1'!#REF!)</f>
        <v>#REF!</v>
      </c>
      <c r="D1450" s="419" t="e">
        <f>IF(Tabla46[[#This Row],[Tipos de Acciones]]="","",'Formulario PPGR1'!#REF!)</f>
        <v>#REF!</v>
      </c>
      <c r="E1450" s="419" t="e">
        <f>IF(Tabla46[[#This Row],[Tipos de Acciones]]="","",'Formulario PPGR1'!#REF!)</f>
        <v>#REF!</v>
      </c>
      <c r="F1450" s="419" t="e">
        <f>IF(Tabla46[[#This Row],[Tipos de Acciones]]="","",'Formulario PPGR1'!#REF!)</f>
        <v>#REF!</v>
      </c>
      <c r="G1450" s="416" t="s">
        <v>936</v>
      </c>
      <c r="H1450" s="416" t="s">
        <v>2221</v>
      </c>
      <c r="I1450" s="417" t="s">
        <v>2246</v>
      </c>
      <c r="J1450" s="416" t="s">
        <v>2246</v>
      </c>
      <c r="K1450" s="418" t="s">
        <v>2247</v>
      </c>
      <c r="L1450" s="416" t="s">
        <v>469</v>
      </c>
      <c r="M1450" s="316" t="s">
        <v>2315</v>
      </c>
      <c r="N1450" s="316" t="s">
        <v>1156</v>
      </c>
      <c r="O1450" s="415" t="s">
        <v>2200</v>
      </c>
      <c r="P1450" s="318" t="s">
        <v>1156</v>
      </c>
      <c r="Q1450" s="293" t="s">
        <v>2201</v>
      </c>
      <c r="R1450" s="293">
        <v>1</v>
      </c>
      <c r="S1450" s="517">
        <v>257712</v>
      </c>
      <c r="T1450" s="520" t="e">
        <f>+[1]!Tabla46[[#This Row],[Precio Unitario]]*[1]!Tabla46[[#This Row],[Cantidad de Insumos]]</f>
        <v>#REF!</v>
      </c>
      <c r="U1450" s="414">
        <v>261401</v>
      </c>
      <c r="V1450" s="328" t="s">
        <v>926</v>
      </c>
      <c r="W1450" s="420"/>
    </row>
    <row r="1451" spans="2:23" ht="18.75" hidden="1" customHeight="1" x14ac:dyDescent="0.2">
      <c r="B1451" s="419" t="e">
        <f>IF(Tabla46[[#This Row],[Tipos de Acciones]]="","",CONCATENATE(Tabla46[[#This Row],[POA]],".",Tabla46[[#This Row],[SRS]],".",Tabla46[[#This Row],[AREA]],".",Tabla46[[#This Row],[TIPO]]))</f>
        <v>#REF!</v>
      </c>
      <c r="C1451" s="419" t="e">
        <f>IF(Tabla46[[#This Row],[Tipos de Acciones]]="","",'Formulario PPGR1'!#REF!)</f>
        <v>#REF!</v>
      </c>
      <c r="D1451" s="419" t="e">
        <f>IF(Tabla46[[#This Row],[Tipos de Acciones]]="","",'Formulario PPGR1'!#REF!)</f>
        <v>#REF!</v>
      </c>
      <c r="E1451" s="419" t="e">
        <f>IF(Tabla46[[#This Row],[Tipos de Acciones]]="","",'Formulario PPGR1'!#REF!)</f>
        <v>#REF!</v>
      </c>
      <c r="F1451" s="419" t="e">
        <f>IF(Tabla46[[#This Row],[Tipos de Acciones]]="","",'Formulario PPGR1'!#REF!)</f>
        <v>#REF!</v>
      </c>
      <c r="G1451" s="416" t="s">
        <v>936</v>
      </c>
      <c r="H1451" s="416" t="s">
        <v>2209</v>
      </c>
      <c r="I1451" s="417" t="s">
        <v>2200</v>
      </c>
      <c r="J1451" s="416" t="s">
        <v>2248</v>
      </c>
      <c r="K1451" s="418" t="s">
        <v>2248</v>
      </c>
      <c r="L1451" s="416" t="s">
        <v>469</v>
      </c>
      <c r="M1451" s="316" t="s">
        <v>2315</v>
      </c>
      <c r="N1451" s="316" t="s">
        <v>1156</v>
      </c>
      <c r="O1451" s="415" t="s">
        <v>2200</v>
      </c>
      <c r="P1451" s="318" t="s">
        <v>1156</v>
      </c>
      <c r="Q1451" s="293" t="s">
        <v>2201</v>
      </c>
      <c r="R1451" s="293">
        <v>1</v>
      </c>
      <c r="S1451" s="517">
        <v>30000</v>
      </c>
      <c r="T1451" s="520" t="e">
        <f>+[1]!Tabla46[[#This Row],[Precio Unitario]]*[1]!Tabla46[[#This Row],[Cantidad de Insumos]]</f>
        <v>#REF!</v>
      </c>
      <c r="U1451" s="414">
        <v>265801</v>
      </c>
      <c r="V1451" s="328" t="s">
        <v>926</v>
      </c>
      <c r="W1451" s="420"/>
    </row>
    <row r="1452" spans="2:23" ht="18.75" hidden="1" customHeight="1" x14ac:dyDescent="0.2">
      <c r="B1452" s="419" t="e">
        <f>IF(Tabla46[[#This Row],[Tipos de Acciones]]="","",CONCATENATE(Tabla46[[#This Row],[POA]],".",Tabla46[[#This Row],[SRS]],".",Tabla46[[#This Row],[AREA]],".",Tabla46[[#This Row],[TIPO]]))</f>
        <v>#REF!</v>
      </c>
      <c r="C1452" s="419" t="e">
        <f>IF(Tabla46[[#This Row],[Tipos de Acciones]]="","",'Formulario PPGR1'!#REF!)</f>
        <v>#REF!</v>
      </c>
      <c r="D1452" s="419" t="e">
        <f>IF(Tabla46[[#This Row],[Tipos de Acciones]]="","",'Formulario PPGR1'!#REF!)</f>
        <v>#REF!</v>
      </c>
      <c r="E1452" s="419" t="e">
        <f>IF(Tabla46[[#This Row],[Tipos de Acciones]]="","",'Formulario PPGR1'!#REF!)</f>
        <v>#REF!</v>
      </c>
      <c r="F1452" s="419" t="e">
        <f>IF(Tabla46[[#This Row],[Tipos de Acciones]]="","",'Formulario PPGR1'!#REF!)</f>
        <v>#REF!</v>
      </c>
      <c r="G1452" s="416" t="s">
        <v>934</v>
      </c>
      <c r="H1452" s="416" t="s">
        <v>2209</v>
      </c>
      <c r="I1452" s="417" t="s">
        <v>2200</v>
      </c>
      <c r="J1452" s="416" t="s">
        <v>2248</v>
      </c>
      <c r="K1452" s="418" t="s">
        <v>2248</v>
      </c>
      <c r="L1452" s="416" t="s">
        <v>469</v>
      </c>
      <c r="M1452" s="316" t="s">
        <v>2315</v>
      </c>
      <c r="N1452" s="316" t="s">
        <v>1156</v>
      </c>
      <c r="O1452" s="415" t="s">
        <v>2200</v>
      </c>
      <c r="P1452" s="318" t="s">
        <v>1156</v>
      </c>
      <c r="Q1452" s="293" t="s">
        <v>2201</v>
      </c>
      <c r="R1452" s="293">
        <v>3</v>
      </c>
      <c r="S1452" s="517">
        <v>5000</v>
      </c>
      <c r="T1452" s="520" t="e">
        <f>+[1]!Tabla46[[#This Row],[Precio Unitario]]*[1]!Tabla46[[#This Row],[Cantidad de Insumos]]</f>
        <v>#REF!</v>
      </c>
      <c r="U1452" s="414">
        <v>265801</v>
      </c>
      <c r="V1452" s="328" t="s">
        <v>926</v>
      </c>
      <c r="W1452" s="420"/>
    </row>
    <row r="1453" spans="2:23" ht="18.75" hidden="1" customHeight="1" x14ac:dyDescent="0.2">
      <c r="B1453" s="419" t="e">
        <f>IF(Tabla46[[#This Row],[Tipos de Acciones]]="","",CONCATENATE(Tabla46[[#This Row],[POA]],".",Tabla46[[#This Row],[SRS]],".",Tabla46[[#This Row],[AREA]],".",Tabla46[[#This Row],[TIPO]]))</f>
        <v>#REF!</v>
      </c>
      <c r="C1453" s="419" t="e">
        <f>IF(Tabla46[[#This Row],[Tipos de Acciones]]="","",'Formulario PPGR1'!#REF!)</f>
        <v>#REF!</v>
      </c>
      <c r="D1453" s="419" t="e">
        <f>IF(Tabla46[[#This Row],[Tipos de Acciones]]="","",'Formulario PPGR1'!#REF!)</f>
        <v>#REF!</v>
      </c>
      <c r="E1453" s="419" t="e">
        <f>IF(Tabla46[[#This Row],[Tipos de Acciones]]="","",'Formulario PPGR1'!#REF!)</f>
        <v>#REF!</v>
      </c>
      <c r="F1453" s="419" t="e">
        <f>IF(Tabla46[[#This Row],[Tipos de Acciones]]="","",'Formulario PPGR1'!#REF!)</f>
        <v>#REF!</v>
      </c>
      <c r="G1453" s="416" t="s">
        <v>936</v>
      </c>
      <c r="H1453" s="416" t="s">
        <v>2206</v>
      </c>
      <c r="I1453" s="417" t="s">
        <v>2212</v>
      </c>
      <c r="J1453" s="416" t="s">
        <v>2212</v>
      </c>
      <c r="K1453" s="418" t="s">
        <v>2213</v>
      </c>
      <c r="L1453" s="416" t="s">
        <v>469</v>
      </c>
      <c r="M1453" s="316" t="s">
        <v>2316</v>
      </c>
      <c r="N1453" s="316" t="s">
        <v>1156</v>
      </c>
      <c r="O1453" s="415" t="s">
        <v>2200</v>
      </c>
      <c r="P1453" s="318" t="s">
        <v>1156</v>
      </c>
      <c r="Q1453" s="293" t="s">
        <v>2201</v>
      </c>
      <c r="R1453" s="293">
        <v>1</v>
      </c>
      <c r="S1453" s="517">
        <v>56050</v>
      </c>
      <c r="T1453" s="520" t="e">
        <f>+[1]!Tabla46[[#This Row],[Precio Unitario]]*[1]!Tabla46[[#This Row],[Cantidad de Insumos]]</f>
        <v>#REF!</v>
      </c>
      <c r="U1453" s="414">
        <v>261301</v>
      </c>
      <c r="V1453" s="328" t="s">
        <v>926</v>
      </c>
      <c r="W1453" s="420"/>
    </row>
    <row r="1454" spans="2:23" ht="18.75" hidden="1" customHeight="1" x14ac:dyDescent="0.2">
      <c r="B1454" s="419" t="e">
        <f>IF(Tabla46[[#This Row],[Tipos de Acciones]]="","",CONCATENATE(Tabla46[[#This Row],[POA]],".",Tabla46[[#This Row],[SRS]],".",Tabla46[[#This Row],[AREA]],".",Tabla46[[#This Row],[TIPO]]))</f>
        <v>#REF!</v>
      </c>
      <c r="C1454" s="419" t="e">
        <f>IF(Tabla46[[#This Row],[Tipos de Acciones]]="","",'Formulario PPGR1'!#REF!)</f>
        <v>#REF!</v>
      </c>
      <c r="D1454" s="419" t="e">
        <f>IF(Tabla46[[#This Row],[Tipos de Acciones]]="","",'Formulario PPGR1'!#REF!)</f>
        <v>#REF!</v>
      </c>
      <c r="E1454" s="419" t="e">
        <f>IF(Tabla46[[#This Row],[Tipos de Acciones]]="","",'Formulario PPGR1'!#REF!)</f>
        <v>#REF!</v>
      </c>
      <c r="F1454" s="419" t="e">
        <f>IF(Tabla46[[#This Row],[Tipos de Acciones]]="","",'Formulario PPGR1'!#REF!)</f>
        <v>#REF!</v>
      </c>
      <c r="G1454" s="416" t="s">
        <v>936</v>
      </c>
      <c r="H1454" s="416" t="s">
        <v>2221</v>
      </c>
      <c r="I1454" s="417" t="s">
        <v>2236</v>
      </c>
      <c r="J1454" s="416" t="s">
        <v>2236</v>
      </c>
      <c r="K1454" s="418" t="s">
        <v>2237</v>
      </c>
      <c r="L1454" s="416" t="s">
        <v>469</v>
      </c>
      <c r="M1454" s="316" t="s">
        <v>2316</v>
      </c>
      <c r="N1454" s="316" t="s">
        <v>1156</v>
      </c>
      <c r="O1454" s="415" t="s">
        <v>2200</v>
      </c>
      <c r="P1454" s="318" t="s">
        <v>1156</v>
      </c>
      <c r="Q1454" s="293" t="s">
        <v>2201</v>
      </c>
      <c r="R1454" s="293">
        <v>2</v>
      </c>
      <c r="S1454" s="517">
        <v>15733.33</v>
      </c>
      <c r="T1454" s="520" t="e">
        <f>+[1]!Tabla46[[#This Row],[Precio Unitario]]*[1]!Tabla46[[#This Row],[Cantidad de Insumos]]</f>
        <v>#REF!</v>
      </c>
      <c r="U1454" s="414">
        <v>239301</v>
      </c>
      <c r="V1454" s="328" t="s">
        <v>926</v>
      </c>
      <c r="W1454" s="420"/>
    </row>
    <row r="1455" spans="2:23" ht="18.75" hidden="1" customHeight="1" x14ac:dyDescent="0.2">
      <c r="B1455" s="419" t="e">
        <f>IF(Tabla46[[#This Row],[Tipos de Acciones]]="","",CONCATENATE(Tabla46[[#This Row],[POA]],".",Tabla46[[#This Row],[SRS]],".",Tabla46[[#This Row],[AREA]],".",Tabla46[[#This Row],[TIPO]]))</f>
        <v>#REF!</v>
      </c>
      <c r="C1455" s="419" t="e">
        <f>IF(Tabla46[[#This Row],[Tipos de Acciones]]="","",'Formulario PPGR1'!#REF!)</f>
        <v>#REF!</v>
      </c>
      <c r="D1455" s="419" t="e">
        <f>IF(Tabla46[[#This Row],[Tipos de Acciones]]="","",'Formulario PPGR1'!#REF!)</f>
        <v>#REF!</v>
      </c>
      <c r="E1455" s="419" t="e">
        <f>IF(Tabla46[[#This Row],[Tipos de Acciones]]="","",'Formulario PPGR1'!#REF!)</f>
        <v>#REF!</v>
      </c>
      <c r="F1455" s="419" t="e">
        <f>IF(Tabla46[[#This Row],[Tipos de Acciones]]="","",'Formulario PPGR1'!#REF!)</f>
        <v>#REF!</v>
      </c>
      <c r="G1455" s="416" t="s">
        <v>936</v>
      </c>
      <c r="H1455" s="416" t="s">
        <v>2221</v>
      </c>
      <c r="I1455" s="417" t="s">
        <v>2222</v>
      </c>
      <c r="J1455" s="416" t="s">
        <v>2222</v>
      </c>
      <c r="K1455" s="418" t="s">
        <v>2226</v>
      </c>
      <c r="L1455" s="416" t="s">
        <v>469</v>
      </c>
      <c r="M1455" s="316" t="s">
        <v>2316</v>
      </c>
      <c r="N1455" s="316" t="s">
        <v>1156</v>
      </c>
      <c r="O1455" s="415" t="s">
        <v>2200</v>
      </c>
      <c r="P1455" s="318" t="s">
        <v>1156</v>
      </c>
      <c r="Q1455" s="293" t="s">
        <v>2201</v>
      </c>
      <c r="R1455" s="293">
        <v>1</v>
      </c>
      <c r="S1455" s="517">
        <v>104465.4</v>
      </c>
      <c r="T1455" s="520" t="e">
        <f>+[1]!Tabla46[[#This Row],[Precio Unitario]]*[1]!Tabla46[[#This Row],[Cantidad de Insumos]]</f>
        <v>#REF!</v>
      </c>
      <c r="U1455" s="414">
        <v>261901</v>
      </c>
      <c r="V1455" s="328" t="s">
        <v>926</v>
      </c>
      <c r="W1455" s="420"/>
    </row>
    <row r="1456" spans="2:23" ht="18.75" hidden="1" customHeight="1" x14ac:dyDescent="0.2">
      <c r="B1456" s="419" t="e">
        <f>IF(Tabla46[[#This Row],[Tipos de Acciones]]="","",CONCATENATE(Tabla46[[#This Row],[POA]],".",Tabla46[[#This Row],[SRS]],".",Tabla46[[#This Row],[AREA]],".",Tabla46[[#This Row],[TIPO]]))</f>
        <v>#REF!</v>
      </c>
      <c r="C1456" s="419" t="e">
        <f>IF(Tabla46[[#This Row],[Tipos de Acciones]]="","",'Formulario PPGR1'!#REF!)</f>
        <v>#REF!</v>
      </c>
      <c r="D1456" s="419" t="e">
        <f>IF(Tabla46[[#This Row],[Tipos de Acciones]]="","",'Formulario PPGR1'!#REF!)</f>
        <v>#REF!</v>
      </c>
      <c r="E1456" s="419" t="e">
        <f>IF(Tabla46[[#This Row],[Tipos de Acciones]]="","",'Formulario PPGR1'!#REF!)</f>
        <v>#REF!</v>
      </c>
      <c r="F1456" s="419" t="e">
        <f>IF(Tabla46[[#This Row],[Tipos de Acciones]]="","",'Formulario PPGR1'!#REF!)</f>
        <v>#REF!</v>
      </c>
      <c r="G1456" s="416" t="s">
        <v>936</v>
      </c>
      <c r="H1456" s="416" t="s">
        <v>2218</v>
      </c>
      <c r="I1456" s="417" t="s">
        <v>2219</v>
      </c>
      <c r="J1456" s="416" t="s">
        <v>2219</v>
      </c>
      <c r="K1456" s="418" t="s">
        <v>2220</v>
      </c>
      <c r="L1456" s="416" t="s">
        <v>469</v>
      </c>
      <c r="M1456" s="316" t="s">
        <v>2316</v>
      </c>
      <c r="N1456" s="316" t="s">
        <v>1156</v>
      </c>
      <c r="O1456" s="415" t="s">
        <v>2200</v>
      </c>
      <c r="P1456" s="318" t="s">
        <v>1156</v>
      </c>
      <c r="Q1456" s="293" t="s">
        <v>2201</v>
      </c>
      <c r="R1456" s="293">
        <v>2</v>
      </c>
      <c r="S1456" s="517">
        <v>8600</v>
      </c>
      <c r="T1456" s="520" t="e">
        <f>+[1]!Tabla46[[#This Row],[Precio Unitario]]*[1]!Tabla46[[#This Row],[Cantidad de Insumos]]</f>
        <v>#REF!</v>
      </c>
      <c r="U1456" s="414">
        <v>239601</v>
      </c>
      <c r="V1456" s="328" t="s">
        <v>926</v>
      </c>
      <c r="W1456" s="420"/>
    </row>
    <row r="1457" spans="2:23" ht="18.75" hidden="1" customHeight="1" x14ac:dyDescent="0.2">
      <c r="B1457" s="419" t="e">
        <f>IF(Tabla46[[#This Row],[Tipos de Acciones]]="","",CONCATENATE(Tabla46[[#This Row],[POA]],".",Tabla46[[#This Row],[SRS]],".",Tabla46[[#This Row],[AREA]],".",Tabla46[[#This Row],[TIPO]]))</f>
        <v>#REF!</v>
      </c>
      <c r="C1457" s="419" t="e">
        <f>IF(Tabla46[[#This Row],[Tipos de Acciones]]="","",'Formulario PPGR1'!#REF!)</f>
        <v>#REF!</v>
      </c>
      <c r="D1457" s="419" t="e">
        <f>IF(Tabla46[[#This Row],[Tipos de Acciones]]="","",'Formulario PPGR1'!#REF!)</f>
        <v>#REF!</v>
      </c>
      <c r="E1457" s="419" t="e">
        <f>IF(Tabla46[[#This Row],[Tipos de Acciones]]="","",'Formulario PPGR1'!#REF!)</f>
        <v>#REF!</v>
      </c>
      <c r="F1457" s="419" t="e">
        <f>IF(Tabla46[[#This Row],[Tipos de Acciones]]="","",'Formulario PPGR1'!#REF!)</f>
        <v>#REF!</v>
      </c>
      <c r="G1457" s="416" t="s">
        <v>936</v>
      </c>
      <c r="H1457" s="416" t="s">
        <v>2221</v>
      </c>
      <c r="I1457" s="417" t="s">
        <v>2222</v>
      </c>
      <c r="J1457" s="416" t="s">
        <v>2222</v>
      </c>
      <c r="K1457" s="418" t="s">
        <v>2223</v>
      </c>
      <c r="L1457" s="416" t="s">
        <v>469</v>
      </c>
      <c r="M1457" s="316" t="s">
        <v>2316</v>
      </c>
      <c r="N1457" s="316" t="s">
        <v>1156</v>
      </c>
      <c r="O1457" s="415" t="s">
        <v>2200</v>
      </c>
      <c r="P1457" s="318" t="s">
        <v>1156</v>
      </c>
      <c r="Q1457" s="293" t="s">
        <v>2201</v>
      </c>
      <c r="R1457" s="293">
        <v>2</v>
      </c>
      <c r="S1457" s="517">
        <v>43660</v>
      </c>
      <c r="T1457" s="520" t="e">
        <f>+[1]!Tabla46[[#This Row],[Precio Unitario]]*[1]!Tabla46[[#This Row],[Cantidad de Insumos]]</f>
        <v>#REF!</v>
      </c>
      <c r="U1457" s="414">
        <v>261901</v>
      </c>
      <c r="V1457" s="328" t="s">
        <v>926</v>
      </c>
      <c r="W1457" s="420"/>
    </row>
    <row r="1458" spans="2:23" ht="18.75" hidden="1" customHeight="1" x14ac:dyDescent="0.2">
      <c r="B1458" s="419" t="e">
        <f>IF(Tabla46[[#This Row],[Tipos de Acciones]]="","",CONCATENATE(Tabla46[[#This Row],[POA]],".",Tabla46[[#This Row],[SRS]],".",Tabla46[[#This Row],[AREA]],".",Tabla46[[#This Row],[TIPO]]))</f>
        <v>#REF!</v>
      </c>
      <c r="C1458" s="419" t="e">
        <f>IF(Tabla46[[#This Row],[Tipos de Acciones]]="","",'Formulario PPGR1'!#REF!)</f>
        <v>#REF!</v>
      </c>
      <c r="D1458" s="419" t="e">
        <f>IF(Tabla46[[#This Row],[Tipos de Acciones]]="","",'Formulario PPGR1'!#REF!)</f>
        <v>#REF!</v>
      </c>
      <c r="E1458" s="419" t="e">
        <f>IF(Tabla46[[#This Row],[Tipos de Acciones]]="","",'Formulario PPGR1'!#REF!)</f>
        <v>#REF!</v>
      </c>
      <c r="F1458" s="419" t="e">
        <f>IF(Tabla46[[#This Row],[Tipos de Acciones]]="","",'Formulario PPGR1'!#REF!)</f>
        <v>#REF!</v>
      </c>
      <c r="G1458" s="416" t="s">
        <v>936</v>
      </c>
      <c r="H1458" s="416" t="s">
        <v>2221</v>
      </c>
      <c r="I1458" s="417" t="s">
        <v>2224</v>
      </c>
      <c r="J1458" s="416" t="s">
        <v>2224</v>
      </c>
      <c r="K1458" s="418" t="s">
        <v>2225</v>
      </c>
      <c r="L1458" s="416" t="s">
        <v>469</v>
      </c>
      <c r="M1458" s="316" t="s">
        <v>2316</v>
      </c>
      <c r="N1458" s="316" t="s">
        <v>1156</v>
      </c>
      <c r="O1458" s="415" t="s">
        <v>2200</v>
      </c>
      <c r="P1458" s="318" t="s">
        <v>1156</v>
      </c>
      <c r="Q1458" s="293" t="s">
        <v>2201</v>
      </c>
      <c r="R1458" s="293">
        <v>1</v>
      </c>
      <c r="S1458" s="517">
        <v>44333.33</v>
      </c>
      <c r="T1458" s="520" t="e">
        <f>+[1]!Tabla46[[#This Row],[Precio Unitario]]*[1]!Tabla46[[#This Row],[Cantidad de Insumos]]</f>
        <v>#REF!</v>
      </c>
      <c r="U1458" s="414">
        <v>239301</v>
      </c>
      <c r="V1458" s="328" t="s">
        <v>926</v>
      </c>
      <c r="W1458" s="420"/>
    </row>
    <row r="1459" spans="2:23" ht="18.75" hidden="1" customHeight="1" x14ac:dyDescent="0.2">
      <c r="B1459" s="419" t="e">
        <f>IF(Tabla46[[#This Row],[Tipos de Acciones]]="","",CONCATENATE(Tabla46[[#This Row],[POA]],".",Tabla46[[#This Row],[SRS]],".",Tabla46[[#This Row],[AREA]],".",Tabla46[[#This Row],[TIPO]]))</f>
        <v>#REF!</v>
      </c>
      <c r="C1459" s="419" t="e">
        <f>IF(Tabla46[[#This Row],[Tipos de Acciones]]="","",'Formulario PPGR1'!#REF!)</f>
        <v>#REF!</v>
      </c>
      <c r="D1459" s="419" t="e">
        <f>IF(Tabla46[[#This Row],[Tipos de Acciones]]="","",'Formulario PPGR1'!#REF!)</f>
        <v>#REF!</v>
      </c>
      <c r="E1459" s="419" t="e">
        <f>IF(Tabla46[[#This Row],[Tipos de Acciones]]="","",'Formulario PPGR1'!#REF!)</f>
        <v>#REF!</v>
      </c>
      <c r="F1459" s="419" t="e">
        <f>IF(Tabla46[[#This Row],[Tipos de Acciones]]="","",'Formulario PPGR1'!#REF!)</f>
        <v>#REF!</v>
      </c>
      <c r="G1459" s="416" t="s">
        <v>936</v>
      </c>
      <c r="H1459" s="416" t="s">
        <v>2221</v>
      </c>
      <c r="I1459" s="417" t="s">
        <v>2231</v>
      </c>
      <c r="J1459" s="416" t="s">
        <v>2231</v>
      </c>
      <c r="K1459" s="418" t="s">
        <v>2232</v>
      </c>
      <c r="L1459" s="416" t="s">
        <v>469</v>
      </c>
      <c r="M1459" s="316" t="s">
        <v>2316</v>
      </c>
      <c r="N1459" s="316" t="s">
        <v>1156</v>
      </c>
      <c r="O1459" s="415" t="s">
        <v>2200</v>
      </c>
      <c r="P1459" s="318" t="s">
        <v>1156</v>
      </c>
      <c r="Q1459" s="293" t="s">
        <v>2201</v>
      </c>
      <c r="R1459" s="293">
        <v>2</v>
      </c>
      <c r="S1459" s="517">
        <v>32099.97</v>
      </c>
      <c r="T1459" s="520" t="e">
        <f>+[1]!Tabla46[[#This Row],[Precio Unitario]]*[1]!Tabla46[[#This Row],[Cantidad de Insumos]]</f>
        <v>#REF!</v>
      </c>
      <c r="U1459" s="414">
        <v>239301</v>
      </c>
      <c r="V1459" s="328" t="s">
        <v>926</v>
      </c>
      <c r="W1459" s="420"/>
    </row>
    <row r="1460" spans="2:23" ht="18.75" hidden="1" customHeight="1" x14ac:dyDescent="0.2">
      <c r="B1460" s="419" t="e">
        <f>IF(Tabla46[[#This Row],[Tipos de Acciones]]="","",CONCATENATE(Tabla46[[#This Row],[POA]],".",Tabla46[[#This Row],[SRS]],".",Tabla46[[#This Row],[AREA]],".",Tabla46[[#This Row],[TIPO]]))</f>
        <v>#REF!</v>
      </c>
      <c r="C1460" s="419" t="e">
        <f>IF(Tabla46[[#This Row],[Tipos de Acciones]]="","",'Formulario PPGR1'!#REF!)</f>
        <v>#REF!</v>
      </c>
      <c r="D1460" s="419" t="e">
        <f>IF(Tabla46[[#This Row],[Tipos de Acciones]]="","",'Formulario PPGR1'!#REF!)</f>
        <v>#REF!</v>
      </c>
      <c r="E1460" s="419" t="e">
        <f>IF(Tabla46[[#This Row],[Tipos de Acciones]]="","",'Formulario PPGR1'!#REF!)</f>
        <v>#REF!</v>
      </c>
      <c r="F1460" s="419" t="e">
        <f>IF(Tabla46[[#This Row],[Tipos de Acciones]]="","",'Formulario PPGR1'!#REF!)</f>
        <v>#REF!</v>
      </c>
      <c r="G1460" s="416" t="s">
        <v>936</v>
      </c>
      <c r="H1460" s="416" t="s">
        <v>2221</v>
      </c>
      <c r="I1460" s="417" t="s">
        <v>2233</v>
      </c>
      <c r="J1460" s="416" t="s">
        <v>2234</v>
      </c>
      <c r="K1460" s="418" t="s">
        <v>2235</v>
      </c>
      <c r="L1460" s="416" t="s">
        <v>469</v>
      </c>
      <c r="M1460" s="316" t="s">
        <v>2316</v>
      </c>
      <c r="N1460" s="316" t="s">
        <v>1156</v>
      </c>
      <c r="O1460" s="415" t="s">
        <v>2200</v>
      </c>
      <c r="P1460" s="318" t="s">
        <v>1156</v>
      </c>
      <c r="Q1460" s="293" t="s">
        <v>2201</v>
      </c>
      <c r="R1460" s="293">
        <v>1</v>
      </c>
      <c r="S1460" s="517">
        <v>8270</v>
      </c>
      <c r="T1460" s="520" t="e">
        <f>+[1]!Tabla46[[#This Row],[Precio Unitario]]*[1]!Tabla46[[#This Row],[Cantidad de Insumos]]</f>
        <v>#REF!</v>
      </c>
      <c r="U1460" s="414">
        <v>239301</v>
      </c>
      <c r="V1460" s="328" t="s">
        <v>926</v>
      </c>
      <c r="W1460" s="420"/>
    </row>
    <row r="1461" spans="2:23" ht="18.75" hidden="1" customHeight="1" x14ac:dyDescent="0.2">
      <c r="B1461" s="419" t="e">
        <f>IF(Tabla46[[#This Row],[Tipos de Acciones]]="","",CONCATENATE(Tabla46[[#This Row],[POA]],".",Tabla46[[#This Row],[SRS]],".",Tabla46[[#This Row],[AREA]],".",Tabla46[[#This Row],[TIPO]]))</f>
        <v>#REF!</v>
      </c>
      <c r="C1461" s="419" t="e">
        <f>IF(Tabla46[[#This Row],[Tipos de Acciones]]="","",'Formulario PPGR1'!#REF!)</f>
        <v>#REF!</v>
      </c>
      <c r="D1461" s="419" t="e">
        <f>IF(Tabla46[[#This Row],[Tipos de Acciones]]="","",'Formulario PPGR1'!#REF!)</f>
        <v>#REF!</v>
      </c>
      <c r="E1461" s="419" t="e">
        <f>IF(Tabla46[[#This Row],[Tipos de Acciones]]="","",'Formulario PPGR1'!#REF!)</f>
        <v>#REF!</v>
      </c>
      <c r="F1461" s="419" t="e">
        <f>IF(Tabla46[[#This Row],[Tipos de Acciones]]="","",'Formulario PPGR1'!#REF!)</f>
        <v>#REF!</v>
      </c>
      <c r="G1461" s="416" t="s">
        <v>936</v>
      </c>
      <c r="H1461" s="416" t="s">
        <v>2221</v>
      </c>
      <c r="I1461" s="417" t="s">
        <v>2241</v>
      </c>
      <c r="J1461" s="416" t="s">
        <v>2241</v>
      </c>
      <c r="K1461" s="418" t="s">
        <v>2242</v>
      </c>
      <c r="L1461" s="416" t="s">
        <v>469</v>
      </c>
      <c r="M1461" s="316" t="s">
        <v>2316</v>
      </c>
      <c r="N1461" s="316" t="s">
        <v>1156</v>
      </c>
      <c r="O1461" s="415" t="s">
        <v>2200</v>
      </c>
      <c r="P1461" s="318" t="s">
        <v>1156</v>
      </c>
      <c r="Q1461" s="293" t="s">
        <v>2201</v>
      </c>
      <c r="R1461" s="293">
        <v>2</v>
      </c>
      <c r="S1461" s="517">
        <v>980</v>
      </c>
      <c r="T1461" s="520" t="e">
        <f>+[1]!Tabla46[[#This Row],[Precio Unitario]]*[1]!Tabla46[[#This Row],[Cantidad de Insumos]]</f>
        <v>#REF!</v>
      </c>
      <c r="U1461" s="414">
        <v>239301</v>
      </c>
      <c r="V1461" s="328" t="s">
        <v>926</v>
      </c>
      <c r="W1461" s="420"/>
    </row>
    <row r="1462" spans="2:23" ht="18.75" hidden="1" customHeight="1" x14ac:dyDescent="0.2">
      <c r="B1462" s="419" t="e">
        <f>IF(Tabla46[[#This Row],[Tipos de Acciones]]="","",CONCATENATE(Tabla46[[#This Row],[POA]],".",Tabla46[[#This Row],[SRS]],".",Tabla46[[#This Row],[AREA]],".",Tabla46[[#This Row],[TIPO]]))</f>
        <v>#REF!</v>
      </c>
      <c r="C1462" s="419" t="e">
        <f>IF(Tabla46[[#This Row],[Tipos de Acciones]]="","",'Formulario PPGR1'!#REF!)</f>
        <v>#REF!</v>
      </c>
      <c r="D1462" s="419" t="e">
        <f>IF(Tabla46[[#This Row],[Tipos de Acciones]]="","",'Formulario PPGR1'!#REF!)</f>
        <v>#REF!</v>
      </c>
      <c r="E1462" s="419" t="e">
        <f>IF(Tabla46[[#This Row],[Tipos de Acciones]]="","",'Formulario PPGR1'!#REF!)</f>
        <v>#REF!</v>
      </c>
      <c r="F1462" s="419" t="e">
        <f>IF(Tabla46[[#This Row],[Tipos de Acciones]]="","",'Formulario PPGR1'!#REF!)</f>
        <v>#REF!</v>
      </c>
      <c r="G1462" s="416" t="s">
        <v>936</v>
      </c>
      <c r="H1462" s="416" t="s">
        <v>2221</v>
      </c>
      <c r="I1462" s="417" t="s">
        <v>2241</v>
      </c>
      <c r="J1462" s="416" t="s">
        <v>2241</v>
      </c>
      <c r="K1462" s="418" t="s">
        <v>2243</v>
      </c>
      <c r="L1462" s="416" t="s">
        <v>469</v>
      </c>
      <c r="M1462" s="316" t="s">
        <v>2316</v>
      </c>
      <c r="N1462" s="316" t="s">
        <v>1156</v>
      </c>
      <c r="O1462" s="415" t="s">
        <v>2200</v>
      </c>
      <c r="P1462" s="318" t="s">
        <v>1156</v>
      </c>
      <c r="Q1462" s="293" t="s">
        <v>2201</v>
      </c>
      <c r="R1462" s="293">
        <v>2</v>
      </c>
      <c r="S1462" s="517">
        <v>3520</v>
      </c>
      <c r="T1462" s="520" t="e">
        <f>+[1]!Tabla46[[#This Row],[Precio Unitario]]*[1]!Tabla46[[#This Row],[Cantidad de Insumos]]</f>
        <v>#REF!</v>
      </c>
      <c r="U1462" s="414">
        <v>239301</v>
      </c>
      <c r="V1462" s="328" t="s">
        <v>926</v>
      </c>
      <c r="W1462" s="420"/>
    </row>
    <row r="1463" spans="2:23" ht="18.75" hidden="1" customHeight="1" x14ac:dyDescent="0.2">
      <c r="B1463" s="419" t="e">
        <f>IF(Tabla46[[#This Row],[Tipos de Acciones]]="","",CONCATENATE(Tabla46[[#This Row],[POA]],".",Tabla46[[#This Row],[SRS]],".",Tabla46[[#This Row],[AREA]],".",Tabla46[[#This Row],[TIPO]]))</f>
        <v>#REF!</v>
      </c>
      <c r="C1463" s="419" t="e">
        <f>IF(Tabla46[[#This Row],[Tipos de Acciones]]="","",'Formulario PPGR1'!#REF!)</f>
        <v>#REF!</v>
      </c>
      <c r="D1463" s="419" t="e">
        <f>IF(Tabla46[[#This Row],[Tipos de Acciones]]="","",'Formulario PPGR1'!#REF!)</f>
        <v>#REF!</v>
      </c>
      <c r="E1463" s="419" t="e">
        <f>IF(Tabla46[[#This Row],[Tipos de Acciones]]="","",'Formulario PPGR1'!#REF!)</f>
        <v>#REF!</v>
      </c>
      <c r="F1463" s="419" t="e">
        <f>IF(Tabla46[[#This Row],[Tipos de Acciones]]="","",'Formulario PPGR1'!#REF!)</f>
        <v>#REF!</v>
      </c>
      <c r="G1463" s="416" t="s">
        <v>936</v>
      </c>
      <c r="H1463" s="416" t="s">
        <v>2221</v>
      </c>
      <c r="I1463" s="417" t="s">
        <v>2236</v>
      </c>
      <c r="J1463" s="416" t="s">
        <v>2236</v>
      </c>
      <c r="K1463" s="418" t="s">
        <v>2239</v>
      </c>
      <c r="L1463" s="416" t="s">
        <v>469</v>
      </c>
      <c r="M1463" s="316" t="s">
        <v>2316</v>
      </c>
      <c r="N1463" s="316" t="s">
        <v>1156</v>
      </c>
      <c r="O1463" s="415" t="s">
        <v>2200</v>
      </c>
      <c r="P1463" s="318" t="s">
        <v>1156</v>
      </c>
      <c r="Q1463" s="293" t="s">
        <v>2201</v>
      </c>
      <c r="R1463" s="293">
        <v>2</v>
      </c>
      <c r="S1463" s="517">
        <v>15733.33</v>
      </c>
      <c r="T1463" s="520" t="e">
        <f>+[1]!Tabla46[[#This Row],[Precio Unitario]]*[1]!Tabla46[[#This Row],[Cantidad de Insumos]]</f>
        <v>#REF!</v>
      </c>
      <c r="U1463" s="414">
        <v>239301</v>
      </c>
      <c r="V1463" s="328" t="s">
        <v>926</v>
      </c>
      <c r="W1463" s="420"/>
    </row>
    <row r="1464" spans="2:23" ht="18.75" hidden="1" customHeight="1" x14ac:dyDescent="0.2">
      <c r="B1464" s="419" t="e">
        <f>IF(Tabla46[[#This Row],[Tipos de Acciones]]="","",CONCATENATE(Tabla46[[#This Row],[POA]],".",Tabla46[[#This Row],[SRS]],".",Tabla46[[#This Row],[AREA]],".",Tabla46[[#This Row],[TIPO]]))</f>
        <v>#REF!</v>
      </c>
      <c r="C1464" s="419" t="e">
        <f>IF(Tabla46[[#This Row],[Tipos de Acciones]]="","",'Formulario PPGR1'!#REF!)</f>
        <v>#REF!</v>
      </c>
      <c r="D1464" s="419" t="e">
        <f>IF(Tabla46[[#This Row],[Tipos de Acciones]]="","",'Formulario PPGR1'!#REF!)</f>
        <v>#REF!</v>
      </c>
      <c r="E1464" s="419" t="e">
        <f>IF(Tabla46[[#This Row],[Tipos de Acciones]]="","",'Formulario PPGR1'!#REF!)</f>
        <v>#REF!</v>
      </c>
      <c r="F1464" s="419" t="e">
        <f>IF(Tabla46[[#This Row],[Tipos de Acciones]]="","",'Formulario PPGR1'!#REF!)</f>
        <v>#REF!</v>
      </c>
      <c r="G1464" s="416" t="s">
        <v>936</v>
      </c>
      <c r="H1464" s="416" t="s">
        <v>2221</v>
      </c>
      <c r="I1464" s="417" t="s">
        <v>2236</v>
      </c>
      <c r="J1464" s="416" t="s">
        <v>2236</v>
      </c>
      <c r="K1464" s="418" t="s">
        <v>2240</v>
      </c>
      <c r="L1464" s="416" t="s">
        <v>469</v>
      </c>
      <c r="M1464" s="316" t="s">
        <v>2316</v>
      </c>
      <c r="N1464" s="316" t="s">
        <v>1156</v>
      </c>
      <c r="O1464" s="415" t="s">
        <v>2200</v>
      </c>
      <c r="P1464" s="318" t="s">
        <v>1156</v>
      </c>
      <c r="Q1464" s="293" t="s">
        <v>2201</v>
      </c>
      <c r="R1464" s="293">
        <v>2</v>
      </c>
      <c r="S1464" s="517">
        <v>4500</v>
      </c>
      <c r="T1464" s="520" t="e">
        <f>+[1]!Tabla46[[#This Row],[Precio Unitario]]*[1]!Tabla46[[#This Row],[Cantidad de Insumos]]</f>
        <v>#REF!</v>
      </c>
      <c r="U1464" s="414">
        <v>239301</v>
      </c>
      <c r="V1464" s="328" t="s">
        <v>926</v>
      </c>
      <c r="W1464" s="420"/>
    </row>
    <row r="1465" spans="2:23" ht="18.75" hidden="1" customHeight="1" x14ac:dyDescent="0.2">
      <c r="B1465" s="419" t="e">
        <f>IF(Tabla46[[#This Row],[Tipos de Acciones]]="","",CONCATENATE(Tabla46[[#This Row],[POA]],".",Tabla46[[#This Row],[SRS]],".",Tabla46[[#This Row],[AREA]],".",Tabla46[[#This Row],[TIPO]]))</f>
        <v>#REF!</v>
      </c>
      <c r="C1465" s="419" t="e">
        <f>IF(Tabla46[[#This Row],[Tipos de Acciones]]="","",'Formulario PPGR1'!#REF!)</f>
        <v>#REF!</v>
      </c>
      <c r="D1465" s="419" t="e">
        <f>IF(Tabla46[[#This Row],[Tipos de Acciones]]="","",'Formulario PPGR1'!#REF!)</f>
        <v>#REF!</v>
      </c>
      <c r="E1465" s="419" t="e">
        <f>IF(Tabla46[[#This Row],[Tipos de Acciones]]="","",'Formulario PPGR1'!#REF!)</f>
        <v>#REF!</v>
      </c>
      <c r="F1465" s="419" t="e">
        <f>IF(Tabla46[[#This Row],[Tipos de Acciones]]="","",'Formulario PPGR1'!#REF!)</f>
        <v>#REF!</v>
      </c>
      <c r="G1465" s="416" t="s">
        <v>936</v>
      </c>
      <c r="H1465" s="416" t="s">
        <v>2209</v>
      </c>
      <c r="I1465" s="417" t="s">
        <v>2200</v>
      </c>
      <c r="J1465" s="416" t="s">
        <v>2248</v>
      </c>
      <c r="K1465" s="418" t="s">
        <v>2248</v>
      </c>
      <c r="L1465" s="416" t="s">
        <v>469</v>
      </c>
      <c r="M1465" s="316" t="s">
        <v>2316</v>
      </c>
      <c r="N1465" s="316" t="s">
        <v>1156</v>
      </c>
      <c r="O1465" s="415" t="s">
        <v>2200</v>
      </c>
      <c r="P1465" s="318" t="s">
        <v>1156</v>
      </c>
      <c r="Q1465" s="293" t="s">
        <v>2201</v>
      </c>
      <c r="R1465" s="293">
        <v>1</v>
      </c>
      <c r="S1465" s="517">
        <v>30000</v>
      </c>
      <c r="T1465" s="520" t="e">
        <f>+[1]!Tabla46[[#This Row],[Precio Unitario]]*[1]!Tabla46[[#This Row],[Cantidad de Insumos]]</f>
        <v>#REF!</v>
      </c>
      <c r="U1465" s="414">
        <v>265801</v>
      </c>
      <c r="V1465" s="328" t="s">
        <v>926</v>
      </c>
      <c r="W1465" s="420"/>
    </row>
    <row r="1466" spans="2:23" ht="18.75" hidden="1" customHeight="1" x14ac:dyDescent="0.2">
      <c r="B1466" s="419" t="e">
        <f>IF(Tabla46[[#This Row],[Tipos de Acciones]]="","",CONCATENATE(Tabla46[[#This Row],[POA]],".",Tabla46[[#This Row],[SRS]],".",Tabla46[[#This Row],[AREA]],".",Tabla46[[#This Row],[TIPO]]))</f>
        <v>#REF!</v>
      </c>
      <c r="C1466" s="419" t="e">
        <f>IF(Tabla46[[#This Row],[Tipos de Acciones]]="","",'Formulario PPGR1'!#REF!)</f>
        <v>#REF!</v>
      </c>
      <c r="D1466" s="419" t="e">
        <f>IF(Tabla46[[#This Row],[Tipos de Acciones]]="","",'Formulario PPGR1'!#REF!)</f>
        <v>#REF!</v>
      </c>
      <c r="E1466" s="419" t="e">
        <f>IF(Tabla46[[#This Row],[Tipos de Acciones]]="","",'Formulario PPGR1'!#REF!)</f>
        <v>#REF!</v>
      </c>
      <c r="F1466" s="419" t="e">
        <f>IF(Tabla46[[#This Row],[Tipos de Acciones]]="","",'Formulario PPGR1'!#REF!)</f>
        <v>#REF!</v>
      </c>
      <c r="G1466" s="416" t="s">
        <v>934</v>
      </c>
      <c r="H1466" s="416" t="s">
        <v>2209</v>
      </c>
      <c r="I1466" s="417" t="s">
        <v>2200</v>
      </c>
      <c r="J1466" s="416" t="s">
        <v>2248</v>
      </c>
      <c r="K1466" s="418" t="s">
        <v>2248</v>
      </c>
      <c r="L1466" s="416" t="s">
        <v>469</v>
      </c>
      <c r="M1466" s="316" t="s">
        <v>2316</v>
      </c>
      <c r="N1466" s="316" t="s">
        <v>1156</v>
      </c>
      <c r="O1466" s="415" t="s">
        <v>2200</v>
      </c>
      <c r="P1466" s="318" t="s">
        <v>1156</v>
      </c>
      <c r="Q1466" s="293" t="s">
        <v>2201</v>
      </c>
      <c r="R1466" s="293">
        <v>3</v>
      </c>
      <c r="S1466" s="517">
        <v>5000</v>
      </c>
      <c r="T1466" s="520" t="e">
        <f>+[1]!Tabla46[[#This Row],[Precio Unitario]]*[1]!Tabla46[[#This Row],[Cantidad de Insumos]]</f>
        <v>#REF!</v>
      </c>
      <c r="U1466" s="414">
        <v>265801</v>
      </c>
      <c r="V1466" s="328" t="s">
        <v>926</v>
      </c>
      <c r="W1466" s="420"/>
    </row>
    <row r="1467" spans="2:23" ht="18.75" hidden="1" customHeight="1" x14ac:dyDescent="0.2">
      <c r="B1467" s="419" t="e">
        <f>IF(Tabla46[[#This Row],[Tipos de Acciones]]="","",CONCATENATE(Tabla46[[#This Row],[POA]],".",Tabla46[[#This Row],[SRS]],".",Tabla46[[#This Row],[AREA]],".",Tabla46[[#This Row],[TIPO]]))</f>
        <v>#REF!</v>
      </c>
      <c r="C1467" s="419" t="e">
        <f>IF(Tabla46[[#This Row],[Tipos de Acciones]]="","",'Formulario PPGR1'!#REF!)</f>
        <v>#REF!</v>
      </c>
      <c r="D1467" s="419" t="e">
        <f>IF(Tabla46[[#This Row],[Tipos de Acciones]]="","",'Formulario PPGR1'!#REF!)</f>
        <v>#REF!</v>
      </c>
      <c r="E1467" s="419" t="e">
        <f>IF(Tabla46[[#This Row],[Tipos de Acciones]]="","",'Formulario PPGR1'!#REF!)</f>
        <v>#REF!</v>
      </c>
      <c r="F1467" s="419" t="e">
        <f>IF(Tabla46[[#This Row],[Tipos de Acciones]]="","",'Formulario PPGR1'!#REF!)</f>
        <v>#REF!</v>
      </c>
      <c r="G1467" s="416" t="s">
        <v>936</v>
      </c>
      <c r="H1467" s="416" t="s">
        <v>2221</v>
      </c>
      <c r="I1467" s="417" t="s">
        <v>2244</v>
      </c>
      <c r="J1467" s="416" t="s">
        <v>2244</v>
      </c>
      <c r="K1467" s="418" t="s">
        <v>2245</v>
      </c>
      <c r="L1467" s="416" t="s">
        <v>469</v>
      </c>
      <c r="M1467" s="316" t="s">
        <v>2316</v>
      </c>
      <c r="N1467" s="316" t="s">
        <v>1156</v>
      </c>
      <c r="O1467" s="415" t="s">
        <v>2200</v>
      </c>
      <c r="P1467" s="318" t="s">
        <v>1156</v>
      </c>
      <c r="Q1467" s="293" t="s">
        <v>2201</v>
      </c>
      <c r="R1467" s="293">
        <v>1</v>
      </c>
      <c r="S1467" s="517">
        <v>14666.65</v>
      </c>
      <c r="T1467" s="520" t="e">
        <f>+[1]!Tabla46[[#This Row],[Precio Unitario]]*[1]!Tabla46[[#This Row],[Cantidad de Insumos]]</f>
        <v>#REF!</v>
      </c>
      <c r="U1467" s="414">
        <v>239601</v>
      </c>
      <c r="V1467" s="328" t="s">
        <v>926</v>
      </c>
      <c r="W1467" s="420"/>
    </row>
    <row r="1468" spans="2:23" ht="18.75" hidden="1" customHeight="1" x14ac:dyDescent="0.2">
      <c r="B1468" s="419" t="e">
        <f>IF(Tabla46[[#This Row],[Tipos de Acciones]]="","",CONCATENATE(Tabla46[[#This Row],[POA]],".",Tabla46[[#This Row],[SRS]],".",Tabla46[[#This Row],[AREA]],".",Tabla46[[#This Row],[TIPO]]))</f>
        <v>#REF!</v>
      </c>
      <c r="C1468" s="419" t="e">
        <f>IF(Tabla46[[#This Row],[Tipos de Acciones]]="","",'Formulario PPGR1'!#REF!)</f>
        <v>#REF!</v>
      </c>
      <c r="D1468" s="419" t="e">
        <f>IF(Tabla46[[#This Row],[Tipos de Acciones]]="","",'Formulario PPGR1'!#REF!)</f>
        <v>#REF!</v>
      </c>
      <c r="E1468" s="419" t="e">
        <f>IF(Tabla46[[#This Row],[Tipos de Acciones]]="","",'Formulario PPGR1'!#REF!)</f>
        <v>#REF!</v>
      </c>
      <c r="F1468" s="419" t="e">
        <f>IF(Tabla46[[#This Row],[Tipos de Acciones]]="","",'Formulario PPGR1'!#REF!)</f>
        <v>#REF!</v>
      </c>
      <c r="G1468" s="416" t="s">
        <v>936</v>
      </c>
      <c r="H1468" s="416" t="s">
        <v>2221</v>
      </c>
      <c r="I1468" s="417" t="s">
        <v>2246</v>
      </c>
      <c r="J1468" s="416" t="s">
        <v>2246</v>
      </c>
      <c r="K1468" s="418" t="s">
        <v>2247</v>
      </c>
      <c r="L1468" s="416" t="s">
        <v>469</v>
      </c>
      <c r="M1468" s="316" t="s">
        <v>2316</v>
      </c>
      <c r="N1468" s="316" t="s">
        <v>1156</v>
      </c>
      <c r="O1468" s="415" t="s">
        <v>2200</v>
      </c>
      <c r="P1468" s="318" t="s">
        <v>1156</v>
      </c>
      <c r="Q1468" s="293" t="s">
        <v>2201</v>
      </c>
      <c r="R1468" s="293">
        <v>1</v>
      </c>
      <c r="S1468" s="517">
        <v>257712</v>
      </c>
      <c r="T1468" s="520" t="e">
        <f>+[1]!Tabla46[[#This Row],[Precio Unitario]]*[1]!Tabla46[[#This Row],[Cantidad de Insumos]]</f>
        <v>#REF!</v>
      </c>
      <c r="U1468" s="414">
        <v>261401</v>
      </c>
      <c r="V1468" s="328" t="s">
        <v>926</v>
      </c>
      <c r="W1468" s="420"/>
    </row>
    <row r="1469" spans="2:23" ht="18.75" hidden="1" customHeight="1" x14ac:dyDescent="0.2">
      <c r="B1469" s="419" t="e">
        <f>IF(Tabla46[[#This Row],[Tipos de Acciones]]="","",CONCATENATE(Tabla46[[#This Row],[POA]],".",Tabla46[[#This Row],[SRS]],".",Tabla46[[#This Row],[AREA]],".",Tabla46[[#This Row],[TIPO]]))</f>
        <v>#REF!</v>
      </c>
      <c r="C1469" s="419" t="e">
        <f>IF(Tabla46[[#This Row],[Tipos de Acciones]]="","",'Formulario PPGR1'!#REF!)</f>
        <v>#REF!</v>
      </c>
      <c r="D1469" s="419" t="e">
        <f>IF(Tabla46[[#This Row],[Tipos de Acciones]]="","",'Formulario PPGR1'!#REF!)</f>
        <v>#REF!</v>
      </c>
      <c r="E1469" s="419" t="e">
        <f>IF(Tabla46[[#This Row],[Tipos de Acciones]]="","",'Formulario PPGR1'!#REF!)</f>
        <v>#REF!</v>
      </c>
      <c r="F1469" s="419" t="e">
        <f>IF(Tabla46[[#This Row],[Tipos de Acciones]]="","",'Formulario PPGR1'!#REF!)</f>
        <v>#REF!</v>
      </c>
      <c r="G1469" s="416" t="s">
        <v>936</v>
      </c>
      <c r="H1469" s="416" t="s">
        <v>2221</v>
      </c>
      <c r="I1469" s="417" t="s">
        <v>2236</v>
      </c>
      <c r="J1469" s="416" t="s">
        <v>2236</v>
      </c>
      <c r="K1469" s="418" t="s">
        <v>2238</v>
      </c>
      <c r="L1469" s="416" t="s">
        <v>469</v>
      </c>
      <c r="M1469" s="316" t="s">
        <v>2316</v>
      </c>
      <c r="N1469" s="316" t="s">
        <v>1156</v>
      </c>
      <c r="O1469" s="415" t="s">
        <v>2200</v>
      </c>
      <c r="P1469" s="318" t="s">
        <v>1156</v>
      </c>
      <c r="Q1469" s="293" t="s">
        <v>2201</v>
      </c>
      <c r="R1469" s="293">
        <v>2</v>
      </c>
      <c r="S1469" s="517">
        <v>4500</v>
      </c>
      <c r="T1469" s="520" t="e">
        <f>+[1]!Tabla46[[#This Row],[Precio Unitario]]*[1]!Tabla46[[#This Row],[Cantidad de Insumos]]</f>
        <v>#REF!</v>
      </c>
      <c r="U1469" s="414">
        <v>239301</v>
      </c>
      <c r="V1469" s="328" t="s">
        <v>926</v>
      </c>
      <c r="W1469" s="420"/>
    </row>
    <row r="1470" spans="2:23" ht="18.75" hidden="1" customHeight="1" x14ac:dyDescent="0.2">
      <c r="B1470" s="419" t="e">
        <f>IF(Tabla46[[#This Row],[Tipos de Acciones]]="","",CONCATENATE(Tabla46[[#This Row],[POA]],".",Tabla46[[#This Row],[SRS]],".",Tabla46[[#This Row],[AREA]],".",Tabla46[[#This Row],[TIPO]]))</f>
        <v>#REF!</v>
      </c>
      <c r="C1470" s="419" t="e">
        <f>IF(Tabla46[[#This Row],[Tipos de Acciones]]="","",'Formulario PPGR1'!#REF!)</f>
        <v>#REF!</v>
      </c>
      <c r="D1470" s="419" t="e">
        <f>IF(Tabla46[[#This Row],[Tipos de Acciones]]="","",'Formulario PPGR1'!#REF!)</f>
        <v>#REF!</v>
      </c>
      <c r="E1470" s="419" t="e">
        <f>IF(Tabla46[[#This Row],[Tipos de Acciones]]="","",'Formulario PPGR1'!#REF!)</f>
        <v>#REF!</v>
      </c>
      <c r="F1470" s="419" t="e">
        <f>IF(Tabla46[[#This Row],[Tipos de Acciones]]="","",'Formulario PPGR1'!#REF!)</f>
        <v>#REF!</v>
      </c>
      <c r="G1470" s="416" t="s">
        <v>936</v>
      </c>
      <c r="H1470" s="416" t="s">
        <v>2221</v>
      </c>
      <c r="I1470" s="417" t="s">
        <v>2227</v>
      </c>
      <c r="J1470" s="416" t="s">
        <v>2227</v>
      </c>
      <c r="K1470" s="418" t="s">
        <v>2228</v>
      </c>
      <c r="L1470" s="416" t="s">
        <v>469</v>
      </c>
      <c r="M1470" s="316" t="s">
        <v>2316</v>
      </c>
      <c r="N1470" s="316" t="s">
        <v>1156</v>
      </c>
      <c r="O1470" s="415" t="s">
        <v>2200</v>
      </c>
      <c r="P1470" s="318" t="s">
        <v>1156</v>
      </c>
      <c r="Q1470" s="293" t="s">
        <v>2201</v>
      </c>
      <c r="R1470" s="293">
        <v>1</v>
      </c>
      <c r="S1470" s="517">
        <v>12836.04</v>
      </c>
      <c r="T1470" s="520" t="e">
        <f>+[1]!Tabla46[[#This Row],[Precio Unitario]]*[1]!Tabla46[[#This Row],[Cantidad de Insumos]]</f>
        <v>#REF!</v>
      </c>
      <c r="U1470" s="414">
        <v>239301</v>
      </c>
      <c r="V1470" s="328" t="s">
        <v>926</v>
      </c>
      <c r="W1470" s="420"/>
    </row>
    <row r="1471" spans="2:23" ht="18.75" customHeight="1" x14ac:dyDescent="0.2">
      <c r="B1471" s="419" t="e">
        <f>IF(Tabla46[[#This Row],[Tipos de Acciones]]="","",CONCATENATE(Tabla46[[#This Row],[POA]],".",Tabla46[[#This Row],[SRS]],".",Tabla46[[#This Row],[AREA]],".",Tabla46[[#This Row],[TIPO]]))</f>
        <v>#REF!</v>
      </c>
      <c r="C1471" s="419" t="e">
        <f>IF(Tabla46[[#This Row],[Tipos de Acciones]]="","",'Formulario PPGR1'!#REF!)</f>
        <v>#REF!</v>
      </c>
      <c r="D1471" s="419" t="e">
        <f>IF(Tabla46[[#This Row],[Tipos de Acciones]]="","",'Formulario PPGR1'!#REF!)</f>
        <v>#REF!</v>
      </c>
      <c r="E1471" s="419" t="e">
        <f>IF(Tabla46[[#This Row],[Tipos de Acciones]]="","",'Formulario PPGR1'!#REF!)</f>
        <v>#REF!</v>
      </c>
      <c r="F1471" s="419" t="e">
        <f>IF(Tabla46[[#This Row],[Tipos de Acciones]]="","",'Formulario PPGR1'!#REF!)</f>
        <v>#REF!</v>
      </c>
      <c r="G1471" s="416" t="s">
        <v>936</v>
      </c>
      <c r="H1471" s="416" t="s">
        <v>2221</v>
      </c>
      <c r="I1471" s="417" t="s">
        <v>2229</v>
      </c>
      <c r="J1471" s="416" t="s">
        <v>2229</v>
      </c>
      <c r="K1471" s="418" t="s">
        <v>2230</v>
      </c>
      <c r="L1471" s="416" t="s">
        <v>469</v>
      </c>
      <c r="M1471" s="316" t="s">
        <v>2316</v>
      </c>
      <c r="N1471" s="316" t="s">
        <v>1156</v>
      </c>
      <c r="O1471" s="415" t="s">
        <v>2200</v>
      </c>
      <c r="P1471" s="318" t="s">
        <v>1156</v>
      </c>
      <c r="Q1471" s="293" t="s">
        <v>2201</v>
      </c>
      <c r="R1471" s="293">
        <v>1</v>
      </c>
      <c r="S1471" s="517">
        <v>180000</v>
      </c>
      <c r="T1471" s="520" t="e">
        <f>+[1]!Tabla46[[#This Row],[Precio Unitario]]*[1]!Tabla46[[#This Row],[Cantidad de Insumos]]</f>
        <v>#REF!</v>
      </c>
      <c r="U1471" s="414">
        <v>263101</v>
      </c>
      <c r="V1471" s="328" t="s">
        <v>926</v>
      </c>
      <c r="W1471" s="420"/>
    </row>
    <row r="1472" spans="2:23" ht="18.75" hidden="1" customHeight="1" x14ac:dyDescent="0.2">
      <c r="B1472" s="419" t="e">
        <f>IF(Tabla46[[#This Row],[Tipos de Acciones]]="","",CONCATENATE(Tabla46[[#This Row],[POA]],".",Tabla46[[#This Row],[SRS]],".",Tabla46[[#This Row],[AREA]],".",Tabla46[[#This Row],[TIPO]]))</f>
        <v>#REF!</v>
      </c>
      <c r="C1472" s="419" t="e">
        <f>IF(Tabla46[[#This Row],[Tipos de Acciones]]="","",'Formulario PPGR1'!#REF!)</f>
        <v>#REF!</v>
      </c>
      <c r="D1472" s="419" t="e">
        <f>IF(Tabla46[[#This Row],[Tipos de Acciones]]="","",'Formulario PPGR1'!#REF!)</f>
        <v>#REF!</v>
      </c>
      <c r="E1472" s="419" t="e">
        <f>IF(Tabla46[[#This Row],[Tipos de Acciones]]="","",'Formulario PPGR1'!#REF!)</f>
        <v>#REF!</v>
      </c>
      <c r="F1472" s="419" t="e">
        <f>IF(Tabla46[[#This Row],[Tipos de Acciones]]="","",'Formulario PPGR1'!#REF!)</f>
        <v>#REF!</v>
      </c>
      <c r="G1472" s="416" t="s">
        <v>934</v>
      </c>
      <c r="H1472" s="416" t="s">
        <v>2206</v>
      </c>
      <c r="I1472" s="417" t="s">
        <v>2212</v>
      </c>
      <c r="J1472" s="416" t="s">
        <v>2212</v>
      </c>
      <c r="K1472" s="418" t="s">
        <v>2213</v>
      </c>
      <c r="L1472" s="416" t="s">
        <v>469</v>
      </c>
      <c r="M1472" s="316" t="s">
        <v>2316</v>
      </c>
      <c r="N1472" s="316" t="s">
        <v>1156</v>
      </c>
      <c r="O1472" s="415" t="s">
        <v>2200</v>
      </c>
      <c r="P1472" s="318" t="s">
        <v>1156</v>
      </c>
      <c r="Q1472" s="293" t="s">
        <v>2201</v>
      </c>
      <c r="R1472" s="293">
        <v>3</v>
      </c>
      <c r="S1472" s="517">
        <v>56050</v>
      </c>
      <c r="T1472" s="520" t="e">
        <f>+[1]!Tabla46[[#This Row],[Precio Unitario]]*[1]!Tabla46[[#This Row],[Cantidad de Insumos]]</f>
        <v>#REF!</v>
      </c>
      <c r="U1472" s="414">
        <v>261301</v>
      </c>
      <c r="V1472" s="328" t="s">
        <v>926</v>
      </c>
      <c r="W1472" s="420"/>
    </row>
    <row r="1473" spans="2:23" ht="18.75" hidden="1" customHeight="1" x14ac:dyDescent="0.2">
      <c r="B1473" s="419" t="e">
        <f>IF(Tabla46[[#This Row],[Tipos de Acciones]]="","",CONCATENATE(Tabla46[[#This Row],[POA]],".",Tabla46[[#This Row],[SRS]],".",Tabla46[[#This Row],[AREA]],".",Tabla46[[#This Row],[TIPO]]))</f>
        <v>#REF!</v>
      </c>
      <c r="C1473" s="419" t="e">
        <f>IF(Tabla46[[#This Row],[Tipos de Acciones]]="","",'Formulario PPGR1'!#REF!)</f>
        <v>#REF!</v>
      </c>
      <c r="D1473" s="419" t="e">
        <f>IF(Tabla46[[#This Row],[Tipos de Acciones]]="","",'Formulario PPGR1'!#REF!)</f>
        <v>#REF!</v>
      </c>
      <c r="E1473" s="419" t="e">
        <f>IF(Tabla46[[#This Row],[Tipos de Acciones]]="","",'Formulario PPGR1'!#REF!)</f>
        <v>#REF!</v>
      </c>
      <c r="F1473" s="419" t="e">
        <f>IF(Tabla46[[#This Row],[Tipos de Acciones]]="","",'Formulario PPGR1'!#REF!)</f>
        <v>#REF!</v>
      </c>
      <c r="G1473" s="416" t="s">
        <v>936</v>
      </c>
      <c r="H1473" s="416" t="s">
        <v>2215</v>
      </c>
      <c r="I1473" s="417" t="s">
        <v>2216</v>
      </c>
      <c r="J1473" s="416" t="s">
        <v>2216</v>
      </c>
      <c r="K1473" s="418" t="s">
        <v>2217</v>
      </c>
      <c r="L1473" s="416" t="s">
        <v>469</v>
      </c>
      <c r="M1473" s="316" t="s">
        <v>2316</v>
      </c>
      <c r="N1473" s="316" t="s">
        <v>1156</v>
      </c>
      <c r="O1473" s="415" t="s">
        <v>2200</v>
      </c>
      <c r="P1473" s="318" t="s">
        <v>1156</v>
      </c>
      <c r="Q1473" s="293" t="s">
        <v>2201</v>
      </c>
      <c r="R1473" s="293">
        <v>1</v>
      </c>
      <c r="S1473" s="517">
        <v>15000</v>
      </c>
      <c r="T1473" s="520" t="e">
        <f>+[1]!Tabla46[[#This Row],[Precio Unitario]]*[1]!Tabla46[[#This Row],[Cantidad de Insumos]]</f>
        <v>#REF!</v>
      </c>
      <c r="U1473" s="414">
        <v>239601</v>
      </c>
      <c r="V1473" s="328" t="s">
        <v>926</v>
      </c>
      <c r="W1473" s="420"/>
    </row>
    <row r="1474" spans="2:23" ht="18.75" hidden="1" customHeight="1" x14ac:dyDescent="0.2">
      <c r="B1474" s="419" t="e">
        <f>IF(Tabla46[[#This Row],[Tipos de Acciones]]="","",CONCATENATE(Tabla46[[#This Row],[POA]],".",Tabla46[[#This Row],[SRS]],".",Tabla46[[#This Row],[AREA]],".",Tabla46[[#This Row],[TIPO]]))</f>
        <v>#REF!</v>
      </c>
      <c r="C1474" s="419" t="e">
        <f>IF(Tabla46[[#This Row],[Tipos de Acciones]]="","",'Formulario PPGR1'!#REF!)</f>
        <v>#REF!</v>
      </c>
      <c r="D1474" s="419" t="e">
        <f>IF(Tabla46[[#This Row],[Tipos de Acciones]]="","",'Formulario PPGR1'!#REF!)</f>
        <v>#REF!</v>
      </c>
      <c r="E1474" s="419" t="e">
        <f>IF(Tabla46[[#This Row],[Tipos de Acciones]]="","",'Formulario PPGR1'!#REF!)</f>
        <v>#REF!</v>
      </c>
      <c r="F1474" s="419" t="e">
        <f>IF(Tabla46[[#This Row],[Tipos de Acciones]]="","",'Formulario PPGR1'!#REF!)</f>
        <v>#REF!</v>
      </c>
      <c r="G1474" s="416" t="s">
        <v>936</v>
      </c>
      <c r="H1474" s="416" t="s">
        <v>2221</v>
      </c>
      <c r="I1474" s="417" t="s">
        <v>2236</v>
      </c>
      <c r="J1474" s="416" t="s">
        <v>2236</v>
      </c>
      <c r="K1474" s="418" t="s">
        <v>2240</v>
      </c>
      <c r="L1474" s="416" t="s">
        <v>469</v>
      </c>
      <c r="M1474" s="316" t="s">
        <v>2317</v>
      </c>
      <c r="N1474" s="316" t="s">
        <v>1156</v>
      </c>
      <c r="O1474" s="415" t="s">
        <v>2200</v>
      </c>
      <c r="P1474" s="318" t="s">
        <v>1156</v>
      </c>
      <c r="Q1474" s="293" t="s">
        <v>2201</v>
      </c>
      <c r="R1474" s="293">
        <v>2</v>
      </c>
      <c r="S1474" s="517">
        <v>4500</v>
      </c>
      <c r="T1474" s="520" t="e">
        <f>+[1]!Tabla46[[#This Row],[Precio Unitario]]*[1]!Tabla46[[#This Row],[Cantidad de Insumos]]</f>
        <v>#REF!</v>
      </c>
      <c r="U1474" s="414">
        <v>239301</v>
      </c>
      <c r="V1474" s="328" t="s">
        <v>926</v>
      </c>
      <c r="W1474" s="420"/>
    </row>
    <row r="1475" spans="2:23" ht="18.75" hidden="1" customHeight="1" x14ac:dyDescent="0.2">
      <c r="B1475" s="419" t="e">
        <f>IF(Tabla46[[#This Row],[Tipos de Acciones]]="","",CONCATENATE(Tabla46[[#This Row],[POA]],".",Tabla46[[#This Row],[SRS]],".",Tabla46[[#This Row],[AREA]],".",Tabla46[[#This Row],[TIPO]]))</f>
        <v>#REF!</v>
      </c>
      <c r="C1475" s="419" t="e">
        <f>IF(Tabla46[[#This Row],[Tipos de Acciones]]="","",'Formulario PPGR1'!#REF!)</f>
        <v>#REF!</v>
      </c>
      <c r="D1475" s="419" t="e">
        <f>IF(Tabla46[[#This Row],[Tipos de Acciones]]="","",'Formulario PPGR1'!#REF!)</f>
        <v>#REF!</v>
      </c>
      <c r="E1475" s="419" t="e">
        <f>IF(Tabla46[[#This Row],[Tipos de Acciones]]="","",'Formulario PPGR1'!#REF!)</f>
        <v>#REF!</v>
      </c>
      <c r="F1475" s="419" t="e">
        <f>IF(Tabla46[[#This Row],[Tipos de Acciones]]="","",'Formulario PPGR1'!#REF!)</f>
        <v>#REF!</v>
      </c>
      <c r="G1475" s="416" t="s">
        <v>936</v>
      </c>
      <c r="H1475" s="416" t="s">
        <v>2221</v>
      </c>
      <c r="I1475" s="417" t="s">
        <v>2241</v>
      </c>
      <c r="J1475" s="416" t="s">
        <v>2241</v>
      </c>
      <c r="K1475" s="418" t="s">
        <v>2242</v>
      </c>
      <c r="L1475" s="416" t="s">
        <v>469</v>
      </c>
      <c r="M1475" s="316" t="s">
        <v>2317</v>
      </c>
      <c r="N1475" s="316" t="s">
        <v>1156</v>
      </c>
      <c r="O1475" s="415" t="s">
        <v>2200</v>
      </c>
      <c r="P1475" s="318" t="s">
        <v>1156</v>
      </c>
      <c r="Q1475" s="293" t="s">
        <v>2201</v>
      </c>
      <c r="R1475" s="293">
        <v>2</v>
      </c>
      <c r="S1475" s="517">
        <v>980</v>
      </c>
      <c r="T1475" s="520" t="e">
        <f>+[1]!Tabla46[[#This Row],[Precio Unitario]]*[1]!Tabla46[[#This Row],[Cantidad de Insumos]]</f>
        <v>#REF!</v>
      </c>
      <c r="U1475" s="414">
        <v>239301</v>
      </c>
      <c r="V1475" s="328" t="s">
        <v>926</v>
      </c>
      <c r="W1475" s="420"/>
    </row>
    <row r="1476" spans="2:23" ht="18.75" hidden="1" customHeight="1" x14ac:dyDescent="0.2">
      <c r="B1476" s="419" t="e">
        <f>IF(Tabla46[[#This Row],[Tipos de Acciones]]="","",CONCATENATE(Tabla46[[#This Row],[POA]],".",Tabla46[[#This Row],[SRS]],".",Tabla46[[#This Row],[AREA]],".",Tabla46[[#This Row],[TIPO]]))</f>
        <v>#REF!</v>
      </c>
      <c r="C1476" s="419" t="e">
        <f>IF(Tabla46[[#This Row],[Tipos de Acciones]]="","",'Formulario PPGR1'!#REF!)</f>
        <v>#REF!</v>
      </c>
      <c r="D1476" s="419" t="e">
        <f>IF(Tabla46[[#This Row],[Tipos de Acciones]]="","",'Formulario PPGR1'!#REF!)</f>
        <v>#REF!</v>
      </c>
      <c r="E1476" s="419" t="e">
        <f>IF(Tabla46[[#This Row],[Tipos de Acciones]]="","",'Formulario PPGR1'!#REF!)</f>
        <v>#REF!</v>
      </c>
      <c r="F1476" s="419" t="e">
        <f>IF(Tabla46[[#This Row],[Tipos de Acciones]]="","",'Formulario PPGR1'!#REF!)</f>
        <v>#REF!</v>
      </c>
      <c r="G1476" s="416" t="s">
        <v>936</v>
      </c>
      <c r="H1476" s="416" t="s">
        <v>2221</v>
      </c>
      <c r="I1476" s="417" t="s">
        <v>2241</v>
      </c>
      <c r="J1476" s="416" t="s">
        <v>2241</v>
      </c>
      <c r="K1476" s="418" t="s">
        <v>2243</v>
      </c>
      <c r="L1476" s="416" t="s">
        <v>469</v>
      </c>
      <c r="M1476" s="316" t="s">
        <v>2317</v>
      </c>
      <c r="N1476" s="316" t="s">
        <v>1156</v>
      </c>
      <c r="O1476" s="415" t="s">
        <v>2200</v>
      </c>
      <c r="P1476" s="318" t="s">
        <v>1156</v>
      </c>
      <c r="Q1476" s="293" t="s">
        <v>2201</v>
      </c>
      <c r="R1476" s="293">
        <v>2</v>
      </c>
      <c r="S1476" s="517">
        <v>3520</v>
      </c>
      <c r="T1476" s="520" t="e">
        <f>+[1]!Tabla46[[#This Row],[Precio Unitario]]*[1]!Tabla46[[#This Row],[Cantidad de Insumos]]</f>
        <v>#REF!</v>
      </c>
      <c r="U1476" s="414">
        <v>239301</v>
      </c>
      <c r="V1476" s="328" t="s">
        <v>926</v>
      </c>
      <c r="W1476" s="420"/>
    </row>
    <row r="1477" spans="2:23" ht="18.75" hidden="1" customHeight="1" x14ac:dyDescent="0.2">
      <c r="B1477" s="419" t="e">
        <f>IF(Tabla46[[#This Row],[Tipos de Acciones]]="","",CONCATENATE(Tabla46[[#This Row],[POA]],".",Tabla46[[#This Row],[SRS]],".",Tabla46[[#This Row],[AREA]],".",Tabla46[[#This Row],[TIPO]]))</f>
        <v>#REF!</v>
      </c>
      <c r="C1477" s="419" t="e">
        <f>IF(Tabla46[[#This Row],[Tipos de Acciones]]="","",'Formulario PPGR1'!#REF!)</f>
        <v>#REF!</v>
      </c>
      <c r="D1477" s="419" t="e">
        <f>IF(Tabla46[[#This Row],[Tipos de Acciones]]="","",'Formulario PPGR1'!#REF!)</f>
        <v>#REF!</v>
      </c>
      <c r="E1477" s="419" t="e">
        <f>IF(Tabla46[[#This Row],[Tipos de Acciones]]="","",'Formulario PPGR1'!#REF!)</f>
        <v>#REF!</v>
      </c>
      <c r="F1477" s="419" t="e">
        <f>IF(Tabla46[[#This Row],[Tipos de Acciones]]="","",'Formulario PPGR1'!#REF!)</f>
        <v>#REF!</v>
      </c>
      <c r="G1477" s="416" t="s">
        <v>936</v>
      </c>
      <c r="H1477" s="416" t="s">
        <v>2221</v>
      </c>
      <c r="I1477" s="417" t="s">
        <v>2244</v>
      </c>
      <c r="J1477" s="416" t="s">
        <v>2244</v>
      </c>
      <c r="K1477" s="418" t="s">
        <v>2245</v>
      </c>
      <c r="L1477" s="416" t="s">
        <v>469</v>
      </c>
      <c r="M1477" s="316" t="s">
        <v>2317</v>
      </c>
      <c r="N1477" s="316" t="s">
        <v>1156</v>
      </c>
      <c r="O1477" s="415" t="s">
        <v>2200</v>
      </c>
      <c r="P1477" s="318" t="s">
        <v>1156</v>
      </c>
      <c r="Q1477" s="293" t="s">
        <v>2201</v>
      </c>
      <c r="R1477" s="293">
        <v>1</v>
      </c>
      <c r="S1477" s="517">
        <v>14666.65</v>
      </c>
      <c r="T1477" s="520" t="e">
        <f>+[1]!Tabla46[[#This Row],[Precio Unitario]]*[1]!Tabla46[[#This Row],[Cantidad de Insumos]]</f>
        <v>#REF!</v>
      </c>
      <c r="U1477" s="414">
        <v>239601</v>
      </c>
      <c r="V1477" s="328" t="s">
        <v>926</v>
      </c>
      <c r="W1477" s="420"/>
    </row>
    <row r="1478" spans="2:23" ht="18.75" hidden="1" customHeight="1" x14ac:dyDescent="0.2">
      <c r="B1478" s="419" t="e">
        <f>IF(Tabla46[[#This Row],[Tipos de Acciones]]="","",CONCATENATE(Tabla46[[#This Row],[POA]],".",Tabla46[[#This Row],[SRS]],".",Tabla46[[#This Row],[AREA]],".",Tabla46[[#This Row],[TIPO]]))</f>
        <v>#REF!</v>
      </c>
      <c r="C1478" s="419" t="e">
        <f>IF(Tabla46[[#This Row],[Tipos de Acciones]]="","",'Formulario PPGR1'!#REF!)</f>
        <v>#REF!</v>
      </c>
      <c r="D1478" s="419" t="e">
        <f>IF(Tabla46[[#This Row],[Tipos de Acciones]]="","",'Formulario PPGR1'!#REF!)</f>
        <v>#REF!</v>
      </c>
      <c r="E1478" s="419" t="e">
        <f>IF(Tabla46[[#This Row],[Tipos de Acciones]]="","",'Formulario PPGR1'!#REF!)</f>
        <v>#REF!</v>
      </c>
      <c r="F1478" s="419" t="e">
        <f>IF(Tabla46[[#This Row],[Tipos de Acciones]]="","",'Formulario PPGR1'!#REF!)</f>
        <v>#REF!</v>
      </c>
      <c r="G1478" s="416" t="s">
        <v>936</v>
      </c>
      <c r="H1478" s="416" t="s">
        <v>2221</v>
      </c>
      <c r="I1478" s="417" t="s">
        <v>2246</v>
      </c>
      <c r="J1478" s="416" t="s">
        <v>2246</v>
      </c>
      <c r="K1478" s="418" t="s">
        <v>2247</v>
      </c>
      <c r="L1478" s="416" t="s">
        <v>469</v>
      </c>
      <c r="M1478" s="316" t="s">
        <v>2317</v>
      </c>
      <c r="N1478" s="316" t="s">
        <v>1156</v>
      </c>
      <c r="O1478" s="415" t="s">
        <v>2200</v>
      </c>
      <c r="P1478" s="318" t="s">
        <v>1156</v>
      </c>
      <c r="Q1478" s="293" t="s">
        <v>2201</v>
      </c>
      <c r="R1478" s="293">
        <v>1</v>
      </c>
      <c r="S1478" s="517">
        <v>257712</v>
      </c>
      <c r="T1478" s="520" t="e">
        <f>+[1]!Tabla46[[#This Row],[Precio Unitario]]*[1]!Tabla46[[#This Row],[Cantidad de Insumos]]</f>
        <v>#REF!</v>
      </c>
      <c r="U1478" s="414">
        <v>261401</v>
      </c>
      <c r="V1478" s="328" t="s">
        <v>926</v>
      </c>
      <c r="W1478" s="420"/>
    </row>
    <row r="1479" spans="2:23" ht="18.75" hidden="1" customHeight="1" x14ac:dyDescent="0.2">
      <c r="B1479" s="419" t="e">
        <f>IF(Tabla46[[#This Row],[Tipos de Acciones]]="","",CONCATENATE(Tabla46[[#This Row],[POA]],".",Tabla46[[#This Row],[SRS]],".",Tabla46[[#This Row],[AREA]],".",Tabla46[[#This Row],[TIPO]]))</f>
        <v>#REF!</v>
      </c>
      <c r="C1479" s="419" t="e">
        <f>IF(Tabla46[[#This Row],[Tipos de Acciones]]="","",'Formulario PPGR1'!#REF!)</f>
        <v>#REF!</v>
      </c>
      <c r="D1479" s="419" t="e">
        <f>IF(Tabla46[[#This Row],[Tipos de Acciones]]="","",'Formulario PPGR1'!#REF!)</f>
        <v>#REF!</v>
      </c>
      <c r="E1479" s="419" t="e">
        <f>IF(Tabla46[[#This Row],[Tipos de Acciones]]="","",'Formulario PPGR1'!#REF!)</f>
        <v>#REF!</v>
      </c>
      <c r="F1479" s="419" t="e">
        <f>IF(Tabla46[[#This Row],[Tipos de Acciones]]="","",'Formulario PPGR1'!#REF!)</f>
        <v>#REF!</v>
      </c>
      <c r="G1479" s="416" t="s">
        <v>936</v>
      </c>
      <c r="H1479" s="416" t="s">
        <v>2209</v>
      </c>
      <c r="I1479" s="417" t="s">
        <v>2200</v>
      </c>
      <c r="J1479" s="416" t="s">
        <v>2248</v>
      </c>
      <c r="K1479" s="418" t="s">
        <v>2248</v>
      </c>
      <c r="L1479" s="416" t="s">
        <v>469</v>
      </c>
      <c r="M1479" s="316" t="s">
        <v>2317</v>
      </c>
      <c r="N1479" s="316" t="s">
        <v>1156</v>
      </c>
      <c r="O1479" s="415" t="s">
        <v>2200</v>
      </c>
      <c r="P1479" s="318" t="s">
        <v>1156</v>
      </c>
      <c r="Q1479" s="293" t="s">
        <v>2201</v>
      </c>
      <c r="R1479" s="293">
        <v>1</v>
      </c>
      <c r="S1479" s="517">
        <v>30000</v>
      </c>
      <c r="T1479" s="520" t="e">
        <f>+[1]!Tabla46[[#This Row],[Precio Unitario]]*[1]!Tabla46[[#This Row],[Cantidad de Insumos]]</f>
        <v>#REF!</v>
      </c>
      <c r="U1479" s="414">
        <v>265801</v>
      </c>
      <c r="V1479" s="328" t="s">
        <v>926</v>
      </c>
      <c r="W1479" s="420"/>
    </row>
    <row r="1480" spans="2:23" ht="18.75" hidden="1" customHeight="1" x14ac:dyDescent="0.2">
      <c r="B1480" s="419" t="e">
        <f>IF(Tabla46[[#This Row],[Tipos de Acciones]]="","",CONCATENATE(Tabla46[[#This Row],[POA]],".",Tabla46[[#This Row],[SRS]],".",Tabla46[[#This Row],[AREA]],".",Tabla46[[#This Row],[TIPO]]))</f>
        <v>#REF!</v>
      </c>
      <c r="C1480" s="419" t="e">
        <f>IF(Tabla46[[#This Row],[Tipos de Acciones]]="","",'Formulario PPGR1'!#REF!)</f>
        <v>#REF!</v>
      </c>
      <c r="D1480" s="419" t="e">
        <f>IF(Tabla46[[#This Row],[Tipos de Acciones]]="","",'Formulario PPGR1'!#REF!)</f>
        <v>#REF!</v>
      </c>
      <c r="E1480" s="419" t="e">
        <f>IF(Tabla46[[#This Row],[Tipos de Acciones]]="","",'Formulario PPGR1'!#REF!)</f>
        <v>#REF!</v>
      </c>
      <c r="F1480" s="419" t="e">
        <f>IF(Tabla46[[#This Row],[Tipos de Acciones]]="","",'Formulario PPGR1'!#REF!)</f>
        <v>#REF!</v>
      </c>
      <c r="G1480" s="416" t="s">
        <v>934</v>
      </c>
      <c r="H1480" s="416" t="s">
        <v>2209</v>
      </c>
      <c r="I1480" s="417" t="s">
        <v>2200</v>
      </c>
      <c r="J1480" s="416" t="s">
        <v>2248</v>
      </c>
      <c r="K1480" s="418" t="s">
        <v>2248</v>
      </c>
      <c r="L1480" s="416" t="s">
        <v>469</v>
      </c>
      <c r="M1480" s="316" t="s">
        <v>2317</v>
      </c>
      <c r="N1480" s="316" t="s">
        <v>1156</v>
      </c>
      <c r="O1480" s="415" t="s">
        <v>2200</v>
      </c>
      <c r="P1480" s="318" t="s">
        <v>1156</v>
      </c>
      <c r="Q1480" s="293" t="s">
        <v>2201</v>
      </c>
      <c r="R1480" s="293">
        <v>3</v>
      </c>
      <c r="S1480" s="517">
        <v>5000</v>
      </c>
      <c r="T1480" s="520" t="e">
        <f>+[1]!Tabla46[[#This Row],[Precio Unitario]]*[1]!Tabla46[[#This Row],[Cantidad de Insumos]]</f>
        <v>#REF!</v>
      </c>
      <c r="U1480" s="414">
        <v>265801</v>
      </c>
      <c r="V1480" s="328" t="s">
        <v>926</v>
      </c>
      <c r="W1480" s="420"/>
    </row>
    <row r="1481" spans="2:23" ht="18.75" hidden="1" customHeight="1" x14ac:dyDescent="0.2">
      <c r="B1481" s="419" t="e">
        <f>IF(Tabla46[[#This Row],[Tipos de Acciones]]="","",CONCATENATE(Tabla46[[#This Row],[POA]],".",Tabla46[[#This Row],[SRS]],".",Tabla46[[#This Row],[AREA]],".",Tabla46[[#This Row],[TIPO]]))</f>
        <v>#REF!</v>
      </c>
      <c r="C1481" s="419" t="e">
        <f>IF(Tabla46[[#This Row],[Tipos de Acciones]]="","",'Formulario PPGR1'!#REF!)</f>
        <v>#REF!</v>
      </c>
      <c r="D1481" s="419" t="e">
        <f>IF(Tabla46[[#This Row],[Tipos de Acciones]]="","",'Formulario PPGR1'!#REF!)</f>
        <v>#REF!</v>
      </c>
      <c r="E1481" s="419" t="e">
        <f>IF(Tabla46[[#This Row],[Tipos de Acciones]]="","",'Formulario PPGR1'!#REF!)</f>
        <v>#REF!</v>
      </c>
      <c r="F1481" s="419" t="e">
        <f>IF(Tabla46[[#This Row],[Tipos de Acciones]]="","",'Formulario PPGR1'!#REF!)</f>
        <v>#REF!</v>
      </c>
      <c r="G1481" s="416" t="s">
        <v>936</v>
      </c>
      <c r="H1481" s="416" t="s">
        <v>2221</v>
      </c>
      <c r="I1481" s="417" t="s">
        <v>2233</v>
      </c>
      <c r="J1481" s="416" t="s">
        <v>2234</v>
      </c>
      <c r="K1481" s="418" t="s">
        <v>2235</v>
      </c>
      <c r="L1481" s="416" t="s">
        <v>469</v>
      </c>
      <c r="M1481" s="316" t="s">
        <v>2317</v>
      </c>
      <c r="N1481" s="316" t="s">
        <v>1156</v>
      </c>
      <c r="O1481" s="415" t="s">
        <v>2200</v>
      </c>
      <c r="P1481" s="318" t="s">
        <v>1156</v>
      </c>
      <c r="Q1481" s="293" t="s">
        <v>2201</v>
      </c>
      <c r="R1481" s="293">
        <v>1</v>
      </c>
      <c r="S1481" s="517">
        <v>8270</v>
      </c>
      <c r="T1481" s="520" t="e">
        <f>+[1]!Tabla46[[#This Row],[Precio Unitario]]*[1]!Tabla46[[#This Row],[Cantidad de Insumos]]</f>
        <v>#REF!</v>
      </c>
      <c r="U1481" s="414">
        <v>239301</v>
      </c>
      <c r="V1481" s="328" t="s">
        <v>926</v>
      </c>
      <c r="W1481" s="420"/>
    </row>
    <row r="1482" spans="2:23" ht="18.75" hidden="1" customHeight="1" x14ac:dyDescent="0.2">
      <c r="B1482" s="419" t="e">
        <f>IF(Tabla46[[#This Row],[Tipos de Acciones]]="","",CONCATENATE(Tabla46[[#This Row],[POA]],".",Tabla46[[#This Row],[SRS]],".",Tabla46[[#This Row],[AREA]],".",Tabla46[[#This Row],[TIPO]]))</f>
        <v>#REF!</v>
      </c>
      <c r="C1482" s="419" t="e">
        <f>IF(Tabla46[[#This Row],[Tipos de Acciones]]="","",'Formulario PPGR1'!#REF!)</f>
        <v>#REF!</v>
      </c>
      <c r="D1482" s="419" t="e">
        <f>IF(Tabla46[[#This Row],[Tipos de Acciones]]="","",'Formulario PPGR1'!#REF!)</f>
        <v>#REF!</v>
      </c>
      <c r="E1482" s="419" t="e">
        <f>IF(Tabla46[[#This Row],[Tipos de Acciones]]="","",'Formulario PPGR1'!#REF!)</f>
        <v>#REF!</v>
      </c>
      <c r="F1482" s="419" t="e">
        <f>IF(Tabla46[[#This Row],[Tipos de Acciones]]="","",'Formulario PPGR1'!#REF!)</f>
        <v>#REF!</v>
      </c>
      <c r="G1482" s="416" t="s">
        <v>936</v>
      </c>
      <c r="H1482" s="416" t="s">
        <v>2221</v>
      </c>
      <c r="I1482" s="417" t="s">
        <v>2233</v>
      </c>
      <c r="J1482" s="416" t="s">
        <v>2234</v>
      </c>
      <c r="K1482" s="418" t="s">
        <v>2251</v>
      </c>
      <c r="L1482" s="416" t="s">
        <v>469</v>
      </c>
      <c r="M1482" s="316" t="s">
        <v>2317</v>
      </c>
      <c r="N1482" s="316" t="s">
        <v>1156</v>
      </c>
      <c r="O1482" s="415" t="s">
        <v>2200</v>
      </c>
      <c r="P1482" s="318" t="s">
        <v>1156</v>
      </c>
      <c r="Q1482" s="293" t="s">
        <v>2201</v>
      </c>
      <c r="R1482" s="293">
        <v>1</v>
      </c>
      <c r="S1482" s="517">
        <v>8270</v>
      </c>
      <c r="T1482" s="520" t="e">
        <f>+[1]!Tabla46[[#This Row],[Precio Unitario]]*[1]!Tabla46[[#This Row],[Cantidad de Insumos]]</f>
        <v>#REF!</v>
      </c>
      <c r="U1482" s="414">
        <v>239301</v>
      </c>
      <c r="V1482" s="328" t="s">
        <v>926</v>
      </c>
      <c r="W1482" s="420"/>
    </row>
    <row r="1483" spans="2:23" ht="18.75" hidden="1" customHeight="1" x14ac:dyDescent="0.2">
      <c r="B1483" s="419" t="e">
        <f>IF(Tabla46[[#This Row],[Tipos de Acciones]]="","",CONCATENATE(Tabla46[[#This Row],[POA]],".",Tabla46[[#This Row],[SRS]],".",Tabla46[[#This Row],[AREA]],".",Tabla46[[#This Row],[TIPO]]))</f>
        <v>#REF!</v>
      </c>
      <c r="C1483" s="419" t="e">
        <f>IF(Tabla46[[#This Row],[Tipos de Acciones]]="","",'Formulario PPGR1'!#REF!)</f>
        <v>#REF!</v>
      </c>
      <c r="D1483" s="419" t="e">
        <f>IF(Tabla46[[#This Row],[Tipos de Acciones]]="","",'Formulario PPGR1'!#REF!)</f>
        <v>#REF!</v>
      </c>
      <c r="E1483" s="419" t="e">
        <f>IF(Tabla46[[#This Row],[Tipos de Acciones]]="","",'Formulario PPGR1'!#REF!)</f>
        <v>#REF!</v>
      </c>
      <c r="F1483" s="419" t="e">
        <f>IF(Tabla46[[#This Row],[Tipos de Acciones]]="","",'Formulario PPGR1'!#REF!)</f>
        <v>#REF!</v>
      </c>
      <c r="G1483" s="416" t="s">
        <v>936</v>
      </c>
      <c r="H1483" s="416" t="s">
        <v>2206</v>
      </c>
      <c r="I1483" s="417" t="s">
        <v>2212</v>
      </c>
      <c r="J1483" s="416" t="s">
        <v>2212</v>
      </c>
      <c r="K1483" s="418" t="s">
        <v>2213</v>
      </c>
      <c r="L1483" s="416" t="s">
        <v>469</v>
      </c>
      <c r="M1483" s="316" t="s">
        <v>2317</v>
      </c>
      <c r="N1483" s="316" t="s">
        <v>1156</v>
      </c>
      <c r="O1483" s="415" t="s">
        <v>2200</v>
      </c>
      <c r="P1483" s="318" t="s">
        <v>1156</v>
      </c>
      <c r="Q1483" s="293" t="s">
        <v>2201</v>
      </c>
      <c r="R1483" s="293">
        <v>1</v>
      </c>
      <c r="S1483" s="517">
        <v>56050</v>
      </c>
      <c r="T1483" s="520" t="e">
        <f>+[1]!Tabla46[[#This Row],[Precio Unitario]]*[1]!Tabla46[[#This Row],[Cantidad de Insumos]]</f>
        <v>#REF!</v>
      </c>
      <c r="U1483" s="414">
        <v>261301</v>
      </c>
      <c r="V1483" s="328" t="s">
        <v>926</v>
      </c>
      <c r="W1483" s="420"/>
    </row>
    <row r="1484" spans="2:23" ht="18.75" hidden="1" customHeight="1" x14ac:dyDescent="0.2">
      <c r="B1484" s="419" t="e">
        <f>IF(Tabla46[[#This Row],[Tipos de Acciones]]="","",CONCATENATE(Tabla46[[#This Row],[POA]],".",Tabla46[[#This Row],[SRS]],".",Tabla46[[#This Row],[AREA]],".",Tabla46[[#This Row],[TIPO]]))</f>
        <v>#REF!</v>
      </c>
      <c r="C1484" s="419" t="e">
        <f>IF(Tabla46[[#This Row],[Tipos de Acciones]]="","",'Formulario PPGR1'!#REF!)</f>
        <v>#REF!</v>
      </c>
      <c r="D1484" s="419" t="e">
        <f>IF(Tabla46[[#This Row],[Tipos de Acciones]]="","",'Formulario PPGR1'!#REF!)</f>
        <v>#REF!</v>
      </c>
      <c r="E1484" s="419" t="e">
        <f>IF(Tabla46[[#This Row],[Tipos de Acciones]]="","",'Formulario PPGR1'!#REF!)</f>
        <v>#REF!</v>
      </c>
      <c r="F1484" s="419" t="e">
        <f>IF(Tabla46[[#This Row],[Tipos de Acciones]]="","",'Formulario PPGR1'!#REF!)</f>
        <v>#REF!</v>
      </c>
      <c r="G1484" s="416" t="s">
        <v>934</v>
      </c>
      <c r="H1484" s="416" t="s">
        <v>2206</v>
      </c>
      <c r="I1484" s="417" t="s">
        <v>2212</v>
      </c>
      <c r="J1484" s="416" t="s">
        <v>2212</v>
      </c>
      <c r="K1484" s="418" t="s">
        <v>2213</v>
      </c>
      <c r="L1484" s="416" t="s">
        <v>469</v>
      </c>
      <c r="M1484" s="316" t="s">
        <v>2317</v>
      </c>
      <c r="N1484" s="316" t="s">
        <v>1156</v>
      </c>
      <c r="O1484" s="415" t="s">
        <v>2200</v>
      </c>
      <c r="P1484" s="318" t="s">
        <v>1156</v>
      </c>
      <c r="Q1484" s="293" t="s">
        <v>2201</v>
      </c>
      <c r="R1484" s="293">
        <v>3</v>
      </c>
      <c r="S1484" s="517">
        <v>5000</v>
      </c>
      <c r="T1484" s="520" t="e">
        <f>+[1]!Tabla46[[#This Row],[Precio Unitario]]*[1]!Tabla46[[#This Row],[Cantidad de Insumos]]</f>
        <v>#REF!</v>
      </c>
      <c r="U1484" s="414">
        <v>261301</v>
      </c>
      <c r="V1484" s="328" t="s">
        <v>926</v>
      </c>
      <c r="W1484" s="420"/>
    </row>
    <row r="1485" spans="2:23" ht="18.75" hidden="1" customHeight="1" x14ac:dyDescent="0.2">
      <c r="B1485" s="419" t="e">
        <f>IF(Tabla46[[#This Row],[Tipos de Acciones]]="","",CONCATENATE(Tabla46[[#This Row],[POA]],".",Tabla46[[#This Row],[SRS]],".",Tabla46[[#This Row],[AREA]],".",Tabla46[[#This Row],[TIPO]]))</f>
        <v>#REF!</v>
      </c>
      <c r="C1485" s="419" t="e">
        <f>IF(Tabla46[[#This Row],[Tipos de Acciones]]="","",'Formulario PPGR1'!#REF!)</f>
        <v>#REF!</v>
      </c>
      <c r="D1485" s="419" t="e">
        <f>IF(Tabla46[[#This Row],[Tipos de Acciones]]="","",'Formulario PPGR1'!#REF!)</f>
        <v>#REF!</v>
      </c>
      <c r="E1485" s="419" t="e">
        <f>IF(Tabla46[[#This Row],[Tipos de Acciones]]="","",'Formulario PPGR1'!#REF!)</f>
        <v>#REF!</v>
      </c>
      <c r="F1485" s="419" t="e">
        <f>IF(Tabla46[[#This Row],[Tipos de Acciones]]="","",'Formulario PPGR1'!#REF!)</f>
        <v>#REF!</v>
      </c>
      <c r="G1485" s="416" t="s">
        <v>936</v>
      </c>
      <c r="H1485" s="416" t="s">
        <v>2215</v>
      </c>
      <c r="I1485" s="417" t="s">
        <v>2216</v>
      </c>
      <c r="J1485" s="416" t="s">
        <v>2216</v>
      </c>
      <c r="K1485" s="418" t="s">
        <v>2217</v>
      </c>
      <c r="L1485" s="416" t="s">
        <v>469</v>
      </c>
      <c r="M1485" s="316" t="s">
        <v>2317</v>
      </c>
      <c r="N1485" s="316" t="s">
        <v>1156</v>
      </c>
      <c r="O1485" s="415" t="s">
        <v>2200</v>
      </c>
      <c r="P1485" s="318" t="s">
        <v>1156</v>
      </c>
      <c r="Q1485" s="293" t="s">
        <v>2201</v>
      </c>
      <c r="R1485" s="293">
        <v>1</v>
      </c>
      <c r="S1485" s="517">
        <v>15000</v>
      </c>
      <c r="T1485" s="520" t="e">
        <f>+[1]!Tabla46[[#This Row],[Precio Unitario]]*[1]!Tabla46[[#This Row],[Cantidad de Insumos]]</f>
        <v>#REF!</v>
      </c>
      <c r="U1485" s="414">
        <v>239601</v>
      </c>
      <c r="V1485" s="328" t="s">
        <v>926</v>
      </c>
      <c r="W1485" s="420"/>
    </row>
    <row r="1486" spans="2:23" ht="18.75" hidden="1" customHeight="1" x14ac:dyDescent="0.2">
      <c r="B1486" s="419" t="e">
        <f>IF(Tabla46[[#This Row],[Tipos de Acciones]]="","",CONCATENATE(Tabla46[[#This Row],[POA]],".",Tabla46[[#This Row],[SRS]],".",Tabla46[[#This Row],[AREA]],".",Tabla46[[#This Row],[TIPO]]))</f>
        <v>#REF!</v>
      </c>
      <c r="C1486" s="419" t="e">
        <f>IF(Tabla46[[#This Row],[Tipos de Acciones]]="","",'Formulario PPGR1'!#REF!)</f>
        <v>#REF!</v>
      </c>
      <c r="D1486" s="419" t="e">
        <f>IF(Tabla46[[#This Row],[Tipos de Acciones]]="","",'Formulario PPGR1'!#REF!)</f>
        <v>#REF!</v>
      </c>
      <c r="E1486" s="419" t="e">
        <f>IF(Tabla46[[#This Row],[Tipos de Acciones]]="","",'Formulario PPGR1'!#REF!)</f>
        <v>#REF!</v>
      </c>
      <c r="F1486" s="419" t="e">
        <f>IF(Tabla46[[#This Row],[Tipos de Acciones]]="","",'Formulario PPGR1'!#REF!)</f>
        <v>#REF!</v>
      </c>
      <c r="G1486" s="416" t="s">
        <v>936</v>
      </c>
      <c r="H1486" s="416" t="s">
        <v>2218</v>
      </c>
      <c r="I1486" s="417" t="s">
        <v>2219</v>
      </c>
      <c r="J1486" s="416" t="s">
        <v>2219</v>
      </c>
      <c r="K1486" s="418" t="s">
        <v>2220</v>
      </c>
      <c r="L1486" s="416" t="s">
        <v>469</v>
      </c>
      <c r="M1486" s="316" t="s">
        <v>2317</v>
      </c>
      <c r="N1486" s="316" t="s">
        <v>1156</v>
      </c>
      <c r="O1486" s="415" t="s">
        <v>2200</v>
      </c>
      <c r="P1486" s="318" t="s">
        <v>1156</v>
      </c>
      <c r="Q1486" s="293" t="s">
        <v>2201</v>
      </c>
      <c r="R1486" s="293">
        <v>2</v>
      </c>
      <c r="S1486" s="517">
        <v>8600</v>
      </c>
      <c r="T1486" s="520" t="e">
        <f>+[1]!Tabla46[[#This Row],[Precio Unitario]]*[1]!Tabla46[[#This Row],[Cantidad de Insumos]]</f>
        <v>#REF!</v>
      </c>
      <c r="U1486" s="414">
        <v>239601</v>
      </c>
      <c r="V1486" s="328" t="s">
        <v>926</v>
      </c>
      <c r="W1486" s="420"/>
    </row>
    <row r="1487" spans="2:23" ht="18.75" hidden="1" customHeight="1" x14ac:dyDescent="0.2">
      <c r="B1487" s="419" t="e">
        <f>IF(Tabla46[[#This Row],[Tipos de Acciones]]="","",CONCATENATE(Tabla46[[#This Row],[POA]],".",Tabla46[[#This Row],[SRS]],".",Tabla46[[#This Row],[AREA]],".",Tabla46[[#This Row],[TIPO]]))</f>
        <v>#REF!</v>
      </c>
      <c r="C1487" s="419" t="e">
        <f>IF(Tabla46[[#This Row],[Tipos de Acciones]]="","",'Formulario PPGR1'!#REF!)</f>
        <v>#REF!</v>
      </c>
      <c r="D1487" s="419" t="e">
        <f>IF(Tabla46[[#This Row],[Tipos de Acciones]]="","",'Formulario PPGR1'!#REF!)</f>
        <v>#REF!</v>
      </c>
      <c r="E1487" s="419" t="e">
        <f>IF(Tabla46[[#This Row],[Tipos de Acciones]]="","",'Formulario PPGR1'!#REF!)</f>
        <v>#REF!</v>
      </c>
      <c r="F1487" s="419" t="e">
        <f>IF(Tabla46[[#This Row],[Tipos de Acciones]]="","",'Formulario PPGR1'!#REF!)</f>
        <v>#REF!</v>
      </c>
      <c r="G1487" s="416" t="s">
        <v>936</v>
      </c>
      <c r="H1487" s="416" t="s">
        <v>2221</v>
      </c>
      <c r="I1487" s="417" t="s">
        <v>2222</v>
      </c>
      <c r="J1487" s="416" t="s">
        <v>2222</v>
      </c>
      <c r="K1487" s="418" t="s">
        <v>2223</v>
      </c>
      <c r="L1487" s="416" t="s">
        <v>469</v>
      </c>
      <c r="M1487" s="316" t="s">
        <v>2317</v>
      </c>
      <c r="N1487" s="316" t="s">
        <v>1156</v>
      </c>
      <c r="O1487" s="415" t="s">
        <v>2200</v>
      </c>
      <c r="P1487" s="318" t="s">
        <v>1156</v>
      </c>
      <c r="Q1487" s="293" t="s">
        <v>2201</v>
      </c>
      <c r="R1487" s="293">
        <v>2</v>
      </c>
      <c r="S1487" s="517">
        <v>43660</v>
      </c>
      <c r="T1487" s="520" t="e">
        <f>+[1]!Tabla46[[#This Row],[Precio Unitario]]*[1]!Tabla46[[#This Row],[Cantidad de Insumos]]</f>
        <v>#REF!</v>
      </c>
      <c r="U1487" s="414">
        <v>261901</v>
      </c>
      <c r="V1487" s="328" t="s">
        <v>926</v>
      </c>
      <c r="W1487" s="420"/>
    </row>
    <row r="1488" spans="2:23" ht="18.75" hidden="1" customHeight="1" x14ac:dyDescent="0.2">
      <c r="B1488" s="419" t="e">
        <f>IF(Tabla46[[#This Row],[Tipos de Acciones]]="","",CONCATENATE(Tabla46[[#This Row],[POA]],".",Tabla46[[#This Row],[SRS]],".",Tabla46[[#This Row],[AREA]],".",Tabla46[[#This Row],[TIPO]]))</f>
        <v>#REF!</v>
      </c>
      <c r="C1488" s="419" t="e">
        <f>IF(Tabla46[[#This Row],[Tipos de Acciones]]="","",'Formulario PPGR1'!#REF!)</f>
        <v>#REF!</v>
      </c>
      <c r="D1488" s="419" t="e">
        <f>IF(Tabla46[[#This Row],[Tipos de Acciones]]="","",'Formulario PPGR1'!#REF!)</f>
        <v>#REF!</v>
      </c>
      <c r="E1488" s="419" t="e">
        <f>IF(Tabla46[[#This Row],[Tipos de Acciones]]="","",'Formulario PPGR1'!#REF!)</f>
        <v>#REF!</v>
      </c>
      <c r="F1488" s="419" t="e">
        <f>IF(Tabla46[[#This Row],[Tipos de Acciones]]="","",'Formulario PPGR1'!#REF!)</f>
        <v>#REF!</v>
      </c>
      <c r="G1488" s="416" t="s">
        <v>936</v>
      </c>
      <c r="H1488" s="416" t="s">
        <v>2221</v>
      </c>
      <c r="I1488" s="417" t="s">
        <v>2236</v>
      </c>
      <c r="J1488" s="416" t="s">
        <v>2236</v>
      </c>
      <c r="K1488" s="418" t="s">
        <v>2237</v>
      </c>
      <c r="L1488" s="416" t="s">
        <v>469</v>
      </c>
      <c r="M1488" s="316" t="s">
        <v>2317</v>
      </c>
      <c r="N1488" s="316" t="s">
        <v>1156</v>
      </c>
      <c r="O1488" s="415" t="s">
        <v>2200</v>
      </c>
      <c r="P1488" s="318" t="s">
        <v>1156</v>
      </c>
      <c r="Q1488" s="293" t="s">
        <v>2201</v>
      </c>
      <c r="R1488" s="293">
        <v>2</v>
      </c>
      <c r="S1488" s="517">
        <v>15733.33</v>
      </c>
      <c r="T1488" s="520" t="e">
        <f>+[1]!Tabla46[[#This Row],[Precio Unitario]]*[1]!Tabla46[[#This Row],[Cantidad de Insumos]]</f>
        <v>#REF!</v>
      </c>
      <c r="U1488" s="414">
        <v>239301</v>
      </c>
      <c r="V1488" s="328" t="s">
        <v>926</v>
      </c>
      <c r="W1488" s="420"/>
    </row>
    <row r="1489" spans="2:23" ht="18.75" hidden="1" customHeight="1" x14ac:dyDescent="0.2">
      <c r="B1489" s="419" t="e">
        <f>IF(Tabla46[[#This Row],[Tipos de Acciones]]="","",CONCATENATE(Tabla46[[#This Row],[POA]],".",Tabla46[[#This Row],[SRS]],".",Tabla46[[#This Row],[AREA]],".",Tabla46[[#This Row],[TIPO]]))</f>
        <v>#REF!</v>
      </c>
      <c r="C1489" s="419" t="e">
        <f>IF(Tabla46[[#This Row],[Tipos de Acciones]]="","",'Formulario PPGR1'!#REF!)</f>
        <v>#REF!</v>
      </c>
      <c r="D1489" s="419" t="e">
        <f>IF(Tabla46[[#This Row],[Tipos de Acciones]]="","",'Formulario PPGR1'!#REF!)</f>
        <v>#REF!</v>
      </c>
      <c r="E1489" s="419" t="e">
        <f>IF(Tabla46[[#This Row],[Tipos de Acciones]]="","",'Formulario PPGR1'!#REF!)</f>
        <v>#REF!</v>
      </c>
      <c r="F1489" s="419" t="e">
        <f>IF(Tabla46[[#This Row],[Tipos de Acciones]]="","",'Formulario PPGR1'!#REF!)</f>
        <v>#REF!</v>
      </c>
      <c r="G1489" s="416" t="s">
        <v>936</v>
      </c>
      <c r="H1489" s="416" t="s">
        <v>2221</v>
      </c>
      <c r="I1489" s="417" t="s">
        <v>2236</v>
      </c>
      <c r="J1489" s="416" t="s">
        <v>2236</v>
      </c>
      <c r="K1489" s="418" t="s">
        <v>2238</v>
      </c>
      <c r="L1489" s="416" t="s">
        <v>469</v>
      </c>
      <c r="M1489" s="316" t="s">
        <v>2317</v>
      </c>
      <c r="N1489" s="316" t="s">
        <v>1156</v>
      </c>
      <c r="O1489" s="415" t="s">
        <v>2200</v>
      </c>
      <c r="P1489" s="318" t="s">
        <v>1156</v>
      </c>
      <c r="Q1489" s="293" t="s">
        <v>2201</v>
      </c>
      <c r="R1489" s="293">
        <v>2</v>
      </c>
      <c r="S1489" s="517">
        <v>4500</v>
      </c>
      <c r="T1489" s="520" t="e">
        <f>+[1]!Tabla46[[#This Row],[Precio Unitario]]*[1]!Tabla46[[#This Row],[Cantidad de Insumos]]</f>
        <v>#REF!</v>
      </c>
      <c r="U1489" s="414">
        <v>239301</v>
      </c>
      <c r="V1489" s="328" t="s">
        <v>926</v>
      </c>
      <c r="W1489" s="420"/>
    </row>
    <row r="1490" spans="2:23" ht="18.75" hidden="1" customHeight="1" x14ac:dyDescent="0.2">
      <c r="B1490" s="419" t="e">
        <f>IF(Tabla46[[#This Row],[Tipos de Acciones]]="","",CONCATENATE(Tabla46[[#This Row],[POA]],".",Tabla46[[#This Row],[SRS]],".",Tabla46[[#This Row],[AREA]],".",Tabla46[[#This Row],[TIPO]]))</f>
        <v>#REF!</v>
      </c>
      <c r="C1490" s="419" t="e">
        <f>IF(Tabla46[[#This Row],[Tipos de Acciones]]="","",'Formulario PPGR1'!#REF!)</f>
        <v>#REF!</v>
      </c>
      <c r="D1490" s="419" t="e">
        <f>IF(Tabla46[[#This Row],[Tipos de Acciones]]="","",'Formulario PPGR1'!#REF!)</f>
        <v>#REF!</v>
      </c>
      <c r="E1490" s="419" t="e">
        <f>IF(Tabla46[[#This Row],[Tipos de Acciones]]="","",'Formulario PPGR1'!#REF!)</f>
        <v>#REF!</v>
      </c>
      <c r="F1490" s="419" t="e">
        <f>IF(Tabla46[[#This Row],[Tipos de Acciones]]="","",'Formulario PPGR1'!#REF!)</f>
        <v>#REF!</v>
      </c>
      <c r="G1490" s="416" t="s">
        <v>936</v>
      </c>
      <c r="H1490" s="416" t="s">
        <v>2221</v>
      </c>
      <c r="I1490" s="417" t="s">
        <v>2236</v>
      </c>
      <c r="J1490" s="416" t="s">
        <v>2236</v>
      </c>
      <c r="K1490" s="418" t="s">
        <v>2239</v>
      </c>
      <c r="L1490" s="416" t="s">
        <v>469</v>
      </c>
      <c r="M1490" s="316" t="s">
        <v>2317</v>
      </c>
      <c r="N1490" s="316" t="s">
        <v>1156</v>
      </c>
      <c r="O1490" s="415" t="s">
        <v>2200</v>
      </c>
      <c r="P1490" s="318" t="s">
        <v>1156</v>
      </c>
      <c r="Q1490" s="293" t="s">
        <v>2201</v>
      </c>
      <c r="R1490" s="293">
        <v>2</v>
      </c>
      <c r="S1490" s="517">
        <v>15733.33</v>
      </c>
      <c r="T1490" s="520" t="e">
        <f>+[1]!Tabla46[[#This Row],[Precio Unitario]]*[1]!Tabla46[[#This Row],[Cantidad de Insumos]]</f>
        <v>#REF!</v>
      </c>
      <c r="U1490" s="414">
        <v>239301</v>
      </c>
      <c r="V1490" s="328" t="s">
        <v>926</v>
      </c>
      <c r="W1490" s="420"/>
    </row>
    <row r="1491" spans="2:23" ht="18.75" hidden="1" customHeight="1" x14ac:dyDescent="0.2">
      <c r="B1491" s="419" t="e">
        <f>IF(Tabla46[[#This Row],[Tipos de Acciones]]="","",CONCATENATE(Tabla46[[#This Row],[POA]],".",Tabla46[[#This Row],[SRS]],".",Tabla46[[#This Row],[AREA]],".",Tabla46[[#This Row],[TIPO]]))</f>
        <v>#REF!</v>
      </c>
      <c r="C1491" s="419" t="e">
        <f>IF(Tabla46[[#This Row],[Tipos de Acciones]]="","",'Formulario PPGR1'!#REF!)</f>
        <v>#REF!</v>
      </c>
      <c r="D1491" s="419" t="e">
        <f>IF(Tabla46[[#This Row],[Tipos de Acciones]]="","",'Formulario PPGR1'!#REF!)</f>
        <v>#REF!</v>
      </c>
      <c r="E1491" s="419" t="e">
        <f>IF(Tabla46[[#This Row],[Tipos de Acciones]]="","",'Formulario PPGR1'!#REF!)</f>
        <v>#REF!</v>
      </c>
      <c r="F1491" s="419" t="e">
        <f>IF(Tabla46[[#This Row],[Tipos de Acciones]]="","",'Formulario PPGR1'!#REF!)</f>
        <v>#REF!</v>
      </c>
      <c r="G1491" s="416" t="s">
        <v>936</v>
      </c>
      <c r="H1491" s="416" t="s">
        <v>2221</v>
      </c>
      <c r="I1491" s="417" t="s">
        <v>2224</v>
      </c>
      <c r="J1491" s="416" t="s">
        <v>2224</v>
      </c>
      <c r="K1491" s="418" t="s">
        <v>2225</v>
      </c>
      <c r="L1491" s="416" t="s">
        <v>469</v>
      </c>
      <c r="M1491" s="316" t="s">
        <v>2317</v>
      </c>
      <c r="N1491" s="316" t="s">
        <v>1156</v>
      </c>
      <c r="O1491" s="415" t="s">
        <v>2200</v>
      </c>
      <c r="P1491" s="318" t="s">
        <v>1156</v>
      </c>
      <c r="Q1491" s="293" t="s">
        <v>2201</v>
      </c>
      <c r="R1491" s="293">
        <v>1</v>
      </c>
      <c r="S1491" s="517">
        <v>44333.33</v>
      </c>
      <c r="T1491" s="520" t="e">
        <f>+[1]!Tabla46[[#This Row],[Precio Unitario]]*[1]!Tabla46[[#This Row],[Cantidad de Insumos]]</f>
        <v>#REF!</v>
      </c>
      <c r="U1491" s="414">
        <v>239301</v>
      </c>
      <c r="V1491" s="328" t="s">
        <v>926</v>
      </c>
      <c r="W1491" s="420"/>
    </row>
    <row r="1492" spans="2:23" ht="18.75" hidden="1" customHeight="1" x14ac:dyDescent="0.2">
      <c r="B1492" s="419" t="e">
        <f>IF(Tabla46[[#This Row],[Tipos de Acciones]]="","",CONCATENATE(Tabla46[[#This Row],[POA]],".",Tabla46[[#This Row],[SRS]],".",Tabla46[[#This Row],[AREA]],".",Tabla46[[#This Row],[TIPO]]))</f>
        <v>#REF!</v>
      </c>
      <c r="C1492" s="419" t="e">
        <f>IF(Tabla46[[#This Row],[Tipos de Acciones]]="","",'Formulario PPGR1'!#REF!)</f>
        <v>#REF!</v>
      </c>
      <c r="D1492" s="419" t="e">
        <f>IF(Tabla46[[#This Row],[Tipos de Acciones]]="","",'Formulario PPGR1'!#REF!)</f>
        <v>#REF!</v>
      </c>
      <c r="E1492" s="419" t="e">
        <f>IF(Tabla46[[#This Row],[Tipos de Acciones]]="","",'Formulario PPGR1'!#REF!)</f>
        <v>#REF!</v>
      </c>
      <c r="F1492" s="419" t="e">
        <f>IF(Tabla46[[#This Row],[Tipos de Acciones]]="","",'Formulario PPGR1'!#REF!)</f>
        <v>#REF!</v>
      </c>
      <c r="G1492" s="416" t="s">
        <v>936</v>
      </c>
      <c r="H1492" s="416" t="s">
        <v>2221</v>
      </c>
      <c r="I1492" s="417" t="s">
        <v>2222</v>
      </c>
      <c r="J1492" s="416" t="s">
        <v>2222</v>
      </c>
      <c r="K1492" s="418" t="s">
        <v>2226</v>
      </c>
      <c r="L1492" s="416" t="s">
        <v>469</v>
      </c>
      <c r="M1492" s="316" t="s">
        <v>2317</v>
      </c>
      <c r="N1492" s="316" t="s">
        <v>1156</v>
      </c>
      <c r="O1492" s="415" t="s">
        <v>2200</v>
      </c>
      <c r="P1492" s="318" t="s">
        <v>1156</v>
      </c>
      <c r="Q1492" s="293" t="s">
        <v>2201</v>
      </c>
      <c r="R1492" s="293">
        <v>1</v>
      </c>
      <c r="S1492" s="517">
        <v>104465.4</v>
      </c>
      <c r="T1492" s="520" t="e">
        <f>+[1]!Tabla46[[#This Row],[Precio Unitario]]*[1]!Tabla46[[#This Row],[Cantidad de Insumos]]</f>
        <v>#REF!</v>
      </c>
      <c r="U1492" s="414">
        <v>261901</v>
      </c>
      <c r="V1492" s="328" t="s">
        <v>926</v>
      </c>
      <c r="W1492" s="420"/>
    </row>
    <row r="1493" spans="2:23" ht="18.75" hidden="1" customHeight="1" x14ac:dyDescent="0.2">
      <c r="B1493" s="419" t="e">
        <f>IF(Tabla46[[#This Row],[Tipos de Acciones]]="","",CONCATENATE(Tabla46[[#This Row],[POA]],".",Tabla46[[#This Row],[SRS]],".",Tabla46[[#This Row],[AREA]],".",Tabla46[[#This Row],[TIPO]]))</f>
        <v>#REF!</v>
      </c>
      <c r="C1493" s="419" t="e">
        <f>IF(Tabla46[[#This Row],[Tipos de Acciones]]="","",'Formulario PPGR1'!#REF!)</f>
        <v>#REF!</v>
      </c>
      <c r="D1493" s="419" t="e">
        <f>IF(Tabla46[[#This Row],[Tipos de Acciones]]="","",'Formulario PPGR1'!#REF!)</f>
        <v>#REF!</v>
      </c>
      <c r="E1493" s="419" t="e">
        <f>IF(Tabla46[[#This Row],[Tipos de Acciones]]="","",'Formulario PPGR1'!#REF!)</f>
        <v>#REF!</v>
      </c>
      <c r="F1493" s="419" t="e">
        <f>IF(Tabla46[[#This Row],[Tipos de Acciones]]="","",'Formulario PPGR1'!#REF!)</f>
        <v>#REF!</v>
      </c>
      <c r="G1493" s="416" t="s">
        <v>936</v>
      </c>
      <c r="H1493" s="416" t="s">
        <v>2221</v>
      </c>
      <c r="I1493" s="417" t="s">
        <v>2227</v>
      </c>
      <c r="J1493" s="416" t="s">
        <v>2227</v>
      </c>
      <c r="K1493" s="418" t="s">
        <v>2228</v>
      </c>
      <c r="L1493" s="416" t="s">
        <v>469</v>
      </c>
      <c r="M1493" s="316" t="s">
        <v>2317</v>
      </c>
      <c r="N1493" s="316" t="s">
        <v>1156</v>
      </c>
      <c r="O1493" s="415" t="s">
        <v>2200</v>
      </c>
      <c r="P1493" s="318" t="s">
        <v>1156</v>
      </c>
      <c r="Q1493" s="293" t="s">
        <v>2201</v>
      </c>
      <c r="R1493" s="293">
        <v>1</v>
      </c>
      <c r="S1493" s="517">
        <v>12836.04</v>
      </c>
      <c r="T1493" s="520" t="e">
        <f>+[1]!Tabla46[[#This Row],[Precio Unitario]]*[1]!Tabla46[[#This Row],[Cantidad de Insumos]]</f>
        <v>#REF!</v>
      </c>
      <c r="U1493" s="414">
        <v>239301</v>
      </c>
      <c r="V1493" s="328" t="s">
        <v>926</v>
      </c>
      <c r="W1493" s="420"/>
    </row>
    <row r="1494" spans="2:23" ht="18.75" customHeight="1" x14ac:dyDescent="0.2">
      <c r="B1494" s="419" t="e">
        <f>IF(Tabla46[[#This Row],[Tipos de Acciones]]="","",CONCATENATE(Tabla46[[#This Row],[POA]],".",Tabla46[[#This Row],[SRS]],".",Tabla46[[#This Row],[AREA]],".",Tabla46[[#This Row],[TIPO]]))</f>
        <v>#REF!</v>
      </c>
      <c r="C1494" s="419" t="e">
        <f>IF(Tabla46[[#This Row],[Tipos de Acciones]]="","",'Formulario PPGR1'!#REF!)</f>
        <v>#REF!</v>
      </c>
      <c r="D1494" s="419" t="e">
        <f>IF(Tabla46[[#This Row],[Tipos de Acciones]]="","",'Formulario PPGR1'!#REF!)</f>
        <v>#REF!</v>
      </c>
      <c r="E1494" s="419" t="e">
        <f>IF(Tabla46[[#This Row],[Tipos de Acciones]]="","",'Formulario PPGR1'!#REF!)</f>
        <v>#REF!</v>
      </c>
      <c r="F1494" s="419" t="e">
        <f>IF(Tabla46[[#This Row],[Tipos de Acciones]]="","",'Formulario PPGR1'!#REF!)</f>
        <v>#REF!</v>
      </c>
      <c r="G1494" s="416" t="s">
        <v>936</v>
      </c>
      <c r="H1494" s="416" t="s">
        <v>2221</v>
      </c>
      <c r="I1494" s="417" t="s">
        <v>2229</v>
      </c>
      <c r="J1494" s="416" t="s">
        <v>2229</v>
      </c>
      <c r="K1494" s="418" t="s">
        <v>2230</v>
      </c>
      <c r="L1494" s="416" t="s">
        <v>469</v>
      </c>
      <c r="M1494" s="316" t="s">
        <v>2317</v>
      </c>
      <c r="N1494" s="316" t="s">
        <v>1156</v>
      </c>
      <c r="O1494" s="415" t="s">
        <v>2200</v>
      </c>
      <c r="P1494" s="318" t="s">
        <v>1156</v>
      </c>
      <c r="Q1494" s="293" t="s">
        <v>2201</v>
      </c>
      <c r="R1494" s="293">
        <v>1</v>
      </c>
      <c r="S1494" s="517">
        <v>180000</v>
      </c>
      <c r="T1494" s="520" t="e">
        <f>+[1]!Tabla46[[#This Row],[Precio Unitario]]*[1]!Tabla46[[#This Row],[Cantidad de Insumos]]</f>
        <v>#REF!</v>
      </c>
      <c r="U1494" s="414">
        <v>263101</v>
      </c>
      <c r="V1494" s="328" t="s">
        <v>926</v>
      </c>
      <c r="W1494" s="420"/>
    </row>
    <row r="1495" spans="2:23" ht="18.75" hidden="1" customHeight="1" x14ac:dyDescent="0.2">
      <c r="B1495" s="419" t="e">
        <f>IF(Tabla46[[#This Row],[Tipos de Acciones]]="","",CONCATENATE(Tabla46[[#This Row],[POA]],".",Tabla46[[#This Row],[SRS]],".",Tabla46[[#This Row],[AREA]],".",Tabla46[[#This Row],[TIPO]]))</f>
        <v>#REF!</v>
      </c>
      <c r="C1495" s="419" t="e">
        <f>IF(Tabla46[[#This Row],[Tipos de Acciones]]="","",'Formulario PPGR1'!#REF!)</f>
        <v>#REF!</v>
      </c>
      <c r="D1495" s="419" t="e">
        <f>IF(Tabla46[[#This Row],[Tipos de Acciones]]="","",'Formulario PPGR1'!#REF!)</f>
        <v>#REF!</v>
      </c>
      <c r="E1495" s="419" t="e">
        <f>IF(Tabla46[[#This Row],[Tipos de Acciones]]="","",'Formulario PPGR1'!#REF!)</f>
        <v>#REF!</v>
      </c>
      <c r="F1495" s="419" t="e">
        <f>IF(Tabla46[[#This Row],[Tipos de Acciones]]="","",'Formulario PPGR1'!#REF!)</f>
        <v>#REF!</v>
      </c>
      <c r="G1495" s="416" t="s">
        <v>936</v>
      </c>
      <c r="H1495" s="416" t="s">
        <v>2221</v>
      </c>
      <c r="I1495" s="417" t="s">
        <v>2231</v>
      </c>
      <c r="J1495" s="416" t="s">
        <v>2231</v>
      </c>
      <c r="K1495" s="418" t="s">
        <v>2232</v>
      </c>
      <c r="L1495" s="416" t="s">
        <v>469</v>
      </c>
      <c r="M1495" s="316" t="s">
        <v>2317</v>
      </c>
      <c r="N1495" s="316" t="s">
        <v>1156</v>
      </c>
      <c r="O1495" s="415" t="s">
        <v>2200</v>
      </c>
      <c r="P1495" s="318" t="s">
        <v>1156</v>
      </c>
      <c r="Q1495" s="293" t="s">
        <v>2201</v>
      </c>
      <c r="R1495" s="293">
        <v>2</v>
      </c>
      <c r="S1495" s="517">
        <v>32099.97</v>
      </c>
      <c r="T1495" s="520" t="e">
        <f>+[1]!Tabla46[[#This Row],[Precio Unitario]]*[1]!Tabla46[[#This Row],[Cantidad de Insumos]]</f>
        <v>#REF!</v>
      </c>
      <c r="U1495" s="414">
        <v>239301</v>
      </c>
      <c r="V1495" s="328" t="s">
        <v>926</v>
      </c>
      <c r="W1495" s="420"/>
    </row>
    <row r="1496" spans="2:23" ht="18.75" hidden="1" customHeight="1" x14ac:dyDescent="0.2">
      <c r="B1496" s="419" t="e">
        <f>IF(Tabla46[[#This Row],[Tipos de Acciones]]="","",CONCATENATE(Tabla46[[#This Row],[POA]],".",Tabla46[[#This Row],[SRS]],".",Tabla46[[#This Row],[AREA]],".",Tabla46[[#This Row],[TIPO]]))</f>
        <v>#REF!</v>
      </c>
      <c r="C1496" s="419" t="e">
        <f>IF(Tabla46[[#This Row],[Tipos de Acciones]]="","",'Formulario PPGR1'!#REF!)</f>
        <v>#REF!</v>
      </c>
      <c r="D1496" s="419" t="e">
        <f>IF(Tabla46[[#This Row],[Tipos de Acciones]]="","",'Formulario PPGR1'!#REF!)</f>
        <v>#REF!</v>
      </c>
      <c r="E1496" s="419" t="e">
        <f>IF(Tabla46[[#This Row],[Tipos de Acciones]]="","",'Formulario PPGR1'!#REF!)</f>
        <v>#REF!</v>
      </c>
      <c r="F1496" s="419" t="e">
        <f>IF(Tabla46[[#This Row],[Tipos de Acciones]]="","",'Formulario PPGR1'!#REF!)</f>
        <v>#REF!</v>
      </c>
      <c r="G1496" s="416" t="s">
        <v>936</v>
      </c>
      <c r="H1496" s="416" t="s">
        <v>2206</v>
      </c>
      <c r="I1496" s="417" t="s">
        <v>2212</v>
      </c>
      <c r="J1496" s="416" t="s">
        <v>2212</v>
      </c>
      <c r="K1496" s="418" t="s">
        <v>2213</v>
      </c>
      <c r="L1496" s="416" t="s">
        <v>469</v>
      </c>
      <c r="M1496" s="316" t="s">
        <v>2318</v>
      </c>
      <c r="N1496" s="316" t="s">
        <v>1156</v>
      </c>
      <c r="O1496" s="415" t="s">
        <v>2200</v>
      </c>
      <c r="P1496" s="318" t="s">
        <v>1156</v>
      </c>
      <c r="Q1496" s="293" t="s">
        <v>2201</v>
      </c>
      <c r="R1496" s="293">
        <v>1</v>
      </c>
      <c r="S1496" s="517">
        <v>56050</v>
      </c>
      <c r="T1496" s="520" t="e">
        <f>+[1]!Tabla46[[#This Row],[Precio Unitario]]*[1]!Tabla46[[#This Row],[Cantidad de Insumos]]</f>
        <v>#REF!</v>
      </c>
      <c r="U1496" s="414">
        <v>261301</v>
      </c>
      <c r="V1496" s="328" t="s">
        <v>926</v>
      </c>
      <c r="W1496" s="420"/>
    </row>
    <row r="1497" spans="2:23" ht="18.75" hidden="1" customHeight="1" x14ac:dyDescent="0.2">
      <c r="B1497" s="419" t="e">
        <f>IF(Tabla46[[#This Row],[Tipos de Acciones]]="","",CONCATENATE(Tabla46[[#This Row],[POA]],".",Tabla46[[#This Row],[SRS]],".",Tabla46[[#This Row],[AREA]],".",Tabla46[[#This Row],[TIPO]]))</f>
        <v>#REF!</v>
      </c>
      <c r="C1497" s="419" t="e">
        <f>IF(Tabla46[[#This Row],[Tipos de Acciones]]="","",'Formulario PPGR1'!#REF!)</f>
        <v>#REF!</v>
      </c>
      <c r="D1497" s="419" t="e">
        <f>IF(Tabla46[[#This Row],[Tipos de Acciones]]="","",'Formulario PPGR1'!#REF!)</f>
        <v>#REF!</v>
      </c>
      <c r="E1497" s="419" t="e">
        <f>IF(Tabla46[[#This Row],[Tipos de Acciones]]="","",'Formulario PPGR1'!#REF!)</f>
        <v>#REF!</v>
      </c>
      <c r="F1497" s="419" t="e">
        <f>IF(Tabla46[[#This Row],[Tipos de Acciones]]="","",'Formulario PPGR1'!#REF!)</f>
        <v>#REF!</v>
      </c>
      <c r="G1497" s="416" t="s">
        <v>936</v>
      </c>
      <c r="H1497" s="416" t="s">
        <v>2221</v>
      </c>
      <c r="I1497" s="417" t="s">
        <v>2236</v>
      </c>
      <c r="J1497" s="416" t="s">
        <v>2236</v>
      </c>
      <c r="K1497" s="418" t="s">
        <v>2237</v>
      </c>
      <c r="L1497" s="416" t="s">
        <v>469</v>
      </c>
      <c r="M1497" s="316" t="s">
        <v>2318</v>
      </c>
      <c r="N1497" s="316" t="s">
        <v>1156</v>
      </c>
      <c r="O1497" s="415" t="s">
        <v>2200</v>
      </c>
      <c r="P1497" s="318" t="s">
        <v>1156</v>
      </c>
      <c r="Q1497" s="293" t="s">
        <v>2201</v>
      </c>
      <c r="R1497" s="293">
        <v>2</v>
      </c>
      <c r="S1497" s="517">
        <v>15733.33</v>
      </c>
      <c r="T1497" s="520" t="e">
        <f>+[1]!Tabla46[[#This Row],[Precio Unitario]]*[1]!Tabla46[[#This Row],[Cantidad de Insumos]]</f>
        <v>#REF!</v>
      </c>
      <c r="U1497" s="414">
        <v>239301</v>
      </c>
      <c r="V1497" s="328" t="s">
        <v>926</v>
      </c>
      <c r="W1497" s="420"/>
    </row>
    <row r="1498" spans="2:23" ht="18.75" hidden="1" customHeight="1" x14ac:dyDescent="0.2">
      <c r="B1498" s="419" t="e">
        <f>IF(Tabla46[[#This Row],[Tipos de Acciones]]="","",CONCATENATE(Tabla46[[#This Row],[POA]],".",Tabla46[[#This Row],[SRS]],".",Tabla46[[#This Row],[AREA]],".",Tabla46[[#This Row],[TIPO]]))</f>
        <v>#REF!</v>
      </c>
      <c r="C1498" s="419" t="e">
        <f>IF(Tabla46[[#This Row],[Tipos de Acciones]]="","",'Formulario PPGR1'!#REF!)</f>
        <v>#REF!</v>
      </c>
      <c r="D1498" s="419" t="e">
        <f>IF(Tabla46[[#This Row],[Tipos de Acciones]]="","",'Formulario PPGR1'!#REF!)</f>
        <v>#REF!</v>
      </c>
      <c r="E1498" s="419" t="e">
        <f>IF(Tabla46[[#This Row],[Tipos de Acciones]]="","",'Formulario PPGR1'!#REF!)</f>
        <v>#REF!</v>
      </c>
      <c r="F1498" s="419" t="e">
        <f>IF(Tabla46[[#This Row],[Tipos de Acciones]]="","",'Formulario PPGR1'!#REF!)</f>
        <v>#REF!</v>
      </c>
      <c r="G1498" s="416" t="s">
        <v>936</v>
      </c>
      <c r="H1498" s="416" t="s">
        <v>2221</v>
      </c>
      <c r="I1498" s="417" t="s">
        <v>2222</v>
      </c>
      <c r="J1498" s="416" t="s">
        <v>2222</v>
      </c>
      <c r="K1498" s="418" t="s">
        <v>2226</v>
      </c>
      <c r="L1498" s="416" t="s">
        <v>469</v>
      </c>
      <c r="M1498" s="316" t="s">
        <v>2318</v>
      </c>
      <c r="N1498" s="316" t="s">
        <v>1156</v>
      </c>
      <c r="O1498" s="415" t="s">
        <v>2200</v>
      </c>
      <c r="P1498" s="318" t="s">
        <v>1156</v>
      </c>
      <c r="Q1498" s="293" t="s">
        <v>2201</v>
      </c>
      <c r="R1498" s="293">
        <v>1</v>
      </c>
      <c r="S1498" s="517">
        <v>104465.4</v>
      </c>
      <c r="T1498" s="520" t="e">
        <f>+[1]!Tabla46[[#This Row],[Precio Unitario]]*[1]!Tabla46[[#This Row],[Cantidad de Insumos]]</f>
        <v>#REF!</v>
      </c>
      <c r="U1498" s="414">
        <v>261901</v>
      </c>
      <c r="V1498" s="328" t="s">
        <v>926</v>
      </c>
      <c r="W1498" s="420"/>
    </row>
    <row r="1499" spans="2:23" ht="18.75" hidden="1" customHeight="1" x14ac:dyDescent="0.2">
      <c r="B1499" s="419" t="e">
        <f>IF(Tabla46[[#This Row],[Tipos de Acciones]]="","",CONCATENATE(Tabla46[[#This Row],[POA]],".",Tabla46[[#This Row],[SRS]],".",Tabla46[[#This Row],[AREA]],".",Tabla46[[#This Row],[TIPO]]))</f>
        <v>#REF!</v>
      </c>
      <c r="C1499" s="419" t="e">
        <f>IF(Tabla46[[#This Row],[Tipos de Acciones]]="","",'Formulario PPGR1'!#REF!)</f>
        <v>#REF!</v>
      </c>
      <c r="D1499" s="419" t="e">
        <f>IF(Tabla46[[#This Row],[Tipos de Acciones]]="","",'Formulario PPGR1'!#REF!)</f>
        <v>#REF!</v>
      </c>
      <c r="E1499" s="419" t="e">
        <f>IF(Tabla46[[#This Row],[Tipos de Acciones]]="","",'Formulario PPGR1'!#REF!)</f>
        <v>#REF!</v>
      </c>
      <c r="F1499" s="419" t="e">
        <f>IF(Tabla46[[#This Row],[Tipos de Acciones]]="","",'Formulario PPGR1'!#REF!)</f>
        <v>#REF!</v>
      </c>
      <c r="G1499" s="416" t="s">
        <v>936</v>
      </c>
      <c r="H1499" s="416" t="s">
        <v>2218</v>
      </c>
      <c r="I1499" s="417" t="s">
        <v>2219</v>
      </c>
      <c r="J1499" s="416" t="s">
        <v>2219</v>
      </c>
      <c r="K1499" s="418" t="s">
        <v>2220</v>
      </c>
      <c r="L1499" s="416" t="s">
        <v>469</v>
      </c>
      <c r="M1499" s="316" t="s">
        <v>2318</v>
      </c>
      <c r="N1499" s="316" t="s">
        <v>1156</v>
      </c>
      <c r="O1499" s="415" t="s">
        <v>2200</v>
      </c>
      <c r="P1499" s="318" t="s">
        <v>1156</v>
      </c>
      <c r="Q1499" s="293" t="s">
        <v>2201</v>
      </c>
      <c r="R1499" s="293">
        <v>2</v>
      </c>
      <c r="S1499" s="517">
        <v>8600</v>
      </c>
      <c r="T1499" s="520" t="e">
        <f>+[1]!Tabla46[[#This Row],[Precio Unitario]]*[1]!Tabla46[[#This Row],[Cantidad de Insumos]]</f>
        <v>#REF!</v>
      </c>
      <c r="U1499" s="414">
        <v>239601</v>
      </c>
      <c r="V1499" s="328" t="s">
        <v>926</v>
      </c>
      <c r="W1499" s="420"/>
    </row>
    <row r="1500" spans="2:23" ht="18.75" hidden="1" customHeight="1" x14ac:dyDescent="0.2">
      <c r="B1500" s="419" t="e">
        <f>IF(Tabla46[[#This Row],[Tipos de Acciones]]="","",CONCATENATE(Tabla46[[#This Row],[POA]],".",Tabla46[[#This Row],[SRS]],".",Tabla46[[#This Row],[AREA]],".",Tabla46[[#This Row],[TIPO]]))</f>
        <v>#REF!</v>
      </c>
      <c r="C1500" s="419" t="e">
        <f>IF(Tabla46[[#This Row],[Tipos de Acciones]]="","",'Formulario PPGR1'!#REF!)</f>
        <v>#REF!</v>
      </c>
      <c r="D1500" s="419" t="e">
        <f>IF(Tabla46[[#This Row],[Tipos de Acciones]]="","",'Formulario PPGR1'!#REF!)</f>
        <v>#REF!</v>
      </c>
      <c r="E1500" s="419" t="e">
        <f>IF(Tabla46[[#This Row],[Tipos de Acciones]]="","",'Formulario PPGR1'!#REF!)</f>
        <v>#REF!</v>
      </c>
      <c r="F1500" s="419" t="e">
        <f>IF(Tabla46[[#This Row],[Tipos de Acciones]]="","",'Formulario PPGR1'!#REF!)</f>
        <v>#REF!</v>
      </c>
      <c r="G1500" s="416" t="s">
        <v>936</v>
      </c>
      <c r="H1500" s="416" t="s">
        <v>2221</v>
      </c>
      <c r="I1500" s="417" t="s">
        <v>2222</v>
      </c>
      <c r="J1500" s="416" t="s">
        <v>2222</v>
      </c>
      <c r="K1500" s="418" t="s">
        <v>2223</v>
      </c>
      <c r="L1500" s="416" t="s">
        <v>469</v>
      </c>
      <c r="M1500" s="316" t="s">
        <v>2318</v>
      </c>
      <c r="N1500" s="316" t="s">
        <v>1156</v>
      </c>
      <c r="O1500" s="415" t="s">
        <v>2200</v>
      </c>
      <c r="P1500" s="318" t="s">
        <v>1156</v>
      </c>
      <c r="Q1500" s="293" t="s">
        <v>2201</v>
      </c>
      <c r="R1500" s="293">
        <v>2</v>
      </c>
      <c r="S1500" s="517">
        <v>43660</v>
      </c>
      <c r="T1500" s="520" t="e">
        <f>+[1]!Tabla46[[#This Row],[Precio Unitario]]*[1]!Tabla46[[#This Row],[Cantidad de Insumos]]</f>
        <v>#REF!</v>
      </c>
      <c r="U1500" s="414">
        <v>261901</v>
      </c>
      <c r="V1500" s="328" t="s">
        <v>926</v>
      </c>
      <c r="W1500" s="420"/>
    </row>
    <row r="1501" spans="2:23" ht="18.75" hidden="1" customHeight="1" x14ac:dyDescent="0.2">
      <c r="B1501" s="419" t="e">
        <f>IF(Tabla46[[#This Row],[Tipos de Acciones]]="","",CONCATENATE(Tabla46[[#This Row],[POA]],".",Tabla46[[#This Row],[SRS]],".",Tabla46[[#This Row],[AREA]],".",Tabla46[[#This Row],[TIPO]]))</f>
        <v>#REF!</v>
      </c>
      <c r="C1501" s="419" t="e">
        <f>IF(Tabla46[[#This Row],[Tipos de Acciones]]="","",'Formulario PPGR1'!#REF!)</f>
        <v>#REF!</v>
      </c>
      <c r="D1501" s="419" t="e">
        <f>IF(Tabla46[[#This Row],[Tipos de Acciones]]="","",'Formulario PPGR1'!#REF!)</f>
        <v>#REF!</v>
      </c>
      <c r="E1501" s="419" t="e">
        <f>IF(Tabla46[[#This Row],[Tipos de Acciones]]="","",'Formulario PPGR1'!#REF!)</f>
        <v>#REF!</v>
      </c>
      <c r="F1501" s="419" t="e">
        <f>IF(Tabla46[[#This Row],[Tipos de Acciones]]="","",'Formulario PPGR1'!#REF!)</f>
        <v>#REF!</v>
      </c>
      <c r="G1501" s="416" t="s">
        <v>936</v>
      </c>
      <c r="H1501" s="416" t="s">
        <v>2221</v>
      </c>
      <c r="I1501" s="417" t="s">
        <v>2224</v>
      </c>
      <c r="J1501" s="416" t="s">
        <v>2224</v>
      </c>
      <c r="K1501" s="418" t="s">
        <v>2225</v>
      </c>
      <c r="L1501" s="416" t="s">
        <v>469</v>
      </c>
      <c r="M1501" s="316" t="s">
        <v>2318</v>
      </c>
      <c r="N1501" s="316" t="s">
        <v>1156</v>
      </c>
      <c r="O1501" s="415" t="s">
        <v>2200</v>
      </c>
      <c r="P1501" s="318" t="s">
        <v>1156</v>
      </c>
      <c r="Q1501" s="293" t="s">
        <v>2201</v>
      </c>
      <c r="R1501" s="293">
        <v>1</v>
      </c>
      <c r="S1501" s="517">
        <v>44333.33</v>
      </c>
      <c r="T1501" s="520" t="e">
        <f>+[1]!Tabla46[[#This Row],[Precio Unitario]]*[1]!Tabla46[[#This Row],[Cantidad de Insumos]]</f>
        <v>#REF!</v>
      </c>
      <c r="U1501" s="414">
        <v>239301</v>
      </c>
      <c r="V1501" s="328" t="s">
        <v>926</v>
      </c>
      <c r="W1501" s="420"/>
    </row>
    <row r="1502" spans="2:23" ht="18.75" hidden="1" customHeight="1" x14ac:dyDescent="0.2">
      <c r="B1502" s="419" t="e">
        <f>IF(Tabla46[[#This Row],[Tipos de Acciones]]="","",CONCATENATE(Tabla46[[#This Row],[POA]],".",Tabla46[[#This Row],[SRS]],".",Tabla46[[#This Row],[AREA]],".",Tabla46[[#This Row],[TIPO]]))</f>
        <v>#REF!</v>
      </c>
      <c r="C1502" s="419" t="e">
        <f>IF(Tabla46[[#This Row],[Tipos de Acciones]]="","",'Formulario PPGR1'!#REF!)</f>
        <v>#REF!</v>
      </c>
      <c r="D1502" s="419" t="e">
        <f>IF(Tabla46[[#This Row],[Tipos de Acciones]]="","",'Formulario PPGR1'!#REF!)</f>
        <v>#REF!</v>
      </c>
      <c r="E1502" s="419" t="e">
        <f>IF(Tabla46[[#This Row],[Tipos de Acciones]]="","",'Formulario PPGR1'!#REF!)</f>
        <v>#REF!</v>
      </c>
      <c r="F1502" s="419" t="e">
        <f>IF(Tabla46[[#This Row],[Tipos de Acciones]]="","",'Formulario PPGR1'!#REF!)</f>
        <v>#REF!</v>
      </c>
      <c r="G1502" s="416" t="s">
        <v>936</v>
      </c>
      <c r="H1502" s="416" t="s">
        <v>2221</v>
      </c>
      <c r="I1502" s="417" t="s">
        <v>2231</v>
      </c>
      <c r="J1502" s="416" t="s">
        <v>2231</v>
      </c>
      <c r="K1502" s="418" t="s">
        <v>2232</v>
      </c>
      <c r="L1502" s="416" t="s">
        <v>469</v>
      </c>
      <c r="M1502" s="316" t="s">
        <v>2318</v>
      </c>
      <c r="N1502" s="316" t="s">
        <v>1156</v>
      </c>
      <c r="O1502" s="415" t="s">
        <v>2200</v>
      </c>
      <c r="P1502" s="318" t="s">
        <v>1156</v>
      </c>
      <c r="Q1502" s="293" t="s">
        <v>2201</v>
      </c>
      <c r="R1502" s="293">
        <v>2</v>
      </c>
      <c r="S1502" s="517">
        <v>32099.97</v>
      </c>
      <c r="T1502" s="520" t="e">
        <f>+[1]!Tabla46[[#This Row],[Precio Unitario]]*[1]!Tabla46[[#This Row],[Cantidad de Insumos]]</f>
        <v>#REF!</v>
      </c>
      <c r="U1502" s="414">
        <v>239301</v>
      </c>
      <c r="V1502" s="328" t="s">
        <v>926</v>
      </c>
      <c r="W1502" s="420"/>
    </row>
    <row r="1503" spans="2:23" ht="18.75" hidden="1" customHeight="1" x14ac:dyDescent="0.2">
      <c r="B1503" s="419" t="e">
        <f>IF(Tabla46[[#This Row],[Tipos de Acciones]]="","",CONCATENATE(Tabla46[[#This Row],[POA]],".",Tabla46[[#This Row],[SRS]],".",Tabla46[[#This Row],[AREA]],".",Tabla46[[#This Row],[TIPO]]))</f>
        <v>#REF!</v>
      </c>
      <c r="C1503" s="419" t="e">
        <f>IF(Tabla46[[#This Row],[Tipos de Acciones]]="","",'Formulario PPGR1'!#REF!)</f>
        <v>#REF!</v>
      </c>
      <c r="D1503" s="419" t="e">
        <f>IF(Tabla46[[#This Row],[Tipos de Acciones]]="","",'Formulario PPGR1'!#REF!)</f>
        <v>#REF!</v>
      </c>
      <c r="E1503" s="419" t="e">
        <f>IF(Tabla46[[#This Row],[Tipos de Acciones]]="","",'Formulario PPGR1'!#REF!)</f>
        <v>#REF!</v>
      </c>
      <c r="F1503" s="419" t="e">
        <f>IF(Tabla46[[#This Row],[Tipos de Acciones]]="","",'Formulario PPGR1'!#REF!)</f>
        <v>#REF!</v>
      </c>
      <c r="G1503" s="416" t="s">
        <v>936</v>
      </c>
      <c r="H1503" s="416" t="s">
        <v>2221</v>
      </c>
      <c r="I1503" s="417" t="s">
        <v>2233</v>
      </c>
      <c r="J1503" s="416" t="s">
        <v>2234</v>
      </c>
      <c r="K1503" s="418" t="s">
        <v>2235</v>
      </c>
      <c r="L1503" s="416" t="s">
        <v>469</v>
      </c>
      <c r="M1503" s="316" t="s">
        <v>2318</v>
      </c>
      <c r="N1503" s="316" t="s">
        <v>1156</v>
      </c>
      <c r="O1503" s="415" t="s">
        <v>2200</v>
      </c>
      <c r="P1503" s="318" t="s">
        <v>1156</v>
      </c>
      <c r="Q1503" s="293" t="s">
        <v>2201</v>
      </c>
      <c r="R1503" s="293">
        <v>1</v>
      </c>
      <c r="S1503" s="517">
        <v>8270</v>
      </c>
      <c r="T1503" s="520" t="e">
        <f>+[1]!Tabla46[[#This Row],[Precio Unitario]]*[1]!Tabla46[[#This Row],[Cantidad de Insumos]]</f>
        <v>#REF!</v>
      </c>
      <c r="U1503" s="414">
        <v>239301</v>
      </c>
      <c r="V1503" s="328" t="s">
        <v>926</v>
      </c>
      <c r="W1503" s="420"/>
    </row>
    <row r="1504" spans="2:23" ht="18.75" hidden="1" customHeight="1" x14ac:dyDescent="0.2">
      <c r="B1504" s="419" t="e">
        <f>IF(Tabla46[[#This Row],[Tipos de Acciones]]="","",CONCATENATE(Tabla46[[#This Row],[POA]],".",Tabla46[[#This Row],[SRS]],".",Tabla46[[#This Row],[AREA]],".",Tabla46[[#This Row],[TIPO]]))</f>
        <v>#REF!</v>
      </c>
      <c r="C1504" s="419" t="e">
        <f>IF(Tabla46[[#This Row],[Tipos de Acciones]]="","",'Formulario PPGR1'!#REF!)</f>
        <v>#REF!</v>
      </c>
      <c r="D1504" s="419" t="e">
        <f>IF(Tabla46[[#This Row],[Tipos de Acciones]]="","",'Formulario PPGR1'!#REF!)</f>
        <v>#REF!</v>
      </c>
      <c r="E1504" s="419" t="e">
        <f>IF(Tabla46[[#This Row],[Tipos de Acciones]]="","",'Formulario PPGR1'!#REF!)</f>
        <v>#REF!</v>
      </c>
      <c r="F1504" s="419" t="e">
        <f>IF(Tabla46[[#This Row],[Tipos de Acciones]]="","",'Formulario PPGR1'!#REF!)</f>
        <v>#REF!</v>
      </c>
      <c r="G1504" s="416" t="s">
        <v>936</v>
      </c>
      <c r="H1504" s="416" t="s">
        <v>2221</v>
      </c>
      <c r="I1504" s="417" t="s">
        <v>2241</v>
      </c>
      <c r="J1504" s="416" t="s">
        <v>2241</v>
      </c>
      <c r="K1504" s="418" t="s">
        <v>2242</v>
      </c>
      <c r="L1504" s="416" t="s">
        <v>469</v>
      </c>
      <c r="M1504" s="316" t="s">
        <v>2318</v>
      </c>
      <c r="N1504" s="316" t="s">
        <v>1156</v>
      </c>
      <c r="O1504" s="415" t="s">
        <v>2200</v>
      </c>
      <c r="P1504" s="318" t="s">
        <v>1156</v>
      </c>
      <c r="Q1504" s="293" t="s">
        <v>2201</v>
      </c>
      <c r="R1504" s="293">
        <v>2</v>
      </c>
      <c r="S1504" s="517">
        <v>980</v>
      </c>
      <c r="T1504" s="520" t="e">
        <f>+[1]!Tabla46[[#This Row],[Precio Unitario]]*[1]!Tabla46[[#This Row],[Cantidad de Insumos]]</f>
        <v>#REF!</v>
      </c>
      <c r="U1504" s="414">
        <v>239301</v>
      </c>
      <c r="V1504" s="328" t="s">
        <v>926</v>
      </c>
      <c r="W1504" s="420"/>
    </row>
    <row r="1505" spans="2:23" ht="18.75" hidden="1" customHeight="1" x14ac:dyDescent="0.2">
      <c r="B1505" s="419" t="e">
        <f>IF(Tabla46[[#This Row],[Tipos de Acciones]]="","",CONCATENATE(Tabla46[[#This Row],[POA]],".",Tabla46[[#This Row],[SRS]],".",Tabla46[[#This Row],[AREA]],".",Tabla46[[#This Row],[TIPO]]))</f>
        <v>#REF!</v>
      </c>
      <c r="C1505" s="419" t="e">
        <f>IF(Tabla46[[#This Row],[Tipos de Acciones]]="","",'Formulario PPGR1'!#REF!)</f>
        <v>#REF!</v>
      </c>
      <c r="D1505" s="419" t="e">
        <f>IF(Tabla46[[#This Row],[Tipos de Acciones]]="","",'Formulario PPGR1'!#REF!)</f>
        <v>#REF!</v>
      </c>
      <c r="E1505" s="419" t="e">
        <f>IF(Tabla46[[#This Row],[Tipos de Acciones]]="","",'Formulario PPGR1'!#REF!)</f>
        <v>#REF!</v>
      </c>
      <c r="F1505" s="419" t="e">
        <f>IF(Tabla46[[#This Row],[Tipos de Acciones]]="","",'Formulario PPGR1'!#REF!)</f>
        <v>#REF!</v>
      </c>
      <c r="G1505" s="416" t="s">
        <v>936</v>
      </c>
      <c r="H1505" s="416" t="s">
        <v>2221</v>
      </c>
      <c r="I1505" s="417" t="s">
        <v>2241</v>
      </c>
      <c r="J1505" s="416" t="s">
        <v>2241</v>
      </c>
      <c r="K1505" s="418" t="s">
        <v>2243</v>
      </c>
      <c r="L1505" s="416" t="s">
        <v>469</v>
      </c>
      <c r="M1505" s="316" t="s">
        <v>2318</v>
      </c>
      <c r="N1505" s="316" t="s">
        <v>1156</v>
      </c>
      <c r="O1505" s="415" t="s">
        <v>2200</v>
      </c>
      <c r="P1505" s="318" t="s">
        <v>1156</v>
      </c>
      <c r="Q1505" s="293" t="s">
        <v>2201</v>
      </c>
      <c r="R1505" s="293">
        <v>2</v>
      </c>
      <c r="S1505" s="517">
        <v>3520</v>
      </c>
      <c r="T1505" s="520" t="e">
        <f>+[1]!Tabla46[[#This Row],[Precio Unitario]]*[1]!Tabla46[[#This Row],[Cantidad de Insumos]]</f>
        <v>#REF!</v>
      </c>
      <c r="U1505" s="414">
        <v>239301</v>
      </c>
      <c r="V1505" s="328" t="s">
        <v>926</v>
      </c>
      <c r="W1505" s="420"/>
    </row>
    <row r="1506" spans="2:23" ht="18.75" hidden="1" customHeight="1" x14ac:dyDescent="0.2">
      <c r="B1506" s="419" t="e">
        <f>IF(Tabla46[[#This Row],[Tipos de Acciones]]="","",CONCATENATE(Tabla46[[#This Row],[POA]],".",Tabla46[[#This Row],[SRS]],".",Tabla46[[#This Row],[AREA]],".",Tabla46[[#This Row],[TIPO]]))</f>
        <v>#REF!</v>
      </c>
      <c r="C1506" s="419" t="e">
        <f>IF(Tabla46[[#This Row],[Tipos de Acciones]]="","",'Formulario PPGR1'!#REF!)</f>
        <v>#REF!</v>
      </c>
      <c r="D1506" s="419" t="e">
        <f>IF(Tabla46[[#This Row],[Tipos de Acciones]]="","",'Formulario PPGR1'!#REF!)</f>
        <v>#REF!</v>
      </c>
      <c r="E1506" s="419" t="e">
        <f>IF(Tabla46[[#This Row],[Tipos de Acciones]]="","",'Formulario PPGR1'!#REF!)</f>
        <v>#REF!</v>
      </c>
      <c r="F1506" s="419" t="e">
        <f>IF(Tabla46[[#This Row],[Tipos de Acciones]]="","",'Formulario PPGR1'!#REF!)</f>
        <v>#REF!</v>
      </c>
      <c r="G1506" s="416" t="s">
        <v>936</v>
      </c>
      <c r="H1506" s="416" t="s">
        <v>2221</v>
      </c>
      <c r="I1506" s="417" t="s">
        <v>2236</v>
      </c>
      <c r="J1506" s="416" t="s">
        <v>2236</v>
      </c>
      <c r="K1506" s="418" t="s">
        <v>2239</v>
      </c>
      <c r="L1506" s="416" t="s">
        <v>469</v>
      </c>
      <c r="M1506" s="316" t="s">
        <v>2318</v>
      </c>
      <c r="N1506" s="316" t="s">
        <v>1156</v>
      </c>
      <c r="O1506" s="415" t="s">
        <v>2200</v>
      </c>
      <c r="P1506" s="318" t="s">
        <v>1156</v>
      </c>
      <c r="Q1506" s="293" t="s">
        <v>2201</v>
      </c>
      <c r="R1506" s="293">
        <v>2</v>
      </c>
      <c r="S1506" s="517">
        <v>15733.33</v>
      </c>
      <c r="T1506" s="520" t="e">
        <f>+[1]!Tabla46[[#This Row],[Precio Unitario]]*[1]!Tabla46[[#This Row],[Cantidad de Insumos]]</f>
        <v>#REF!</v>
      </c>
      <c r="U1506" s="414">
        <v>239301</v>
      </c>
      <c r="V1506" s="328" t="s">
        <v>926</v>
      </c>
      <c r="W1506" s="420"/>
    </row>
    <row r="1507" spans="2:23" ht="18.75" hidden="1" customHeight="1" x14ac:dyDescent="0.2">
      <c r="B1507" s="419" t="e">
        <f>IF(Tabla46[[#This Row],[Tipos de Acciones]]="","",CONCATENATE(Tabla46[[#This Row],[POA]],".",Tabla46[[#This Row],[SRS]],".",Tabla46[[#This Row],[AREA]],".",Tabla46[[#This Row],[TIPO]]))</f>
        <v>#REF!</v>
      </c>
      <c r="C1507" s="419" t="e">
        <f>IF(Tabla46[[#This Row],[Tipos de Acciones]]="","",'Formulario PPGR1'!#REF!)</f>
        <v>#REF!</v>
      </c>
      <c r="D1507" s="419" t="e">
        <f>IF(Tabla46[[#This Row],[Tipos de Acciones]]="","",'Formulario PPGR1'!#REF!)</f>
        <v>#REF!</v>
      </c>
      <c r="E1507" s="419" t="e">
        <f>IF(Tabla46[[#This Row],[Tipos de Acciones]]="","",'Formulario PPGR1'!#REF!)</f>
        <v>#REF!</v>
      </c>
      <c r="F1507" s="419" t="e">
        <f>IF(Tabla46[[#This Row],[Tipos de Acciones]]="","",'Formulario PPGR1'!#REF!)</f>
        <v>#REF!</v>
      </c>
      <c r="G1507" s="416" t="s">
        <v>936</v>
      </c>
      <c r="H1507" s="416" t="s">
        <v>2221</v>
      </c>
      <c r="I1507" s="417" t="s">
        <v>2236</v>
      </c>
      <c r="J1507" s="416" t="s">
        <v>2236</v>
      </c>
      <c r="K1507" s="418" t="s">
        <v>2240</v>
      </c>
      <c r="L1507" s="416" t="s">
        <v>469</v>
      </c>
      <c r="M1507" s="316" t="s">
        <v>2318</v>
      </c>
      <c r="N1507" s="316" t="s">
        <v>1156</v>
      </c>
      <c r="O1507" s="415" t="s">
        <v>2200</v>
      </c>
      <c r="P1507" s="318" t="s">
        <v>1156</v>
      </c>
      <c r="Q1507" s="293" t="s">
        <v>2201</v>
      </c>
      <c r="R1507" s="293">
        <v>2</v>
      </c>
      <c r="S1507" s="517">
        <v>4500</v>
      </c>
      <c r="T1507" s="520" t="e">
        <f>+[1]!Tabla46[[#This Row],[Precio Unitario]]*[1]!Tabla46[[#This Row],[Cantidad de Insumos]]</f>
        <v>#REF!</v>
      </c>
      <c r="U1507" s="414">
        <v>239301</v>
      </c>
      <c r="V1507" s="328" t="s">
        <v>926</v>
      </c>
      <c r="W1507" s="420"/>
    </row>
    <row r="1508" spans="2:23" ht="18.75" hidden="1" customHeight="1" x14ac:dyDescent="0.2">
      <c r="B1508" s="419" t="e">
        <f>IF(Tabla46[[#This Row],[Tipos de Acciones]]="","",CONCATENATE(Tabla46[[#This Row],[POA]],".",Tabla46[[#This Row],[SRS]],".",Tabla46[[#This Row],[AREA]],".",Tabla46[[#This Row],[TIPO]]))</f>
        <v>#REF!</v>
      </c>
      <c r="C1508" s="419" t="e">
        <f>IF(Tabla46[[#This Row],[Tipos de Acciones]]="","",'Formulario PPGR1'!#REF!)</f>
        <v>#REF!</v>
      </c>
      <c r="D1508" s="419" t="e">
        <f>IF(Tabla46[[#This Row],[Tipos de Acciones]]="","",'Formulario PPGR1'!#REF!)</f>
        <v>#REF!</v>
      </c>
      <c r="E1508" s="419" t="e">
        <f>IF(Tabla46[[#This Row],[Tipos de Acciones]]="","",'Formulario PPGR1'!#REF!)</f>
        <v>#REF!</v>
      </c>
      <c r="F1508" s="419" t="e">
        <f>IF(Tabla46[[#This Row],[Tipos de Acciones]]="","",'Formulario PPGR1'!#REF!)</f>
        <v>#REF!</v>
      </c>
      <c r="G1508" s="416" t="s">
        <v>936</v>
      </c>
      <c r="H1508" s="416" t="s">
        <v>2209</v>
      </c>
      <c r="I1508" s="417" t="s">
        <v>2200</v>
      </c>
      <c r="J1508" s="416" t="s">
        <v>2248</v>
      </c>
      <c r="K1508" s="418" t="s">
        <v>2248</v>
      </c>
      <c r="L1508" s="416" t="s">
        <v>469</v>
      </c>
      <c r="M1508" s="316" t="s">
        <v>2318</v>
      </c>
      <c r="N1508" s="316" t="s">
        <v>1156</v>
      </c>
      <c r="O1508" s="415" t="s">
        <v>2200</v>
      </c>
      <c r="P1508" s="318" t="s">
        <v>1156</v>
      </c>
      <c r="Q1508" s="293" t="s">
        <v>2201</v>
      </c>
      <c r="R1508" s="293">
        <v>1</v>
      </c>
      <c r="S1508" s="517">
        <v>30000</v>
      </c>
      <c r="T1508" s="520" t="e">
        <f>+[1]!Tabla46[[#This Row],[Precio Unitario]]*[1]!Tabla46[[#This Row],[Cantidad de Insumos]]</f>
        <v>#REF!</v>
      </c>
      <c r="U1508" s="414">
        <v>265801</v>
      </c>
      <c r="V1508" s="328" t="s">
        <v>926</v>
      </c>
      <c r="W1508" s="420"/>
    </row>
    <row r="1509" spans="2:23" ht="18.75" hidden="1" customHeight="1" x14ac:dyDescent="0.2">
      <c r="B1509" s="419" t="e">
        <f>IF(Tabla46[[#This Row],[Tipos de Acciones]]="","",CONCATENATE(Tabla46[[#This Row],[POA]],".",Tabla46[[#This Row],[SRS]],".",Tabla46[[#This Row],[AREA]],".",Tabla46[[#This Row],[TIPO]]))</f>
        <v>#REF!</v>
      </c>
      <c r="C1509" s="419" t="e">
        <f>IF(Tabla46[[#This Row],[Tipos de Acciones]]="","",'Formulario PPGR1'!#REF!)</f>
        <v>#REF!</v>
      </c>
      <c r="D1509" s="419" t="e">
        <f>IF(Tabla46[[#This Row],[Tipos de Acciones]]="","",'Formulario PPGR1'!#REF!)</f>
        <v>#REF!</v>
      </c>
      <c r="E1509" s="419" t="e">
        <f>IF(Tabla46[[#This Row],[Tipos de Acciones]]="","",'Formulario PPGR1'!#REF!)</f>
        <v>#REF!</v>
      </c>
      <c r="F1509" s="419" t="e">
        <f>IF(Tabla46[[#This Row],[Tipos de Acciones]]="","",'Formulario PPGR1'!#REF!)</f>
        <v>#REF!</v>
      </c>
      <c r="G1509" s="416" t="s">
        <v>934</v>
      </c>
      <c r="H1509" s="416" t="s">
        <v>2209</v>
      </c>
      <c r="I1509" s="417" t="s">
        <v>2200</v>
      </c>
      <c r="J1509" s="416" t="s">
        <v>2248</v>
      </c>
      <c r="K1509" s="418" t="s">
        <v>2248</v>
      </c>
      <c r="L1509" s="416" t="s">
        <v>469</v>
      </c>
      <c r="M1509" s="316" t="s">
        <v>2318</v>
      </c>
      <c r="N1509" s="316" t="s">
        <v>1156</v>
      </c>
      <c r="O1509" s="415" t="s">
        <v>2200</v>
      </c>
      <c r="P1509" s="318" t="s">
        <v>1156</v>
      </c>
      <c r="Q1509" s="293" t="s">
        <v>2201</v>
      </c>
      <c r="R1509" s="293">
        <v>3</v>
      </c>
      <c r="S1509" s="517">
        <v>5000</v>
      </c>
      <c r="T1509" s="520" t="e">
        <f>+[1]!Tabla46[[#This Row],[Precio Unitario]]*[1]!Tabla46[[#This Row],[Cantidad de Insumos]]</f>
        <v>#REF!</v>
      </c>
      <c r="U1509" s="414">
        <v>265801</v>
      </c>
      <c r="V1509" s="328" t="s">
        <v>926</v>
      </c>
      <c r="W1509" s="420"/>
    </row>
    <row r="1510" spans="2:23" ht="18.75" hidden="1" customHeight="1" x14ac:dyDescent="0.2">
      <c r="B1510" s="419" t="e">
        <f>IF(Tabla46[[#This Row],[Tipos de Acciones]]="","",CONCATENATE(Tabla46[[#This Row],[POA]],".",Tabla46[[#This Row],[SRS]],".",Tabla46[[#This Row],[AREA]],".",Tabla46[[#This Row],[TIPO]]))</f>
        <v>#REF!</v>
      </c>
      <c r="C1510" s="419" t="e">
        <f>IF(Tabla46[[#This Row],[Tipos de Acciones]]="","",'Formulario PPGR1'!#REF!)</f>
        <v>#REF!</v>
      </c>
      <c r="D1510" s="419" t="e">
        <f>IF(Tabla46[[#This Row],[Tipos de Acciones]]="","",'Formulario PPGR1'!#REF!)</f>
        <v>#REF!</v>
      </c>
      <c r="E1510" s="419" t="e">
        <f>IF(Tabla46[[#This Row],[Tipos de Acciones]]="","",'Formulario PPGR1'!#REF!)</f>
        <v>#REF!</v>
      </c>
      <c r="F1510" s="419" t="e">
        <f>IF(Tabla46[[#This Row],[Tipos de Acciones]]="","",'Formulario PPGR1'!#REF!)</f>
        <v>#REF!</v>
      </c>
      <c r="G1510" s="416" t="s">
        <v>936</v>
      </c>
      <c r="H1510" s="416" t="s">
        <v>2221</v>
      </c>
      <c r="I1510" s="417" t="s">
        <v>2244</v>
      </c>
      <c r="J1510" s="416" t="s">
        <v>2244</v>
      </c>
      <c r="K1510" s="418" t="s">
        <v>2245</v>
      </c>
      <c r="L1510" s="416" t="s">
        <v>469</v>
      </c>
      <c r="M1510" s="316" t="s">
        <v>2318</v>
      </c>
      <c r="N1510" s="316" t="s">
        <v>1156</v>
      </c>
      <c r="O1510" s="415" t="s">
        <v>2200</v>
      </c>
      <c r="P1510" s="318" t="s">
        <v>1156</v>
      </c>
      <c r="Q1510" s="293" t="s">
        <v>2201</v>
      </c>
      <c r="R1510" s="293">
        <v>1</v>
      </c>
      <c r="S1510" s="517">
        <v>14666.65</v>
      </c>
      <c r="T1510" s="520" t="e">
        <f>+[1]!Tabla46[[#This Row],[Precio Unitario]]*[1]!Tabla46[[#This Row],[Cantidad de Insumos]]</f>
        <v>#REF!</v>
      </c>
      <c r="U1510" s="414">
        <v>239601</v>
      </c>
      <c r="V1510" s="328" t="s">
        <v>926</v>
      </c>
      <c r="W1510" s="420"/>
    </row>
    <row r="1511" spans="2:23" ht="18.75" hidden="1" customHeight="1" x14ac:dyDescent="0.2">
      <c r="B1511" s="419" t="e">
        <f>IF(Tabla46[[#This Row],[Tipos de Acciones]]="","",CONCATENATE(Tabla46[[#This Row],[POA]],".",Tabla46[[#This Row],[SRS]],".",Tabla46[[#This Row],[AREA]],".",Tabla46[[#This Row],[TIPO]]))</f>
        <v>#REF!</v>
      </c>
      <c r="C1511" s="419" t="e">
        <f>IF(Tabla46[[#This Row],[Tipos de Acciones]]="","",'Formulario PPGR1'!#REF!)</f>
        <v>#REF!</v>
      </c>
      <c r="D1511" s="419" t="e">
        <f>IF(Tabla46[[#This Row],[Tipos de Acciones]]="","",'Formulario PPGR1'!#REF!)</f>
        <v>#REF!</v>
      </c>
      <c r="E1511" s="419" t="e">
        <f>IF(Tabla46[[#This Row],[Tipos de Acciones]]="","",'Formulario PPGR1'!#REF!)</f>
        <v>#REF!</v>
      </c>
      <c r="F1511" s="419" t="e">
        <f>IF(Tabla46[[#This Row],[Tipos de Acciones]]="","",'Formulario PPGR1'!#REF!)</f>
        <v>#REF!</v>
      </c>
      <c r="G1511" s="416" t="s">
        <v>936</v>
      </c>
      <c r="H1511" s="416" t="s">
        <v>2221</v>
      </c>
      <c r="I1511" s="417" t="s">
        <v>2246</v>
      </c>
      <c r="J1511" s="416" t="s">
        <v>2246</v>
      </c>
      <c r="K1511" s="418" t="s">
        <v>2247</v>
      </c>
      <c r="L1511" s="416" t="s">
        <v>469</v>
      </c>
      <c r="M1511" s="316" t="s">
        <v>2318</v>
      </c>
      <c r="N1511" s="316" t="s">
        <v>1156</v>
      </c>
      <c r="O1511" s="415" t="s">
        <v>2200</v>
      </c>
      <c r="P1511" s="318" t="s">
        <v>1156</v>
      </c>
      <c r="Q1511" s="293" t="s">
        <v>2201</v>
      </c>
      <c r="R1511" s="293">
        <v>1</v>
      </c>
      <c r="S1511" s="517">
        <v>257712</v>
      </c>
      <c r="T1511" s="520" t="e">
        <f>+[1]!Tabla46[[#This Row],[Precio Unitario]]*[1]!Tabla46[[#This Row],[Cantidad de Insumos]]</f>
        <v>#REF!</v>
      </c>
      <c r="U1511" s="414">
        <v>261401</v>
      </c>
      <c r="V1511" s="328" t="s">
        <v>926</v>
      </c>
      <c r="W1511" s="420"/>
    </row>
    <row r="1512" spans="2:23" ht="18.75" hidden="1" customHeight="1" x14ac:dyDescent="0.2">
      <c r="B1512" s="419" t="e">
        <f>IF(Tabla46[[#This Row],[Tipos de Acciones]]="","",CONCATENATE(Tabla46[[#This Row],[POA]],".",Tabla46[[#This Row],[SRS]],".",Tabla46[[#This Row],[AREA]],".",Tabla46[[#This Row],[TIPO]]))</f>
        <v>#REF!</v>
      </c>
      <c r="C1512" s="419" t="e">
        <f>IF(Tabla46[[#This Row],[Tipos de Acciones]]="","",'Formulario PPGR1'!#REF!)</f>
        <v>#REF!</v>
      </c>
      <c r="D1512" s="419" t="e">
        <f>IF(Tabla46[[#This Row],[Tipos de Acciones]]="","",'Formulario PPGR1'!#REF!)</f>
        <v>#REF!</v>
      </c>
      <c r="E1512" s="419" t="e">
        <f>IF(Tabla46[[#This Row],[Tipos de Acciones]]="","",'Formulario PPGR1'!#REF!)</f>
        <v>#REF!</v>
      </c>
      <c r="F1512" s="419" t="e">
        <f>IF(Tabla46[[#This Row],[Tipos de Acciones]]="","",'Formulario PPGR1'!#REF!)</f>
        <v>#REF!</v>
      </c>
      <c r="G1512" s="416" t="s">
        <v>936</v>
      </c>
      <c r="H1512" s="416" t="s">
        <v>2221</v>
      </c>
      <c r="I1512" s="417" t="s">
        <v>2236</v>
      </c>
      <c r="J1512" s="416" t="s">
        <v>2236</v>
      </c>
      <c r="K1512" s="418" t="s">
        <v>2238</v>
      </c>
      <c r="L1512" s="416" t="s">
        <v>469</v>
      </c>
      <c r="M1512" s="316" t="s">
        <v>2318</v>
      </c>
      <c r="N1512" s="316" t="s">
        <v>1156</v>
      </c>
      <c r="O1512" s="415" t="s">
        <v>2200</v>
      </c>
      <c r="P1512" s="318" t="s">
        <v>1156</v>
      </c>
      <c r="Q1512" s="293" t="s">
        <v>2201</v>
      </c>
      <c r="R1512" s="293">
        <v>2</v>
      </c>
      <c r="S1512" s="517">
        <v>4500</v>
      </c>
      <c r="T1512" s="520" t="e">
        <f>+[1]!Tabla46[[#This Row],[Precio Unitario]]*[1]!Tabla46[[#This Row],[Cantidad de Insumos]]</f>
        <v>#REF!</v>
      </c>
      <c r="U1512" s="414">
        <v>239301</v>
      </c>
      <c r="V1512" s="328" t="s">
        <v>926</v>
      </c>
      <c r="W1512" s="420"/>
    </row>
    <row r="1513" spans="2:23" ht="18.75" hidden="1" customHeight="1" x14ac:dyDescent="0.2">
      <c r="B1513" s="419" t="e">
        <f>IF(Tabla46[[#This Row],[Tipos de Acciones]]="","",CONCATENATE(Tabla46[[#This Row],[POA]],".",Tabla46[[#This Row],[SRS]],".",Tabla46[[#This Row],[AREA]],".",Tabla46[[#This Row],[TIPO]]))</f>
        <v>#REF!</v>
      </c>
      <c r="C1513" s="419" t="e">
        <f>IF(Tabla46[[#This Row],[Tipos de Acciones]]="","",'Formulario PPGR1'!#REF!)</f>
        <v>#REF!</v>
      </c>
      <c r="D1513" s="419" t="e">
        <f>IF(Tabla46[[#This Row],[Tipos de Acciones]]="","",'Formulario PPGR1'!#REF!)</f>
        <v>#REF!</v>
      </c>
      <c r="E1513" s="419" t="e">
        <f>IF(Tabla46[[#This Row],[Tipos de Acciones]]="","",'Formulario PPGR1'!#REF!)</f>
        <v>#REF!</v>
      </c>
      <c r="F1513" s="419" t="e">
        <f>IF(Tabla46[[#This Row],[Tipos de Acciones]]="","",'Formulario PPGR1'!#REF!)</f>
        <v>#REF!</v>
      </c>
      <c r="G1513" s="416" t="s">
        <v>936</v>
      </c>
      <c r="H1513" s="416" t="s">
        <v>2221</v>
      </c>
      <c r="I1513" s="417" t="s">
        <v>2227</v>
      </c>
      <c r="J1513" s="416" t="s">
        <v>2227</v>
      </c>
      <c r="K1513" s="418" t="s">
        <v>2228</v>
      </c>
      <c r="L1513" s="416" t="s">
        <v>469</v>
      </c>
      <c r="M1513" s="316" t="s">
        <v>2318</v>
      </c>
      <c r="N1513" s="316" t="s">
        <v>1156</v>
      </c>
      <c r="O1513" s="415" t="s">
        <v>2200</v>
      </c>
      <c r="P1513" s="318" t="s">
        <v>1156</v>
      </c>
      <c r="Q1513" s="293" t="s">
        <v>2201</v>
      </c>
      <c r="R1513" s="293">
        <v>1</v>
      </c>
      <c r="S1513" s="517">
        <v>12836.04</v>
      </c>
      <c r="T1513" s="520" t="e">
        <f>+[1]!Tabla46[[#This Row],[Precio Unitario]]*[1]!Tabla46[[#This Row],[Cantidad de Insumos]]</f>
        <v>#REF!</v>
      </c>
      <c r="U1513" s="414">
        <v>239601</v>
      </c>
      <c r="V1513" s="328" t="s">
        <v>926</v>
      </c>
      <c r="W1513" s="420"/>
    </row>
    <row r="1514" spans="2:23" ht="18.75" customHeight="1" x14ac:dyDescent="0.2">
      <c r="B1514" s="419" t="e">
        <f>IF(Tabla46[[#This Row],[Tipos de Acciones]]="","",CONCATENATE(Tabla46[[#This Row],[POA]],".",Tabla46[[#This Row],[SRS]],".",Tabla46[[#This Row],[AREA]],".",Tabla46[[#This Row],[TIPO]]))</f>
        <v>#REF!</v>
      </c>
      <c r="C1514" s="419" t="e">
        <f>IF(Tabla46[[#This Row],[Tipos de Acciones]]="","",'Formulario PPGR1'!#REF!)</f>
        <v>#REF!</v>
      </c>
      <c r="D1514" s="419" t="e">
        <f>IF(Tabla46[[#This Row],[Tipos de Acciones]]="","",'Formulario PPGR1'!#REF!)</f>
        <v>#REF!</v>
      </c>
      <c r="E1514" s="419" t="e">
        <f>IF(Tabla46[[#This Row],[Tipos de Acciones]]="","",'Formulario PPGR1'!#REF!)</f>
        <v>#REF!</v>
      </c>
      <c r="F1514" s="419" t="e">
        <f>IF(Tabla46[[#This Row],[Tipos de Acciones]]="","",'Formulario PPGR1'!#REF!)</f>
        <v>#REF!</v>
      </c>
      <c r="G1514" s="416" t="s">
        <v>936</v>
      </c>
      <c r="H1514" s="416" t="s">
        <v>2221</v>
      </c>
      <c r="I1514" s="417" t="s">
        <v>2229</v>
      </c>
      <c r="J1514" s="416" t="s">
        <v>2229</v>
      </c>
      <c r="K1514" s="418" t="s">
        <v>2230</v>
      </c>
      <c r="L1514" s="416" t="s">
        <v>469</v>
      </c>
      <c r="M1514" s="316" t="s">
        <v>2318</v>
      </c>
      <c r="N1514" s="316" t="s">
        <v>1156</v>
      </c>
      <c r="O1514" s="415" t="s">
        <v>2200</v>
      </c>
      <c r="P1514" s="318" t="s">
        <v>1156</v>
      </c>
      <c r="Q1514" s="293" t="s">
        <v>2201</v>
      </c>
      <c r="R1514" s="293">
        <v>1</v>
      </c>
      <c r="S1514" s="517">
        <v>180000</v>
      </c>
      <c r="T1514" s="520" t="e">
        <f>+[1]!Tabla46[[#This Row],[Precio Unitario]]*[1]!Tabla46[[#This Row],[Cantidad de Insumos]]</f>
        <v>#REF!</v>
      </c>
      <c r="U1514" s="414">
        <v>263101</v>
      </c>
      <c r="V1514" s="328" t="s">
        <v>926</v>
      </c>
      <c r="W1514" s="420"/>
    </row>
    <row r="1515" spans="2:23" ht="18.75" hidden="1" customHeight="1" x14ac:dyDescent="0.2">
      <c r="B1515" s="419" t="e">
        <f>IF(Tabla46[[#This Row],[Tipos de Acciones]]="","",CONCATENATE(Tabla46[[#This Row],[POA]],".",Tabla46[[#This Row],[SRS]],".",Tabla46[[#This Row],[AREA]],".",Tabla46[[#This Row],[TIPO]]))</f>
        <v>#REF!</v>
      </c>
      <c r="C1515" s="419" t="e">
        <f>IF(Tabla46[[#This Row],[Tipos de Acciones]]="","",'Formulario PPGR1'!#REF!)</f>
        <v>#REF!</v>
      </c>
      <c r="D1515" s="419" t="e">
        <f>IF(Tabla46[[#This Row],[Tipos de Acciones]]="","",'Formulario PPGR1'!#REF!)</f>
        <v>#REF!</v>
      </c>
      <c r="E1515" s="419" t="e">
        <f>IF(Tabla46[[#This Row],[Tipos de Acciones]]="","",'Formulario PPGR1'!#REF!)</f>
        <v>#REF!</v>
      </c>
      <c r="F1515" s="419" t="e">
        <f>IF(Tabla46[[#This Row],[Tipos de Acciones]]="","",'Formulario PPGR1'!#REF!)</f>
        <v>#REF!</v>
      </c>
      <c r="G1515" s="416" t="s">
        <v>934</v>
      </c>
      <c r="H1515" s="416" t="s">
        <v>2206</v>
      </c>
      <c r="I1515" s="417" t="s">
        <v>2212</v>
      </c>
      <c r="J1515" s="416" t="s">
        <v>2212</v>
      </c>
      <c r="K1515" s="418" t="s">
        <v>2213</v>
      </c>
      <c r="L1515" s="416" t="s">
        <v>469</v>
      </c>
      <c r="M1515" s="316" t="s">
        <v>2318</v>
      </c>
      <c r="N1515" s="316" t="s">
        <v>1156</v>
      </c>
      <c r="O1515" s="415" t="s">
        <v>2200</v>
      </c>
      <c r="P1515" s="318" t="s">
        <v>1156</v>
      </c>
      <c r="Q1515" s="293" t="s">
        <v>2201</v>
      </c>
      <c r="R1515" s="293">
        <v>3</v>
      </c>
      <c r="S1515" s="517">
        <v>5000</v>
      </c>
      <c r="T1515" s="520" t="e">
        <f>+[1]!Tabla46[[#This Row],[Precio Unitario]]*[1]!Tabla46[[#This Row],[Cantidad de Insumos]]</f>
        <v>#REF!</v>
      </c>
      <c r="U1515" s="414">
        <v>261301</v>
      </c>
      <c r="V1515" s="328" t="s">
        <v>926</v>
      </c>
      <c r="W1515" s="420"/>
    </row>
    <row r="1516" spans="2:23" ht="18.75" hidden="1" customHeight="1" x14ac:dyDescent="0.2">
      <c r="B1516" s="419" t="e">
        <f>IF(Tabla46[[#This Row],[Tipos de Acciones]]="","",CONCATENATE(Tabla46[[#This Row],[POA]],".",Tabla46[[#This Row],[SRS]],".",Tabla46[[#This Row],[AREA]],".",Tabla46[[#This Row],[TIPO]]))</f>
        <v>#REF!</v>
      </c>
      <c r="C1516" s="419" t="e">
        <f>IF(Tabla46[[#This Row],[Tipos de Acciones]]="","",'Formulario PPGR1'!#REF!)</f>
        <v>#REF!</v>
      </c>
      <c r="D1516" s="419" t="e">
        <f>IF(Tabla46[[#This Row],[Tipos de Acciones]]="","",'Formulario PPGR1'!#REF!)</f>
        <v>#REF!</v>
      </c>
      <c r="E1516" s="419" t="e">
        <f>IF(Tabla46[[#This Row],[Tipos de Acciones]]="","",'Formulario PPGR1'!#REF!)</f>
        <v>#REF!</v>
      </c>
      <c r="F1516" s="419" t="e">
        <f>IF(Tabla46[[#This Row],[Tipos de Acciones]]="","",'Formulario PPGR1'!#REF!)</f>
        <v>#REF!</v>
      </c>
      <c r="G1516" s="416" t="s">
        <v>936</v>
      </c>
      <c r="H1516" s="416" t="s">
        <v>2215</v>
      </c>
      <c r="I1516" s="417" t="s">
        <v>2216</v>
      </c>
      <c r="J1516" s="416" t="s">
        <v>2216</v>
      </c>
      <c r="K1516" s="418" t="s">
        <v>2217</v>
      </c>
      <c r="L1516" s="416" t="s">
        <v>469</v>
      </c>
      <c r="M1516" s="316" t="s">
        <v>2318</v>
      </c>
      <c r="N1516" s="316" t="s">
        <v>1156</v>
      </c>
      <c r="O1516" s="415" t="s">
        <v>2200</v>
      </c>
      <c r="P1516" s="318" t="s">
        <v>1156</v>
      </c>
      <c r="Q1516" s="293" t="s">
        <v>2201</v>
      </c>
      <c r="R1516" s="293">
        <v>1</v>
      </c>
      <c r="S1516" s="517">
        <v>15000</v>
      </c>
      <c r="T1516" s="520" t="e">
        <f>+[1]!Tabla46[[#This Row],[Precio Unitario]]*[1]!Tabla46[[#This Row],[Cantidad de Insumos]]</f>
        <v>#REF!</v>
      </c>
      <c r="U1516" s="414">
        <v>239601</v>
      </c>
      <c r="V1516" s="328" t="s">
        <v>926</v>
      </c>
      <c r="W1516" s="420"/>
    </row>
    <row r="1517" spans="2:23" ht="18.75" hidden="1" customHeight="1" x14ac:dyDescent="0.2">
      <c r="B1517" s="419" t="e">
        <f>IF(Tabla46[[#This Row],[Tipos de Acciones]]="","",CONCATENATE(Tabla46[[#This Row],[POA]],".",Tabla46[[#This Row],[SRS]],".",Tabla46[[#This Row],[AREA]],".",Tabla46[[#This Row],[TIPO]]))</f>
        <v>#REF!</v>
      </c>
      <c r="C1517" s="419" t="e">
        <f>IF(Tabla46[[#This Row],[Tipos de Acciones]]="","",'Formulario PPGR1'!#REF!)</f>
        <v>#REF!</v>
      </c>
      <c r="D1517" s="419" t="e">
        <f>IF(Tabla46[[#This Row],[Tipos de Acciones]]="","",'Formulario PPGR1'!#REF!)</f>
        <v>#REF!</v>
      </c>
      <c r="E1517" s="419" t="e">
        <f>IF(Tabla46[[#This Row],[Tipos de Acciones]]="","",'Formulario PPGR1'!#REF!)</f>
        <v>#REF!</v>
      </c>
      <c r="F1517" s="419" t="e">
        <f>IF(Tabla46[[#This Row],[Tipos de Acciones]]="","",'Formulario PPGR1'!#REF!)</f>
        <v>#REF!</v>
      </c>
      <c r="G1517" s="416" t="s">
        <v>936</v>
      </c>
      <c r="H1517" s="416" t="s">
        <v>2206</v>
      </c>
      <c r="I1517" s="417" t="s">
        <v>2212</v>
      </c>
      <c r="J1517" s="416" t="s">
        <v>2212</v>
      </c>
      <c r="K1517" s="418" t="s">
        <v>2213</v>
      </c>
      <c r="L1517" s="416" t="s">
        <v>469</v>
      </c>
      <c r="M1517" s="316" t="s">
        <v>2319</v>
      </c>
      <c r="N1517" s="316" t="s">
        <v>1156</v>
      </c>
      <c r="O1517" s="415" t="s">
        <v>2200</v>
      </c>
      <c r="P1517" s="318" t="s">
        <v>1156</v>
      </c>
      <c r="Q1517" s="293" t="s">
        <v>2201</v>
      </c>
      <c r="R1517" s="293">
        <v>1</v>
      </c>
      <c r="S1517" s="517">
        <v>56050</v>
      </c>
      <c r="T1517" s="520" t="e">
        <f>+[1]!Tabla46[[#This Row],[Precio Unitario]]*[1]!Tabla46[[#This Row],[Cantidad de Insumos]]</f>
        <v>#REF!</v>
      </c>
      <c r="U1517" s="414">
        <v>261301</v>
      </c>
      <c r="V1517" s="328" t="s">
        <v>926</v>
      </c>
      <c r="W1517" s="420"/>
    </row>
    <row r="1518" spans="2:23" ht="18.75" hidden="1" customHeight="1" x14ac:dyDescent="0.2">
      <c r="B1518" s="419" t="e">
        <f>IF(Tabla46[[#This Row],[Tipos de Acciones]]="","",CONCATENATE(Tabla46[[#This Row],[POA]],".",Tabla46[[#This Row],[SRS]],".",Tabla46[[#This Row],[AREA]],".",Tabla46[[#This Row],[TIPO]]))</f>
        <v>#REF!</v>
      </c>
      <c r="C1518" s="419" t="e">
        <f>IF(Tabla46[[#This Row],[Tipos de Acciones]]="","",'Formulario PPGR1'!#REF!)</f>
        <v>#REF!</v>
      </c>
      <c r="D1518" s="419" t="e">
        <f>IF(Tabla46[[#This Row],[Tipos de Acciones]]="","",'Formulario PPGR1'!#REF!)</f>
        <v>#REF!</v>
      </c>
      <c r="E1518" s="419" t="e">
        <f>IF(Tabla46[[#This Row],[Tipos de Acciones]]="","",'Formulario PPGR1'!#REF!)</f>
        <v>#REF!</v>
      </c>
      <c r="F1518" s="419" t="e">
        <f>IF(Tabla46[[#This Row],[Tipos de Acciones]]="","",'Formulario PPGR1'!#REF!)</f>
        <v>#REF!</v>
      </c>
      <c r="G1518" s="416" t="s">
        <v>936</v>
      </c>
      <c r="H1518" s="416" t="s">
        <v>2221</v>
      </c>
      <c r="I1518" s="417" t="s">
        <v>2236</v>
      </c>
      <c r="J1518" s="416" t="s">
        <v>2236</v>
      </c>
      <c r="K1518" s="418" t="s">
        <v>2237</v>
      </c>
      <c r="L1518" s="416" t="s">
        <v>469</v>
      </c>
      <c r="M1518" s="316" t="s">
        <v>2319</v>
      </c>
      <c r="N1518" s="316" t="s">
        <v>1156</v>
      </c>
      <c r="O1518" s="415" t="s">
        <v>2200</v>
      </c>
      <c r="P1518" s="318" t="s">
        <v>1156</v>
      </c>
      <c r="Q1518" s="293" t="s">
        <v>2201</v>
      </c>
      <c r="R1518" s="293">
        <v>2</v>
      </c>
      <c r="S1518" s="517">
        <v>15733.33</v>
      </c>
      <c r="T1518" s="520" t="e">
        <f>+[1]!Tabla46[[#This Row],[Precio Unitario]]*[1]!Tabla46[[#This Row],[Cantidad de Insumos]]</f>
        <v>#REF!</v>
      </c>
      <c r="U1518" s="414">
        <v>239301</v>
      </c>
      <c r="V1518" s="328" t="s">
        <v>926</v>
      </c>
      <c r="W1518" s="420"/>
    </row>
    <row r="1519" spans="2:23" ht="18.75" hidden="1" customHeight="1" x14ac:dyDescent="0.2">
      <c r="B1519" s="419" t="e">
        <f>IF(Tabla46[[#This Row],[Tipos de Acciones]]="","",CONCATENATE(Tabla46[[#This Row],[POA]],".",Tabla46[[#This Row],[SRS]],".",Tabla46[[#This Row],[AREA]],".",Tabla46[[#This Row],[TIPO]]))</f>
        <v>#REF!</v>
      </c>
      <c r="C1519" s="419" t="e">
        <f>IF(Tabla46[[#This Row],[Tipos de Acciones]]="","",'Formulario PPGR1'!#REF!)</f>
        <v>#REF!</v>
      </c>
      <c r="D1519" s="419" t="e">
        <f>IF(Tabla46[[#This Row],[Tipos de Acciones]]="","",'Formulario PPGR1'!#REF!)</f>
        <v>#REF!</v>
      </c>
      <c r="E1519" s="419" t="e">
        <f>IF(Tabla46[[#This Row],[Tipos de Acciones]]="","",'Formulario PPGR1'!#REF!)</f>
        <v>#REF!</v>
      </c>
      <c r="F1519" s="419" t="e">
        <f>IF(Tabla46[[#This Row],[Tipos de Acciones]]="","",'Formulario PPGR1'!#REF!)</f>
        <v>#REF!</v>
      </c>
      <c r="G1519" s="416" t="s">
        <v>936</v>
      </c>
      <c r="H1519" s="416" t="s">
        <v>2221</v>
      </c>
      <c r="I1519" s="417" t="s">
        <v>2222</v>
      </c>
      <c r="J1519" s="416" t="s">
        <v>2222</v>
      </c>
      <c r="K1519" s="418" t="s">
        <v>2226</v>
      </c>
      <c r="L1519" s="416" t="s">
        <v>469</v>
      </c>
      <c r="M1519" s="316" t="s">
        <v>2319</v>
      </c>
      <c r="N1519" s="316" t="s">
        <v>1156</v>
      </c>
      <c r="O1519" s="415" t="s">
        <v>2200</v>
      </c>
      <c r="P1519" s="318" t="s">
        <v>1156</v>
      </c>
      <c r="Q1519" s="293" t="s">
        <v>2201</v>
      </c>
      <c r="R1519" s="293">
        <v>1</v>
      </c>
      <c r="S1519" s="517">
        <v>104465.4</v>
      </c>
      <c r="T1519" s="520" t="e">
        <f>+[1]!Tabla46[[#This Row],[Precio Unitario]]*[1]!Tabla46[[#This Row],[Cantidad de Insumos]]</f>
        <v>#REF!</v>
      </c>
      <c r="U1519" s="414">
        <v>261901</v>
      </c>
      <c r="V1519" s="328" t="s">
        <v>926</v>
      </c>
      <c r="W1519" s="420"/>
    </row>
    <row r="1520" spans="2:23" ht="18.75" hidden="1" customHeight="1" x14ac:dyDescent="0.2">
      <c r="B1520" s="419" t="e">
        <f>IF(Tabla46[[#This Row],[Tipos de Acciones]]="","",CONCATENATE(Tabla46[[#This Row],[POA]],".",Tabla46[[#This Row],[SRS]],".",Tabla46[[#This Row],[AREA]],".",Tabla46[[#This Row],[TIPO]]))</f>
        <v>#REF!</v>
      </c>
      <c r="C1520" s="419" t="e">
        <f>IF(Tabla46[[#This Row],[Tipos de Acciones]]="","",'Formulario PPGR1'!#REF!)</f>
        <v>#REF!</v>
      </c>
      <c r="D1520" s="419" t="e">
        <f>IF(Tabla46[[#This Row],[Tipos de Acciones]]="","",'Formulario PPGR1'!#REF!)</f>
        <v>#REF!</v>
      </c>
      <c r="E1520" s="419" t="e">
        <f>IF(Tabla46[[#This Row],[Tipos de Acciones]]="","",'Formulario PPGR1'!#REF!)</f>
        <v>#REF!</v>
      </c>
      <c r="F1520" s="419" t="e">
        <f>IF(Tabla46[[#This Row],[Tipos de Acciones]]="","",'Formulario PPGR1'!#REF!)</f>
        <v>#REF!</v>
      </c>
      <c r="G1520" s="416" t="s">
        <v>936</v>
      </c>
      <c r="H1520" s="416" t="s">
        <v>2218</v>
      </c>
      <c r="I1520" s="417" t="s">
        <v>2219</v>
      </c>
      <c r="J1520" s="416" t="s">
        <v>2219</v>
      </c>
      <c r="K1520" s="418" t="s">
        <v>2220</v>
      </c>
      <c r="L1520" s="416" t="s">
        <v>469</v>
      </c>
      <c r="M1520" s="316" t="s">
        <v>2319</v>
      </c>
      <c r="N1520" s="316" t="s">
        <v>1156</v>
      </c>
      <c r="O1520" s="415" t="s">
        <v>2200</v>
      </c>
      <c r="P1520" s="318" t="s">
        <v>1156</v>
      </c>
      <c r="Q1520" s="293" t="s">
        <v>2201</v>
      </c>
      <c r="R1520" s="293">
        <v>2</v>
      </c>
      <c r="S1520" s="517">
        <v>8600</v>
      </c>
      <c r="T1520" s="520" t="e">
        <f>+[1]!Tabla46[[#This Row],[Precio Unitario]]*[1]!Tabla46[[#This Row],[Cantidad de Insumos]]</f>
        <v>#REF!</v>
      </c>
      <c r="U1520" s="414">
        <v>239601</v>
      </c>
      <c r="V1520" s="328" t="s">
        <v>926</v>
      </c>
      <c r="W1520" s="420"/>
    </row>
    <row r="1521" spans="2:23" ht="18.75" hidden="1" customHeight="1" x14ac:dyDescent="0.2">
      <c r="B1521" s="419" t="e">
        <f>IF(Tabla46[[#This Row],[Tipos de Acciones]]="","",CONCATENATE(Tabla46[[#This Row],[POA]],".",Tabla46[[#This Row],[SRS]],".",Tabla46[[#This Row],[AREA]],".",Tabla46[[#This Row],[TIPO]]))</f>
        <v>#REF!</v>
      </c>
      <c r="C1521" s="419" t="e">
        <f>IF(Tabla46[[#This Row],[Tipos de Acciones]]="","",'Formulario PPGR1'!#REF!)</f>
        <v>#REF!</v>
      </c>
      <c r="D1521" s="419" t="e">
        <f>IF(Tabla46[[#This Row],[Tipos de Acciones]]="","",'Formulario PPGR1'!#REF!)</f>
        <v>#REF!</v>
      </c>
      <c r="E1521" s="419" t="e">
        <f>IF(Tabla46[[#This Row],[Tipos de Acciones]]="","",'Formulario PPGR1'!#REF!)</f>
        <v>#REF!</v>
      </c>
      <c r="F1521" s="419" t="e">
        <f>IF(Tabla46[[#This Row],[Tipos de Acciones]]="","",'Formulario PPGR1'!#REF!)</f>
        <v>#REF!</v>
      </c>
      <c r="G1521" s="416" t="s">
        <v>936</v>
      </c>
      <c r="H1521" s="416" t="s">
        <v>2221</v>
      </c>
      <c r="I1521" s="417" t="s">
        <v>2222</v>
      </c>
      <c r="J1521" s="416" t="s">
        <v>2222</v>
      </c>
      <c r="K1521" s="418" t="s">
        <v>2223</v>
      </c>
      <c r="L1521" s="416" t="s">
        <v>469</v>
      </c>
      <c r="M1521" s="316" t="s">
        <v>2319</v>
      </c>
      <c r="N1521" s="316" t="s">
        <v>1156</v>
      </c>
      <c r="O1521" s="415" t="s">
        <v>2200</v>
      </c>
      <c r="P1521" s="318" t="s">
        <v>1156</v>
      </c>
      <c r="Q1521" s="293" t="s">
        <v>2201</v>
      </c>
      <c r="R1521" s="293">
        <v>2</v>
      </c>
      <c r="S1521" s="517">
        <v>43660</v>
      </c>
      <c r="T1521" s="520" t="e">
        <f>+[1]!Tabla46[[#This Row],[Precio Unitario]]*[1]!Tabla46[[#This Row],[Cantidad de Insumos]]</f>
        <v>#REF!</v>
      </c>
      <c r="U1521" s="414">
        <v>261901</v>
      </c>
      <c r="V1521" s="328" t="s">
        <v>926</v>
      </c>
      <c r="W1521" s="420"/>
    </row>
    <row r="1522" spans="2:23" ht="18.75" hidden="1" customHeight="1" x14ac:dyDescent="0.2">
      <c r="B1522" s="419" t="e">
        <f>IF(Tabla46[[#This Row],[Tipos de Acciones]]="","",CONCATENATE(Tabla46[[#This Row],[POA]],".",Tabla46[[#This Row],[SRS]],".",Tabla46[[#This Row],[AREA]],".",Tabla46[[#This Row],[TIPO]]))</f>
        <v>#REF!</v>
      </c>
      <c r="C1522" s="419" t="e">
        <f>IF(Tabla46[[#This Row],[Tipos de Acciones]]="","",'Formulario PPGR1'!#REF!)</f>
        <v>#REF!</v>
      </c>
      <c r="D1522" s="419" t="e">
        <f>IF(Tabla46[[#This Row],[Tipos de Acciones]]="","",'Formulario PPGR1'!#REF!)</f>
        <v>#REF!</v>
      </c>
      <c r="E1522" s="419" t="e">
        <f>IF(Tabla46[[#This Row],[Tipos de Acciones]]="","",'Formulario PPGR1'!#REF!)</f>
        <v>#REF!</v>
      </c>
      <c r="F1522" s="419" t="e">
        <f>IF(Tabla46[[#This Row],[Tipos de Acciones]]="","",'Formulario PPGR1'!#REF!)</f>
        <v>#REF!</v>
      </c>
      <c r="G1522" s="416" t="s">
        <v>936</v>
      </c>
      <c r="H1522" s="416" t="s">
        <v>2221</v>
      </c>
      <c r="I1522" s="417" t="s">
        <v>2224</v>
      </c>
      <c r="J1522" s="416" t="s">
        <v>2224</v>
      </c>
      <c r="K1522" s="418" t="s">
        <v>2225</v>
      </c>
      <c r="L1522" s="416" t="s">
        <v>469</v>
      </c>
      <c r="M1522" s="316" t="s">
        <v>2319</v>
      </c>
      <c r="N1522" s="316" t="s">
        <v>1156</v>
      </c>
      <c r="O1522" s="415" t="s">
        <v>2200</v>
      </c>
      <c r="P1522" s="318" t="s">
        <v>1156</v>
      </c>
      <c r="Q1522" s="293" t="s">
        <v>2201</v>
      </c>
      <c r="R1522" s="293">
        <v>1</v>
      </c>
      <c r="S1522" s="517">
        <v>44333.33</v>
      </c>
      <c r="T1522" s="520" t="e">
        <f>+[1]!Tabla46[[#This Row],[Precio Unitario]]*[1]!Tabla46[[#This Row],[Cantidad de Insumos]]</f>
        <v>#REF!</v>
      </c>
      <c r="U1522" s="414">
        <v>239301</v>
      </c>
      <c r="V1522" s="328" t="s">
        <v>926</v>
      </c>
      <c r="W1522" s="420"/>
    </row>
    <row r="1523" spans="2:23" ht="18.75" hidden="1" customHeight="1" x14ac:dyDescent="0.2">
      <c r="B1523" s="419" t="e">
        <f>IF(Tabla46[[#This Row],[Tipos de Acciones]]="","",CONCATENATE(Tabla46[[#This Row],[POA]],".",Tabla46[[#This Row],[SRS]],".",Tabla46[[#This Row],[AREA]],".",Tabla46[[#This Row],[TIPO]]))</f>
        <v>#REF!</v>
      </c>
      <c r="C1523" s="419" t="e">
        <f>IF(Tabla46[[#This Row],[Tipos de Acciones]]="","",'Formulario PPGR1'!#REF!)</f>
        <v>#REF!</v>
      </c>
      <c r="D1523" s="419" t="e">
        <f>IF(Tabla46[[#This Row],[Tipos de Acciones]]="","",'Formulario PPGR1'!#REF!)</f>
        <v>#REF!</v>
      </c>
      <c r="E1523" s="419" t="e">
        <f>IF(Tabla46[[#This Row],[Tipos de Acciones]]="","",'Formulario PPGR1'!#REF!)</f>
        <v>#REF!</v>
      </c>
      <c r="F1523" s="419" t="e">
        <f>IF(Tabla46[[#This Row],[Tipos de Acciones]]="","",'Formulario PPGR1'!#REF!)</f>
        <v>#REF!</v>
      </c>
      <c r="G1523" s="416" t="s">
        <v>936</v>
      </c>
      <c r="H1523" s="416" t="s">
        <v>2221</v>
      </c>
      <c r="I1523" s="417" t="s">
        <v>2231</v>
      </c>
      <c r="J1523" s="416" t="s">
        <v>2231</v>
      </c>
      <c r="K1523" s="418" t="s">
        <v>2232</v>
      </c>
      <c r="L1523" s="416" t="s">
        <v>469</v>
      </c>
      <c r="M1523" s="316" t="s">
        <v>2319</v>
      </c>
      <c r="N1523" s="316" t="s">
        <v>1156</v>
      </c>
      <c r="O1523" s="415" t="s">
        <v>2200</v>
      </c>
      <c r="P1523" s="318" t="s">
        <v>1156</v>
      </c>
      <c r="Q1523" s="293" t="s">
        <v>2201</v>
      </c>
      <c r="R1523" s="293">
        <v>2</v>
      </c>
      <c r="S1523" s="517">
        <v>32099.97</v>
      </c>
      <c r="T1523" s="520" t="e">
        <f>+[1]!Tabla46[[#This Row],[Precio Unitario]]*[1]!Tabla46[[#This Row],[Cantidad de Insumos]]</f>
        <v>#REF!</v>
      </c>
      <c r="U1523" s="414">
        <v>239301</v>
      </c>
      <c r="V1523" s="328" t="s">
        <v>926</v>
      </c>
      <c r="W1523" s="420"/>
    </row>
    <row r="1524" spans="2:23" ht="18.75" hidden="1" customHeight="1" x14ac:dyDescent="0.2">
      <c r="B1524" s="419" t="e">
        <f>IF(Tabla46[[#This Row],[Tipos de Acciones]]="","",CONCATENATE(Tabla46[[#This Row],[POA]],".",Tabla46[[#This Row],[SRS]],".",Tabla46[[#This Row],[AREA]],".",Tabla46[[#This Row],[TIPO]]))</f>
        <v>#REF!</v>
      </c>
      <c r="C1524" s="419" t="e">
        <f>IF(Tabla46[[#This Row],[Tipos de Acciones]]="","",'Formulario PPGR1'!#REF!)</f>
        <v>#REF!</v>
      </c>
      <c r="D1524" s="419" t="e">
        <f>IF(Tabla46[[#This Row],[Tipos de Acciones]]="","",'Formulario PPGR1'!#REF!)</f>
        <v>#REF!</v>
      </c>
      <c r="E1524" s="419" t="e">
        <f>IF(Tabla46[[#This Row],[Tipos de Acciones]]="","",'Formulario PPGR1'!#REF!)</f>
        <v>#REF!</v>
      </c>
      <c r="F1524" s="419" t="e">
        <f>IF(Tabla46[[#This Row],[Tipos de Acciones]]="","",'Formulario PPGR1'!#REF!)</f>
        <v>#REF!</v>
      </c>
      <c r="G1524" s="416" t="s">
        <v>936</v>
      </c>
      <c r="H1524" s="416" t="s">
        <v>2221</v>
      </c>
      <c r="I1524" s="417" t="s">
        <v>2233</v>
      </c>
      <c r="J1524" s="416" t="s">
        <v>2234</v>
      </c>
      <c r="K1524" s="418" t="s">
        <v>2235</v>
      </c>
      <c r="L1524" s="416" t="s">
        <v>469</v>
      </c>
      <c r="M1524" s="316" t="s">
        <v>2319</v>
      </c>
      <c r="N1524" s="316" t="s">
        <v>1156</v>
      </c>
      <c r="O1524" s="415" t="s">
        <v>2200</v>
      </c>
      <c r="P1524" s="318" t="s">
        <v>1156</v>
      </c>
      <c r="Q1524" s="293" t="s">
        <v>2201</v>
      </c>
      <c r="R1524" s="293">
        <v>1</v>
      </c>
      <c r="S1524" s="517">
        <v>8270</v>
      </c>
      <c r="T1524" s="520" t="e">
        <f>+[1]!Tabla46[[#This Row],[Precio Unitario]]*[1]!Tabla46[[#This Row],[Cantidad de Insumos]]</f>
        <v>#REF!</v>
      </c>
      <c r="U1524" s="414">
        <v>239301</v>
      </c>
      <c r="V1524" s="328" t="s">
        <v>926</v>
      </c>
      <c r="W1524" s="420"/>
    </row>
    <row r="1525" spans="2:23" ht="18.75" hidden="1" customHeight="1" x14ac:dyDescent="0.2">
      <c r="B1525" s="419" t="e">
        <f>IF(Tabla46[[#This Row],[Tipos de Acciones]]="","",CONCATENATE(Tabla46[[#This Row],[POA]],".",Tabla46[[#This Row],[SRS]],".",Tabla46[[#This Row],[AREA]],".",Tabla46[[#This Row],[TIPO]]))</f>
        <v>#REF!</v>
      </c>
      <c r="C1525" s="419" t="e">
        <f>IF(Tabla46[[#This Row],[Tipos de Acciones]]="","",'Formulario PPGR1'!#REF!)</f>
        <v>#REF!</v>
      </c>
      <c r="D1525" s="419" t="e">
        <f>IF(Tabla46[[#This Row],[Tipos de Acciones]]="","",'Formulario PPGR1'!#REF!)</f>
        <v>#REF!</v>
      </c>
      <c r="E1525" s="419" t="e">
        <f>IF(Tabla46[[#This Row],[Tipos de Acciones]]="","",'Formulario PPGR1'!#REF!)</f>
        <v>#REF!</v>
      </c>
      <c r="F1525" s="419" t="e">
        <f>IF(Tabla46[[#This Row],[Tipos de Acciones]]="","",'Formulario PPGR1'!#REF!)</f>
        <v>#REF!</v>
      </c>
      <c r="G1525" s="416" t="s">
        <v>936</v>
      </c>
      <c r="H1525" s="416" t="s">
        <v>2221</v>
      </c>
      <c r="I1525" s="417" t="s">
        <v>2241</v>
      </c>
      <c r="J1525" s="416" t="s">
        <v>2241</v>
      </c>
      <c r="K1525" s="418" t="s">
        <v>2242</v>
      </c>
      <c r="L1525" s="416" t="s">
        <v>469</v>
      </c>
      <c r="M1525" s="316" t="s">
        <v>2319</v>
      </c>
      <c r="N1525" s="316" t="s">
        <v>1156</v>
      </c>
      <c r="O1525" s="415" t="s">
        <v>2200</v>
      </c>
      <c r="P1525" s="318" t="s">
        <v>1156</v>
      </c>
      <c r="Q1525" s="293" t="s">
        <v>2201</v>
      </c>
      <c r="R1525" s="293">
        <v>2</v>
      </c>
      <c r="S1525" s="517">
        <v>980</v>
      </c>
      <c r="T1525" s="520" t="e">
        <f>+[1]!Tabla46[[#This Row],[Precio Unitario]]*[1]!Tabla46[[#This Row],[Cantidad de Insumos]]</f>
        <v>#REF!</v>
      </c>
      <c r="U1525" s="414">
        <v>239301</v>
      </c>
      <c r="V1525" s="328" t="s">
        <v>926</v>
      </c>
      <c r="W1525" s="420"/>
    </row>
    <row r="1526" spans="2:23" ht="18.75" hidden="1" customHeight="1" x14ac:dyDescent="0.2">
      <c r="B1526" s="419" t="e">
        <f>IF(Tabla46[[#This Row],[Tipos de Acciones]]="","",CONCATENATE(Tabla46[[#This Row],[POA]],".",Tabla46[[#This Row],[SRS]],".",Tabla46[[#This Row],[AREA]],".",Tabla46[[#This Row],[TIPO]]))</f>
        <v>#REF!</v>
      </c>
      <c r="C1526" s="419" t="e">
        <f>IF(Tabla46[[#This Row],[Tipos de Acciones]]="","",'Formulario PPGR1'!#REF!)</f>
        <v>#REF!</v>
      </c>
      <c r="D1526" s="419" t="e">
        <f>IF(Tabla46[[#This Row],[Tipos de Acciones]]="","",'Formulario PPGR1'!#REF!)</f>
        <v>#REF!</v>
      </c>
      <c r="E1526" s="419" t="e">
        <f>IF(Tabla46[[#This Row],[Tipos de Acciones]]="","",'Formulario PPGR1'!#REF!)</f>
        <v>#REF!</v>
      </c>
      <c r="F1526" s="419" t="e">
        <f>IF(Tabla46[[#This Row],[Tipos de Acciones]]="","",'Formulario PPGR1'!#REF!)</f>
        <v>#REF!</v>
      </c>
      <c r="G1526" s="416" t="s">
        <v>936</v>
      </c>
      <c r="H1526" s="416" t="s">
        <v>2221</v>
      </c>
      <c r="I1526" s="417" t="s">
        <v>2241</v>
      </c>
      <c r="J1526" s="416" t="s">
        <v>2241</v>
      </c>
      <c r="K1526" s="418" t="s">
        <v>2243</v>
      </c>
      <c r="L1526" s="416" t="s">
        <v>469</v>
      </c>
      <c r="M1526" s="316" t="s">
        <v>2319</v>
      </c>
      <c r="N1526" s="316" t="s">
        <v>1156</v>
      </c>
      <c r="O1526" s="415" t="s">
        <v>2200</v>
      </c>
      <c r="P1526" s="318" t="s">
        <v>1156</v>
      </c>
      <c r="Q1526" s="293" t="s">
        <v>2201</v>
      </c>
      <c r="R1526" s="293">
        <v>2</v>
      </c>
      <c r="S1526" s="517">
        <v>3520</v>
      </c>
      <c r="T1526" s="520" t="e">
        <f>+[1]!Tabla46[[#This Row],[Precio Unitario]]*[1]!Tabla46[[#This Row],[Cantidad de Insumos]]</f>
        <v>#REF!</v>
      </c>
      <c r="U1526" s="414">
        <v>239301</v>
      </c>
      <c r="V1526" s="328" t="s">
        <v>926</v>
      </c>
      <c r="W1526" s="420"/>
    </row>
    <row r="1527" spans="2:23" ht="18.75" hidden="1" customHeight="1" x14ac:dyDescent="0.2">
      <c r="B1527" s="419" t="e">
        <f>IF(Tabla46[[#This Row],[Tipos de Acciones]]="","",CONCATENATE(Tabla46[[#This Row],[POA]],".",Tabla46[[#This Row],[SRS]],".",Tabla46[[#This Row],[AREA]],".",Tabla46[[#This Row],[TIPO]]))</f>
        <v>#REF!</v>
      </c>
      <c r="C1527" s="419" t="e">
        <f>IF(Tabla46[[#This Row],[Tipos de Acciones]]="","",'Formulario PPGR1'!#REF!)</f>
        <v>#REF!</v>
      </c>
      <c r="D1527" s="419" t="e">
        <f>IF(Tabla46[[#This Row],[Tipos de Acciones]]="","",'Formulario PPGR1'!#REF!)</f>
        <v>#REF!</v>
      </c>
      <c r="E1527" s="419" t="e">
        <f>IF(Tabla46[[#This Row],[Tipos de Acciones]]="","",'Formulario PPGR1'!#REF!)</f>
        <v>#REF!</v>
      </c>
      <c r="F1527" s="419" t="e">
        <f>IF(Tabla46[[#This Row],[Tipos de Acciones]]="","",'Formulario PPGR1'!#REF!)</f>
        <v>#REF!</v>
      </c>
      <c r="G1527" s="416" t="s">
        <v>936</v>
      </c>
      <c r="H1527" s="416" t="s">
        <v>2221</v>
      </c>
      <c r="I1527" s="417" t="s">
        <v>2236</v>
      </c>
      <c r="J1527" s="416" t="s">
        <v>2236</v>
      </c>
      <c r="K1527" s="418" t="s">
        <v>2239</v>
      </c>
      <c r="L1527" s="416" t="s">
        <v>469</v>
      </c>
      <c r="M1527" s="316" t="s">
        <v>2319</v>
      </c>
      <c r="N1527" s="316" t="s">
        <v>1156</v>
      </c>
      <c r="O1527" s="415" t="s">
        <v>2200</v>
      </c>
      <c r="P1527" s="318" t="s">
        <v>1156</v>
      </c>
      <c r="Q1527" s="293" t="s">
        <v>2201</v>
      </c>
      <c r="R1527" s="293">
        <v>2</v>
      </c>
      <c r="S1527" s="517">
        <v>15733.33</v>
      </c>
      <c r="T1527" s="520" t="e">
        <f>+[1]!Tabla46[[#This Row],[Precio Unitario]]*[1]!Tabla46[[#This Row],[Cantidad de Insumos]]</f>
        <v>#REF!</v>
      </c>
      <c r="U1527" s="414">
        <v>239301</v>
      </c>
      <c r="V1527" s="328" t="s">
        <v>926</v>
      </c>
      <c r="W1527" s="420"/>
    </row>
    <row r="1528" spans="2:23" ht="18.75" hidden="1" customHeight="1" x14ac:dyDescent="0.2">
      <c r="B1528" s="419" t="e">
        <f>IF(Tabla46[[#This Row],[Tipos de Acciones]]="","",CONCATENATE(Tabla46[[#This Row],[POA]],".",Tabla46[[#This Row],[SRS]],".",Tabla46[[#This Row],[AREA]],".",Tabla46[[#This Row],[TIPO]]))</f>
        <v>#REF!</v>
      </c>
      <c r="C1528" s="419" t="e">
        <f>IF(Tabla46[[#This Row],[Tipos de Acciones]]="","",'Formulario PPGR1'!#REF!)</f>
        <v>#REF!</v>
      </c>
      <c r="D1528" s="419" t="e">
        <f>IF(Tabla46[[#This Row],[Tipos de Acciones]]="","",'Formulario PPGR1'!#REF!)</f>
        <v>#REF!</v>
      </c>
      <c r="E1528" s="419" t="e">
        <f>IF(Tabla46[[#This Row],[Tipos de Acciones]]="","",'Formulario PPGR1'!#REF!)</f>
        <v>#REF!</v>
      </c>
      <c r="F1528" s="419" t="e">
        <f>IF(Tabla46[[#This Row],[Tipos de Acciones]]="","",'Formulario PPGR1'!#REF!)</f>
        <v>#REF!</v>
      </c>
      <c r="G1528" s="416" t="s">
        <v>936</v>
      </c>
      <c r="H1528" s="416" t="s">
        <v>2221</v>
      </c>
      <c r="I1528" s="417" t="s">
        <v>2236</v>
      </c>
      <c r="J1528" s="416" t="s">
        <v>2236</v>
      </c>
      <c r="K1528" s="418" t="s">
        <v>2240</v>
      </c>
      <c r="L1528" s="416" t="s">
        <v>469</v>
      </c>
      <c r="M1528" s="316" t="s">
        <v>2319</v>
      </c>
      <c r="N1528" s="316" t="s">
        <v>1156</v>
      </c>
      <c r="O1528" s="415" t="s">
        <v>2200</v>
      </c>
      <c r="P1528" s="318" t="s">
        <v>1156</v>
      </c>
      <c r="Q1528" s="293" t="s">
        <v>2201</v>
      </c>
      <c r="R1528" s="293">
        <v>2</v>
      </c>
      <c r="S1528" s="517">
        <v>4500</v>
      </c>
      <c r="T1528" s="520" t="e">
        <f>+[1]!Tabla46[[#This Row],[Precio Unitario]]*[1]!Tabla46[[#This Row],[Cantidad de Insumos]]</f>
        <v>#REF!</v>
      </c>
      <c r="U1528" s="414">
        <v>239301</v>
      </c>
      <c r="V1528" s="328" t="s">
        <v>926</v>
      </c>
      <c r="W1528" s="420"/>
    </row>
    <row r="1529" spans="2:23" ht="18.75" hidden="1" customHeight="1" x14ac:dyDescent="0.2">
      <c r="B1529" s="419" t="e">
        <f>IF(Tabla46[[#This Row],[Tipos de Acciones]]="","",CONCATENATE(Tabla46[[#This Row],[POA]],".",Tabla46[[#This Row],[SRS]],".",Tabla46[[#This Row],[AREA]],".",Tabla46[[#This Row],[TIPO]]))</f>
        <v>#REF!</v>
      </c>
      <c r="C1529" s="419" t="e">
        <f>IF(Tabla46[[#This Row],[Tipos de Acciones]]="","",'Formulario PPGR1'!#REF!)</f>
        <v>#REF!</v>
      </c>
      <c r="D1529" s="419" t="e">
        <f>IF(Tabla46[[#This Row],[Tipos de Acciones]]="","",'Formulario PPGR1'!#REF!)</f>
        <v>#REF!</v>
      </c>
      <c r="E1529" s="419" t="e">
        <f>IF(Tabla46[[#This Row],[Tipos de Acciones]]="","",'Formulario PPGR1'!#REF!)</f>
        <v>#REF!</v>
      </c>
      <c r="F1529" s="419" t="e">
        <f>IF(Tabla46[[#This Row],[Tipos de Acciones]]="","",'Formulario PPGR1'!#REF!)</f>
        <v>#REF!</v>
      </c>
      <c r="G1529" s="416" t="s">
        <v>936</v>
      </c>
      <c r="H1529" s="416" t="s">
        <v>2209</v>
      </c>
      <c r="I1529" s="417" t="s">
        <v>2200</v>
      </c>
      <c r="J1529" s="416" t="s">
        <v>2248</v>
      </c>
      <c r="K1529" s="418" t="s">
        <v>2248</v>
      </c>
      <c r="L1529" s="416" t="s">
        <v>469</v>
      </c>
      <c r="M1529" s="316" t="s">
        <v>2319</v>
      </c>
      <c r="N1529" s="316" t="s">
        <v>1156</v>
      </c>
      <c r="O1529" s="415" t="s">
        <v>2200</v>
      </c>
      <c r="P1529" s="318" t="s">
        <v>1156</v>
      </c>
      <c r="Q1529" s="293" t="s">
        <v>2201</v>
      </c>
      <c r="R1529" s="293">
        <v>1</v>
      </c>
      <c r="S1529" s="517">
        <v>30000</v>
      </c>
      <c r="T1529" s="520" t="e">
        <f>+[1]!Tabla46[[#This Row],[Precio Unitario]]*[1]!Tabla46[[#This Row],[Cantidad de Insumos]]</f>
        <v>#REF!</v>
      </c>
      <c r="U1529" s="414">
        <v>265801</v>
      </c>
      <c r="V1529" s="328" t="s">
        <v>926</v>
      </c>
      <c r="W1529" s="420"/>
    </row>
    <row r="1530" spans="2:23" ht="18.75" hidden="1" customHeight="1" x14ac:dyDescent="0.2">
      <c r="B1530" s="419" t="e">
        <f>IF(Tabla46[[#This Row],[Tipos de Acciones]]="","",CONCATENATE(Tabla46[[#This Row],[POA]],".",Tabla46[[#This Row],[SRS]],".",Tabla46[[#This Row],[AREA]],".",Tabla46[[#This Row],[TIPO]]))</f>
        <v>#REF!</v>
      </c>
      <c r="C1530" s="419" t="e">
        <f>IF(Tabla46[[#This Row],[Tipos de Acciones]]="","",'Formulario PPGR1'!#REF!)</f>
        <v>#REF!</v>
      </c>
      <c r="D1530" s="419" t="e">
        <f>IF(Tabla46[[#This Row],[Tipos de Acciones]]="","",'Formulario PPGR1'!#REF!)</f>
        <v>#REF!</v>
      </c>
      <c r="E1530" s="419" t="e">
        <f>IF(Tabla46[[#This Row],[Tipos de Acciones]]="","",'Formulario PPGR1'!#REF!)</f>
        <v>#REF!</v>
      </c>
      <c r="F1530" s="419" t="e">
        <f>IF(Tabla46[[#This Row],[Tipos de Acciones]]="","",'Formulario PPGR1'!#REF!)</f>
        <v>#REF!</v>
      </c>
      <c r="G1530" s="416" t="s">
        <v>934</v>
      </c>
      <c r="H1530" s="416" t="s">
        <v>2209</v>
      </c>
      <c r="I1530" s="417" t="s">
        <v>2200</v>
      </c>
      <c r="J1530" s="416" t="s">
        <v>2248</v>
      </c>
      <c r="K1530" s="418" t="s">
        <v>2248</v>
      </c>
      <c r="L1530" s="416" t="s">
        <v>469</v>
      </c>
      <c r="M1530" s="316" t="s">
        <v>2319</v>
      </c>
      <c r="N1530" s="316" t="s">
        <v>1156</v>
      </c>
      <c r="O1530" s="415" t="s">
        <v>2200</v>
      </c>
      <c r="P1530" s="318" t="s">
        <v>1156</v>
      </c>
      <c r="Q1530" s="293" t="s">
        <v>2201</v>
      </c>
      <c r="R1530" s="293">
        <v>3</v>
      </c>
      <c r="S1530" s="517">
        <v>5000</v>
      </c>
      <c r="T1530" s="520" t="e">
        <f>+[1]!Tabla46[[#This Row],[Precio Unitario]]*[1]!Tabla46[[#This Row],[Cantidad de Insumos]]</f>
        <v>#REF!</v>
      </c>
      <c r="U1530" s="414">
        <v>265801</v>
      </c>
      <c r="V1530" s="328" t="s">
        <v>926</v>
      </c>
      <c r="W1530" s="420"/>
    </row>
    <row r="1531" spans="2:23" ht="18.75" hidden="1" customHeight="1" x14ac:dyDescent="0.2">
      <c r="B1531" s="419" t="e">
        <f>IF(Tabla46[[#This Row],[Tipos de Acciones]]="","",CONCATENATE(Tabla46[[#This Row],[POA]],".",Tabla46[[#This Row],[SRS]],".",Tabla46[[#This Row],[AREA]],".",Tabla46[[#This Row],[TIPO]]))</f>
        <v>#REF!</v>
      </c>
      <c r="C1531" s="419" t="e">
        <f>IF(Tabla46[[#This Row],[Tipos de Acciones]]="","",'Formulario PPGR1'!#REF!)</f>
        <v>#REF!</v>
      </c>
      <c r="D1531" s="419" t="e">
        <f>IF(Tabla46[[#This Row],[Tipos de Acciones]]="","",'Formulario PPGR1'!#REF!)</f>
        <v>#REF!</v>
      </c>
      <c r="E1531" s="419" t="e">
        <f>IF(Tabla46[[#This Row],[Tipos de Acciones]]="","",'Formulario PPGR1'!#REF!)</f>
        <v>#REF!</v>
      </c>
      <c r="F1531" s="419" t="e">
        <f>IF(Tabla46[[#This Row],[Tipos de Acciones]]="","",'Formulario PPGR1'!#REF!)</f>
        <v>#REF!</v>
      </c>
      <c r="G1531" s="416" t="s">
        <v>936</v>
      </c>
      <c r="H1531" s="416" t="s">
        <v>2221</v>
      </c>
      <c r="I1531" s="417" t="s">
        <v>2244</v>
      </c>
      <c r="J1531" s="416" t="s">
        <v>2244</v>
      </c>
      <c r="K1531" s="418" t="s">
        <v>2245</v>
      </c>
      <c r="L1531" s="416" t="s">
        <v>469</v>
      </c>
      <c r="M1531" s="316" t="s">
        <v>2319</v>
      </c>
      <c r="N1531" s="316" t="s">
        <v>1156</v>
      </c>
      <c r="O1531" s="415" t="s">
        <v>2200</v>
      </c>
      <c r="P1531" s="318" t="s">
        <v>1156</v>
      </c>
      <c r="Q1531" s="293" t="s">
        <v>2201</v>
      </c>
      <c r="R1531" s="293">
        <v>1</v>
      </c>
      <c r="S1531" s="517">
        <v>14666.65</v>
      </c>
      <c r="T1531" s="520" t="e">
        <f>+[1]!Tabla46[[#This Row],[Precio Unitario]]*[1]!Tabla46[[#This Row],[Cantidad de Insumos]]</f>
        <v>#REF!</v>
      </c>
      <c r="U1531" s="414">
        <v>239601</v>
      </c>
      <c r="V1531" s="328" t="s">
        <v>926</v>
      </c>
      <c r="W1531" s="420"/>
    </row>
    <row r="1532" spans="2:23" ht="18.75" hidden="1" customHeight="1" x14ac:dyDescent="0.2">
      <c r="B1532" s="419" t="e">
        <f>IF(Tabla46[[#This Row],[Tipos de Acciones]]="","",CONCATENATE(Tabla46[[#This Row],[POA]],".",Tabla46[[#This Row],[SRS]],".",Tabla46[[#This Row],[AREA]],".",Tabla46[[#This Row],[TIPO]]))</f>
        <v>#REF!</v>
      </c>
      <c r="C1532" s="419" t="e">
        <f>IF(Tabla46[[#This Row],[Tipos de Acciones]]="","",'Formulario PPGR1'!#REF!)</f>
        <v>#REF!</v>
      </c>
      <c r="D1532" s="419" t="e">
        <f>IF(Tabla46[[#This Row],[Tipos de Acciones]]="","",'Formulario PPGR1'!#REF!)</f>
        <v>#REF!</v>
      </c>
      <c r="E1532" s="419" t="e">
        <f>IF(Tabla46[[#This Row],[Tipos de Acciones]]="","",'Formulario PPGR1'!#REF!)</f>
        <v>#REF!</v>
      </c>
      <c r="F1532" s="419" t="e">
        <f>IF(Tabla46[[#This Row],[Tipos de Acciones]]="","",'Formulario PPGR1'!#REF!)</f>
        <v>#REF!</v>
      </c>
      <c r="G1532" s="416" t="s">
        <v>936</v>
      </c>
      <c r="H1532" s="416" t="s">
        <v>2221</v>
      </c>
      <c r="I1532" s="417" t="s">
        <v>2246</v>
      </c>
      <c r="J1532" s="416" t="s">
        <v>2246</v>
      </c>
      <c r="K1532" s="418" t="s">
        <v>2247</v>
      </c>
      <c r="L1532" s="416" t="s">
        <v>469</v>
      </c>
      <c r="M1532" s="316" t="s">
        <v>2319</v>
      </c>
      <c r="N1532" s="316" t="s">
        <v>1156</v>
      </c>
      <c r="O1532" s="415" t="s">
        <v>2200</v>
      </c>
      <c r="P1532" s="318" t="s">
        <v>1156</v>
      </c>
      <c r="Q1532" s="293" t="s">
        <v>2201</v>
      </c>
      <c r="R1532" s="293">
        <v>1</v>
      </c>
      <c r="S1532" s="517">
        <v>257712</v>
      </c>
      <c r="T1532" s="520" t="e">
        <f>+[1]!Tabla46[[#This Row],[Precio Unitario]]*[1]!Tabla46[[#This Row],[Cantidad de Insumos]]</f>
        <v>#REF!</v>
      </c>
      <c r="U1532" s="414">
        <v>261401</v>
      </c>
      <c r="V1532" s="328" t="s">
        <v>926</v>
      </c>
      <c r="W1532" s="420"/>
    </row>
    <row r="1533" spans="2:23" ht="18.75" hidden="1" customHeight="1" x14ac:dyDescent="0.2">
      <c r="B1533" s="419" t="e">
        <f>IF(Tabla46[[#This Row],[Tipos de Acciones]]="","",CONCATENATE(Tabla46[[#This Row],[POA]],".",Tabla46[[#This Row],[SRS]],".",Tabla46[[#This Row],[AREA]],".",Tabla46[[#This Row],[TIPO]]))</f>
        <v>#REF!</v>
      </c>
      <c r="C1533" s="419" t="e">
        <f>IF(Tabla46[[#This Row],[Tipos de Acciones]]="","",'Formulario PPGR1'!#REF!)</f>
        <v>#REF!</v>
      </c>
      <c r="D1533" s="419" t="e">
        <f>IF(Tabla46[[#This Row],[Tipos de Acciones]]="","",'Formulario PPGR1'!#REF!)</f>
        <v>#REF!</v>
      </c>
      <c r="E1533" s="419" t="e">
        <f>IF(Tabla46[[#This Row],[Tipos de Acciones]]="","",'Formulario PPGR1'!#REF!)</f>
        <v>#REF!</v>
      </c>
      <c r="F1533" s="419" t="e">
        <f>IF(Tabla46[[#This Row],[Tipos de Acciones]]="","",'Formulario PPGR1'!#REF!)</f>
        <v>#REF!</v>
      </c>
      <c r="G1533" s="416" t="s">
        <v>936</v>
      </c>
      <c r="H1533" s="416" t="s">
        <v>2221</v>
      </c>
      <c r="I1533" s="417" t="s">
        <v>2236</v>
      </c>
      <c r="J1533" s="416" t="s">
        <v>2236</v>
      </c>
      <c r="K1533" s="418" t="s">
        <v>2238</v>
      </c>
      <c r="L1533" s="416" t="s">
        <v>469</v>
      </c>
      <c r="M1533" s="316" t="s">
        <v>2319</v>
      </c>
      <c r="N1533" s="316" t="s">
        <v>1156</v>
      </c>
      <c r="O1533" s="415" t="s">
        <v>2200</v>
      </c>
      <c r="P1533" s="318" t="s">
        <v>1156</v>
      </c>
      <c r="Q1533" s="293" t="s">
        <v>2201</v>
      </c>
      <c r="R1533" s="293">
        <v>2</v>
      </c>
      <c r="S1533" s="517">
        <v>4500</v>
      </c>
      <c r="T1533" s="520" t="e">
        <f>+[1]!Tabla46[[#This Row],[Precio Unitario]]*[1]!Tabla46[[#This Row],[Cantidad de Insumos]]</f>
        <v>#REF!</v>
      </c>
      <c r="U1533" s="414">
        <v>239301</v>
      </c>
      <c r="V1533" s="328" t="s">
        <v>926</v>
      </c>
      <c r="W1533" s="420"/>
    </row>
    <row r="1534" spans="2:23" ht="18.75" hidden="1" customHeight="1" x14ac:dyDescent="0.2">
      <c r="B1534" s="419" t="e">
        <f>IF(Tabla46[[#This Row],[Tipos de Acciones]]="","",CONCATENATE(Tabla46[[#This Row],[POA]],".",Tabla46[[#This Row],[SRS]],".",Tabla46[[#This Row],[AREA]],".",Tabla46[[#This Row],[TIPO]]))</f>
        <v>#REF!</v>
      </c>
      <c r="C1534" s="419" t="e">
        <f>IF(Tabla46[[#This Row],[Tipos de Acciones]]="","",'Formulario PPGR1'!#REF!)</f>
        <v>#REF!</v>
      </c>
      <c r="D1534" s="419" t="e">
        <f>IF(Tabla46[[#This Row],[Tipos de Acciones]]="","",'Formulario PPGR1'!#REF!)</f>
        <v>#REF!</v>
      </c>
      <c r="E1534" s="419" t="e">
        <f>IF(Tabla46[[#This Row],[Tipos de Acciones]]="","",'Formulario PPGR1'!#REF!)</f>
        <v>#REF!</v>
      </c>
      <c r="F1534" s="419" t="e">
        <f>IF(Tabla46[[#This Row],[Tipos de Acciones]]="","",'Formulario PPGR1'!#REF!)</f>
        <v>#REF!</v>
      </c>
      <c r="G1534" s="416" t="s">
        <v>936</v>
      </c>
      <c r="H1534" s="416" t="s">
        <v>2221</v>
      </c>
      <c r="I1534" s="417" t="s">
        <v>2227</v>
      </c>
      <c r="J1534" s="416" t="s">
        <v>2227</v>
      </c>
      <c r="K1534" s="418" t="s">
        <v>2228</v>
      </c>
      <c r="L1534" s="416" t="s">
        <v>469</v>
      </c>
      <c r="M1534" s="316" t="s">
        <v>2319</v>
      </c>
      <c r="N1534" s="316" t="s">
        <v>1156</v>
      </c>
      <c r="O1534" s="415" t="s">
        <v>2200</v>
      </c>
      <c r="P1534" s="318" t="s">
        <v>1156</v>
      </c>
      <c r="Q1534" s="293" t="s">
        <v>2201</v>
      </c>
      <c r="R1534" s="293">
        <v>1</v>
      </c>
      <c r="S1534" s="517">
        <v>12836.04</v>
      </c>
      <c r="T1534" s="520" t="e">
        <f>+[1]!Tabla46[[#This Row],[Precio Unitario]]*[1]!Tabla46[[#This Row],[Cantidad de Insumos]]</f>
        <v>#REF!</v>
      </c>
      <c r="U1534" s="414">
        <v>239301</v>
      </c>
      <c r="V1534" s="328" t="s">
        <v>926</v>
      </c>
      <c r="W1534" s="420"/>
    </row>
    <row r="1535" spans="2:23" ht="18.75" customHeight="1" x14ac:dyDescent="0.2">
      <c r="B1535" s="419" t="e">
        <f>IF(Tabla46[[#This Row],[Tipos de Acciones]]="","",CONCATENATE(Tabla46[[#This Row],[POA]],".",Tabla46[[#This Row],[SRS]],".",Tabla46[[#This Row],[AREA]],".",Tabla46[[#This Row],[TIPO]]))</f>
        <v>#REF!</v>
      </c>
      <c r="C1535" s="419" t="e">
        <f>IF(Tabla46[[#This Row],[Tipos de Acciones]]="","",'Formulario PPGR1'!#REF!)</f>
        <v>#REF!</v>
      </c>
      <c r="D1535" s="419" t="e">
        <f>IF(Tabla46[[#This Row],[Tipos de Acciones]]="","",'Formulario PPGR1'!#REF!)</f>
        <v>#REF!</v>
      </c>
      <c r="E1535" s="419" t="e">
        <f>IF(Tabla46[[#This Row],[Tipos de Acciones]]="","",'Formulario PPGR1'!#REF!)</f>
        <v>#REF!</v>
      </c>
      <c r="F1535" s="419" t="e">
        <f>IF(Tabla46[[#This Row],[Tipos de Acciones]]="","",'Formulario PPGR1'!#REF!)</f>
        <v>#REF!</v>
      </c>
      <c r="G1535" s="416" t="s">
        <v>936</v>
      </c>
      <c r="H1535" s="416" t="s">
        <v>2221</v>
      </c>
      <c r="I1535" s="417" t="s">
        <v>2229</v>
      </c>
      <c r="J1535" s="416" t="s">
        <v>2229</v>
      </c>
      <c r="K1535" s="418" t="s">
        <v>2230</v>
      </c>
      <c r="L1535" s="416" t="s">
        <v>469</v>
      </c>
      <c r="M1535" s="316" t="s">
        <v>2319</v>
      </c>
      <c r="N1535" s="316" t="s">
        <v>1156</v>
      </c>
      <c r="O1535" s="415" t="s">
        <v>2200</v>
      </c>
      <c r="P1535" s="318" t="s">
        <v>1156</v>
      </c>
      <c r="Q1535" s="293" t="s">
        <v>2201</v>
      </c>
      <c r="R1535" s="293">
        <v>1</v>
      </c>
      <c r="S1535" s="517">
        <v>180000</v>
      </c>
      <c r="T1535" s="520" t="e">
        <f>+[1]!Tabla46[[#This Row],[Precio Unitario]]*[1]!Tabla46[[#This Row],[Cantidad de Insumos]]</f>
        <v>#REF!</v>
      </c>
      <c r="U1535" s="414">
        <v>263101</v>
      </c>
      <c r="V1535" s="328" t="s">
        <v>926</v>
      </c>
      <c r="W1535" s="420"/>
    </row>
    <row r="1536" spans="2:23" ht="18.75" hidden="1" customHeight="1" x14ac:dyDescent="0.2">
      <c r="B1536" s="419" t="e">
        <f>IF(Tabla46[[#This Row],[Tipos de Acciones]]="","",CONCATENATE(Tabla46[[#This Row],[POA]],".",Tabla46[[#This Row],[SRS]],".",Tabla46[[#This Row],[AREA]],".",Tabla46[[#This Row],[TIPO]]))</f>
        <v>#REF!</v>
      </c>
      <c r="C1536" s="419" t="e">
        <f>IF(Tabla46[[#This Row],[Tipos de Acciones]]="","",'Formulario PPGR1'!#REF!)</f>
        <v>#REF!</v>
      </c>
      <c r="D1536" s="419" t="e">
        <f>IF(Tabla46[[#This Row],[Tipos de Acciones]]="","",'Formulario PPGR1'!#REF!)</f>
        <v>#REF!</v>
      </c>
      <c r="E1536" s="419" t="e">
        <f>IF(Tabla46[[#This Row],[Tipos de Acciones]]="","",'Formulario PPGR1'!#REF!)</f>
        <v>#REF!</v>
      </c>
      <c r="F1536" s="419" t="e">
        <f>IF(Tabla46[[#This Row],[Tipos de Acciones]]="","",'Formulario PPGR1'!#REF!)</f>
        <v>#REF!</v>
      </c>
      <c r="G1536" s="416" t="s">
        <v>934</v>
      </c>
      <c r="H1536" s="416" t="s">
        <v>2206</v>
      </c>
      <c r="I1536" s="417" t="s">
        <v>2212</v>
      </c>
      <c r="J1536" s="416" t="s">
        <v>2212</v>
      </c>
      <c r="K1536" s="418" t="s">
        <v>2213</v>
      </c>
      <c r="L1536" s="416" t="s">
        <v>469</v>
      </c>
      <c r="M1536" s="316" t="s">
        <v>2319</v>
      </c>
      <c r="N1536" s="316" t="s">
        <v>1156</v>
      </c>
      <c r="O1536" s="415" t="s">
        <v>2200</v>
      </c>
      <c r="P1536" s="318" t="s">
        <v>1156</v>
      </c>
      <c r="Q1536" s="293" t="s">
        <v>2201</v>
      </c>
      <c r="R1536" s="293">
        <v>3</v>
      </c>
      <c r="S1536" s="517">
        <v>5000</v>
      </c>
      <c r="T1536" s="520" t="e">
        <f>+[1]!Tabla46[[#This Row],[Precio Unitario]]*[1]!Tabla46[[#This Row],[Cantidad de Insumos]]</f>
        <v>#REF!</v>
      </c>
      <c r="U1536" s="414">
        <v>261301</v>
      </c>
      <c r="V1536" s="328" t="s">
        <v>926</v>
      </c>
      <c r="W1536" s="420"/>
    </row>
    <row r="1537" spans="2:23" ht="18.75" hidden="1" customHeight="1" x14ac:dyDescent="0.2">
      <c r="B1537" s="419" t="e">
        <f>IF(Tabla46[[#This Row],[Tipos de Acciones]]="","",CONCATENATE(Tabla46[[#This Row],[POA]],".",Tabla46[[#This Row],[SRS]],".",Tabla46[[#This Row],[AREA]],".",Tabla46[[#This Row],[TIPO]]))</f>
        <v>#REF!</v>
      </c>
      <c r="C1537" s="419" t="e">
        <f>IF(Tabla46[[#This Row],[Tipos de Acciones]]="","",'Formulario PPGR1'!#REF!)</f>
        <v>#REF!</v>
      </c>
      <c r="D1537" s="419" t="e">
        <f>IF(Tabla46[[#This Row],[Tipos de Acciones]]="","",'Formulario PPGR1'!#REF!)</f>
        <v>#REF!</v>
      </c>
      <c r="E1537" s="419" t="e">
        <f>IF(Tabla46[[#This Row],[Tipos de Acciones]]="","",'Formulario PPGR1'!#REF!)</f>
        <v>#REF!</v>
      </c>
      <c r="F1537" s="419" t="e">
        <f>IF(Tabla46[[#This Row],[Tipos de Acciones]]="","",'Formulario PPGR1'!#REF!)</f>
        <v>#REF!</v>
      </c>
      <c r="G1537" s="416" t="s">
        <v>936</v>
      </c>
      <c r="H1537" s="416" t="s">
        <v>2215</v>
      </c>
      <c r="I1537" s="417" t="s">
        <v>2216</v>
      </c>
      <c r="J1537" s="416" t="s">
        <v>2216</v>
      </c>
      <c r="K1537" s="418" t="s">
        <v>2217</v>
      </c>
      <c r="L1537" s="416" t="s">
        <v>469</v>
      </c>
      <c r="M1537" s="316" t="s">
        <v>2319</v>
      </c>
      <c r="N1537" s="316" t="s">
        <v>1156</v>
      </c>
      <c r="O1537" s="415" t="s">
        <v>2200</v>
      </c>
      <c r="P1537" s="318" t="s">
        <v>1156</v>
      </c>
      <c r="Q1537" s="293" t="s">
        <v>2201</v>
      </c>
      <c r="R1537" s="293">
        <v>1</v>
      </c>
      <c r="S1537" s="517">
        <v>15000</v>
      </c>
      <c r="T1537" s="520" t="e">
        <f>+[1]!Tabla46[[#This Row],[Precio Unitario]]*[1]!Tabla46[[#This Row],[Cantidad de Insumos]]</f>
        <v>#REF!</v>
      </c>
      <c r="U1537" s="414">
        <v>239601</v>
      </c>
      <c r="V1537" s="328" t="s">
        <v>926</v>
      </c>
      <c r="W1537" s="420"/>
    </row>
    <row r="1538" spans="2:23" ht="18.75" hidden="1" customHeight="1" x14ac:dyDescent="0.2">
      <c r="B1538" s="419" t="e">
        <f>IF(Tabla46[[#This Row],[Tipos de Acciones]]="","",CONCATENATE(Tabla46[[#This Row],[POA]],".",Tabla46[[#This Row],[SRS]],".",Tabla46[[#This Row],[AREA]],".",Tabla46[[#This Row],[TIPO]]))</f>
        <v>#REF!</v>
      </c>
      <c r="C1538" s="419" t="e">
        <f>IF(Tabla46[[#This Row],[Tipos de Acciones]]="","",'Formulario PPGR1'!#REF!)</f>
        <v>#REF!</v>
      </c>
      <c r="D1538" s="419" t="e">
        <f>IF(Tabla46[[#This Row],[Tipos de Acciones]]="","",'Formulario PPGR1'!#REF!)</f>
        <v>#REF!</v>
      </c>
      <c r="E1538" s="419" t="e">
        <f>IF(Tabla46[[#This Row],[Tipos de Acciones]]="","",'Formulario PPGR1'!#REF!)</f>
        <v>#REF!</v>
      </c>
      <c r="F1538" s="419" t="e">
        <f>IF(Tabla46[[#This Row],[Tipos de Acciones]]="","",'Formulario PPGR1'!#REF!)</f>
        <v>#REF!</v>
      </c>
      <c r="G1538" s="416" t="s">
        <v>936</v>
      </c>
      <c r="H1538" s="416" t="s">
        <v>2206</v>
      </c>
      <c r="I1538" s="417" t="s">
        <v>2212</v>
      </c>
      <c r="J1538" s="416" t="s">
        <v>2212</v>
      </c>
      <c r="K1538" s="418" t="s">
        <v>2213</v>
      </c>
      <c r="L1538" s="416" t="s">
        <v>469</v>
      </c>
      <c r="M1538" s="316" t="s">
        <v>2320</v>
      </c>
      <c r="N1538" s="316" t="s">
        <v>1156</v>
      </c>
      <c r="O1538" s="415" t="s">
        <v>2200</v>
      </c>
      <c r="P1538" s="318" t="s">
        <v>1156</v>
      </c>
      <c r="Q1538" s="293" t="s">
        <v>2201</v>
      </c>
      <c r="R1538" s="293">
        <v>1</v>
      </c>
      <c r="S1538" s="517">
        <v>56050</v>
      </c>
      <c r="T1538" s="520" t="e">
        <f>+[1]!Tabla46[[#This Row],[Precio Unitario]]*[1]!Tabla46[[#This Row],[Cantidad de Insumos]]</f>
        <v>#REF!</v>
      </c>
      <c r="U1538" s="414">
        <v>261301</v>
      </c>
      <c r="V1538" s="328" t="s">
        <v>926</v>
      </c>
      <c r="W1538" s="420"/>
    </row>
    <row r="1539" spans="2:23" ht="18.75" hidden="1" customHeight="1" x14ac:dyDescent="0.2">
      <c r="B1539" s="419" t="e">
        <f>IF(Tabla46[[#This Row],[Tipos de Acciones]]="","",CONCATENATE(Tabla46[[#This Row],[POA]],".",Tabla46[[#This Row],[SRS]],".",Tabla46[[#This Row],[AREA]],".",Tabla46[[#This Row],[TIPO]]))</f>
        <v>#REF!</v>
      </c>
      <c r="C1539" s="419" t="e">
        <f>IF(Tabla46[[#This Row],[Tipos de Acciones]]="","",'Formulario PPGR1'!#REF!)</f>
        <v>#REF!</v>
      </c>
      <c r="D1539" s="419" t="e">
        <f>IF(Tabla46[[#This Row],[Tipos de Acciones]]="","",'Formulario PPGR1'!#REF!)</f>
        <v>#REF!</v>
      </c>
      <c r="E1539" s="419" t="e">
        <f>IF(Tabla46[[#This Row],[Tipos de Acciones]]="","",'Formulario PPGR1'!#REF!)</f>
        <v>#REF!</v>
      </c>
      <c r="F1539" s="419" t="e">
        <f>IF(Tabla46[[#This Row],[Tipos de Acciones]]="","",'Formulario PPGR1'!#REF!)</f>
        <v>#REF!</v>
      </c>
      <c r="G1539" s="416" t="s">
        <v>934</v>
      </c>
      <c r="H1539" s="416" t="s">
        <v>2206</v>
      </c>
      <c r="I1539" s="417" t="s">
        <v>2212</v>
      </c>
      <c r="J1539" s="416" t="s">
        <v>2212</v>
      </c>
      <c r="K1539" s="418" t="s">
        <v>2213</v>
      </c>
      <c r="L1539" s="416" t="s">
        <v>469</v>
      </c>
      <c r="M1539" s="316" t="s">
        <v>2320</v>
      </c>
      <c r="N1539" s="316" t="s">
        <v>1156</v>
      </c>
      <c r="O1539" s="415" t="s">
        <v>2200</v>
      </c>
      <c r="P1539" s="318" t="s">
        <v>1156</v>
      </c>
      <c r="Q1539" s="293" t="s">
        <v>2201</v>
      </c>
      <c r="R1539" s="293">
        <v>3</v>
      </c>
      <c r="S1539" s="517">
        <v>5000</v>
      </c>
      <c r="T1539" s="520" t="e">
        <f>+[1]!Tabla46[[#This Row],[Precio Unitario]]*[1]!Tabla46[[#This Row],[Cantidad de Insumos]]</f>
        <v>#REF!</v>
      </c>
      <c r="U1539" s="414">
        <v>261301</v>
      </c>
      <c r="V1539" s="328" t="s">
        <v>926</v>
      </c>
      <c r="W1539" s="420"/>
    </row>
    <row r="1540" spans="2:23" ht="18.75" hidden="1" customHeight="1" x14ac:dyDescent="0.2">
      <c r="B1540" s="419" t="e">
        <f>IF(Tabla46[[#This Row],[Tipos de Acciones]]="","",CONCATENATE(Tabla46[[#This Row],[POA]],".",Tabla46[[#This Row],[SRS]],".",Tabla46[[#This Row],[AREA]],".",Tabla46[[#This Row],[TIPO]]))</f>
        <v>#REF!</v>
      </c>
      <c r="C1540" s="419" t="e">
        <f>IF(Tabla46[[#This Row],[Tipos de Acciones]]="","",'Formulario PPGR1'!#REF!)</f>
        <v>#REF!</v>
      </c>
      <c r="D1540" s="419" t="e">
        <f>IF(Tabla46[[#This Row],[Tipos de Acciones]]="","",'Formulario PPGR1'!#REF!)</f>
        <v>#REF!</v>
      </c>
      <c r="E1540" s="419" t="e">
        <f>IF(Tabla46[[#This Row],[Tipos de Acciones]]="","",'Formulario PPGR1'!#REF!)</f>
        <v>#REF!</v>
      </c>
      <c r="F1540" s="419" t="e">
        <f>IF(Tabla46[[#This Row],[Tipos de Acciones]]="","",'Formulario PPGR1'!#REF!)</f>
        <v>#REF!</v>
      </c>
      <c r="G1540" s="416" t="s">
        <v>936</v>
      </c>
      <c r="H1540" s="416" t="s">
        <v>2215</v>
      </c>
      <c r="I1540" s="417" t="s">
        <v>2216</v>
      </c>
      <c r="J1540" s="416" t="s">
        <v>2216</v>
      </c>
      <c r="K1540" s="418" t="s">
        <v>2217</v>
      </c>
      <c r="L1540" s="416" t="s">
        <v>469</v>
      </c>
      <c r="M1540" s="316" t="s">
        <v>2320</v>
      </c>
      <c r="N1540" s="316" t="s">
        <v>1156</v>
      </c>
      <c r="O1540" s="415" t="s">
        <v>2200</v>
      </c>
      <c r="P1540" s="318" t="s">
        <v>1156</v>
      </c>
      <c r="Q1540" s="293" t="s">
        <v>2201</v>
      </c>
      <c r="R1540" s="293">
        <v>1</v>
      </c>
      <c r="S1540" s="517">
        <v>15000</v>
      </c>
      <c r="T1540" s="520" t="e">
        <f>+[1]!Tabla46[[#This Row],[Precio Unitario]]*[1]!Tabla46[[#This Row],[Cantidad de Insumos]]</f>
        <v>#REF!</v>
      </c>
      <c r="U1540" s="414">
        <v>239601</v>
      </c>
      <c r="V1540" s="328" t="s">
        <v>926</v>
      </c>
      <c r="W1540" s="420"/>
    </row>
    <row r="1541" spans="2:23" ht="18.75" hidden="1" customHeight="1" x14ac:dyDescent="0.2">
      <c r="B1541" s="419" t="e">
        <f>IF(Tabla46[[#This Row],[Tipos de Acciones]]="","",CONCATENATE(Tabla46[[#This Row],[POA]],".",Tabla46[[#This Row],[SRS]],".",Tabla46[[#This Row],[AREA]],".",Tabla46[[#This Row],[TIPO]]))</f>
        <v>#REF!</v>
      </c>
      <c r="C1541" s="419" t="e">
        <f>IF(Tabla46[[#This Row],[Tipos de Acciones]]="","",'Formulario PPGR1'!#REF!)</f>
        <v>#REF!</v>
      </c>
      <c r="D1541" s="419" t="e">
        <f>IF(Tabla46[[#This Row],[Tipos de Acciones]]="","",'Formulario PPGR1'!#REF!)</f>
        <v>#REF!</v>
      </c>
      <c r="E1541" s="419" t="e">
        <f>IF(Tabla46[[#This Row],[Tipos de Acciones]]="","",'Formulario PPGR1'!#REF!)</f>
        <v>#REF!</v>
      </c>
      <c r="F1541" s="419" t="e">
        <f>IF(Tabla46[[#This Row],[Tipos de Acciones]]="","",'Formulario PPGR1'!#REF!)</f>
        <v>#REF!</v>
      </c>
      <c r="G1541" s="416" t="s">
        <v>936</v>
      </c>
      <c r="H1541" s="416" t="s">
        <v>2218</v>
      </c>
      <c r="I1541" s="417" t="s">
        <v>2219</v>
      </c>
      <c r="J1541" s="416" t="s">
        <v>2219</v>
      </c>
      <c r="K1541" s="418" t="s">
        <v>2220</v>
      </c>
      <c r="L1541" s="416" t="s">
        <v>469</v>
      </c>
      <c r="M1541" s="316" t="s">
        <v>2320</v>
      </c>
      <c r="N1541" s="316" t="s">
        <v>1156</v>
      </c>
      <c r="O1541" s="415" t="s">
        <v>2200</v>
      </c>
      <c r="P1541" s="318" t="s">
        <v>1156</v>
      </c>
      <c r="Q1541" s="293" t="s">
        <v>2201</v>
      </c>
      <c r="R1541" s="293">
        <v>2</v>
      </c>
      <c r="S1541" s="517">
        <v>8600</v>
      </c>
      <c r="T1541" s="520" t="e">
        <f>+[1]!Tabla46[[#This Row],[Precio Unitario]]*[1]!Tabla46[[#This Row],[Cantidad de Insumos]]</f>
        <v>#REF!</v>
      </c>
      <c r="U1541" s="414">
        <v>239601</v>
      </c>
      <c r="V1541" s="328" t="s">
        <v>926</v>
      </c>
      <c r="W1541" s="420"/>
    </row>
    <row r="1542" spans="2:23" ht="18.75" hidden="1" customHeight="1" x14ac:dyDescent="0.2">
      <c r="B1542" s="419" t="e">
        <f>IF(Tabla46[[#This Row],[Tipos de Acciones]]="","",CONCATENATE(Tabla46[[#This Row],[POA]],".",Tabla46[[#This Row],[SRS]],".",Tabla46[[#This Row],[AREA]],".",Tabla46[[#This Row],[TIPO]]))</f>
        <v>#REF!</v>
      </c>
      <c r="C1542" s="419" t="e">
        <f>IF(Tabla46[[#This Row],[Tipos de Acciones]]="","",'Formulario PPGR1'!#REF!)</f>
        <v>#REF!</v>
      </c>
      <c r="D1542" s="419" t="e">
        <f>IF(Tabla46[[#This Row],[Tipos de Acciones]]="","",'Formulario PPGR1'!#REF!)</f>
        <v>#REF!</v>
      </c>
      <c r="E1542" s="419" t="e">
        <f>IF(Tabla46[[#This Row],[Tipos de Acciones]]="","",'Formulario PPGR1'!#REF!)</f>
        <v>#REF!</v>
      </c>
      <c r="F1542" s="419" t="e">
        <f>IF(Tabla46[[#This Row],[Tipos de Acciones]]="","",'Formulario PPGR1'!#REF!)</f>
        <v>#REF!</v>
      </c>
      <c r="G1542" s="416" t="s">
        <v>936</v>
      </c>
      <c r="H1542" s="416" t="s">
        <v>2221</v>
      </c>
      <c r="I1542" s="417" t="s">
        <v>2222</v>
      </c>
      <c r="J1542" s="416" t="s">
        <v>2222</v>
      </c>
      <c r="K1542" s="418" t="s">
        <v>2223</v>
      </c>
      <c r="L1542" s="416" t="s">
        <v>469</v>
      </c>
      <c r="M1542" s="316" t="s">
        <v>2320</v>
      </c>
      <c r="N1542" s="316" t="s">
        <v>1156</v>
      </c>
      <c r="O1542" s="415" t="s">
        <v>2200</v>
      </c>
      <c r="P1542" s="318" t="s">
        <v>1156</v>
      </c>
      <c r="Q1542" s="293" t="s">
        <v>2201</v>
      </c>
      <c r="R1542" s="293">
        <v>2</v>
      </c>
      <c r="S1542" s="517">
        <v>43660</v>
      </c>
      <c r="T1542" s="520" t="e">
        <f>+[1]!Tabla46[[#This Row],[Precio Unitario]]*[1]!Tabla46[[#This Row],[Cantidad de Insumos]]</f>
        <v>#REF!</v>
      </c>
      <c r="U1542" s="414">
        <v>261901</v>
      </c>
      <c r="V1542" s="328" t="s">
        <v>926</v>
      </c>
      <c r="W1542" s="420"/>
    </row>
    <row r="1543" spans="2:23" ht="18.75" hidden="1" customHeight="1" x14ac:dyDescent="0.2">
      <c r="B1543" s="419" t="e">
        <f>IF(Tabla46[[#This Row],[Tipos de Acciones]]="","",CONCATENATE(Tabla46[[#This Row],[POA]],".",Tabla46[[#This Row],[SRS]],".",Tabla46[[#This Row],[AREA]],".",Tabla46[[#This Row],[TIPO]]))</f>
        <v>#REF!</v>
      </c>
      <c r="C1543" s="419" t="e">
        <f>IF(Tabla46[[#This Row],[Tipos de Acciones]]="","",'Formulario PPGR1'!#REF!)</f>
        <v>#REF!</v>
      </c>
      <c r="D1543" s="419" t="e">
        <f>IF(Tabla46[[#This Row],[Tipos de Acciones]]="","",'Formulario PPGR1'!#REF!)</f>
        <v>#REF!</v>
      </c>
      <c r="E1543" s="419" t="e">
        <f>IF(Tabla46[[#This Row],[Tipos de Acciones]]="","",'Formulario PPGR1'!#REF!)</f>
        <v>#REF!</v>
      </c>
      <c r="F1543" s="419" t="e">
        <f>IF(Tabla46[[#This Row],[Tipos de Acciones]]="","",'Formulario PPGR1'!#REF!)</f>
        <v>#REF!</v>
      </c>
      <c r="G1543" s="416" t="s">
        <v>936</v>
      </c>
      <c r="H1543" s="416" t="s">
        <v>2221</v>
      </c>
      <c r="I1543" s="417" t="s">
        <v>2224</v>
      </c>
      <c r="J1543" s="416" t="s">
        <v>2224</v>
      </c>
      <c r="K1543" s="418" t="s">
        <v>2225</v>
      </c>
      <c r="L1543" s="416" t="s">
        <v>469</v>
      </c>
      <c r="M1543" s="316" t="s">
        <v>2320</v>
      </c>
      <c r="N1543" s="316" t="s">
        <v>1156</v>
      </c>
      <c r="O1543" s="415" t="s">
        <v>2200</v>
      </c>
      <c r="P1543" s="318" t="s">
        <v>1156</v>
      </c>
      <c r="Q1543" s="293" t="s">
        <v>2201</v>
      </c>
      <c r="R1543" s="293">
        <v>1</v>
      </c>
      <c r="S1543" s="517">
        <v>44333.33</v>
      </c>
      <c r="T1543" s="520" t="e">
        <f>+[1]!Tabla46[[#This Row],[Precio Unitario]]*[1]!Tabla46[[#This Row],[Cantidad de Insumos]]</f>
        <v>#REF!</v>
      </c>
      <c r="U1543" s="414">
        <v>239301</v>
      </c>
      <c r="V1543" s="328" t="s">
        <v>926</v>
      </c>
      <c r="W1543" s="420"/>
    </row>
    <row r="1544" spans="2:23" ht="18.75" hidden="1" customHeight="1" x14ac:dyDescent="0.2">
      <c r="B1544" s="419" t="e">
        <f>IF(Tabla46[[#This Row],[Tipos de Acciones]]="","",CONCATENATE(Tabla46[[#This Row],[POA]],".",Tabla46[[#This Row],[SRS]],".",Tabla46[[#This Row],[AREA]],".",Tabla46[[#This Row],[TIPO]]))</f>
        <v>#REF!</v>
      </c>
      <c r="C1544" s="419" t="e">
        <f>IF(Tabla46[[#This Row],[Tipos de Acciones]]="","",'Formulario PPGR1'!#REF!)</f>
        <v>#REF!</v>
      </c>
      <c r="D1544" s="419" t="e">
        <f>IF(Tabla46[[#This Row],[Tipos de Acciones]]="","",'Formulario PPGR1'!#REF!)</f>
        <v>#REF!</v>
      </c>
      <c r="E1544" s="419" t="e">
        <f>IF(Tabla46[[#This Row],[Tipos de Acciones]]="","",'Formulario PPGR1'!#REF!)</f>
        <v>#REF!</v>
      </c>
      <c r="F1544" s="419" t="e">
        <f>IF(Tabla46[[#This Row],[Tipos de Acciones]]="","",'Formulario PPGR1'!#REF!)</f>
        <v>#REF!</v>
      </c>
      <c r="G1544" s="416" t="s">
        <v>936</v>
      </c>
      <c r="H1544" s="416" t="s">
        <v>2221</v>
      </c>
      <c r="I1544" s="417" t="s">
        <v>2222</v>
      </c>
      <c r="J1544" s="416" t="s">
        <v>2222</v>
      </c>
      <c r="K1544" s="418" t="s">
        <v>2226</v>
      </c>
      <c r="L1544" s="416" t="s">
        <v>469</v>
      </c>
      <c r="M1544" s="316" t="s">
        <v>2320</v>
      </c>
      <c r="N1544" s="316" t="s">
        <v>1156</v>
      </c>
      <c r="O1544" s="415" t="s">
        <v>2200</v>
      </c>
      <c r="P1544" s="318" t="s">
        <v>1156</v>
      </c>
      <c r="Q1544" s="293" t="s">
        <v>2201</v>
      </c>
      <c r="R1544" s="293">
        <v>1</v>
      </c>
      <c r="S1544" s="517">
        <v>104465.4</v>
      </c>
      <c r="T1544" s="520" t="e">
        <f>+[1]!Tabla46[[#This Row],[Precio Unitario]]*[1]!Tabla46[[#This Row],[Cantidad de Insumos]]</f>
        <v>#REF!</v>
      </c>
      <c r="U1544" s="414">
        <v>261901</v>
      </c>
      <c r="V1544" s="328" t="s">
        <v>926</v>
      </c>
      <c r="W1544" s="420"/>
    </row>
    <row r="1545" spans="2:23" ht="18.75" hidden="1" customHeight="1" x14ac:dyDescent="0.2">
      <c r="B1545" s="419" t="e">
        <f>IF(Tabla46[[#This Row],[Tipos de Acciones]]="","",CONCATENATE(Tabla46[[#This Row],[POA]],".",Tabla46[[#This Row],[SRS]],".",Tabla46[[#This Row],[AREA]],".",Tabla46[[#This Row],[TIPO]]))</f>
        <v>#REF!</v>
      </c>
      <c r="C1545" s="419" t="e">
        <f>IF(Tabla46[[#This Row],[Tipos de Acciones]]="","",'Formulario PPGR1'!#REF!)</f>
        <v>#REF!</v>
      </c>
      <c r="D1545" s="419" t="e">
        <f>IF(Tabla46[[#This Row],[Tipos de Acciones]]="","",'Formulario PPGR1'!#REF!)</f>
        <v>#REF!</v>
      </c>
      <c r="E1545" s="419" t="e">
        <f>IF(Tabla46[[#This Row],[Tipos de Acciones]]="","",'Formulario PPGR1'!#REF!)</f>
        <v>#REF!</v>
      </c>
      <c r="F1545" s="419" t="e">
        <f>IF(Tabla46[[#This Row],[Tipos de Acciones]]="","",'Formulario PPGR1'!#REF!)</f>
        <v>#REF!</v>
      </c>
      <c r="G1545" s="416" t="s">
        <v>936</v>
      </c>
      <c r="H1545" s="416" t="s">
        <v>2221</v>
      </c>
      <c r="I1545" s="417" t="s">
        <v>2227</v>
      </c>
      <c r="J1545" s="416" t="s">
        <v>2227</v>
      </c>
      <c r="K1545" s="418" t="s">
        <v>2228</v>
      </c>
      <c r="L1545" s="416" t="s">
        <v>469</v>
      </c>
      <c r="M1545" s="316" t="s">
        <v>2320</v>
      </c>
      <c r="N1545" s="316" t="s">
        <v>1156</v>
      </c>
      <c r="O1545" s="415" t="s">
        <v>2200</v>
      </c>
      <c r="P1545" s="318" t="s">
        <v>1156</v>
      </c>
      <c r="Q1545" s="293" t="s">
        <v>2201</v>
      </c>
      <c r="R1545" s="293">
        <v>1</v>
      </c>
      <c r="S1545" s="517">
        <v>12836.04</v>
      </c>
      <c r="T1545" s="520" t="e">
        <f>+[1]!Tabla46[[#This Row],[Precio Unitario]]*[1]!Tabla46[[#This Row],[Cantidad de Insumos]]</f>
        <v>#REF!</v>
      </c>
      <c r="U1545" s="414">
        <v>239301</v>
      </c>
      <c r="V1545" s="328" t="s">
        <v>926</v>
      </c>
      <c r="W1545" s="420"/>
    </row>
    <row r="1546" spans="2:23" ht="18.75" customHeight="1" x14ac:dyDescent="0.2">
      <c r="B1546" s="419" t="e">
        <f>IF(Tabla46[[#This Row],[Tipos de Acciones]]="","",CONCATENATE(Tabla46[[#This Row],[POA]],".",Tabla46[[#This Row],[SRS]],".",Tabla46[[#This Row],[AREA]],".",Tabla46[[#This Row],[TIPO]]))</f>
        <v>#REF!</v>
      </c>
      <c r="C1546" s="419" t="e">
        <f>IF(Tabla46[[#This Row],[Tipos de Acciones]]="","",'Formulario PPGR1'!#REF!)</f>
        <v>#REF!</v>
      </c>
      <c r="D1546" s="419" t="e">
        <f>IF(Tabla46[[#This Row],[Tipos de Acciones]]="","",'Formulario PPGR1'!#REF!)</f>
        <v>#REF!</v>
      </c>
      <c r="E1546" s="419" t="e">
        <f>IF(Tabla46[[#This Row],[Tipos de Acciones]]="","",'Formulario PPGR1'!#REF!)</f>
        <v>#REF!</v>
      </c>
      <c r="F1546" s="419" t="e">
        <f>IF(Tabla46[[#This Row],[Tipos de Acciones]]="","",'Formulario PPGR1'!#REF!)</f>
        <v>#REF!</v>
      </c>
      <c r="G1546" s="416" t="s">
        <v>936</v>
      </c>
      <c r="H1546" s="416" t="s">
        <v>2221</v>
      </c>
      <c r="I1546" s="417" t="s">
        <v>2229</v>
      </c>
      <c r="J1546" s="416" t="s">
        <v>2229</v>
      </c>
      <c r="K1546" s="418" t="s">
        <v>2230</v>
      </c>
      <c r="L1546" s="416" t="s">
        <v>469</v>
      </c>
      <c r="M1546" s="316" t="s">
        <v>2320</v>
      </c>
      <c r="N1546" s="316" t="s">
        <v>1156</v>
      </c>
      <c r="O1546" s="415" t="s">
        <v>2200</v>
      </c>
      <c r="P1546" s="318" t="s">
        <v>1156</v>
      </c>
      <c r="Q1546" s="293" t="s">
        <v>2201</v>
      </c>
      <c r="R1546" s="293">
        <v>1</v>
      </c>
      <c r="S1546" s="517">
        <v>180000</v>
      </c>
      <c r="T1546" s="520" t="e">
        <f>+[1]!Tabla46[[#This Row],[Precio Unitario]]*[1]!Tabla46[[#This Row],[Cantidad de Insumos]]</f>
        <v>#REF!</v>
      </c>
      <c r="U1546" s="414">
        <v>263101</v>
      </c>
      <c r="V1546" s="328" t="s">
        <v>926</v>
      </c>
      <c r="W1546" s="420"/>
    </row>
    <row r="1547" spans="2:23" ht="18.75" hidden="1" customHeight="1" x14ac:dyDescent="0.2">
      <c r="B1547" s="419" t="e">
        <f>IF(Tabla46[[#This Row],[Tipos de Acciones]]="","",CONCATENATE(Tabla46[[#This Row],[POA]],".",Tabla46[[#This Row],[SRS]],".",Tabla46[[#This Row],[AREA]],".",Tabla46[[#This Row],[TIPO]]))</f>
        <v>#REF!</v>
      </c>
      <c r="C1547" s="419" t="e">
        <f>IF(Tabla46[[#This Row],[Tipos de Acciones]]="","",'Formulario PPGR1'!#REF!)</f>
        <v>#REF!</v>
      </c>
      <c r="D1547" s="419" t="e">
        <f>IF(Tabla46[[#This Row],[Tipos de Acciones]]="","",'Formulario PPGR1'!#REF!)</f>
        <v>#REF!</v>
      </c>
      <c r="E1547" s="419" t="e">
        <f>IF(Tabla46[[#This Row],[Tipos de Acciones]]="","",'Formulario PPGR1'!#REF!)</f>
        <v>#REF!</v>
      </c>
      <c r="F1547" s="419" t="e">
        <f>IF(Tabla46[[#This Row],[Tipos de Acciones]]="","",'Formulario PPGR1'!#REF!)</f>
        <v>#REF!</v>
      </c>
      <c r="G1547" s="416" t="s">
        <v>936</v>
      </c>
      <c r="H1547" s="416" t="s">
        <v>2221</v>
      </c>
      <c r="I1547" s="417" t="s">
        <v>2231</v>
      </c>
      <c r="J1547" s="416" t="s">
        <v>2231</v>
      </c>
      <c r="K1547" s="418" t="s">
        <v>2232</v>
      </c>
      <c r="L1547" s="416" t="s">
        <v>469</v>
      </c>
      <c r="M1547" s="316" t="s">
        <v>2320</v>
      </c>
      <c r="N1547" s="316" t="s">
        <v>1156</v>
      </c>
      <c r="O1547" s="415" t="s">
        <v>2200</v>
      </c>
      <c r="P1547" s="318" t="s">
        <v>1156</v>
      </c>
      <c r="Q1547" s="293" t="s">
        <v>2201</v>
      </c>
      <c r="R1547" s="293">
        <v>2</v>
      </c>
      <c r="S1547" s="517">
        <v>32099.97</v>
      </c>
      <c r="T1547" s="520" t="e">
        <f>+[1]!Tabla46[[#This Row],[Precio Unitario]]*[1]!Tabla46[[#This Row],[Cantidad de Insumos]]</f>
        <v>#REF!</v>
      </c>
      <c r="U1547" s="414">
        <v>239301</v>
      </c>
      <c r="V1547" s="328" t="s">
        <v>926</v>
      </c>
      <c r="W1547" s="420"/>
    </row>
    <row r="1548" spans="2:23" ht="18.75" hidden="1" customHeight="1" x14ac:dyDescent="0.2">
      <c r="B1548" s="419" t="e">
        <f>IF(Tabla46[[#This Row],[Tipos de Acciones]]="","",CONCATENATE(Tabla46[[#This Row],[POA]],".",Tabla46[[#This Row],[SRS]],".",Tabla46[[#This Row],[AREA]],".",Tabla46[[#This Row],[TIPO]]))</f>
        <v>#REF!</v>
      </c>
      <c r="C1548" s="419" t="e">
        <f>IF(Tabla46[[#This Row],[Tipos de Acciones]]="","",'Formulario PPGR1'!#REF!)</f>
        <v>#REF!</v>
      </c>
      <c r="D1548" s="419" t="e">
        <f>IF(Tabla46[[#This Row],[Tipos de Acciones]]="","",'Formulario PPGR1'!#REF!)</f>
        <v>#REF!</v>
      </c>
      <c r="E1548" s="419" t="e">
        <f>IF(Tabla46[[#This Row],[Tipos de Acciones]]="","",'Formulario PPGR1'!#REF!)</f>
        <v>#REF!</v>
      </c>
      <c r="F1548" s="419" t="e">
        <f>IF(Tabla46[[#This Row],[Tipos de Acciones]]="","",'Formulario PPGR1'!#REF!)</f>
        <v>#REF!</v>
      </c>
      <c r="G1548" s="416" t="s">
        <v>936</v>
      </c>
      <c r="H1548" s="416" t="s">
        <v>2221</v>
      </c>
      <c r="I1548" s="417" t="s">
        <v>2233</v>
      </c>
      <c r="J1548" s="416" t="s">
        <v>2234</v>
      </c>
      <c r="K1548" s="418" t="s">
        <v>2235</v>
      </c>
      <c r="L1548" s="416" t="s">
        <v>469</v>
      </c>
      <c r="M1548" s="316" t="s">
        <v>2320</v>
      </c>
      <c r="N1548" s="316" t="s">
        <v>1156</v>
      </c>
      <c r="O1548" s="415" t="s">
        <v>2200</v>
      </c>
      <c r="P1548" s="318" t="s">
        <v>1156</v>
      </c>
      <c r="Q1548" s="293" t="s">
        <v>2201</v>
      </c>
      <c r="R1548" s="293">
        <v>1</v>
      </c>
      <c r="S1548" s="517">
        <v>8270</v>
      </c>
      <c r="T1548" s="520" t="e">
        <f>+[1]!Tabla46[[#This Row],[Precio Unitario]]*[1]!Tabla46[[#This Row],[Cantidad de Insumos]]</f>
        <v>#REF!</v>
      </c>
      <c r="U1548" s="414">
        <v>239301</v>
      </c>
      <c r="V1548" s="328" t="s">
        <v>926</v>
      </c>
      <c r="W1548" s="420"/>
    </row>
    <row r="1549" spans="2:23" ht="18.75" hidden="1" customHeight="1" x14ac:dyDescent="0.2">
      <c r="B1549" s="419" t="e">
        <f>IF(Tabla46[[#This Row],[Tipos de Acciones]]="","",CONCATENATE(Tabla46[[#This Row],[POA]],".",Tabla46[[#This Row],[SRS]],".",Tabla46[[#This Row],[AREA]],".",Tabla46[[#This Row],[TIPO]]))</f>
        <v>#REF!</v>
      </c>
      <c r="C1549" s="419" t="e">
        <f>IF(Tabla46[[#This Row],[Tipos de Acciones]]="","",'Formulario PPGR1'!#REF!)</f>
        <v>#REF!</v>
      </c>
      <c r="D1549" s="419" t="e">
        <f>IF(Tabla46[[#This Row],[Tipos de Acciones]]="","",'Formulario PPGR1'!#REF!)</f>
        <v>#REF!</v>
      </c>
      <c r="E1549" s="419" t="e">
        <f>IF(Tabla46[[#This Row],[Tipos de Acciones]]="","",'Formulario PPGR1'!#REF!)</f>
        <v>#REF!</v>
      </c>
      <c r="F1549" s="419" t="e">
        <f>IF(Tabla46[[#This Row],[Tipos de Acciones]]="","",'Formulario PPGR1'!#REF!)</f>
        <v>#REF!</v>
      </c>
      <c r="G1549" s="416" t="s">
        <v>936</v>
      </c>
      <c r="H1549" s="416" t="s">
        <v>2221</v>
      </c>
      <c r="I1549" s="417" t="s">
        <v>2236</v>
      </c>
      <c r="J1549" s="416" t="s">
        <v>2236</v>
      </c>
      <c r="K1549" s="418" t="s">
        <v>2237</v>
      </c>
      <c r="L1549" s="416" t="s">
        <v>469</v>
      </c>
      <c r="M1549" s="316" t="s">
        <v>2320</v>
      </c>
      <c r="N1549" s="316" t="s">
        <v>1156</v>
      </c>
      <c r="O1549" s="415" t="s">
        <v>2200</v>
      </c>
      <c r="P1549" s="318" t="s">
        <v>1156</v>
      </c>
      <c r="Q1549" s="293" t="s">
        <v>2201</v>
      </c>
      <c r="R1549" s="293">
        <v>2</v>
      </c>
      <c r="S1549" s="517">
        <v>15733.33</v>
      </c>
      <c r="T1549" s="520" t="e">
        <f>+[1]!Tabla46[[#This Row],[Precio Unitario]]*[1]!Tabla46[[#This Row],[Cantidad de Insumos]]</f>
        <v>#REF!</v>
      </c>
      <c r="U1549" s="414">
        <v>239301</v>
      </c>
      <c r="V1549" s="328" t="s">
        <v>926</v>
      </c>
      <c r="W1549" s="420"/>
    </row>
    <row r="1550" spans="2:23" ht="18.75" hidden="1" customHeight="1" x14ac:dyDescent="0.2">
      <c r="B1550" s="419" t="e">
        <f>IF(Tabla46[[#This Row],[Tipos de Acciones]]="","",CONCATENATE(Tabla46[[#This Row],[POA]],".",Tabla46[[#This Row],[SRS]],".",Tabla46[[#This Row],[AREA]],".",Tabla46[[#This Row],[TIPO]]))</f>
        <v>#REF!</v>
      </c>
      <c r="C1550" s="419" t="e">
        <f>IF(Tabla46[[#This Row],[Tipos de Acciones]]="","",'Formulario PPGR1'!#REF!)</f>
        <v>#REF!</v>
      </c>
      <c r="D1550" s="419" t="e">
        <f>IF(Tabla46[[#This Row],[Tipos de Acciones]]="","",'Formulario PPGR1'!#REF!)</f>
        <v>#REF!</v>
      </c>
      <c r="E1550" s="419" t="e">
        <f>IF(Tabla46[[#This Row],[Tipos de Acciones]]="","",'Formulario PPGR1'!#REF!)</f>
        <v>#REF!</v>
      </c>
      <c r="F1550" s="419" t="e">
        <f>IF(Tabla46[[#This Row],[Tipos de Acciones]]="","",'Formulario PPGR1'!#REF!)</f>
        <v>#REF!</v>
      </c>
      <c r="G1550" s="416" t="s">
        <v>936</v>
      </c>
      <c r="H1550" s="416" t="s">
        <v>2221</v>
      </c>
      <c r="I1550" s="417" t="s">
        <v>2236</v>
      </c>
      <c r="J1550" s="416" t="s">
        <v>2236</v>
      </c>
      <c r="K1550" s="418" t="s">
        <v>2238</v>
      </c>
      <c r="L1550" s="416" t="s">
        <v>469</v>
      </c>
      <c r="M1550" s="316" t="s">
        <v>2320</v>
      </c>
      <c r="N1550" s="316" t="s">
        <v>1156</v>
      </c>
      <c r="O1550" s="415" t="s">
        <v>2200</v>
      </c>
      <c r="P1550" s="318" t="s">
        <v>1156</v>
      </c>
      <c r="Q1550" s="293" t="s">
        <v>2201</v>
      </c>
      <c r="R1550" s="293">
        <v>2</v>
      </c>
      <c r="S1550" s="517">
        <v>4500</v>
      </c>
      <c r="T1550" s="520" t="e">
        <f>+[1]!Tabla46[[#This Row],[Precio Unitario]]*[1]!Tabla46[[#This Row],[Cantidad de Insumos]]</f>
        <v>#REF!</v>
      </c>
      <c r="U1550" s="414">
        <v>239301</v>
      </c>
      <c r="V1550" s="328" t="s">
        <v>926</v>
      </c>
      <c r="W1550" s="420"/>
    </row>
    <row r="1551" spans="2:23" ht="18.75" hidden="1" customHeight="1" x14ac:dyDescent="0.2">
      <c r="B1551" s="419" t="e">
        <f>IF(Tabla46[[#This Row],[Tipos de Acciones]]="","",CONCATENATE(Tabla46[[#This Row],[POA]],".",Tabla46[[#This Row],[SRS]],".",Tabla46[[#This Row],[AREA]],".",Tabla46[[#This Row],[TIPO]]))</f>
        <v>#REF!</v>
      </c>
      <c r="C1551" s="419" t="e">
        <f>IF(Tabla46[[#This Row],[Tipos de Acciones]]="","",'Formulario PPGR1'!#REF!)</f>
        <v>#REF!</v>
      </c>
      <c r="D1551" s="419" t="e">
        <f>IF(Tabla46[[#This Row],[Tipos de Acciones]]="","",'Formulario PPGR1'!#REF!)</f>
        <v>#REF!</v>
      </c>
      <c r="E1551" s="419" t="e">
        <f>IF(Tabla46[[#This Row],[Tipos de Acciones]]="","",'Formulario PPGR1'!#REF!)</f>
        <v>#REF!</v>
      </c>
      <c r="F1551" s="419" t="e">
        <f>IF(Tabla46[[#This Row],[Tipos de Acciones]]="","",'Formulario PPGR1'!#REF!)</f>
        <v>#REF!</v>
      </c>
      <c r="G1551" s="416" t="s">
        <v>936</v>
      </c>
      <c r="H1551" s="416" t="s">
        <v>2221</v>
      </c>
      <c r="I1551" s="417" t="s">
        <v>2236</v>
      </c>
      <c r="J1551" s="416" t="s">
        <v>2236</v>
      </c>
      <c r="K1551" s="418" t="s">
        <v>2239</v>
      </c>
      <c r="L1551" s="416" t="s">
        <v>469</v>
      </c>
      <c r="M1551" s="316" t="s">
        <v>2320</v>
      </c>
      <c r="N1551" s="316" t="s">
        <v>1156</v>
      </c>
      <c r="O1551" s="415" t="s">
        <v>2200</v>
      </c>
      <c r="P1551" s="318" t="s">
        <v>1156</v>
      </c>
      <c r="Q1551" s="293" t="s">
        <v>2201</v>
      </c>
      <c r="R1551" s="293">
        <v>2</v>
      </c>
      <c r="S1551" s="517">
        <v>15733.33</v>
      </c>
      <c r="T1551" s="520" t="e">
        <f>+[1]!Tabla46[[#This Row],[Precio Unitario]]*[1]!Tabla46[[#This Row],[Cantidad de Insumos]]</f>
        <v>#REF!</v>
      </c>
      <c r="U1551" s="414">
        <v>239301</v>
      </c>
      <c r="V1551" s="328" t="s">
        <v>926</v>
      </c>
      <c r="W1551" s="420"/>
    </row>
    <row r="1552" spans="2:23" ht="18.75" hidden="1" customHeight="1" x14ac:dyDescent="0.2">
      <c r="B1552" s="419" t="e">
        <f>IF(Tabla46[[#This Row],[Tipos de Acciones]]="","",CONCATENATE(Tabla46[[#This Row],[POA]],".",Tabla46[[#This Row],[SRS]],".",Tabla46[[#This Row],[AREA]],".",Tabla46[[#This Row],[TIPO]]))</f>
        <v>#REF!</v>
      </c>
      <c r="C1552" s="419" t="e">
        <f>IF(Tabla46[[#This Row],[Tipos de Acciones]]="","",'Formulario PPGR1'!#REF!)</f>
        <v>#REF!</v>
      </c>
      <c r="D1552" s="419" t="e">
        <f>IF(Tabla46[[#This Row],[Tipos de Acciones]]="","",'Formulario PPGR1'!#REF!)</f>
        <v>#REF!</v>
      </c>
      <c r="E1552" s="419" t="e">
        <f>IF(Tabla46[[#This Row],[Tipos de Acciones]]="","",'Formulario PPGR1'!#REF!)</f>
        <v>#REF!</v>
      </c>
      <c r="F1552" s="419" t="e">
        <f>IF(Tabla46[[#This Row],[Tipos de Acciones]]="","",'Formulario PPGR1'!#REF!)</f>
        <v>#REF!</v>
      </c>
      <c r="G1552" s="416" t="s">
        <v>936</v>
      </c>
      <c r="H1552" s="416" t="s">
        <v>2221</v>
      </c>
      <c r="I1552" s="417" t="s">
        <v>2236</v>
      </c>
      <c r="J1552" s="416" t="s">
        <v>2236</v>
      </c>
      <c r="K1552" s="418" t="s">
        <v>2240</v>
      </c>
      <c r="L1552" s="416" t="s">
        <v>469</v>
      </c>
      <c r="M1552" s="316" t="s">
        <v>2320</v>
      </c>
      <c r="N1552" s="316" t="s">
        <v>1156</v>
      </c>
      <c r="O1552" s="415" t="s">
        <v>2200</v>
      </c>
      <c r="P1552" s="318" t="s">
        <v>1156</v>
      </c>
      <c r="Q1552" s="293" t="s">
        <v>2201</v>
      </c>
      <c r="R1552" s="293">
        <v>2</v>
      </c>
      <c r="S1552" s="517">
        <v>4500</v>
      </c>
      <c r="T1552" s="520" t="e">
        <f>+[1]!Tabla46[[#This Row],[Precio Unitario]]*[1]!Tabla46[[#This Row],[Cantidad de Insumos]]</f>
        <v>#REF!</v>
      </c>
      <c r="U1552" s="414">
        <v>239301</v>
      </c>
      <c r="V1552" s="328" t="s">
        <v>926</v>
      </c>
      <c r="W1552" s="420"/>
    </row>
    <row r="1553" spans="2:23" ht="18.75" hidden="1" customHeight="1" x14ac:dyDescent="0.2">
      <c r="B1553" s="419" t="e">
        <f>IF(Tabla46[[#This Row],[Tipos de Acciones]]="","",CONCATENATE(Tabla46[[#This Row],[POA]],".",Tabla46[[#This Row],[SRS]],".",Tabla46[[#This Row],[AREA]],".",Tabla46[[#This Row],[TIPO]]))</f>
        <v>#REF!</v>
      </c>
      <c r="C1553" s="419" t="e">
        <f>IF(Tabla46[[#This Row],[Tipos de Acciones]]="","",'Formulario PPGR1'!#REF!)</f>
        <v>#REF!</v>
      </c>
      <c r="D1553" s="419" t="e">
        <f>IF(Tabla46[[#This Row],[Tipos de Acciones]]="","",'Formulario PPGR1'!#REF!)</f>
        <v>#REF!</v>
      </c>
      <c r="E1553" s="419" t="e">
        <f>IF(Tabla46[[#This Row],[Tipos de Acciones]]="","",'Formulario PPGR1'!#REF!)</f>
        <v>#REF!</v>
      </c>
      <c r="F1553" s="419" t="e">
        <f>IF(Tabla46[[#This Row],[Tipos de Acciones]]="","",'Formulario PPGR1'!#REF!)</f>
        <v>#REF!</v>
      </c>
      <c r="G1553" s="416" t="s">
        <v>936</v>
      </c>
      <c r="H1553" s="416" t="s">
        <v>2221</v>
      </c>
      <c r="I1553" s="417" t="s">
        <v>2241</v>
      </c>
      <c r="J1553" s="416" t="s">
        <v>2241</v>
      </c>
      <c r="K1553" s="418" t="s">
        <v>2242</v>
      </c>
      <c r="L1553" s="416" t="s">
        <v>469</v>
      </c>
      <c r="M1553" s="316" t="s">
        <v>2320</v>
      </c>
      <c r="N1553" s="316" t="s">
        <v>1156</v>
      </c>
      <c r="O1553" s="415" t="s">
        <v>2200</v>
      </c>
      <c r="P1553" s="318" t="s">
        <v>1156</v>
      </c>
      <c r="Q1553" s="293" t="s">
        <v>2201</v>
      </c>
      <c r="R1553" s="293">
        <v>2</v>
      </c>
      <c r="S1553" s="517">
        <v>980</v>
      </c>
      <c r="T1553" s="520" t="e">
        <f>+[1]!Tabla46[[#This Row],[Precio Unitario]]*[1]!Tabla46[[#This Row],[Cantidad de Insumos]]</f>
        <v>#REF!</v>
      </c>
      <c r="U1553" s="414">
        <v>239301</v>
      </c>
      <c r="V1553" s="328" t="s">
        <v>926</v>
      </c>
      <c r="W1553" s="420"/>
    </row>
    <row r="1554" spans="2:23" ht="18.75" hidden="1" customHeight="1" x14ac:dyDescent="0.2">
      <c r="B1554" s="419" t="e">
        <f>IF(Tabla46[[#This Row],[Tipos de Acciones]]="","",CONCATENATE(Tabla46[[#This Row],[POA]],".",Tabla46[[#This Row],[SRS]],".",Tabla46[[#This Row],[AREA]],".",Tabla46[[#This Row],[TIPO]]))</f>
        <v>#REF!</v>
      </c>
      <c r="C1554" s="419" t="e">
        <f>IF(Tabla46[[#This Row],[Tipos de Acciones]]="","",'Formulario PPGR1'!#REF!)</f>
        <v>#REF!</v>
      </c>
      <c r="D1554" s="419" t="e">
        <f>IF(Tabla46[[#This Row],[Tipos de Acciones]]="","",'Formulario PPGR1'!#REF!)</f>
        <v>#REF!</v>
      </c>
      <c r="E1554" s="419" t="e">
        <f>IF(Tabla46[[#This Row],[Tipos de Acciones]]="","",'Formulario PPGR1'!#REF!)</f>
        <v>#REF!</v>
      </c>
      <c r="F1554" s="419" t="e">
        <f>IF(Tabla46[[#This Row],[Tipos de Acciones]]="","",'Formulario PPGR1'!#REF!)</f>
        <v>#REF!</v>
      </c>
      <c r="G1554" s="416" t="s">
        <v>936</v>
      </c>
      <c r="H1554" s="416" t="s">
        <v>2221</v>
      </c>
      <c r="I1554" s="417" t="s">
        <v>2241</v>
      </c>
      <c r="J1554" s="416" t="s">
        <v>2241</v>
      </c>
      <c r="K1554" s="418" t="s">
        <v>2243</v>
      </c>
      <c r="L1554" s="416" t="s">
        <v>469</v>
      </c>
      <c r="M1554" s="316" t="s">
        <v>2320</v>
      </c>
      <c r="N1554" s="316" t="s">
        <v>1156</v>
      </c>
      <c r="O1554" s="415" t="s">
        <v>2200</v>
      </c>
      <c r="P1554" s="318" t="s">
        <v>1156</v>
      </c>
      <c r="Q1554" s="293" t="s">
        <v>2201</v>
      </c>
      <c r="R1554" s="293">
        <v>2</v>
      </c>
      <c r="S1554" s="517">
        <v>3520</v>
      </c>
      <c r="T1554" s="520" t="e">
        <f>+[1]!Tabla46[[#This Row],[Precio Unitario]]*[1]!Tabla46[[#This Row],[Cantidad de Insumos]]</f>
        <v>#REF!</v>
      </c>
      <c r="U1554" s="414">
        <v>239301</v>
      </c>
      <c r="V1554" s="328" t="s">
        <v>926</v>
      </c>
      <c r="W1554" s="420"/>
    </row>
    <row r="1555" spans="2:23" ht="18.75" hidden="1" customHeight="1" x14ac:dyDescent="0.2">
      <c r="B1555" s="419" t="e">
        <f>IF(Tabla46[[#This Row],[Tipos de Acciones]]="","",CONCATENATE(Tabla46[[#This Row],[POA]],".",Tabla46[[#This Row],[SRS]],".",Tabla46[[#This Row],[AREA]],".",Tabla46[[#This Row],[TIPO]]))</f>
        <v>#REF!</v>
      </c>
      <c r="C1555" s="419" t="e">
        <f>IF(Tabla46[[#This Row],[Tipos de Acciones]]="","",'Formulario PPGR1'!#REF!)</f>
        <v>#REF!</v>
      </c>
      <c r="D1555" s="419" t="e">
        <f>IF(Tabla46[[#This Row],[Tipos de Acciones]]="","",'Formulario PPGR1'!#REF!)</f>
        <v>#REF!</v>
      </c>
      <c r="E1555" s="419" t="e">
        <f>IF(Tabla46[[#This Row],[Tipos de Acciones]]="","",'Formulario PPGR1'!#REF!)</f>
        <v>#REF!</v>
      </c>
      <c r="F1555" s="419" t="e">
        <f>IF(Tabla46[[#This Row],[Tipos de Acciones]]="","",'Formulario PPGR1'!#REF!)</f>
        <v>#REF!</v>
      </c>
      <c r="G1555" s="416" t="s">
        <v>936</v>
      </c>
      <c r="H1555" s="416" t="s">
        <v>2221</v>
      </c>
      <c r="I1555" s="417" t="s">
        <v>2244</v>
      </c>
      <c r="J1555" s="416" t="s">
        <v>2244</v>
      </c>
      <c r="K1555" s="418" t="s">
        <v>2245</v>
      </c>
      <c r="L1555" s="416" t="s">
        <v>469</v>
      </c>
      <c r="M1555" s="316" t="s">
        <v>2320</v>
      </c>
      <c r="N1555" s="316" t="s">
        <v>1156</v>
      </c>
      <c r="O1555" s="415" t="s">
        <v>2200</v>
      </c>
      <c r="P1555" s="318" t="s">
        <v>1156</v>
      </c>
      <c r="Q1555" s="293" t="s">
        <v>2201</v>
      </c>
      <c r="R1555" s="293">
        <v>1</v>
      </c>
      <c r="S1555" s="517">
        <v>14666.65</v>
      </c>
      <c r="T1555" s="520" t="e">
        <f>+[1]!Tabla46[[#This Row],[Precio Unitario]]*[1]!Tabla46[[#This Row],[Cantidad de Insumos]]</f>
        <v>#REF!</v>
      </c>
      <c r="U1555" s="414">
        <v>239601</v>
      </c>
      <c r="V1555" s="328" t="s">
        <v>926</v>
      </c>
      <c r="W1555" s="420"/>
    </row>
    <row r="1556" spans="2:23" ht="18.75" hidden="1" customHeight="1" x14ac:dyDescent="0.2">
      <c r="B1556" s="419" t="e">
        <f>IF(Tabla46[[#This Row],[Tipos de Acciones]]="","",CONCATENATE(Tabla46[[#This Row],[POA]],".",Tabla46[[#This Row],[SRS]],".",Tabla46[[#This Row],[AREA]],".",Tabla46[[#This Row],[TIPO]]))</f>
        <v>#REF!</v>
      </c>
      <c r="C1556" s="419" t="e">
        <f>IF(Tabla46[[#This Row],[Tipos de Acciones]]="","",'Formulario PPGR1'!#REF!)</f>
        <v>#REF!</v>
      </c>
      <c r="D1556" s="419" t="e">
        <f>IF(Tabla46[[#This Row],[Tipos de Acciones]]="","",'Formulario PPGR1'!#REF!)</f>
        <v>#REF!</v>
      </c>
      <c r="E1556" s="419" t="e">
        <f>IF(Tabla46[[#This Row],[Tipos de Acciones]]="","",'Formulario PPGR1'!#REF!)</f>
        <v>#REF!</v>
      </c>
      <c r="F1556" s="419" t="e">
        <f>IF(Tabla46[[#This Row],[Tipos de Acciones]]="","",'Formulario PPGR1'!#REF!)</f>
        <v>#REF!</v>
      </c>
      <c r="G1556" s="416" t="s">
        <v>936</v>
      </c>
      <c r="H1556" s="416" t="s">
        <v>2221</v>
      </c>
      <c r="I1556" s="417" t="s">
        <v>2246</v>
      </c>
      <c r="J1556" s="416" t="s">
        <v>2246</v>
      </c>
      <c r="K1556" s="418" t="s">
        <v>2247</v>
      </c>
      <c r="L1556" s="416" t="s">
        <v>469</v>
      </c>
      <c r="M1556" s="316" t="s">
        <v>2320</v>
      </c>
      <c r="N1556" s="316" t="s">
        <v>1156</v>
      </c>
      <c r="O1556" s="415" t="s">
        <v>2200</v>
      </c>
      <c r="P1556" s="318" t="s">
        <v>1156</v>
      </c>
      <c r="Q1556" s="293" t="s">
        <v>2201</v>
      </c>
      <c r="R1556" s="293">
        <v>1</v>
      </c>
      <c r="S1556" s="517">
        <v>257712</v>
      </c>
      <c r="T1556" s="520" t="e">
        <f>+[1]!Tabla46[[#This Row],[Precio Unitario]]*[1]!Tabla46[[#This Row],[Cantidad de Insumos]]</f>
        <v>#REF!</v>
      </c>
      <c r="U1556" s="414">
        <v>261401</v>
      </c>
      <c r="V1556" s="328" t="s">
        <v>926</v>
      </c>
      <c r="W1556" s="420"/>
    </row>
    <row r="1557" spans="2:23" ht="18.75" hidden="1" customHeight="1" x14ac:dyDescent="0.2">
      <c r="B1557" s="419" t="e">
        <f>IF(Tabla46[[#This Row],[Tipos de Acciones]]="","",CONCATENATE(Tabla46[[#This Row],[POA]],".",Tabla46[[#This Row],[SRS]],".",Tabla46[[#This Row],[AREA]],".",Tabla46[[#This Row],[TIPO]]))</f>
        <v>#REF!</v>
      </c>
      <c r="C1557" s="419" t="e">
        <f>IF(Tabla46[[#This Row],[Tipos de Acciones]]="","",'Formulario PPGR1'!#REF!)</f>
        <v>#REF!</v>
      </c>
      <c r="D1557" s="419" t="e">
        <f>IF(Tabla46[[#This Row],[Tipos de Acciones]]="","",'Formulario PPGR1'!#REF!)</f>
        <v>#REF!</v>
      </c>
      <c r="E1557" s="419" t="e">
        <f>IF(Tabla46[[#This Row],[Tipos de Acciones]]="","",'Formulario PPGR1'!#REF!)</f>
        <v>#REF!</v>
      </c>
      <c r="F1557" s="419" t="e">
        <f>IF(Tabla46[[#This Row],[Tipos de Acciones]]="","",'Formulario PPGR1'!#REF!)</f>
        <v>#REF!</v>
      </c>
      <c r="G1557" s="416" t="s">
        <v>936</v>
      </c>
      <c r="H1557" s="416" t="s">
        <v>2209</v>
      </c>
      <c r="I1557" s="417" t="s">
        <v>2200</v>
      </c>
      <c r="J1557" s="416" t="s">
        <v>2248</v>
      </c>
      <c r="K1557" s="418" t="s">
        <v>2248</v>
      </c>
      <c r="L1557" s="416" t="s">
        <v>469</v>
      </c>
      <c r="M1557" s="316" t="s">
        <v>2320</v>
      </c>
      <c r="N1557" s="316" t="s">
        <v>1156</v>
      </c>
      <c r="O1557" s="415" t="s">
        <v>2200</v>
      </c>
      <c r="P1557" s="318" t="s">
        <v>1156</v>
      </c>
      <c r="Q1557" s="293" t="s">
        <v>2201</v>
      </c>
      <c r="R1557" s="293">
        <v>1</v>
      </c>
      <c r="S1557" s="517">
        <v>30000</v>
      </c>
      <c r="T1557" s="520" t="e">
        <f>+[1]!Tabla46[[#This Row],[Precio Unitario]]*[1]!Tabla46[[#This Row],[Cantidad de Insumos]]</f>
        <v>#REF!</v>
      </c>
      <c r="U1557" s="414">
        <v>265801</v>
      </c>
      <c r="V1557" s="328" t="s">
        <v>926</v>
      </c>
      <c r="W1557" s="420"/>
    </row>
    <row r="1558" spans="2:23" ht="18.75" hidden="1" customHeight="1" x14ac:dyDescent="0.2">
      <c r="B1558" s="419" t="e">
        <f>IF(Tabla46[[#This Row],[Tipos de Acciones]]="","",CONCATENATE(Tabla46[[#This Row],[POA]],".",Tabla46[[#This Row],[SRS]],".",Tabla46[[#This Row],[AREA]],".",Tabla46[[#This Row],[TIPO]]))</f>
        <v>#REF!</v>
      </c>
      <c r="C1558" s="419" t="e">
        <f>IF(Tabla46[[#This Row],[Tipos de Acciones]]="","",'Formulario PPGR1'!#REF!)</f>
        <v>#REF!</v>
      </c>
      <c r="D1558" s="419" t="e">
        <f>IF(Tabla46[[#This Row],[Tipos de Acciones]]="","",'Formulario PPGR1'!#REF!)</f>
        <v>#REF!</v>
      </c>
      <c r="E1558" s="419" t="e">
        <f>IF(Tabla46[[#This Row],[Tipos de Acciones]]="","",'Formulario PPGR1'!#REF!)</f>
        <v>#REF!</v>
      </c>
      <c r="F1558" s="419" t="e">
        <f>IF(Tabla46[[#This Row],[Tipos de Acciones]]="","",'Formulario PPGR1'!#REF!)</f>
        <v>#REF!</v>
      </c>
      <c r="G1558" s="416" t="s">
        <v>934</v>
      </c>
      <c r="H1558" s="416" t="s">
        <v>2209</v>
      </c>
      <c r="I1558" s="417" t="s">
        <v>2200</v>
      </c>
      <c r="J1558" s="416" t="s">
        <v>2248</v>
      </c>
      <c r="K1558" s="418" t="s">
        <v>2248</v>
      </c>
      <c r="L1558" s="416" t="s">
        <v>469</v>
      </c>
      <c r="M1558" s="316" t="s">
        <v>2320</v>
      </c>
      <c r="N1558" s="316" t="s">
        <v>1156</v>
      </c>
      <c r="O1558" s="415" t="s">
        <v>2200</v>
      </c>
      <c r="P1558" s="318" t="s">
        <v>1156</v>
      </c>
      <c r="Q1558" s="293" t="s">
        <v>2201</v>
      </c>
      <c r="R1558" s="293">
        <v>3</v>
      </c>
      <c r="S1558" s="517">
        <v>5000</v>
      </c>
      <c r="T1558" s="520" t="e">
        <f>+[1]!Tabla46[[#This Row],[Precio Unitario]]*[1]!Tabla46[[#This Row],[Cantidad de Insumos]]</f>
        <v>#REF!</v>
      </c>
      <c r="U1558" s="414">
        <v>265801</v>
      </c>
      <c r="V1558" s="328" t="s">
        <v>926</v>
      </c>
      <c r="W1558" s="420"/>
    </row>
    <row r="1559" spans="2:23" ht="18.75" hidden="1" customHeight="1" x14ac:dyDescent="0.2">
      <c r="B1559" s="419" t="e">
        <f>IF(Tabla46[[#This Row],[Tipos de Acciones]]="","",CONCATENATE(Tabla46[[#This Row],[POA]],".",Tabla46[[#This Row],[SRS]],".",Tabla46[[#This Row],[AREA]],".",Tabla46[[#This Row],[TIPO]]))</f>
        <v>#REF!</v>
      </c>
      <c r="C1559" s="419" t="e">
        <f>IF(Tabla46[[#This Row],[Tipos de Acciones]]="","",'Formulario PPGR1'!#REF!)</f>
        <v>#REF!</v>
      </c>
      <c r="D1559" s="419" t="e">
        <f>IF(Tabla46[[#This Row],[Tipos de Acciones]]="","",'Formulario PPGR1'!#REF!)</f>
        <v>#REF!</v>
      </c>
      <c r="E1559" s="419" t="e">
        <f>IF(Tabla46[[#This Row],[Tipos de Acciones]]="","",'Formulario PPGR1'!#REF!)</f>
        <v>#REF!</v>
      </c>
      <c r="F1559" s="419" t="e">
        <f>IF(Tabla46[[#This Row],[Tipos de Acciones]]="","",'Formulario PPGR1'!#REF!)</f>
        <v>#REF!</v>
      </c>
      <c r="G1559" s="416" t="s">
        <v>936</v>
      </c>
      <c r="H1559" s="416" t="s">
        <v>2206</v>
      </c>
      <c r="I1559" s="417" t="s">
        <v>2212</v>
      </c>
      <c r="J1559" s="416" t="s">
        <v>2212</v>
      </c>
      <c r="K1559" s="418" t="s">
        <v>2213</v>
      </c>
      <c r="L1559" s="416" t="s">
        <v>469</v>
      </c>
      <c r="M1559" s="316" t="s">
        <v>2321</v>
      </c>
      <c r="N1559" s="316" t="s">
        <v>1156</v>
      </c>
      <c r="O1559" s="415" t="s">
        <v>2200</v>
      </c>
      <c r="P1559" s="318" t="s">
        <v>1156</v>
      </c>
      <c r="Q1559" s="293" t="s">
        <v>2201</v>
      </c>
      <c r="R1559" s="293">
        <v>1</v>
      </c>
      <c r="S1559" s="517">
        <v>56050</v>
      </c>
      <c r="T1559" s="520" t="e">
        <f>+[1]!Tabla46[[#This Row],[Precio Unitario]]*[1]!Tabla46[[#This Row],[Cantidad de Insumos]]</f>
        <v>#REF!</v>
      </c>
      <c r="U1559" s="414">
        <v>261301</v>
      </c>
      <c r="V1559" s="328" t="s">
        <v>926</v>
      </c>
      <c r="W1559" s="420"/>
    </row>
    <row r="1560" spans="2:23" ht="18.75" hidden="1" customHeight="1" x14ac:dyDescent="0.2">
      <c r="B1560" s="419" t="e">
        <f>IF(Tabla46[[#This Row],[Tipos de Acciones]]="","",CONCATENATE(Tabla46[[#This Row],[POA]],".",Tabla46[[#This Row],[SRS]],".",Tabla46[[#This Row],[AREA]],".",Tabla46[[#This Row],[TIPO]]))</f>
        <v>#REF!</v>
      </c>
      <c r="C1560" s="419" t="e">
        <f>IF(Tabla46[[#This Row],[Tipos de Acciones]]="","",'Formulario PPGR1'!#REF!)</f>
        <v>#REF!</v>
      </c>
      <c r="D1560" s="419" t="e">
        <f>IF(Tabla46[[#This Row],[Tipos de Acciones]]="","",'Formulario PPGR1'!#REF!)</f>
        <v>#REF!</v>
      </c>
      <c r="E1560" s="419" t="e">
        <f>IF(Tabla46[[#This Row],[Tipos de Acciones]]="","",'Formulario PPGR1'!#REF!)</f>
        <v>#REF!</v>
      </c>
      <c r="F1560" s="419" t="e">
        <f>IF(Tabla46[[#This Row],[Tipos de Acciones]]="","",'Formulario PPGR1'!#REF!)</f>
        <v>#REF!</v>
      </c>
      <c r="G1560" s="416" t="s">
        <v>936</v>
      </c>
      <c r="H1560" s="416" t="s">
        <v>2221</v>
      </c>
      <c r="I1560" s="417" t="s">
        <v>2236</v>
      </c>
      <c r="J1560" s="416" t="s">
        <v>2236</v>
      </c>
      <c r="K1560" s="418" t="s">
        <v>2237</v>
      </c>
      <c r="L1560" s="416" t="s">
        <v>469</v>
      </c>
      <c r="M1560" s="316" t="s">
        <v>2321</v>
      </c>
      <c r="N1560" s="316" t="s">
        <v>1156</v>
      </c>
      <c r="O1560" s="415" t="s">
        <v>2200</v>
      </c>
      <c r="P1560" s="318" t="s">
        <v>1156</v>
      </c>
      <c r="Q1560" s="293" t="s">
        <v>2201</v>
      </c>
      <c r="R1560" s="293">
        <v>2</v>
      </c>
      <c r="S1560" s="517">
        <v>15733.33</v>
      </c>
      <c r="T1560" s="520" t="e">
        <f>+[1]!Tabla46[[#This Row],[Precio Unitario]]*[1]!Tabla46[[#This Row],[Cantidad de Insumos]]</f>
        <v>#REF!</v>
      </c>
      <c r="U1560" s="414">
        <v>239301</v>
      </c>
      <c r="V1560" s="328" t="s">
        <v>926</v>
      </c>
      <c r="W1560" s="420"/>
    </row>
    <row r="1561" spans="2:23" ht="18.75" hidden="1" customHeight="1" x14ac:dyDescent="0.2">
      <c r="B1561" s="419" t="e">
        <f>IF(Tabla46[[#This Row],[Tipos de Acciones]]="","",CONCATENATE(Tabla46[[#This Row],[POA]],".",Tabla46[[#This Row],[SRS]],".",Tabla46[[#This Row],[AREA]],".",Tabla46[[#This Row],[TIPO]]))</f>
        <v>#REF!</v>
      </c>
      <c r="C1561" s="419" t="e">
        <f>IF(Tabla46[[#This Row],[Tipos de Acciones]]="","",'Formulario PPGR1'!#REF!)</f>
        <v>#REF!</v>
      </c>
      <c r="D1561" s="419" t="e">
        <f>IF(Tabla46[[#This Row],[Tipos de Acciones]]="","",'Formulario PPGR1'!#REF!)</f>
        <v>#REF!</v>
      </c>
      <c r="E1561" s="419" t="e">
        <f>IF(Tabla46[[#This Row],[Tipos de Acciones]]="","",'Formulario PPGR1'!#REF!)</f>
        <v>#REF!</v>
      </c>
      <c r="F1561" s="419" t="e">
        <f>IF(Tabla46[[#This Row],[Tipos de Acciones]]="","",'Formulario PPGR1'!#REF!)</f>
        <v>#REF!</v>
      </c>
      <c r="G1561" s="416" t="s">
        <v>936</v>
      </c>
      <c r="H1561" s="416" t="s">
        <v>2221</v>
      </c>
      <c r="I1561" s="417" t="s">
        <v>2222</v>
      </c>
      <c r="J1561" s="416" t="s">
        <v>2222</v>
      </c>
      <c r="K1561" s="418" t="s">
        <v>2226</v>
      </c>
      <c r="L1561" s="416" t="s">
        <v>469</v>
      </c>
      <c r="M1561" s="316" t="s">
        <v>2321</v>
      </c>
      <c r="N1561" s="316" t="s">
        <v>1156</v>
      </c>
      <c r="O1561" s="415" t="s">
        <v>2200</v>
      </c>
      <c r="P1561" s="318" t="s">
        <v>1156</v>
      </c>
      <c r="Q1561" s="293" t="s">
        <v>2201</v>
      </c>
      <c r="R1561" s="293">
        <v>1</v>
      </c>
      <c r="S1561" s="517">
        <v>104465.4</v>
      </c>
      <c r="T1561" s="520" t="e">
        <f>+[1]!Tabla46[[#This Row],[Precio Unitario]]*[1]!Tabla46[[#This Row],[Cantidad de Insumos]]</f>
        <v>#REF!</v>
      </c>
      <c r="U1561" s="414">
        <v>261901</v>
      </c>
      <c r="V1561" s="328" t="s">
        <v>926</v>
      </c>
      <c r="W1561" s="420"/>
    </row>
    <row r="1562" spans="2:23" ht="18.75" hidden="1" customHeight="1" x14ac:dyDescent="0.2">
      <c r="B1562" s="419" t="e">
        <f>IF(Tabla46[[#This Row],[Tipos de Acciones]]="","",CONCATENATE(Tabla46[[#This Row],[POA]],".",Tabla46[[#This Row],[SRS]],".",Tabla46[[#This Row],[AREA]],".",Tabla46[[#This Row],[TIPO]]))</f>
        <v>#REF!</v>
      </c>
      <c r="C1562" s="419" t="e">
        <f>IF(Tabla46[[#This Row],[Tipos de Acciones]]="","",'Formulario PPGR1'!#REF!)</f>
        <v>#REF!</v>
      </c>
      <c r="D1562" s="419" t="e">
        <f>IF(Tabla46[[#This Row],[Tipos de Acciones]]="","",'Formulario PPGR1'!#REF!)</f>
        <v>#REF!</v>
      </c>
      <c r="E1562" s="419" t="e">
        <f>IF(Tabla46[[#This Row],[Tipos de Acciones]]="","",'Formulario PPGR1'!#REF!)</f>
        <v>#REF!</v>
      </c>
      <c r="F1562" s="419" t="e">
        <f>IF(Tabla46[[#This Row],[Tipos de Acciones]]="","",'Formulario PPGR1'!#REF!)</f>
        <v>#REF!</v>
      </c>
      <c r="G1562" s="416" t="s">
        <v>936</v>
      </c>
      <c r="H1562" s="416" t="s">
        <v>2218</v>
      </c>
      <c r="I1562" s="417" t="s">
        <v>2219</v>
      </c>
      <c r="J1562" s="416" t="s">
        <v>2219</v>
      </c>
      <c r="K1562" s="418" t="s">
        <v>2220</v>
      </c>
      <c r="L1562" s="416" t="s">
        <v>469</v>
      </c>
      <c r="M1562" s="316" t="s">
        <v>2321</v>
      </c>
      <c r="N1562" s="316" t="s">
        <v>1156</v>
      </c>
      <c r="O1562" s="415" t="s">
        <v>2200</v>
      </c>
      <c r="P1562" s="318" t="s">
        <v>1156</v>
      </c>
      <c r="Q1562" s="293" t="s">
        <v>2201</v>
      </c>
      <c r="R1562" s="293">
        <v>2</v>
      </c>
      <c r="S1562" s="517">
        <v>8600</v>
      </c>
      <c r="T1562" s="520" t="e">
        <f>+[1]!Tabla46[[#This Row],[Precio Unitario]]*[1]!Tabla46[[#This Row],[Cantidad de Insumos]]</f>
        <v>#REF!</v>
      </c>
      <c r="U1562" s="414">
        <v>239601</v>
      </c>
      <c r="V1562" s="328" t="s">
        <v>926</v>
      </c>
      <c r="W1562" s="420"/>
    </row>
    <row r="1563" spans="2:23" ht="18.75" hidden="1" customHeight="1" x14ac:dyDescent="0.2">
      <c r="B1563" s="419" t="e">
        <f>IF(Tabla46[[#This Row],[Tipos de Acciones]]="","",CONCATENATE(Tabla46[[#This Row],[POA]],".",Tabla46[[#This Row],[SRS]],".",Tabla46[[#This Row],[AREA]],".",Tabla46[[#This Row],[TIPO]]))</f>
        <v>#REF!</v>
      </c>
      <c r="C1563" s="419" t="e">
        <f>IF(Tabla46[[#This Row],[Tipos de Acciones]]="","",'Formulario PPGR1'!#REF!)</f>
        <v>#REF!</v>
      </c>
      <c r="D1563" s="419" t="e">
        <f>IF(Tabla46[[#This Row],[Tipos de Acciones]]="","",'Formulario PPGR1'!#REF!)</f>
        <v>#REF!</v>
      </c>
      <c r="E1563" s="419" t="e">
        <f>IF(Tabla46[[#This Row],[Tipos de Acciones]]="","",'Formulario PPGR1'!#REF!)</f>
        <v>#REF!</v>
      </c>
      <c r="F1563" s="419" t="e">
        <f>IF(Tabla46[[#This Row],[Tipos de Acciones]]="","",'Formulario PPGR1'!#REF!)</f>
        <v>#REF!</v>
      </c>
      <c r="G1563" s="416" t="s">
        <v>936</v>
      </c>
      <c r="H1563" s="416" t="s">
        <v>2221</v>
      </c>
      <c r="I1563" s="417" t="s">
        <v>2222</v>
      </c>
      <c r="J1563" s="416" t="s">
        <v>2222</v>
      </c>
      <c r="K1563" s="418" t="s">
        <v>2223</v>
      </c>
      <c r="L1563" s="416" t="s">
        <v>469</v>
      </c>
      <c r="M1563" s="316" t="s">
        <v>2321</v>
      </c>
      <c r="N1563" s="316" t="s">
        <v>1156</v>
      </c>
      <c r="O1563" s="415" t="s">
        <v>2200</v>
      </c>
      <c r="P1563" s="318" t="s">
        <v>1156</v>
      </c>
      <c r="Q1563" s="293" t="s">
        <v>2201</v>
      </c>
      <c r="R1563" s="293">
        <v>2</v>
      </c>
      <c r="S1563" s="517">
        <v>43660</v>
      </c>
      <c r="T1563" s="520" t="e">
        <f>+[1]!Tabla46[[#This Row],[Precio Unitario]]*[1]!Tabla46[[#This Row],[Cantidad de Insumos]]</f>
        <v>#REF!</v>
      </c>
      <c r="U1563" s="414">
        <v>261901</v>
      </c>
      <c r="V1563" s="328" t="s">
        <v>926</v>
      </c>
      <c r="W1563" s="420"/>
    </row>
    <row r="1564" spans="2:23" ht="18.75" hidden="1" customHeight="1" x14ac:dyDescent="0.2">
      <c r="B1564" s="419" t="e">
        <f>IF(Tabla46[[#This Row],[Tipos de Acciones]]="","",CONCATENATE(Tabla46[[#This Row],[POA]],".",Tabla46[[#This Row],[SRS]],".",Tabla46[[#This Row],[AREA]],".",Tabla46[[#This Row],[TIPO]]))</f>
        <v>#REF!</v>
      </c>
      <c r="C1564" s="419" t="e">
        <f>IF(Tabla46[[#This Row],[Tipos de Acciones]]="","",'Formulario PPGR1'!#REF!)</f>
        <v>#REF!</v>
      </c>
      <c r="D1564" s="419" t="e">
        <f>IF(Tabla46[[#This Row],[Tipos de Acciones]]="","",'Formulario PPGR1'!#REF!)</f>
        <v>#REF!</v>
      </c>
      <c r="E1564" s="419" t="e">
        <f>IF(Tabla46[[#This Row],[Tipos de Acciones]]="","",'Formulario PPGR1'!#REF!)</f>
        <v>#REF!</v>
      </c>
      <c r="F1564" s="419" t="e">
        <f>IF(Tabla46[[#This Row],[Tipos de Acciones]]="","",'Formulario PPGR1'!#REF!)</f>
        <v>#REF!</v>
      </c>
      <c r="G1564" s="416" t="s">
        <v>936</v>
      </c>
      <c r="H1564" s="416" t="s">
        <v>2221</v>
      </c>
      <c r="I1564" s="417" t="s">
        <v>2224</v>
      </c>
      <c r="J1564" s="416" t="s">
        <v>2224</v>
      </c>
      <c r="K1564" s="418" t="s">
        <v>2225</v>
      </c>
      <c r="L1564" s="416" t="s">
        <v>469</v>
      </c>
      <c r="M1564" s="316" t="s">
        <v>2321</v>
      </c>
      <c r="N1564" s="316" t="s">
        <v>1156</v>
      </c>
      <c r="O1564" s="415" t="s">
        <v>2200</v>
      </c>
      <c r="P1564" s="318" t="s">
        <v>1156</v>
      </c>
      <c r="Q1564" s="293" t="s">
        <v>2201</v>
      </c>
      <c r="R1564" s="293">
        <v>1</v>
      </c>
      <c r="S1564" s="517">
        <v>44333.33</v>
      </c>
      <c r="T1564" s="520" t="e">
        <f>+[1]!Tabla46[[#This Row],[Precio Unitario]]*[1]!Tabla46[[#This Row],[Cantidad de Insumos]]</f>
        <v>#REF!</v>
      </c>
      <c r="U1564" s="414">
        <v>239301</v>
      </c>
      <c r="V1564" s="328" t="s">
        <v>926</v>
      </c>
      <c r="W1564" s="420"/>
    </row>
    <row r="1565" spans="2:23" ht="18.75" hidden="1" customHeight="1" x14ac:dyDescent="0.2">
      <c r="B1565" s="419" t="e">
        <f>IF(Tabla46[[#This Row],[Tipos de Acciones]]="","",CONCATENATE(Tabla46[[#This Row],[POA]],".",Tabla46[[#This Row],[SRS]],".",Tabla46[[#This Row],[AREA]],".",Tabla46[[#This Row],[TIPO]]))</f>
        <v>#REF!</v>
      </c>
      <c r="C1565" s="419" t="e">
        <f>IF(Tabla46[[#This Row],[Tipos de Acciones]]="","",'Formulario PPGR1'!#REF!)</f>
        <v>#REF!</v>
      </c>
      <c r="D1565" s="419" t="e">
        <f>IF(Tabla46[[#This Row],[Tipos de Acciones]]="","",'Formulario PPGR1'!#REF!)</f>
        <v>#REF!</v>
      </c>
      <c r="E1565" s="419" t="e">
        <f>IF(Tabla46[[#This Row],[Tipos de Acciones]]="","",'Formulario PPGR1'!#REF!)</f>
        <v>#REF!</v>
      </c>
      <c r="F1565" s="419" t="e">
        <f>IF(Tabla46[[#This Row],[Tipos de Acciones]]="","",'Formulario PPGR1'!#REF!)</f>
        <v>#REF!</v>
      </c>
      <c r="G1565" s="416" t="s">
        <v>936</v>
      </c>
      <c r="H1565" s="416" t="s">
        <v>2221</v>
      </c>
      <c r="I1565" s="417" t="s">
        <v>2231</v>
      </c>
      <c r="J1565" s="416" t="s">
        <v>2231</v>
      </c>
      <c r="K1565" s="418" t="s">
        <v>2232</v>
      </c>
      <c r="L1565" s="416" t="s">
        <v>469</v>
      </c>
      <c r="M1565" s="316" t="s">
        <v>2321</v>
      </c>
      <c r="N1565" s="316" t="s">
        <v>1156</v>
      </c>
      <c r="O1565" s="415" t="s">
        <v>2200</v>
      </c>
      <c r="P1565" s="318" t="s">
        <v>1156</v>
      </c>
      <c r="Q1565" s="293" t="s">
        <v>2201</v>
      </c>
      <c r="R1565" s="293">
        <v>2</v>
      </c>
      <c r="S1565" s="517">
        <v>32099.97</v>
      </c>
      <c r="T1565" s="520" t="e">
        <f>+[1]!Tabla46[[#This Row],[Precio Unitario]]*[1]!Tabla46[[#This Row],[Cantidad de Insumos]]</f>
        <v>#REF!</v>
      </c>
      <c r="U1565" s="414">
        <v>239301</v>
      </c>
      <c r="V1565" s="328" t="s">
        <v>926</v>
      </c>
      <c r="W1565" s="420"/>
    </row>
    <row r="1566" spans="2:23" ht="18.75" hidden="1" customHeight="1" x14ac:dyDescent="0.2">
      <c r="B1566" s="419" t="e">
        <f>IF(Tabla46[[#This Row],[Tipos de Acciones]]="","",CONCATENATE(Tabla46[[#This Row],[POA]],".",Tabla46[[#This Row],[SRS]],".",Tabla46[[#This Row],[AREA]],".",Tabla46[[#This Row],[TIPO]]))</f>
        <v>#REF!</v>
      </c>
      <c r="C1566" s="419" t="e">
        <f>IF(Tabla46[[#This Row],[Tipos de Acciones]]="","",'Formulario PPGR1'!#REF!)</f>
        <v>#REF!</v>
      </c>
      <c r="D1566" s="419" t="e">
        <f>IF(Tabla46[[#This Row],[Tipos de Acciones]]="","",'Formulario PPGR1'!#REF!)</f>
        <v>#REF!</v>
      </c>
      <c r="E1566" s="419" t="e">
        <f>IF(Tabla46[[#This Row],[Tipos de Acciones]]="","",'Formulario PPGR1'!#REF!)</f>
        <v>#REF!</v>
      </c>
      <c r="F1566" s="419" t="e">
        <f>IF(Tabla46[[#This Row],[Tipos de Acciones]]="","",'Formulario PPGR1'!#REF!)</f>
        <v>#REF!</v>
      </c>
      <c r="G1566" s="416" t="s">
        <v>936</v>
      </c>
      <c r="H1566" s="416" t="s">
        <v>2221</v>
      </c>
      <c r="I1566" s="417" t="s">
        <v>2233</v>
      </c>
      <c r="J1566" s="416" t="s">
        <v>2234</v>
      </c>
      <c r="K1566" s="418" t="s">
        <v>2235</v>
      </c>
      <c r="L1566" s="416" t="s">
        <v>469</v>
      </c>
      <c r="M1566" s="316" t="s">
        <v>2321</v>
      </c>
      <c r="N1566" s="316" t="s">
        <v>1156</v>
      </c>
      <c r="O1566" s="415" t="s">
        <v>2200</v>
      </c>
      <c r="P1566" s="318" t="s">
        <v>1156</v>
      </c>
      <c r="Q1566" s="293" t="s">
        <v>2201</v>
      </c>
      <c r="R1566" s="293">
        <v>1</v>
      </c>
      <c r="S1566" s="517">
        <v>8270</v>
      </c>
      <c r="T1566" s="520" t="e">
        <f>+[1]!Tabla46[[#This Row],[Precio Unitario]]*[1]!Tabla46[[#This Row],[Cantidad de Insumos]]</f>
        <v>#REF!</v>
      </c>
      <c r="U1566" s="414">
        <v>239301</v>
      </c>
      <c r="V1566" s="328" t="s">
        <v>926</v>
      </c>
      <c r="W1566" s="420"/>
    </row>
    <row r="1567" spans="2:23" ht="18.75" hidden="1" customHeight="1" x14ac:dyDescent="0.2">
      <c r="B1567" s="419" t="e">
        <f>IF(Tabla46[[#This Row],[Tipos de Acciones]]="","",CONCATENATE(Tabla46[[#This Row],[POA]],".",Tabla46[[#This Row],[SRS]],".",Tabla46[[#This Row],[AREA]],".",Tabla46[[#This Row],[TIPO]]))</f>
        <v>#REF!</v>
      </c>
      <c r="C1567" s="419" t="e">
        <f>IF(Tabla46[[#This Row],[Tipos de Acciones]]="","",'Formulario PPGR1'!#REF!)</f>
        <v>#REF!</v>
      </c>
      <c r="D1567" s="419" t="e">
        <f>IF(Tabla46[[#This Row],[Tipos de Acciones]]="","",'Formulario PPGR1'!#REF!)</f>
        <v>#REF!</v>
      </c>
      <c r="E1567" s="419" t="e">
        <f>IF(Tabla46[[#This Row],[Tipos de Acciones]]="","",'Formulario PPGR1'!#REF!)</f>
        <v>#REF!</v>
      </c>
      <c r="F1567" s="419" t="e">
        <f>IF(Tabla46[[#This Row],[Tipos de Acciones]]="","",'Formulario PPGR1'!#REF!)</f>
        <v>#REF!</v>
      </c>
      <c r="G1567" s="416" t="s">
        <v>936</v>
      </c>
      <c r="H1567" s="416" t="s">
        <v>2221</v>
      </c>
      <c r="I1567" s="417" t="s">
        <v>2241</v>
      </c>
      <c r="J1567" s="416" t="s">
        <v>2241</v>
      </c>
      <c r="K1567" s="418" t="s">
        <v>2242</v>
      </c>
      <c r="L1567" s="416" t="s">
        <v>469</v>
      </c>
      <c r="M1567" s="316" t="s">
        <v>2321</v>
      </c>
      <c r="N1567" s="316" t="s">
        <v>1156</v>
      </c>
      <c r="O1567" s="415" t="s">
        <v>2200</v>
      </c>
      <c r="P1567" s="318" t="s">
        <v>1156</v>
      </c>
      <c r="Q1567" s="293" t="s">
        <v>2201</v>
      </c>
      <c r="R1567" s="293">
        <v>2</v>
      </c>
      <c r="S1567" s="517">
        <v>980</v>
      </c>
      <c r="T1567" s="520" t="e">
        <f>+[1]!Tabla46[[#This Row],[Precio Unitario]]*[1]!Tabla46[[#This Row],[Cantidad de Insumos]]</f>
        <v>#REF!</v>
      </c>
      <c r="U1567" s="414">
        <v>239301</v>
      </c>
      <c r="V1567" s="328" t="s">
        <v>926</v>
      </c>
      <c r="W1567" s="420"/>
    </row>
    <row r="1568" spans="2:23" ht="18.75" hidden="1" customHeight="1" x14ac:dyDescent="0.2">
      <c r="B1568" s="419" t="e">
        <f>IF(Tabla46[[#This Row],[Tipos de Acciones]]="","",CONCATENATE(Tabla46[[#This Row],[POA]],".",Tabla46[[#This Row],[SRS]],".",Tabla46[[#This Row],[AREA]],".",Tabla46[[#This Row],[TIPO]]))</f>
        <v>#REF!</v>
      </c>
      <c r="C1568" s="419" t="e">
        <f>IF(Tabla46[[#This Row],[Tipos de Acciones]]="","",'Formulario PPGR1'!#REF!)</f>
        <v>#REF!</v>
      </c>
      <c r="D1568" s="419" t="e">
        <f>IF(Tabla46[[#This Row],[Tipos de Acciones]]="","",'Formulario PPGR1'!#REF!)</f>
        <v>#REF!</v>
      </c>
      <c r="E1568" s="419" t="e">
        <f>IF(Tabla46[[#This Row],[Tipos de Acciones]]="","",'Formulario PPGR1'!#REF!)</f>
        <v>#REF!</v>
      </c>
      <c r="F1568" s="419" t="e">
        <f>IF(Tabla46[[#This Row],[Tipos de Acciones]]="","",'Formulario PPGR1'!#REF!)</f>
        <v>#REF!</v>
      </c>
      <c r="G1568" s="416" t="s">
        <v>936</v>
      </c>
      <c r="H1568" s="416" t="s">
        <v>2221</v>
      </c>
      <c r="I1568" s="417" t="s">
        <v>2241</v>
      </c>
      <c r="J1568" s="416" t="s">
        <v>2241</v>
      </c>
      <c r="K1568" s="418" t="s">
        <v>2243</v>
      </c>
      <c r="L1568" s="416" t="s">
        <v>469</v>
      </c>
      <c r="M1568" s="316" t="s">
        <v>2321</v>
      </c>
      <c r="N1568" s="316" t="s">
        <v>1156</v>
      </c>
      <c r="O1568" s="415" t="s">
        <v>2200</v>
      </c>
      <c r="P1568" s="318" t="s">
        <v>1156</v>
      </c>
      <c r="Q1568" s="293" t="s">
        <v>2201</v>
      </c>
      <c r="R1568" s="293">
        <v>2</v>
      </c>
      <c r="S1568" s="517">
        <v>3520</v>
      </c>
      <c r="T1568" s="520" t="e">
        <f>+[1]!Tabla46[[#This Row],[Precio Unitario]]*[1]!Tabla46[[#This Row],[Cantidad de Insumos]]</f>
        <v>#REF!</v>
      </c>
      <c r="U1568" s="414">
        <v>239301</v>
      </c>
      <c r="V1568" s="328" t="s">
        <v>926</v>
      </c>
      <c r="W1568" s="420"/>
    </row>
    <row r="1569" spans="2:23" ht="18.75" hidden="1" customHeight="1" x14ac:dyDescent="0.2">
      <c r="B1569" s="419" t="e">
        <f>IF(Tabla46[[#This Row],[Tipos de Acciones]]="","",CONCATENATE(Tabla46[[#This Row],[POA]],".",Tabla46[[#This Row],[SRS]],".",Tabla46[[#This Row],[AREA]],".",Tabla46[[#This Row],[TIPO]]))</f>
        <v>#REF!</v>
      </c>
      <c r="C1569" s="419" t="e">
        <f>IF(Tabla46[[#This Row],[Tipos de Acciones]]="","",'Formulario PPGR1'!#REF!)</f>
        <v>#REF!</v>
      </c>
      <c r="D1569" s="419" t="e">
        <f>IF(Tabla46[[#This Row],[Tipos de Acciones]]="","",'Formulario PPGR1'!#REF!)</f>
        <v>#REF!</v>
      </c>
      <c r="E1569" s="419" t="e">
        <f>IF(Tabla46[[#This Row],[Tipos de Acciones]]="","",'Formulario PPGR1'!#REF!)</f>
        <v>#REF!</v>
      </c>
      <c r="F1569" s="419" t="e">
        <f>IF(Tabla46[[#This Row],[Tipos de Acciones]]="","",'Formulario PPGR1'!#REF!)</f>
        <v>#REF!</v>
      </c>
      <c r="G1569" s="416" t="s">
        <v>936</v>
      </c>
      <c r="H1569" s="416" t="s">
        <v>2221</v>
      </c>
      <c r="I1569" s="417" t="s">
        <v>2236</v>
      </c>
      <c r="J1569" s="416" t="s">
        <v>2236</v>
      </c>
      <c r="K1569" s="418" t="s">
        <v>2239</v>
      </c>
      <c r="L1569" s="416" t="s">
        <v>469</v>
      </c>
      <c r="M1569" s="316" t="s">
        <v>2321</v>
      </c>
      <c r="N1569" s="316" t="s">
        <v>1156</v>
      </c>
      <c r="O1569" s="415" t="s">
        <v>2200</v>
      </c>
      <c r="P1569" s="318" t="s">
        <v>1156</v>
      </c>
      <c r="Q1569" s="293" t="s">
        <v>2201</v>
      </c>
      <c r="R1569" s="293">
        <v>2</v>
      </c>
      <c r="S1569" s="517">
        <v>15733.33</v>
      </c>
      <c r="T1569" s="520" t="e">
        <f>+[1]!Tabla46[[#This Row],[Precio Unitario]]*[1]!Tabla46[[#This Row],[Cantidad de Insumos]]</f>
        <v>#REF!</v>
      </c>
      <c r="U1569" s="414">
        <v>239301</v>
      </c>
      <c r="V1569" s="328" t="s">
        <v>926</v>
      </c>
      <c r="W1569" s="420"/>
    </row>
    <row r="1570" spans="2:23" ht="18.75" hidden="1" customHeight="1" x14ac:dyDescent="0.2">
      <c r="B1570" s="419" t="e">
        <f>IF(Tabla46[[#This Row],[Tipos de Acciones]]="","",CONCATENATE(Tabla46[[#This Row],[POA]],".",Tabla46[[#This Row],[SRS]],".",Tabla46[[#This Row],[AREA]],".",Tabla46[[#This Row],[TIPO]]))</f>
        <v>#REF!</v>
      </c>
      <c r="C1570" s="419" t="e">
        <f>IF(Tabla46[[#This Row],[Tipos de Acciones]]="","",'Formulario PPGR1'!#REF!)</f>
        <v>#REF!</v>
      </c>
      <c r="D1570" s="419" t="e">
        <f>IF(Tabla46[[#This Row],[Tipos de Acciones]]="","",'Formulario PPGR1'!#REF!)</f>
        <v>#REF!</v>
      </c>
      <c r="E1570" s="419" t="e">
        <f>IF(Tabla46[[#This Row],[Tipos de Acciones]]="","",'Formulario PPGR1'!#REF!)</f>
        <v>#REF!</v>
      </c>
      <c r="F1570" s="419" t="e">
        <f>IF(Tabla46[[#This Row],[Tipos de Acciones]]="","",'Formulario PPGR1'!#REF!)</f>
        <v>#REF!</v>
      </c>
      <c r="G1570" s="416" t="s">
        <v>936</v>
      </c>
      <c r="H1570" s="416" t="s">
        <v>2221</v>
      </c>
      <c r="I1570" s="417" t="s">
        <v>2236</v>
      </c>
      <c r="J1570" s="416" t="s">
        <v>2236</v>
      </c>
      <c r="K1570" s="418" t="s">
        <v>2240</v>
      </c>
      <c r="L1570" s="416" t="s">
        <v>469</v>
      </c>
      <c r="M1570" s="316" t="s">
        <v>2321</v>
      </c>
      <c r="N1570" s="316" t="s">
        <v>1156</v>
      </c>
      <c r="O1570" s="415" t="s">
        <v>2200</v>
      </c>
      <c r="P1570" s="318" t="s">
        <v>1156</v>
      </c>
      <c r="Q1570" s="293" t="s">
        <v>2201</v>
      </c>
      <c r="R1570" s="293">
        <v>2</v>
      </c>
      <c r="S1570" s="517">
        <v>4500</v>
      </c>
      <c r="T1570" s="520" t="e">
        <f>+[1]!Tabla46[[#This Row],[Precio Unitario]]*[1]!Tabla46[[#This Row],[Cantidad de Insumos]]</f>
        <v>#REF!</v>
      </c>
      <c r="U1570" s="414">
        <v>239301</v>
      </c>
      <c r="V1570" s="328" t="s">
        <v>926</v>
      </c>
      <c r="W1570" s="420"/>
    </row>
    <row r="1571" spans="2:23" ht="18.75" hidden="1" customHeight="1" x14ac:dyDescent="0.2">
      <c r="B1571" s="419" t="e">
        <f>IF(Tabla46[[#This Row],[Tipos de Acciones]]="","",CONCATENATE(Tabla46[[#This Row],[POA]],".",Tabla46[[#This Row],[SRS]],".",Tabla46[[#This Row],[AREA]],".",Tabla46[[#This Row],[TIPO]]))</f>
        <v>#REF!</v>
      </c>
      <c r="C1571" s="419" t="e">
        <f>IF(Tabla46[[#This Row],[Tipos de Acciones]]="","",'Formulario PPGR1'!#REF!)</f>
        <v>#REF!</v>
      </c>
      <c r="D1571" s="419" t="e">
        <f>IF(Tabla46[[#This Row],[Tipos de Acciones]]="","",'Formulario PPGR1'!#REF!)</f>
        <v>#REF!</v>
      </c>
      <c r="E1571" s="419" t="e">
        <f>IF(Tabla46[[#This Row],[Tipos de Acciones]]="","",'Formulario PPGR1'!#REF!)</f>
        <v>#REF!</v>
      </c>
      <c r="F1571" s="419" t="e">
        <f>IF(Tabla46[[#This Row],[Tipos de Acciones]]="","",'Formulario PPGR1'!#REF!)</f>
        <v>#REF!</v>
      </c>
      <c r="G1571" s="416" t="s">
        <v>936</v>
      </c>
      <c r="H1571" s="416" t="s">
        <v>2209</v>
      </c>
      <c r="I1571" s="417" t="s">
        <v>2200</v>
      </c>
      <c r="J1571" s="416" t="s">
        <v>2248</v>
      </c>
      <c r="K1571" s="418" t="s">
        <v>2248</v>
      </c>
      <c r="L1571" s="416" t="s">
        <v>469</v>
      </c>
      <c r="M1571" s="316" t="s">
        <v>2321</v>
      </c>
      <c r="N1571" s="316" t="s">
        <v>1156</v>
      </c>
      <c r="O1571" s="415" t="s">
        <v>2200</v>
      </c>
      <c r="P1571" s="318" t="s">
        <v>1156</v>
      </c>
      <c r="Q1571" s="293" t="s">
        <v>2201</v>
      </c>
      <c r="R1571" s="293">
        <v>1</v>
      </c>
      <c r="S1571" s="517">
        <v>30000</v>
      </c>
      <c r="T1571" s="520" t="e">
        <f>+[1]!Tabla46[[#This Row],[Precio Unitario]]*[1]!Tabla46[[#This Row],[Cantidad de Insumos]]</f>
        <v>#REF!</v>
      </c>
      <c r="U1571" s="414">
        <v>265801</v>
      </c>
      <c r="V1571" s="328" t="s">
        <v>926</v>
      </c>
      <c r="W1571" s="420"/>
    </row>
    <row r="1572" spans="2:23" ht="18.75" hidden="1" customHeight="1" x14ac:dyDescent="0.2">
      <c r="B1572" s="419" t="e">
        <f>IF(Tabla46[[#This Row],[Tipos de Acciones]]="","",CONCATENATE(Tabla46[[#This Row],[POA]],".",Tabla46[[#This Row],[SRS]],".",Tabla46[[#This Row],[AREA]],".",Tabla46[[#This Row],[TIPO]]))</f>
        <v>#REF!</v>
      </c>
      <c r="C1572" s="419" t="e">
        <f>IF(Tabla46[[#This Row],[Tipos de Acciones]]="","",'Formulario PPGR1'!#REF!)</f>
        <v>#REF!</v>
      </c>
      <c r="D1572" s="419" t="e">
        <f>IF(Tabla46[[#This Row],[Tipos de Acciones]]="","",'Formulario PPGR1'!#REF!)</f>
        <v>#REF!</v>
      </c>
      <c r="E1572" s="419" t="e">
        <f>IF(Tabla46[[#This Row],[Tipos de Acciones]]="","",'Formulario PPGR1'!#REF!)</f>
        <v>#REF!</v>
      </c>
      <c r="F1572" s="419" t="e">
        <f>IF(Tabla46[[#This Row],[Tipos de Acciones]]="","",'Formulario PPGR1'!#REF!)</f>
        <v>#REF!</v>
      </c>
      <c r="G1572" s="416" t="s">
        <v>934</v>
      </c>
      <c r="H1572" s="416" t="s">
        <v>2209</v>
      </c>
      <c r="I1572" s="417" t="s">
        <v>2200</v>
      </c>
      <c r="J1572" s="416" t="s">
        <v>2248</v>
      </c>
      <c r="K1572" s="418" t="s">
        <v>2248</v>
      </c>
      <c r="L1572" s="416" t="s">
        <v>469</v>
      </c>
      <c r="M1572" s="316" t="s">
        <v>2321</v>
      </c>
      <c r="N1572" s="316" t="s">
        <v>1156</v>
      </c>
      <c r="O1572" s="415" t="s">
        <v>2200</v>
      </c>
      <c r="P1572" s="318" t="s">
        <v>1156</v>
      </c>
      <c r="Q1572" s="293" t="s">
        <v>2201</v>
      </c>
      <c r="R1572" s="293">
        <v>3</v>
      </c>
      <c r="S1572" s="517">
        <v>5000</v>
      </c>
      <c r="T1572" s="520" t="e">
        <f>+[1]!Tabla46[[#This Row],[Precio Unitario]]*[1]!Tabla46[[#This Row],[Cantidad de Insumos]]</f>
        <v>#REF!</v>
      </c>
      <c r="U1572" s="414">
        <v>265801</v>
      </c>
      <c r="V1572" s="328" t="s">
        <v>926</v>
      </c>
      <c r="W1572" s="420"/>
    </row>
    <row r="1573" spans="2:23" ht="18.75" hidden="1" customHeight="1" x14ac:dyDescent="0.2">
      <c r="B1573" s="419" t="e">
        <f>IF(Tabla46[[#This Row],[Tipos de Acciones]]="","",CONCATENATE(Tabla46[[#This Row],[POA]],".",Tabla46[[#This Row],[SRS]],".",Tabla46[[#This Row],[AREA]],".",Tabla46[[#This Row],[TIPO]]))</f>
        <v>#REF!</v>
      </c>
      <c r="C1573" s="419" t="e">
        <f>IF(Tabla46[[#This Row],[Tipos de Acciones]]="","",'Formulario PPGR1'!#REF!)</f>
        <v>#REF!</v>
      </c>
      <c r="D1573" s="419" t="e">
        <f>IF(Tabla46[[#This Row],[Tipos de Acciones]]="","",'Formulario PPGR1'!#REF!)</f>
        <v>#REF!</v>
      </c>
      <c r="E1573" s="419" t="e">
        <f>IF(Tabla46[[#This Row],[Tipos de Acciones]]="","",'Formulario PPGR1'!#REF!)</f>
        <v>#REF!</v>
      </c>
      <c r="F1573" s="419" t="e">
        <f>IF(Tabla46[[#This Row],[Tipos de Acciones]]="","",'Formulario PPGR1'!#REF!)</f>
        <v>#REF!</v>
      </c>
      <c r="G1573" s="416" t="s">
        <v>936</v>
      </c>
      <c r="H1573" s="416" t="s">
        <v>2221</v>
      </c>
      <c r="I1573" s="417" t="s">
        <v>2244</v>
      </c>
      <c r="J1573" s="416" t="s">
        <v>2244</v>
      </c>
      <c r="K1573" s="418" t="s">
        <v>2245</v>
      </c>
      <c r="L1573" s="416" t="s">
        <v>469</v>
      </c>
      <c r="M1573" s="316" t="s">
        <v>2321</v>
      </c>
      <c r="N1573" s="316" t="s">
        <v>1156</v>
      </c>
      <c r="O1573" s="415" t="s">
        <v>2200</v>
      </c>
      <c r="P1573" s="318" t="s">
        <v>1156</v>
      </c>
      <c r="Q1573" s="293" t="s">
        <v>2201</v>
      </c>
      <c r="R1573" s="293">
        <v>1</v>
      </c>
      <c r="S1573" s="517">
        <v>14666.65</v>
      </c>
      <c r="T1573" s="520" t="e">
        <f>+[1]!Tabla46[[#This Row],[Precio Unitario]]*[1]!Tabla46[[#This Row],[Cantidad de Insumos]]</f>
        <v>#REF!</v>
      </c>
      <c r="U1573" s="414">
        <v>239601</v>
      </c>
      <c r="V1573" s="328" t="s">
        <v>926</v>
      </c>
      <c r="W1573" s="420"/>
    </row>
    <row r="1574" spans="2:23" ht="18.75" hidden="1" customHeight="1" x14ac:dyDescent="0.2">
      <c r="B1574" s="419" t="e">
        <f>IF(Tabla46[[#This Row],[Tipos de Acciones]]="","",CONCATENATE(Tabla46[[#This Row],[POA]],".",Tabla46[[#This Row],[SRS]],".",Tabla46[[#This Row],[AREA]],".",Tabla46[[#This Row],[TIPO]]))</f>
        <v>#REF!</v>
      </c>
      <c r="C1574" s="419" t="e">
        <f>IF(Tabla46[[#This Row],[Tipos de Acciones]]="","",'Formulario PPGR1'!#REF!)</f>
        <v>#REF!</v>
      </c>
      <c r="D1574" s="419" t="e">
        <f>IF(Tabla46[[#This Row],[Tipos de Acciones]]="","",'Formulario PPGR1'!#REF!)</f>
        <v>#REF!</v>
      </c>
      <c r="E1574" s="419" t="e">
        <f>IF(Tabla46[[#This Row],[Tipos de Acciones]]="","",'Formulario PPGR1'!#REF!)</f>
        <v>#REF!</v>
      </c>
      <c r="F1574" s="419" t="e">
        <f>IF(Tabla46[[#This Row],[Tipos de Acciones]]="","",'Formulario PPGR1'!#REF!)</f>
        <v>#REF!</v>
      </c>
      <c r="G1574" s="416" t="s">
        <v>936</v>
      </c>
      <c r="H1574" s="416" t="s">
        <v>2221</v>
      </c>
      <c r="I1574" s="417" t="s">
        <v>2246</v>
      </c>
      <c r="J1574" s="416" t="s">
        <v>2246</v>
      </c>
      <c r="K1574" s="418" t="s">
        <v>2247</v>
      </c>
      <c r="L1574" s="416" t="s">
        <v>469</v>
      </c>
      <c r="M1574" s="316" t="s">
        <v>2321</v>
      </c>
      <c r="N1574" s="316" t="s">
        <v>1156</v>
      </c>
      <c r="O1574" s="415" t="s">
        <v>2200</v>
      </c>
      <c r="P1574" s="318" t="s">
        <v>1156</v>
      </c>
      <c r="Q1574" s="293" t="s">
        <v>2201</v>
      </c>
      <c r="R1574" s="293">
        <v>1</v>
      </c>
      <c r="S1574" s="517">
        <v>257712</v>
      </c>
      <c r="T1574" s="520" t="e">
        <f>+[1]!Tabla46[[#This Row],[Precio Unitario]]*[1]!Tabla46[[#This Row],[Cantidad de Insumos]]</f>
        <v>#REF!</v>
      </c>
      <c r="U1574" s="414">
        <v>261401</v>
      </c>
      <c r="V1574" s="328" t="s">
        <v>926</v>
      </c>
      <c r="W1574" s="420"/>
    </row>
    <row r="1575" spans="2:23" ht="18.75" hidden="1" customHeight="1" x14ac:dyDescent="0.2">
      <c r="B1575" s="419" t="e">
        <f>IF(Tabla46[[#This Row],[Tipos de Acciones]]="","",CONCATENATE(Tabla46[[#This Row],[POA]],".",Tabla46[[#This Row],[SRS]],".",Tabla46[[#This Row],[AREA]],".",Tabla46[[#This Row],[TIPO]]))</f>
        <v>#REF!</v>
      </c>
      <c r="C1575" s="419" t="e">
        <f>IF(Tabla46[[#This Row],[Tipos de Acciones]]="","",'Formulario PPGR1'!#REF!)</f>
        <v>#REF!</v>
      </c>
      <c r="D1575" s="419" t="e">
        <f>IF(Tabla46[[#This Row],[Tipos de Acciones]]="","",'Formulario PPGR1'!#REF!)</f>
        <v>#REF!</v>
      </c>
      <c r="E1575" s="419" t="e">
        <f>IF(Tabla46[[#This Row],[Tipos de Acciones]]="","",'Formulario PPGR1'!#REF!)</f>
        <v>#REF!</v>
      </c>
      <c r="F1575" s="419" t="e">
        <f>IF(Tabla46[[#This Row],[Tipos de Acciones]]="","",'Formulario PPGR1'!#REF!)</f>
        <v>#REF!</v>
      </c>
      <c r="G1575" s="416" t="s">
        <v>936</v>
      </c>
      <c r="H1575" s="416" t="s">
        <v>2221</v>
      </c>
      <c r="I1575" s="417" t="s">
        <v>2236</v>
      </c>
      <c r="J1575" s="416" t="s">
        <v>2236</v>
      </c>
      <c r="K1575" s="418" t="s">
        <v>2238</v>
      </c>
      <c r="L1575" s="416" t="s">
        <v>469</v>
      </c>
      <c r="M1575" s="316" t="s">
        <v>2321</v>
      </c>
      <c r="N1575" s="316" t="s">
        <v>1156</v>
      </c>
      <c r="O1575" s="415" t="s">
        <v>2200</v>
      </c>
      <c r="P1575" s="318" t="s">
        <v>1156</v>
      </c>
      <c r="Q1575" s="293" t="s">
        <v>2201</v>
      </c>
      <c r="R1575" s="293">
        <v>2</v>
      </c>
      <c r="S1575" s="517">
        <v>4500</v>
      </c>
      <c r="T1575" s="520" t="e">
        <f>+[1]!Tabla46[[#This Row],[Precio Unitario]]*[1]!Tabla46[[#This Row],[Cantidad de Insumos]]</f>
        <v>#REF!</v>
      </c>
      <c r="U1575" s="414">
        <v>239301</v>
      </c>
      <c r="V1575" s="328" t="s">
        <v>926</v>
      </c>
      <c r="W1575" s="420"/>
    </row>
    <row r="1576" spans="2:23" ht="18.75" hidden="1" customHeight="1" x14ac:dyDescent="0.2">
      <c r="B1576" s="419" t="e">
        <f>IF(Tabla46[[#This Row],[Tipos de Acciones]]="","",CONCATENATE(Tabla46[[#This Row],[POA]],".",Tabla46[[#This Row],[SRS]],".",Tabla46[[#This Row],[AREA]],".",Tabla46[[#This Row],[TIPO]]))</f>
        <v>#REF!</v>
      </c>
      <c r="C1576" s="419" t="e">
        <f>IF(Tabla46[[#This Row],[Tipos de Acciones]]="","",'Formulario PPGR1'!#REF!)</f>
        <v>#REF!</v>
      </c>
      <c r="D1576" s="419" t="e">
        <f>IF(Tabla46[[#This Row],[Tipos de Acciones]]="","",'Formulario PPGR1'!#REF!)</f>
        <v>#REF!</v>
      </c>
      <c r="E1576" s="419" t="e">
        <f>IF(Tabla46[[#This Row],[Tipos de Acciones]]="","",'Formulario PPGR1'!#REF!)</f>
        <v>#REF!</v>
      </c>
      <c r="F1576" s="419" t="e">
        <f>IF(Tabla46[[#This Row],[Tipos de Acciones]]="","",'Formulario PPGR1'!#REF!)</f>
        <v>#REF!</v>
      </c>
      <c r="G1576" s="416" t="s">
        <v>936</v>
      </c>
      <c r="H1576" s="416" t="s">
        <v>2221</v>
      </c>
      <c r="I1576" s="417" t="s">
        <v>2227</v>
      </c>
      <c r="J1576" s="416" t="s">
        <v>2227</v>
      </c>
      <c r="K1576" s="418" t="s">
        <v>2228</v>
      </c>
      <c r="L1576" s="416" t="s">
        <v>469</v>
      </c>
      <c r="M1576" s="316" t="s">
        <v>2321</v>
      </c>
      <c r="N1576" s="316" t="s">
        <v>1156</v>
      </c>
      <c r="O1576" s="415" t="s">
        <v>2200</v>
      </c>
      <c r="P1576" s="318" t="s">
        <v>1156</v>
      </c>
      <c r="Q1576" s="293" t="s">
        <v>2201</v>
      </c>
      <c r="R1576" s="293">
        <v>1</v>
      </c>
      <c r="S1576" s="517">
        <v>12836.04</v>
      </c>
      <c r="T1576" s="520" t="e">
        <f>+[1]!Tabla46[[#This Row],[Precio Unitario]]*[1]!Tabla46[[#This Row],[Cantidad de Insumos]]</f>
        <v>#REF!</v>
      </c>
      <c r="U1576" s="414">
        <v>239301</v>
      </c>
      <c r="V1576" s="328" t="s">
        <v>926</v>
      </c>
      <c r="W1576" s="420"/>
    </row>
    <row r="1577" spans="2:23" ht="18.75" customHeight="1" x14ac:dyDescent="0.2">
      <c r="B1577" s="419" t="e">
        <f>IF(Tabla46[[#This Row],[Tipos de Acciones]]="","",CONCATENATE(Tabla46[[#This Row],[POA]],".",Tabla46[[#This Row],[SRS]],".",Tabla46[[#This Row],[AREA]],".",Tabla46[[#This Row],[TIPO]]))</f>
        <v>#REF!</v>
      </c>
      <c r="C1577" s="419" t="e">
        <f>IF(Tabla46[[#This Row],[Tipos de Acciones]]="","",'Formulario PPGR1'!#REF!)</f>
        <v>#REF!</v>
      </c>
      <c r="D1577" s="419" t="e">
        <f>IF(Tabla46[[#This Row],[Tipos de Acciones]]="","",'Formulario PPGR1'!#REF!)</f>
        <v>#REF!</v>
      </c>
      <c r="E1577" s="419" t="e">
        <f>IF(Tabla46[[#This Row],[Tipos de Acciones]]="","",'Formulario PPGR1'!#REF!)</f>
        <v>#REF!</v>
      </c>
      <c r="F1577" s="419" t="e">
        <f>IF(Tabla46[[#This Row],[Tipos de Acciones]]="","",'Formulario PPGR1'!#REF!)</f>
        <v>#REF!</v>
      </c>
      <c r="G1577" s="416" t="s">
        <v>936</v>
      </c>
      <c r="H1577" s="416" t="s">
        <v>2221</v>
      </c>
      <c r="I1577" s="417" t="s">
        <v>2229</v>
      </c>
      <c r="J1577" s="416" t="s">
        <v>2229</v>
      </c>
      <c r="K1577" s="418" t="s">
        <v>2230</v>
      </c>
      <c r="L1577" s="416" t="s">
        <v>469</v>
      </c>
      <c r="M1577" s="316" t="s">
        <v>2321</v>
      </c>
      <c r="N1577" s="316" t="s">
        <v>1156</v>
      </c>
      <c r="O1577" s="415" t="s">
        <v>2200</v>
      </c>
      <c r="P1577" s="318" t="s">
        <v>1156</v>
      </c>
      <c r="Q1577" s="293" t="s">
        <v>2201</v>
      </c>
      <c r="R1577" s="293">
        <v>1</v>
      </c>
      <c r="S1577" s="517">
        <v>180000</v>
      </c>
      <c r="T1577" s="520" t="e">
        <f>+[1]!Tabla46[[#This Row],[Precio Unitario]]*[1]!Tabla46[[#This Row],[Cantidad de Insumos]]</f>
        <v>#REF!</v>
      </c>
      <c r="U1577" s="414">
        <v>263101</v>
      </c>
      <c r="V1577" s="328" t="s">
        <v>926</v>
      </c>
      <c r="W1577" s="420"/>
    </row>
    <row r="1578" spans="2:23" ht="18.75" hidden="1" customHeight="1" x14ac:dyDescent="0.2">
      <c r="B1578" s="419" t="e">
        <f>IF(Tabla46[[#This Row],[Tipos de Acciones]]="","",CONCATENATE(Tabla46[[#This Row],[POA]],".",Tabla46[[#This Row],[SRS]],".",Tabla46[[#This Row],[AREA]],".",Tabla46[[#This Row],[TIPO]]))</f>
        <v>#REF!</v>
      </c>
      <c r="C1578" s="419" t="e">
        <f>IF(Tabla46[[#This Row],[Tipos de Acciones]]="","",'Formulario PPGR1'!#REF!)</f>
        <v>#REF!</v>
      </c>
      <c r="D1578" s="419" t="e">
        <f>IF(Tabla46[[#This Row],[Tipos de Acciones]]="","",'Formulario PPGR1'!#REF!)</f>
        <v>#REF!</v>
      </c>
      <c r="E1578" s="419" t="e">
        <f>IF(Tabla46[[#This Row],[Tipos de Acciones]]="","",'Formulario PPGR1'!#REF!)</f>
        <v>#REF!</v>
      </c>
      <c r="F1578" s="419" t="e">
        <f>IF(Tabla46[[#This Row],[Tipos de Acciones]]="","",'Formulario PPGR1'!#REF!)</f>
        <v>#REF!</v>
      </c>
      <c r="G1578" s="416" t="s">
        <v>934</v>
      </c>
      <c r="H1578" s="416" t="s">
        <v>2206</v>
      </c>
      <c r="I1578" s="417" t="s">
        <v>2212</v>
      </c>
      <c r="J1578" s="416" t="s">
        <v>2212</v>
      </c>
      <c r="K1578" s="418" t="s">
        <v>2213</v>
      </c>
      <c r="L1578" s="416" t="s">
        <v>469</v>
      </c>
      <c r="M1578" s="316" t="s">
        <v>2321</v>
      </c>
      <c r="N1578" s="316" t="s">
        <v>1156</v>
      </c>
      <c r="O1578" s="415" t="s">
        <v>2200</v>
      </c>
      <c r="P1578" s="318" t="s">
        <v>1156</v>
      </c>
      <c r="Q1578" s="293" t="s">
        <v>2201</v>
      </c>
      <c r="R1578" s="293">
        <v>3</v>
      </c>
      <c r="S1578" s="517">
        <v>5000</v>
      </c>
      <c r="T1578" s="520" t="e">
        <f>+[1]!Tabla46[[#This Row],[Precio Unitario]]*[1]!Tabla46[[#This Row],[Cantidad de Insumos]]</f>
        <v>#REF!</v>
      </c>
      <c r="U1578" s="414">
        <v>261301</v>
      </c>
      <c r="V1578" s="328" t="s">
        <v>926</v>
      </c>
      <c r="W1578" s="420"/>
    </row>
    <row r="1579" spans="2:23" ht="18.75" hidden="1" customHeight="1" x14ac:dyDescent="0.2">
      <c r="B1579" s="419" t="e">
        <f>IF(Tabla46[[#This Row],[Tipos de Acciones]]="","",CONCATENATE(Tabla46[[#This Row],[POA]],".",Tabla46[[#This Row],[SRS]],".",Tabla46[[#This Row],[AREA]],".",Tabla46[[#This Row],[TIPO]]))</f>
        <v>#REF!</v>
      </c>
      <c r="C1579" s="419" t="e">
        <f>IF(Tabla46[[#This Row],[Tipos de Acciones]]="","",'Formulario PPGR1'!#REF!)</f>
        <v>#REF!</v>
      </c>
      <c r="D1579" s="419" t="e">
        <f>IF(Tabla46[[#This Row],[Tipos de Acciones]]="","",'Formulario PPGR1'!#REF!)</f>
        <v>#REF!</v>
      </c>
      <c r="E1579" s="419" t="e">
        <f>IF(Tabla46[[#This Row],[Tipos de Acciones]]="","",'Formulario PPGR1'!#REF!)</f>
        <v>#REF!</v>
      </c>
      <c r="F1579" s="419" t="e">
        <f>IF(Tabla46[[#This Row],[Tipos de Acciones]]="","",'Formulario PPGR1'!#REF!)</f>
        <v>#REF!</v>
      </c>
      <c r="G1579" s="416" t="s">
        <v>936</v>
      </c>
      <c r="H1579" s="416" t="s">
        <v>2215</v>
      </c>
      <c r="I1579" s="417" t="s">
        <v>2216</v>
      </c>
      <c r="J1579" s="416" t="s">
        <v>2216</v>
      </c>
      <c r="K1579" s="418" t="s">
        <v>2217</v>
      </c>
      <c r="L1579" s="416" t="s">
        <v>469</v>
      </c>
      <c r="M1579" s="316" t="s">
        <v>2321</v>
      </c>
      <c r="N1579" s="316" t="s">
        <v>1156</v>
      </c>
      <c r="O1579" s="415" t="s">
        <v>2200</v>
      </c>
      <c r="P1579" s="318" t="s">
        <v>1156</v>
      </c>
      <c r="Q1579" s="293" t="s">
        <v>2201</v>
      </c>
      <c r="R1579" s="293">
        <v>1</v>
      </c>
      <c r="S1579" s="517">
        <v>15000</v>
      </c>
      <c r="T1579" s="520" t="e">
        <f>+[1]!Tabla46[[#This Row],[Precio Unitario]]*[1]!Tabla46[[#This Row],[Cantidad de Insumos]]</f>
        <v>#REF!</v>
      </c>
      <c r="U1579" s="414">
        <v>239601</v>
      </c>
      <c r="V1579" s="328" t="s">
        <v>926</v>
      </c>
      <c r="W1579" s="420"/>
    </row>
    <row r="1580" spans="2:23" ht="18.75" hidden="1" customHeight="1" x14ac:dyDescent="0.2">
      <c r="B1580" s="419" t="e">
        <f>IF(Tabla46[[#This Row],[Tipos de Acciones]]="","",CONCATENATE(Tabla46[[#This Row],[POA]],".",Tabla46[[#This Row],[SRS]],".",Tabla46[[#This Row],[AREA]],".",Tabla46[[#This Row],[TIPO]]))</f>
        <v>#REF!</v>
      </c>
      <c r="C1580" s="419" t="e">
        <f>IF(Tabla46[[#This Row],[Tipos de Acciones]]="","",'Formulario PPGR1'!#REF!)</f>
        <v>#REF!</v>
      </c>
      <c r="D1580" s="419" t="e">
        <f>IF(Tabla46[[#This Row],[Tipos de Acciones]]="","",'Formulario PPGR1'!#REF!)</f>
        <v>#REF!</v>
      </c>
      <c r="E1580" s="419" t="e">
        <f>IF(Tabla46[[#This Row],[Tipos de Acciones]]="","",'Formulario PPGR1'!#REF!)</f>
        <v>#REF!</v>
      </c>
      <c r="F1580" s="419" t="e">
        <f>IF(Tabla46[[#This Row],[Tipos de Acciones]]="","",'Formulario PPGR1'!#REF!)</f>
        <v>#REF!</v>
      </c>
      <c r="G1580" s="416" t="s">
        <v>936</v>
      </c>
      <c r="H1580" s="416" t="s">
        <v>2221</v>
      </c>
      <c r="I1580" s="417" t="s">
        <v>2236</v>
      </c>
      <c r="J1580" s="416" t="s">
        <v>2236</v>
      </c>
      <c r="K1580" s="418" t="s">
        <v>2240</v>
      </c>
      <c r="L1580" s="416" t="s">
        <v>469</v>
      </c>
      <c r="M1580" s="316" t="s">
        <v>2322</v>
      </c>
      <c r="N1580" s="316" t="s">
        <v>1156</v>
      </c>
      <c r="O1580" s="415" t="s">
        <v>2200</v>
      </c>
      <c r="P1580" s="318" t="s">
        <v>1156</v>
      </c>
      <c r="Q1580" s="293" t="s">
        <v>2201</v>
      </c>
      <c r="R1580" s="293">
        <v>2</v>
      </c>
      <c r="S1580" s="517">
        <v>4500</v>
      </c>
      <c r="T1580" s="520" t="e">
        <f>+[1]!Tabla46[[#This Row],[Precio Unitario]]*[1]!Tabla46[[#This Row],[Cantidad de Insumos]]</f>
        <v>#REF!</v>
      </c>
      <c r="U1580" s="414">
        <v>239301</v>
      </c>
      <c r="V1580" s="328" t="s">
        <v>926</v>
      </c>
      <c r="W1580" s="420"/>
    </row>
    <row r="1581" spans="2:23" ht="18.75" hidden="1" customHeight="1" x14ac:dyDescent="0.2">
      <c r="B1581" s="419" t="e">
        <f>IF(Tabla46[[#This Row],[Tipos de Acciones]]="","",CONCATENATE(Tabla46[[#This Row],[POA]],".",Tabla46[[#This Row],[SRS]],".",Tabla46[[#This Row],[AREA]],".",Tabla46[[#This Row],[TIPO]]))</f>
        <v>#REF!</v>
      </c>
      <c r="C1581" s="419" t="e">
        <f>IF(Tabla46[[#This Row],[Tipos de Acciones]]="","",'Formulario PPGR1'!#REF!)</f>
        <v>#REF!</v>
      </c>
      <c r="D1581" s="419" t="e">
        <f>IF(Tabla46[[#This Row],[Tipos de Acciones]]="","",'Formulario PPGR1'!#REF!)</f>
        <v>#REF!</v>
      </c>
      <c r="E1581" s="419" t="e">
        <f>IF(Tabla46[[#This Row],[Tipos de Acciones]]="","",'Formulario PPGR1'!#REF!)</f>
        <v>#REF!</v>
      </c>
      <c r="F1581" s="419" t="e">
        <f>IF(Tabla46[[#This Row],[Tipos de Acciones]]="","",'Formulario PPGR1'!#REF!)</f>
        <v>#REF!</v>
      </c>
      <c r="G1581" s="416" t="s">
        <v>936</v>
      </c>
      <c r="H1581" s="416" t="s">
        <v>2221</v>
      </c>
      <c r="I1581" s="417" t="s">
        <v>2241</v>
      </c>
      <c r="J1581" s="416" t="s">
        <v>2241</v>
      </c>
      <c r="K1581" s="418" t="s">
        <v>2242</v>
      </c>
      <c r="L1581" s="416" t="s">
        <v>469</v>
      </c>
      <c r="M1581" s="316" t="s">
        <v>2322</v>
      </c>
      <c r="N1581" s="316" t="s">
        <v>1156</v>
      </c>
      <c r="O1581" s="415" t="s">
        <v>2200</v>
      </c>
      <c r="P1581" s="318" t="s">
        <v>1156</v>
      </c>
      <c r="Q1581" s="293" t="s">
        <v>2201</v>
      </c>
      <c r="R1581" s="293">
        <v>2</v>
      </c>
      <c r="S1581" s="517">
        <v>980</v>
      </c>
      <c r="T1581" s="520" t="e">
        <f>+[1]!Tabla46[[#This Row],[Precio Unitario]]*[1]!Tabla46[[#This Row],[Cantidad de Insumos]]</f>
        <v>#REF!</v>
      </c>
      <c r="U1581" s="414">
        <v>239301</v>
      </c>
      <c r="V1581" s="328" t="s">
        <v>926</v>
      </c>
      <c r="W1581" s="420"/>
    </row>
    <row r="1582" spans="2:23" ht="18.75" hidden="1" customHeight="1" x14ac:dyDescent="0.2">
      <c r="B1582" s="419" t="e">
        <f>IF(Tabla46[[#This Row],[Tipos de Acciones]]="","",CONCATENATE(Tabla46[[#This Row],[POA]],".",Tabla46[[#This Row],[SRS]],".",Tabla46[[#This Row],[AREA]],".",Tabla46[[#This Row],[TIPO]]))</f>
        <v>#REF!</v>
      </c>
      <c r="C1582" s="419" t="e">
        <f>IF(Tabla46[[#This Row],[Tipos de Acciones]]="","",'Formulario PPGR1'!#REF!)</f>
        <v>#REF!</v>
      </c>
      <c r="D1582" s="419" t="e">
        <f>IF(Tabla46[[#This Row],[Tipos de Acciones]]="","",'Formulario PPGR1'!#REF!)</f>
        <v>#REF!</v>
      </c>
      <c r="E1582" s="419" t="e">
        <f>IF(Tabla46[[#This Row],[Tipos de Acciones]]="","",'Formulario PPGR1'!#REF!)</f>
        <v>#REF!</v>
      </c>
      <c r="F1582" s="419" t="e">
        <f>IF(Tabla46[[#This Row],[Tipos de Acciones]]="","",'Formulario PPGR1'!#REF!)</f>
        <v>#REF!</v>
      </c>
      <c r="G1582" s="416" t="s">
        <v>936</v>
      </c>
      <c r="H1582" s="416" t="s">
        <v>2221</v>
      </c>
      <c r="I1582" s="417" t="s">
        <v>2241</v>
      </c>
      <c r="J1582" s="416" t="s">
        <v>2241</v>
      </c>
      <c r="K1582" s="418" t="s">
        <v>2243</v>
      </c>
      <c r="L1582" s="416" t="s">
        <v>469</v>
      </c>
      <c r="M1582" s="316" t="s">
        <v>2322</v>
      </c>
      <c r="N1582" s="316" t="s">
        <v>1156</v>
      </c>
      <c r="O1582" s="415" t="s">
        <v>2200</v>
      </c>
      <c r="P1582" s="318" t="s">
        <v>1156</v>
      </c>
      <c r="Q1582" s="293" t="s">
        <v>2201</v>
      </c>
      <c r="R1582" s="293">
        <v>2</v>
      </c>
      <c r="S1582" s="517">
        <v>3520</v>
      </c>
      <c r="T1582" s="520" t="e">
        <f>+[1]!Tabla46[[#This Row],[Precio Unitario]]*[1]!Tabla46[[#This Row],[Cantidad de Insumos]]</f>
        <v>#REF!</v>
      </c>
      <c r="U1582" s="414">
        <v>239301</v>
      </c>
      <c r="V1582" s="328" t="s">
        <v>926</v>
      </c>
      <c r="W1582" s="420"/>
    </row>
    <row r="1583" spans="2:23" ht="18.75" hidden="1" customHeight="1" x14ac:dyDescent="0.2">
      <c r="B1583" s="419" t="e">
        <f>IF(Tabla46[[#This Row],[Tipos de Acciones]]="","",CONCATENATE(Tabla46[[#This Row],[POA]],".",Tabla46[[#This Row],[SRS]],".",Tabla46[[#This Row],[AREA]],".",Tabla46[[#This Row],[TIPO]]))</f>
        <v>#REF!</v>
      </c>
      <c r="C1583" s="419" t="e">
        <f>IF(Tabla46[[#This Row],[Tipos de Acciones]]="","",'Formulario PPGR1'!#REF!)</f>
        <v>#REF!</v>
      </c>
      <c r="D1583" s="419" t="e">
        <f>IF(Tabla46[[#This Row],[Tipos de Acciones]]="","",'Formulario PPGR1'!#REF!)</f>
        <v>#REF!</v>
      </c>
      <c r="E1583" s="419" t="e">
        <f>IF(Tabla46[[#This Row],[Tipos de Acciones]]="","",'Formulario PPGR1'!#REF!)</f>
        <v>#REF!</v>
      </c>
      <c r="F1583" s="419" t="e">
        <f>IF(Tabla46[[#This Row],[Tipos de Acciones]]="","",'Formulario PPGR1'!#REF!)</f>
        <v>#REF!</v>
      </c>
      <c r="G1583" s="416" t="s">
        <v>936</v>
      </c>
      <c r="H1583" s="416" t="s">
        <v>2221</v>
      </c>
      <c r="I1583" s="417" t="s">
        <v>2244</v>
      </c>
      <c r="J1583" s="416" t="s">
        <v>2244</v>
      </c>
      <c r="K1583" s="418" t="s">
        <v>2245</v>
      </c>
      <c r="L1583" s="416" t="s">
        <v>469</v>
      </c>
      <c r="M1583" s="316" t="s">
        <v>2322</v>
      </c>
      <c r="N1583" s="316" t="s">
        <v>1156</v>
      </c>
      <c r="O1583" s="415" t="s">
        <v>2200</v>
      </c>
      <c r="P1583" s="318" t="s">
        <v>1156</v>
      </c>
      <c r="Q1583" s="293" t="s">
        <v>2201</v>
      </c>
      <c r="R1583" s="293">
        <v>1</v>
      </c>
      <c r="S1583" s="517">
        <v>14666.65</v>
      </c>
      <c r="T1583" s="520" t="e">
        <f>+[1]!Tabla46[[#This Row],[Precio Unitario]]*[1]!Tabla46[[#This Row],[Cantidad de Insumos]]</f>
        <v>#REF!</v>
      </c>
      <c r="U1583" s="414">
        <v>239601</v>
      </c>
      <c r="V1583" s="328" t="s">
        <v>926</v>
      </c>
      <c r="W1583" s="420"/>
    </row>
    <row r="1584" spans="2:23" ht="18.75" hidden="1" customHeight="1" x14ac:dyDescent="0.2">
      <c r="B1584" s="419" t="e">
        <f>IF(Tabla46[[#This Row],[Tipos de Acciones]]="","",CONCATENATE(Tabla46[[#This Row],[POA]],".",Tabla46[[#This Row],[SRS]],".",Tabla46[[#This Row],[AREA]],".",Tabla46[[#This Row],[TIPO]]))</f>
        <v>#REF!</v>
      </c>
      <c r="C1584" s="419" t="e">
        <f>IF(Tabla46[[#This Row],[Tipos de Acciones]]="","",'Formulario PPGR1'!#REF!)</f>
        <v>#REF!</v>
      </c>
      <c r="D1584" s="419" t="e">
        <f>IF(Tabla46[[#This Row],[Tipos de Acciones]]="","",'Formulario PPGR1'!#REF!)</f>
        <v>#REF!</v>
      </c>
      <c r="E1584" s="419" t="e">
        <f>IF(Tabla46[[#This Row],[Tipos de Acciones]]="","",'Formulario PPGR1'!#REF!)</f>
        <v>#REF!</v>
      </c>
      <c r="F1584" s="419" t="e">
        <f>IF(Tabla46[[#This Row],[Tipos de Acciones]]="","",'Formulario PPGR1'!#REF!)</f>
        <v>#REF!</v>
      </c>
      <c r="G1584" s="416" t="s">
        <v>936</v>
      </c>
      <c r="H1584" s="416" t="s">
        <v>2221</v>
      </c>
      <c r="I1584" s="417" t="s">
        <v>2246</v>
      </c>
      <c r="J1584" s="416" t="s">
        <v>2246</v>
      </c>
      <c r="K1584" s="418" t="s">
        <v>2247</v>
      </c>
      <c r="L1584" s="416" t="s">
        <v>469</v>
      </c>
      <c r="M1584" s="316" t="s">
        <v>2322</v>
      </c>
      <c r="N1584" s="316" t="s">
        <v>1156</v>
      </c>
      <c r="O1584" s="415" t="s">
        <v>2200</v>
      </c>
      <c r="P1584" s="318" t="s">
        <v>1156</v>
      </c>
      <c r="Q1584" s="293" t="s">
        <v>2201</v>
      </c>
      <c r="R1584" s="293">
        <v>1</v>
      </c>
      <c r="S1584" s="517">
        <v>257712</v>
      </c>
      <c r="T1584" s="520" t="e">
        <f>+[1]!Tabla46[[#This Row],[Precio Unitario]]*[1]!Tabla46[[#This Row],[Cantidad de Insumos]]</f>
        <v>#REF!</v>
      </c>
      <c r="U1584" s="414">
        <v>261401</v>
      </c>
      <c r="V1584" s="328" t="s">
        <v>926</v>
      </c>
      <c r="W1584" s="420"/>
    </row>
    <row r="1585" spans="2:23" ht="18.75" hidden="1" customHeight="1" x14ac:dyDescent="0.2">
      <c r="B1585" s="419" t="e">
        <f>IF(Tabla46[[#This Row],[Tipos de Acciones]]="","",CONCATENATE(Tabla46[[#This Row],[POA]],".",Tabla46[[#This Row],[SRS]],".",Tabla46[[#This Row],[AREA]],".",Tabla46[[#This Row],[TIPO]]))</f>
        <v>#REF!</v>
      </c>
      <c r="C1585" s="419" t="e">
        <f>IF(Tabla46[[#This Row],[Tipos de Acciones]]="","",'Formulario PPGR1'!#REF!)</f>
        <v>#REF!</v>
      </c>
      <c r="D1585" s="419" t="e">
        <f>IF(Tabla46[[#This Row],[Tipos de Acciones]]="","",'Formulario PPGR1'!#REF!)</f>
        <v>#REF!</v>
      </c>
      <c r="E1585" s="419" t="e">
        <f>IF(Tabla46[[#This Row],[Tipos de Acciones]]="","",'Formulario PPGR1'!#REF!)</f>
        <v>#REF!</v>
      </c>
      <c r="F1585" s="419" t="e">
        <f>IF(Tabla46[[#This Row],[Tipos de Acciones]]="","",'Formulario PPGR1'!#REF!)</f>
        <v>#REF!</v>
      </c>
      <c r="G1585" s="416" t="s">
        <v>936</v>
      </c>
      <c r="H1585" s="416" t="s">
        <v>2209</v>
      </c>
      <c r="I1585" s="417" t="s">
        <v>2200</v>
      </c>
      <c r="J1585" s="416" t="s">
        <v>2248</v>
      </c>
      <c r="K1585" s="418" t="s">
        <v>2248</v>
      </c>
      <c r="L1585" s="416" t="s">
        <v>469</v>
      </c>
      <c r="M1585" s="316" t="s">
        <v>2322</v>
      </c>
      <c r="N1585" s="316" t="s">
        <v>1156</v>
      </c>
      <c r="O1585" s="415" t="s">
        <v>2200</v>
      </c>
      <c r="P1585" s="318" t="s">
        <v>1156</v>
      </c>
      <c r="Q1585" s="293" t="s">
        <v>2201</v>
      </c>
      <c r="R1585" s="293">
        <v>1</v>
      </c>
      <c r="S1585" s="517">
        <v>30000</v>
      </c>
      <c r="T1585" s="520" t="e">
        <f>+[1]!Tabla46[[#This Row],[Precio Unitario]]*[1]!Tabla46[[#This Row],[Cantidad de Insumos]]</f>
        <v>#REF!</v>
      </c>
      <c r="U1585" s="414">
        <v>265801</v>
      </c>
      <c r="V1585" s="328" t="s">
        <v>926</v>
      </c>
      <c r="W1585" s="420"/>
    </row>
    <row r="1586" spans="2:23" ht="18.75" hidden="1" customHeight="1" x14ac:dyDescent="0.2">
      <c r="B1586" s="419" t="e">
        <f>IF(Tabla46[[#This Row],[Tipos de Acciones]]="","",CONCATENATE(Tabla46[[#This Row],[POA]],".",Tabla46[[#This Row],[SRS]],".",Tabla46[[#This Row],[AREA]],".",Tabla46[[#This Row],[TIPO]]))</f>
        <v>#REF!</v>
      </c>
      <c r="C1586" s="419" t="e">
        <f>IF(Tabla46[[#This Row],[Tipos de Acciones]]="","",'Formulario PPGR1'!#REF!)</f>
        <v>#REF!</v>
      </c>
      <c r="D1586" s="419" t="e">
        <f>IF(Tabla46[[#This Row],[Tipos de Acciones]]="","",'Formulario PPGR1'!#REF!)</f>
        <v>#REF!</v>
      </c>
      <c r="E1586" s="419" t="e">
        <f>IF(Tabla46[[#This Row],[Tipos de Acciones]]="","",'Formulario PPGR1'!#REF!)</f>
        <v>#REF!</v>
      </c>
      <c r="F1586" s="419" t="e">
        <f>IF(Tabla46[[#This Row],[Tipos de Acciones]]="","",'Formulario PPGR1'!#REF!)</f>
        <v>#REF!</v>
      </c>
      <c r="G1586" s="416" t="s">
        <v>934</v>
      </c>
      <c r="H1586" s="416" t="s">
        <v>2209</v>
      </c>
      <c r="I1586" s="417" t="s">
        <v>2200</v>
      </c>
      <c r="J1586" s="416" t="s">
        <v>2248</v>
      </c>
      <c r="K1586" s="418" t="s">
        <v>2248</v>
      </c>
      <c r="L1586" s="416" t="s">
        <v>469</v>
      </c>
      <c r="M1586" s="316" t="s">
        <v>2322</v>
      </c>
      <c r="N1586" s="316" t="s">
        <v>1156</v>
      </c>
      <c r="O1586" s="415" t="s">
        <v>2200</v>
      </c>
      <c r="P1586" s="318" t="s">
        <v>1156</v>
      </c>
      <c r="Q1586" s="293" t="s">
        <v>2201</v>
      </c>
      <c r="R1586" s="293">
        <v>3</v>
      </c>
      <c r="S1586" s="517">
        <v>5000</v>
      </c>
      <c r="T1586" s="520" t="e">
        <f>+[1]!Tabla46[[#This Row],[Precio Unitario]]*[1]!Tabla46[[#This Row],[Cantidad de Insumos]]</f>
        <v>#REF!</v>
      </c>
      <c r="U1586" s="414">
        <v>265801</v>
      </c>
      <c r="V1586" s="328" t="s">
        <v>926</v>
      </c>
      <c r="W1586" s="420"/>
    </row>
    <row r="1587" spans="2:23" ht="18.75" hidden="1" customHeight="1" x14ac:dyDescent="0.2">
      <c r="B1587" s="419" t="e">
        <f>IF(Tabla46[[#This Row],[Tipos de Acciones]]="","",CONCATENATE(Tabla46[[#This Row],[POA]],".",Tabla46[[#This Row],[SRS]],".",Tabla46[[#This Row],[AREA]],".",Tabla46[[#This Row],[TIPO]]))</f>
        <v>#REF!</v>
      </c>
      <c r="C1587" s="419" t="e">
        <f>IF(Tabla46[[#This Row],[Tipos de Acciones]]="","",'Formulario PPGR1'!#REF!)</f>
        <v>#REF!</v>
      </c>
      <c r="D1587" s="419" t="e">
        <f>IF(Tabla46[[#This Row],[Tipos de Acciones]]="","",'Formulario PPGR1'!#REF!)</f>
        <v>#REF!</v>
      </c>
      <c r="E1587" s="419" t="e">
        <f>IF(Tabla46[[#This Row],[Tipos de Acciones]]="","",'Formulario PPGR1'!#REF!)</f>
        <v>#REF!</v>
      </c>
      <c r="F1587" s="419" t="e">
        <f>IF(Tabla46[[#This Row],[Tipos de Acciones]]="","",'Formulario PPGR1'!#REF!)</f>
        <v>#REF!</v>
      </c>
      <c r="G1587" s="416" t="s">
        <v>936</v>
      </c>
      <c r="H1587" s="416" t="s">
        <v>2221</v>
      </c>
      <c r="I1587" s="417" t="s">
        <v>2233</v>
      </c>
      <c r="J1587" s="416" t="s">
        <v>2234</v>
      </c>
      <c r="K1587" s="418" t="s">
        <v>2235</v>
      </c>
      <c r="L1587" s="416" t="s">
        <v>469</v>
      </c>
      <c r="M1587" s="316" t="s">
        <v>2322</v>
      </c>
      <c r="N1587" s="316" t="s">
        <v>1156</v>
      </c>
      <c r="O1587" s="415" t="s">
        <v>2200</v>
      </c>
      <c r="P1587" s="318" t="s">
        <v>1156</v>
      </c>
      <c r="Q1587" s="293" t="s">
        <v>2201</v>
      </c>
      <c r="R1587" s="293">
        <v>1</v>
      </c>
      <c r="S1587" s="517">
        <v>8270</v>
      </c>
      <c r="T1587" s="520" t="e">
        <f>+[1]!Tabla46[[#This Row],[Precio Unitario]]*[1]!Tabla46[[#This Row],[Cantidad de Insumos]]</f>
        <v>#REF!</v>
      </c>
      <c r="U1587" s="414">
        <v>239301</v>
      </c>
      <c r="V1587" s="328" t="s">
        <v>926</v>
      </c>
      <c r="W1587" s="420"/>
    </row>
    <row r="1588" spans="2:23" ht="18.75" hidden="1" customHeight="1" x14ac:dyDescent="0.2">
      <c r="B1588" s="419" t="e">
        <f>IF(Tabla46[[#This Row],[Tipos de Acciones]]="","",CONCATENATE(Tabla46[[#This Row],[POA]],".",Tabla46[[#This Row],[SRS]],".",Tabla46[[#This Row],[AREA]],".",Tabla46[[#This Row],[TIPO]]))</f>
        <v>#REF!</v>
      </c>
      <c r="C1588" s="419" t="e">
        <f>IF(Tabla46[[#This Row],[Tipos de Acciones]]="","",'Formulario PPGR1'!#REF!)</f>
        <v>#REF!</v>
      </c>
      <c r="D1588" s="419" t="e">
        <f>IF(Tabla46[[#This Row],[Tipos de Acciones]]="","",'Formulario PPGR1'!#REF!)</f>
        <v>#REF!</v>
      </c>
      <c r="E1588" s="419" t="e">
        <f>IF(Tabla46[[#This Row],[Tipos de Acciones]]="","",'Formulario PPGR1'!#REF!)</f>
        <v>#REF!</v>
      </c>
      <c r="F1588" s="419" t="e">
        <f>IF(Tabla46[[#This Row],[Tipos de Acciones]]="","",'Formulario PPGR1'!#REF!)</f>
        <v>#REF!</v>
      </c>
      <c r="G1588" s="416" t="s">
        <v>936</v>
      </c>
      <c r="H1588" s="416" t="s">
        <v>2221</v>
      </c>
      <c r="I1588" s="417" t="s">
        <v>2233</v>
      </c>
      <c r="J1588" s="416" t="s">
        <v>2234</v>
      </c>
      <c r="K1588" s="418" t="s">
        <v>2251</v>
      </c>
      <c r="L1588" s="416" t="s">
        <v>469</v>
      </c>
      <c r="M1588" s="316" t="s">
        <v>2322</v>
      </c>
      <c r="N1588" s="316" t="s">
        <v>1156</v>
      </c>
      <c r="O1588" s="415" t="s">
        <v>2200</v>
      </c>
      <c r="P1588" s="318" t="s">
        <v>1156</v>
      </c>
      <c r="Q1588" s="293" t="s">
        <v>2201</v>
      </c>
      <c r="R1588" s="293">
        <v>1</v>
      </c>
      <c r="S1588" s="517">
        <v>8270</v>
      </c>
      <c r="T1588" s="520" t="e">
        <f>+[1]!Tabla46[[#This Row],[Precio Unitario]]*[1]!Tabla46[[#This Row],[Cantidad de Insumos]]</f>
        <v>#REF!</v>
      </c>
      <c r="U1588" s="414">
        <v>239301</v>
      </c>
      <c r="V1588" s="328" t="s">
        <v>926</v>
      </c>
      <c r="W1588" s="420"/>
    </row>
    <row r="1589" spans="2:23" ht="18.75" hidden="1" customHeight="1" x14ac:dyDescent="0.2">
      <c r="B1589" s="419" t="e">
        <f>IF(Tabla46[[#This Row],[Tipos de Acciones]]="","",CONCATENATE(Tabla46[[#This Row],[POA]],".",Tabla46[[#This Row],[SRS]],".",Tabla46[[#This Row],[AREA]],".",Tabla46[[#This Row],[TIPO]]))</f>
        <v>#REF!</v>
      </c>
      <c r="C1589" s="419" t="e">
        <f>IF(Tabla46[[#This Row],[Tipos de Acciones]]="","",'Formulario PPGR1'!#REF!)</f>
        <v>#REF!</v>
      </c>
      <c r="D1589" s="419" t="e">
        <f>IF(Tabla46[[#This Row],[Tipos de Acciones]]="","",'Formulario PPGR1'!#REF!)</f>
        <v>#REF!</v>
      </c>
      <c r="E1589" s="419" t="e">
        <f>IF(Tabla46[[#This Row],[Tipos de Acciones]]="","",'Formulario PPGR1'!#REF!)</f>
        <v>#REF!</v>
      </c>
      <c r="F1589" s="419" t="e">
        <f>IF(Tabla46[[#This Row],[Tipos de Acciones]]="","",'Formulario PPGR1'!#REF!)</f>
        <v>#REF!</v>
      </c>
      <c r="G1589" s="416" t="s">
        <v>936</v>
      </c>
      <c r="H1589" s="416" t="s">
        <v>2206</v>
      </c>
      <c r="I1589" s="417" t="s">
        <v>2212</v>
      </c>
      <c r="J1589" s="416" t="s">
        <v>2212</v>
      </c>
      <c r="K1589" s="418" t="s">
        <v>2213</v>
      </c>
      <c r="L1589" s="416" t="s">
        <v>469</v>
      </c>
      <c r="M1589" s="316" t="s">
        <v>2322</v>
      </c>
      <c r="N1589" s="316" t="s">
        <v>1156</v>
      </c>
      <c r="O1589" s="415" t="s">
        <v>2200</v>
      </c>
      <c r="P1589" s="318" t="s">
        <v>1156</v>
      </c>
      <c r="Q1589" s="293" t="s">
        <v>2201</v>
      </c>
      <c r="R1589" s="293">
        <v>1</v>
      </c>
      <c r="S1589" s="517">
        <v>56050</v>
      </c>
      <c r="T1589" s="520" t="e">
        <f>+[1]!Tabla46[[#This Row],[Precio Unitario]]*[1]!Tabla46[[#This Row],[Cantidad de Insumos]]</f>
        <v>#REF!</v>
      </c>
      <c r="U1589" s="414">
        <v>261301</v>
      </c>
      <c r="V1589" s="328" t="s">
        <v>926</v>
      </c>
      <c r="W1589" s="420"/>
    </row>
    <row r="1590" spans="2:23" ht="18.75" hidden="1" customHeight="1" x14ac:dyDescent="0.2">
      <c r="B1590" s="419" t="e">
        <f>IF(Tabla46[[#This Row],[Tipos de Acciones]]="","",CONCATENATE(Tabla46[[#This Row],[POA]],".",Tabla46[[#This Row],[SRS]],".",Tabla46[[#This Row],[AREA]],".",Tabla46[[#This Row],[TIPO]]))</f>
        <v>#REF!</v>
      </c>
      <c r="C1590" s="419" t="e">
        <f>IF(Tabla46[[#This Row],[Tipos de Acciones]]="","",'Formulario PPGR1'!#REF!)</f>
        <v>#REF!</v>
      </c>
      <c r="D1590" s="419" t="e">
        <f>IF(Tabla46[[#This Row],[Tipos de Acciones]]="","",'Formulario PPGR1'!#REF!)</f>
        <v>#REF!</v>
      </c>
      <c r="E1590" s="419" t="e">
        <f>IF(Tabla46[[#This Row],[Tipos de Acciones]]="","",'Formulario PPGR1'!#REF!)</f>
        <v>#REF!</v>
      </c>
      <c r="F1590" s="419" t="e">
        <f>IF(Tabla46[[#This Row],[Tipos de Acciones]]="","",'Formulario PPGR1'!#REF!)</f>
        <v>#REF!</v>
      </c>
      <c r="G1590" s="416" t="s">
        <v>934</v>
      </c>
      <c r="H1590" s="416" t="s">
        <v>2206</v>
      </c>
      <c r="I1590" s="417" t="s">
        <v>2212</v>
      </c>
      <c r="J1590" s="416" t="s">
        <v>2212</v>
      </c>
      <c r="K1590" s="418" t="s">
        <v>2213</v>
      </c>
      <c r="L1590" s="416" t="s">
        <v>469</v>
      </c>
      <c r="M1590" s="316" t="s">
        <v>2322</v>
      </c>
      <c r="N1590" s="316" t="s">
        <v>1156</v>
      </c>
      <c r="O1590" s="415" t="s">
        <v>2200</v>
      </c>
      <c r="P1590" s="318" t="s">
        <v>1156</v>
      </c>
      <c r="Q1590" s="293" t="s">
        <v>2201</v>
      </c>
      <c r="R1590" s="293">
        <v>3</v>
      </c>
      <c r="S1590" s="517">
        <v>5000</v>
      </c>
      <c r="T1590" s="520" t="e">
        <f>+[1]!Tabla46[[#This Row],[Precio Unitario]]*[1]!Tabla46[[#This Row],[Cantidad de Insumos]]</f>
        <v>#REF!</v>
      </c>
      <c r="U1590" s="414">
        <v>261301</v>
      </c>
      <c r="V1590" s="328" t="s">
        <v>926</v>
      </c>
      <c r="W1590" s="420"/>
    </row>
    <row r="1591" spans="2:23" ht="18.75" hidden="1" customHeight="1" x14ac:dyDescent="0.2">
      <c r="B1591" s="419" t="e">
        <f>IF(Tabla46[[#This Row],[Tipos de Acciones]]="","",CONCATENATE(Tabla46[[#This Row],[POA]],".",Tabla46[[#This Row],[SRS]],".",Tabla46[[#This Row],[AREA]],".",Tabla46[[#This Row],[TIPO]]))</f>
        <v>#REF!</v>
      </c>
      <c r="C1591" s="419" t="e">
        <f>IF(Tabla46[[#This Row],[Tipos de Acciones]]="","",'Formulario PPGR1'!#REF!)</f>
        <v>#REF!</v>
      </c>
      <c r="D1591" s="419" t="e">
        <f>IF(Tabla46[[#This Row],[Tipos de Acciones]]="","",'Formulario PPGR1'!#REF!)</f>
        <v>#REF!</v>
      </c>
      <c r="E1591" s="419" t="e">
        <f>IF(Tabla46[[#This Row],[Tipos de Acciones]]="","",'Formulario PPGR1'!#REF!)</f>
        <v>#REF!</v>
      </c>
      <c r="F1591" s="419" t="e">
        <f>IF(Tabla46[[#This Row],[Tipos de Acciones]]="","",'Formulario PPGR1'!#REF!)</f>
        <v>#REF!</v>
      </c>
      <c r="G1591" s="416" t="s">
        <v>936</v>
      </c>
      <c r="H1591" s="416" t="s">
        <v>2215</v>
      </c>
      <c r="I1591" s="417" t="s">
        <v>2216</v>
      </c>
      <c r="J1591" s="416" t="s">
        <v>2216</v>
      </c>
      <c r="K1591" s="418" t="s">
        <v>2217</v>
      </c>
      <c r="L1591" s="416" t="s">
        <v>469</v>
      </c>
      <c r="M1591" s="316" t="s">
        <v>2322</v>
      </c>
      <c r="N1591" s="316" t="s">
        <v>1156</v>
      </c>
      <c r="O1591" s="415" t="s">
        <v>2200</v>
      </c>
      <c r="P1591" s="318" t="s">
        <v>1156</v>
      </c>
      <c r="Q1591" s="293" t="s">
        <v>2201</v>
      </c>
      <c r="R1591" s="293">
        <v>1</v>
      </c>
      <c r="S1591" s="517">
        <v>15000</v>
      </c>
      <c r="T1591" s="520" t="e">
        <f>+[1]!Tabla46[[#This Row],[Precio Unitario]]*[1]!Tabla46[[#This Row],[Cantidad de Insumos]]</f>
        <v>#REF!</v>
      </c>
      <c r="U1591" s="414">
        <v>239601</v>
      </c>
      <c r="V1591" s="328" t="s">
        <v>926</v>
      </c>
      <c r="W1591" s="420"/>
    </row>
    <row r="1592" spans="2:23" ht="18.75" hidden="1" customHeight="1" x14ac:dyDescent="0.2">
      <c r="B1592" s="419" t="e">
        <f>IF(Tabla46[[#This Row],[Tipos de Acciones]]="","",CONCATENATE(Tabla46[[#This Row],[POA]],".",Tabla46[[#This Row],[SRS]],".",Tabla46[[#This Row],[AREA]],".",Tabla46[[#This Row],[TIPO]]))</f>
        <v>#REF!</v>
      </c>
      <c r="C1592" s="419" t="e">
        <f>IF(Tabla46[[#This Row],[Tipos de Acciones]]="","",'Formulario PPGR1'!#REF!)</f>
        <v>#REF!</v>
      </c>
      <c r="D1592" s="419" t="e">
        <f>IF(Tabla46[[#This Row],[Tipos de Acciones]]="","",'Formulario PPGR1'!#REF!)</f>
        <v>#REF!</v>
      </c>
      <c r="E1592" s="419" t="e">
        <f>IF(Tabla46[[#This Row],[Tipos de Acciones]]="","",'Formulario PPGR1'!#REF!)</f>
        <v>#REF!</v>
      </c>
      <c r="F1592" s="419" t="e">
        <f>IF(Tabla46[[#This Row],[Tipos de Acciones]]="","",'Formulario PPGR1'!#REF!)</f>
        <v>#REF!</v>
      </c>
      <c r="G1592" s="416" t="s">
        <v>936</v>
      </c>
      <c r="H1592" s="416" t="s">
        <v>2218</v>
      </c>
      <c r="I1592" s="417" t="s">
        <v>2219</v>
      </c>
      <c r="J1592" s="416" t="s">
        <v>2219</v>
      </c>
      <c r="K1592" s="418" t="s">
        <v>2220</v>
      </c>
      <c r="L1592" s="416" t="s">
        <v>469</v>
      </c>
      <c r="M1592" s="316" t="s">
        <v>2322</v>
      </c>
      <c r="N1592" s="316" t="s">
        <v>1156</v>
      </c>
      <c r="O1592" s="415" t="s">
        <v>2200</v>
      </c>
      <c r="P1592" s="318" t="s">
        <v>1156</v>
      </c>
      <c r="Q1592" s="293" t="s">
        <v>2201</v>
      </c>
      <c r="R1592" s="293">
        <v>2</v>
      </c>
      <c r="S1592" s="517">
        <v>8600</v>
      </c>
      <c r="T1592" s="520" t="e">
        <f>+[1]!Tabla46[[#This Row],[Precio Unitario]]*[1]!Tabla46[[#This Row],[Cantidad de Insumos]]</f>
        <v>#REF!</v>
      </c>
      <c r="U1592" s="414">
        <v>239601</v>
      </c>
      <c r="V1592" s="328" t="s">
        <v>926</v>
      </c>
      <c r="W1592" s="420"/>
    </row>
    <row r="1593" spans="2:23" ht="18.75" hidden="1" customHeight="1" x14ac:dyDescent="0.2">
      <c r="B1593" s="419" t="e">
        <f>IF(Tabla46[[#This Row],[Tipos de Acciones]]="","",CONCATENATE(Tabla46[[#This Row],[POA]],".",Tabla46[[#This Row],[SRS]],".",Tabla46[[#This Row],[AREA]],".",Tabla46[[#This Row],[TIPO]]))</f>
        <v>#REF!</v>
      </c>
      <c r="C1593" s="419" t="e">
        <f>IF(Tabla46[[#This Row],[Tipos de Acciones]]="","",'Formulario PPGR1'!#REF!)</f>
        <v>#REF!</v>
      </c>
      <c r="D1593" s="419" t="e">
        <f>IF(Tabla46[[#This Row],[Tipos de Acciones]]="","",'Formulario PPGR1'!#REF!)</f>
        <v>#REF!</v>
      </c>
      <c r="E1593" s="419" t="e">
        <f>IF(Tabla46[[#This Row],[Tipos de Acciones]]="","",'Formulario PPGR1'!#REF!)</f>
        <v>#REF!</v>
      </c>
      <c r="F1593" s="419" t="e">
        <f>IF(Tabla46[[#This Row],[Tipos de Acciones]]="","",'Formulario PPGR1'!#REF!)</f>
        <v>#REF!</v>
      </c>
      <c r="G1593" s="416" t="s">
        <v>936</v>
      </c>
      <c r="H1593" s="416" t="s">
        <v>2221</v>
      </c>
      <c r="I1593" s="417" t="s">
        <v>2222</v>
      </c>
      <c r="J1593" s="416" t="s">
        <v>2222</v>
      </c>
      <c r="K1593" s="418" t="s">
        <v>2223</v>
      </c>
      <c r="L1593" s="416" t="s">
        <v>469</v>
      </c>
      <c r="M1593" s="316" t="s">
        <v>2322</v>
      </c>
      <c r="N1593" s="316" t="s">
        <v>1156</v>
      </c>
      <c r="O1593" s="415" t="s">
        <v>2200</v>
      </c>
      <c r="P1593" s="318" t="s">
        <v>1156</v>
      </c>
      <c r="Q1593" s="293" t="s">
        <v>2201</v>
      </c>
      <c r="R1593" s="293">
        <v>2</v>
      </c>
      <c r="S1593" s="517">
        <v>43660</v>
      </c>
      <c r="T1593" s="520" t="e">
        <f>+[1]!Tabla46[[#This Row],[Precio Unitario]]*[1]!Tabla46[[#This Row],[Cantidad de Insumos]]</f>
        <v>#REF!</v>
      </c>
      <c r="U1593" s="414">
        <v>261901</v>
      </c>
      <c r="V1593" s="328" t="s">
        <v>926</v>
      </c>
      <c r="W1593" s="420"/>
    </row>
    <row r="1594" spans="2:23" ht="18.75" hidden="1" customHeight="1" x14ac:dyDescent="0.2">
      <c r="B1594" s="419" t="e">
        <f>IF(Tabla46[[#This Row],[Tipos de Acciones]]="","",CONCATENATE(Tabla46[[#This Row],[POA]],".",Tabla46[[#This Row],[SRS]],".",Tabla46[[#This Row],[AREA]],".",Tabla46[[#This Row],[TIPO]]))</f>
        <v>#REF!</v>
      </c>
      <c r="C1594" s="419" t="e">
        <f>IF(Tabla46[[#This Row],[Tipos de Acciones]]="","",'Formulario PPGR1'!#REF!)</f>
        <v>#REF!</v>
      </c>
      <c r="D1594" s="419" t="e">
        <f>IF(Tabla46[[#This Row],[Tipos de Acciones]]="","",'Formulario PPGR1'!#REF!)</f>
        <v>#REF!</v>
      </c>
      <c r="E1594" s="419" t="e">
        <f>IF(Tabla46[[#This Row],[Tipos de Acciones]]="","",'Formulario PPGR1'!#REF!)</f>
        <v>#REF!</v>
      </c>
      <c r="F1594" s="419" t="e">
        <f>IF(Tabla46[[#This Row],[Tipos de Acciones]]="","",'Formulario PPGR1'!#REF!)</f>
        <v>#REF!</v>
      </c>
      <c r="G1594" s="416" t="s">
        <v>936</v>
      </c>
      <c r="H1594" s="416" t="s">
        <v>2221</v>
      </c>
      <c r="I1594" s="417" t="s">
        <v>2236</v>
      </c>
      <c r="J1594" s="416" t="s">
        <v>2236</v>
      </c>
      <c r="K1594" s="418" t="s">
        <v>2237</v>
      </c>
      <c r="L1594" s="416" t="s">
        <v>469</v>
      </c>
      <c r="M1594" s="316" t="s">
        <v>2322</v>
      </c>
      <c r="N1594" s="316" t="s">
        <v>1156</v>
      </c>
      <c r="O1594" s="415" t="s">
        <v>2200</v>
      </c>
      <c r="P1594" s="318" t="s">
        <v>1156</v>
      </c>
      <c r="Q1594" s="293" t="s">
        <v>2201</v>
      </c>
      <c r="R1594" s="293">
        <v>2</v>
      </c>
      <c r="S1594" s="517">
        <v>15733.33</v>
      </c>
      <c r="T1594" s="520" t="e">
        <f>+[1]!Tabla46[[#This Row],[Precio Unitario]]*[1]!Tabla46[[#This Row],[Cantidad de Insumos]]</f>
        <v>#REF!</v>
      </c>
      <c r="U1594" s="414">
        <v>239301</v>
      </c>
      <c r="V1594" s="328" t="s">
        <v>926</v>
      </c>
      <c r="W1594" s="420"/>
    </row>
    <row r="1595" spans="2:23" ht="18.75" hidden="1" customHeight="1" x14ac:dyDescent="0.2">
      <c r="B1595" s="419" t="e">
        <f>IF(Tabla46[[#This Row],[Tipos de Acciones]]="","",CONCATENATE(Tabla46[[#This Row],[POA]],".",Tabla46[[#This Row],[SRS]],".",Tabla46[[#This Row],[AREA]],".",Tabla46[[#This Row],[TIPO]]))</f>
        <v>#REF!</v>
      </c>
      <c r="C1595" s="419" t="e">
        <f>IF(Tabla46[[#This Row],[Tipos de Acciones]]="","",'Formulario PPGR1'!#REF!)</f>
        <v>#REF!</v>
      </c>
      <c r="D1595" s="419" t="e">
        <f>IF(Tabla46[[#This Row],[Tipos de Acciones]]="","",'Formulario PPGR1'!#REF!)</f>
        <v>#REF!</v>
      </c>
      <c r="E1595" s="419" t="e">
        <f>IF(Tabla46[[#This Row],[Tipos de Acciones]]="","",'Formulario PPGR1'!#REF!)</f>
        <v>#REF!</v>
      </c>
      <c r="F1595" s="419" t="e">
        <f>IF(Tabla46[[#This Row],[Tipos de Acciones]]="","",'Formulario PPGR1'!#REF!)</f>
        <v>#REF!</v>
      </c>
      <c r="G1595" s="416" t="s">
        <v>936</v>
      </c>
      <c r="H1595" s="416" t="s">
        <v>2221</v>
      </c>
      <c r="I1595" s="417" t="s">
        <v>2236</v>
      </c>
      <c r="J1595" s="416" t="s">
        <v>2236</v>
      </c>
      <c r="K1595" s="418" t="s">
        <v>2238</v>
      </c>
      <c r="L1595" s="416" t="s">
        <v>469</v>
      </c>
      <c r="M1595" s="316" t="s">
        <v>2322</v>
      </c>
      <c r="N1595" s="316" t="s">
        <v>1156</v>
      </c>
      <c r="O1595" s="415" t="s">
        <v>2200</v>
      </c>
      <c r="P1595" s="318" t="s">
        <v>1156</v>
      </c>
      <c r="Q1595" s="293" t="s">
        <v>2201</v>
      </c>
      <c r="R1595" s="293">
        <v>2</v>
      </c>
      <c r="S1595" s="517">
        <v>4500</v>
      </c>
      <c r="T1595" s="520" t="e">
        <f>+[1]!Tabla46[[#This Row],[Precio Unitario]]*[1]!Tabla46[[#This Row],[Cantidad de Insumos]]</f>
        <v>#REF!</v>
      </c>
      <c r="U1595" s="414">
        <v>239301</v>
      </c>
      <c r="V1595" s="328" t="s">
        <v>926</v>
      </c>
      <c r="W1595" s="420"/>
    </row>
    <row r="1596" spans="2:23" ht="18.75" hidden="1" customHeight="1" x14ac:dyDescent="0.2">
      <c r="B1596" s="419" t="e">
        <f>IF(Tabla46[[#This Row],[Tipos de Acciones]]="","",CONCATENATE(Tabla46[[#This Row],[POA]],".",Tabla46[[#This Row],[SRS]],".",Tabla46[[#This Row],[AREA]],".",Tabla46[[#This Row],[TIPO]]))</f>
        <v>#REF!</v>
      </c>
      <c r="C1596" s="419" t="e">
        <f>IF(Tabla46[[#This Row],[Tipos de Acciones]]="","",'Formulario PPGR1'!#REF!)</f>
        <v>#REF!</v>
      </c>
      <c r="D1596" s="419" t="e">
        <f>IF(Tabla46[[#This Row],[Tipos de Acciones]]="","",'Formulario PPGR1'!#REF!)</f>
        <v>#REF!</v>
      </c>
      <c r="E1596" s="419" t="e">
        <f>IF(Tabla46[[#This Row],[Tipos de Acciones]]="","",'Formulario PPGR1'!#REF!)</f>
        <v>#REF!</v>
      </c>
      <c r="F1596" s="419" t="e">
        <f>IF(Tabla46[[#This Row],[Tipos de Acciones]]="","",'Formulario PPGR1'!#REF!)</f>
        <v>#REF!</v>
      </c>
      <c r="G1596" s="416" t="s">
        <v>936</v>
      </c>
      <c r="H1596" s="416" t="s">
        <v>2221</v>
      </c>
      <c r="I1596" s="417" t="s">
        <v>2236</v>
      </c>
      <c r="J1596" s="416" t="s">
        <v>2236</v>
      </c>
      <c r="K1596" s="418" t="s">
        <v>2239</v>
      </c>
      <c r="L1596" s="416" t="s">
        <v>469</v>
      </c>
      <c r="M1596" s="316" t="s">
        <v>2322</v>
      </c>
      <c r="N1596" s="316" t="s">
        <v>1156</v>
      </c>
      <c r="O1596" s="415" t="s">
        <v>2200</v>
      </c>
      <c r="P1596" s="318" t="s">
        <v>1156</v>
      </c>
      <c r="Q1596" s="293" t="s">
        <v>2201</v>
      </c>
      <c r="R1596" s="293">
        <v>2</v>
      </c>
      <c r="S1596" s="517">
        <v>15733.33</v>
      </c>
      <c r="T1596" s="520" t="e">
        <f>+[1]!Tabla46[[#This Row],[Precio Unitario]]*[1]!Tabla46[[#This Row],[Cantidad de Insumos]]</f>
        <v>#REF!</v>
      </c>
      <c r="U1596" s="414">
        <v>239301</v>
      </c>
      <c r="V1596" s="328" t="s">
        <v>926</v>
      </c>
      <c r="W1596" s="420"/>
    </row>
    <row r="1597" spans="2:23" ht="18.75" hidden="1" customHeight="1" x14ac:dyDescent="0.2">
      <c r="B1597" s="419" t="e">
        <f>IF(Tabla46[[#This Row],[Tipos de Acciones]]="","",CONCATENATE(Tabla46[[#This Row],[POA]],".",Tabla46[[#This Row],[SRS]],".",Tabla46[[#This Row],[AREA]],".",Tabla46[[#This Row],[TIPO]]))</f>
        <v>#REF!</v>
      </c>
      <c r="C1597" s="419" t="e">
        <f>IF(Tabla46[[#This Row],[Tipos de Acciones]]="","",'Formulario PPGR1'!#REF!)</f>
        <v>#REF!</v>
      </c>
      <c r="D1597" s="419" t="e">
        <f>IF(Tabla46[[#This Row],[Tipos de Acciones]]="","",'Formulario PPGR1'!#REF!)</f>
        <v>#REF!</v>
      </c>
      <c r="E1597" s="419" t="e">
        <f>IF(Tabla46[[#This Row],[Tipos de Acciones]]="","",'Formulario PPGR1'!#REF!)</f>
        <v>#REF!</v>
      </c>
      <c r="F1597" s="419" t="e">
        <f>IF(Tabla46[[#This Row],[Tipos de Acciones]]="","",'Formulario PPGR1'!#REF!)</f>
        <v>#REF!</v>
      </c>
      <c r="G1597" s="416" t="s">
        <v>936</v>
      </c>
      <c r="H1597" s="416" t="s">
        <v>2221</v>
      </c>
      <c r="I1597" s="417" t="s">
        <v>2224</v>
      </c>
      <c r="J1597" s="416" t="s">
        <v>2224</v>
      </c>
      <c r="K1597" s="418" t="s">
        <v>2225</v>
      </c>
      <c r="L1597" s="416" t="s">
        <v>469</v>
      </c>
      <c r="M1597" s="316" t="s">
        <v>2322</v>
      </c>
      <c r="N1597" s="316" t="s">
        <v>1156</v>
      </c>
      <c r="O1597" s="415" t="s">
        <v>2200</v>
      </c>
      <c r="P1597" s="318" t="s">
        <v>1156</v>
      </c>
      <c r="Q1597" s="293" t="s">
        <v>2201</v>
      </c>
      <c r="R1597" s="293">
        <v>1</v>
      </c>
      <c r="S1597" s="517">
        <v>44333.33</v>
      </c>
      <c r="T1597" s="520" t="e">
        <f>+[1]!Tabla46[[#This Row],[Precio Unitario]]*[1]!Tabla46[[#This Row],[Cantidad de Insumos]]</f>
        <v>#REF!</v>
      </c>
      <c r="U1597" s="414">
        <v>239301</v>
      </c>
      <c r="V1597" s="328" t="s">
        <v>926</v>
      </c>
      <c r="W1597" s="420"/>
    </row>
    <row r="1598" spans="2:23" ht="18.75" hidden="1" customHeight="1" x14ac:dyDescent="0.2">
      <c r="B1598" s="419" t="e">
        <f>IF(Tabla46[[#This Row],[Tipos de Acciones]]="","",CONCATENATE(Tabla46[[#This Row],[POA]],".",Tabla46[[#This Row],[SRS]],".",Tabla46[[#This Row],[AREA]],".",Tabla46[[#This Row],[TIPO]]))</f>
        <v>#REF!</v>
      </c>
      <c r="C1598" s="419" t="e">
        <f>IF(Tabla46[[#This Row],[Tipos de Acciones]]="","",'Formulario PPGR1'!#REF!)</f>
        <v>#REF!</v>
      </c>
      <c r="D1598" s="419" t="e">
        <f>IF(Tabla46[[#This Row],[Tipos de Acciones]]="","",'Formulario PPGR1'!#REF!)</f>
        <v>#REF!</v>
      </c>
      <c r="E1598" s="419" t="e">
        <f>IF(Tabla46[[#This Row],[Tipos de Acciones]]="","",'Formulario PPGR1'!#REF!)</f>
        <v>#REF!</v>
      </c>
      <c r="F1598" s="419" t="e">
        <f>IF(Tabla46[[#This Row],[Tipos de Acciones]]="","",'Formulario PPGR1'!#REF!)</f>
        <v>#REF!</v>
      </c>
      <c r="G1598" s="416" t="s">
        <v>936</v>
      </c>
      <c r="H1598" s="416" t="s">
        <v>2221</v>
      </c>
      <c r="I1598" s="417" t="s">
        <v>2222</v>
      </c>
      <c r="J1598" s="416" t="s">
        <v>2222</v>
      </c>
      <c r="K1598" s="418" t="s">
        <v>2226</v>
      </c>
      <c r="L1598" s="416" t="s">
        <v>469</v>
      </c>
      <c r="M1598" s="316" t="s">
        <v>2322</v>
      </c>
      <c r="N1598" s="316" t="s">
        <v>1156</v>
      </c>
      <c r="O1598" s="415" t="s">
        <v>2200</v>
      </c>
      <c r="P1598" s="318" t="s">
        <v>1156</v>
      </c>
      <c r="Q1598" s="293" t="s">
        <v>2201</v>
      </c>
      <c r="R1598" s="293">
        <v>1</v>
      </c>
      <c r="S1598" s="517">
        <v>104465.4</v>
      </c>
      <c r="T1598" s="520" t="e">
        <f>+[1]!Tabla46[[#This Row],[Precio Unitario]]*[1]!Tabla46[[#This Row],[Cantidad de Insumos]]</f>
        <v>#REF!</v>
      </c>
      <c r="U1598" s="414">
        <v>261901</v>
      </c>
      <c r="V1598" s="328" t="s">
        <v>926</v>
      </c>
      <c r="W1598" s="420"/>
    </row>
    <row r="1599" spans="2:23" ht="18.75" hidden="1" customHeight="1" x14ac:dyDescent="0.2">
      <c r="B1599" s="419" t="e">
        <f>IF(Tabla46[[#This Row],[Tipos de Acciones]]="","",CONCATENATE(Tabla46[[#This Row],[POA]],".",Tabla46[[#This Row],[SRS]],".",Tabla46[[#This Row],[AREA]],".",Tabla46[[#This Row],[TIPO]]))</f>
        <v>#REF!</v>
      </c>
      <c r="C1599" s="419" t="e">
        <f>IF(Tabla46[[#This Row],[Tipos de Acciones]]="","",'Formulario PPGR1'!#REF!)</f>
        <v>#REF!</v>
      </c>
      <c r="D1599" s="419" t="e">
        <f>IF(Tabla46[[#This Row],[Tipos de Acciones]]="","",'Formulario PPGR1'!#REF!)</f>
        <v>#REF!</v>
      </c>
      <c r="E1599" s="419" t="e">
        <f>IF(Tabla46[[#This Row],[Tipos de Acciones]]="","",'Formulario PPGR1'!#REF!)</f>
        <v>#REF!</v>
      </c>
      <c r="F1599" s="419" t="e">
        <f>IF(Tabla46[[#This Row],[Tipos de Acciones]]="","",'Formulario PPGR1'!#REF!)</f>
        <v>#REF!</v>
      </c>
      <c r="G1599" s="416" t="s">
        <v>936</v>
      </c>
      <c r="H1599" s="416" t="s">
        <v>2221</v>
      </c>
      <c r="I1599" s="417" t="s">
        <v>2227</v>
      </c>
      <c r="J1599" s="416" t="s">
        <v>2227</v>
      </c>
      <c r="K1599" s="418" t="s">
        <v>2228</v>
      </c>
      <c r="L1599" s="416" t="s">
        <v>469</v>
      </c>
      <c r="M1599" s="316" t="s">
        <v>2322</v>
      </c>
      <c r="N1599" s="316" t="s">
        <v>1156</v>
      </c>
      <c r="O1599" s="415" t="s">
        <v>2200</v>
      </c>
      <c r="P1599" s="318" t="s">
        <v>1156</v>
      </c>
      <c r="Q1599" s="293" t="s">
        <v>2201</v>
      </c>
      <c r="R1599" s="293">
        <v>1</v>
      </c>
      <c r="S1599" s="517">
        <v>12836.04</v>
      </c>
      <c r="T1599" s="520" t="e">
        <f>+[1]!Tabla46[[#This Row],[Precio Unitario]]*[1]!Tabla46[[#This Row],[Cantidad de Insumos]]</f>
        <v>#REF!</v>
      </c>
      <c r="U1599" s="414">
        <v>239301</v>
      </c>
      <c r="V1599" s="328" t="s">
        <v>926</v>
      </c>
      <c r="W1599" s="420"/>
    </row>
    <row r="1600" spans="2:23" ht="18.75" customHeight="1" x14ac:dyDescent="0.2">
      <c r="B1600" s="419" t="e">
        <f>IF(Tabla46[[#This Row],[Tipos de Acciones]]="","",CONCATENATE(Tabla46[[#This Row],[POA]],".",Tabla46[[#This Row],[SRS]],".",Tabla46[[#This Row],[AREA]],".",Tabla46[[#This Row],[TIPO]]))</f>
        <v>#REF!</v>
      </c>
      <c r="C1600" s="419" t="e">
        <f>IF(Tabla46[[#This Row],[Tipos de Acciones]]="","",'Formulario PPGR1'!#REF!)</f>
        <v>#REF!</v>
      </c>
      <c r="D1600" s="419" t="e">
        <f>IF(Tabla46[[#This Row],[Tipos de Acciones]]="","",'Formulario PPGR1'!#REF!)</f>
        <v>#REF!</v>
      </c>
      <c r="E1600" s="419" t="e">
        <f>IF(Tabla46[[#This Row],[Tipos de Acciones]]="","",'Formulario PPGR1'!#REF!)</f>
        <v>#REF!</v>
      </c>
      <c r="F1600" s="419" t="e">
        <f>IF(Tabla46[[#This Row],[Tipos de Acciones]]="","",'Formulario PPGR1'!#REF!)</f>
        <v>#REF!</v>
      </c>
      <c r="G1600" s="416" t="s">
        <v>936</v>
      </c>
      <c r="H1600" s="416" t="s">
        <v>2221</v>
      </c>
      <c r="I1600" s="417" t="s">
        <v>2229</v>
      </c>
      <c r="J1600" s="416" t="s">
        <v>2229</v>
      </c>
      <c r="K1600" s="418" t="s">
        <v>2230</v>
      </c>
      <c r="L1600" s="416" t="s">
        <v>469</v>
      </c>
      <c r="M1600" s="316" t="s">
        <v>2322</v>
      </c>
      <c r="N1600" s="316" t="s">
        <v>1156</v>
      </c>
      <c r="O1600" s="415" t="s">
        <v>2200</v>
      </c>
      <c r="P1600" s="318" t="s">
        <v>1156</v>
      </c>
      <c r="Q1600" s="293" t="s">
        <v>2201</v>
      </c>
      <c r="R1600" s="293">
        <v>1</v>
      </c>
      <c r="S1600" s="517">
        <v>180000</v>
      </c>
      <c r="T1600" s="520" t="e">
        <f>+[1]!Tabla46[[#This Row],[Precio Unitario]]*[1]!Tabla46[[#This Row],[Cantidad de Insumos]]</f>
        <v>#REF!</v>
      </c>
      <c r="U1600" s="414">
        <v>263101</v>
      </c>
      <c r="V1600" s="328" t="s">
        <v>926</v>
      </c>
      <c r="W1600" s="420"/>
    </row>
    <row r="1601" spans="2:23" ht="18.75" hidden="1" customHeight="1" x14ac:dyDescent="0.2">
      <c r="B1601" s="419" t="e">
        <f>IF(Tabla46[[#This Row],[Tipos de Acciones]]="","",CONCATENATE(Tabla46[[#This Row],[POA]],".",Tabla46[[#This Row],[SRS]],".",Tabla46[[#This Row],[AREA]],".",Tabla46[[#This Row],[TIPO]]))</f>
        <v>#REF!</v>
      </c>
      <c r="C1601" s="419" t="e">
        <f>IF(Tabla46[[#This Row],[Tipos de Acciones]]="","",'Formulario PPGR1'!#REF!)</f>
        <v>#REF!</v>
      </c>
      <c r="D1601" s="419" t="e">
        <f>IF(Tabla46[[#This Row],[Tipos de Acciones]]="","",'Formulario PPGR1'!#REF!)</f>
        <v>#REF!</v>
      </c>
      <c r="E1601" s="419" t="e">
        <f>IF(Tabla46[[#This Row],[Tipos de Acciones]]="","",'Formulario PPGR1'!#REF!)</f>
        <v>#REF!</v>
      </c>
      <c r="F1601" s="419" t="e">
        <f>IF(Tabla46[[#This Row],[Tipos de Acciones]]="","",'Formulario PPGR1'!#REF!)</f>
        <v>#REF!</v>
      </c>
      <c r="G1601" s="416" t="s">
        <v>936</v>
      </c>
      <c r="H1601" s="416" t="s">
        <v>2221</v>
      </c>
      <c r="I1601" s="417" t="s">
        <v>2231</v>
      </c>
      <c r="J1601" s="416" t="s">
        <v>2231</v>
      </c>
      <c r="K1601" s="418" t="s">
        <v>2232</v>
      </c>
      <c r="L1601" s="416" t="s">
        <v>469</v>
      </c>
      <c r="M1601" s="316" t="s">
        <v>2322</v>
      </c>
      <c r="N1601" s="316" t="s">
        <v>1156</v>
      </c>
      <c r="O1601" s="415" t="s">
        <v>2200</v>
      </c>
      <c r="P1601" s="318" t="s">
        <v>1156</v>
      </c>
      <c r="Q1601" s="293" t="s">
        <v>2201</v>
      </c>
      <c r="R1601" s="293">
        <v>2</v>
      </c>
      <c r="S1601" s="517">
        <v>32099.97</v>
      </c>
      <c r="T1601" s="520" t="e">
        <f>+[1]!Tabla46[[#This Row],[Precio Unitario]]*[1]!Tabla46[[#This Row],[Cantidad de Insumos]]</f>
        <v>#REF!</v>
      </c>
      <c r="U1601" s="414">
        <v>239301</v>
      </c>
      <c r="V1601" s="328" t="s">
        <v>926</v>
      </c>
      <c r="W1601" s="420"/>
    </row>
    <row r="1602" spans="2:23" ht="18.75" hidden="1" customHeight="1" x14ac:dyDescent="0.2">
      <c r="B1602" s="419" t="e">
        <f>IF(Tabla46[[#This Row],[Tipos de Acciones]]="","",CONCATENATE(Tabla46[[#This Row],[POA]],".",Tabla46[[#This Row],[SRS]],".",Tabla46[[#This Row],[AREA]],".",Tabla46[[#This Row],[TIPO]]))</f>
        <v>#REF!</v>
      </c>
      <c r="C1602" s="419" t="e">
        <f>IF(Tabla46[[#This Row],[Tipos de Acciones]]="","",'Formulario PPGR1'!#REF!)</f>
        <v>#REF!</v>
      </c>
      <c r="D1602" s="419" t="e">
        <f>IF(Tabla46[[#This Row],[Tipos de Acciones]]="","",'Formulario PPGR1'!#REF!)</f>
        <v>#REF!</v>
      </c>
      <c r="E1602" s="419" t="e">
        <f>IF(Tabla46[[#This Row],[Tipos de Acciones]]="","",'Formulario PPGR1'!#REF!)</f>
        <v>#REF!</v>
      </c>
      <c r="F1602" s="419" t="e">
        <f>IF(Tabla46[[#This Row],[Tipos de Acciones]]="","",'Formulario PPGR1'!#REF!)</f>
        <v>#REF!</v>
      </c>
      <c r="G1602" s="416" t="s">
        <v>936</v>
      </c>
      <c r="H1602" s="416" t="s">
        <v>2206</v>
      </c>
      <c r="I1602" s="417" t="s">
        <v>2212</v>
      </c>
      <c r="J1602" s="416" t="s">
        <v>2212</v>
      </c>
      <c r="K1602" s="418" t="s">
        <v>2213</v>
      </c>
      <c r="L1602" s="416" t="s">
        <v>469</v>
      </c>
      <c r="M1602" s="316" t="s">
        <v>2323</v>
      </c>
      <c r="N1602" s="316" t="s">
        <v>1156</v>
      </c>
      <c r="O1602" s="415" t="s">
        <v>2200</v>
      </c>
      <c r="P1602" s="318" t="s">
        <v>1156</v>
      </c>
      <c r="Q1602" s="293" t="s">
        <v>2201</v>
      </c>
      <c r="R1602" s="293">
        <v>1</v>
      </c>
      <c r="S1602" s="517">
        <v>56050</v>
      </c>
      <c r="T1602" s="520" t="e">
        <f>+[1]!Tabla46[[#This Row],[Precio Unitario]]*[1]!Tabla46[[#This Row],[Cantidad de Insumos]]</f>
        <v>#REF!</v>
      </c>
      <c r="U1602" s="414">
        <v>261301</v>
      </c>
      <c r="V1602" s="328" t="s">
        <v>926</v>
      </c>
      <c r="W1602" s="420"/>
    </row>
    <row r="1603" spans="2:23" ht="18.75" hidden="1" customHeight="1" x14ac:dyDescent="0.2">
      <c r="B1603" s="419" t="e">
        <f>IF(Tabla46[[#This Row],[Tipos de Acciones]]="","",CONCATENATE(Tabla46[[#This Row],[POA]],".",Tabla46[[#This Row],[SRS]],".",Tabla46[[#This Row],[AREA]],".",Tabla46[[#This Row],[TIPO]]))</f>
        <v>#REF!</v>
      </c>
      <c r="C1603" s="419" t="e">
        <f>IF(Tabla46[[#This Row],[Tipos de Acciones]]="","",'Formulario PPGR1'!#REF!)</f>
        <v>#REF!</v>
      </c>
      <c r="D1603" s="419" t="e">
        <f>IF(Tabla46[[#This Row],[Tipos de Acciones]]="","",'Formulario PPGR1'!#REF!)</f>
        <v>#REF!</v>
      </c>
      <c r="E1603" s="419" t="e">
        <f>IF(Tabla46[[#This Row],[Tipos de Acciones]]="","",'Formulario PPGR1'!#REF!)</f>
        <v>#REF!</v>
      </c>
      <c r="F1603" s="419" t="e">
        <f>IF(Tabla46[[#This Row],[Tipos de Acciones]]="","",'Formulario PPGR1'!#REF!)</f>
        <v>#REF!</v>
      </c>
      <c r="G1603" s="416" t="s">
        <v>934</v>
      </c>
      <c r="H1603" s="416" t="s">
        <v>2206</v>
      </c>
      <c r="I1603" s="417" t="s">
        <v>2212</v>
      </c>
      <c r="J1603" s="416" t="s">
        <v>2212</v>
      </c>
      <c r="K1603" s="418" t="s">
        <v>2213</v>
      </c>
      <c r="L1603" s="416" t="s">
        <v>469</v>
      </c>
      <c r="M1603" s="316" t="s">
        <v>2323</v>
      </c>
      <c r="N1603" s="316" t="s">
        <v>1156</v>
      </c>
      <c r="O1603" s="415" t="s">
        <v>2200</v>
      </c>
      <c r="P1603" s="318" t="s">
        <v>1156</v>
      </c>
      <c r="Q1603" s="293" t="s">
        <v>2201</v>
      </c>
      <c r="R1603" s="293">
        <v>3</v>
      </c>
      <c r="S1603" s="517">
        <v>5000</v>
      </c>
      <c r="T1603" s="520" t="e">
        <f>+[1]!Tabla46[[#This Row],[Precio Unitario]]*[1]!Tabla46[[#This Row],[Cantidad de Insumos]]</f>
        <v>#REF!</v>
      </c>
      <c r="U1603" s="414">
        <v>261301</v>
      </c>
      <c r="V1603" s="328" t="s">
        <v>926</v>
      </c>
      <c r="W1603" s="420"/>
    </row>
    <row r="1604" spans="2:23" ht="18.75" hidden="1" customHeight="1" x14ac:dyDescent="0.2">
      <c r="B1604" s="419" t="e">
        <f>IF(Tabla46[[#This Row],[Tipos de Acciones]]="","",CONCATENATE(Tabla46[[#This Row],[POA]],".",Tabla46[[#This Row],[SRS]],".",Tabla46[[#This Row],[AREA]],".",Tabla46[[#This Row],[TIPO]]))</f>
        <v>#REF!</v>
      </c>
      <c r="C1604" s="419" t="e">
        <f>IF(Tabla46[[#This Row],[Tipos de Acciones]]="","",'Formulario PPGR1'!#REF!)</f>
        <v>#REF!</v>
      </c>
      <c r="D1604" s="419" t="e">
        <f>IF(Tabla46[[#This Row],[Tipos de Acciones]]="","",'Formulario PPGR1'!#REF!)</f>
        <v>#REF!</v>
      </c>
      <c r="E1604" s="419" t="e">
        <f>IF(Tabla46[[#This Row],[Tipos de Acciones]]="","",'Formulario PPGR1'!#REF!)</f>
        <v>#REF!</v>
      </c>
      <c r="F1604" s="419" t="e">
        <f>IF(Tabla46[[#This Row],[Tipos de Acciones]]="","",'Formulario PPGR1'!#REF!)</f>
        <v>#REF!</v>
      </c>
      <c r="G1604" s="416" t="s">
        <v>936</v>
      </c>
      <c r="H1604" s="416" t="s">
        <v>2215</v>
      </c>
      <c r="I1604" s="417" t="s">
        <v>2216</v>
      </c>
      <c r="J1604" s="416" t="s">
        <v>2216</v>
      </c>
      <c r="K1604" s="418" t="s">
        <v>2217</v>
      </c>
      <c r="L1604" s="416" t="s">
        <v>469</v>
      </c>
      <c r="M1604" s="316" t="s">
        <v>2323</v>
      </c>
      <c r="N1604" s="316" t="s">
        <v>1156</v>
      </c>
      <c r="O1604" s="415" t="s">
        <v>2200</v>
      </c>
      <c r="P1604" s="318" t="s">
        <v>1156</v>
      </c>
      <c r="Q1604" s="293" t="s">
        <v>2201</v>
      </c>
      <c r="R1604" s="293">
        <v>1</v>
      </c>
      <c r="S1604" s="517">
        <v>15000</v>
      </c>
      <c r="T1604" s="520" t="e">
        <f>+[1]!Tabla46[[#This Row],[Precio Unitario]]*[1]!Tabla46[[#This Row],[Cantidad de Insumos]]</f>
        <v>#REF!</v>
      </c>
      <c r="U1604" s="414">
        <v>239601</v>
      </c>
      <c r="V1604" s="328" t="s">
        <v>926</v>
      </c>
      <c r="W1604" s="420"/>
    </row>
    <row r="1605" spans="2:23" ht="18.75" hidden="1" customHeight="1" x14ac:dyDescent="0.2">
      <c r="B1605" s="419" t="e">
        <f>IF(Tabla46[[#This Row],[Tipos de Acciones]]="","",CONCATENATE(Tabla46[[#This Row],[POA]],".",Tabla46[[#This Row],[SRS]],".",Tabla46[[#This Row],[AREA]],".",Tabla46[[#This Row],[TIPO]]))</f>
        <v>#REF!</v>
      </c>
      <c r="C1605" s="419" t="e">
        <f>IF(Tabla46[[#This Row],[Tipos de Acciones]]="","",'Formulario PPGR1'!#REF!)</f>
        <v>#REF!</v>
      </c>
      <c r="D1605" s="419" t="e">
        <f>IF(Tabla46[[#This Row],[Tipos de Acciones]]="","",'Formulario PPGR1'!#REF!)</f>
        <v>#REF!</v>
      </c>
      <c r="E1605" s="419" t="e">
        <f>IF(Tabla46[[#This Row],[Tipos de Acciones]]="","",'Formulario PPGR1'!#REF!)</f>
        <v>#REF!</v>
      </c>
      <c r="F1605" s="419" t="e">
        <f>IF(Tabla46[[#This Row],[Tipos de Acciones]]="","",'Formulario PPGR1'!#REF!)</f>
        <v>#REF!</v>
      </c>
      <c r="G1605" s="416" t="s">
        <v>936</v>
      </c>
      <c r="H1605" s="416" t="s">
        <v>2218</v>
      </c>
      <c r="I1605" s="417" t="s">
        <v>2219</v>
      </c>
      <c r="J1605" s="416" t="s">
        <v>2219</v>
      </c>
      <c r="K1605" s="418" t="s">
        <v>2220</v>
      </c>
      <c r="L1605" s="416" t="s">
        <v>469</v>
      </c>
      <c r="M1605" s="316" t="s">
        <v>2323</v>
      </c>
      <c r="N1605" s="316" t="s">
        <v>1156</v>
      </c>
      <c r="O1605" s="415" t="s">
        <v>2200</v>
      </c>
      <c r="P1605" s="318" t="s">
        <v>1156</v>
      </c>
      <c r="Q1605" s="293" t="s">
        <v>2201</v>
      </c>
      <c r="R1605" s="293">
        <v>2</v>
      </c>
      <c r="S1605" s="517">
        <v>8600</v>
      </c>
      <c r="T1605" s="520" t="e">
        <f>+[1]!Tabla46[[#This Row],[Precio Unitario]]*[1]!Tabla46[[#This Row],[Cantidad de Insumos]]</f>
        <v>#REF!</v>
      </c>
      <c r="U1605" s="414">
        <v>239601</v>
      </c>
      <c r="V1605" s="328" t="s">
        <v>926</v>
      </c>
      <c r="W1605" s="420"/>
    </row>
    <row r="1606" spans="2:23" ht="18.75" hidden="1" customHeight="1" x14ac:dyDescent="0.2">
      <c r="B1606" s="419" t="e">
        <f>IF(Tabla46[[#This Row],[Tipos de Acciones]]="","",CONCATENATE(Tabla46[[#This Row],[POA]],".",Tabla46[[#This Row],[SRS]],".",Tabla46[[#This Row],[AREA]],".",Tabla46[[#This Row],[TIPO]]))</f>
        <v>#REF!</v>
      </c>
      <c r="C1606" s="419" t="e">
        <f>IF(Tabla46[[#This Row],[Tipos de Acciones]]="","",'Formulario PPGR1'!#REF!)</f>
        <v>#REF!</v>
      </c>
      <c r="D1606" s="419" t="e">
        <f>IF(Tabla46[[#This Row],[Tipos de Acciones]]="","",'Formulario PPGR1'!#REF!)</f>
        <v>#REF!</v>
      </c>
      <c r="E1606" s="419" t="e">
        <f>IF(Tabla46[[#This Row],[Tipos de Acciones]]="","",'Formulario PPGR1'!#REF!)</f>
        <v>#REF!</v>
      </c>
      <c r="F1606" s="419" t="e">
        <f>IF(Tabla46[[#This Row],[Tipos de Acciones]]="","",'Formulario PPGR1'!#REF!)</f>
        <v>#REF!</v>
      </c>
      <c r="G1606" s="416" t="s">
        <v>936</v>
      </c>
      <c r="H1606" s="416" t="s">
        <v>2221</v>
      </c>
      <c r="I1606" s="417" t="s">
        <v>2222</v>
      </c>
      <c r="J1606" s="416" t="s">
        <v>2222</v>
      </c>
      <c r="K1606" s="418" t="s">
        <v>2223</v>
      </c>
      <c r="L1606" s="416" t="s">
        <v>469</v>
      </c>
      <c r="M1606" s="316" t="s">
        <v>2323</v>
      </c>
      <c r="N1606" s="316" t="s">
        <v>1156</v>
      </c>
      <c r="O1606" s="415" t="s">
        <v>2200</v>
      </c>
      <c r="P1606" s="318" t="s">
        <v>1156</v>
      </c>
      <c r="Q1606" s="293" t="s">
        <v>2201</v>
      </c>
      <c r="R1606" s="293">
        <v>2</v>
      </c>
      <c r="S1606" s="517">
        <v>43660</v>
      </c>
      <c r="T1606" s="520" t="e">
        <f>+[1]!Tabla46[[#This Row],[Precio Unitario]]*[1]!Tabla46[[#This Row],[Cantidad de Insumos]]</f>
        <v>#REF!</v>
      </c>
      <c r="U1606" s="414">
        <v>261901</v>
      </c>
      <c r="V1606" s="328" t="s">
        <v>926</v>
      </c>
      <c r="W1606" s="420"/>
    </row>
    <row r="1607" spans="2:23" ht="18.75" hidden="1" customHeight="1" x14ac:dyDescent="0.2">
      <c r="B1607" s="419" t="e">
        <f>IF(Tabla46[[#This Row],[Tipos de Acciones]]="","",CONCATENATE(Tabla46[[#This Row],[POA]],".",Tabla46[[#This Row],[SRS]],".",Tabla46[[#This Row],[AREA]],".",Tabla46[[#This Row],[TIPO]]))</f>
        <v>#REF!</v>
      </c>
      <c r="C1607" s="419" t="e">
        <f>IF(Tabla46[[#This Row],[Tipos de Acciones]]="","",'Formulario PPGR1'!#REF!)</f>
        <v>#REF!</v>
      </c>
      <c r="D1607" s="419" t="e">
        <f>IF(Tabla46[[#This Row],[Tipos de Acciones]]="","",'Formulario PPGR1'!#REF!)</f>
        <v>#REF!</v>
      </c>
      <c r="E1607" s="419" t="e">
        <f>IF(Tabla46[[#This Row],[Tipos de Acciones]]="","",'Formulario PPGR1'!#REF!)</f>
        <v>#REF!</v>
      </c>
      <c r="F1607" s="419" t="e">
        <f>IF(Tabla46[[#This Row],[Tipos de Acciones]]="","",'Formulario PPGR1'!#REF!)</f>
        <v>#REF!</v>
      </c>
      <c r="G1607" s="416" t="s">
        <v>936</v>
      </c>
      <c r="H1607" s="416" t="s">
        <v>2221</v>
      </c>
      <c r="I1607" s="417" t="s">
        <v>2224</v>
      </c>
      <c r="J1607" s="416" t="s">
        <v>2224</v>
      </c>
      <c r="K1607" s="418" t="s">
        <v>2225</v>
      </c>
      <c r="L1607" s="416" t="s">
        <v>469</v>
      </c>
      <c r="M1607" s="316" t="s">
        <v>2323</v>
      </c>
      <c r="N1607" s="316" t="s">
        <v>1156</v>
      </c>
      <c r="O1607" s="415" t="s">
        <v>2200</v>
      </c>
      <c r="P1607" s="318" t="s">
        <v>1156</v>
      </c>
      <c r="Q1607" s="293" t="s">
        <v>2201</v>
      </c>
      <c r="R1607" s="293">
        <v>1</v>
      </c>
      <c r="S1607" s="517">
        <v>44333.33</v>
      </c>
      <c r="T1607" s="520" t="e">
        <f>+[1]!Tabla46[[#This Row],[Precio Unitario]]*[1]!Tabla46[[#This Row],[Cantidad de Insumos]]</f>
        <v>#REF!</v>
      </c>
      <c r="U1607" s="414">
        <v>239301</v>
      </c>
      <c r="V1607" s="328" t="s">
        <v>926</v>
      </c>
      <c r="W1607" s="420"/>
    </row>
    <row r="1608" spans="2:23" ht="18.75" hidden="1" customHeight="1" x14ac:dyDescent="0.2">
      <c r="B1608" s="419" t="e">
        <f>IF(Tabla46[[#This Row],[Tipos de Acciones]]="","",CONCATENATE(Tabla46[[#This Row],[POA]],".",Tabla46[[#This Row],[SRS]],".",Tabla46[[#This Row],[AREA]],".",Tabla46[[#This Row],[TIPO]]))</f>
        <v>#REF!</v>
      </c>
      <c r="C1608" s="419" t="e">
        <f>IF(Tabla46[[#This Row],[Tipos de Acciones]]="","",'Formulario PPGR1'!#REF!)</f>
        <v>#REF!</v>
      </c>
      <c r="D1608" s="419" t="e">
        <f>IF(Tabla46[[#This Row],[Tipos de Acciones]]="","",'Formulario PPGR1'!#REF!)</f>
        <v>#REF!</v>
      </c>
      <c r="E1608" s="419" t="e">
        <f>IF(Tabla46[[#This Row],[Tipos de Acciones]]="","",'Formulario PPGR1'!#REF!)</f>
        <v>#REF!</v>
      </c>
      <c r="F1608" s="419" t="e">
        <f>IF(Tabla46[[#This Row],[Tipos de Acciones]]="","",'Formulario PPGR1'!#REF!)</f>
        <v>#REF!</v>
      </c>
      <c r="G1608" s="416" t="s">
        <v>936</v>
      </c>
      <c r="H1608" s="416" t="s">
        <v>2221</v>
      </c>
      <c r="I1608" s="417" t="s">
        <v>2222</v>
      </c>
      <c r="J1608" s="416" t="s">
        <v>2222</v>
      </c>
      <c r="K1608" s="418" t="s">
        <v>2226</v>
      </c>
      <c r="L1608" s="416" t="s">
        <v>469</v>
      </c>
      <c r="M1608" s="316" t="s">
        <v>2323</v>
      </c>
      <c r="N1608" s="316" t="s">
        <v>1156</v>
      </c>
      <c r="O1608" s="415" t="s">
        <v>2200</v>
      </c>
      <c r="P1608" s="318" t="s">
        <v>1156</v>
      </c>
      <c r="Q1608" s="293" t="s">
        <v>2201</v>
      </c>
      <c r="R1608" s="293">
        <v>1</v>
      </c>
      <c r="S1608" s="517">
        <v>104465.4</v>
      </c>
      <c r="T1608" s="520" t="e">
        <f>+[1]!Tabla46[[#This Row],[Precio Unitario]]*[1]!Tabla46[[#This Row],[Cantidad de Insumos]]</f>
        <v>#REF!</v>
      </c>
      <c r="U1608" s="414">
        <v>261901</v>
      </c>
      <c r="V1608" s="328" t="s">
        <v>926</v>
      </c>
      <c r="W1608" s="420"/>
    </row>
    <row r="1609" spans="2:23" ht="18.75" hidden="1" customHeight="1" x14ac:dyDescent="0.2">
      <c r="B1609" s="419" t="e">
        <f>IF(Tabla46[[#This Row],[Tipos de Acciones]]="","",CONCATENATE(Tabla46[[#This Row],[POA]],".",Tabla46[[#This Row],[SRS]],".",Tabla46[[#This Row],[AREA]],".",Tabla46[[#This Row],[TIPO]]))</f>
        <v>#REF!</v>
      </c>
      <c r="C1609" s="419" t="e">
        <f>IF(Tabla46[[#This Row],[Tipos de Acciones]]="","",'Formulario PPGR1'!#REF!)</f>
        <v>#REF!</v>
      </c>
      <c r="D1609" s="419" t="e">
        <f>IF(Tabla46[[#This Row],[Tipos de Acciones]]="","",'Formulario PPGR1'!#REF!)</f>
        <v>#REF!</v>
      </c>
      <c r="E1609" s="419" t="e">
        <f>IF(Tabla46[[#This Row],[Tipos de Acciones]]="","",'Formulario PPGR1'!#REF!)</f>
        <v>#REF!</v>
      </c>
      <c r="F1609" s="419" t="e">
        <f>IF(Tabla46[[#This Row],[Tipos de Acciones]]="","",'Formulario PPGR1'!#REF!)</f>
        <v>#REF!</v>
      </c>
      <c r="G1609" s="416" t="s">
        <v>936</v>
      </c>
      <c r="H1609" s="416" t="s">
        <v>2221</v>
      </c>
      <c r="I1609" s="417" t="s">
        <v>2227</v>
      </c>
      <c r="J1609" s="416" t="s">
        <v>2227</v>
      </c>
      <c r="K1609" s="418" t="s">
        <v>2228</v>
      </c>
      <c r="L1609" s="416" t="s">
        <v>469</v>
      </c>
      <c r="M1609" s="316" t="s">
        <v>2323</v>
      </c>
      <c r="N1609" s="316" t="s">
        <v>1156</v>
      </c>
      <c r="O1609" s="415" t="s">
        <v>2200</v>
      </c>
      <c r="P1609" s="318" t="s">
        <v>1156</v>
      </c>
      <c r="Q1609" s="293" t="s">
        <v>2201</v>
      </c>
      <c r="R1609" s="293">
        <v>1</v>
      </c>
      <c r="S1609" s="517">
        <v>12836.04</v>
      </c>
      <c r="T1609" s="520" t="e">
        <f>+[1]!Tabla46[[#This Row],[Precio Unitario]]*[1]!Tabla46[[#This Row],[Cantidad de Insumos]]</f>
        <v>#REF!</v>
      </c>
      <c r="U1609" s="414">
        <v>239301</v>
      </c>
      <c r="V1609" s="328" t="s">
        <v>926</v>
      </c>
      <c r="W1609" s="420"/>
    </row>
    <row r="1610" spans="2:23" ht="18.75" customHeight="1" x14ac:dyDescent="0.2">
      <c r="B1610" s="419" t="e">
        <f>IF(Tabla46[[#This Row],[Tipos de Acciones]]="","",CONCATENATE(Tabla46[[#This Row],[POA]],".",Tabla46[[#This Row],[SRS]],".",Tabla46[[#This Row],[AREA]],".",Tabla46[[#This Row],[TIPO]]))</f>
        <v>#REF!</v>
      </c>
      <c r="C1610" s="419" t="e">
        <f>IF(Tabla46[[#This Row],[Tipos de Acciones]]="","",'Formulario PPGR1'!#REF!)</f>
        <v>#REF!</v>
      </c>
      <c r="D1610" s="419" t="e">
        <f>IF(Tabla46[[#This Row],[Tipos de Acciones]]="","",'Formulario PPGR1'!#REF!)</f>
        <v>#REF!</v>
      </c>
      <c r="E1610" s="419" t="e">
        <f>IF(Tabla46[[#This Row],[Tipos de Acciones]]="","",'Formulario PPGR1'!#REF!)</f>
        <v>#REF!</v>
      </c>
      <c r="F1610" s="419" t="e">
        <f>IF(Tabla46[[#This Row],[Tipos de Acciones]]="","",'Formulario PPGR1'!#REF!)</f>
        <v>#REF!</v>
      </c>
      <c r="G1610" s="416" t="s">
        <v>936</v>
      </c>
      <c r="H1610" s="416" t="s">
        <v>2221</v>
      </c>
      <c r="I1610" s="417" t="s">
        <v>2229</v>
      </c>
      <c r="J1610" s="416" t="s">
        <v>2229</v>
      </c>
      <c r="K1610" s="418" t="s">
        <v>2230</v>
      </c>
      <c r="L1610" s="416" t="s">
        <v>469</v>
      </c>
      <c r="M1610" s="316" t="s">
        <v>2323</v>
      </c>
      <c r="N1610" s="316" t="s">
        <v>1156</v>
      </c>
      <c r="O1610" s="415" t="s">
        <v>2200</v>
      </c>
      <c r="P1610" s="318" t="s">
        <v>1156</v>
      </c>
      <c r="Q1610" s="293" t="s">
        <v>2201</v>
      </c>
      <c r="R1610" s="293">
        <v>1</v>
      </c>
      <c r="S1610" s="517">
        <v>180000</v>
      </c>
      <c r="T1610" s="520" t="e">
        <f>+[1]!Tabla46[[#This Row],[Precio Unitario]]*[1]!Tabla46[[#This Row],[Cantidad de Insumos]]</f>
        <v>#REF!</v>
      </c>
      <c r="U1610" s="414">
        <v>263101</v>
      </c>
      <c r="V1610" s="328" t="s">
        <v>926</v>
      </c>
      <c r="W1610" s="420"/>
    </row>
    <row r="1611" spans="2:23" ht="18.75" hidden="1" customHeight="1" x14ac:dyDescent="0.2">
      <c r="B1611" s="419" t="e">
        <f>IF(Tabla46[[#This Row],[Tipos de Acciones]]="","",CONCATENATE(Tabla46[[#This Row],[POA]],".",Tabla46[[#This Row],[SRS]],".",Tabla46[[#This Row],[AREA]],".",Tabla46[[#This Row],[TIPO]]))</f>
        <v>#REF!</v>
      </c>
      <c r="C1611" s="419" t="e">
        <f>IF(Tabla46[[#This Row],[Tipos de Acciones]]="","",'Formulario PPGR1'!#REF!)</f>
        <v>#REF!</v>
      </c>
      <c r="D1611" s="419" t="e">
        <f>IF(Tabla46[[#This Row],[Tipos de Acciones]]="","",'Formulario PPGR1'!#REF!)</f>
        <v>#REF!</v>
      </c>
      <c r="E1611" s="419" t="e">
        <f>IF(Tabla46[[#This Row],[Tipos de Acciones]]="","",'Formulario PPGR1'!#REF!)</f>
        <v>#REF!</v>
      </c>
      <c r="F1611" s="419" t="e">
        <f>IF(Tabla46[[#This Row],[Tipos de Acciones]]="","",'Formulario PPGR1'!#REF!)</f>
        <v>#REF!</v>
      </c>
      <c r="G1611" s="416" t="s">
        <v>936</v>
      </c>
      <c r="H1611" s="416" t="s">
        <v>2221</v>
      </c>
      <c r="I1611" s="417" t="s">
        <v>2231</v>
      </c>
      <c r="J1611" s="416" t="s">
        <v>2231</v>
      </c>
      <c r="K1611" s="418" t="s">
        <v>2232</v>
      </c>
      <c r="L1611" s="416" t="s">
        <v>469</v>
      </c>
      <c r="M1611" s="316" t="s">
        <v>2323</v>
      </c>
      <c r="N1611" s="316" t="s">
        <v>1156</v>
      </c>
      <c r="O1611" s="415" t="s">
        <v>2200</v>
      </c>
      <c r="P1611" s="318" t="s">
        <v>1156</v>
      </c>
      <c r="Q1611" s="293" t="s">
        <v>2201</v>
      </c>
      <c r="R1611" s="293">
        <v>2</v>
      </c>
      <c r="S1611" s="517">
        <v>32099.97</v>
      </c>
      <c r="T1611" s="520" t="e">
        <f>+[1]!Tabla46[[#This Row],[Precio Unitario]]*[1]!Tabla46[[#This Row],[Cantidad de Insumos]]</f>
        <v>#REF!</v>
      </c>
      <c r="U1611" s="414">
        <v>239301</v>
      </c>
      <c r="V1611" s="328" t="s">
        <v>926</v>
      </c>
      <c r="W1611" s="420"/>
    </row>
    <row r="1612" spans="2:23" ht="18.75" hidden="1" customHeight="1" x14ac:dyDescent="0.2">
      <c r="B1612" s="419" t="e">
        <f>IF(Tabla46[[#This Row],[Tipos de Acciones]]="","",CONCATENATE(Tabla46[[#This Row],[POA]],".",Tabla46[[#This Row],[SRS]],".",Tabla46[[#This Row],[AREA]],".",Tabla46[[#This Row],[TIPO]]))</f>
        <v>#REF!</v>
      </c>
      <c r="C1612" s="419" t="e">
        <f>IF(Tabla46[[#This Row],[Tipos de Acciones]]="","",'Formulario PPGR1'!#REF!)</f>
        <v>#REF!</v>
      </c>
      <c r="D1612" s="419" t="e">
        <f>IF(Tabla46[[#This Row],[Tipos de Acciones]]="","",'Formulario PPGR1'!#REF!)</f>
        <v>#REF!</v>
      </c>
      <c r="E1612" s="419" t="e">
        <f>IF(Tabla46[[#This Row],[Tipos de Acciones]]="","",'Formulario PPGR1'!#REF!)</f>
        <v>#REF!</v>
      </c>
      <c r="F1612" s="419" t="e">
        <f>IF(Tabla46[[#This Row],[Tipos de Acciones]]="","",'Formulario PPGR1'!#REF!)</f>
        <v>#REF!</v>
      </c>
      <c r="G1612" s="416" t="s">
        <v>936</v>
      </c>
      <c r="H1612" s="416" t="s">
        <v>2221</v>
      </c>
      <c r="I1612" s="417" t="s">
        <v>2233</v>
      </c>
      <c r="J1612" s="416" t="s">
        <v>2234</v>
      </c>
      <c r="K1612" s="418" t="s">
        <v>2235</v>
      </c>
      <c r="L1612" s="416" t="s">
        <v>469</v>
      </c>
      <c r="M1612" s="316" t="s">
        <v>2323</v>
      </c>
      <c r="N1612" s="316" t="s">
        <v>1156</v>
      </c>
      <c r="O1612" s="415" t="s">
        <v>2200</v>
      </c>
      <c r="P1612" s="318" t="s">
        <v>1156</v>
      </c>
      <c r="Q1612" s="293" t="s">
        <v>2201</v>
      </c>
      <c r="R1612" s="293">
        <v>1</v>
      </c>
      <c r="S1612" s="517">
        <v>8270</v>
      </c>
      <c r="T1612" s="520" t="e">
        <f>+[1]!Tabla46[[#This Row],[Precio Unitario]]*[1]!Tabla46[[#This Row],[Cantidad de Insumos]]</f>
        <v>#REF!</v>
      </c>
      <c r="U1612" s="414">
        <v>239301</v>
      </c>
      <c r="V1612" s="328" t="s">
        <v>926</v>
      </c>
      <c r="W1612" s="420"/>
    </row>
    <row r="1613" spans="2:23" ht="18.75" hidden="1" customHeight="1" x14ac:dyDescent="0.2">
      <c r="B1613" s="419" t="e">
        <f>IF(Tabla46[[#This Row],[Tipos de Acciones]]="","",CONCATENATE(Tabla46[[#This Row],[POA]],".",Tabla46[[#This Row],[SRS]],".",Tabla46[[#This Row],[AREA]],".",Tabla46[[#This Row],[TIPO]]))</f>
        <v>#REF!</v>
      </c>
      <c r="C1613" s="419" t="e">
        <f>IF(Tabla46[[#This Row],[Tipos de Acciones]]="","",'Formulario PPGR1'!#REF!)</f>
        <v>#REF!</v>
      </c>
      <c r="D1613" s="419" t="e">
        <f>IF(Tabla46[[#This Row],[Tipos de Acciones]]="","",'Formulario PPGR1'!#REF!)</f>
        <v>#REF!</v>
      </c>
      <c r="E1613" s="419" t="e">
        <f>IF(Tabla46[[#This Row],[Tipos de Acciones]]="","",'Formulario PPGR1'!#REF!)</f>
        <v>#REF!</v>
      </c>
      <c r="F1613" s="419" t="e">
        <f>IF(Tabla46[[#This Row],[Tipos de Acciones]]="","",'Formulario PPGR1'!#REF!)</f>
        <v>#REF!</v>
      </c>
      <c r="G1613" s="416" t="s">
        <v>936</v>
      </c>
      <c r="H1613" s="416" t="s">
        <v>2221</v>
      </c>
      <c r="I1613" s="417" t="s">
        <v>2236</v>
      </c>
      <c r="J1613" s="416" t="s">
        <v>2236</v>
      </c>
      <c r="K1613" s="418" t="s">
        <v>2237</v>
      </c>
      <c r="L1613" s="416" t="s">
        <v>469</v>
      </c>
      <c r="M1613" s="316" t="s">
        <v>2323</v>
      </c>
      <c r="N1613" s="316" t="s">
        <v>1156</v>
      </c>
      <c r="O1613" s="415" t="s">
        <v>2200</v>
      </c>
      <c r="P1613" s="318" t="s">
        <v>1156</v>
      </c>
      <c r="Q1613" s="293" t="s">
        <v>2201</v>
      </c>
      <c r="R1613" s="293">
        <v>2</v>
      </c>
      <c r="S1613" s="517">
        <v>15733.33</v>
      </c>
      <c r="T1613" s="520" t="e">
        <f>+[1]!Tabla46[[#This Row],[Precio Unitario]]*[1]!Tabla46[[#This Row],[Cantidad de Insumos]]</f>
        <v>#REF!</v>
      </c>
      <c r="U1613" s="414">
        <v>239301</v>
      </c>
      <c r="V1613" s="328" t="s">
        <v>926</v>
      </c>
      <c r="W1613" s="420"/>
    </row>
    <row r="1614" spans="2:23" ht="18.75" hidden="1" customHeight="1" x14ac:dyDescent="0.2">
      <c r="B1614" s="419" t="e">
        <f>IF(Tabla46[[#This Row],[Tipos de Acciones]]="","",CONCATENATE(Tabla46[[#This Row],[POA]],".",Tabla46[[#This Row],[SRS]],".",Tabla46[[#This Row],[AREA]],".",Tabla46[[#This Row],[TIPO]]))</f>
        <v>#REF!</v>
      </c>
      <c r="C1614" s="419" t="e">
        <f>IF(Tabla46[[#This Row],[Tipos de Acciones]]="","",'Formulario PPGR1'!#REF!)</f>
        <v>#REF!</v>
      </c>
      <c r="D1614" s="419" t="e">
        <f>IF(Tabla46[[#This Row],[Tipos de Acciones]]="","",'Formulario PPGR1'!#REF!)</f>
        <v>#REF!</v>
      </c>
      <c r="E1614" s="419" t="e">
        <f>IF(Tabla46[[#This Row],[Tipos de Acciones]]="","",'Formulario PPGR1'!#REF!)</f>
        <v>#REF!</v>
      </c>
      <c r="F1614" s="419" t="e">
        <f>IF(Tabla46[[#This Row],[Tipos de Acciones]]="","",'Formulario PPGR1'!#REF!)</f>
        <v>#REF!</v>
      </c>
      <c r="G1614" s="416" t="s">
        <v>936</v>
      </c>
      <c r="H1614" s="416" t="s">
        <v>2221</v>
      </c>
      <c r="I1614" s="417" t="s">
        <v>2236</v>
      </c>
      <c r="J1614" s="416" t="s">
        <v>2236</v>
      </c>
      <c r="K1614" s="418" t="s">
        <v>2238</v>
      </c>
      <c r="L1614" s="416" t="s">
        <v>469</v>
      </c>
      <c r="M1614" s="316" t="s">
        <v>2323</v>
      </c>
      <c r="N1614" s="316" t="s">
        <v>1156</v>
      </c>
      <c r="O1614" s="415" t="s">
        <v>2200</v>
      </c>
      <c r="P1614" s="318" t="s">
        <v>1156</v>
      </c>
      <c r="Q1614" s="293" t="s">
        <v>2201</v>
      </c>
      <c r="R1614" s="293">
        <v>2</v>
      </c>
      <c r="S1614" s="517">
        <v>4500</v>
      </c>
      <c r="T1614" s="520" t="e">
        <f>+[1]!Tabla46[[#This Row],[Precio Unitario]]*[1]!Tabla46[[#This Row],[Cantidad de Insumos]]</f>
        <v>#REF!</v>
      </c>
      <c r="U1614" s="414">
        <v>239301</v>
      </c>
      <c r="V1614" s="328" t="s">
        <v>926</v>
      </c>
      <c r="W1614" s="420"/>
    </row>
    <row r="1615" spans="2:23" ht="18.75" hidden="1" customHeight="1" x14ac:dyDescent="0.2">
      <c r="B1615" s="419" t="e">
        <f>IF(Tabla46[[#This Row],[Tipos de Acciones]]="","",CONCATENATE(Tabla46[[#This Row],[POA]],".",Tabla46[[#This Row],[SRS]],".",Tabla46[[#This Row],[AREA]],".",Tabla46[[#This Row],[TIPO]]))</f>
        <v>#REF!</v>
      </c>
      <c r="C1615" s="419" t="e">
        <f>IF(Tabla46[[#This Row],[Tipos de Acciones]]="","",'Formulario PPGR1'!#REF!)</f>
        <v>#REF!</v>
      </c>
      <c r="D1615" s="419" t="e">
        <f>IF(Tabla46[[#This Row],[Tipos de Acciones]]="","",'Formulario PPGR1'!#REF!)</f>
        <v>#REF!</v>
      </c>
      <c r="E1615" s="419" t="e">
        <f>IF(Tabla46[[#This Row],[Tipos de Acciones]]="","",'Formulario PPGR1'!#REF!)</f>
        <v>#REF!</v>
      </c>
      <c r="F1615" s="419" t="e">
        <f>IF(Tabla46[[#This Row],[Tipos de Acciones]]="","",'Formulario PPGR1'!#REF!)</f>
        <v>#REF!</v>
      </c>
      <c r="G1615" s="416" t="s">
        <v>936</v>
      </c>
      <c r="H1615" s="416" t="s">
        <v>2221</v>
      </c>
      <c r="I1615" s="417" t="s">
        <v>2236</v>
      </c>
      <c r="J1615" s="416" t="s">
        <v>2236</v>
      </c>
      <c r="K1615" s="418" t="s">
        <v>2239</v>
      </c>
      <c r="L1615" s="416" t="s">
        <v>469</v>
      </c>
      <c r="M1615" s="316" t="s">
        <v>2323</v>
      </c>
      <c r="N1615" s="316" t="s">
        <v>1156</v>
      </c>
      <c r="O1615" s="415" t="s">
        <v>2200</v>
      </c>
      <c r="P1615" s="318" t="s">
        <v>1156</v>
      </c>
      <c r="Q1615" s="293" t="s">
        <v>2201</v>
      </c>
      <c r="R1615" s="293">
        <v>2</v>
      </c>
      <c r="S1615" s="517">
        <v>15733.33</v>
      </c>
      <c r="T1615" s="520" t="e">
        <f>+[1]!Tabla46[[#This Row],[Precio Unitario]]*[1]!Tabla46[[#This Row],[Cantidad de Insumos]]</f>
        <v>#REF!</v>
      </c>
      <c r="U1615" s="414">
        <v>239301</v>
      </c>
      <c r="V1615" s="328" t="s">
        <v>926</v>
      </c>
      <c r="W1615" s="420"/>
    </row>
    <row r="1616" spans="2:23" ht="18.75" hidden="1" customHeight="1" x14ac:dyDescent="0.2">
      <c r="B1616" s="419" t="e">
        <f>IF(Tabla46[[#This Row],[Tipos de Acciones]]="","",CONCATENATE(Tabla46[[#This Row],[POA]],".",Tabla46[[#This Row],[SRS]],".",Tabla46[[#This Row],[AREA]],".",Tabla46[[#This Row],[TIPO]]))</f>
        <v>#REF!</v>
      </c>
      <c r="C1616" s="419" t="e">
        <f>IF(Tabla46[[#This Row],[Tipos de Acciones]]="","",'Formulario PPGR1'!#REF!)</f>
        <v>#REF!</v>
      </c>
      <c r="D1616" s="419" t="e">
        <f>IF(Tabla46[[#This Row],[Tipos de Acciones]]="","",'Formulario PPGR1'!#REF!)</f>
        <v>#REF!</v>
      </c>
      <c r="E1616" s="419" t="e">
        <f>IF(Tabla46[[#This Row],[Tipos de Acciones]]="","",'Formulario PPGR1'!#REF!)</f>
        <v>#REF!</v>
      </c>
      <c r="F1616" s="419" t="e">
        <f>IF(Tabla46[[#This Row],[Tipos de Acciones]]="","",'Formulario PPGR1'!#REF!)</f>
        <v>#REF!</v>
      </c>
      <c r="G1616" s="416" t="s">
        <v>936</v>
      </c>
      <c r="H1616" s="416" t="s">
        <v>2221</v>
      </c>
      <c r="I1616" s="417" t="s">
        <v>2236</v>
      </c>
      <c r="J1616" s="416" t="s">
        <v>2236</v>
      </c>
      <c r="K1616" s="418" t="s">
        <v>2240</v>
      </c>
      <c r="L1616" s="416" t="s">
        <v>469</v>
      </c>
      <c r="M1616" s="316" t="s">
        <v>2323</v>
      </c>
      <c r="N1616" s="316" t="s">
        <v>1156</v>
      </c>
      <c r="O1616" s="415" t="s">
        <v>2200</v>
      </c>
      <c r="P1616" s="318" t="s">
        <v>1156</v>
      </c>
      <c r="Q1616" s="293" t="s">
        <v>2201</v>
      </c>
      <c r="R1616" s="293">
        <v>2</v>
      </c>
      <c r="S1616" s="517">
        <v>4500</v>
      </c>
      <c r="T1616" s="520" t="e">
        <f>+[1]!Tabla46[[#This Row],[Precio Unitario]]*[1]!Tabla46[[#This Row],[Cantidad de Insumos]]</f>
        <v>#REF!</v>
      </c>
      <c r="U1616" s="414">
        <v>239301</v>
      </c>
      <c r="V1616" s="328" t="s">
        <v>926</v>
      </c>
      <c r="W1616" s="420"/>
    </row>
    <row r="1617" spans="2:23" ht="18.75" hidden="1" customHeight="1" x14ac:dyDescent="0.2">
      <c r="B1617" s="419" t="e">
        <f>IF(Tabla46[[#This Row],[Tipos de Acciones]]="","",CONCATENATE(Tabla46[[#This Row],[POA]],".",Tabla46[[#This Row],[SRS]],".",Tabla46[[#This Row],[AREA]],".",Tabla46[[#This Row],[TIPO]]))</f>
        <v>#REF!</v>
      </c>
      <c r="C1617" s="419" t="e">
        <f>IF(Tabla46[[#This Row],[Tipos de Acciones]]="","",'Formulario PPGR1'!#REF!)</f>
        <v>#REF!</v>
      </c>
      <c r="D1617" s="419" t="e">
        <f>IF(Tabla46[[#This Row],[Tipos de Acciones]]="","",'Formulario PPGR1'!#REF!)</f>
        <v>#REF!</v>
      </c>
      <c r="E1617" s="419" t="e">
        <f>IF(Tabla46[[#This Row],[Tipos de Acciones]]="","",'Formulario PPGR1'!#REF!)</f>
        <v>#REF!</v>
      </c>
      <c r="F1617" s="419" t="e">
        <f>IF(Tabla46[[#This Row],[Tipos de Acciones]]="","",'Formulario PPGR1'!#REF!)</f>
        <v>#REF!</v>
      </c>
      <c r="G1617" s="416" t="s">
        <v>936</v>
      </c>
      <c r="H1617" s="416" t="s">
        <v>2221</v>
      </c>
      <c r="I1617" s="417" t="s">
        <v>2241</v>
      </c>
      <c r="J1617" s="416" t="s">
        <v>2241</v>
      </c>
      <c r="K1617" s="418" t="s">
        <v>2242</v>
      </c>
      <c r="L1617" s="416" t="s">
        <v>469</v>
      </c>
      <c r="M1617" s="316" t="s">
        <v>2323</v>
      </c>
      <c r="N1617" s="316" t="s">
        <v>1156</v>
      </c>
      <c r="O1617" s="415" t="s">
        <v>2200</v>
      </c>
      <c r="P1617" s="318" t="s">
        <v>1156</v>
      </c>
      <c r="Q1617" s="293" t="s">
        <v>2201</v>
      </c>
      <c r="R1617" s="293">
        <v>2</v>
      </c>
      <c r="S1617" s="517">
        <v>980</v>
      </c>
      <c r="T1617" s="520" t="e">
        <f>+[1]!Tabla46[[#This Row],[Precio Unitario]]*[1]!Tabla46[[#This Row],[Cantidad de Insumos]]</f>
        <v>#REF!</v>
      </c>
      <c r="U1617" s="414">
        <v>239301</v>
      </c>
      <c r="V1617" s="328" t="s">
        <v>926</v>
      </c>
      <c r="W1617" s="420"/>
    </row>
    <row r="1618" spans="2:23" ht="18.75" hidden="1" customHeight="1" x14ac:dyDescent="0.2">
      <c r="B1618" s="419" t="e">
        <f>IF(Tabla46[[#This Row],[Tipos de Acciones]]="","",CONCATENATE(Tabla46[[#This Row],[POA]],".",Tabla46[[#This Row],[SRS]],".",Tabla46[[#This Row],[AREA]],".",Tabla46[[#This Row],[TIPO]]))</f>
        <v>#REF!</v>
      </c>
      <c r="C1618" s="419" t="e">
        <f>IF(Tabla46[[#This Row],[Tipos de Acciones]]="","",'Formulario PPGR1'!#REF!)</f>
        <v>#REF!</v>
      </c>
      <c r="D1618" s="419" t="e">
        <f>IF(Tabla46[[#This Row],[Tipos de Acciones]]="","",'Formulario PPGR1'!#REF!)</f>
        <v>#REF!</v>
      </c>
      <c r="E1618" s="419" t="e">
        <f>IF(Tabla46[[#This Row],[Tipos de Acciones]]="","",'Formulario PPGR1'!#REF!)</f>
        <v>#REF!</v>
      </c>
      <c r="F1618" s="419" t="e">
        <f>IF(Tabla46[[#This Row],[Tipos de Acciones]]="","",'Formulario PPGR1'!#REF!)</f>
        <v>#REF!</v>
      </c>
      <c r="G1618" s="416" t="s">
        <v>936</v>
      </c>
      <c r="H1618" s="416" t="s">
        <v>2221</v>
      </c>
      <c r="I1618" s="417" t="s">
        <v>2241</v>
      </c>
      <c r="J1618" s="416" t="s">
        <v>2241</v>
      </c>
      <c r="K1618" s="418" t="s">
        <v>2243</v>
      </c>
      <c r="L1618" s="416" t="s">
        <v>469</v>
      </c>
      <c r="M1618" s="316" t="s">
        <v>2323</v>
      </c>
      <c r="N1618" s="316" t="s">
        <v>1156</v>
      </c>
      <c r="O1618" s="415" t="s">
        <v>2200</v>
      </c>
      <c r="P1618" s="318" t="s">
        <v>1156</v>
      </c>
      <c r="Q1618" s="293" t="s">
        <v>2201</v>
      </c>
      <c r="R1618" s="293">
        <v>2</v>
      </c>
      <c r="S1618" s="517">
        <v>3520</v>
      </c>
      <c r="T1618" s="520" t="e">
        <f>+[1]!Tabla46[[#This Row],[Precio Unitario]]*[1]!Tabla46[[#This Row],[Cantidad de Insumos]]</f>
        <v>#REF!</v>
      </c>
      <c r="U1618" s="414">
        <v>239301</v>
      </c>
      <c r="V1618" s="328" t="s">
        <v>926</v>
      </c>
      <c r="W1618" s="420"/>
    </row>
    <row r="1619" spans="2:23" ht="18.75" hidden="1" customHeight="1" x14ac:dyDescent="0.2">
      <c r="B1619" s="419" t="e">
        <f>IF(Tabla46[[#This Row],[Tipos de Acciones]]="","",CONCATENATE(Tabla46[[#This Row],[POA]],".",Tabla46[[#This Row],[SRS]],".",Tabla46[[#This Row],[AREA]],".",Tabla46[[#This Row],[TIPO]]))</f>
        <v>#REF!</v>
      </c>
      <c r="C1619" s="419" t="e">
        <f>IF(Tabla46[[#This Row],[Tipos de Acciones]]="","",'Formulario PPGR1'!#REF!)</f>
        <v>#REF!</v>
      </c>
      <c r="D1619" s="419" t="e">
        <f>IF(Tabla46[[#This Row],[Tipos de Acciones]]="","",'Formulario PPGR1'!#REF!)</f>
        <v>#REF!</v>
      </c>
      <c r="E1619" s="419" t="e">
        <f>IF(Tabla46[[#This Row],[Tipos de Acciones]]="","",'Formulario PPGR1'!#REF!)</f>
        <v>#REF!</v>
      </c>
      <c r="F1619" s="419" t="e">
        <f>IF(Tabla46[[#This Row],[Tipos de Acciones]]="","",'Formulario PPGR1'!#REF!)</f>
        <v>#REF!</v>
      </c>
      <c r="G1619" s="416" t="s">
        <v>936</v>
      </c>
      <c r="H1619" s="416" t="s">
        <v>2221</v>
      </c>
      <c r="I1619" s="417" t="s">
        <v>2244</v>
      </c>
      <c r="J1619" s="416" t="s">
        <v>2244</v>
      </c>
      <c r="K1619" s="418" t="s">
        <v>2245</v>
      </c>
      <c r="L1619" s="416" t="s">
        <v>469</v>
      </c>
      <c r="M1619" s="316" t="s">
        <v>2323</v>
      </c>
      <c r="N1619" s="316" t="s">
        <v>1156</v>
      </c>
      <c r="O1619" s="415" t="s">
        <v>2200</v>
      </c>
      <c r="P1619" s="318" t="s">
        <v>1156</v>
      </c>
      <c r="Q1619" s="293" t="s">
        <v>2201</v>
      </c>
      <c r="R1619" s="293">
        <v>1</v>
      </c>
      <c r="S1619" s="517">
        <v>14666.65</v>
      </c>
      <c r="T1619" s="520" t="e">
        <f>+[1]!Tabla46[[#This Row],[Precio Unitario]]*[1]!Tabla46[[#This Row],[Cantidad de Insumos]]</f>
        <v>#REF!</v>
      </c>
      <c r="U1619" s="414">
        <v>239601</v>
      </c>
      <c r="V1619" s="328" t="s">
        <v>926</v>
      </c>
      <c r="W1619" s="420"/>
    </row>
    <row r="1620" spans="2:23" ht="18.75" hidden="1" customHeight="1" x14ac:dyDescent="0.2">
      <c r="B1620" s="419" t="e">
        <f>IF(Tabla46[[#This Row],[Tipos de Acciones]]="","",CONCATENATE(Tabla46[[#This Row],[POA]],".",Tabla46[[#This Row],[SRS]],".",Tabla46[[#This Row],[AREA]],".",Tabla46[[#This Row],[TIPO]]))</f>
        <v>#REF!</v>
      </c>
      <c r="C1620" s="419" t="e">
        <f>IF(Tabla46[[#This Row],[Tipos de Acciones]]="","",'Formulario PPGR1'!#REF!)</f>
        <v>#REF!</v>
      </c>
      <c r="D1620" s="419" t="e">
        <f>IF(Tabla46[[#This Row],[Tipos de Acciones]]="","",'Formulario PPGR1'!#REF!)</f>
        <v>#REF!</v>
      </c>
      <c r="E1620" s="419" t="e">
        <f>IF(Tabla46[[#This Row],[Tipos de Acciones]]="","",'Formulario PPGR1'!#REF!)</f>
        <v>#REF!</v>
      </c>
      <c r="F1620" s="419" t="e">
        <f>IF(Tabla46[[#This Row],[Tipos de Acciones]]="","",'Formulario PPGR1'!#REF!)</f>
        <v>#REF!</v>
      </c>
      <c r="G1620" s="416" t="s">
        <v>936</v>
      </c>
      <c r="H1620" s="416" t="s">
        <v>2221</v>
      </c>
      <c r="I1620" s="417" t="s">
        <v>2246</v>
      </c>
      <c r="J1620" s="416" t="s">
        <v>2246</v>
      </c>
      <c r="K1620" s="418" t="s">
        <v>2247</v>
      </c>
      <c r="L1620" s="416" t="s">
        <v>469</v>
      </c>
      <c r="M1620" s="316" t="s">
        <v>2323</v>
      </c>
      <c r="N1620" s="316" t="s">
        <v>1156</v>
      </c>
      <c r="O1620" s="415" t="s">
        <v>2200</v>
      </c>
      <c r="P1620" s="318" t="s">
        <v>1156</v>
      </c>
      <c r="Q1620" s="293" t="s">
        <v>2201</v>
      </c>
      <c r="R1620" s="293">
        <v>1</v>
      </c>
      <c r="S1620" s="517">
        <v>257712</v>
      </c>
      <c r="T1620" s="520" t="e">
        <f>+[1]!Tabla46[[#This Row],[Precio Unitario]]*[1]!Tabla46[[#This Row],[Cantidad de Insumos]]</f>
        <v>#REF!</v>
      </c>
      <c r="U1620" s="414">
        <v>261401</v>
      </c>
      <c r="V1620" s="328" t="s">
        <v>926</v>
      </c>
      <c r="W1620" s="420"/>
    </row>
    <row r="1621" spans="2:23" ht="18.75" hidden="1" customHeight="1" x14ac:dyDescent="0.2">
      <c r="B1621" s="419" t="e">
        <f>IF(Tabla46[[#This Row],[Tipos de Acciones]]="","",CONCATENATE(Tabla46[[#This Row],[POA]],".",Tabla46[[#This Row],[SRS]],".",Tabla46[[#This Row],[AREA]],".",Tabla46[[#This Row],[TIPO]]))</f>
        <v>#REF!</v>
      </c>
      <c r="C1621" s="419" t="e">
        <f>IF(Tabla46[[#This Row],[Tipos de Acciones]]="","",'Formulario PPGR1'!#REF!)</f>
        <v>#REF!</v>
      </c>
      <c r="D1621" s="419" t="e">
        <f>IF(Tabla46[[#This Row],[Tipos de Acciones]]="","",'Formulario PPGR1'!#REF!)</f>
        <v>#REF!</v>
      </c>
      <c r="E1621" s="419" t="e">
        <f>IF(Tabla46[[#This Row],[Tipos de Acciones]]="","",'Formulario PPGR1'!#REF!)</f>
        <v>#REF!</v>
      </c>
      <c r="F1621" s="419" t="e">
        <f>IF(Tabla46[[#This Row],[Tipos de Acciones]]="","",'Formulario PPGR1'!#REF!)</f>
        <v>#REF!</v>
      </c>
      <c r="G1621" s="416" t="s">
        <v>936</v>
      </c>
      <c r="H1621" s="416" t="s">
        <v>2209</v>
      </c>
      <c r="I1621" s="417" t="s">
        <v>2200</v>
      </c>
      <c r="J1621" s="416" t="s">
        <v>2248</v>
      </c>
      <c r="K1621" s="418" t="s">
        <v>2248</v>
      </c>
      <c r="L1621" s="416" t="s">
        <v>469</v>
      </c>
      <c r="M1621" s="316" t="s">
        <v>2323</v>
      </c>
      <c r="N1621" s="316" t="s">
        <v>1156</v>
      </c>
      <c r="O1621" s="415" t="s">
        <v>2200</v>
      </c>
      <c r="P1621" s="318" t="s">
        <v>1156</v>
      </c>
      <c r="Q1621" s="293" t="s">
        <v>2201</v>
      </c>
      <c r="R1621" s="293">
        <v>1</v>
      </c>
      <c r="S1621" s="517">
        <v>30000</v>
      </c>
      <c r="T1621" s="520" t="e">
        <f>+[1]!Tabla46[[#This Row],[Precio Unitario]]*[1]!Tabla46[[#This Row],[Cantidad de Insumos]]</f>
        <v>#REF!</v>
      </c>
      <c r="U1621" s="414">
        <v>265801</v>
      </c>
      <c r="V1621" s="328" t="s">
        <v>926</v>
      </c>
      <c r="W1621" s="420"/>
    </row>
    <row r="1622" spans="2:23" ht="18.75" hidden="1" customHeight="1" x14ac:dyDescent="0.2">
      <c r="B1622" s="419" t="e">
        <f>IF(Tabla46[[#This Row],[Tipos de Acciones]]="","",CONCATENATE(Tabla46[[#This Row],[POA]],".",Tabla46[[#This Row],[SRS]],".",Tabla46[[#This Row],[AREA]],".",Tabla46[[#This Row],[TIPO]]))</f>
        <v>#REF!</v>
      </c>
      <c r="C1622" s="419" t="e">
        <f>IF(Tabla46[[#This Row],[Tipos de Acciones]]="","",'Formulario PPGR1'!#REF!)</f>
        <v>#REF!</v>
      </c>
      <c r="D1622" s="419" t="e">
        <f>IF(Tabla46[[#This Row],[Tipos de Acciones]]="","",'Formulario PPGR1'!#REF!)</f>
        <v>#REF!</v>
      </c>
      <c r="E1622" s="419" t="e">
        <f>IF(Tabla46[[#This Row],[Tipos de Acciones]]="","",'Formulario PPGR1'!#REF!)</f>
        <v>#REF!</v>
      </c>
      <c r="F1622" s="419" t="e">
        <f>IF(Tabla46[[#This Row],[Tipos de Acciones]]="","",'Formulario PPGR1'!#REF!)</f>
        <v>#REF!</v>
      </c>
      <c r="G1622" s="416" t="s">
        <v>934</v>
      </c>
      <c r="H1622" s="416" t="s">
        <v>2209</v>
      </c>
      <c r="I1622" s="417" t="s">
        <v>2200</v>
      </c>
      <c r="J1622" s="416" t="s">
        <v>2248</v>
      </c>
      <c r="K1622" s="418" t="s">
        <v>2248</v>
      </c>
      <c r="L1622" s="416" t="s">
        <v>469</v>
      </c>
      <c r="M1622" s="316" t="s">
        <v>2323</v>
      </c>
      <c r="N1622" s="316" t="s">
        <v>1156</v>
      </c>
      <c r="O1622" s="415" t="s">
        <v>2200</v>
      </c>
      <c r="P1622" s="318" t="s">
        <v>1156</v>
      </c>
      <c r="Q1622" s="293" t="s">
        <v>2201</v>
      </c>
      <c r="R1622" s="293">
        <v>3</v>
      </c>
      <c r="S1622" s="517">
        <v>5000</v>
      </c>
      <c r="T1622" s="520" t="e">
        <f>+[1]!Tabla46[[#This Row],[Precio Unitario]]*[1]!Tabla46[[#This Row],[Cantidad de Insumos]]</f>
        <v>#REF!</v>
      </c>
      <c r="U1622" s="414">
        <v>265801</v>
      </c>
      <c r="V1622" s="328" t="s">
        <v>926</v>
      </c>
      <c r="W1622" s="420"/>
    </row>
    <row r="1623" spans="2:23" ht="18.75" hidden="1" customHeight="1" x14ac:dyDescent="0.2">
      <c r="B1623" s="419" t="e">
        <f>IF(Tabla46[[#This Row],[Tipos de Acciones]]="","",CONCATENATE(Tabla46[[#This Row],[POA]],".",Tabla46[[#This Row],[SRS]],".",Tabla46[[#This Row],[AREA]],".",Tabla46[[#This Row],[TIPO]]))</f>
        <v>#REF!</v>
      </c>
      <c r="C1623" s="419" t="e">
        <f>IF(Tabla46[[#This Row],[Tipos de Acciones]]="","",'Formulario PPGR1'!#REF!)</f>
        <v>#REF!</v>
      </c>
      <c r="D1623" s="419" t="e">
        <f>IF(Tabla46[[#This Row],[Tipos de Acciones]]="","",'Formulario PPGR1'!#REF!)</f>
        <v>#REF!</v>
      </c>
      <c r="E1623" s="419" t="e">
        <f>IF(Tabla46[[#This Row],[Tipos de Acciones]]="","",'Formulario PPGR1'!#REF!)</f>
        <v>#REF!</v>
      </c>
      <c r="F1623" s="419" t="e">
        <f>IF(Tabla46[[#This Row],[Tipos de Acciones]]="","",'Formulario PPGR1'!#REF!)</f>
        <v>#REF!</v>
      </c>
      <c r="G1623" s="416" t="s">
        <v>936</v>
      </c>
      <c r="H1623" s="416" t="s">
        <v>2206</v>
      </c>
      <c r="I1623" s="417" t="s">
        <v>2212</v>
      </c>
      <c r="J1623" s="416" t="s">
        <v>2212</v>
      </c>
      <c r="K1623" s="418" t="s">
        <v>2213</v>
      </c>
      <c r="L1623" s="416" t="s">
        <v>469</v>
      </c>
      <c r="M1623" s="316" t="s">
        <v>2324</v>
      </c>
      <c r="N1623" s="316" t="s">
        <v>1156</v>
      </c>
      <c r="O1623" s="415" t="s">
        <v>2200</v>
      </c>
      <c r="P1623" s="318" t="s">
        <v>1156</v>
      </c>
      <c r="Q1623" s="293" t="s">
        <v>2201</v>
      </c>
      <c r="R1623" s="293">
        <v>1</v>
      </c>
      <c r="S1623" s="517">
        <v>56050</v>
      </c>
      <c r="T1623" s="520" t="e">
        <f>+[1]!Tabla46[[#This Row],[Precio Unitario]]*[1]!Tabla46[[#This Row],[Cantidad de Insumos]]</f>
        <v>#REF!</v>
      </c>
      <c r="U1623" s="414">
        <v>261301</v>
      </c>
      <c r="V1623" s="328" t="s">
        <v>926</v>
      </c>
      <c r="W1623" s="420"/>
    </row>
    <row r="1624" spans="2:23" ht="18.75" hidden="1" customHeight="1" x14ac:dyDescent="0.2">
      <c r="B1624" s="419" t="e">
        <f>IF(Tabla46[[#This Row],[Tipos de Acciones]]="","",CONCATENATE(Tabla46[[#This Row],[POA]],".",Tabla46[[#This Row],[SRS]],".",Tabla46[[#This Row],[AREA]],".",Tabla46[[#This Row],[TIPO]]))</f>
        <v>#REF!</v>
      </c>
      <c r="C1624" s="419" t="e">
        <f>IF(Tabla46[[#This Row],[Tipos de Acciones]]="","",'Formulario PPGR1'!#REF!)</f>
        <v>#REF!</v>
      </c>
      <c r="D1624" s="419" t="e">
        <f>IF(Tabla46[[#This Row],[Tipos de Acciones]]="","",'Formulario PPGR1'!#REF!)</f>
        <v>#REF!</v>
      </c>
      <c r="E1624" s="419" t="e">
        <f>IF(Tabla46[[#This Row],[Tipos de Acciones]]="","",'Formulario PPGR1'!#REF!)</f>
        <v>#REF!</v>
      </c>
      <c r="F1624" s="419" t="e">
        <f>IF(Tabla46[[#This Row],[Tipos de Acciones]]="","",'Formulario PPGR1'!#REF!)</f>
        <v>#REF!</v>
      </c>
      <c r="G1624" s="416" t="s">
        <v>934</v>
      </c>
      <c r="H1624" s="416" t="s">
        <v>2206</v>
      </c>
      <c r="I1624" s="417" t="s">
        <v>2212</v>
      </c>
      <c r="J1624" s="416" t="s">
        <v>2212</v>
      </c>
      <c r="K1624" s="418" t="s">
        <v>2213</v>
      </c>
      <c r="L1624" s="416" t="s">
        <v>469</v>
      </c>
      <c r="M1624" s="316" t="s">
        <v>2324</v>
      </c>
      <c r="N1624" s="316" t="s">
        <v>1156</v>
      </c>
      <c r="O1624" s="415" t="s">
        <v>2200</v>
      </c>
      <c r="P1624" s="318" t="s">
        <v>1156</v>
      </c>
      <c r="Q1624" s="293" t="s">
        <v>2201</v>
      </c>
      <c r="R1624" s="293">
        <v>3</v>
      </c>
      <c r="S1624" s="517">
        <v>5000</v>
      </c>
      <c r="T1624" s="520" t="e">
        <f>+[1]!Tabla46[[#This Row],[Precio Unitario]]*[1]!Tabla46[[#This Row],[Cantidad de Insumos]]</f>
        <v>#REF!</v>
      </c>
      <c r="U1624" s="414">
        <v>261301</v>
      </c>
      <c r="V1624" s="328" t="s">
        <v>926</v>
      </c>
      <c r="W1624" s="420"/>
    </row>
    <row r="1625" spans="2:23" ht="18.75" hidden="1" customHeight="1" x14ac:dyDescent="0.2">
      <c r="B1625" s="419" t="e">
        <f>IF(Tabla46[[#This Row],[Tipos de Acciones]]="","",CONCATENATE(Tabla46[[#This Row],[POA]],".",Tabla46[[#This Row],[SRS]],".",Tabla46[[#This Row],[AREA]],".",Tabla46[[#This Row],[TIPO]]))</f>
        <v>#REF!</v>
      </c>
      <c r="C1625" s="419" t="e">
        <f>IF(Tabla46[[#This Row],[Tipos de Acciones]]="","",'Formulario PPGR1'!#REF!)</f>
        <v>#REF!</v>
      </c>
      <c r="D1625" s="419" t="e">
        <f>IF(Tabla46[[#This Row],[Tipos de Acciones]]="","",'Formulario PPGR1'!#REF!)</f>
        <v>#REF!</v>
      </c>
      <c r="E1625" s="419" t="e">
        <f>IF(Tabla46[[#This Row],[Tipos de Acciones]]="","",'Formulario PPGR1'!#REF!)</f>
        <v>#REF!</v>
      </c>
      <c r="F1625" s="419" t="e">
        <f>IF(Tabla46[[#This Row],[Tipos de Acciones]]="","",'Formulario PPGR1'!#REF!)</f>
        <v>#REF!</v>
      </c>
      <c r="G1625" s="416" t="s">
        <v>936</v>
      </c>
      <c r="H1625" s="416" t="s">
        <v>2215</v>
      </c>
      <c r="I1625" s="417" t="s">
        <v>2216</v>
      </c>
      <c r="J1625" s="416" t="s">
        <v>2216</v>
      </c>
      <c r="K1625" s="418" t="s">
        <v>2217</v>
      </c>
      <c r="L1625" s="416" t="s">
        <v>469</v>
      </c>
      <c r="M1625" s="316" t="s">
        <v>2324</v>
      </c>
      <c r="N1625" s="316" t="s">
        <v>1156</v>
      </c>
      <c r="O1625" s="415" t="s">
        <v>2200</v>
      </c>
      <c r="P1625" s="318" t="s">
        <v>1156</v>
      </c>
      <c r="Q1625" s="293" t="s">
        <v>2201</v>
      </c>
      <c r="R1625" s="293">
        <v>1</v>
      </c>
      <c r="S1625" s="517">
        <v>15000</v>
      </c>
      <c r="T1625" s="520" t="e">
        <f>+[1]!Tabla46[[#This Row],[Precio Unitario]]*[1]!Tabla46[[#This Row],[Cantidad de Insumos]]</f>
        <v>#REF!</v>
      </c>
      <c r="U1625" s="414">
        <v>239601</v>
      </c>
      <c r="V1625" s="328" t="s">
        <v>926</v>
      </c>
      <c r="W1625" s="420"/>
    </row>
    <row r="1626" spans="2:23" ht="18.75" hidden="1" customHeight="1" x14ac:dyDescent="0.2">
      <c r="B1626" s="419" t="e">
        <f>IF(Tabla46[[#This Row],[Tipos de Acciones]]="","",CONCATENATE(Tabla46[[#This Row],[POA]],".",Tabla46[[#This Row],[SRS]],".",Tabla46[[#This Row],[AREA]],".",Tabla46[[#This Row],[TIPO]]))</f>
        <v>#REF!</v>
      </c>
      <c r="C1626" s="419" t="e">
        <f>IF(Tabla46[[#This Row],[Tipos de Acciones]]="","",'Formulario PPGR1'!#REF!)</f>
        <v>#REF!</v>
      </c>
      <c r="D1626" s="419" t="e">
        <f>IF(Tabla46[[#This Row],[Tipos de Acciones]]="","",'Formulario PPGR1'!#REF!)</f>
        <v>#REF!</v>
      </c>
      <c r="E1626" s="419" t="e">
        <f>IF(Tabla46[[#This Row],[Tipos de Acciones]]="","",'Formulario PPGR1'!#REF!)</f>
        <v>#REF!</v>
      </c>
      <c r="F1626" s="419" t="e">
        <f>IF(Tabla46[[#This Row],[Tipos de Acciones]]="","",'Formulario PPGR1'!#REF!)</f>
        <v>#REF!</v>
      </c>
      <c r="G1626" s="416" t="s">
        <v>936</v>
      </c>
      <c r="H1626" s="416" t="s">
        <v>2218</v>
      </c>
      <c r="I1626" s="417" t="s">
        <v>2219</v>
      </c>
      <c r="J1626" s="416" t="s">
        <v>2219</v>
      </c>
      <c r="K1626" s="418" t="s">
        <v>2220</v>
      </c>
      <c r="L1626" s="416" t="s">
        <v>469</v>
      </c>
      <c r="M1626" s="316" t="s">
        <v>2324</v>
      </c>
      <c r="N1626" s="316" t="s">
        <v>1156</v>
      </c>
      <c r="O1626" s="415" t="s">
        <v>2200</v>
      </c>
      <c r="P1626" s="318" t="s">
        <v>1156</v>
      </c>
      <c r="Q1626" s="293" t="s">
        <v>2201</v>
      </c>
      <c r="R1626" s="293">
        <v>2</v>
      </c>
      <c r="S1626" s="517">
        <v>8600</v>
      </c>
      <c r="T1626" s="520" t="e">
        <f>+[1]!Tabla46[[#This Row],[Precio Unitario]]*[1]!Tabla46[[#This Row],[Cantidad de Insumos]]</f>
        <v>#REF!</v>
      </c>
      <c r="U1626" s="414">
        <v>239601</v>
      </c>
      <c r="V1626" s="328" t="s">
        <v>926</v>
      </c>
      <c r="W1626" s="420"/>
    </row>
    <row r="1627" spans="2:23" ht="18.75" hidden="1" customHeight="1" x14ac:dyDescent="0.2">
      <c r="B1627" s="419" t="e">
        <f>IF(Tabla46[[#This Row],[Tipos de Acciones]]="","",CONCATENATE(Tabla46[[#This Row],[POA]],".",Tabla46[[#This Row],[SRS]],".",Tabla46[[#This Row],[AREA]],".",Tabla46[[#This Row],[TIPO]]))</f>
        <v>#REF!</v>
      </c>
      <c r="C1627" s="419" t="e">
        <f>IF(Tabla46[[#This Row],[Tipos de Acciones]]="","",'Formulario PPGR1'!#REF!)</f>
        <v>#REF!</v>
      </c>
      <c r="D1627" s="419" t="e">
        <f>IF(Tabla46[[#This Row],[Tipos de Acciones]]="","",'Formulario PPGR1'!#REF!)</f>
        <v>#REF!</v>
      </c>
      <c r="E1627" s="419" t="e">
        <f>IF(Tabla46[[#This Row],[Tipos de Acciones]]="","",'Formulario PPGR1'!#REF!)</f>
        <v>#REF!</v>
      </c>
      <c r="F1627" s="419" t="e">
        <f>IF(Tabla46[[#This Row],[Tipos de Acciones]]="","",'Formulario PPGR1'!#REF!)</f>
        <v>#REF!</v>
      </c>
      <c r="G1627" s="416" t="s">
        <v>936</v>
      </c>
      <c r="H1627" s="416" t="s">
        <v>2221</v>
      </c>
      <c r="I1627" s="417" t="s">
        <v>2222</v>
      </c>
      <c r="J1627" s="416" t="s">
        <v>2222</v>
      </c>
      <c r="K1627" s="418" t="s">
        <v>2223</v>
      </c>
      <c r="L1627" s="416" t="s">
        <v>469</v>
      </c>
      <c r="M1627" s="316" t="s">
        <v>2324</v>
      </c>
      <c r="N1627" s="316" t="s">
        <v>1156</v>
      </c>
      <c r="O1627" s="415" t="s">
        <v>2200</v>
      </c>
      <c r="P1627" s="318" t="s">
        <v>1156</v>
      </c>
      <c r="Q1627" s="293" t="s">
        <v>2201</v>
      </c>
      <c r="R1627" s="293">
        <v>2</v>
      </c>
      <c r="S1627" s="517">
        <v>43660</v>
      </c>
      <c r="T1627" s="520" t="e">
        <f>+[1]!Tabla46[[#This Row],[Precio Unitario]]*[1]!Tabla46[[#This Row],[Cantidad de Insumos]]</f>
        <v>#REF!</v>
      </c>
      <c r="U1627" s="414">
        <v>261901</v>
      </c>
      <c r="V1627" s="328" t="s">
        <v>926</v>
      </c>
      <c r="W1627" s="420"/>
    </row>
    <row r="1628" spans="2:23" ht="18.75" hidden="1" customHeight="1" x14ac:dyDescent="0.2">
      <c r="B1628" s="419" t="e">
        <f>IF(Tabla46[[#This Row],[Tipos de Acciones]]="","",CONCATENATE(Tabla46[[#This Row],[POA]],".",Tabla46[[#This Row],[SRS]],".",Tabla46[[#This Row],[AREA]],".",Tabla46[[#This Row],[TIPO]]))</f>
        <v>#REF!</v>
      </c>
      <c r="C1628" s="419" t="e">
        <f>IF(Tabla46[[#This Row],[Tipos de Acciones]]="","",'Formulario PPGR1'!#REF!)</f>
        <v>#REF!</v>
      </c>
      <c r="D1628" s="419" t="e">
        <f>IF(Tabla46[[#This Row],[Tipos de Acciones]]="","",'Formulario PPGR1'!#REF!)</f>
        <v>#REF!</v>
      </c>
      <c r="E1628" s="419" t="e">
        <f>IF(Tabla46[[#This Row],[Tipos de Acciones]]="","",'Formulario PPGR1'!#REF!)</f>
        <v>#REF!</v>
      </c>
      <c r="F1628" s="419" t="e">
        <f>IF(Tabla46[[#This Row],[Tipos de Acciones]]="","",'Formulario PPGR1'!#REF!)</f>
        <v>#REF!</v>
      </c>
      <c r="G1628" s="416" t="s">
        <v>936</v>
      </c>
      <c r="H1628" s="416" t="s">
        <v>2221</v>
      </c>
      <c r="I1628" s="417" t="s">
        <v>2224</v>
      </c>
      <c r="J1628" s="416" t="s">
        <v>2224</v>
      </c>
      <c r="K1628" s="418" t="s">
        <v>2225</v>
      </c>
      <c r="L1628" s="416" t="s">
        <v>469</v>
      </c>
      <c r="M1628" s="316" t="s">
        <v>2324</v>
      </c>
      <c r="N1628" s="316" t="s">
        <v>1156</v>
      </c>
      <c r="O1628" s="415" t="s">
        <v>2200</v>
      </c>
      <c r="P1628" s="318" t="s">
        <v>1156</v>
      </c>
      <c r="Q1628" s="293" t="s">
        <v>2201</v>
      </c>
      <c r="R1628" s="293">
        <v>1</v>
      </c>
      <c r="S1628" s="517">
        <v>44333.33</v>
      </c>
      <c r="T1628" s="520" t="e">
        <f>+[1]!Tabla46[[#This Row],[Precio Unitario]]*[1]!Tabla46[[#This Row],[Cantidad de Insumos]]</f>
        <v>#REF!</v>
      </c>
      <c r="U1628" s="414">
        <v>239301</v>
      </c>
      <c r="V1628" s="328" t="s">
        <v>926</v>
      </c>
      <c r="W1628" s="420"/>
    </row>
    <row r="1629" spans="2:23" ht="18.75" hidden="1" customHeight="1" x14ac:dyDescent="0.2">
      <c r="B1629" s="419" t="e">
        <f>IF(Tabla46[[#This Row],[Tipos de Acciones]]="","",CONCATENATE(Tabla46[[#This Row],[POA]],".",Tabla46[[#This Row],[SRS]],".",Tabla46[[#This Row],[AREA]],".",Tabla46[[#This Row],[TIPO]]))</f>
        <v>#REF!</v>
      </c>
      <c r="C1629" s="419" t="e">
        <f>IF(Tabla46[[#This Row],[Tipos de Acciones]]="","",'Formulario PPGR1'!#REF!)</f>
        <v>#REF!</v>
      </c>
      <c r="D1629" s="419" t="e">
        <f>IF(Tabla46[[#This Row],[Tipos de Acciones]]="","",'Formulario PPGR1'!#REF!)</f>
        <v>#REF!</v>
      </c>
      <c r="E1629" s="419" t="e">
        <f>IF(Tabla46[[#This Row],[Tipos de Acciones]]="","",'Formulario PPGR1'!#REF!)</f>
        <v>#REF!</v>
      </c>
      <c r="F1629" s="419" t="e">
        <f>IF(Tabla46[[#This Row],[Tipos de Acciones]]="","",'Formulario PPGR1'!#REF!)</f>
        <v>#REF!</v>
      </c>
      <c r="G1629" s="416" t="s">
        <v>936</v>
      </c>
      <c r="H1629" s="416" t="s">
        <v>2221</v>
      </c>
      <c r="I1629" s="417" t="s">
        <v>2222</v>
      </c>
      <c r="J1629" s="416" t="s">
        <v>2222</v>
      </c>
      <c r="K1629" s="418" t="s">
        <v>2226</v>
      </c>
      <c r="L1629" s="416" t="s">
        <v>469</v>
      </c>
      <c r="M1629" s="316" t="s">
        <v>2324</v>
      </c>
      <c r="N1629" s="316" t="s">
        <v>1156</v>
      </c>
      <c r="O1629" s="415" t="s">
        <v>2200</v>
      </c>
      <c r="P1629" s="318" t="s">
        <v>1156</v>
      </c>
      <c r="Q1629" s="293" t="s">
        <v>2201</v>
      </c>
      <c r="R1629" s="293">
        <v>1</v>
      </c>
      <c r="S1629" s="517">
        <v>104465.4</v>
      </c>
      <c r="T1629" s="520" t="e">
        <f>+[1]!Tabla46[[#This Row],[Precio Unitario]]*[1]!Tabla46[[#This Row],[Cantidad de Insumos]]</f>
        <v>#REF!</v>
      </c>
      <c r="U1629" s="414">
        <v>261901</v>
      </c>
      <c r="V1629" s="328" t="s">
        <v>926</v>
      </c>
      <c r="W1629" s="420"/>
    </row>
    <row r="1630" spans="2:23" ht="18.75" hidden="1" customHeight="1" x14ac:dyDescent="0.2">
      <c r="B1630" s="419" t="e">
        <f>IF(Tabla46[[#This Row],[Tipos de Acciones]]="","",CONCATENATE(Tabla46[[#This Row],[POA]],".",Tabla46[[#This Row],[SRS]],".",Tabla46[[#This Row],[AREA]],".",Tabla46[[#This Row],[TIPO]]))</f>
        <v>#REF!</v>
      </c>
      <c r="C1630" s="419" t="e">
        <f>IF(Tabla46[[#This Row],[Tipos de Acciones]]="","",'Formulario PPGR1'!#REF!)</f>
        <v>#REF!</v>
      </c>
      <c r="D1630" s="419" t="e">
        <f>IF(Tabla46[[#This Row],[Tipos de Acciones]]="","",'Formulario PPGR1'!#REF!)</f>
        <v>#REF!</v>
      </c>
      <c r="E1630" s="419" t="e">
        <f>IF(Tabla46[[#This Row],[Tipos de Acciones]]="","",'Formulario PPGR1'!#REF!)</f>
        <v>#REF!</v>
      </c>
      <c r="F1630" s="419" t="e">
        <f>IF(Tabla46[[#This Row],[Tipos de Acciones]]="","",'Formulario PPGR1'!#REF!)</f>
        <v>#REF!</v>
      </c>
      <c r="G1630" s="416" t="s">
        <v>936</v>
      </c>
      <c r="H1630" s="416" t="s">
        <v>2221</v>
      </c>
      <c r="I1630" s="417" t="s">
        <v>2227</v>
      </c>
      <c r="J1630" s="416" t="s">
        <v>2227</v>
      </c>
      <c r="K1630" s="418" t="s">
        <v>2228</v>
      </c>
      <c r="L1630" s="416" t="s">
        <v>469</v>
      </c>
      <c r="M1630" s="316" t="s">
        <v>2324</v>
      </c>
      <c r="N1630" s="316" t="s">
        <v>1156</v>
      </c>
      <c r="O1630" s="415" t="s">
        <v>2200</v>
      </c>
      <c r="P1630" s="318" t="s">
        <v>1156</v>
      </c>
      <c r="Q1630" s="293" t="s">
        <v>2201</v>
      </c>
      <c r="R1630" s="293">
        <v>1</v>
      </c>
      <c r="S1630" s="517">
        <v>12836.04</v>
      </c>
      <c r="T1630" s="520" t="e">
        <f>+[1]!Tabla46[[#This Row],[Precio Unitario]]*[1]!Tabla46[[#This Row],[Cantidad de Insumos]]</f>
        <v>#REF!</v>
      </c>
      <c r="U1630" s="414">
        <v>239301</v>
      </c>
      <c r="V1630" s="328" t="s">
        <v>926</v>
      </c>
      <c r="W1630" s="420"/>
    </row>
    <row r="1631" spans="2:23" ht="18.75" customHeight="1" x14ac:dyDescent="0.2">
      <c r="B1631" s="419" t="e">
        <f>IF(Tabla46[[#This Row],[Tipos de Acciones]]="","",CONCATENATE(Tabla46[[#This Row],[POA]],".",Tabla46[[#This Row],[SRS]],".",Tabla46[[#This Row],[AREA]],".",Tabla46[[#This Row],[TIPO]]))</f>
        <v>#REF!</v>
      </c>
      <c r="C1631" s="419" t="e">
        <f>IF(Tabla46[[#This Row],[Tipos de Acciones]]="","",'Formulario PPGR1'!#REF!)</f>
        <v>#REF!</v>
      </c>
      <c r="D1631" s="419" t="e">
        <f>IF(Tabla46[[#This Row],[Tipos de Acciones]]="","",'Formulario PPGR1'!#REF!)</f>
        <v>#REF!</v>
      </c>
      <c r="E1631" s="419" t="e">
        <f>IF(Tabla46[[#This Row],[Tipos de Acciones]]="","",'Formulario PPGR1'!#REF!)</f>
        <v>#REF!</v>
      </c>
      <c r="F1631" s="419" t="e">
        <f>IF(Tabla46[[#This Row],[Tipos de Acciones]]="","",'Formulario PPGR1'!#REF!)</f>
        <v>#REF!</v>
      </c>
      <c r="G1631" s="416" t="s">
        <v>936</v>
      </c>
      <c r="H1631" s="416" t="s">
        <v>2221</v>
      </c>
      <c r="I1631" s="417" t="s">
        <v>2229</v>
      </c>
      <c r="J1631" s="416" t="s">
        <v>2229</v>
      </c>
      <c r="K1631" s="418" t="s">
        <v>2230</v>
      </c>
      <c r="L1631" s="416" t="s">
        <v>469</v>
      </c>
      <c r="M1631" s="316" t="s">
        <v>2324</v>
      </c>
      <c r="N1631" s="316" t="s">
        <v>1156</v>
      </c>
      <c r="O1631" s="415" t="s">
        <v>2200</v>
      </c>
      <c r="P1631" s="318" t="s">
        <v>1156</v>
      </c>
      <c r="Q1631" s="293" t="s">
        <v>2201</v>
      </c>
      <c r="R1631" s="293">
        <v>1</v>
      </c>
      <c r="S1631" s="517">
        <v>180000</v>
      </c>
      <c r="T1631" s="520" t="e">
        <f>+[1]!Tabla46[[#This Row],[Precio Unitario]]*[1]!Tabla46[[#This Row],[Cantidad de Insumos]]</f>
        <v>#REF!</v>
      </c>
      <c r="U1631" s="414">
        <v>263101</v>
      </c>
      <c r="V1631" s="328" t="s">
        <v>926</v>
      </c>
      <c r="W1631" s="420"/>
    </row>
    <row r="1632" spans="2:23" ht="18.75" hidden="1" customHeight="1" x14ac:dyDescent="0.2">
      <c r="B1632" s="419" t="e">
        <f>IF(Tabla46[[#This Row],[Tipos de Acciones]]="","",CONCATENATE(Tabla46[[#This Row],[POA]],".",Tabla46[[#This Row],[SRS]],".",Tabla46[[#This Row],[AREA]],".",Tabla46[[#This Row],[TIPO]]))</f>
        <v>#REF!</v>
      </c>
      <c r="C1632" s="419" t="e">
        <f>IF(Tabla46[[#This Row],[Tipos de Acciones]]="","",'Formulario PPGR1'!#REF!)</f>
        <v>#REF!</v>
      </c>
      <c r="D1632" s="419" t="e">
        <f>IF(Tabla46[[#This Row],[Tipos de Acciones]]="","",'Formulario PPGR1'!#REF!)</f>
        <v>#REF!</v>
      </c>
      <c r="E1632" s="419" t="e">
        <f>IF(Tabla46[[#This Row],[Tipos de Acciones]]="","",'Formulario PPGR1'!#REF!)</f>
        <v>#REF!</v>
      </c>
      <c r="F1632" s="419" t="e">
        <f>IF(Tabla46[[#This Row],[Tipos de Acciones]]="","",'Formulario PPGR1'!#REF!)</f>
        <v>#REF!</v>
      </c>
      <c r="G1632" s="416" t="s">
        <v>936</v>
      </c>
      <c r="H1632" s="416" t="s">
        <v>2221</v>
      </c>
      <c r="I1632" s="417" t="s">
        <v>2231</v>
      </c>
      <c r="J1632" s="416" t="s">
        <v>2231</v>
      </c>
      <c r="K1632" s="418" t="s">
        <v>2232</v>
      </c>
      <c r="L1632" s="416" t="s">
        <v>469</v>
      </c>
      <c r="M1632" s="316" t="s">
        <v>2324</v>
      </c>
      <c r="N1632" s="316" t="s">
        <v>1156</v>
      </c>
      <c r="O1632" s="415" t="s">
        <v>2200</v>
      </c>
      <c r="P1632" s="318" t="s">
        <v>1156</v>
      </c>
      <c r="Q1632" s="293" t="s">
        <v>2201</v>
      </c>
      <c r="R1632" s="293">
        <v>2</v>
      </c>
      <c r="S1632" s="517">
        <v>32099.97</v>
      </c>
      <c r="T1632" s="520" t="e">
        <f>+[1]!Tabla46[[#This Row],[Precio Unitario]]*[1]!Tabla46[[#This Row],[Cantidad de Insumos]]</f>
        <v>#REF!</v>
      </c>
      <c r="U1632" s="414">
        <v>239301</v>
      </c>
      <c r="V1632" s="328" t="s">
        <v>926</v>
      </c>
      <c r="W1632" s="420"/>
    </row>
    <row r="1633" spans="2:23" ht="18.75" hidden="1" customHeight="1" x14ac:dyDescent="0.2">
      <c r="B1633" s="419" t="e">
        <f>IF(Tabla46[[#This Row],[Tipos de Acciones]]="","",CONCATENATE(Tabla46[[#This Row],[POA]],".",Tabla46[[#This Row],[SRS]],".",Tabla46[[#This Row],[AREA]],".",Tabla46[[#This Row],[TIPO]]))</f>
        <v>#REF!</v>
      </c>
      <c r="C1633" s="419" t="e">
        <f>IF(Tabla46[[#This Row],[Tipos de Acciones]]="","",'Formulario PPGR1'!#REF!)</f>
        <v>#REF!</v>
      </c>
      <c r="D1633" s="419" t="e">
        <f>IF(Tabla46[[#This Row],[Tipos de Acciones]]="","",'Formulario PPGR1'!#REF!)</f>
        <v>#REF!</v>
      </c>
      <c r="E1633" s="419" t="e">
        <f>IF(Tabla46[[#This Row],[Tipos de Acciones]]="","",'Formulario PPGR1'!#REF!)</f>
        <v>#REF!</v>
      </c>
      <c r="F1633" s="419" t="e">
        <f>IF(Tabla46[[#This Row],[Tipos de Acciones]]="","",'Formulario PPGR1'!#REF!)</f>
        <v>#REF!</v>
      </c>
      <c r="G1633" s="416" t="s">
        <v>936</v>
      </c>
      <c r="H1633" s="416" t="s">
        <v>2221</v>
      </c>
      <c r="I1633" s="417" t="s">
        <v>2233</v>
      </c>
      <c r="J1633" s="416" t="s">
        <v>2234</v>
      </c>
      <c r="K1633" s="418" t="s">
        <v>2235</v>
      </c>
      <c r="L1633" s="416" t="s">
        <v>469</v>
      </c>
      <c r="M1633" s="316" t="s">
        <v>2324</v>
      </c>
      <c r="N1633" s="316" t="s">
        <v>1156</v>
      </c>
      <c r="O1633" s="415" t="s">
        <v>2200</v>
      </c>
      <c r="P1633" s="318" t="s">
        <v>1156</v>
      </c>
      <c r="Q1633" s="293" t="s">
        <v>2201</v>
      </c>
      <c r="R1633" s="293">
        <v>1</v>
      </c>
      <c r="S1633" s="517">
        <v>8270</v>
      </c>
      <c r="T1633" s="520" t="e">
        <f>+[1]!Tabla46[[#This Row],[Precio Unitario]]*[1]!Tabla46[[#This Row],[Cantidad de Insumos]]</f>
        <v>#REF!</v>
      </c>
      <c r="U1633" s="414">
        <v>239301</v>
      </c>
      <c r="V1633" s="328" t="s">
        <v>926</v>
      </c>
      <c r="W1633" s="420"/>
    </row>
    <row r="1634" spans="2:23" ht="18.75" hidden="1" customHeight="1" x14ac:dyDescent="0.2">
      <c r="B1634" s="419" t="e">
        <f>IF(Tabla46[[#This Row],[Tipos de Acciones]]="","",CONCATENATE(Tabla46[[#This Row],[POA]],".",Tabla46[[#This Row],[SRS]],".",Tabla46[[#This Row],[AREA]],".",Tabla46[[#This Row],[TIPO]]))</f>
        <v>#REF!</v>
      </c>
      <c r="C1634" s="419" t="e">
        <f>IF(Tabla46[[#This Row],[Tipos de Acciones]]="","",'Formulario PPGR1'!#REF!)</f>
        <v>#REF!</v>
      </c>
      <c r="D1634" s="419" t="e">
        <f>IF(Tabla46[[#This Row],[Tipos de Acciones]]="","",'Formulario PPGR1'!#REF!)</f>
        <v>#REF!</v>
      </c>
      <c r="E1634" s="419" t="e">
        <f>IF(Tabla46[[#This Row],[Tipos de Acciones]]="","",'Formulario PPGR1'!#REF!)</f>
        <v>#REF!</v>
      </c>
      <c r="F1634" s="419" t="e">
        <f>IF(Tabla46[[#This Row],[Tipos de Acciones]]="","",'Formulario PPGR1'!#REF!)</f>
        <v>#REF!</v>
      </c>
      <c r="G1634" s="416" t="s">
        <v>936</v>
      </c>
      <c r="H1634" s="416" t="s">
        <v>2221</v>
      </c>
      <c r="I1634" s="417" t="s">
        <v>2236</v>
      </c>
      <c r="J1634" s="416" t="s">
        <v>2236</v>
      </c>
      <c r="K1634" s="418" t="s">
        <v>2237</v>
      </c>
      <c r="L1634" s="416" t="s">
        <v>469</v>
      </c>
      <c r="M1634" s="316" t="s">
        <v>2324</v>
      </c>
      <c r="N1634" s="316" t="s">
        <v>1156</v>
      </c>
      <c r="O1634" s="415" t="s">
        <v>2200</v>
      </c>
      <c r="P1634" s="318" t="s">
        <v>1156</v>
      </c>
      <c r="Q1634" s="293" t="s">
        <v>2201</v>
      </c>
      <c r="R1634" s="293">
        <v>2</v>
      </c>
      <c r="S1634" s="517">
        <v>15733.33</v>
      </c>
      <c r="T1634" s="520" t="e">
        <f>+[1]!Tabla46[[#This Row],[Precio Unitario]]*[1]!Tabla46[[#This Row],[Cantidad de Insumos]]</f>
        <v>#REF!</v>
      </c>
      <c r="U1634" s="414">
        <v>239301</v>
      </c>
      <c r="V1634" s="328" t="s">
        <v>926</v>
      </c>
      <c r="W1634" s="420"/>
    </row>
    <row r="1635" spans="2:23" ht="18.75" hidden="1" customHeight="1" x14ac:dyDescent="0.2">
      <c r="B1635" s="419" t="e">
        <f>IF(Tabla46[[#This Row],[Tipos de Acciones]]="","",CONCATENATE(Tabla46[[#This Row],[POA]],".",Tabla46[[#This Row],[SRS]],".",Tabla46[[#This Row],[AREA]],".",Tabla46[[#This Row],[TIPO]]))</f>
        <v>#REF!</v>
      </c>
      <c r="C1635" s="419" t="e">
        <f>IF(Tabla46[[#This Row],[Tipos de Acciones]]="","",'Formulario PPGR1'!#REF!)</f>
        <v>#REF!</v>
      </c>
      <c r="D1635" s="419" t="e">
        <f>IF(Tabla46[[#This Row],[Tipos de Acciones]]="","",'Formulario PPGR1'!#REF!)</f>
        <v>#REF!</v>
      </c>
      <c r="E1635" s="419" t="e">
        <f>IF(Tabla46[[#This Row],[Tipos de Acciones]]="","",'Formulario PPGR1'!#REF!)</f>
        <v>#REF!</v>
      </c>
      <c r="F1635" s="419" t="e">
        <f>IF(Tabla46[[#This Row],[Tipos de Acciones]]="","",'Formulario PPGR1'!#REF!)</f>
        <v>#REF!</v>
      </c>
      <c r="G1635" s="416" t="s">
        <v>936</v>
      </c>
      <c r="H1635" s="416" t="s">
        <v>2221</v>
      </c>
      <c r="I1635" s="417" t="s">
        <v>2236</v>
      </c>
      <c r="J1635" s="416" t="s">
        <v>2236</v>
      </c>
      <c r="K1635" s="418" t="s">
        <v>2238</v>
      </c>
      <c r="L1635" s="416" t="s">
        <v>469</v>
      </c>
      <c r="M1635" s="316" t="s">
        <v>2324</v>
      </c>
      <c r="N1635" s="316" t="s">
        <v>1156</v>
      </c>
      <c r="O1635" s="415" t="s">
        <v>2200</v>
      </c>
      <c r="P1635" s="318" t="s">
        <v>1156</v>
      </c>
      <c r="Q1635" s="293" t="s">
        <v>2201</v>
      </c>
      <c r="R1635" s="293">
        <v>2</v>
      </c>
      <c r="S1635" s="517">
        <v>4500</v>
      </c>
      <c r="T1635" s="520" t="e">
        <f>+[1]!Tabla46[[#This Row],[Precio Unitario]]*[1]!Tabla46[[#This Row],[Cantidad de Insumos]]</f>
        <v>#REF!</v>
      </c>
      <c r="U1635" s="414">
        <v>239301</v>
      </c>
      <c r="V1635" s="328" t="s">
        <v>926</v>
      </c>
      <c r="W1635" s="420"/>
    </row>
    <row r="1636" spans="2:23" ht="18.75" hidden="1" customHeight="1" x14ac:dyDescent="0.2">
      <c r="B1636" s="419" t="e">
        <f>IF(Tabla46[[#This Row],[Tipos de Acciones]]="","",CONCATENATE(Tabla46[[#This Row],[POA]],".",Tabla46[[#This Row],[SRS]],".",Tabla46[[#This Row],[AREA]],".",Tabla46[[#This Row],[TIPO]]))</f>
        <v>#REF!</v>
      </c>
      <c r="C1636" s="419" t="e">
        <f>IF(Tabla46[[#This Row],[Tipos de Acciones]]="","",'Formulario PPGR1'!#REF!)</f>
        <v>#REF!</v>
      </c>
      <c r="D1636" s="419" t="e">
        <f>IF(Tabla46[[#This Row],[Tipos de Acciones]]="","",'Formulario PPGR1'!#REF!)</f>
        <v>#REF!</v>
      </c>
      <c r="E1636" s="419" t="e">
        <f>IF(Tabla46[[#This Row],[Tipos de Acciones]]="","",'Formulario PPGR1'!#REF!)</f>
        <v>#REF!</v>
      </c>
      <c r="F1636" s="419" t="e">
        <f>IF(Tabla46[[#This Row],[Tipos de Acciones]]="","",'Formulario PPGR1'!#REF!)</f>
        <v>#REF!</v>
      </c>
      <c r="G1636" s="416" t="s">
        <v>936</v>
      </c>
      <c r="H1636" s="416" t="s">
        <v>2221</v>
      </c>
      <c r="I1636" s="417" t="s">
        <v>2236</v>
      </c>
      <c r="J1636" s="416" t="s">
        <v>2236</v>
      </c>
      <c r="K1636" s="418" t="s">
        <v>2239</v>
      </c>
      <c r="L1636" s="416" t="s">
        <v>469</v>
      </c>
      <c r="M1636" s="316" t="s">
        <v>2324</v>
      </c>
      <c r="N1636" s="316" t="s">
        <v>1156</v>
      </c>
      <c r="O1636" s="415" t="s">
        <v>2200</v>
      </c>
      <c r="P1636" s="318" t="s">
        <v>1156</v>
      </c>
      <c r="Q1636" s="293" t="s">
        <v>2201</v>
      </c>
      <c r="R1636" s="293">
        <v>2</v>
      </c>
      <c r="S1636" s="517">
        <v>15733.33</v>
      </c>
      <c r="T1636" s="520" t="e">
        <f>+[1]!Tabla46[[#This Row],[Precio Unitario]]*[1]!Tabla46[[#This Row],[Cantidad de Insumos]]</f>
        <v>#REF!</v>
      </c>
      <c r="U1636" s="414">
        <v>239301</v>
      </c>
      <c r="V1636" s="328" t="s">
        <v>926</v>
      </c>
      <c r="W1636" s="420"/>
    </row>
    <row r="1637" spans="2:23" ht="18.75" hidden="1" customHeight="1" x14ac:dyDescent="0.2">
      <c r="B1637" s="419" t="e">
        <f>IF(Tabla46[[#This Row],[Tipos de Acciones]]="","",CONCATENATE(Tabla46[[#This Row],[POA]],".",Tabla46[[#This Row],[SRS]],".",Tabla46[[#This Row],[AREA]],".",Tabla46[[#This Row],[TIPO]]))</f>
        <v>#REF!</v>
      </c>
      <c r="C1637" s="419" t="e">
        <f>IF(Tabla46[[#This Row],[Tipos de Acciones]]="","",'Formulario PPGR1'!#REF!)</f>
        <v>#REF!</v>
      </c>
      <c r="D1637" s="419" t="e">
        <f>IF(Tabla46[[#This Row],[Tipos de Acciones]]="","",'Formulario PPGR1'!#REF!)</f>
        <v>#REF!</v>
      </c>
      <c r="E1637" s="419" t="e">
        <f>IF(Tabla46[[#This Row],[Tipos de Acciones]]="","",'Formulario PPGR1'!#REF!)</f>
        <v>#REF!</v>
      </c>
      <c r="F1637" s="419" t="e">
        <f>IF(Tabla46[[#This Row],[Tipos de Acciones]]="","",'Formulario PPGR1'!#REF!)</f>
        <v>#REF!</v>
      </c>
      <c r="G1637" s="416" t="s">
        <v>936</v>
      </c>
      <c r="H1637" s="416" t="s">
        <v>2221</v>
      </c>
      <c r="I1637" s="417" t="s">
        <v>2236</v>
      </c>
      <c r="J1637" s="416" t="s">
        <v>2236</v>
      </c>
      <c r="K1637" s="418" t="s">
        <v>2240</v>
      </c>
      <c r="L1637" s="416" t="s">
        <v>469</v>
      </c>
      <c r="M1637" s="316" t="s">
        <v>2324</v>
      </c>
      <c r="N1637" s="316" t="s">
        <v>1156</v>
      </c>
      <c r="O1637" s="415" t="s">
        <v>2200</v>
      </c>
      <c r="P1637" s="318" t="s">
        <v>1156</v>
      </c>
      <c r="Q1637" s="293" t="s">
        <v>2201</v>
      </c>
      <c r="R1637" s="293">
        <v>2</v>
      </c>
      <c r="S1637" s="517">
        <v>4500</v>
      </c>
      <c r="T1637" s="520" t="e">
        <f>+[1]!Tabla46[[#This Row],[Precio Unitario]]*[1]!Tabla46[[#This Row],[Cantidad de Insumos]]</f>
        <v>#REF!</v>
      </c>
      <c r="U1637" s="414">
        <v>239301</v>
      </c>
      <c r="V1637" s="328" t="s">
        <v>926</v>
      </c>
      <c r="W1637" s="420"/>
    </row>
    <row r="1638" spans="2:23" ht="18.75" hidden="1" customHeight="1" x14ac:dyDescent="0.2">
      <c r="B1638" s="419" t="e">
        <f>IF(Tabla46[[#This Row],[Tipos de Acciones]]="","",CONCATENATE(Tabla46[[#This Row],[POA]],".",Tabla46[[#This Row],[SRS]],".",Tabla46[[#This Row],[AREA]],".",Tabla46[[#This Row],[TIPO]]))</f>
        <v>#REF!</v>
      </c>
      <c r="C1638" s="419" t="e">
        <f>IF(Tabla46[[#This Row],[Tipos de Acciones]]="","",'Formulario PPGR1'!#REF!)</f>
        <v>#REF!</v>
      </c>
      <c r="D1638" s="419" t="e">
        <f>IF(Tabla46[[#This Row],[Tipos de Acciones]]="","",'Formulario PPGR1'!#REF!)</f>
        <v>#REF!</v>
      </c>
      <c r="E1638" s="419" t="e">
        <f>IF(Tabla46[[#This Row],[Tipos de Acciones]]="","",'Formulario PPGR1'!#REF!)</f>
        <v>#REF!</v>
      </c>
      <c r="F1638" s="419" t="e">
        <f>IF(Tabla46[[#This Row],[Tipos de Acciones]]="","",'Formulario PPGR1'!#REF!)</f>
        <v>#REF!</v>
      </c>
      <c r="G1638" s="416" t="s">
        <v>936</v>
      </c>
      <c r="H1638" s="416" t="s">
        <v>2221</v>
      </c>
      <c r="I1638" s="417" t="s">
        <v>2241</v>
      </c>
      <c r="J1638" s="416" t="s">
        <v>2241</v>
      </c>
      <c r="K1638" s="418" t="s">
        <v>2242</v>
      </c>
      <c r="L1638" s="416" t="s">
        <v>469</v>
      </c>
      <c r="M1638" s="316" t="s">
        <v>2324</v>
      </c>
      <c r="N1638" s="316" t="s">
        <v>1156</v>
      </c>
      <c r="O1638" s="415" t="s">
        <v>2200</v>
      </c>
      <c r="P1638" s="318" t="s">
        <v>1156</v>
      </c>
      <c r="Q1638" s="293" t="s">
        <v>2201</v>
      </c>
      <c r="R1638" s="293">
        <v>2</v>
      </c>
      <c r="S1638" s="517">
        <v>980</v>
      </c>
      <c r="T1638" s="520" t="e">
        <f>+[1]!Tabla46[[#This Row],[Precio Unitario]]*[1]!Tabla46[[#This Row],[Cantidad de Insumos]]</f>
        <v>#REF!</v>
      </c>
      <c r="U1638" s="414">
        <v>239301</v>
      </c>
      <c r="V1638" s="328" t="s">
        <v>926</v>
      </c>
      <c r="W1638" s="420"/>
    </row>
    <row r="1639" spans="2:23" ht="18.75" hidden="1" customHeight="1" x14ac:dyDescent="0.2">
      <c r="B1639" s="419" t="e">
        <f>IF(Tabla46[[#This Row],[Tipos de Acciones]]="","",CONCATENATE(Tabla46[[#This Row],[POA]],".",Tabla46[[#This Row],[SRS]],".",Tabla46[[#This Row],[AREA]],".",Tabla46[[#This Row],[TIPO]]))</f>
        <v>#REF!</v>
      </c>
      <c r="C1639" s="419" t="e">
        <f>IF(Tabla46[[#This Row],[Tipos de Acciones]]="","",'Formulario PPGR1'!#REF!)</f>
        <v>#REF!</v>
      </c>
      <c r="D1639" s="419" t="e">
        <f>IF(Tabla46[[#This Row],[Tipos de Acciones]]="","",'Formulario PPGR1'!#REF!)</f>
        <v>#REF!</v>
      </c>
      <c r="E1639" s="419" t="e">
        <f>IF(Tabla46[[#This Row],[Tipos de Acciones]]="","",'Formulario PPGR1'!#REF!)</f>
        <v>#REF!</v>
      </c>
      <c r="F1639" s="419" t="e">
        <f>IF(Tabla46[[#This Row],[Tipos de Acciones]]="","",'Formulario PPGR1'!#REF!)</f>
        <v>#REF!</v>
      </c>
      <c r="G1639" s="416" t="s">
        <v>936</v>
      </c>
      <c r="H1639" s="416" t="s">
        <v>2221</v>
      </c>
      <c r="I1639" s="417" t="s">
        <v>2241</v>
      </c>
      <c r="J1639" s="416" t="s">
        <v>2241</v>
      </c>
      <c r="K1639" s="418" t="s">
        <v>2243</v>
      </c>
      <c r="L1639" s="416" t="s">
        <v>469</v>
      </c>
      <c r="M1639" s="316" t="s">
        <v>2324</v>
      </c>
      <c r="N1639" s="316" t="s">
        <v>1156</v>
      </c>
      <c r="O1639" s="415" t="s">
        <v>2200</v>
      </c>
      <c r="P1639" s="318" t="s">
        <v>1156</v>
      </c>
      <c r="Q1639" s="293" t="s">
        <v>2201</v>
      </c>
      <c r="R1639" s="293">
        <v>2</v>
      </c>
      <c r="S1639" s="517">
        <v>3520</v>
      </c>
      <c r="T1639" s="520" t="e">
        <f>+[1]!Tabla46[[#This Row],[Precio Unitario]]*[1]!Tabla46[[#This Row],[Cantidad de Insumos]]</f>
        <v>#REF!</v>
      </c>
      <c r="U1639" s="414">
        <v>239301</v>
      </c>
      <c r="V1639" s="328" t="s">
        <v>926</v>
      </c>
      <c r="W1639" s="420"/>
    </row>
    <row r="1640" spans="2:23" ht="18.75" hidden="1" customHeight="1" x14ac:dyDescent="0.2">
      <c r="B1640" s="419" t="e">
        <f>IF(Tabla46[[#This Row],[Tipos de Acciones]]="","",CONCATENATE(Tabla46[[#This Row],[POA]],".",Tabla46[[#This Row],[SRS]],".",Tabla46[[#This Row],[AREA]],".",Tabla46[[#This Row],[TIPO]]))</f>
        <v>#REF!</v>
      </c>
      <c r="C1640" s="419" t="e">
        <f>IF(Tabla46[[#This Row],[Tipos de Acciones]]="","",'Formulario PPGR1'!#REF!)</f>
        <v>#REF!</v>
      </c>
      <c r="D1640" s="419" t="e">
        <f>IF(Tabla46[[#This Row],[Tipos de Acciones]]="","",'Formulario PPGR1'!#REF!)</f>
        <v>#REF!</v>
      </c>
      <c r="E1640" s="419" t="e">
        <f>IF(Tabla46[[#This Row],[Tipos de Acciones]]="","",'Formulario PPGR1'!#REF!)</f>
        <v>#REF!</v>
      </c>
      <c r="F1640" s="419" t="e">
        <f>IF(Tabla46[[#This Row],[Tipos de Acciones]]="","",'Formulario PPGR1'!#REF!)</f>
        <v>#REF!</v>
      </c>
      <c r="G1640" s="416" t="s">
        <v>936</v>
      </c>
      <c r="H1640" s="416" t="s">
        <v>2221</v>
      </c>
      <c r="I1640" s="417" t="s">
        <v>2244</v>
      </c>
      <c r="J1640" s="416" t="s">
        <v>2244</v>
      </c>
      <c r="K1640" s="418" t="s">
        <v>2245</v>
      </c>
      <c r="L1640" s="416" t="s">
        <v>469</v>
      </c>
      <c r="M1640" s="316" t="s">
        <v>2324</v>
      </c>
      <c r="N1640" s="316" t="s">
        <v>1156</v>
      </c>
      <c r="O1640" s="415" t="s">
        <v>2200</v>
      </c>
      <c r="P1640" s="318" t="s">
        <v>1156</v>
      </c>
      <c r="Q1640" s="293" t="s">
        <v>2201</v>
      </c>
      <c r="R1640" s="293">
        <v>1</v>
      </c>
      <c r="S1640" s="517">
        <v>14666.65</v>
      </c>
      <c r="T1640" s="520" t="e">
        <f>+[1]!Tabla46[[#This Row],[Precio Unitario]]*[1]!Tabla46[[#This Row],[Cantidad de Insumos]]</f>
        <v>#REF!</v>
      </c>
      <c r="U1640" s="414">
        <v>239601</v>
      </c>
      <c r="V1640" s="328" t="s">
        <v>926</v>
      </c>
      <c r="W1640" s="420"/>
    </row>
    <row r="1641" spans="2:23" ht="18.75" hidden="1" customHeight="1" x14ac:dyDescent="0.2">
      <c r="B1641" s="419" t="e">
        <f>IF(Tabla46[[#This Row],[Tipos de Acciones]]="","",CONCATENATE(Tabla46[[#This Row],[POA]],".",Tabla46[[#This Row],[SRS]],".",Tabla46[[#This Row],[AREA]],".",Tabla46[[#This Row],[TIPO]]))</f>
        <v>#REF!</v>
      </c>
      <c r="C1641" s="419" t="e">
        <f>IF(Tabla46[[#This Row],[Tipos de Acciones]]="","",'Formulario PPGR1'!#REF!)</f>
        <v>#REF!</v>
      </c>
      <c r="D1641" s="419" t="e">
        <f>IF(Tabla46[[#This Row],[Tipos de Acciones]]="","",'Formulario PPGR1'!#REF!)</f>
        <v>#REF!</v>
      </c>
      <c r="E1641" s="419" t="e">
        <f>IF(Tabla46[[#This Row],[Tipos de Acciones]]="","",'Formulario PPGR1'!#REF!)</f>
        <v>#REF!</v>
      </c>
      <c r="F1641" s="419" t="e">
        <f>IF(Tabla46[[#This Row],[Tipos de Acciones]]="","",'Formulario PPGR1'!#REF!)</f>
        <v>#REF!</v>
      </c>
      <c r="G1641" s="416" t="s">
        <v>936</v>
      </c>
      <c r="H1641" s="416" t="s">
        <v>2221</v>
      </c>
      <c r="I1641" s="417" t="s">
        <v>2246</v>
      </c>
      <c r="J1641" s="416" t="s">
        <v>2246</v>
      </c>
      <c r="K1641" s="418" t="s">
        <v>2247</v>
      </c>
      <c r="L1641" s="416" t="s">
        <v>469</v>
      </c>
      <c r="M1641" s="316" t="s">
        <v>2324</v>
      </c>
      <c r="N1641" s="316" t="s">
        <v>1156</v>
      </c>
      <c r="O1641" s="415" t="s">
        <v>2200</v>
      </c>
      <c r="P1641" s="318" t="s">
        <v>1156</v>
      </c>
      <c r="Q1641" s="293" t="s">
        <v>2201</v>
      </c>
      <c r="R1641" s="293">
        <v>1</v>
      </c>
      <c r="S1641" s="517">
        <v>257712</v>
      </c>
      <c r="T1641" s="520" t="e">
        <f>+[1]!Tabla46[[#This Row],[Precio Unitario]]*[1]!Tabla46[[#This Row],[Cantidad de Insumos]]</f>
        <v>#REF!</v>
      </c>
      <c r="U1641" s="414">
        <v>261401</v>
      </c>
      <c r="V1641" s="328" t="s">
        <v>926</v>
      </c>
      <c r="W1641" s="420"/>
    </row>
    <row r="1642" spans="2:23" ht="18.75" hidden="1" customHeight="1" x14ac:dyDescent="0.2">
      <c r="B1642" s="419" t="e">
        <f>IF(Tabla46[[#This Row],[Tipos de Acciones]]="","",CONCATENATE(Tabla46[[#This Row],[POA]],".",Tabla46[[#This Row],[SRS]],".",Tabla46[[#This Row],[AREA]],".",Tabla46[[#This Row],[TIPO]]))</f>
        <v>#REF!</v>
      </c>
      <c r="C1642" s="419" t="e">
        <f>IF(Tabla46[[#This Row],[Tipos de Acciones]]="","",'Formulario PPGR1'!#REF!)</f>
        <v>#REF!</v>
      </c>
      <c r="D1642" s="419" t="e">
        <f>IF(Tabla46[[#This Row],[Tipos de Acciones]]="","",'Formulario PPGR1'!#REF!)</f>
        <v>#REF!</v>
      </c>
      <c r="E1642" s="419" t="e">
        <f>IF(Tabla46[[#This Row],[Tipos de Acciones]]="","",'Formulario PPGR1'!#REF!)</f>
        <v>#REF!</v>
      </c>
      <c r="F1642" s="419" t="e">
        <f>IF(Tabla46[[#This Row],[Tipos de Acciones]]="","",'Formulario PPGR1'!#REF!)</f>
        <v>#REF!</v>
      </c>
      <c r="G1642" s="416" t="s">
        <v>936</v>
      </c>
      <c r="H1642" s="416" t="s">
        <v>2209</v>
      </c>
      <c r="I1642" s="417" t="s">
        <v>2200</v>
      </c>
      <c r="J1642" s="416" t="s">
        <v>2248</v>
      </c>
      <c r="K1642" s="418" t="s">
        <v>2248</v>
      </c>
      <c r="L1642" s="416" t="s">
        <v>469</v>
      </c>
      <c r="M1642" s="316" t="s">
        <v>2324</v>
      </c>
      <c r="N1642" s="316" t="s">
        <v>1156</v>
      </c>
      <c r="O1642" s="415" t="s">
        <v>2200</v>
      </c>
      <c r="P1642" s="318" t="s">
        <v>1156</v>
      </c>
      <c r="Q1642" s="293" t="s">
        <v>2201</v>
      </c>
      <c r="R1642" s="293">
        <v>1</v>
      </c>
      <c r="S1642" s="517">
        <v>30000</v>
      </c>
      <c r="T1642" s="520" t="e">
        <f>+[1]!Tabla46[[#This Row],[Precio Unitario]]*[1]!Tabla46[[#This Row],[Cantidad de Insumos]]</f>
        <v>#REF!</v>
      </c>
      <c r="U1642" s="414">
        <v>265801</v>
      </c>
      <c r="V1642" s="328" t="s">
        <v>926</v>
      </c>
      <c r="W1642" s="420"/>
    </row>
    <row r="1643" spans="2:23" ht="18.75" hidden="1" customHeight="1" x14ac:dyDescent="0.2">
      <c r="B1643" s="419" t="e">
        <f>IF(Tabla46[[#This Row],[Tipos de Acciones]]="","",CONCATENATE(Tabla46[[#This Row],[POA]],".",Tabla46[[#This Row],[SRS]],".",Tabla46[[#This Row],[AREA]],".",Tabla46[[#This Row],[TIPO]]))</f>
        <v>#REF!</v>
      </c>
      <c r="C1643" s="419" t="e">
        <f>IF(Tabla46[[#This Row],[Tipos de Acciones]]="","",'Formulario PPGR1'!#REF!)</f>
        <v>#REF!</v>
      </c>
      <c r="D1643" s="419" t="e">
        <f>IF(Tabla46[[#This Row],[Tipos de Acciones]]="","",'Formulario PPGR1'!#REF!)</f>
        <v>#REF!</v>
      </c>
      <c r="E1643" s="419" t="e">
        <f>IF(Tabla46[[#This Row],[Tipos de Acciones]]="","",'Formulario PPGR1'!#REF!)</f>
        <v>#REF!</v>
      </c>
      <c r="F1643" s="419" t="e">
        <f>IF(Tabla46[[#This Row],[Tipos de Acciones]]="","",'Formulario PPGR1'!#REF!)</f>
        <v>#REF!</v>
      </c>
      <c r="G1643" s="416" t="s">
        <v>934</v>
      </c>
      <c r="H1643" s="416" t="s">
        <v>2209</v>
      </c>
      <c r="I1643" s="417" t="s">
        <v>2200</v>
      </c>
      <c r="J1643" s="416" t="s">
        <v>2248</v>
      </c>
      <c r="K1643" s="418" t="s">
        <v>2248</v>
      </c>
      <c r="L1643" s="416" t="s">
        <v>469</v>
      </c>
      <c r="M1643" s="316" t="s">
        <v>2324</v>
      </c>
      <c r="N1643" s="316" t="s">
        <v>1156</v>
      </c>
      <c r="O1643" s="415" t="s">
        <v>2200</v>
      </c>
      <c r="P1643" s="318" t="s">
        <v>1156</v>
      </c>
      <c r="Q1643" s="293" t="s">
        <v>2201</v>
      </c>
      <c r="R1643" s="293">
        <v>3</v>
      </c>
      <c r="S1643" s="517">
        <v>5000</v>
      </c>
      <c r="T1643" s="520" t="e">
        <f>+[1]!Tabla46[[#This Row],[Precio Unitario]]*[1]!Tabla46[[#This Row],[Cantidad de Insumos]]</f>
        <v>#REF!</v>
      </c>
      <c r="U1643" s="414">
        <v>265801</v>
      </c>
      <c r="V1643" s="328" t="s">
        <v>926</v>
      </c>
      <c r="W1643" s="420"/>
    </row>
    <row r="1644" spans="2:23" ht="18.75" hidden="1" customHeight="1" x14ac:dyDescent="0.2">
      <c r="B1644" s="419" t="e">
        <f>IF(Tabla46[[#This Row],[Tipos de Acciones]]="","",CONCATENATE(Tabla46[[#This Row],[POA]],".",Tabla46[[#This Row],[SRS]],".",Tabla46[[#This Row],[AREA]],".",Tabla46[[#This Row],[TIPO]]))</f>
        <v>#REF!</v>
      </c>
      <c r="C1644" s="419" t="e">
        <f>IF(Tabla46[[#This Row],[Tipos de Acciones]]="","",'Formulario PPGR1'!#REF!)</f>
        <v>#REF!</v>
      </c>
      <c r="D1644" s="419" t="e">
        <f>IF(Tabla46[[#This Row],[Tipos de Acciones]]="","",'Formulario PPGR1'!#REF!)</f>
        <v>#REF!</v>
      </c>
      <c r="E1644" s="419" t="e">
        <f>IF(Tabla46[[#This Row],[Tipos de Acciones]]="","",'Formulario PPGR1'!#REF!)</f>
        <v>#REF!</v>
      </c>
      <c r="F1644" s="419" t="e">
        <f>IF(Tabla46[[#This Row],[Tipos de Acciones]]="","",'Formulario PPGR1'!#REF!)</f>
        <v>#REF!</v>
      </c>
      <c r="G1644" s="416" t="s">
        <v>936</v>
      </c>
      <c r="H1644" s="416" t="s">
        <v>2221</v>
      </c>
      <c r="I1644" s="417" t="s">
        <v>2236</v>
      </c>
      <c r="J1644" s="416" t="s">
        <v>2236</v>
      </c>
      <c r="K1644" s="418" t="s">
        <v>2240</v>
      </c>
      <c r="L1644" s="416" t="s">
        <v>469</v>
      </c>
      <c r="M1644" s="316" t="s">
        <v>2325</v>
      </c>
      <c r="N1644" s="316" t="s">
        <v>1156</v>
      </c>
      <c r="O1644" s="415" t="s">
        <v>2200</v>
      </c>
      <c r="P1644" s="318" t="s">
        <v>1156</v>
      </c>
      <c r="Q1644" s="293" t="s">
        <v>2201</v>
      </c>
      <c r="R1644" s="293">
        <v>2</v>
      </c>
      <c r="S1644" s="517">
        <v>4500</v>
      </c>
      <c r="T1644" s="520" t="e">
        <f>+[1]!Tabla46[[#This Row],[Precio Unitario]]*[1]!Tabla46[[#This Row],[Cantidad de Insumos]]</f>
        <v>#REF!</v>
      </c>
      <c r="U1644" s="414">
        <v>239301</v>
      </c>
      <c r="V1644" s="328" t="s">
        <v>926</v>
      </c>
      <c r="W1644" s="420"/>
    </row>
    <row r="1645" spans="2:23" ht="18.75" hidden="1" customHeight="1" x14ac:dyDescent="0.2">
      <c r="B1645" s="419" t="e">
        <f>IF(Tabla46[[#This Row],[Tipos de Acciones]]="","",CONCATENATE(Tabla46[[#This Row],[POA]],".",Tabla46[[#This Row],[SRS]],".",Tabla46[[#This Row],[AREA]],".",Tabla46[[#This Row],[TIPO]]))</f>
        <v>#REF!</v>
      </c>
      <c r="C1645" s="419" t="e">
        <f>IF(Tabla46[[#This Row],[Tipos de Acciones]]="","",'Formulario PPGR1'!#REF!)</f>
        <v>#REF!</v>
      </c>
      <c r="D1645" s="419" t="e">
        <f>IF(Tabla46[[#This Row],[Tipos de Acciones]]="","",'Formulario PPGR1'!#REF!)</f>
        <v>#REF!</v>
      </c>
      <c r="E1645" s="419" t="e">
        <f>IF(Tabla46[[#This Row],[Tipos de Acciones]]="","",'Formulario PPGR1'!#REF!)</f>
        <v>#REF!</v>
      </c>
      <c r="F1645" s="419" t="e">
        <f>IF(Tabla46[[#This Row],[Tipos de Acciones]]="","",'Formulario PPGR1'!#REF!)</f>
        <v>#REF!</v>
      </c>
      <c r="G1645" s="416" t="s">
        <v>936</v>
      </c>
      <c r="H1645" s="416" t="s">
        <v>2221</v>
      </c>
      <c r="I1645" s="417" t="s">
        <v>2241</v>
      </c>
      <c r="J1645" s="416" t="s">
        <v>2241</v>
      </c>
      <c r="K1645" s="418" t="s">
        <v>2242</v>
      </c>
      <c r="L1645" s="416" t="s">
        <v>469</v>
      </c>
      <c r="M1645" s="316" t="s">
        <v>2325</v>
      </c>
      <c r="N1645" s="316" t="s">
        <v>1156</v>
      </c>
      <c r="O1645" s="415" t="s">
        <v>2200</v>
      </c>
      <c r="P1645" s="318" t="s">
        <v>1156</v>
      </c>
      <c r="Q1645" s="293" t="s">
        <v>2201</v>
      </c>
      <c r="R1645" s="293">
        <v>2</v>
      </c>
      <c r="S1645" s="517">
        <v>980</v>
      </c>
      <c r="T1645" s="520" t="e">
        <f>+[1]!Tabla46[[#This Row],[Precio Unitario]]*[1]!Tabla46[[#This Row],[Cantidad de Insumos]]</f>
        <v>#REF!</v>
      </c>
      <c r="U1645" s="414">
        <v>239301</v>
      </c>
      <c r="V1645" s="328" t="s">
        <v>926</v>
      </c>
      <c r="W1645" s="420"/>
    </row>
    <row r="1646" spans="2:23" ht="18.75" hidden="1" customHeight="1" x14ac:dyDescent="0.2">
      <c r="B1646" s="419" t="e">
        <f>IF(Tabla46[[#This Row],[Tipos de Acciones]]="","",CONCATENATE(Tabla46[[#This Row],[POA]],".",Tabla46[[#This Row],[SRS]],".",Tabla46[[#This Row],[AREA]],".",Tabla46[[#This Row],[TIPO]]))</f>
        <v>#REF!</v>
      </c>
      <c r="C1646" s="419" t="e">
        <f>IF(Tabla46[[#This Row],[Tipos de Acciones]]="","",'Formulario PPGR1'!#REF!)</f>
        <v>#REF!</v>
      </c>
      <c r="D1646" s="419" t="e">
        <f>IF(Tabla46[[#This Row],[Tipos de Acciones]]="","",'Formulario PPGR1'!#REF!)</f>
        <v>#REF!</v>
      </c>
      <c r="E1646" s="419" t="e">
        <f>IF(Tabla46[[#This Row],[Tipos de Acciones]]="","",'Formulario PPGR1'!#REF!)</f>
        <v>#REF!</v>
      </c>
      <c r="F1646" s="419" t="e">
        <f>IF(Tabla46[[#This Row],[Tipos de Acciones]]="","",'Formulario PPGR1'!#REF!)</f>
        <v>#REF!</v>
      </c>
      <c r="G1646" s="416" t="s">
        <v>936</v>
      </c>
      <c r="H1646" s="416" t="s">
        <v>2221</v>
      </c>
      <c r="I1646" s="417" t="s">
        <v>2241</v>
      </c>
      <c r="J1646" s="416" t="s">
        <v>2241</v>
      </c>
      <c r="K1646" s="418" t="s">
        <v>2243</v>
      </c>
      <c r="L1646" s="416" t="s">
        <v>469</v>
      </c>
      <c r="M1646" s="316" t="s">
        <v>2325</v>
      </c>
      <c r="N1646" s="316" t="s">
        <v>1156</v>
      </c>
      <c r="O1646" s="415" t="s">
        <v>2200</v>
      </c>
      <c r="P1646" s="318" t="s">
        <v>1156</v>
      </c>
      <c r="Q1646" s="293" t="s">
        <v>2201</v>
      </c>
      <c r="R1646" s="293">
        <v>2</v>
      </c>
      <c r="S1646" s="517">
        <v>3520</v>
      </c>
      <c r="T1646" s="520" t="e">
        <f>+[1]!Tabla46[[#This Row],[Precio Unitario]]*[1]!Tabla46[[#This Row],[Cantidad de Insumos]]</f>
        <v>#REF!</v>
      </c>
      <c r="U1646" s="414">
        <v>239301</v>
      </c>
      <c r="V1646" s="328" t="s">
        <v>926</v>
      </c>
      <c r="W1646" s="420"/>
    </row>
    <row r="1647" spans="2:23" ht="18.75" hidden="1" customHeight="1" x14ac:dyDescent="0.2">
      <c r="B1647" s="419" t="e">
        <f>IF(Tabla46[[#This Row],[Tipos de Acciones]]="","",CONCATENATE(Tabla46[[#This Row],[POA]],".",Tabla46[[#This Row],[SRS]],".",Tabla46[[#This Row],[AREA]],".",Tabla46[[#This Row],[TIPO]]))</f>
        <v>#REF!</v>
      </c>
      <c r="C1647" s="419" t="e">
        <f>IF(Tabla46[[#This Row],[Tipos de Acciones]]="","",'Formulario PPGR1'!#REF!)</f>
        <v>#REF!</v>
      </c>
      <c r="D1647" s="419" t="e">
        <f>IF(Tabla46[[#This Row],[Tipos de Acciones]]="","",'Formulario PPGR1'!#REF!)</f>
        <v>#REF!</v>
      </c>
      <c r="E1647" s="419" t="e">
        <f>IF(Tabla46[[#This Row],[Tipos de Acciones]]="","",'Formulario PPGR1'!#REF!)</f>
        <v>#REF!</v>
      </c>
      <c r="F1647" s="419" t="e">
        <f>IF(Tabla46[[#This Row],[Tipos de Acciones]]="","",'Formulario PPGR1'!#REF!)</f>
        <v>#REF!</v>
      </c>
      <c r="G1647" s="416" t="s">
        <v>936</v>
      </c>
      <c r="H1647" s="416" t="s">
        <v>2221</v>
      </c>
      <c r="I1647" s="417" t="s">
        <v>2244</v>
      </c>
      <c r="J1647" s="416" t="s">
        <v>2244</v>
      </c>
      <c r="K1647" s="418" t="s">
        <v>2245</v>
      </c>
      <c r="L1647" s="416" t="s">
        <v>469</v>
      </c>
      <c r="M1647" s="316" t="s">
        <v>2325</v>
      </c>
      <c r="N1647" s="316" t="s">
        <v>1156</v>
      </c>
      <c r="O1647" s="415" t="s">
        <v>2200</v>
      </c>
      <c r="P1647" s="318" t="s">
        <v>1156</v>
      </c>
      <c r="Q1647" s="293" t="s">
        <v>2201</v>
      </c>
      <c r="R1647" s="293">
        <v>1</v>
      </c>
      <c r="S1647" s="517">
        <v>14666.65</v>
      </c>
      <c r="T1647" s="520" t="e">
        <f>+[1]!Tabla46[[#This Row],[Precio Unitario]]*[1]!Tabla46[[#This Row],[Cantidad de Insumos]]</f>
        <v>#REF!</v>
      </c>
      <c r="U1647" s="414">
        <v>239601</v>
      </c>
      <c r="V1647" s="328" t="s">
        <v>926</v>
      </c>
      <c r="W1647" s="420"/>
    </row>
    <row r="1648" spans="2:23" ht="18.75" hidden="1" customHeight="1" x14ac:dyDescent="0.2">
      <c r="B1648" s="419" t="e">
        <f>IF(Tabla46[[#This Row],[Tipos de Acciones]]="","",CONCATENATE(Tabla46[[#This Row],[POA]],".",Tabla46[[#This Row],[SRS]],".",Tabla46[[#This Row],[AREA]],".",Tabla46[[#This Row],[TIPO]]))</f>
        <v>#REF!</v>
      </c>
      <c r="C1648" s="419" t="e">
        <f>IF(Tabla46[[#This Row],[Tipos de Acciones]]="","",'Formulario PPGR1'!#REF!)</f>
        <v>#REF!</v>
      </c>
      <c r="D1648" s="419" t="e">
        <f>IF(Tabla46[[#This Row],[Tipos de Acciones]]="","",'Formulario PPGR1'!#REF!)</f>
        <v>#REF!</v>
      </c>
      <c r="E1648" s="419" t="e">
        <f>IF(Tabla46[[#This Row],[Tipos de Acciones]]="","",'Formulario PPGR1'!#REF!)</f>
        <v>#REF!</v>
      </c>
      <c r="F1648" s="419" t="e">
        <f>IF(Tabla46[[#This Row],[Tipos de Acciones]]="","",'Formulario PPGR1'!#REF!)</f>
        <v>#REF!</v>
      </c>
      <c r="G1648" s="416" t="s">
        <v>936</v>
      </c>
      <c r="H1648" s="416" t="s">
        <v>2221</v>
      </c>
      <c r="I1648" s="417" t="s">
        <v>2246</v>
      </c>
      <c r="J1648" s="416" t="s">
        <v>2246</v>
      </c>
      <c r="K1648" s="418" t="s">
        <v>2247</v>
      </c>
      <c r="L1648" s="416" t="s">
        <v>469</v>
      </c>
      <c r="M1648" s="316" t="s">
        <v>2325</v>
      </c>
      <c r="N1648" s="316" t="s">
        <v>1156</v>
      </c>
      <c r="O1648" s="415" t="s">
        <v>2200</v>
      </c>
      <c r="P1648" s="318" t="s">
        <v>1156</v>
      </c>
      <c r="Q1648" s="293" t="s">
        <v>2201</v>
      </c>
      <c r="R1648" s="293">
        <v>1</v>
      </c>
      <c r="S1648" s="517">
        <v>257712</v>
      </c>
      <c r="T1648" s="520" t="e">
        <f>+[1]!Tabla46[[#This Row],[Precio Unitario]]*[1]!Tabla46[[#This Row],[Cantidad de Insumos]]</f>
        <v>#REF!</v>
      </c>
      <c r="U1648" s="414">
        <v>261401</v>
      </c>
      <c r="V1648" s="328" t="s">
        <v>926</v>
      </c>
      <c r="W1648" s="420"/>
    </row>
    <row r="1649" spans="2:23" ht="18.75" hidden="1" customHeight="1" x14ac:dyDescent="0.2">
      <c r="B1649" s="419" t="e">
        <f>IF(Tabla46[[#This Row],[Tipos de Acciones]]="","",CONCATENATE(Tabla46[[#This Row],[POA]],".",Tabla46[[#This Row],[SRS]],".",Tabla46[[#This Row],[AREA]],".",Tabla46[[#This Row],[TIPO]]))</f>
        <v>#REF!</v>
      </c>
      <c r="C1649" s="419" t="e">
        <f>IF(Tabla46[[#This Row],[Tipos de Acciones]]="","",'Formulario PPGR1'!#REF!)</f>
        <v>#REF!</v>
      </c>
      <c r="D1649" s="419" t="e">
        <f>IF(Tabla46[[#This Row],[Tipos de Acciones]]="","",'Formulario PPGR1'!#REF!)</f>
        <v>#REF!</v>
      </c>
      <c r="E1649" s="419" t="e">
        <f>IF(Tabla46[[#This Row],[Tipos de Acciones]]="","",'Formulario PPGR1'!#REF!)</f>
        <v>#REF!</v>
      </c>
      <c r="F1649" s="419" t="e">
        <f>IF(Tabla46[[#This Row],[Tipos de Acciones]]="","",'Formulario PPGR1'!#REF!)</f>
        <v>#REF!</v>
      </c>
      <c r="G1649" s="416" t="s">
        <v>936</v>
      </c>
      <c r="H1649" s="416" t="s">
        <v>2209</v>
      </c>
      <c r="I1649" s="417" t="s">
        <v>2200</v>
      </c>
      <c r="J1649" s="416" t="s">
        <v>2248</v>
      </c>
      <c r="K1649" s="418" t="s">
        <v>2248</v>
      </c>
      <c r="L1649" s="416" t="s">
        <v>469</v>
      </c>
      <c r="M1649" s="316" t="s">
        <v>2325</v>
      </c>
      <c r="N1649" s="316" t="s">
        <v>1156</v>
      </c>
      <c r="O1649" s="415" t="s">
        <v>2200</v>
      </c>
      <c r="P1649" s="318" t="s">
        <v>1156</v>
      </c>
      <c r="Q1649" s="293" t="s">
        <v>2201</v>
      </c>
      <c r="R1649" s="293">
        <v>1</v>
      </c>
      <c r="S1649" s="517">
        <v>30000</v>
      </c>
      <c r="T1649" s="520" t="e">
        <f>+[1]!Tabla46[[#This Row],[Precio Unitario]]*[1]!Tabla46[[#This Row],[Cantidad de Insumos]]</f>
        <v>#REF!</v>
      </c>
      <c r="U1649" s="414">
        <v>265801</v>
      </c>
      <c r="V1649" s="328" t="s">
        <v>926</v>
      </c>
      <c r="W1649" s="420"/>
    </row>
    <row r="1650" spans="2:23" ht="18.75" hidden="1" customHeight="1" x14ac:dyDescent="0.2">
      <c r="B1650" s="419" t="e">
        <f>IF(Tabla46[[#This Row],[Tipos de Acciones]]="","",CONCATENATE(Tabla46[[#This Row],[POA]],".",Tabla46[[#This Row],[SRS]],".",Tabla46[[#This Row],[AREA]],".",Tabla46[[#This Row],[TIPO]]))</f>
        <v>#REF!</v>
      </c>
      <c r="C1650" s="419" t="e">
        <f>IF(Tabla46[[#This Row],[Tipos de Acciones]]="","",'Formulario PPGR1'!#REF!)</f>
        <v>#REF!</v>
      </c>
      <c r="D1650" s="419" t="e">
        <f>IF(Tabla46[[#This Row],[Tipos de Acciones]]="","",'Formulario PPGR1'!#REF!)</f>
        <v>#REF!</v>
      </c>
      <c r="E1650" s="419" t="e">
        <f>IF(Tabla46[[#This Row],[Tipos de Acciones]]="","",'Formulario PPGR1'!#REF!)</f>
        <v>#REF!</v>
      </c>
      <c r="F1650" s="419" t="e">
        <f>IF(Tabla46[[#This Row],[Tipos de Acciones]]="","",'Formulario PPGR1'!#REF!)</f>
        <v>#REF!</v>
      </c>
      <c r="G1650" s="416" t="s">
        <v>934</v>
      </c>
      <c r="H1650" s="416" t="s">
        <v>2209</v>
      </c>
      <c r="I1650" s="417" t="s">
        <v>2200</v>
      </c>
      <c r="J1650" s="416" t="s">
        <v>2248</v>
      </c>
      <c r="K1650" s="418" t="s">
        <v>2248</v>
      </c>
      <c r="L1650" s="416" t="s">
        <v>469</v>
      </c>
      <c r="M1650" s="316" t="s">
        <v>2325</v>
      </c>
      <c r="N1650" s="316" t="s">
        <v>1156</v>
      </c>
      <c r="O1650" s="415" t="s">
        <v>2200</v>
      </c>
      <c r="P1650" s="318" t="s">
        <v>1156</v>
      </c>
      <c r="Q1650" s="293" t="s">
        <v>2201</v>
      </c>
      <c r="R1650" s="293">
        <v>3</v>
      </c>
      <c r="S1650" s="517">
        <v>5000</v>
      </c>
      <c r="T1650" s="520" t="e">
        <f>+[1]!Tabla46[[#This Row],[Precio Unitario]]*[1]!Tabla46[[#This Row],[Cantidad de Insumos]]</f>
        <v>#REF!</v>
      </c>
      <c r="U1650" s="414">
        <v>265801</v>
      </c>
      <c r="V1650" s="328" t="s">
        <v>926</v>
      </c>
      <c r="W1650" s="420"/>
    </row>
    <row r="1651" spans="2:23" ht="18.75" hidden="1" customHeight="1" x14ac:dyDescent="0.2">
      <c r="B1651" s="419" t="e">
        <f>IF(Tabla46[[#This Row],[Tipos de Acciones]]="","",CONCATENATE(Tabla46[[#This Row],[POA]],".",Tabla46[[#This Row],[SRS]],".",Tabla46[[#This Row],[AREA]],".",Tabla46[[#This Row],[TIPO]]))</f>
        <v>#REF!</v>
      </c>
      <c r="C1651" s="419" t="e">
        <f>IF(Tabla46[[#This Row],[Tipos de Acciones]]="","",'Formulario PPGR1'!#REF!)</f>
        <v>#REF!</v>
      </c>
      <c r="D1651" s="419" t="e">
        <f>IF(Tabla46[[#This Row],[Tipos de Acciones]]="","",'Formulario PPGR1'!#REF!)</f>
        <v>#REF!</v>
      </c>
      <c r="E1651" s="419" t="e">
        <f>IF(Tabla46[[#This Row],[Tipos de Acciones]]="","",'Formulario PPGR1'!#REF!)</f>
        <v>#REF!</v>
      </c>
      <c r="F1651" s="419" t="e">
        <f>IF(Tabla46[[#This Row],[Tipos de Acciones]]="","",'Formulario PPGR1'!#REF!)</f>
        <v>#REF!</v>
      </c>
      <c r="G1651" s="416" t="s">
        <v>936</v>
      </c>
      <c r="H1651" s="416" t="s">
        <v>2221</v>
      </c>
      <c r="I1651" s="417" t="s">
        <v>2233</v>
      </c>
      <c r="J1651" s="416" t="s">
        <v>2234</v>
      </c>
      <c r="K1651" s="418" t="s">
        <v>2235</v>
      </c>
      <c r="L1651" s="416" t="s">
        <v>469</v>
      </c>
      <c r="M1651" s="316" t="s">
        <v>2325</v>
      </c>
      <c r="N1651" s="316" t="s">
        <v>1156</v>
      </c>
      <c r="O1651" s="415" t="s">
        <v>2200</v>
      </c>
      <c r="P1651" s="318" t="s">
        <v>1156</v>
      </c>
      <c r="Q1651" s="293" t="s">
        <v>2201</v>
      </c>
      <c r="R1651" s="293">
        <v>1</v>
      </c>
      <c r="S1651" s="517">
        <v>8270</v>
      </c>
      <c r="T1651" s="520" t="e">
        <f>+[1]!Tabla46[[#This Row],[Precio Unitario]]*[1]!Tabla46[[#This Row],[Cantidad de Insumos]]</f>
        <v>#REF!</v>
      </c>
      <c r="U1651" s="414">
        <v>239301</v>
      </c>
      <c r="V1651" s="328" t="s">
        <v>926</v>
      </c>
      <c r="W1651" s="420"/>
    </row>
    <row r="1652" spans="2:23" ht="18.75" hidden="1" customHeight="1" x14ac:dyDescent="0.2">
      <c r="B1652" s="419" t="e">
        <f>IF(Tabla46[[#This Row],[Tipos de Acciones]]="","",CONCATENATE(Tabla46[[#This Row],[POA]],".",Tabla46[[#This Row],[SRS]],".",Tabla46[[#This Row],[AREA]],".",Tabla46[[#This Row],[TIPO]]))</f>
        <v>#REF!</v>
      </c>
      <c r="C1652" s="419" t="e">
        <f>IF(Tabla46[[#This Row],[Tipos de Acciones]]="","",'Formulario PPGR1'!#REF!)</f>
        <v>#REF!</v>
      </c>
      <c r="D1652" s="419" t="e">
        <f>IF(Tabla46[[#This Row],[Tipos de Acciones]]="","",'Formulario PPGR1'!#REF!)</f>
        <v>#REF!</v>
      </c>
      <c r="E1652" s="419" t="e">
        <f>IF(Tabla46[[#This Row],[Tipos de Acciones]]="","",'Formulario PPGR1'!#REF!)</f>
        <v>#REF!</v>
      </c>
      <c r="F1652" s="419" t="e">
        <f>IF(Tabla46[[#This Row],[Tipos de Acciones]]="","",'Formulario PPGR1'!#REF!)</f>
        <v>#REF!</v>
      </c>
      <c r="G1652" s="416" t="s">
        <v>936</v>
      </c>
      <c r="H1652" s="416" t="s">
        <v>2221</v>
      </c>
      <c r="I1652" s="417" t="s">
        <v>2233</v>
      </c>
      <c r="J1652" s="416" t="s">
        <v>2234</v>
      </c>
      <c r="K1652" s="418" t="s">
        <v>2251</v>
      </c>
      <c r="L1652" s="416" t="s">
        <v>469</v>
      </c>
      <c r="M1652" s="316" t="s">
        <v>2325</v>
      </c>
      <c r="N1652" s="316" t="s">
        <v>1156</v>
      </c>
      <c r="O1652" s="415" t="s">
        <v>2200</v>
      </c>
      <c r="P1652" s="318" t="s">
        <v>1156</v>
      </c>
      <c r="Q1652" s="293" t="s">
        <v>2201</v>
      </c>
      <c r="R1652" s="293">
        <v>1</v>
      </c>
      <c r="S1652" s="517">
        <v>8270</v>
      </c>
      <c r="T1652" s="520" t="e">
        <f>+[1]!Tabla46[[#This Row],[Precio Unitario]]*[1]!Tabla46[[#This Row],[Cantidad de Insumos]]</f>
        <v>#REF!</v>
      </c>
      <c r="U1652" s="414">
        <v>239301</v>
      </c>
      <c r="V1652" s="328" t="s">
        <v>926</v>
      </c>
      <c r="W1652" s="420"/>
    </row>
    <row r="1653" spans="2:23" ht="18.75" hidden="1" customHeight="1" x14ac:dyDescent="0.2">
      <c r="B1653" s="419" t="e">
        <f>IF(Tabla46[[#This Row],[Tipos de Acciones]]="","",CONCATENATE(Tabla46[[#This Row],[POA]],".",Tabla46[[#This Row],[SRS]],".",Tabla46[[#This Row],[AREA]],".",Tabla46[[#This Row],[TIPO]]))</f>
        <v>#REF!</v>
      </c>
      <c r="C1653" s="419" t="e">
        <f>IF(Tabla46[[#This Row],[Tipos de Acciones]]="","",'Formulario PPGR1'!#REF!)</f>
        <v>#REF!</v>
      </c>
      <c r="D1653" s="419" t="e">
        <f>IF(Tabla46[[#This Row],[Tipos de Acciones]]="","",'Formulario PPGR1'!#REF!)</f>
        <v>#REF!</v>
      </c>
      <c r="E1653" s="419" t="e">
        <f>IF(Tabla46[[#This Row],[Tipos de Acciones]]="","",'Formulario PPGR1'!#REF!)</f>
        <v>#REF!</v>
      </c>
      <c r="F1653" s="419" t="e">
        <f>IF(Tabla46[[#This Row],[Tipos de Acciones]]="","",'Formulario PPGR1'!#REF!)</f>
        <v>#REF!</v>
      </c>
      <c r="G1653" s="416" t="s">
        <v>936</v>
      </c>
      <c r="H1653" s="416" t="s">
        <v>2206</v>
      </c>
      <c r="I1653" s="417" t="s">
        <v>2212</v>
      </c>
      <c r="J1653" s="416" t="s">
        <v>2212</v>
      </c>
      <c r="K1653" s="418" t="s">
        <v>2213</v>
      </c>
      <c r="L1653" s="416" t="s">
        <v>469</v>
      </c>
      <c r="M1653" s="316" t="s">
        <v>2325</v>
      </c>
      <c r="N1653" s="316" t="s">
        <v>1156</v>
      </c>
      <c r="O1653" s="415" t="s">
        <v>2200</v>
      </c>
      <c r="P1653" s="318" t="s">
        <v>1156</v>
      </c>
      <c r="Q1653" s="293" t="s">
        <v>2201</v>
      </c>
      <c r="R1653" s="293">
        <v>1</v>
      </c>
      <c r="S1653" s="517">
        <v>56050</v>
      </c>
      <c r="T1653" s="520" t="e">
        <f>+[1]!Tabla46[[#This Row],[Precio Unitario]]*[1]!Tabla46[[#This Row],[Cantidad de Insumos]]</f>
        <v>#REF!</v>
      </c>
      <c r="U1653" s="414">
        <v>261301</v>
      </c>
      <c r="V1653" s="328" t="s">
        <v>926</v>
      </c>
      <c r="W1653" s="420"/>
    </row>
    <row r="1654" spans="2:23" ht="18.75" hidden="1" customHeight="1" x14ac:dyDescent="0.2">
      <c r="B1654" s="419" t="e">
        <f>IF(Tabla46[[#This Row],[Tipos de Acciones]]="","",CONCATENATE(Tabla46[[#This Row],[POA]],".",Tabla46[[#This Row],[SRS]],".",Tabla46[[#This Row],[AREA]],".",Tabla46[[#This Row],[TIPO]]))</f>
        <v>#REF!</v>
      </c>
      <c r="C1654" s="419" t="e">
        <f>IF(Tabla46[[#This Row],[Tipos de Acciones]]="","",'Formulario PPGR1'!#REF!)</f>
        <v>#REF!</v>
      </c>
      <c r="D1654" s="419" t="e">
        <f>IF(Tabla46[[#This Row],[Tipos de Acciones]]="","",'Formulario PPGR1'!#REF!)</f>
        <v>#REF!</v>
      </c>
      <c r="E1654" s="419" t="e">
        <f>IF(Tabla46[[#This Row],[Tipos de Acciones]]="","",'Formulario PPGR1'!#REF!)</f>
        <v>#REF!</v>
      </c>
      <c r="F1654" s="419" t="e">
        <f>IF(Tabla46[[#This Row],[Tipos de Acciones]]="","",'Formulario PPGR1'!#REF!)</f>
        <v>#REF!</v>
      </c>
      <c r="G1654" s="416" t="s">
        <v>934</v>
      </c>
      <c r="H1654" s="416" t="s">
        <v>2206</v>
      </c>
      <c r="I1654" s="417" t="s">
        <v>2212</v>
      </c>
      <c r="J1654" s="416" t="s">
        <v>2212</v>
      </c>
      <c r="K1654" s="418" t="s">
        <v>2213</v>
      </c>
      <c r="L1654" s="416" t="s">
        <v>469</v>
      </c>
      <c r="M1654" s="316" t="s">
        <v>2325</v>
      </c>
      <c r="N1654" s="316" t="s">
        <v>1156</v>
      </c>
      <c r="O1654" s="415" t="s">
        <v>2200</v>
      </c>
      <c r="P1654" s="318" t="s">
        <v>1156</v>
      </c>
      <c r="Q1654" s="293" t="s">
        <v>2201</v>
      </c>
      <c r="R1654" s="293">
        <v>3</v>
      </c>
      <c r="S1654" s="517">
        <v>5000</v>
      </c>
      <c r="T1654" s="520" t="e">
        <f>+[1]!Tabla46[[#This Row],[Precio Unitario]]*[1]!Tabla46[[#This Row],[Cantidad de Insumos]]</f>
        <v>#REF!</v>
      </c>
      <c r="U1654" s="414">
        <v>261301</v>
      </c>
      <c r="V1654" s="328" t="s">
        <v>926</v>
      </c>
      <c r="W1654" s="420"/>
    </row>
    <row r="1655" spans="2:23" ht="18.75" hidden="1" customHeight="1" x14ac:dyDescent="0.2">
      <c r="B1655" s="419" t="e">
        <f>IF(Tabla46[[#This Row],[Tipos de Acciones]]="","",CONCATENATE(Tabla46[[#This Row],[POA]],".",Tabla46[[#This Row],[SRS]],".",Tabla46[[#This Row],[AREA]],".",Tabla46[[#This Row],[TIPO]]))</f>
        <v>#REF!</v>
      </c>
      <c r="C1655" s="419" t="e">
        <f>IF(Tabla46[[#This Row],[Tipos de Acciones]]="","",'Formulario PPGR1'!#REF!)</f>
        <v>#REF!</v>
      </c>
      <c r="D1655" s="419" t="e">
        <f>IF(Tabla46[[#This Row],[Tipos de Acciones]]="","",'Formulario PPGR1'!#REF!)</f>
        <v>#REF!</v>
      </c>
      <c r="E1655" s="419" t="e">
        <f>IF(Tabla46[[#This Row],[Tipos de Acciones]]="","",'Formulario PPGR1'!#REF!)</f>
        <v>#REF!</v>
      </c>
      <c r="F1655" s="419" t="e">
        <f>IF(Tabla46[[#This Row],[Tipos de Acciones]]="","",'Formulario PPGR1'!#REF!)</f>
        <v>#REF!</v>
      </c>
      <c r="G1655" s="416" t="s">
        <v>936</v>
      </c>
      <c r="H1655" s="416" t="s">
        <v>2215</v>
      </c>
      <c r="I1655" s="417" t="s">
        <v>2216</v>
      </c>
      <c r="J1655" s="416" t="s">
        <v>2216</v>
      </c>
      <c r="K1655" s="418" t="s">
        <v>2217</v>
      </c>
      <c r="L1655" s="416" t="s">
        <v>469</v>
      </c>
      <c r="M1655" s="316" t="s">
        <v>2325</v>
      </c>
      <c r="N1655" s="316" t="s">
        <v>1156</v>
      </c>
      <c r="O1655" s="415" t="s">
        <v>2200</v>
      </c>
      <c r="P1655" s="318" t="s">
        <v>1156</v>
      </c>
      <c r="Q1655" s="293" t="s">
        <v>2201</v>
      </c>
      <c r="R1655" s="293">
        <v>1</v>
      </c>
      <c r="S1655" s="517">
        <v>15000</v>
      </c>
      <c r="T1655" s="520" t="e">
        <f>+[1]!Tabla46[[#This Row],[Precio Unitario]]*[1]!Tabla46[[#This Row],[Cantidad de Insumos]]</f>
        <v>#REF!</v>
      </c>
      <c r="U1655" s="414">
        <v>239601</v>
      </c>
      <c r="V1655" s="328" t="s">
        <v>926</v>
      </c>
      <c r="W1655" s="420"/>
    </row>
    <row r="1656" spans="2:23" ht="18.75" hidden="1" customHeight="1" x14ac:dyDescent="0.2">
      <c r="B1656" s="419" t="e">
        <f>IF(Tabla46[[#This Row],[Tipos de Acciones]]="","",CONCATENATE(Tabla46[[#This Row],[POA]],".",Tabla46[[#This Row],[SRS]],".",Tabla46[[#This Row],[AREA]],".",Tabla46[[#This Row],[TIPO]]))</f>
        <v>#REF!</v>
      </c>
      <c r="C1656" s="419" t="e">
        <f>IF(Tabla46[[#This Row],[Tipos de Acciones]]="","",'Formulario PPGR1'!#REF!)</f>
        <v>#REF!</v>
      </c>
      <c r="D1656" s="419" t="e">
        <f>IF(Tabla46[[#This Row],[Tipos de Acciones]]="","",'Formulario PPGR1'!#REF!)</f>
        <v>#REF!</v>
      </c>
      <c r="E1656" s="419" t="e">
        <f>IF(Tabla46[[#This Row],[Tipos de Acciones]]="","",'Formulario PPGR1'!#REF!)</f>
        <v>#REF!</v>
      </c>
      <c r="F1656" s="419" t="e">
        <f>IF(Tabla46[[#This Row],[Tipos de Acciones]]="","",'Formulario PPGR1'!#REF!)</f>
        <v>#REF!</v>
      </c>
      <c r="G1656" s="416" t="s">
        <v>936</v>
      </c>
      <c r="H1656" s="416" t="s">
        <v>2218</v>
      </c>
      <c r="I1656" s="417" t="s">
        <v>2219</v>
      </c>
      <c r="J1656" s="416" t="s">
        <v>2219</v>
      </c>
      <c r="K1656" s="418" t="s">
        <v>2220</v>
      </c>
      <c r="L1656" s="416" t="s">
        <v>469</v>
      </c>
      <c r="M1656" s="316" t="s">
        <v>2325</v>
      </c>
      <c r="N1656" s="316" t="s">
        <v>1156</v>
      </c>
      <c r="O1656" s="415" t="s">
        <v>2200</v>
      </c>
      <c r="P1656" s="318" t="s">
        <v>1156</v>
      </c>
      <c r="Q1656" s="293" t="s">
        <v>2201</v>
      </c>
      <c r="R1656" s="293">
        <v>2</v>
      </c>
      <c r="S1656" s="517">
        <v>8600</v>
      </c>
      <c r="T1656" s="520" t="e">
        <f>+[1]!Tabla46[[#This Row],[Precio Unitario]]*[1]!Tabla46[[#This Row],[Cantidad de Insumos]]</f>
        <v>#REF!</v>
      </c>
      <c r="U1656" s="414">
        <v>239601</v>
      </c>
      <c r="V1656" s="328" t="s">
        <v>926</v>
      </c>
      <c r="W1656" s="420"/>
    </row>
    <row r="1657" spans="2:23" ht="18.75" hidden="1" customHeight="1" x14ac:dyDescent="0.2">
      <c r="B1657" s="419" t="e">
        <f>IF(Tabla46[[#This Row],[Tipos de Acciones]]="","",CONCATENATE(Tabla46[[#This Row],[POA]],".",Tabla46[[#This Row],[SRS]],".",Tabla46[[#This Row],[AREA]],".",Tabla46[[#This Row],[TIPO]]))</f>
        <v>#REF!</v>
      </c>
      <c r="C1657" s="419" t="e">
        <f>IF(Tabla46[[#This Row],[Tipos de Acciones]]="","",'Formulario PPGR1'!#REF!)</f>
        <v>#REF!</v>
      </c>
      <c r="D1657" s="419" t="e">
        <f>IF(Tabla46[[#This Row],[Tipos de Acciones]]="","",'Formulario PPGR1'!#REF!)</f>
        <v>#REF!</v>
      </c>
      <c r="E1657" s="419" t="e">
        <f>IF(Tabla46[[#This Row],[Tipos de Acciones]]="","",'Formulario PPGR1'!#REF!)</f>
        <v>#REF!</v>
      </c>
      <c r="F1657" s="419" t="e">
        <f>IF(Tabla46[[#This Row],[Tipos de Acciones]]="","",'Formulario PPGR1'!#REF!)</f>
        <v>#REF!</v>
      </c>
      <c r="G1657" s="416" t="s">
        <v>936</v>
      </c>
      <c r="H1657" s="416" t="s">
        <v>2221</v>
      </c>
      <c r="I1657" s="417" t="s">
        <v>2222</v>
      </c>
      <c r="J1657" s="416" t="s">
        <v>2222</v>
      </c>
      <c r="K1657" s="418" t="s">
        <v>2223</v>
      </c>
      <c r="L1657" s="416" t="s">
        <v>469</v>
      </c>
      <c r="M1657" s="316" t="s">
        <v>2325</v>
      </c>
      <c r="N1657" s="316" t="s">
        <v>1156</v>
      </c>
      <c r="O1657" s="415" t="s">
        <v>2200</v>
      </c>
      <c r="P1657" s="318" t="s">
        <v>1156</v>
      </c>
      <c r="Q1657" s="293" t="s">
        <v>2201</v>
      </c>
      <c r="R1657" s="293">
        <v>2</v>
      </c>
      <c r="S1657" s="517">
        <v>43660</v>
      </c>
      <c r="T1657" s="520" t="e">
        <f>+[1]!Tabla46[[#This Row],[Precio Unitario]]*[1]!Tabla46[[#This Row],[Cantidad de Insumos]]</f>
        <v>#REF!</v>
      </c>
      <c r="U1657" s="414">
        <v>261901</v>
      </c>
      <c r="V1657" s="328" t="s">
        <v>926</v>
      </c>
      <c r="W1657" s="420"/>
    </row>
    <row r="1658" spans="2:23" ht="18.75" hidden="1" customHeight="1" x14ac:dyDescent="0.2">
      <c r="B1658" s="419" t="e">
        <f>IF(Tabla46[[#This Row],[Tipos de Acciones]]="","",CONCATENATE(Tabla46[[#This Row],[POA]],".",Tabla46[[#This Row],[SRS]],".",Tabla46[[#This Row],[AREA]],".",Tabla46[[#This Row],[TIPO]]))</f>
        <v>#REF!</v>
      </c>
      <c r="C1658" s="419" t="e">
        <f>IF(Tabla46[[#This Row],[Tipos de Acciones]]="","",'Formulario PPGR1'!#REF!)</f>
        <v>#REF!</v>
      </c>
      <c r="D1658" s="419" t="e">
        <f>IF(Tabla46[[#This Row],[Tipos de Acciones]]="","",'Formulario PPGR1'!#REF!)</f>
        <v>#REF!</v>
      </c>
      <c r="E1658" s="419" t="e">
        <f>IF(Tabla46[[#This Row],[Tipos de Acciones]]="","",'Formulario PPGR1'!#REF!)</f>
        <v>#REF!</v>
      </c>
      <c r="F1658" s="419" t="e">
        <f>IF(Tabla46[[#This Row],[Tipos de Acciones]]="","",'Formulario PPGR1'!#REF!)</f>
        <v>#REF!</v>
      </c>
      <c r="G1658" s="416" t="s">
        <v>936</v>
      </c>
      <c r="H1658" s="416" t="s">
        <v>2221</v>
      </c>
      <c r="I1658" s="417" t="s">
        <v>2236</v>
      </c>
      <c r="J1658" s="416" t="s">
        <v>2236</v>
      </c>
      <c r="K1658" s="418" t="s">
        <v>2237</v>
      </c>
      <c r="L1658" s="416" t="s">
        <v>469</v>
      </c>
      <c r="M1658" s="316" t="s">
        <v>2325</v>
      </c>
      <c r="N1658" s="316" t="s">
        <v>1156</v>
      </c>
      <c r="O1658" s="415" t="s">
        <v>2200</v>
      </c>
      <c r="P1658" s="318" t="s">
        <v>1156</v>
      </c>
      <c r="Q1658" s="293" t="s">
        <v>2201</v>
      </c>
      <c r="R1658" s="293">
        <v>2</v>
      </c>
      <c r="S1658" s="517">
        <v>15733.33</v>
      </c>
      <c r="T1658" s="520" t="e">
        <f>+[1]!Tabla46[[#This Row],[Precio Unitario]]*[1]!Tabla46[[#This Row],[Cantidad de Insumos]]</f>
        <v>#REF!</v>
      </c>
      <c r="U1658" s="414">
        <v>239301</v>
      </c>
      <c r="V1658" s="328" t="s">
        <v>926</v>
      </c>
      <c r="W1658" s="420"/>
    </row>
    <row r="1659" spans="2:23" ht="18.75" hidden="1" customHeight="1" x14ac:dyDescent="0.2">
      <c r="B1659" s="419" t="e">
        <f>IF(Tabla46[[#This Row],[Tipos de Acciones]]="","",CONCATENATE(Tabla46[[#This Row],[POA]],".",Tabla46[[#This Row],[SRS]],".",Tabla46[[#This Row],[AREA]],".",Tabla46[[#This Row],[TIPO]]))</f>
        <v>#REF!</v>
      </c>
      <c r="C1659" s="419" t="e">
        <f>IF(Tabla46[[#This Row],[Tipos de Acciones]]="","",'Formulario PPGR1'!#REF!)</f>
        <v>#REF!</v>
      </c>
      <c r="D1659" s="419" t="e">
        <f>IF(Tabla46[[#This Row],[Tipos de Acciones]]="","",'Formulario PPGR1'!#REF!)</f>
        <v>#REF!</v>
      </c>
      <c r="E1659" s="419" t="e">
        <f>IF(Tabla46[[#This Row],[Tipos de Acciones]]="","",'Formulario PPGR1'!#REF!)</f>
        <v>#REF!</v>
      </c>
      <c r="F1659" s="419" t="e">
        <f>IF(Tabla46[[#This Row],[Tipos de Acciones]]="","",'Formulario PPGR1'!#REF!)</f>
        <v>#REF!</v>
      </c>
      <c r="G1659" s="416" t="s">
        <v>936</v>
      </c>
      <c r="H1659" s="416" t="s">
        <v>2221</v>
      </c>
      <c r="I1659" s="417" t="s">
        <v>2236</v>
      </c>
      <c r="J1659" s="416" t="s">
        <v>2236</v>
      </c>
      <c r="K1659" s="418" t="s">
        <v>2238</v>
      </c>
      <c r="L1659" s="416" t="s">
        <v>469</v>
      </c>
      <c r="M1659" s="316" t="s">
        <v>2325</v>
      </c>
      <c r="N1659" s="316" t="s">
        <v>1156</v>
      </c>
      <c r="O1659" s="415" t="s">
        <v>2200</v>
      </c>
      <c r="P1659" s="318" t="s">
        <v>1156</v>
      </c>
      <c r="Q1659" s="293" t="s">
        <v>2201</v>
      </c>
      <c r="R1659" s="293">
        <v>2</v>
      </c>
      <c r="S1659" s="517">
        <v>4500</v>
      </c>
      <c r="T1659" s="520" t="e">
        <f>+[1]!Tabla46[[#This Row],[Precio Unitario]]*[1]!Tabla46[[#This Row],[Cantidad de Insumos]]</f>
        <v>#REF!</v>
      </c>
      <c r="U1659" s="414">
        <v>239301</v>
      </c>
      <c r="V1659" s="328" t="s">
        <v>926</v>
      </c>
      <c r="W1659" s="420"/>
    </row>
    <row r="1660" spans="2:23" ht="18.75" hidden="1" customHeight="1" x14ac:dyDescent="0.2">
      <c r="B1660" s="419" t="e">
        <f>IF(Tabla46[[#This Row],[Tipos de Acciones]]="","",CONCATENATE(Tabla46[[#This Row],[POA]],".",Tabla46[[#This Row],[SRS]],".",Tabla46[[#This Row],[AREA]],".",Tabla46[[#This Row],[TIPO]]))</f>
        <v>#REF!</v>
      </c>
      <c r="C1660" s="419" t="e">
        <f>IF(Tabla46[[#This Row],[Tipos de Acciones]]="","",'Formulario PPGR1'!#REF!)</f>
        <v>#REF!</v>
      </c>
      <c r="D1660" s="419" t="e">
        <f>IF(Tabla46[[#This Row],[Tipos de Acciones]]="","",'Formulario PPGR1'!#REF!)</f>
        <v>#REF!</v>
      </c>
      <c r="E1660" s="419" t="e">
        <f>IF(Tabla46[[#This Row],[Tipos de Acciones]]="","",'Formulario PPGR1'!#REF!)</f>
        <v>#REF!</v>
      </c>
      <c r="F1660" s="419" t="e">
        <f>IF(Tabla46[[#This Row],[Tipos de Acciones]]="","",'Formulario PPGR1'!#REF!)</f>
        <v>#REF!</v>
      </c>
      <c r="G1660" s="416" t="s">
        <v>936</v>
      </c>
      <c r="H1660" s="416" t="s">
        <v>2221</v>
      </c>
      <c r="I1660" s="417" t="s">
        <v>2236</v>
      </c>
      <c r="J1660" s="416" t="s">
        <v>2236</v>
      </c>
      <c r="K1660" s="418" t="s">
        <v>2239</v>
      </c>
      <c r="L1660" s="416" t="s">
        <v>469</v>
      </c>
      <c r="M1660" s="316" t="s">
        <v>2325</v>
      </c>
      <c r="N1660" s="316" t="s">
        <v>1156</v>
      </c>
      <c r="O1660" s="415" t="s">
        <v>2200</v>
      </c>
      <c r="P1660" s="318" t="s">
        <v>1156</v>
      </c>
      <c r="Q1660" s="293" t="s">
        <v>2201</v>
      </c>
      <c r="R1660" s="293">
        <v>2</v>
      </c>
      <c r="S1660" s="517">
        <v>15733.33</v>
      </c>
      <c r="T1660" s="520" t="e">
        <f>+[1]!Tabla46[[#This Row],[Precio Unitario]]*[1]!Tabla46[[#This Row],[Cantidad de Insumos]]</f>
        <v>#REF!</v>
      </c>
      <c r="U1660" s="414">
        <v>239301</v>
      </c>
      <c r="V1660" s="328" t="s">
        <v>926</v>
      </c>
      <c r="W1660" s="420"/>
    </row>
    <row r="1661" spans="2:23" ht="18.75" hidden="1" customHeight="1" x14ac:dyDescent="0.2">
      <c r="B1661" s="419" t="e">
        <f>IF(Tabla46[[#This Row],[Tipos de Acciones]]="","",CONCATENATE(Tabla46[[#This Row],[POA]],".",Tabla46[[#This Row],[SRS]],".",Tabla46[[#This Row],[AREA]],".",Tabla46[[#This Row],[TIPO]]))</f>
        <v>#REF!</v>
      </c>
      <c r="C1661" s="419" t="e">
        <f>IF(Tabla46[[#This Row],[Tipos de Acciones]]="","",'Formulario PPGR1'!#REF!)</f>
        <v>#REF!</v>
      </c>
      <c r="D1661" s="419" t="e">
        <f>IF(Tabla46[[#This Row],[Tipos de Acciones]]="","",'Formulario PPGR1'!#REF!)</f>
        <v>#REF!</v>
      </c>
      <c r="E1661" s="419" t="e">
        <f>IF(Tabla46[[#This Row],[Tipos de Acciones]]="","",'Formulario PPGR1'!#REF!)</f>
        <v>#REF!</v>
      </c>
      <c r="F1661" s="419" t="e">
        <f>IF(Tabla46[[#This Row],[Tipos de Acciones]]="","",'Formulario PPGR1'!#REF!)</f>
        <v>#REF!</v>
      </c>
      <c r="G1661" s="416" t="s">
        <v>936</v>
      </c>
      <c r="H1661" s="416" t="s">
        <v>2221</v>
      </c>
      <c r="I1661" s="417" t="s">
        <v>2224</v>
      </c>
      <c r="J1661" s="416" t="s">
        <v>2224</v>
      </c>
      <c r="K1661" s="418" t="s">
        <v>2225</v>
      </c>
      <c r="L1661" s="416" t="s">
        <v>469</v>
      </c>
      <c r="M1661" s="316" t="s">
        <v>2325</v>
      </c>
      <c r="N1661" s="316" t="s">
        <v>1156</v>
      </c>
      <c r="O1661" s="415" t="s">
        <v>2200</v>
      </c>
      <c r="P1661" s="318" t="s">
        <v>1156</v>
      </c>
      <c r="Q1661" s="293" t="s">
        <v>2201</v>
      </c>
      <c r="R1661" s="293">
        <v>1</v>
      </c>
      <c r="S1661" s="517">
        <v>44333.33</v>
      </c>
      <c r="T1661" s="520" t="e">
        <f>+[1]!Tabla46[[#This Row],[Precio Unitario]]*[1]!Tabla46[[#This Row],[Cantidad de Insumos]]</f>
        <v>#REF!</v>
      </c>
      <c r="U1661" s="414">
        <v>239301</v>
      </c>
      <c r="V1661" s="328" t="s">
        <v>926</v>
      </c>
      <c r="W1661" s="420"/>
    </row>
    <row r="1662" spans="2:23" ht="18.75" hidden="1" customHeight="1" x14ac:dyDescent="0.2">
      <c r="B1662" s="419" t="e">
        <f>IF(Tabla46[[#This Row],[Tipos de Acciones]]="","",CONCATENATE(Tabla46[[#This Row],[POA]],".",Tabla46[[#This Row],[SRS]],".",Tabla46[[#This Row],[AREA]],".",Tabla46[[#This Row],[TIPO]]))</f>
        <v>#REF!</v>
      </c>
      <c r="C1662" s="419" t="e">
        <f>IF(Tabla46[[#This Row],[Tipos de Acciones]]="","",'Formulario PPGR1'!#REF!)</f>
        <v>#REF!</v>
      </c>
      <c r="D1662" s="419" t="e">
        <f>IF(Tabla46[[#This Row],[Tipos de Acciones]]="","",'Formulario PPGR1'!#REF!)</f>
        <v>#REF!</v>
      </c>
      <c r="E1662" s="419" t="e">
        <f>IF(Tabla46[[#This Row],[Tipos de Acciones]]="","",'Formulario PPGR1'!#REF!)</f>
        <v>#REF!</v>
      </c>
      <c r="F1662" s="419" t="e">
        <f>IF(Tabla46[[#This Row],[Tipos de Acciones]]="","",'Formulario PPGR1'!#REF!)</f>
        <v>#REF!</v>
      </c>
      <c r="G1662" s="416" t="s">
        <v>936</v>
      </c>
      <c r="H1662" s="416" t="s">
        <v>2221</v>
      </c>
      <c r="I1662" s="417" t="s">
        <v>2222</v>
      </c>
      <c r="J1662" s="416" t="s">
        <v>2222</v>
      </c>
      <c r="K1662" s="418" t="s">
        <v>2226</v>
      </c>
      <c r="L1662" s="416" t="s">
        <v>469</v>
      </c>
      <c r="M1662" s="316" t="s">
        <v>2325</v>
      </c>
      <c r="N1662" s="316" t="s">
        <v>1156</v>
      </c>
      <c r="O1662" s="415" t="s">
        <v>2200</v>
      </c>
      <c r="P1662" s="318" t="s">
        <v>1156</v>
      </c>
      <c r="Q1662" s="293" t="s">
        <v>2201</v>
      </c>
      <c r="R1662" s="293">
        <v>1</v>
      </c>
      <c r="S1662" s="517">
        <v>104465.4</v>
      </c>
      <c r="T1662" s="520" t="e">
        <f>+[1]!Tabla46[[#This Row],[Precio Unitario]]*[1]!Tabla46[[#This Row],[Cantidad de Insumos]]</f>
        <v>#REF!</v>
      </c>
      <c r="U1662" s="414">
        <v>261901</v>
      </c>
      <c r="V1662" s="328" t="s">
        <v>926</v>
      </c>
      <c r="W1662" s="420"/>
    </row>
    <row r="1663" spans="2:23" ht="18.75" hidden="1" customHeight="1" x14ac:dyDescent="0.2">
      <c r="B1663" s="419" t="e">
        <f>IF(Tabla46[[#This Row],[Tipos de Acciones]]="","",CONCATENATE(Tabla46[[#This Row],[POA]],".",Tabla46[[#This Row],[SRS]],".",Tabla46[[#This Row],[AREA]],".",Tabla46[[#This Row],[TIPO]]))</f>
        <v>#REF!</v>
      </c>
      <c r="C1663" s="419" t="e">
        <f>IF(Tabla46[[#This Row],[Tipos de Acciones]]="","",'Formulario PPGR1'!#REF!)</f>
        <v>#REF!</v>
      </c>
      <c r="D1663" s="419" t="e">
        <f>IF(Tabla46[[#This Row],[Tipos de Acciones]]="","",'Formulario PPGR1'!#REF!)</f>
        <v>#REF!</v>
      </c>
      <c r="E1663" s="419" t="e">
        <f>IF(Tabla46[[#This Row],[Tipos de Acciones]]="","",'Formulario PPGR1'!#REF!)</f>
        <v>#REF!</v>
      </c>
      <c r="F1663" s="419" t="e">
        <f>IF(Tabla46[[#This Row],[Tipos de Acciones]]="","",'Formulario PPGR1'!#REF!)</f>
        <v>#REF!</v>
      </c>
      <c r="G1663" s="416" t="s">
        <v>936</v>
      </c>
      <c r="H1663" s="416" t="s">
        <v>2221</v>
      </c>
      <c r="I1663" s="417" t="s">
        <v>2227</v>
      </c>
      <c r="J1663" s="416" t="s">
        <v>2227</v>
      </c>
      <c r="K1663" s="418" t="s">
        <v>2228</v>
      </c>
      <c r="L1663" s="416" t="s">
        <v>469</v>
      </c>
      <c r="M1663" s="316" t="s">
        <v>2325</v>
      </c>
      <c r="N1663" s="316" t="s">
        <v>1156</v>
      </c>
      <c r="O1663" s="415" t="s">
        <v>2200</v>
      </c>
      <c r="P1663" s="318" t="s">
        <v>1156</v>
      </c>
      <c r="Q1663" s="293" t="s">
        <v>2201</v>
      </c>
      <c r="R1663" s="293">
        <v>1</v>
      </c>
      <c r="S1663" s="517">
        <v>12836.04</v>
      </c>
      <c r="T1663" s="520" t="e">
        <f>+[1]!Tabla46[[#This Row],[Precio Unitario]]*[1]!Tabla46[[#This Row],[Cantidad de Insumos]]</f>
        <v>#REF!</v>
      </c>
      <c r="U1663" s="414">
        <v>239301</v>
      </c>
      <c r="V1663" s="328" t="s">
        <v>926</v>
      </c>
      <c r="W1663" s="420"/>
    </row>
    <row r="1664" spans="2:23" ht="18.75" customHeight="1" x14ac:dyDescent="0.2">
      <c r="B1664" s="419" t="e">
        <f>IF(Tabla46[[#This Row],[Tipos de Acciones]]="","",CONCATENATE(Tabla46[[#This Row],[POA]],".",Tabla46[[#This Row],[SRS]],".",Tabla46[[#This Row],[AREA]],".",Tabla46[[#This Row],[TIPO]]))</f>
        <v>#REF!</v>
      </c>
      <c r="C1664" s="419" t="e">
        <f>IF(Tabla46[[#This Row],[Tipos de Acciones]]="","",'Formulario PPGR1'!#REF!)</f>
        <v>#REF!</v>
      </c>
      <c r="D1664" s="419" t="e">
        <f>IF(Tabla46[[#This Row],[Tipos de Acciones]]="","",'Formulario PPGR1'!#REF!)</f>
        <v>#REF!</v>
      </c>
      <c r="E1664" s="419" t="e">
        <f>IF(Tabla46[[#This Row],[Tipos de Acciones]]="","",'Formulario PPGR1'!#REF!)</f>
        <v>#REF!</v>
      </c>
      <c r="F1664" s="419" t="e">
        <f>IF(Tabla46[[#This Row],[Tipos de Acciones]]="","",'Formulario PPGR1'!#REF!)</f>
        <v>#REF!</v>
      </c>
      <c r="G1664" s="416" t="s">
        <v>936</v>
      </c>
      <c r="H1664" s="416" t="s">
        <v>2221</v>
      </c>
      <c r="I1664" s="417" t="s">
        <v>2229</v>
      </c>
      <c r="J1664" s="416" t="s">
        <v>2229</v>
      </c>
      <c r="K1664" s="418" t="s">
        <v>2230</v>
      </c>
      <c r="L1664" s="416" t="s">
        <v>469</v>
      </c>
      <c r="M1664" s="316" t="s">
        <v>2325</v>
      </c>
      <c r="N1664" s="316" t="s">
        <v>1156</v>
      </c>
      <c r="O1664" s="415" t="s">
        <v>2200</v>
      </c>
      <c r="P1664" s="318" t="s">
        <v>1156</v>
      </c>
      <c r="Q1664" s="293" t="s">
        <v>2201</v>
      </c>
      <c r="R1664" s="293">
        <v>1</v>
      </c>
      <c r="S1664" s="517">
        <v>180000</v>
      </c>
      <c r="T1664" s="520" t="e">
        <f>+[1]!Tabla46[[#This Row],[Precio Unitario]]*[1]!Tabla46[[#This Row],[Cantidad de Insumos]]</f>
        <v>#REF!</v>
      </c>
      <c r="U1664" s="414">
        <v>263101</v>
      </c>
      <c r="V1664" s="328" t="s">
        <v>926</v>
      </c>
      <c r="W1664" s="420"/>
    </row>
    <row r="1665" spans="2:23" ht="18.75" hidden="1" customHeight="1" x14ac:dyDescent="0.2">
      <c r="B1665" s="419" t="e">
        <f>IF(Tabla46[[#This Row],[Tipos de Acciones]]="","",CONCATENATE(Tabla46[[#This Row],[POA]],".",Tabla46[[#This Row],[SRS]],".",Tabla46[[#This Row],[AREA]],".",Tabla46[[#This Row],[TIPO]]))</f>
        <v>#REF!</v>
      </c>
      <c r="C1665" s="419" t="e">
        <f>IF(Tabla46[[#This Row],[Tipos de Acciones]]="","",'Formulario PPGR1'!#REF!)</f>
        <v>#REF!</v>
      </c>
      <c r="D1665" s="419" t="e">
        <f>IF(Tabla46[[#This Row],[Tipos de Acciones]]="","",'Formulario PPGR1'!#REF!)</f>
        <v>#REF!</v>
      </c>
      <c r="E1665" s="419" t="e">
        <f>IF(Tabla46[[#This Row],[Tipos de Acciones]]="","",'Formulario PPGR1'!#REF!)</f>
        <v>#REF!</v>
      </c>
      <c r="F1665" s="419" t="e">
        <f>IF(Tabla46[[#This Row],[Tipos de Acciones]]="","",'Formulario PPGR1'!#REF!)</f>
        <v>#REF!</v>
      </c>
      <c r="G1665" s="416" t="s">
        <v>936</v>
      </c>
      <c r="H1665" s="416" t="s">
        <v>2221</v>
      </c>
      <c r="I1665" s="417" t="s">
        <v>2231</v>
      </c>
      <c r="J1665" s="416" t="s">
        <v>2231</v>
      </c>
      <c r="K1665" s="418" t="s">
        <v>2232</v>
      </c>
      <c r="L1665" s="416" t="s">
        <v>469</v>
      </c>
      <c r="M1665" s="316" t="s">
        <v>2325</v>
      </c>
      <c r="N1665" s="316" t="s">
        <v>1156</v>
      </c>
      <c r="O1665" s="415" t="s">
        <v>2200</v>
      </c>
      <c r="P1665" s="318" t="s">
        <v>1156</v>
      </c>
      <c r="Q1665" s="293" t="s">
        <v>2201</v>
      </c>
      <c r="R1665" s="293">
        <v>2</v>
      </c>
      <c r="S1665" s="517">
        <v>32099.97</v>
      </c>
      <c r="T1665" s="520" t="e">
        <f>+[1]!Tabla46[[#This Row],[Precio Unitario]]*[1]!Tabla46[[#This Row],[Cantidad de Insumos]]</f>
        <v>#REF!</v>
      </c>
      <c r="U1665" s="414">
        <v>239301</v>
      </c>
      <c r="V1665" s="328" t="s">
        <v>926</v>
      </c>
      <c r="W1665" s="420"/>
    </row>
    <row r="1666" spans="2:23" ht="18.75" hidden="1" customHeight="1" x14ac:dyDescent="0.2">
      <c r="B1666" s="419" t="e">
        <f>IF(Tabla46[[#This Row],[Tipos de Acciones]]="","",CONCATENATE(Tabla46[[#This Row],[POA]],".",Tabla46[[#This Row],[SRS]],".",Tabla46[[#This Row],[AREA]],".",Tabla46[[#This Row],[TIPO]]))</f>
        <v>#REF!</v>
      </c>
      <c r="C1666" s="419" t="e">
        <f>IF(Tabla46[[#This Row],[Tipos de Acciones]]="","",'Formulario PPGR1'!#REF!)</f>
        <v>#REF!</v>
      </c>
      <c r="D1666" s="419" t="e">
        <f>IF(Tabla46[[#This Row],[Tipos de Acciones]]="","",'Formulario PPGR1'!#REF!)</f>
        <v>#REF!</v>
      </c>
      <c r="E1666" s="419" t="e">
        <f>IF(Tabla46[[#This Row],[Tipos de Acciones]]="","",'Formulario PPGR1'!#REF!)</f>
        <v>#REF!</v>
      </c>
      <c r="F1666" s="419" t="e">
        <f>IF(Tabla46[[#This Row],[Tipos de Acciones]]="","",'Formulario PPGR1'!#REF!)</f>
        <v>#REF!</v>
      </c>
      <c r="G1666" s="416" t="s">
        <v>936</v>
      </c>
      <c r="H1666" s="416" t="s">
        <v>2206</v>
      </c>
      <c r="I1666" s="417" t="s">
        <v>2212</v>
      </c>
      <c r="J1666" s="416" t="s">
        <v>2212</v>
      </c>
      <c r="K1666" s="418" t="s">
        <v>2213</v>
      </c>
      <c r="L1666" s="416" t="s">
        <v>469</v>
      </c>
      <c r="M1666" s="316" t="s">
        <v>2326</v>
      </c>
      <c r="N1666" s="316" t="s">
        <v>1156</v>
      </c>
      <c r="O1666" s="415" t="s">
        <v>2200</v>
      </c>
      <c r="P1666" s="318" t="s">
        <v>1156</v>
      </c>
      <c r="Q1666" s="293" t="s">
        <v>2201</v>
      </c>
      <c r="R1666" s="293">
        <v>1</v>
      </c>
      <c r="S1666" s="517">
        <v>56050</v>
      </c>
      <c r="T1666" s="520" t="e">
        <f>+[1]!Tabla46[[#This Row],[Precio Unitario]]*[1]!Tabla46[[#This Row],[Cantidad de Insumos]]</f>
        <v>#REF!</v>
      </c>
      <c r="U1666" s="414">
        <v>261301</v>
      </c>
      <c r="V1666" s="328" t="s">
        <v>926</v>
      </c>
      <c r="W1666" s="420"/>
    </row>
    <row r="1667" spans="2:23" ht="18.75" hidden="1" customHeight="1" x14ac:dyDescent="0.2">
      <c r="B1667" s="419" t="e">
        <f>IF(Tabla46[[#This Row],[Tipos de Acciones]]="","",CONCATENATE(Tabla46[[#This Row],[POA]],".",Tabla46[[#This Row],[SRS]],".",Tabla46[[#This Row],[AREA]],".",Tabla46[[#This Row],[TIPO]]))</f>
        <v>#REF!</v>
      </c>
      <c r="C1667" s="419" t="e">
        <f>IF(Tabla46[[#This Row],[Tipos de Acciones]]="","",'Formulario PPGR1'!#REF!)</f>
        <v>#REF!</v>
      </c>
      <c r="D1667" s="419" t="e">
        <f>IF(Tabla46[[#This Row],[Tipos de Acciones]]="","",'Formulario PPGR1'!#REF!)</f>
        <v>#REF!</v>
      </c>
      <c r="E1667" s="419" t="e">
        <f>IF(Tabla46[[#This Row],[Tipos de Acciones]]="","",'Formulario PPGR1'!#REF!)</f>
        <v>#REF!</v>
      </c>
      <c r="F1667" s="419" t="e">
        <f>IF(Tabla46[[#This Row],[Tipos de Acciones]]="","",'Formulario PPGR1'!#REF!)</f>
        <v>#REF!</v>
      </c>
      <c r="G1667" s="416" t="s">
        <v>934</v>
      </c>
      <c r="H1667" s="416" t="s">
        <v>2206</v>
      </c>
      <c r="I1667" s="417" t="s">
        <v>2212</v>
      </c>
      <c r="J1667" s="416" t="s">
        <v>2212</v>
      </c>
      <c r="K1667" s="418" t="s">
        <v>2213</v>
      </c>
      <c r="L1667" s="416" t="s">
        <v>469</v>
      </c>
      <c r="M1667" s="316" t="s">
        <v>2326</v>
      </c>
      <c r="N1667" s="316" t="s">
        <v>1156</v>
      </c>
      <c r="O1667" s="415" t="s">
        <v>2200</v>
      </c>
      <c r="P1667" s="318" t="s">
        <v>1156</v>
      </c>
      <c r="Q1667" s="293" t="s">
        <v>2201</v>
      </c>
      <c r="R1667" s="293">
        <v>3</v>
      </c>
      <c r="S1667" s="517">
        <v>5000</v>
      </c>
      <c r="T1667" s="520" t="e">
        <f>+[1]!Tabla46[[#This Row],[Precio Unitario]]*[1]!Tabla46[[#This Row],[Cantidad de Insumos]]</f>
        <v>#REF!</v>
      </c>
      <c r="U1667" s="414">
        <v>261301</v>
      </c>
      <c r="V1667" s="328" t="s">
        <v>926</v>
      </c>
      <c r="W1667" s="420"/>
    </row>
    <row r="1668" spans="2:23" ht="18.75" hidden="1" customHeight="1" x14ac:dyDescent="0.2">
      <c r="B1668" s="419" t="e">
        <f>IF(Tabla46[[#This Row],[Tipos de Acciones]]="","",CONCATENATE(Tabla46[[#This Row],[POA]],".",Tabla46[[#This Row],[SRS]],".",Tabla46[[#This Row],[AREA]],".",Tabla46[[#This Row],[TIPO]]))</f>
        <v>#REF!</v>
      </c>
      <c r="C1668" s="419" t="e">
        <f>IF(Tabla46[[#This Row],[Tipos de Acciones]]="","",'Formulario PPGR1'!#REF!)</f>
        <v>#REF!</v>
      </c>
      <c r="D1668" s="419" t="e">
        <f>IF(Tabla46[[#This Row],[Tipos de Acciones]]="","",'Formulario PPGR1'!#REF!)</f>
        <v>#REF!</v>
      </c>
      <c r="E1668" s="419" t="e">
        <f>IF(Tabla46[[#This Row],[Tipos de Acciones]]="","",'Formulario PPGR1'!#REF!)</f>
        <v>#REF!</v>
      </c>
      <c r="F1668" s="419" t="e">
        <f>IF(Tabla46[[#This Row],[Tipos de Acciones]]="","",'Formulario PPGR1'!#REF!)</f>
        <v>#REF!</v>
      </c>
      <c r="G1668" s="416" t="s">
        <v>936</v>
      </c>
      <c r="H1668" s="416" t="s">
        <v>2215</v>
      </c>
      <c r="I1668" s="417" t="s">
        <v>2216</v>
      </c>
      <c r="J1668" s="416" t="s">
        <v>2216</v>
      </c>
      <c r="K1668" s="418" t="s">
        <v>2217</v>
      </c>
      <c r="L1668" s="416" t="s">
        <v>469</v>
      </c>
      <c r="M1668" s="316" t="s">
        <v>2326</v>
      </c>
      <c r="N1668" s="316" t="s">
        <v>1156</v>
      </c>
      <c r="O1668" s="415" t="s">
        <v>2200</v>
      </c>
      <c r="P1668" s="318" t="s">
        <v>1156</v>
      </c>
      <c r="Q1668" s="293" t="s">
        <v>2201</v>
      </c>
      <c r="R1668" s="293">
        <v>1</v>
      </c>
      <c r="S1668" s="517">
        <v>15000</v>
      </c>
      <c r="T1668" s="520" t="e">
        <f>+[1]!Tabla46[[#This Row],[Precio Unitario]]*[1]!Tabla46[[#This Row],[Cantidad de Insumos]]</f>
        <v>#REF!</v>
      </c>
      <c r="U1668" s="414">
        <v>239601</v>
      </c>
      <c r="V1668" s="328" t="s">
        <v>926</v>
      </c>
      <c r="W1668" s="420"/>
    </row>
    <row r="1669" spans="2:23" ht="18.75" hidden="1" customHeight="1" x14ac:dyDescent="0.2">
      <c r="B1669" s="419" t="e">
        <f>IF(Tabla46[[#This Row],[Tipos de Acciones]]="","",CONCATENATE(Tabla46[[#This Row],[POA]],".",Tabla46[[#This Row],[SRS]],".",Tabla46[[#This Row],[AREA]],".",Tabla46[[#This Row],[TIPO]]))</f>
        <v>#REF!</v>
      </c>
      <c r="C1669" s="419" t="e">
        <f>IF(Tabla46[[#This Row],[Tipos de Acciones]]="","",'Formulario PPGR1'!#REF!)</f>
        <v>#REF!</v>
      </c>
      <c r="D1669" s="419" t="e">
        <f>IF(Tabla46[[#This Row],[Tipos de Acciones]]="","",'Formulario PPGR1'!#REF!)</f>
        <v>#REF!</v>
      </c>
      <c r="E1669" s="419" t="e">
        <f>IF(Tabla46[[#This Row],[Tipos de Acciones]]="","",'Formulario PPGR1'!#REF!)</f>
        <v>#REF!</v>
      </c>
      <c r="F1669" s="419" t="e">
        <f>IF(Tabla46[[#This Row],[Tipos de Acciones]]="","",'Formulario PPGR1'!#REF!)</f>
        <v>#REF!</v>
      </c>
      <c r="G1669" s="416" t="s">
        <v>936</v>
      </c>
      <c r="H1669" s="416" t="s">
        <v>2218</v>
      </c>
      <c r="I1669" s="417" t="s">
        <v>2219</v>
      </c>
      <c r="J1669" s="416" t="s">
        <v>2219</v>
      </c>
      <c r="K1669" s="418" t="s">
        <v>2220</v>
      </c>
      <c r="L1669" s="416" t="s">
        <v>469</v>
      </c>
      <c r="M1669" s="316" t="s">
        <v>2326</v>
      </c>
      <c r="N1669" s="316" t="s">
        <v>1156</v>
      </c>
      <c r="O1669" s="415" t="s">
        <v>2200</v>
      </c>
      <c r="P1669" s="318" t="s">
        <v>1156</v>
      </c>
      <c r="Q1669" s="293" t="s">
        <v>2201</v>
      </c>
      <c r="R1669" s="293">
        <v>2</v>
      </c>
      <c r="S1669" s="517">
        <v>8600</v>
      </c>
      <c r="T1669" s="520" t="e">
        <f>+[1]!Tabla46[[#This Row],[Precio Unitario]]*[1]!Tabla46[[#This Row],[Cantidad de Insumos]]</f>
        <v>#REF!</v>
      </c>
      <c r="U1669" s="414">
        <v>239601</v>
      </c>
      <c r="V1669" s="328" t="s">
        <v>926</v>
      </c>
      <c r="W1669" s="420"/>
    </row>
    <row r="1670" spans="2:23" ht="18.75" hidden="1" customHeight="1" x14ac:dyDescent="0.2">
      <c r="B1670" s="419" t="e">
        <f>IF(Tabla46[[#This Row],[Tipos de Acciones]]="","",CONCATENATE(Tabla46[[#This Row],[POA]],".",Tabla46[[#This Row],[SRS]],".",Tabla46[[#This Row],[AREA]],".",Tabla46[[#This Row],[TIPO]]))</f>
        <v>#REF!</v>
      </c>
      <c r="C1670" s="419" t="e">
        <f>IF(Tabla46[[#This Row],[Tipos de Acciones]]="","",'Formulario PPGR1'!#REF!)</f>
        <v>#REF!</v>
      </c>
      <c r="D1670" s="419" t="e">
        <f>IF(Tabla46[[#This Row],[Tipos de Acciones]]="","",'Formulario PPGR1'!#REF!)</f>
        <v>#REF!</v>
      </c>
      <c r="E1670" s="419" t="e">
        <f>IF(Tabla46[[#This Row],[Tipos de Acciones]]="","",'Formulario PPGR1'!#REF!)</f>
        <v>#REF!</v>
      </c>
      <c r="F1670" s="419" t="e">
        <f>IF(Tabla46[[#This Row],[Tipos de Acciones]]="","",'Formulario PPGR1'!#REF!)</f>
        <v>#REF!</v>
      </c>
      <c r="G1670" s="416" t="s">
        <v>936</v>
      </c>
      <c r="H1670" s="416" t="s">
        <v>2221</v>
      </c>
      <c r="I1670" s="417" t="s">
        <v>2222</v>
      </c>
      <c r="J1670" s="416" t="s">
        <v>2222</v>
      </c>
      <c r="K1670" s="418" t="s">
        <v>2223</v>
      </c>
      <c r="L1670" s="416" t="s">
        <v>469</v>
      </c>
      <c r="M1670" s="316" t="s">
        <v>2326</v>
      </c>
      <c r="N1670" s="316" t="s">
        <v>1156</v>
      </c>
      <c r="O1670" s="415" t="s">
        <v>2200</v>
      </c>
      <c r="P1670" s="318" t="s">
        <v>1156</v>
      </c>
      <c r="Q1670" s="293" t="s">
        <v>2201</v>
      </c>
      <c r="R1670" s="293">
        <v>2</v>
      </c>
      <c r="S1670" s="517">
        <v>43660</v>
      </c>
      <c r="T1670" s="520" t="e">
        <f>+[1]!Tabla46[[#This Row],[Precio Unitario]]*[1]!Tabla46[[#This Row],[Cantidad de Insumos]]</f>
        <v>#REF!</v>
      </c>
      <c r="U1670" s="414">
        <v>261901</v>
      </c>
      <c r="V1670" s="328" t="s">
        <v>926</v>
      </c>
      <c r="W1670" s="420"/>
    </row>
    <row r="1671" spans="2:23" ht="18.75" hidden="1" customHeight="1" x14ac:dyDescent="0.2">
      <c r="B1671" s="419" t="e">
        <f>IF(Tabla46[[#This Row],[Tipos de Acciones]]="","",CONCATENATE(Tabla46[[#This Row],[POA]],".",Tabla46[[#This Row],[SRS]],".",Tabla46[[#This Row],[AREA]],".",Tabla46[[#This Row],[TIPO]]))</f>
        <v>#REF!</v>
      </c>
      <c r="C1671" s="419" t="e">
        <f>IF(Tabla46[[#This Row],[Tipos de Acciones]]="","",'Formulario PPGR1'!#REF!)</f>
        <v>#REF!</v>
      </c>
      <c r="D1671" s="419" t="e">
        <f>IF(Tabla46[[#This Row],[Tipos de Acciones]]="","",'Formulario PPGR1'!#REF!)</f>
        <v>#REF!</v>
      </c>
      <c r="E1671" s="419" t="e">
        <f>IF(Tabla46[[#This Row],[Tipos de Acciones]]="","",'Formulario PPGR1'!#REF!)</f>
        <v>#REF!</v>
      </c>
      <c r="F1671" s="419" t="e">
        <f>IF(Tabla46[[#This Row],[Tipos de Acciones]]="","",'Formulario PPGR1'!#REF!)</f>
        <v>#REF!</v>
      </c>
      <c r="G1671" s="416" t="s">
        <v>936</v>
      </c>
      <c r="H1671" s="416" t="s">
        <v>2221</v>
      </c>
      <c r="I1671" s="417" t="s">
        <v>2224</v>
      </c>
      <c r="J1671" s="416" t="s">
        <v>2224</v>
      </c>
      <c r="K1671" s="418" t="s">
        <v>2225</v>
      </c>
      <c r="L1671" s="416" t="s">
        <v>469</v>
      </c>
      <c r="M1671" s="316" t="s">
        <v>2326</v>
      </c>
      <c r="N1671" s="316" t="s">
        <v>1156</v>
      </c>
      <c r="O1671" s="415" t="s">
        <v>2200</v>
      </c>
      <c r="P1671" s="318" t="s">
        <v>1156</v>
      </c>
      <c r="Q1671" s="293" t="s">
        <v>2201</v>
      </c>
      <c r="R1671" s="293">
        <v>1</v>
      </c>
      <c r="S1671" s="517">
        <v>44333.33</v>
      </c>
      <c r="T1671" s="520" t="e">
        <f>+[1]!Tabla46[[#This Row],[Precio Unitario]]*[1]!Tabla46[[#This Row],[Cantidad de Insumos]]</f>
        <v>#REF!</v>
      </c>
      <c r="U1671" s="414">
        <v>239301</v>
      </c>
      <c r="V1671" s="328" t="s">
        <v>926</v>
      </c>
      <c r="W1671" s="420"/>
    </row>
    <row r="1672" spans="2:23" ht="18.75" hidden="1" customHeight="1" x14ac:dyDescent="0.2">
      <c r="B1672" s="419" t="e">
        <f>IF(Tabla46[[#This Row],[Tipos de Acciones]]="","",CONCATENATE(Tabla46[[#This Row],[POA]],".",Tabla46[[#This Row],[SRS]],".",Tabla46[[#This Row],[AREA]],".",Tabla46[[#This Row],[TIPO]]))</f>
        <v>#REF!</v>
      </c>
      <c r="C1672" s="419" t="e">
        <f>IF(Tabla46[[#This Row],[Tipos de Acciones]]="","",'Formulario PPGR1'!#REF!)</f>
        <v>#REF!</v>
      </c>
      <c r="D1672" s="419" t="e">
        <f>IF(Tabla46[[#This Row],[Tipos de Acciones]]="","",'Formulario PPGR1'!#REF!)</f>
        <v>#REF!</v>
      </c>
      <c r="E1672" s="419" t="e">
        <f>IF(Tabla46[[#This Row],[Tipos de Acciones]]="","",'Formulario PPGR1'!#REF!)</f>
        <v>#REF!</v>
      </c>
      <c r="F1672" s="419" t="e">
        <f>IF(Tabla46[[#This Row],[Tipos de Acciones]]="","",'Formulario PPGR1'!#REF!)</f>
        <v>#REF!</v>
      </c>
      <c r="G1672" s="416" t="s">
        <v>936</v>
      </c>
      <c r="H1672" s="416" t="s">
        <v>2221</v>
      </c>
      <c r="I1672" s="417" t="s">
        <v>2222</v>
      </c>
      <c r="J1672" s="416" t="s">
        <v>2222</v>
      </c>
      <c r="K1672" s="418" t="s">
        <v>2226</v>
      </c>
      <c r="L1672" s="416" t="s">
        <v>469</v>
      </c>
      <c r="M1672" s="316" t="s">
        <v>2326</v>
      </c>
      <c r="N1672" s="316" t="s">
        <v>1156</v>
      </c>
      <c r="O1672" s="415" t="s">
        <v>2200</v>
      </c>
      <c r="P1672" s="318" t="s">
        <v>1156</v>
      </c>
      <c r="Q1672" s="293" t="s">
        <v>2201</v>
      </c>
      <c r="R1672" s="293">
        <v>1</v>
      </c>
      <c r="S1672" s="517">
        <v>104465.4</v>
      </c>
      <c r="T1672" s="520" t="e">
        <f>+[1]!Tabla46[[#This Row],[Precio Unitario]]*[1]!Tabla46[[#This Row],[Cantidad de Insumos]]</f>
        <v>#REF!</v>
      </c>
      <c r="U1672" s="414">
        <v>261901</v>
      </c>
      <c r="V1672" s="328" t="s">
        <v>926</v>
      </c>
      <c r="W1672" s="420"/>
    </row>
    <row r="1673" spans="2:23" ht="18.75" hidden="1" customHeight="1" x14ac:dyDescent="0.2">
      <c r="B1673" s="419" t="e">
        <f>IF(Tabla46[[#This Row],[Tipos de Acciones]]="","",CONCATENATE(Tabla46[[#This Row],[POA]],".",Tabla46[[#This Row],[SRS]],".",Tabla46[[#This Row],[AREA]],".",Tabla46[[#This Row],[TIPO]]))</f>
        <v>#REF!</v>
      </c>
      <c r="C1673" s="419" t="e">
        <f>IF(Tabla46[[#This Row],[Tipos de Acciones]]="","",'Formulario PPGR1'!#REF!)</f>
        <v>#REF!</v>
      </c>
      <c r="D1673" s="419" t="e">
        <f>IF(Tabla46[[#This Row],[Tipos de Acciones]]="","",'Formulario PPGR1'!#REF!)</f>
        <v>#REF!</v>
      </c>
      <c r="E1673" s="419" t="e">
        <f>IF(Tabla46[[#This Row],[Tipos de Acciones]]="","",'Formulario PPGR1'!#REF!)</f>
        <v>#REF!</v>
      </c>
      <c r="F1673" s="419" t="e">
        <f>IF(Tabla46[[#This Row],[Tipos de Acciones]]="","",'Formulario PPGR1'!#REF!)</f>
        <v>#REF!</v>
      </c>
      <c r="G1673" s="416" t="s">
        <v>936</v>
      </c>
      <c r="H1673" s="416" t="s">
        <v>2221</v>
      </c>
      <c r="I1673" s="417" t="s">
        <v>2227</v>
      </c>
      <c r="J1673" s="416" t="s">
        <v>2227</v>
      </c>
      <c r="K1673" s="418" t="s">
        <v>2228</v>
      </c>
      <c r="L1673" s="416" t="s">
        <v>469</v>
      </c>
      <c r="M1673" s="316" t="s">
        <v>2326</v>
      </c>
      <c r="N1673" s="316" t="s">
        <v>1156</v>
      </c>
      <c r="O1673" s="415" t="s">
        <v>2200</v>
      </c>
      <c r="P1673" s="318" t="s">
        <v>1156</v>
      </c>
      <c r="Q1673" s="293" t="s">
        <v>2201</v>
      </c>
      <c r="R1673" s="293">
        <v>1</v>
      </c>
      <c r="S1673" s="517">
        <v>12836.04</v>
      </c>
      <c r="T1673" s="520" t="e">
        <f>+[1]!Tabla46[[#This Row],[Precio Unitario]]*[1]!Tabla46[[#This Row],[Cantidad de Insumos]]</f>
        <v>#REF!</v>
      </c>
      <c r="U1673" s="414">
        <v>239301</v>
      </c>
      <c r="V1673" s="328" t="s">
        <v>926</v>
      </c>
      <c r="W1673" s="420"/>
    </row>
    <row r="1674" spans="2:23" ht="18.75" customHeight="1" x14ac:dyDescent="0.2">
      <c r="B1674" s="419" t="e">
        <f>IF(Tabla46[[#This Row],[Tipos de Acciones]]="","",CONCATENATE(Tabla46[[#This Row],[POA]],".",Tabla46[[#This Row],[SRS]],".",Tabla46[[#This Row],[AREA]],".",Tabla46[[#This Row],[TIPO]]))</f>
        <v>#REF!</v>
      </c>
      <c r="C1674" s="419" t="e">
        <f>IF(Tabla46[[#This Row],[Tipos de Acciones]]="","",'Formulario PPGR1'!#REF!)</f>
        <v>#REF!</v>
      </c>
      <c r="D1674" s="419" t="e">
        <f>IF(Tabla46[[#This Row],[Tipos de Acciones]]="","",'Formulario PPGR1'!#REF!)</f>
        <v>#REF!</v>
      </c>
      <c r="E1674" s="419" t="e">
        <f>IF(Tabla46[[#This Row],[Tipos de Acciones]]="","",'Formulario PPGR1'!#REF!)</f>
        <v>#REF!</v>
      </c>
      <c r="F1674" s="419" t="e">
        <f>IF(Tabla46[[#This Row],[Tipos de Acciones]]="","",'Formulario PPGR1'!#REF!)</f>
        <v>#REF!</v>
      </c>
      <c r="G1674" s="416" t="s">
        <v>936</v>
      </c>
      <c r="H1674" s="416" t="s">
        <v>2221</v>
      </c>
      <c r="I1674" s="417" t="s">
        <v>2229</v>
      </c>
      <c r="J1674" s="416" t="s">
        <v>2229</v>
      </c>
      <c r="K1674" s="418" t="s">
        <v>2230</v>
      </c>
      <c r="L1674" s="416" t="s">
        <v>469</v>
      </c>
      <c r="M1674" s="316" t="s">
        <v>2326</v>
      </c>
      <c r="N1674" s="316" t="s">
        <v>1156</v>
      </c>
      <c r="O1674" s="415" t="s">
        <v>2200</v>
      </c>
      <c r="P1674" s="318" t="s">
        <v>1156</v>
      </c>
      <c r="Q1674" s="293" t="s">
        <v>2201</v>
      </c>
      <c r="R1674" s="293">
        <v>1</v>
      </c>
      <c r="S1674" s="517">
        <v>180000</v>
      </c>
      <c r="T1674" s="520" t="e">
        <f>+[1]!Tabla46[[#This Row],[Precio Unitario]]*[1]!Tabla46[[#This Row],[Cantidad de Insumos]]</f>
        <v>#REF!</v>
      </c>
      <c r="U1674" s="414">
        <v>263101</v>
      </c>
      <c r="V1674" s="328" t="s">
        <v>926</v>
      </c>
      <c r="W1674" s="420"/>
    </row>
    <row r="1675" spans="2:23" ht="18.75" hidden="1" customHeight="1" x14ac:dyDescent="0.2">
      <c r="B1675" s="419" t="e">
        <f>IF(Tabla46[[#This Row],[Tipos de Acciones]]="","",CONCATENATE(Tabla46[[#This Row],[POA]],".",Tabla46[[#This Row],[SRS]],".",Tabla46[[#This Row],[AREA]],".",Tabla46[[#This Row],[TIPO]]))</f>
        <v>#REF!</v>
      </c>
      <c r="C1675" s="419" t="e">
        <f>IF(Tabla46[[#This Row],[Tipos de Acciones]]="","",'Formulario PPGR1'!#REF!)</f>
        <v>#REF!</v>
      </c>
      <c r="D1675" s="419" t="e">
        <f>IF(Tabla46[[#This Row],[Tipos de Acciones]]="","",'Formulario PPGR1'!#REF!)</f>
        <v>#REF!</v>
      </c>
      <c r="E1675" s="419" t="e">
        <f>IF(Tabla46[[#This Row],[Tipos de Acciones]]="","",'Formulario PPGR1'!#REF!)</f>
        <v>#REF!</v>
      </c>
      <c r="F1675" s="419" t="e">
        <f>IF(Tabla46[[#This Row],[Tipos de Acciones]]="","",'Formulario PPGR1'!#REF!)</f>
        <v>#REF!</v>
      </c>
      <c r="G1675" s="416" t="s">
        <v>936</v>
      </c>
      <c r="H1675" s="416" t="s">
        <v>2221</v>
      </c>
      <c r="I1675" s="417" t="s">
        <v>2231</v>
      </c>
      <c r="J1675" s="416" t="s">
        <v>2231</v>
      </c>
      <c r="K1675" s="418" t="s">
        <v>2232</v>
      </c>
      <c r="L1675" s="416" t="s">
        <v>469</v>
      </c>
      <c r="M1675" s="316" t="s">
        <v>2326</v>
      </c>
      <c r="N1675" s="316" t="s">
        <v>1156</v>
      </c>
      <c r="O1675" s="415" t="s">
        <v>2200</v>
      </c>
      <c r="P1675" s="318" t="s">
        <v>1156</v>
      </c>
      <c r="Q1675" s="293" t="s">
        <v>2201</v>
      </c>
      <c r="R1675" s="293">
        <v>2</v>
      </c>
      <c r="S1675" s="517">
        <v>32099.97</v>
      </c>
      <c r="T1675" s="520" t="e">
        <f>+[1]!Tabla46[[#This Row],[Precio Unitario]]*[1]!Tabla46[[#This Row],[Cantidad de Insumos]]</f>
        <v>#REF!</v>
      </c>
      <c r="U1675" s="414">
        <v>239301</v>
      </c>
      <c r="V1675" s="328" t="s">
        <v>926</v>
      </c>
      <c r="W1675" s="420"/>
    </row>
    <row r="1676" spans="2:23" ht="18.75" hidden="1" customHeight="1" x14ac:dyDescent="0.2">
      <c r="B1676" s="419" t="e">
        <f>IF(Tabla46[[#This Row],[Tipos de Acciones]]="","",CONCATENATE(Tabla46[[#This Row],[POA]],".",Tabla46[[#This Row],[SRS]],".",Tabla46[[#This Row],[AREA]],".",Tabla46[[#This Row],[TIPO]]))</f>
        <v>#REF!</v>
      </c>
      <c r="C1676" s="419" t="e">
        <f>IF(Tabla46[[#This Row],[Tipos de Acciones]]="","",'Formulario PPGR1'!#REF!)</f>
        <v>#REF!</v>
      </c>
      <c r="D1676" s="419" t="e">
        <f>IF(Tabla46[[#This Row],[Tipos de Acciones]]="","",'Formulario PPGR1'!#REF!)</f>
        <v>#REF!</v>
      </c>
      <c r="E1676" s="419" t="e">
        <f>IF(Tabla46[[#This Row],[Tipos de Acciones]]="","",'Formulario PPGR1'!#REF!)</f>
        <v>#REF!</v>
      </c>
      <c r="F1676" s="419" t="e">
        <f>IF(Tabla46[[#This Row],[Tipos de Acciones]]="","",'Formulario PPGR1'!#REF!)</f>
        <v>#REF!</v>
      </c>
      <c r="G1676" s="416" t="s">
        <v>936</v>
      </c>
      <c r="H1676" s="416" t="s">
        <v>2221</v>
      </c>
      <c r="I1676" s="417" t="s">
        <v>2233</v>
      </c>
      <c r="J1676" s="416" t="s">
        <v>2234</v>
      </c>
      <c r="K1676" s="418" t="s">
        <v>2235</v>
      </c>
      <c r="L1676" s="416" t="s">
        <v>469</v>
      </c>
      <c r="M1676" s="316" t="s">
        <v>2326</v>
      </c>
      <c r="N1676" s="316" t="s">
        <v>1156</v>
      </c>
      <c r="O1676" s="415" t="s">
        <v>2200</v>
      </c>
      <c r="P1676" s="318" t="s">
        <v>1156</v>
      </c>
      <c r="Q1676" s="293" t="s">
        <v>2201</v>
      </c>
      <c r="R1676" s="293">
        <v>1</v>
      </c>
      <c r="S1676" s="517">
        <v>8270</v>
      </c>
      <c r="T1676" s="520" t="e">
        <f>+[1]!Tabla46[[#This Row],[Precio Unitario]]*[1]!Tabla46[[#This Row],[Cantidad de Insumos]]</f>
        <v>#REF!</v>
      </c>
      <c r="U1676" s="414">
        <v>239301</v>
      </c>
      <c r="V1676" s="328" t="s">
        <v>926</v>
      </c>
      <c r="W1676" s="420"/>
    </row>
    <row r="1677" spans="2:23" ht="18.75" hidden="1" customHeight="1" x14ac:dyDescent="0.2">
      <c r="B1677" s="419" t="e">
        <f>IF(Tabla46[[#This Row],[Tipos de Acciones]]="","",CONCATENATE(Tabla46[[#This Row],[POA]],".",Tabla46[[#This Row],[SRS]],".",Tabla46[[#This Row],[AREA]],".",Tabla46[[#This Row],[TIPO]]))</f>
        <v>#REF!</v>
      </c>
      <c r="C1677" s="419" t="e">
        <f>IF(Tabla46[[#This Row],[Tipos de Acciones]]="","",'Formulario PPGR1'!#REF!)</f>
        <v>#REF!</v>
      </c>
      <c r="D1677" s="419" t="e">
        <f>IF(Tabla46[[#This Row],[Tipos de Acciones]]="","",'Formulario PPGR1'!#REF!)</f>
        <v>#REF!</v>
      </c>
      <c r="E1677" s="419" t="e">
        <f>IF(Tabla46[[#This Row],[Tipos de Acciones]]="","",'Formulario PPGR1'!#REF!)</f>
        <v>#REF!</v>
      </c>
      <c r="F1677" s="419" t="e">
        <f>IF(Tabla46[[#This Row],[Tipos de Acciones]]="","",'Formulario PPGR1'!#REF!)</f>
        <v>#REF!</v>
      </c>
      <c r="G1677" s="416" t="s">
        <v>936</v>
      </c>
      <c r="H1677" s="416" t="s">
        <v>2221</v>
      </c>
      <c r="I1677" s="417" t="s">
        <v>2236</v>
      </c>
      <c r="J1677" s="416" t="s">
        <v>2236</v>
      </c>
      <c r="K1677" s="418" t="s">
        <v>2237</v>
      </c>
      <c r="L1677" s="416" t="s">
        <v>469</v>
      </c>
      <c r="M1677" s="316" t="s">
        <v>2326</v>
      </c>
      <c r="N1677" s="316" t="s">
        <v>1156</v>
      </c>
      <c r="O1677" s="415" t="s">
        <v>2200</v>
      </c>
      <c r="P1677" s="318" t="s">
        <v>1156</v>
      </c>
      <c r="Q1677" s="293" t="s">
        <v>2201</v>
      </c>
      <c r="R1677" s="293">
        <v>2</v>
      </c>
      <c r="S1677" s="517">
        <v>15733.33</v>
      </c>
      <c r="T1677" s="520" t="e">
        <f>+[1]!Tabla46[[#This Row],[Precio Unitario]]*[1]!Tabla46[[#This Row],[Cantidad de Insumos]]</f>
        <v>#REF!</v>
      </c>
      <c r="U1677" s="414">
        <v>239301</v>
      </c>
      <c r="V1677" s="328" t="s">
        <v>926</v>
      </c>
      <c r="W1677" s="420"/>
    </row>
    <row r="1678" spans="2:23" ht="18.75" hidden="1" customHeight="1" x14ac:dyDescent="0.2">
      <c r="B1678" s="419" t="e">
        <f>IF(Tabla46[[#This Row],[Tipos de Acciones]]="","",CONCATENATE(Tabla46[[#This Row],[POA]],".",Tabla46[[#This Row],[SRS]],".",Tabla46[[#This Row],[AREA]],".",Tabla46[[#This Row],[TIPO]]))</f>
        <v>#REF!</v>
      </c>
      <c r="C1678" s="419" t="e">
        <f>IF(Tabla46[[#This Row],[Tipos de Acciones]]="","",'Formulario PPGR1'!#REF!)</f>
        <v>#REF!</v>
      </c>
      <c r="D1678" s="419" t="e">
        <f>IF(Tabla46[[#This Row],[Tipos de Acciones]]="","",'Formulario PPGR1'!#REF!)</f>
        <v>#REF!</v>
      </c>
      <c r="E1678" s="419" t="e">
        <f>IF(Tabla46[[#This Row],[Tipos de Acciones]]="","",'Formulario PPGR1'!#REF!)</f>
        <v>#REF!</v>
      </c>
      <c r="F1678" s="419" t="e">
        <f>IF(Tabla46[[#This Row],[Tipos de Acciones]]="","",'Formulario PPGR1'!#REF!)</f>
        <v>#REF!</v>
      </c>
      <c r="G1678" s="416" t="s">
        <v>936</v>
      </c>
      <c r="H1678" s="416" t="s">
        <v>2221</v>
      </c>
      <c r="I1678" s="417" t="s">
        <v>2236</v>
      </c>
      <c r="J1678" s="416" t="s">
        <v>2236</v>
      </c>
      <c r="K1678" s="418" t="s">
        <v>2238</v>
      </c>
      <c r="L1678" s="416" t="s">
        <v>469</v>
      </c>
      <c r="M1678" s="316" t="s">
        <v>2326</v>
      </c>
      <c r="N1678" s="316" t="s">
        <v>1156</v>
      </c>
      <c r="O1678" s="415" t="s">
        <v>2200</v>
      </c>
      <c r="P1678" s="318" t="s">
        <v>1156</v>
      </c>
      <c r="Q1678" s="293" t="s">
        <v>2201</v>
      </c>
      <c r="R1678" s="293">
        <v>2</v>
      </c>
      <c r="S1678" s="517">
        <v>4500</v>
      </c>
      <c r="T1678" s="520" t="e">
        <f>+[1]!Tabla46[[#This Row],[Precio Unitario]]*[1]!Tabla46[[#This Row],[Cantidad de Insumos]]</f>
        <v>#REF!</v>
      </c>
      <c r="U1678" s="414">
        <v>239301</v>
      </c>
      <c r="V1678" s="328" t="s">
        <v>926</v>
      </c>
      <c r="W1678" s="420"/>
    </row>
    <row r="1679" spans="2:23" ht="18.75" hidden="1" customHeight="1" x14ac:dyDescent="0.2">
      <c r="B1679" s="419" t="e">
        <f>IF(Tabla46[[#This Row],[Tipos de Acciones]]="","",CONCATENATE(Tabla46[[#This Row],[POA]],".",Tabla46[[#This Row],[SRS]],".",Tabla46[[#This Row],[AREA]],".",Tabla46[[#This Row],[TIPO]]))</f>
        <v>#REF!</v>
      </c>
      <c r="C1679" s="419" t="e">
        <f>IF(Tabla46[[#This Row],[Tipos de Acciones]]="","",'Formulario PPGR1'!#REF!)</f>
        <v>#REF!</v>
      </c>
      <c r="D1679" s="419" t="e">
        <f>IF(Tabla46[[#This Row],[Tipos de Acciones]]="","",'Formulario PPGR1'!#REF!)</f>
        <v>#REF!</v>
      </c>
      <c r="E1679" s="419" t="e">
        <f>IF(Tabla46[[#This Row],[Tipos de Acciones]]="","",'Formulario PPGR1'!#REF!)</f>
        <v>#REF!</v>
      </c>
      <c r="F1679" s="419" t="e">
        <f>IF(Tabla46[[#This Row],[Tipos de Acciones]]="","",'Formulario PPGR1'!#REF!)</f>
        <v>#REF!</v>
      </c>
      <c r="G1679" s="416" t="s">
        <v>936</v>
      </c>
      <c r="H1679" s="416" t="s">
        <v>2221</v>
      </c>
      <c r="I1679" s="417" t="s">
        <v>2236</v>
      </c>
      <c r="J1679" s="416" t="s">
        <v>2236</v>
      </c>
      <c r="K1679" s="418" t="s">
        <v>2239</v>
      </c>
      <c r="L1679" s="416" t="s">
        <v>469</v>
      </c>
      <c r="M1679" s="316" t="s">
        <v>2326</v>
      </c>
      <c r="N1679" s="316" t="s">
        <v>1156</v>
      </c>
      <c r="O1679" s="415" t="s">
        <v>2200</v>
      </c>
      <c r="P1679" s="318" t="s">
        <v>1156</v>
      </c>
      <c r="Q1679" s="293" t="s">
        <v>2201</v>
      </c>
      <c r="R1679" s="293">
        <v>2</v>
      </c>
      <c r="S1679" s="517">
        <v>15733.33</v>
      </c>
      <c r="T1679" s="520" t="e">
        <f>+[1]!Tabla46[[#This Row],[Precio Unitario]]*[1]!Tabla46[[#This Row],[Cantidad de Insumos]]</f>
        <v>#REF!</v>
      </c>
      <c r="U1679" s="414">
        <v>239301</v>
      </c>
      <c r="V1679" s="328" t="s">
        <v>926</v>
      </c>
      <c r="W1679" s="420"/>
    </row>
    <row r="1680" spans="2:23" ht="18.75" hidden="1" customHeight="1" x14ac:dyDescent="0.2">
      <c r="B1680" s="419" t="e">
        <f>IF(Tabla46[[#This Row],[Tipos de Acciones]]="","",CONCATENATE(Tabla46[[#This Row],[POA]],".",Tabla46[[#This Row],[SRS]],".",Tabla46[[#This Row],[AREA]],".",Tabla46[[#This Row],[TIPO]]))</f>
        <v>#REF!</v>
      </c>
      <c r="C1680" s="419" t="e">
        <f>IF(Tabla46[[#This Row],[Tipos de Acciones]]="","",'Formulario PPGR1'!#REF!)</f>
        <v>#REF!</v>
      </c>
      <c r="D1680" s="419" t="e">
        <f>IF(Tabla46[[#This Row],[Tipos de Acciones]]="","",'Formulario PPGR1'!#REF!)</f>
        <v>#REF!</v>
      </c>
      <c r="E1680" s="419" t="e">
        <f>IF(Tabla46[[#This Row],[Tipos de Acciones]]="","",'Formulario PPGR1'!#REF!)</f>
        <v>#REF!</v>
      </c>
      <c r="F1680" s="419" t="e">
        <f>IF(Tabla46[[#This Row],[Tipos de Acciones]]="","",'Formulario PPGR1'!#REF!)</f>
        <v>#REF!</v>
      </c>
      <c r="G1680" s="416" t="s">
        <v>936</v>
      </c>
      <c r="H1680" s="416" t="s">
        <v>2221</v>
      </c>
      <c r="I1680" s="417" t="s">
        <v>2236</v>
      </c>
      <c r="J1680" s="416" t="s">
        <v>2236</v>
      </c>
      <c r="K1680" s="418" t="s">
        <v>2240</v>
      </c>
      <c r="L1680" s="416" t="s">
        <v>469</v>
      </c>
      <c r="M1680" s="316" t="s">
        <v>2326</v>
      </c>
      <c r="N1680" s="316" t="s">
        <v>1156</v>
      </c>
      <c r="O1680" s="415" t="s">
        <v>2200</v>
      </c>
      <c r="P1680" s="318" t="s">
        <v>1156</v>
      </c>
      <c r="Q1680" s="293" t="s">
        <v>2201</v>
      </c>
      <c r="R1680" s="293">
        <v>2</v>
      </c>
      <c r="S1680" s="517">
        <v>4500</v>
      </c>
      <c r="T1680" s="520" t="e">
        <f>+[1]!Tabla46[[#This Row],[Precio Unitario]]*[1]!Tabla46[[#This Row],[Cantidad de Insumos]]</f>
        <v>#REF!</v>
      </c>
      <c r="U1680" s="414">
        <v>239301</v>
      </c>
      <c r="V1680" s="328" t="s">
        <v>926</v>
      </c>
      <c r="W1680" s="420"/>
    </row>
    <row r="1681" spans="2:23" ht="18.75" hidden="1" customHeight="1" x14ac:dyDescent="0.2">
      <c r="B1681" s="419" t="e">
        <f>IF(Tabla46[[#This Row],[Tipos de Acciones]]="","",CONCATENATE(Tabla46[[#This Row],[POA]],".",Tabla46[[#This Row],[SRS]],".",Tabla46[[#This Row],[AREA]],".",Tabla46[[#This Row],[TIPO]]))</f>
        <v>#REF!</v>
      </c>
      <c r="C1681" s="419" t="e">
        <f>IF(Tabla46[[#This Row],[Tipos de Acciones]]="","",'Formulario PPGR1'!#REF!)</f>
        <v>#REF!</v>
      </c>
      <c r="D1681" s="419" t="e">
        <f>IF(Tabla46[[#This Row],[Tipos de Acciones]]="","",'Formulario PPGR1'!#REF!)</f>
        <v>#REF!</v>
      </c>
      <c r="E1681" s="419" t="e">
        <f>IF(Tabla46[[#This Row],[Tipos de Acciones]]="","",'Formulario PPGR1'!#REF!)</f>
        <v>#REF!</v>
      </c>
      <c r="F1681" s="419" t="e">
        <f>IF(Tabla46[[#This Row],[Tipos de Acciones]]="","",'Formulario PPGR1'!#REF!)</f>
        <v>#REF!</v>
      </c>
      <c r="G1681" s="416" t="s">
        <v>936</v>
      </c>
      <c r="H1681" s="416" t="s">
        <v>2221</v>
      </c>
      <c r="I1681" s="417" t="s">
        <v>2241</v>
      </c>
      <c r="J1681" s="416" t="s">
        <v>2241</v>
      </c>
      <c r="K1681" s="418" t="s">
        <v>2242</v>
      </c>
      <c r="L1681" s="416" t="s">
        <v>469</v>
      </c>
      <c r="M1681" s="316" t="s">
        <v>2326</v>
      </c>
      <c r="N1681" s="316" t="s">
        <v>1156</v>
      </c>
      <c r="O1681" s="415" t="s">
        <v>2200</v>
      </c>
      <c r="P1681" s="318" t="s">
        <v>1156</v>
      </c>
      <c r="Q1681" s="293" t="s">
        <v>2201</v>
      </c>
      <c r="R1681" s="293">
        <v>2</v>
      </c>
      <c r="S1681" s="517">
        <v>980</v>
      </c>
      <c r="T1681" s="520" t="e">
        <f>+[1]!Tabla46[[#This Row],[Precio Unitario]]*[1]!Tabla46[[#This Row],[Cantidad de Insumos]]</f>
        <v>#REF!</v>
      </c>
      <c r="U1681" s="414">
        <v>239301</v>
      </c>
      <c r="V1681" s="328" t="s">
        <v>926</v>
      </c>
      <c r="W1681" s="420"/>
    </row>
    <row r="1682" spans="2:23" ht="18.75" hidden="1" customHeight="1" x14ac:dyDescent="0.2">
      <c r="B1682" s="419" t="e">
        <f>IF(Tabla46[[#This Row],[Tipos de Acciones]]="","",CONCATENATE(Tabla46[[#This Row],[POA]],".",Tabla46[[#This Row],[SRS]],".",Tabla46[[#This Row],[AREA]],".",Tabla46[[#This Row],[TIPO]]))</f>
        <v>#REF!</v>
      </c>
      <c r="C1682" s="419" t="e">
        <f>IF(Tabla46[[#This Row],[Tipos de Acciones]]="","",'Formulario PPGR1'!#REF!)</f>
        <v>#REF!</v>
      </c>
      <c r="D1682" s="419" t="e">
        <f>IF(Tabla46[[#This Row],[Tipos de Acciones]]="","",'Formulario PPGR1'!#REF!)</f>
        <v>#REF!</v>
      </c>
      <c r="E1682" s="419" t="e">
        <f>IF(Tabla46[[#This Row],[Tipos de Acciones]]="","",'Formulario PPGR1'!#REF!)</f>
        <v>#REF!</v>
      </c>
      <c r="F1682" s="419" t="e">
        <f>IF(Tabla46[[#This Row],[Tipos de Acciones]]="","",'Formulario PPGR1'!#REF!)</f>
        <v>#REF!</v>
      </c>
      <c r="G1682" s="416" t="s">
        <v>936</v>
      </c>
      <c r="H1682" s="416" t="s">
        <v>2221</v>
      </c>
      <c r="I1682" s="417" t="s">
        <v>2241</v>
      </c>
      <c r="J1682" s="416" t="s">
        <v>2241</v>
      </c>
      <c r="K1682" s="418" t="s">
        <v>2243</v>
      </c>
      <c r="L1682" s="416" t="s">
        <v>469</v>
      </c>
      <c r="M1682" s="316" t="s">
        <v>2326</v>
      </c>
      <c r="N1682" s="316" t="s">
        <v>1156</v>
      </c>
      <c r="O1682" s="415" t="s">
        <v>2200</v>
      </c>
      <c r="P1682" s="318" t="s">
        <v>1156</v>
      </c>
      <c r="Q1682" s="293" t="s">
        <v>2201</v>
      </c>
      <c r="R1682" s="293">
        <v>2</v>
      </c>
      <c r="S1682" s="517">
        <v>3520</v>
      </c>
      <c r="T1682" s="520" t="e">
        <f>+[1]!Tabla46[[#This Row],[Precio Unitario]]*[1]!Tabla46[[#This Row],[Cantidad de Insumos]]</f>
        <v>#REF!</v>
      </c>
      <c r="U1682" s="414">
        <v>239301</v>
      </c>
      <c r="V1682" s="328" t="s">
        <v>926</v>
      </c>
      <c r="W1682" s="420"/>
    </row>
    <row r="1683" spans="2:23" ht="18.75" hidden="1" customHeight="1" x14ac:dyDescent="0.2">
      <c r="B1683" s="419" t="e">
        <f>IF(Tabla46[[#This Row],[Tipos de Acciones]]="","",CONCATENATE(Tabla46[[#This Row],[POA]],".",Tabla46[[#This Row],[SRS]],".",Tabla46[[#This Row],[AREA]],".",Tabla46[[#This Row],[TIPO]]))</f>
        <v>#REF!</v>
      </c>
      <c r="C1683" s="419" t="e">
        <f>IF(Tabla46[[#This Row],[Tipos de Acciones]]="","",'Formulario PPGR1'!#REF!)</f>
        <v>#REF!</v>
      </c>
      <c r="D1683" s="419" t="e">
        <f>IF(Tabla46[[#This Row],[Tipos de Acciones]]="","",'Formulario PPGR1'!#REF!)</f>
        <v>#REF!</v>
      </c>
      <c r="E1683" s="419" t="e">
        <f>IF(Tabla46[[#This Row],[Tipos de Acciones]]="","",'Formulario PPGR1'!#REF!)</f>
        <v>#REF!</v>
      </c>
      <c r="F1683" s="419" t="e">
        <f>IF(Tabla46[[#This Row],[Tipos de Acciones]]="","",'Formulario PPGR1'!#REF!)</f>
        <v>#REF!</v>
      </c>
      <c r="G1683" s="416" t="s">
        <v>936</v>
      </c>
      <c r="H1683" s="416" t="s">
        <v>2221</v>
      </c>
      <c r="I1683" s="417" t="s">
        <v>2244</v>
      </c>
      <c r="J1683" s="416" t="s">
        <v>2244</v>
      </c>
      <c r="K1683" s="418" t="s">
        <v>2245</v>
      </c>
      <c r="L1683" s="416" t="s">
        <v>469</v>
      </c>
      <c r="M1683" s="316" t="s">
        <v>2326</v>
      </c>
      <c r="N1683" s="316" t="s">
        <v>1156</v>
      </c>
      <c r="O1683" s="415" t="s">
        <v>2200</v>
      </c>
      <c r="P1683" s="318" t="s">
        <v>1156</v>
      </c>
      <c r="Q1683" s="293" t="s">
        <v>2201</v>
      </c>
      <c r="R1683" s="293">
        <v>1</v>
      </c>
      <c r="S1683" s="517">
        <v>14666.65</v>
      </c>
      <c r="T1683" s="520" t="e">
        <f>+[1]!Tabla46[[#This Row],[Precio Unitario]]*[1]!Tabla46[[#This Row],[Cantidad de Insumos]]</f>
        <v>#REF!</v>
      </c>
      <c r="U1683" s="414">
        <v>239601</v>
      </c>
      <c r="V1683" s="328" t="s">
        <v>926</v>
      </c>
      <c r="W1683" s="420"/>
    </row>
    <row r="1684" spans="2:23" ht="18.75" hidden="1" customHeight="1" x14ac:dyDescent="0.2">
      <c r="B1684" s="419" t="e">
        <f>IF(Tabla46[[#This Row],[Tipos de Acciones]]="","",CONCATENATE(Tabla46[[#This Row],[POA]],".",Tabla46[[#This Row],[SRS]],".",Tabla46[[#This Row],[AREA]],".",Tabla46[[#This Row],[TIPO]]))</f>
        <v>#REF!</v>
      </c>
      <c r="C1684" s="419" t="e">
        <f>IF(Tabla46[[#This Row],[Tipos de Acciones]]="","",'Formulario PPGR1'!#REF!)</f>
        <v>#REF!</v>
      </c>
      <c r="D1684" s="419" t="e">
        <f>IF(Tabla46[[#This Row],[Tipos de Acciones]]="","",'Formulario PPGR1'!#REF!)</f>
        <v>#REF!</v>
      </c>
      <c r="E1684" s="419" t="e">
        <f>IF(Tabla46[[#This Row],[Tipos de Acciones]]="","",'Formulario PPGR1'!#REF!)</f>
        <v>#REF!</v>
      </c>
      <c r="F1684" s="419" t="e">
        <f>IF(Tabla46[[#This Row],[Tipos de Acciones]]="","",'Formulario PPGR1'!#REF!)</f>
        <v>#REF!</v>
      </c>
      <c r="G1684" s="416" t="s">
        <v>936</v>
      </c>
      <c r="H1684" s="416" t="s">
        <v>2221</v>
      </c>
      <c r="I1684" s="417" t="s">
        <v>2246</v>
      </c>
      <c r="J1684" s="416" t="s">
        <v>2246</v>
      </c>
      <c r="K1684" s="418" t="s">
        <v>2247</v>
      </c>
      <c r="L1684" s="416" t="s">
        <v>469</v>
      </c>
      <c r="M1684" s="316" t="s">
        <v>2326</v>
      </c>
      <c r="N1684" s="316" t="s">
        <v>1156</v>
      </c>
      <c r="O1684" s="415" t="s">
        <v>2200</v>
      </c>
      <c r="P1684" s="318" t="s">
        <v>1156</v>
      </c>
      <c r="Q1684" s="293" t="s">
        <v>2201</v>
      </c>
      <c r="R1684" s="293">
        <v>1</v>
      </c>
      <c r="S1684" s="517">
        <v>257712</v>
      </c>
      <c r="T1684" s="520" t="e">
        <f>+[1]!Tabla46[[#This Row],[Precio Unitario]]*[1]!Tabla46[[#This Row],[Cantidad de Insumos]]</f>
        <v>#REF!</v>
      </c>
      <c r="U1684" s="414">
        <v>261401</v>
      </c>
      <c r="V1684" s="328" t="s">
        <v>926</v>
      </c>
      <c r="W1684" s="420"/>
    </row>
    <row r="1685" spans="2:23" ht="18.75" hidden="1" customHeight="1" x14ac:dyDescent="0.2">
      <c r="B1685" s="419" t="e">
        <f>IF(Tabla46[[#This Row],[Tipos de Acciones]]="","",CONCATENATE(Tabla46[[#This Row],[POA]],".",Tabla46[[#This Row],[SRS]],".",Tabla46[[#This Row],[AREA]],".",Tabla46[[#This Row],[TIPO]]))</f>
        <v>#REF!</v>
      </c>
      <c r="C1685" s="419" t="e">
        <f>IF(Tabla46[[#This Row],[Tipos de Acciones]]="","",'Formulario PPGR1'!#REF!)</f>
        <v>#REF!</v>
      </c>
      <c r="D1685" s="419" t="e">
        <f>IF(Tabla46[[#This Row],[Tipos de Acciones]]="","",'Formulario PPGR1'!#REF!)</f>
        <v>#REF!</v>
      </c>
      <c r="E1685" s="419" t="e">
        <f>IF(Tabla46[[#This Row],[Tipos de Acciones]]="","",'Formulario PPGR1'!#REF!)</f>
        <v>#REF!</v>
      </c>
      <c r="F1685" s="419" t="e">
        <f>IF(Tabla46[[#This Row],[Tipos de Acciones]]="","",'Formulario PPGR1'!#REF!)</f>
        <v>#REF!</v>
      </c>
      <c r="G1685" s="416" t="s">
        <v>936</v>
      </c>
      <c r="H1685" s="416" t="s">
        <v>2209</v>
      </c>
      <c r="I1685" s="417" t="s">
        <v>2200</v>
      </c>
      <c r="J1685" s="416" t="s">
        <v>2248</v>
      </c>
      <c r="K1685" s="418" t="s">
        <v>2248</v>
      </c>
      <c r="L1685" s="416" t="s">
        <v>469</v>
      </c>
      <c r="M1685" s="316" t="s">
        <v>2326</v>
      </c>
      <c r="N1685" s="316" t="s">
        <v>1156</v>
      </c>
      <c r="O1685" s="415" t="s">
        <v>2200</v>
      </c>
      <c r="P1685" s="318" t="s">
        <v>1156</v>
      </c>
      <c r="Q1685" s="293" t="s">
        <v>2201</v>
      </c>
      <c r="R1685" s="293">
        <v>1</v>
      </c>
      <c r="S1685" s="517">
        <v>30000</v>
      </c>
      <c r="T1685" s="520" t="e">
        <f>+[1]!Tabla46[[#This Row],[Precio Unitario]]*[1]!Tabla46[[#This Row],[Cantidad de Insumos]]</f>
        <v>#REF!</v>
      </c>
      <c r="U1685" s="414">
        <v>265801</v>
      </c>
      <c r="V1685" s="328" t="s">
        <v>926</v>
      </c>
      <c r="W1685" s="420"/>
    </row>
    <row r="1686" spans="2:23" ht="18.75" hidden="1" customHeight="1" x14ac:dyDescent="0.2">
      <c r="B1686" s="419" t="e">
        <f>IF(Tabla46[[#This Row],[Tipos de Acciones]]="","",CONCATENATE(Tabla46[[#This Row],[POA]],".",Tabla46[[#This Row],[SRS]],".",Tabla46[[#This Row],[AREA]],".",Tabla46[[#This Row],[TIPO]]))</f>
        <v>#REF!</v>
      </c>
      <c r="C1686" s="419" t="e">
        <f>IF(Tabla46[[#This Row],[Tipos de Acciones]]="","",'Formulario PPGR1'!#REF!)</f>
        <v>#REF!</v>
      </c>
      <c r="D1686" s="419" t="e">
        <f>IF(Tabla46[[#This Row],[Tipos de Acciones]]="","",'Formulario PPGR1'!#REF!)</f>
        <v>#REF!</v>
      </c>
      <c r="E1686" s="419" t="e">
        <f>IF(Tabla46[[#This Row],[Tipos de Acciones]]="","",'Formulario PPGR1'!#REF!)</f>
        <v>#REF!</v>
      </c>
      <c r="F1686" s="419" t="e">
        <f>IF(Tabla46[[#This Row],[Tipos de Acciones]]="","",'Formulario PPGR1'!#REF!)</f>
        <v>#REF!</v>
      </c>
      <c r="G1686" s="416" t="s">
        <v>934</v>
      </c>
      <c r="H1686" s="416" t="s">
        <v>2209</v>
      </c>
      <c r="I1686" s="417" t="s">
        <v>2200</v>
      </c>
      <c r="J1686" s="416" t="s">
        <v>2248</v>
      </c>
      <c r="K1686" s="418" t="s">
        <v>2248</v>
      </c>
      <c r="L1686" s="416" t="s">
        <v>469</v>
      </c>
      <c r="M1686" s="316" t="s">
        <v>2326</v>
      </c>
      <c r="N1686" s="316" t="s">
        <v>1156</v>
      </c>
      <c r="O1686" s="415" t="s">
        <v>2200</v>
      </c>
      <c r="P1686" s="318" t="s">
        <v>1156</v>
      </c>
      <c r="Q1686" s="293" t="s">
        <v>2201</v>
      </c>
      <c r="R1686" s="293">
        <v>3</v>
      </c>
      <c r="S1686" s="517">
        <v>5000</v>
      </c>
      <c r="T1686" s="520" t="e">
        <f>+[1]!Tabla46[[#This Row],[Precio Unitario]]*[1]!Tabla46[[#This Row],[Cantidad de Insumos]]</f>
        <v>#REF!</v>
      </c>
      <c r="U1686" s="414">
        <v>265801</v>
      </c>
      <c r="V1686" s="328" t="s">
        <v>926</v>
      </c>
      <c r="W1686" s="420"/>
    </row>
    <row r="1687" spans="2:23" ht="18.75" hidden="1" customHeight="1" x14ac:dyDescent="0.2">
      <c r="B1687" s="419" t="e">
        <f>IF(Tabla46[[#This Row],[Tipos de Acciones]]="","",CONCATENATE(Tabla46[[#This Row],[POA]],".",Tabla46[[#This Row],[SRS]],".",Tabla46[[#This Row],[AREA]],".",Tabla46[[#This Row],[TIPO]]))</f>
        <v>#REF!</v>
      </c>
      <c r="C1687" s="419" t="e">
        <f>IF(Tabla46[[#This Row],[Tipos de Acciones]]="","",'Formulario PPGR1'!#REF!)</f>
        <v>#REF!</v>
      </c>
      <c r="D1687" s="419" t="e">
        <f>IF(Tabla46[[#This Row],[Tipos de Acciones]]="","",'Formulario PPGR1'!#REF!)</f>
        <v>#REF!</v>
      </c>
      <c r="E1687" s="419" t="e">
        <f>IF(Tabla46[[#This Row],[Tipos de Acciones]]="","",'Formulario PPGR1'!#REF!)</f>
        <v>#REF!</v>
      </c>
      <c r="F1687" s="419" t="e">
        <f>IF(Tabla46[[#This Row],[Tipos de Acciones]]="","",'Formulario PPGR1'!#REF!)</f>
        <v>#REF!</v>
      </c>
      <c r="G1687" s="416" t="s">
        <v>936</v>
      </c>
      <c r="H1687" s="416" t="s">
        <v>2206</v>
      </c>
      <c r="I1687" s="417" t="s">
        <v>2212</v>
      </c>
      <c r="J1687" s="416" t="s">
        <v>2212</v>
      </c>
      <c r="K1687" s="418" t="s">
        <v>2213</v>
      </c>
      <c r="L1687" s="416" t="s">
        <v>469</v>
      </c>
      <c r="M1687" s="316" t="s">
        <v>2327</v>
      </c>
      <c r="N1687" s="316" t="s">
        <v>1156</v>
      </c>
      <c r="O1687" s="415" t="s">
        <v>2200</v>
      </c>
      <c r="P1687" s="318" t="s">
        <v>1156</v>
      </c>
      <c r="Q1687" s="293" t="s">
        <v>2201</v>
      </c>
      <c r="R1687" s="293">
        <v>1</v>
      </c>
      <c r="S1687" s="517">
        <v>56050</v>
      </c>
      <c r="T1687" s="520" t="e">
        <f>+[1]!Tabla46[[#This Row],[Precio Unitario]]*[1]!Tabla46[[#This Row],[Cantidad de Insumos]]</f>
        <v>#REF!</v>
      </c>
      <c r="U1687" s="414">
        <v>261301</v>
      </c>
      <c r="V1687" s="328" t="s">
        <v>926</v>
      </c>
      <c r="W1687" s="420"/>
    </row>
    <row r="1688" spans="2:23" ht="18.75" hidden="1" customHeight="1" x14ac:dyDescent="0.2">
      <c r="B1688" s="419" t="e">
        <f>IF(Tabla46[[#This Row],[Tipos de Acciones]]="","",CONCATENATE(Tabla46[[#This Row],[POA]],".",Tabla46[[#This Row],[SRS]],".",Tabla46[[#This Row],[AREA]],".",Tabla46[[#This Row],[TIPO]]))</f>
        <v>#REF!</v>
      </c>
      <c r="C1688" s="419" t="e">
        <f>IF(Tabla46[[#This Row],[Tipos de Acciones]]="","",'Formulario PPGR1'!#REF!)</f>
        <v>#REF!</v>
      </c>
      <c r="D1688" s="419" t="e">
        <f>IF(Tabla46[[#This Row],[Tipos de Acciones]]="","",'Formulario PPGR1'!#REF!)</f>
        <v>#REF!</v>
      </c>
      <c r="E1688" s="419" t="e">
        <f>IF(Tabla46[[#This Row],[Tipos de Acciones]]="","",'Formulario PPGR1'!#REF!)</f>
        <v>#REF!</v>
      </c>
      <c r="F1688" s="419" t="e">
        <f>IF(Tabla46[[#This Row],[Tipos de Acciones]]="","",'Formulario PPGR1'!#REF!)</f>
        <v>#REF!</v>
      </c>
      <c r="G1688" s="416" t="s">
        <v>936</v>
      </c>
      <c r="H1688" s="416" t="s">
        <v>2221</v>
      </c>
      <c r="I1688" s="417" t="s">
        <v>2236</v>
      </c>
      <c r="J1688" s="416" t="s">
        <v>2236</v>
      </c>
      <c r="K1688" s="418" t="s">
        <v>2237</v>
      </c>
      <c r="L1688" s="416" t="s">
        <v>469</v>
      </c>
      <c r="M1688" s="316" t="s">
        <v>2327</v>
      </c>
      <c r="N1688" s="316" t="s">
        <v>1156</v>
      </c>
      <c r="O1688" s="415" t="s">
        <v>2200</v>
      </c>
      <c r="P1688" s="318" t="s">
        <v>1156</v>
      </c>
      <c r="Q1688" s="293" t="s">
        <v>2201</v>
      </c>
      <c r="R1688" s="293">
        <v>2</v>
      </c>
      <c r="S1688" s="517">
        <v>15733.33</v>
      </c>
      <c r="T1688" s="520" t="e">
        <f>+[1]!Tabla46[[#This Row],[Precio Unitario]]*[1]!Tabla46[[#This Row],[Cantidad de Insumos]]</f>
        <v>#REF!</v>
      </c>
      <c r="U1688" s="414">
        <v>239301</v>
      </c>
      <c r="V1688" s="328" t="s">
        <v>926</v>
      </c>
      <c r="W1688" s="420"/>
    </row>
    <row r="1689" spans="2:23" ht="18.75" hidden="1" customHeight="1" x14ac:dyDescent="0.2">
      <c r="B1689" s="419" t="e">
        <f>IF(Tabla46[[#This Row],[Tipos de Acciones]]="","",CONCATENATE(Tabla46[[#This Row],[POA]],".",Tabla46[[#This Row],[SRS]],".",Tabla46[[#This Row],[AREA]],".",Tabla46[[#This Row],[TIPO]]))</f>
        <v>#REF!</v>
      </c>
      <c r="C1689" s="419" t="e">
        <f>IF(Tabla46[[#This Row],[Tipos de Acciones]]="","",'Formulario PPGR1'!#REF!)</f>
        <v>#REF!</v>
      </c>
      <c r="D1689" s="419" t="e">
        <f>IF(Tabla46[[#This Row],[Tipos de Acciones]]="","",'Formulario PPGR1'!#REF!)</f>
        <v>#REF!</v>
      </c>
      <c r="E1689" s="419" t="e">
        <f>IF(Tabla46[[#This Row],[Tipos de Acciones]]="","",'Formulario PPGR1'!#REF!)</f>
        <v>#REF!</v>
      </c>
      <c r="F1689" s="419" t="e">
        <f>IF(Tabla46[[#This Row],[Tipos de Acciones]]="","",'Formulario PPGR1'!#REF!)</f>
        <v>#REF!</v>
      </c>
      <c r="G1689" s="416" t="s">
        <v>936</v>
      </c>
      <c r="H1689" s="416" t="s">
        <v>2221</v>
      </c>
      <c r="I1689" s="417" t="s">
        <v>2222</v>
      </c>
      <c r="J1689" s="416" t="s">
        <v>2222</v>
      </c>
      <c r="K1689" s="418" t="s">
        <v>2226</v>
      </c>
      <c r="L1689" s="416" t="s">
        <v>469</v>
      </c>
      <c r="M1689" s="316" t="s">
        <v>2327</v>
      </c>
      <c r="N1689" s="316" t="s">
        <v>1156</v>
      </c>
      <c r="O1689" s="415" t="s">
        <v>2200</v>
      </c>
      <c r="P1689" s="318" t="s">
        <v>1156</v>
      </c>
      <c r="Q1689" s="293" t="s">
        <v>2201</v>
      </c>
      <c r="R1689" s="293">
        <v>1</v>
      </c>
      <c r="S1689" s="517">
        <v>104465.4</v>
      </c>
      <c r="T1689" s="520" t="e">
        <f>+[1]!Tabla46[[#This Row],[Precio Unitario]]*[1]!Tabla46[[#This Row],[Cantidad de Insumos]]</f>
        <v>#REF!</v>
      </c>
      <c r="U1689" s="414">
        <v>261901</v>
      </c>
      <c r="V1689" s="328" t="s">
        <v>926</v>
      </c>
      <c r="W1689" s="420"/>
    </row>
    <row r="1690" spans="2:23" ht="18.75" hidden="1" customHeight="1" x14ac:dyDescent="0.2">
      <c r="B1690" s="419" t="e">
        <f>IF(Tabla46[[#This Row],[Tipos de Acciones]]="","",CONCATENATE(Tabla46[[#This Row],[POA]],".",Tabla46[[#This Row],[SRS]],".",Tabla46[[#This Row],[AREA]],".",Tabla46[[#This Row],[TIPO]]))</f>
        <v>#REF!</v>
      </c>
      <c r="C1690" s="419" t="e">
        <f>IF(Tabla46[[#This Row],[Tipos de Acciones]]="","",'Formulario PPGR1'!#REF!)</f>
        <v>#REF!</v>
      </c>
      <c r="D1690" s="419" t="e">
        <f>IF(Tabla46[[#This Row],[Tipos de Acciones]]="","",'Formulario PPGR1'!#REF!)</f>
        <v>#REF!</v>
      </c>
      <c r="E1690" s="419" t="e">
        <f>IF(Tabla46[[#This Row],[Tipos de Acciones]]="","",'Formulario PPGR1'!#REF!)</f>
        <v>#REF!</v>
      </c>
      <c r="F1690" s="419" t="e">
        <f>IF(Tabla46[[#This Row],[Tipos de Acciones]]="","",'Formulario PPGR1'!#REF!)</f>
        <v>#REF!</v>
      </c>
      <c r="G1690" s="416" t="s">
        <v>936</v>
      </c>
      <c r="H1690" s="416" t="s">
        <v>2218</v>
      </c>
      <c r="I1690" s="417" t="s">
        <v>2219</v>
      </c>
      <c r="J1690" s="416" t="s">
        <v>2219</v>
      </c>
      <c r="K1690" s="418" t="s">
        <v>2220</v>
      </c>
      <c r="L1690" s="416" t="s">
        <v>469</v>
      </c>
      <c r="M1690" s="316" t="s">
        <v>2327</v>
      </c>
      <c r="N1690" s="316" t="s">
        <v>1156</v>
      </c>
      <c r="O1690" s="415" t="s">
        <v>2200</v>
      </c>
      <c r="P1690" s="318" t="s">
        <v>1156</v>
      </c>
      <c r="Q1690" s="293" t="s">
        <v>2201</v>
      </c>
      <c r="R1690" s="293">
        <v>2</v>
      </c>
      <c r="S1690" s="517">
        <v>8600</v>
      </c>
      <c r="T1690" s="520" t="e">
        <f>+[1]!Tabla46[[#This Row],[Precio Unitario]]*[1]!Tabla46[[#This Row],[Cantidad de Insumos]]</f>
        <v>#REF!</v>
      </c>
      <c r="U1690" s="414">
        <v>239601</v>
      </c>
      <c r="V1690" s="328" t="s">
        <v>926</v>
      </c>
      <c r="W1690" s="420"/>
    </row>
    <row r="1691" spans="2:23" ht="18.75" hidden="1" customHeight="1" x14ac:dyDescent="0.2">
      <c r="B1691" s="419" t="e">
        <f>IF(Tabla46[[#This Row],[Tipos de Acciones]]="","",CONCATENATE(Tabla46[[#This Row],[POA]],".",Tabla46[[#This Row],[SRS]],".",Tabla46[[#This Row],[AREA]],".",Tabla46[[#This Row],[TIPO]]))</f>
        <v>#REF!</v>
      </c>
      <c r="C1691" s="419" t="e">
        <f>IF(Tabla46[[#This Row],[Tipos de Acciones]]="","",'Formulario PPGR1'!#REF!)</f>
        <v>#REF!</v>
      </c>
      <c r="D1691" s="419" t="e">
        <f>IF(Tabla46[[#This Row],[Tipos de Acciones]]="","",'Formulario PPGR1'!#REF!)</f>
        <v>#REF!</v>
      </c>
      <c r="E1691" s="419" t="e">
        <f>IF(Tabla46[[#This Row],[Tipos de Acciones]]="","",'Formulario PPGR1'!#REF!)</f>
        <v>#REF!</v>
      </c>
      <c r="F1691" s="419" t="e">
        <f>IF(Tabla46[[#This Row],[Tipos de Acciones]]="","",'Formulario PPGR1'!#REF!)</f>
        <v>#REF!</v>
      </c>
      <c r="G1691" s="416" t="s">
        <v>936</v>
      </c>
      <c r="H1691" s="416" t="s">
        <v>2221</v>
      </c>
      <c r="I1691" s="417" t="s">
        <v>2222</v>
      </c>
      <c r="J1691" s="416" t="s">
        <v>2222</v>
      </c>
      <c r="K1691" s="418" t="s">
        <v>2223</v>
      </c>
      <c r="L1691" s="416" t="s">
        <v>469</v>
      </c>
      <c r="M1691" s="316" t="s">
        <v>2327</v>
      </c>
      <c r="N1691" s="316" t="s">
        <v>1156</v>
      </c>
      <c r="O1691" s="415" t="s">
        <v>2200</v>
      </c>
      <c r="P1691" s="318" t="s">
        <v>1156</v>
      </c>
      <c r="Q1691" s="293" t="s">
        <v>2201</v>
      </c>
      <c r="R1691" s="293">
        <v>2</v>
      </c>
      <c r="S1691" s="517">
        <v>43660</v>
      </c>
      <c r="T1691" s="520" t="e">
        <f>+[1]!Tabla46[[#This Row],[Precio Unitario]]*[1]!Tabla46[[#This Row],[Cantidad de Insumos]]</f>
        <v>#REF!</v>
      </c>
      <c r="U1691" s="414">
        <v>261901</v>
      </c>
      <c r="V1691" s="328" t="s">
        <v>926</v>
      </c>
      <c r="W1691" s="420"/>
    </row>
    <row r="1692" spans="2:23" ht="18.75" hidden="1" customHeight="1" x14ac:dyDescent="0.2">
      <c r="B1692" s="419" t="e">
        <f>IF(Tabla46[[#This Row],[Tipos de Acciones]]="","",CONCATENATE(Tabla46[[#This Row],[POA]],".",Tabla46[[#This Row],[SRS]],".",Tabla46[[#This Row],[AREA]],".",Tabla46[[#This Row],[TIPO]]))</f>
        <v>#REF!</v>
      </c>
      <c r="C1692" s="419" t="e">
        <f>IF(Tabla46[[#This Row],[Tipos de Acciones]]="","",'Formulario PPGR1'!#REF!)</f>
        <v>#REF!</v>
      </c>
      <c r="D1692" s="419" t="e">
        <f>IF(Tabla46[[#This Row],[Tipos de Acciones]]="","",'Formulario PPGR1'!#REF!)</f>
        <v>#REF!</v>
      </c>
      <c r="E1692" s="419" t="e">
        <f>IF(Tabla46[[#This Row],[Tipos de Acciones]]="","",'Formulario PPGR1'!#REF!)</f>
        <v>#REF!</v>
      </c>
      <c r="F1692" s="419" t="e">
        <f>IF(Tabla46[[#This Row],[Tipos de Acciones]]="","",'Formulario PPGR1'!#REF!)</f>
        <v>#REF!</v>
      </c>
      <c r="G1692" s="416" t="s">
        <v>936</v>
      </c>
      <c r="H1692" s="416" t="s">
        <v>2221</v>
      </c>
      <c r="I1692" s="417" t="s">
        <v>2224</v>
      </c>
      <c r="J1692" s="416" t="s">
        <v>2224</v>
      </c>
      <c r="K1692" s="418" t="s">
        <v>2225</v>
      </c>
      <c r="L1692" s="416" t="s">
        <v>469</v>
      </c>
      <c r="M1692" s="316" t="s">
        <v>2327</v>
      </c>
      <c r="N1692" s="316" t="s">
        <v>1156</v>
      </c>
      <c r="O1692" s="415" t="s">
        <v>2200</v>
      </c>
      <c r="P1692" s="318" t="s">
        <v>1156</v>
      </c>
      <c r="Q1692" s="293" t="s">
        <v>2201</v>
      </c>
      <c r="R1692" s="293">
        <v>1</v>
      </c>
      <c r="S1692" s="517">
        <v>44333.33</v>
      </c>
      <c r="T1692" s="520" t="e">
        <f>+[1]!Tabla46[[#This Row],[Precio Unitario]]*[1]!Tabla46[[#This Row],[Cantidad de Insumos]]</f>
        <v>#REF!</v>
      </c>
      <c r="U1692" s="414">
        <v>239301</v>
      </c>
      <c r="V1692" s="328" t="s">
        <v>926</v>
      </c>
      <c r="W1692" s="420"/>
    </row>
    <row r="1693" spans="2:23" ht="18.75" hidden="1" customHeight="1" x14ac:dyDescent="0.2">
      <c r="B1693" s="419" t="e">
        <f>IF(Tabla46[[#This Row],[Tipos de Acciones]]="","",CONCATENATE(Tabla46[[#This Row],[POA]],".",Tabla46[[#This Row],[SRS]],".",Tabla46[[#This Row],[AREA]],".",Tabla46[[#This Row],[TIPO]]))</f>
        <v>#REF!</v>
      </c>
      <c r="C1693" s="419" t="e">
        <f>IF(Tabla46[[#This Row],[Tipos de Acciones]]="","",'Formulario PPGR1'!#REF!)</f>
        <v>#REF!</v>
      </c>
      <c r="D1693" s="419" t="e">
        <f>IF(Tabla46[[#This Row],[Tipos de Acciones]]="","",'Formulario PPGR1'!#REF!)</f>
        <v>#REF!</v>
      </c>
      <c r="E1693" s="419" t="e">
        <f>IF(Tabla46[[#This Row],[Tipos de Acciones]]="","",'Formulario PPGR1'!#REF!)</f>
        <v>#REF!</v>
      </c>
      <c r="F1693" s="419" t="e">
        <f>IF(Tabla46[[#This Row],[Tipos de Acciones]]="","",'Formulario PPGR1'!#REF!)</f>
        <v>#REF!</v>
      </c>
      <c r="G1693" s="416" t="s">
        <v>936</v>
      </c>
      <c r="H1693" s="416" t="s">
        <v>2221</v>
      </c>
      <c r="I1693" s="417" t="s">
        <v>2231</v>
      </c>
      <c r="J1693" s="416" t="s">
        <v>2231</v>
      </c>
      <c r="K1693" s="418" t="s">
        <v>2232</v>
      </c>
      <c r="L1693" s="416" t="s">
        <v>469</v>
      </c>
      <c r="M1693" s="316" t="s">
        <v>2327</v>
      </c>
      <c r="N1693" s="316" t="s">
        <v>1156</v>
      </c>
      <c r="O1693" s="415" t="s">
        <v>2200</v>
      </c>
      <c r="P1693" s="318" t="s">
        <v>1156</v>
      </c>
      <c r="Q1693" s="293" t="s">
        <v>2201</v>
      </c>
      <c r="R1693" s="293">
        <v>2</v>
      </c>
      <c r="S1693" s="517">
        <v>32099.97</v>
      </c>
      <c r="T1693" s="520" t="e">
        <f>+[1]!Tabla46[[#This Row],[Precio Unitario]]*[1]!Tabla46[[#This Row],[Cantidad de Insumos]]</f>
        <v>#REF!</v>
      </c>
      <c r="U1693" s="414">
        <v>239301</v>
      </c>
      <c r="V1693" s="328" t="s">
        <v>926</v>
      </c>
      <c r="W1693" s="420"/>
    </row>
    <row r="1694" spans="2:23" ht="18.75" hidden="1" customHeight="1" x14ac:dyDescent="0.2">
      <c r="B1694" s="419" t="e">
        <f>IF(Tabla46[[#This Row],[Tipos de Acciones]]="","",CONCATENATE(Tabla46[[#This Row],[POA]],".",Tabla46[[#This Row],[SRS]],".",Tabla46[[#This Row],[AREA]],".",Tabla46[[#This Row],[TIPO]]))</f>
        <v>#REF!</v>
      </c>
      <c r="C1694" s="419" t="e">
        <f>IF(Tabla46[[#This Row],[Tipos de Acciones]]="","",'Formulario PPGR1'!#REF!)</f>
        <v>#REF!</v>
      </c>
      <c r="D1694" s="419" t="e">
        <f>IF(Tabla46[[#This Row],[Tipos de Acciones]]="","",'Formulario PPGR1'!#REF!)</f>
        <v>#REF!</v>
      </c>
      <c r="E1694" s="419" t="e">
        <f>IF(Tabla46[[#This Row],[Tipos de Acciones]]="","",'Formulario PPGR1'!#REF!)</f>
        <v>#REF!</v>
      </c>
      <c r="F1694" s="419" t="e">
        <f>IF(Tabla46[[#This Row],[Tipos de Acciones]]="","",'Formulario PPGR1'!#REF!)</f>
        <v>#REF!</v>
      </c>
      <c r="G1694" s="416" t="s">
        <v>936</v>
      </c>
      <c r="H1694" s="416" t="s">
        <v>2221</v>
      </c>
      <c r="I1694" s="417" t="s">
        <v>2233</v>
      </c>
      <c r="J1694" s="416" t="s">
        <v>2234</v>
      </c>
      <c r="K1694" s="418" t="s">
        <v>2235</v>
      </c>
      <c r="L1694" s="416" t="s">
        <v>469</v>
      </c>
      <c r="M1694" s="316" t="s">
        <v>2327</v>
      </c>
      <c r="N1694" s="316" t="s">
        <v>1156</v>
      </c>
      <c r="O1694" s="415" t="s">
        <v>2200</v>
      </c>
      <c r="P1694" s="318" t="s">
        <v>1156</v>
      </c>
      <c r="Q1694" s="293" t="s">
        <v>2201</v>
      </c>
      <c r="R1694" s="293">
        <v>1</v>
      </c>
      <c r="S1694" s="517">
        <v>8270</v>
      </c>
      <c r="T1694" s="520" t="e">
        <f>+[1]!Tabla46[[#This Row],[Precio Unitario]]*[1]!Tabla46[[#This Row],[Cantidad de Insumos]]</f>
        <v>#REF!</v>
      </c>
      <c r="U1694" s="414">
        <v>239301</v>
      </c>
      <c r="V1694" s="328" t="s">
        <v>926</v>
      </c>
      <c r="W1694" s="420"/>
    </row>
    <row r="1695" spans="2:23" ht="18.75" hidden="1" customHeight="1" x14ac:dyDescent="0.2">
      <c r="B1695" s="419" t="e">
        <f>IF(Tabla46[[#This Row],[Tipos de Acciones]]="","",CONCATENATE(Tabla46[[#This Row],[POA]],".",Tabla46[[#This Row],[SRS]],".",Tabla46[[#This Row],[AREA]],".",Tabla46[[#This Row],[TIPO]]))</f>
        <v>#REF!</v>
      </c>
      <c r="C1695" s="419" t="e">
        <f>IF(Tabla46[[#This Row],[Tipos de Acciones]]="","",'Formulario PPGR1'!#REF!)</f>
        <v>#REF!</v>
      </c>
      <c r="D1695" s="419" t="e">
        <f>IF(Tabla46[[#This Row],[Tipos de Acciones]]="","",'Formulario PPGR1'!#REF!)</f>
        <v>#REF!</v>
      </c>
      <c r="E1695" s="419" t="e">
        <f>IF(Tabla46[[#This Row],[Tipos de Acciones]]="","",'Formulario PPGR1'!#REF!)</f>
        <v>#REF!</v>
      </c>
      <c r="F1695" s="419" t="e">
        <f>IF(Tabla46[[#This Row],[Tipos de Acciones]]="","",'Formulario PPGR1'!#REF!)</f>
        <v>#REF!</v>
      </c>
      <c r="G1695" s="416" t="s">
        <v>936</v>
      </c>
      <c r="H1695" s="416" t="s">
        <v>2221</v>
      </c>
      <c r="I1695" s="417" t="s">
        <v>2241</v>
      </c>
      <c r="J1695" s="416" t="s">
        <v>2241</v>
      </c>
      <c r="K1695" s="418" t="s">
        <v>2242</v>
      </c>
      <c r="L1695" s="416" t="s">
        <v>469</v>
      </c>
      <c r="M1695" s="316" t="s">
        <v>2327</v>
      </c>
      <c r="N1695" s="316" t="s">
        <v>1156</v>
      </c>
      <c r="O1695" s="415" t="s">
        <v>2200</v>
      </c>
      <c r="P1695" s="318" t="s">
        <v>1156</v>
      </c>
      <c r="Q1695" s="293" t="s">
        <v>2201</v>
      </c>
      <c r="R1695" s="293">
        <v>2</v>
      </c>
      <c r="S1695" s="517">
        <v>980</v>
      </c>
      <c r="T1695" s="520" t="e">
        <f>+[1]!Tabla46[[#This Row],[Precio Unitario]]*[1]!Tabla46[[#This Row],[Cantidad de Insumos]]</f>
        <v>#REF!</v>
      </c>
      <c r="U1695" s="414">
        <v>239301</v>
      </c>
      <c r="V1695" s="328" t="s">
        <v>926</v>
      </c>
      <c r="W1695" s="420"/>
    </row>
    <row r="1696" spans="2:23" ht="18.75" hidden="1" customHeight="1" x14ac:dyDescent="0.2">
      <c r="B1696" s="419" t="e">
        <f>IF(Tabla46[[#This Row],[Tipos de Acciones]]="","",CONCATENATE(Tabla46[[#This Row],[POA]],".",Tabla46[[#This Row],[SRS]],".",Tabla46[[#This Row],[AREA]],".",Tabla46[[#This Row],[TIPO]]))</f>
        <v>#REF!</v>
      </c>
      <c r="C1696" s="419" t="e">
        <f>IF(Tabla46[[#This Row],[Tipos de Acciones]]="","",'Formulario PPGR1'!#REF!)</f>
        <v>#REF!</v>
      </c>
      <c r="D1696" s="419" t="e">
        <f>IF(Tabla46[[#This Row],[Tipos de Acciones]]="","",'Formulario PPGR1'!#REF!)</f>
        <v>#REF!</v>
      </c>
      <c r="E1696" s="419" t="e">
        <f>IF(Tabla46[[#This Row],[Tipos de Acciones]]="","",'Formulario PPGR1'!#REF!)</f>
        <v>#REF!</v>
      </c>
      <c r="F1696" s="419" t="e">
        <f>IF(Tabla46[[#This Row],[Tipos de Acciones]]="","",'Formulario PPGR1'!#REF!)</f>
        <v>#REF!</v>
      </c>
      <c r="G1696" s="416" t="s">
        <v>936</v>
      </c>
      <c r="H1696" s="416" t="s">
        <v>2221</v>
      </c>
      <c r="I1696" s="417" t="s">
        <v>2241</v>
      </c>
      <c r="J1696" s="416" t="s">
        <v>2241</v>
      </c>
      <c r="K1696" s="418" t="s">
        <v>2243</v>
      </c>
      <c r="L1696" s="416" t="s">
        <v>469</v>
      </c>
      <c r="M1696" s="316" t="s">
        <v>2327</v>
      </c>
      <c r="N1696" s="316" t="s">
        <v>1156</v>
      </c>
      <c r="O1696" s="415" t="s">
        <v>2200</v>
      </c>
      <c r="P1696" s="318" t="s">
        <v>1156</v>
      </c>
      <c r="Q1696" s="293" t="s">
        <v>2201</v>
      </c>
      <c r="R1696" s="293">
        <v>2</v>
      </c>
      <c r="S1696" s="517">
        <v>3520</v>
      </c>
      <c r="T1696" s="520" t="e">
        <f>+[1]!Tabla46[[#This Row],[Precio Unitario]]*[1]!Tabla46[[#This Row],[Cantidad de Insumos]]</f>
        <v>#REF!</v>
      </c>
      <c r="U1696" s="414">
        <v>239301</v>
      </c>
      <c r="V1696" s="328" t="s">
        <v>926</v>
      </c>
      <c r="W1696" s="420"/>
    </row>
    <row r="1697" spans="2:23" ht="18.75" hidden="1" customHeight="1" x14ac:dyDescent="0.2">
      <c r="B1697" s="419" t="e">
        <f>IF(Tabla46[[#This Row],[Tipos de Acciones]]="","",CONCATENATE(Tabla46[[#This Row],[POA]],".",Tabla46[[#This Row],[SRS]],".",Tabla46[[#This Row],[AREA]],".",Tabla46[[#This Row],[TIPO]]))</f>
        <v>#REF!</v>
      </c>
      <c r="C1697" s="419" t="e">
        <f>IF(Tabla46[[#This Row],[Tipos de Acciones]]="","",'Formulario PPGR1'!#REF!)</f>
        <v>#REF!</v>
      </c>
      <c r="D1697" s="419" t="e">
        <f>IF(Tabla46[[#This Row],[Tipos de Acciones]]="","",'Formulario PPGR1'!#REF!)</f>
        <v>#REF!</v>
      </c>
      <c r="E1697" s="419" t="e">
        <f>IF(Tabla46[[#This Row],[Tipos de Acciones]]="","",'Formulario PPGR1'!#REF!)</f>
        <v>#REF!</v>
      </c>
      <c r="F1697" s="419" t="e">
        <f>IF(Tabla46[[#This Row],[Tipos de Acciones]]="","",'Formulario PPGR1'!#REF!)</f>
        <v>#REF!</v>
      </c>
      <c r="G1697" s="416" t="s">
        <v>936</v>
      </c>
      <c r="H1697" s="416" t="s">
        <v>2221</v>
      </c>
      <c r="I1697" s="417" t="s">
        <v>2236</v>
      </c>
      <c r="J1697" s="416" t="s">
        <v>2236</v>
      </c>
      <c r="K1697" s="418" t="s">
        <v>2239</v>
      </c>
      <c r="L1697" s="416" t="s">
        <v>469</v>
      </c>
      <c r="M1697" s="316" t="s">
        <v>2327</v>
      </c>
      <c r="N1697" s="316" t="s">
        <v>1156</v>
      </c>
      <c r="O1697" s="415" t="s">
        <v>2200</v>
      </c>
      <c r="P1697" s="318" t="s">
        <v>1156</v>
      </c>
      <c r="Q1697" s="293" t="s">
        <v>2201</v>
      </c>
      <c r="R1697" s="293">
        <v>2</v>
      </c>
      <c r="S1697" s="517">
        <v>15733.33</v>
      </c>
      <c r="T1697" s="520" t="e">
        <f>+[1]!Tabla46[[#This Row],[Precio Unitario]]*[1]!Tabla46[[#This Row],[Cantidad de Insumos]]</f>
        <v>#REF!</v>
      </c>
      <c r="U1697" s="414">
        <v>239301</v>
      </c>
      <c r="V1697" s="328" t="s">
        <v>926</v>
      </c>
      <c r="W1697" s="420"/>
    </row>
    <row r="1698" spans="2:23" ht="18.75" hidden="1" customHeight="1" x14ac:dyDescent="0.2">
      <c r="B1698" s="419" t="e">
        <f>IF(Tabla46[[#This Row],[Tipos de Acciones]]="","",CONCATENATE(Tabla46[[#This Row],[POA]],".",Tabla46[[#This Row],[SRS]],".",Tabla46[[#This Row],[AREA]],".",Tabla46[[#This Row],[TIPO]]))</f>
        <v>#REF!</v>
      </c>
      <c r="C1698" s="419" t="e">
        <f>IF(Tabla46[[#This Row],[Tipos de Acciones]]="","",'Formulario PPGR1'!#REF!)</f>
        <v>#REF!</v>
      </c>
      <c r="D1698" s="419" t="e">
        <f>IF(Tabla46[[#This Row],[Tipos de Acciones]]="","",'Formulario PPGR1'!#REF!)</f>
        <v>#REF!</v>
      </c>
      <c r="E1698" s="419" t="e">
        <f>IF(Tabla46[[#This Row],[Tipos de Acciones]]="","",'Formulario PPGR1'!#REF!)</f>
        <v>#REF!</v>
      </c>
      <c r="F1698" s="419" t="e">
        <f>IF(Tabla46[[#This Row],[Tipos de Acciones]]="","",'Formulario PPGR1'!#REF!)</f>
        <v>#REF!</v>
      </c>
      <c r="G1698" s="416" t="s">
        <v>936</v>
      </c>
      <c r="H1698" s="416" t="s">
        <v>2221</v>
      </c>
      <c r="I1698" s="417" t="s">
        <v>2236</v>
      </c>
      <c r="J1698" s="416" t="s">
        <v>2236</v>
      </c>
      <c r="K1698" s="418" t="s">
        <v>2240</v>
      </c>
      <c r="L1698" s="416" t="s">
        <v>469</v>
      </c>
      <c r="M1698" s="316" t="s">
        <v>2327</v>
      </c>
      <c r="N1698" s="316" t="s">
        <v>1156</v>
      </c>
      <c r="O1698" s="415" t="s">
        <v>2200</v>
      </c>
      <c r="P1698" s="318" t="s">
        <v>1156</v>
      </c>
      <c r="Q1698" s="293" t="s">
        <v>2201</v>
      </c>
      <c r="R1698" s="293">
        <v>2</v>
      </c>
      <c r="S1698" s="517">
        <v>4500</v>
      </c>
      <c r="T1698" s="520" t="e">
        <f>+[1]!Tabla46[[#This Row],[Precio Unitario]]*[1]!Tabla46[[#This Row],[Cantidad de Insumos]]</f>
        <v>#REF!</v>
      </c>
      <c r="U1698" s="414">
        <v>239301</v>
      </c>
      <c r="V1698" s="328" t="s">
        <v>926</v>
      </c>
      <c r="W1698" s="420"/>
    </row>
    <row r="1699" spans="2:23" ht="18.75" hidden="1" customHeight="1" x14ac:dyDescent="0.2">
      <c r="B1699" s="419" t="e">
        <f>IF(Tabla46[[#This Row],[Tipos de Acciones]]="","",CONCATENATE(Tabla46[[#This Row],[POA]],".",Tabla46[[#This Row],[SRS]],".",Tabla46[[#This Row],[AREA]],".",Tabla46[[#This Row],[TIPO]]))</f>
        <v>#REF!</v>
      </c>
      <c r="C1699" s="419" t="e">
        <f>IF(Tabla46[[#This Row],[Tipos de Acciones]]="","",'Formulario PPGR1'!#REF!)</f>
        <v>#REF!</v>
      </c>
      <c r="D1699" s="419" t="e">
        <f>IF(Tabla46[[#This Row],[Tipos de Acciones]]="","",'Formulario PPGR1'!#REF!)</f>
        <v>#REF!</v>
      </c>
      <c r="E1699" s="419" t="e">
        <f>IF(Tabla46[[#This Row],[Tipos de Acciones]]="","",'Formulario PPGR1'!#REF!)</f>
        <v>#REF!</v>
      </c>
      <c r="F1699" s="419" t="e">
        <f>IF(Tabla46[[#This Row],[Tipos de Acciones]]="","",'Formulario PPGR1'!#REF!)</f>
        <v>#REF!</v>
      </c>
      <c r="G1699" s="416" t="s">
        <v>936</v>
      </c>
      <c r="H1699" s="416" t="s">
        <v>2209</v>
      </c>
      <c r="I1699" s="417" t="s">
        <v>2200</v>
      </c>
      <c r="J1699" s="416" t="s">
        <v>2248</v>
      </c>
      <c r="K1699" s="418" t="s">
        <v>2248</v>
      </c>
      <c r="L1699" s="416" t="s">
        <v>469</v>
      </c>
      <c r="M1699" s="316" t="s">
        <v>2327</v>
      </c>
      <c r="N1699" s="316" t="s">
        <v>1156</v>
      </c>
      <c r="O1699" s="415" t="s">
        <v>2200</v>
      </c>
      <c r="P1699" s="318" t="s">
        <v>1156</v>
      </c>
      <c r="Q1699" s="293" t="s">
        <v>2201</v>
      </c>
      <c r="R1699" s="293">
        <v>1</v>
      </c>
      <c r="S1699" s="517">
        <v>30000</v>
      </c>
      <c r="T1699" s="520" t="e">
        <f>+[1]!Tabla46[[#This Row],[Precio Unitario]]*[1]!Tabla46[[#This Row],[Cantidad de Insumos]]</f>
        <v>#REF!</v>
      </c>
      <c r="U1699" s="414">
        <v>265801</v>
      </c>
      <c r="V1699" s="328" t="s">
        <v>926</v>
      </c>
      <c r="W1699" s="420"/>
    </row>
    <row r="1700" spans="2:23" ht="18.75" hidden="1" customHeight="1" x14ac:dyDescent="0.2">
      <c r="B1700" s="419" t="e">
        <f>IF(Tabla46[[#This Row],[Tipos de Acciones]]="","",CONCATENATE(Tabla46[[#This Row],[POA]],".",Tabla46[[#This Row],[SRS]],".",Tabla46[[#This Row],[AREA]],".",Tabla46[[#This Row],[TIPO]]))</f>
        <v>#REF!</v>
      </c>
      <c r="C1700" s="419" t="e">
        <f>IF(Tabla46[[#This Row],[Tipos de Acciones]]="","",'Formulario PPGR1'!#REF!)</f>
        <v>#REF!</v>
      </c>
      <c r="D1700" s="419" t="e">
        <f>IF(Tabla46[[#This Row],[Tipos de Acciones]]="","",'Formulario PPGR1'!#REF!)</f>
        <v>#REF!</v>
      </c>
      <c r="E1700" s="419" t="e">
        <f>IF(Tabla46[[#This Row],[Tipos de Acciones]]="","",'Formulario PPGR1'!#REF!)</f>
        <v>#REF!</v>
      </c>
      <c r="F1700" s="419" t="e">
        <f>IF(Tabla46[[#This Row],[Tipos de Acciones]]="","",'Formulario PPGR1'!#REF!)</f>
        <v>#REF!</v>
      </c>
      <c r="G1700" s="416" t="s">
        <v>934</v>
      </c>
      <c r="H1700" s="416" t="s">
        <v>2209</v>
      </c>
      <c r="I1700" s="417" t="s">
        <v>2200</v>
      </c>
      <c r="J1700" s="416" t="s">
        <v>2248</v>
      </c>
      <c r="K1700" s="418" t="s">
        <v>2248</v>
      </c>
      <c r="L1700" s="416" t="s">
        <v>469</v>
      </c>
      <c r="M1700" s="316" t="s">
        <v>2327</v>
      </c>
      <c r="N1700" s="316" t="s">
        <v>1156</v>
      </c>
      <c r="O1700" s="415" t="s">
        <v>2200</v>
      </c>
      <c r="P1700" s="318" t="s">
        <v>1156</v>
      </c>
      <c r="Q1700" s="293" t="s">
        <v>2201</v>
      </c>
      <c r="R1700" s="293">
        <v>3</v>
      </c>
      <c r="S1700" s="517">
        <v>5000</v>
      </c>
      <c r="T1700" s="520" t="e">
        <f>+[1]!Tabla46[[#This Row],[Precio Unitario]]*[1]!Tabla46[[#This Row],[Cantidad de Insumos]]</f>
        <v>#REF!</v>
      </c>
      <c r="U1700" s="414">
        <v>265801</v>
      </c>
      <c r="V1700" s="328" t="s">
        <v>926</v>
      </c>
      <c r="W1700" s="420"/>
    </row>
    <row r="1701" spans="2:23" ht="18.75" hidden="1" customHeight="1" x14ac:dyDescent="0.2">
      <c r="B1701" s="419" t="e">
        <f>IF(Tabla46[[#This Row],[Tipos de Acciones]]="","",CONCATENATE(Tabla46[[#This Row],[POA]],".",Tabla46[[#This Row],[SRS]],".",Tabla46[[#This Row],[AREA]],".",Tabla46[[#This Row],[TIPO]]))</f>
        <v>#REF!</v>
      </c>
      <c r="C1701" s="419" t="e">
        <f>IF(Tabla46[[#This Row],[Tipos de Acciones]]="","",'Formulario PPGR1'!#REF!)</f>
        <v>#REF!</v>
      </c>
      <c r="D1701" s="419" t="e">
        <f>IF(Tabla46[[#This Row],[Tipos de Acciones]]="","",'Formulario PPGR1'!#REF!)</f>
        <v>#REF!</v>
      </c>
      <c r="E1701" s="419" t="e">
        <f>IF(Tabla46[[#This Row],[Tipos de Acciones]]="","",'Formulario PPGR1'!#REF!)</f>
        <v>#REF!</v>
      </c>
      <c r="F1701" s="419" t="e">
        <f>IF(Tabla46[[#This Row],[Tipos de Acciones]]="","",'Formulario PPGR1'!#REF!)</f>
        <v>#REF!</v>
      </c>
      <c r="G1701" s="416" t="s">
        <v>936</v>
      </c>
      <c r="H1701" s="416" t="s">
        <v>2221</v>
      </c>
      <c r="I1701" s="417" t="s">
        <v>2244</v>
      </c>
      <c r="J1701" s="416" t="s">
        <v>2244</v>
      </c>
      <c r="K1701" s="418" t="s">
        <v>2245</v>
      </c>
      <c r="L1701" s="416" t="s">
        <v>469</v>
      </c>
      <c r="M1701" s="316" t="s">
        <v>2327</v>
      </c>
      <c r="N1701" s="316" t="s">
        <v>1156</v>
      </c>
      <c r="O1701" s="415" t="s">
        <v>2200</v>
      </c>
      <c r="P1701" s="318" t="s">
        <v>1156</v>
      </c>
      <c r="Q1701" s="293" t="s">
        <v>2201</v>
      </c>
      <c r="R1701" s="293">
        <v>1</v>
      </c>
      <c r="S1701" s="517">
        <v>14666.65</v>
      </c>
      <c r="T1701" s="520" t="e">
        <f>+[1]!Tabla46[[#This Row],[Precio Unitario]]*[1]!Tabla46[[#This Row],[Cantidad de Insumos]]</f>
        <v>#REF!</v>
      </c>
      <c r="U1701" s="414">
        <v>239601</v>
      </c>
      <c r="V1701" s="328" t="s">
        <v>926</v>
      </c>
      <c r="W1701" s="420"/>
    </row>
    <row r="1702" spans="2:23" ht="18.75" hidden="1" customHeight="1" x14ac:dyDescent="0.2">
      <c r="B1702" s="419" t="e">
        <f>IF(Tabla46[[#This Row],[Tipos de Acciones]]="","",CONCATENATE(Tabla46[[#This Row],[POA]],".",Tabla46[[#This Row],[SRS]],".",Tabla46[[#This Row],[AREA]],".",Tabla46[[#This Row],[TIPO]]))</f>
        <v>#REF!</v>
      </c>
      <c r="C1702" s="419" t="e">
        <f>IF(Tabla46[[#This Row],[Tipos de Acciones]]="","",'Formulario PPGR1'!#REF!)</f>
        <v>#REF!</v>
      </c>
      <c r="D1702" s="419" t="e">
        <f>IF(Tabla46[[#This Row],[Tipos de Acciones]]="","",'Formulario PPGR1'!#REF!)</f>
        <v>#REF!</v>
      </c>
      <c r="E1702" s="419" t="e">
        <f>IF(Tabla46[[#This Row],[Tipos de Acciones]]="","",'Formulario PPGR1'!#REF!)</f>
        <v>#REF!</v>
      </c>
      <c r="F1702" s="419" t="e">
        <f>IF(Tabla46[[#This Row],[Tipos de Acciones]]="","",'Formulario PPGR1'!#REF!)</f>
        <v>#REF!</v>
      </c>
      <c r="G1702" s="416" t="s">
        <v>936</v>
      </c>
      <c r="H1702" s="416" t="s">
        <v>2221</v>
      </c>
      <c r="I1702" s="417" t="s">
        <v>2246</v>
      </c>
      <c r="J1702" s="416" t="s">
        <v>2246</v>
      </c>
      <c r="K1702" s="418" t="s">
        <v>2247</v>
      </c>
      <c r="L1702" s="416" t="s">
        <v>469</v>
      </c>
      <c r="M1702" s="316" t="s">
        <v>2327</v>
      </c>
      <c r="N1702" s="316" t="s">
        <v>1156</v>
      </c>
      <c r="O1702" s="415" t="s">
        <v>2200</v>
      </c>
      <c r="P1702" s="318" t="s">
        <v>1156</v>
      </c>
      <c r="Q1702" s="293" t="s">
        <v>2201</v>
      </c>
      <c r="R1702" s="293">
        <v>1</v>
      </c>
      <c r="S1702" s="517">
        <v>257712</v>
      </c>
      <c r="T1702" s="520" t="e">
        <f>+[1]!Tabla46[[#This Row],[Precio Unitario]]*[1]!Tabla46[[#This Row],[Cantidad de Insumos]]</f>
        <v>#REF!</v>
      </c>
      <c r="U1702" s="414">
        <v>261401</v>
      </c>
      <c r="V1702" s="328" t="s">
        <v>926</v>
      </c>
      <c r="W1702" s="420"/>
    </row>
    <row r="1703" spans="2:23" ht="18.75" hidden="1" customHeight="1" x14ac:dyDescent="0.2">
      <c r="B1703" s="419" t="e">
        <f>IF(Tabla46[[#This Row],[Tipos de Acciones]]="","",CONCATENATE(Tabla46[[#This Row],[POA]],".",Tabla46[[#This Row],[SRS]],".",Tabla46[[#This Row],[AREA]],".",Tabla46[[#This Row],[TIPO]]))</f>
        <v>#REF!</v>
      </c>
      <c r="C1703" s="419" t="e">
        <f>IF(Tabla46[[#This Row],[Tipos de Acciones]]="","",'Formulario PPGR1'!#REF!)</f>
        <v>#REF!</v>
      </c>
      <c r="D1703" s="419" t="e">
        <f>IF(Tabla46[[#This Row],[Tipos de Acciones]]="","",'Formulario PPGR1'!#REF!)</f>
        <v>#REF!</v>
      </c>
      <c r="E1703" s="419" t="e">
        <f>IF(Tabla46[[#This Row],[Tipos de Acciones]]="","",'Formulario PPGR1'!#REF!)</f>
        <v>#REF!</v>
      </c>
      <c r="F1703" s="419" t="e">
        <f>IF(Tabla46[[#This Row],[Tipos de Acciones]]="","",'Formulario PPGR1'!#REF!)</f>
        <v>#REF!</v>
      </c>
      <c r="G1703" s="416" t="s">
        <v>936</v>
      </c>
      <c r="H1703" s="416" t="s">
        <v>2221</v>
      </c>
      <c r="I1703" s="417" t="s">
        <v>2236</v>
      </c>
      <c r="J1703" s="416" t="s">
        <v>2236</v>
      </c>
      <c r="K1703" s="418" t="s">
        <v>2238</v>
      </c>
      <c r="L1703" s="416" t="s">
        <v>469</v>
      </c>
      <c r="M1703" s="316" t="s">
        <v>2327</v>
      </c>
      <c r="N1703" s="316" t="s">
        <v>1156</v>
      </c>
      <c r="O1703" s="415" t="s">
        <v>2200</v>
      </c>
      <c r="P1703" s="318" t="s">
        <v>1156</v>
      </c>
      <c r="Q1703" s="293" t="s">
        <v>2201</v>
      </c>
      <c r="R1703" s="293">
        <v>2</v>
      </c>
      <c r="S1703" s="517">
        <v>4500</v>
      </c>
      <c r="T1703" s="520" t="e">
        <f>+[1]!Tabla46[[#This Row],[Precio Unitario]]*[1]!Tabla46[[#This Row],[Cantidad de Insumos]]</f>
        <v>#REF!</v>
      </c>
      <c r="U1703" s="414">
        <v>239301</v>
      </c>
      <c r="V1703" s="328" t="s">
        <v>926</v>
      </c>
      <c r="W1703" s="420"/>
    </row>
    <row r="1704" spans="2:23" ht="18.75" hidden="1" customHeight="1" x14ac:dyDescent="0.2">
      <c r="B1704" s="419" t="e">
        <f>IF(Tabla46[[#This Row],[Tipos de Acciones]]="","",CONCATENATE(Tabla46[[#This Row],[POA]],".",Tabla46[[#This Row],[SRS]],".",Tabla46[[#This Row],[AREA]],".",Tabla46[[#This Row],[TIPO]]))</f>
        <v>#REF!</v>
      </c>
      <c r="C1704" s="419" t="e">
        <f>IF(Tabla46[[#This Row],[Tipos de Acciones]]="","",'Formulario PPGR1'!#REF!)</f>
        <v>#REF!</v>
      </c>
      <c r="D1704" s="419" t="e">
        <f>IF(Tabla46[[#This Row],[Tipos de Acciones]]="","",'Formulario PPGR1'!#REF!)</f>
        <v>#REF!</v>
      </c>
      <c r="E1704" s="419" t="e">
        <f>IF(Tabla46[[#This Row],[Tipos de Acciones]]="","",'Formulario PPGR1'!#REF!)</f>
        <v>#REF!</v>
      </c>
      <c r="F1704" s="419" t="e">
        <f>IF(Tabla46[[#This Row],[Tipos de Acciones]]="","",'Formulario PPGR1'!#REF!)</f>
        <v>#REF!</v>
      </c>
      <c r="G1704" s="416" t="s">
        <v>936</v>
      </c>
      <c r="H1704" s="416" t="s">
        <v>2221</v>
      </c>
      <c r="I1704" s="417" t="s">
        <v>2227</v>
      </c>
      <c r="J1704" s="416" t="s">
        <v>2227</v>
      </c>
      <c r="K1704" s="418" t="s">
        <v>2228</v>
      </c>
      <c r="L1704" s="416" t="s">
        <v>469</v>
      </c>
      <c r="M1704" s="316" t="s">
        <v>2327</v>
      </c>
      <c r="N1704" s="316" t="s">
        <v>1156</v>
      </c>
      <c r="O1704" s="415" t="s">
        <v>2200</v>
      </c>
      <c r="P1704" s="318" t="s">
        <v>1156</v>
      </c>
      <c r="Q1704" s="293" t="s">
        <v>2201</v>
      </c>
      <c r="R1704" s="293">
        <v>1</v>
      </c>
      <c r="S1704" s="517">
        <v>12836.04</v>
      </c>
      <c r="T1704" s="520" t="e">
        <f>+[1]!Tabla46[[#This Row],[Precio Unitario]]*[1]!Tabla46[[#This Row],[Cantidad de Insumos]]</f>
        <v>#REF!</v>
      </c>
      <c r="U1704" s="414">
        <v>239301</v>
      </c>
      <c r="V1704" s="328" t="s">
        <v>926</v>
      </c>
      <c r="W1704" s="420"/>
    </row>
    <row r="1705" spans="2:23" ht="18.75" customHeight="1" x14ac:dyDescent="0.2">
      <c r="B1705" s="419" t="e">
        <f>IF(Tabla46[[#This Row],[Tipos de Acciones]]="","",CONCATENATE(Tabla46[[#This Row],[POA]],".",Tabla46[[#This Row],[SRS]],".",Tabla46[[#This Row],[AREA]],".",Tabla46[[#This Row],[TIPO]]))</f>
        <v>#REF!</v>
      </c>
      <c r="C1705" s="419" t="e">
        <f>IF(Tabla46[[#This Row],[Tipos de Acciones]]="","",'Formulario PPGR1'!#REF!)</f>
        <v>#REF!</v>
      </c>
      <c r="D1705" s="419" t="e">
        <f>IF(Tabla46[[#This Row],[Tipos de Acciones]]="","",'Formulario PPGR1'!#REF!)</f>
        <v>#REF!</v>
      </c>
      <c r="E1705" s="419" t="e">
        <f>IF(Tabla46[[#This Row],[Tipos de Acciones]]="","",'Formulario PPGR1'!#REF!)</f>
        <v>#REF!</v>
      </c>
      <c r="F1705" s="419" t="e">
        <f>IF(Tabla46[[#This Row],[Tipos de Acciones]]="","",'Formulario PPGR1'!#REF!)</f>
        <v>#REF!</v>
      </c>
      <c r="G1705" s="416" t="s">
        <v>936</v>
      </c>
      <c r="H1705" s="416" t="s">
        <v>2221</v>
      </c>
      <c r="I1705" s="417" t="s">
        <v>2229</v>
      </c>
      <c r="J1705" s="416" t="s">
        <v>2229</v>
      </c>
      <c r="K1705" s="418" t="s">
        <v>2230</v>
      </c>
      <c r="L1705" s="416" t="s">
        <v>469</v>
      </c>
      <c r="M1705" s="316" t="s">
        <v>2327</v>
      </c>
      <c r="N1705" s="316" t="s">
        <v>1156</v>
      </c>
      <c r="O1705" s="415" t="s">
        <v>2200</v>
      </c>
      <c r="P1705" s="318" t="s">
        <v>1156</v>
      </c>
      <c r="Q1705" s="293" t="s">
        <v>2201</v>
      </c>
      <c r="R1705" s="293">
        <v>1</v>
      </c>
      <c r="S1705" s="517">
        <v>180000</v>
      </c>
      <c r="T1705" s="520" t="e">
        <f>+[1]!Tabla46[[#This Row],[Precio Unitario]]*[1]!Tabla46[[#This Row],[Cantidad de Insumos]]</f>
        <v>#REF!</v>
      </c>
      <c r="U1705" s="414">
        <v>263101</v>
      </c>
      <c r="V1705" s="328" t="s">
        <v>926</v>
      </c>
      <c r="W1705" s="420"/>
    </row>
    <row r="1706" spans="2:23" ht="18.75" hidden="1" customHeight="1" x14ac:dyDescent="0.2">
      <c r="B1706" s="419" t="e">
        <f>IF(Tabla46[[#This Row],[Tipos de Acciones]]="","",CONCATENATE(Tabla46[[#This Row],[POA]],".",Tabla46[[#This Row],[SRS]],".",Tabla46[[#This Row],[AREA]],".",Tabla46[[#This Row],[TIPO]]))</f>
        <v>#REF!</v>
      </c>
      <c r="C1706" s="419" t="e">
        <f>IF(Tabla46[[#This Row],[Tipos de Acciones]]="","",'Formulario PPGR1'!#REF!)</f>
        <v>#REF!</v>
      </c>
      <c r="D1706" s="419" t="e">
        <f>IF(Tabla46[[#This Row],[Tipos de Acciones]]="","",'Formulario PPGR1'!#REF!)</f>
        <v>#REF!</v>
      </c>
      <c r="E1706" s="419" t="e">
        <f>IF(Tabla46[[#This Row],[Tipos de Acciones]]="","",'Formulario PPGR1'!#REF!)</f>
        <v>#REF!</v>
      </c>
      <c r="F1706" s="419" t="e">
        <f>IF(Tabla46[[#This Row],[Tipos de Acciones]]="","",'Formulario PPGR1'!#REF!)</f>
        <v>#REF!</v>
      </c>
      <c r="G1706" s="416" t="s">
        <v>934</v>
      </c>
      <c r="H1706" s="416" t="s">
        <v>2206</v>
      </c>
      <c r="I1706" s="417" t="s">
        <v>2212</v>
      </c>
      <c r="J1706" s="416" t="s">
        <v>2212</v>
      </c>
      <c r="K1706" s="418" t="s">
        <v>2213</v>
      </c>
      <c r="L1706" s="416" t="s">
        <v>469</v>
      </c>
      <c r="M1706" s="316" t="s">
        <v>2327</v>
      </c>
      <c r="N1706" s="316" t="s">
        <v>1156</v>
      </c>
      <c r="O1706" s="415" t="s">
        <v>2200</v>
      </c>
      <c r="P1706" s="318" t="s">
        <v>1156</v>
      </c>
      <c r="Q1706" s="293" t="s">
        <v>2201</v>
      </c>
      <c r="R1706" s="293">
        <v>3</v>
      </c>
      <c r="S1706" s="517">
        <v>5000</v>
      </c>
      <c r="T1706" s="520" t="e">
        <f>+[1]!Tabla46[[#This Row],[Precio Unitario]]*[1]!Tabla46[[#This Row],[Cantidad de Insumos]]</f>
        <v>#REF!</v>
      </c>
      <c r="U1706" s="414">
        <v>261301</v>
      </c>
      <c r="V1706" s="328" t="s">
        <v>926</v>
      </c>
      <c r="W1706" s="420"/>
    </row>
    <row r="1707" spans="2:23" ht="18.75" hidden="1" customHeight="1" x14ac:dyDescent="0.2">
      <c r="B1707" s="419" t="e">
        <f>IF(Tabla46[[#This Row],[Tipos de Acciones]]="","",CONCATENATE(Tabla46[[#This Row],[POA]],".",Tabla46[[#This Row],[SRS]],".",Tabla46[[#This Row],[AREA]],".",Tabla46[[#This Row],[TIPO]]))</f>
        <v>#REF!</v>
      </c>
      <c r="C1707" s="419" t="e">
        <f>IF(Tabla46[[#This Row],[Tipos de Acciones]]="","",'Formulario PPGR1'!#REF!)</f>
        <v>#REF!</v>
      </c>
      <c r="D1707" s="419" t="e">
        <f>IF(Tabla46[[#This Row],[Tipos de Acciones]]="","",'Formulario PPGR1'!#REF!)</f>
        <v>#REF!</v>
      </c>
      <c r="E1707" s="419" t="e">
        <f>IF(Tabla46[[#This Row],[Tipos de Acciones]]="","",'Formulario PPGR1'!#REF!)</f>
        <v>#REF!</v>
      </c>
      <c r="F1707" s="419" t="e">
        <f>IF(Tabla46[[#This Row],[Tipos de Acciones]]="","",'Formulario PPGR1'!#REF!)</f>
        <v>#REF!</v>
      </c>
      <c r="G1707" s="416" t="s">
        <v>936</v>
      </c>
      <c r="H1707" s="416" t="s">
        <v>2215</v>
      </c>
      <c r="I1707" s="417" t="s">
        <v>2216</v>
      </c>
      <c r="J1707" s="416" t="s">
        <v>2216</v>
      </c>
      <c r="K1707" s="418" t="s">
        <v>2217</v>
      </c>
      <c r="L1707" s="416" t="s">
        <v>469</v>
      </c>
      <c r="M1707" s="316" t="s">
        <v>2327</v>
      </c>
      <c r="N1707" s="316" t="s">
        <v>1156</v>
      </c>
      <c r="O1707" s="415" t="s">
        <v>2200</v>
      </c>
      <c r="P1707" s="318" t="s">
        <v>1156</v>
      </c>
      <c r="Q1707" s="293" t="s">
        <v>2201</v>
      </c>
      <c r="R1707" s="293">
        <v>1</v>
      </c>
      <c r="S1707" s="517">
        <v>15000</v>
      </c>
      <c r="T1707" s="520" t="e">
        <f>+[1]!Tabla46[[#This Row],[Precio Unitario]]*[1]!Tabla46[[#This Row],[Cantidad de Insumos]]</f>
        <v>#REF!</v>
      </c>
      <c r="U1707" s="414">
        <v>239601</v>
      </c>
      <c r="V1707" s="328" t="s">
        <v>926</v>
      </c>
      <c r="W1707" s="420"/>
    </row>
    <row r="1708" spans="2:23" ht="18.75" hidden="1" customHeight="1" x14ac:dyDescent="0.2">
      <c r="B1708" s="419" t="e">
        <f>IF(Tabla46[[#This Row],[Tipos de Acciones]]="","",CONCATENATE(Tabla46[[#This Row],[POA]],".",Tabla46[[#This Row],[SRS]],".",Tabla46[[#This Row],[AREA]],".",Tabla46[[#This Row],[TIPO]]))</f>
        <v>#REF!</v>
      </c>
      <c r="C1708" s="419" t="e">
        <f>IF(Tabla46[[#This Row],[Tipos de Acciones]]="","",'Formulario PPGR1'!#REF!)</f>
        <v>#REF!</v>
      </c>
      <c r="D1708" s="419" t="e">
        <f>IF(Tabla46[[#This Row],[Tipos de Acciones]]="","",'Formulario PPGR1'!#REF!)</f>
        <v>#REF!</v>
      </c>
      <c r="E1708" s="419" t="e">
        <f>IF(Tabla46[[#This Row],[Tipos de Acciones]]="","",'Formulario PPGR1'!#REF!)</f>
        <v>#REF!</v>
      </c>
      <c r="F1708" s="419" t="e">
        <f>IF(Tabla46[[#This Row],[Tipos de Acciones]]="","",'Formulario PPGR1'!#REF!)</f>
        <v>#REF!</v>
      </c>
      <c r="G1708" s="416" t="s">
        <v>936</v>
      </c>
      <c r="H1708" s="416" t="s">
        <v>2221</v>
      </c>
      <c r="I1708" s="417" t="s">
        <v>2236</v>
      </c>
      <c r="J1708" s="416" t="s">
        <v>2236</v>
      </c>
      <c r="K1708" s="418" t="s">
        <v>2240</v>
      </c>
      <c r="L1708" s="416" t="s">
        <v>469</v>
      </c>
      <c r="M1708" s="316" t="s">
        <v>2328</v>
      </c>
      <c r="N1708" s="316" t="s">
        <v>1156</v>
      </c>
      <c r="O1708" s="415" t="s">
        <v>2200</v>
      </c>
      <c r="P1708" s="318" t="s">
        <v>1156</v>
      </c>
      <c r="Q1708" s="293" t="s">
        <v>2201</v>
      </c>
      <c r="R1708" s="293">
        <v>2</v>
      </c>
      <c r="S1708" s="517">
        <v>4500</v>
      </c>
      <c r="T1708" s="520" t="e">
        <f>+[1]!Tabla46[[#This Row],[Precio Unitario]]*[1]!Tabla46[[#This Row],[Cantidad de Insumos]]</f>
        <v>#REF!</v>
      </c>
      <c r="U1708" s="414">
        <v>239301</v>
      </c>
      <c r="V1708" s="328" t="s">
        <v>926</v>
      </c>
      <c r="W1708" s="420"/>
    </row>
    <row r="1709" spans="2:23" ht="18.75" hidden="1" customHeight="1" x14ac:dyDescent="0.2">
      <c r="B1709" s="419" t="e">
        <f>IF(Tabla46[[#This Row],[Tipos de Acciones]]="","",CONCATENATE(Tabla46[[#This Row],[POA]],".",Tabla46[[#This Row],[SRS]],".",Tabla46[[#This Row],[AREA]],".",Tabla46[[#This Row],[TIPO]]))</f>
        <v>#REF!</v>
      </c>
      <c r="C1709" s="419" t="e">
        <f>IF(Tabla46[[#This Row],[Tipos de Acciones]]="","",'Formulario PPGR1'!#REF!)</f>
        <v>#REF!</v>
      </c>
      <c r="D1709" s="419" t="e">
        <f>IF(Tabla46[[#This Row],[Tipos de Acciones]]="","",'Formulario PPGR1'!#REF!)</f>
        <v>#REF!</v>
      </c>
      <c r="E1709" s="419" t="e">
        <f>IF(Tabla46[[#This Row],[Tipos de Acciones]]="","",'Formulario PPGR1'!#REF!)</f>
        <v>#REF!</v>
      </c>
      <c r="F1709" s="419" t="e">
        <f>IF(Tabla46[[#This Row],[Tipos de Acciones]]="","",'Formulario PPGR1'!#REF!)</f>
        <v>#REF!</v>
      </c>
      <c r="G1709" s="416" t="s">
        <v>936</v>
      </c>
      <c r="H1709" s="416" t="s">
        <v>2221</v>
      </c>
      <c r="I1709" s="417" t="s">
        <v>2241</v>
      </c>
      <c r="J1709" s="416" t="s">
        <v>2241</v>
      </c>
      <c r="K1709" s="418" t="s">
        <v>2242</v>
      </c>
      <c r="L1709" s="416" t="s">
        <v>469</v>
      </c>
      <c r="M1709" s="316" t="s">
        <v>2328</v>
      </c>
      <c r="N1709" s="316" t="s">
        <v>1156</v>
      </c>
      <c r="O1709" s="415" t="s">
        <v>2200</v>
      </c>
      <c r="P1709" s="318" t="s">
        <v>1156</v>
      </c>
      <c r="Q1709" s="293" t="s">
        <v>2201</v>
      </c>
      <c r="R1709" s="293">
        <v>2</v>
      </c>
      <c r="S1709" s="517">
        <v>980</v>
      </c>
      <c r="T1709" s="520" t="e">
        <f>+[1]!Tabla46[[#This Row],[Precio Unitario]]*[1]!Tabla46[[#This Row],[Cantidad de Insumos]]</f>
        <v>#REF!</v>
      </c>
      <c r="U1709" s="414">
        <v>239301</v>
      </c>
      <c r="V1709" s="328" t="s">
        <v>926</v>
      </c>
      <c r="W1709" s="420"/>
    </row>
    <row r="1710" spans="2:23" ht="18.75" hidden="1" customHeight="1" x14ac:dyDescent="0.2">
      <c r="B1710" s="419" t="e">
        <f>IF(Tabla46[[#This Row],[Tipos de Acciones]]="","",CONCATENATE(Tabla46[[#This Row],[POA]],".",Tabla46[[#This Row],[SRS]],".",Tabla46[[#This Row],[AREA]],".",Tabla46[[#This Row],[TIPO]]))</f>
        <v>#REF!</v>
      </c>
      <c r="C1710" s="419" t="e">
        <f>IF(Tabla46[[#This Row],[Tipos de Acciones]]="","",'Formulario PPGR1'!#REF!)</f>
        <v>#REF!</v>
      </c>
      <c r="D1710" s="419" t="e">
        <f>IF(Tabla46[[#This Row],[Tipos de Acciones]]="","",'Formulario PPGR1'!#REF!)</f>
        <v>#REF!</v>
      </c>
      <c r="E1710" s="419" t="e">
        <f>IF(Tabla46[[#This Row],[Tipos de Acciones]]="","",'Formulario PPGR1'!#REF!)</f>
        <v>#REF!</v>
      </c>
      <c r="F1710" s="419" t="e">
        <f>IF(Tabla46[[#This Row],[Tipos de Acciones]]="","",'Formulario PPGR1'!#REF!)</f>
        <v>#REF!</v>
      </c>
      <c r="G1710" s="416" t="s">
        <v>936</v>
      </c>
      <c r="H1710" s="416" t="s">
        <v>2221</v>
      </c>
      <c r="I1710" s="417" t="s">
        <v>2241</v>
      </c>
      <c r="J1710" s="416" t="s">
        <v>2241</v>
      </c>
      <c r="K1710" s="418" t="s">
        <v>2243</v>
      </c>
      <c r="L1710" s="416" t="s">
        <v>469</v>
      </c>
      <c r="M1710" s="316" t="s">
        <v>2328</v>
      </c>
      <c r="N1710" s="316" t="s">
        <v>1156</v>
      </c>
      <c r="O1710" s="415" t="s">
        <v>2200</v>
      </c>
      <c r="P1710" s="318" t="s">
        <v>1156</v>
      </c>
      <c r="Q1710" s="293" t="s">
        <v>2201</v>
      </c>
      <c r="R1710" s="293">
        <v>2</v>
      </c>
      <c r="S1710" s="517">
        <v>3520</v>
      </c>
      <c r="T1710" s="520" t="e">
        <f>+[1]!Tabla46[[#This Row],[Precio Unitario]]*[1]!Tabla46[[#This Row],[Cantidad de Insumos]]</f>
        <v>#REF!</v>
      </c>
      <c r="U1710" s="414">
        <v>239301</v>
      </c>
      <c r="V1710" s="328" t="s">
        <v>926</v>
      </c>
      <c r="W1710" s="420"/>
    </row>
    <row r="1711" spans="2:23" ht="18.75" hidden="1" customHeight="1" x14ac:dyDescent="0.2">
      <c r="B1711" s="419" t="e">
        <f>IF(Tabla46[[#This Row],[Tipos de Acciones]]="","",CONCATENATE(Tabla46[[#This Row],[POA]],".",Tabla46[[#This Row],[SRS]],".",Tabla46[[#This Row],[AREA]],".",Tabla46[[#This Row],[TIPO]]))</f>
        <v>#REF!</v>
      </c>
      <c r="C1711" s="419" t="e">
        <f>IF(Tabla46[[#This Row],[Tipos de Acciones]]="","",'Formulario PPGR1'!#REF!)</f>
        <v>#REF!</v>
      </c>
      <c r="D1711" s="419" t="e">
        <f>IF(Tabla46[[#This Row],[Tipos de Acciones]]="","",'Formulario PPGR1'!#REF!)</f>
        <v>#REF!</v>
      </c>
      <c r="E1711" s="419" t="e">
        <f>IF(Tabla46[[#This Row],[Tipos de Acciones]]="","",'Formulario PPGR1'!#REF!)</f>
        <v>#REF!</v>
      </c>
      <c r="F1711" s="419" t="e">
        <f>IF(Tabla46[[#This Row],[Tipos de Acciones]]="","",'Formulario PPGR1'!#REF!)</f>
        <v>#REF!</v>
      </c>
      <c r="G1711" s="416" t="s">
        <v>936</v>
      </c>
      <c r="H1711" s="416" t="s">
        <v>2221</v>
      </c>
      <c r="I1711" s="417" t="s">
        <v>2244</v>
      </c>
      <c r="J1711" s="416" t="s">
        <v>2244</v>
      </c>
      <c r="K1711" s="418" t="s">
        <v>2245</v>
      </c>
      <c r="L1711" s="416" t="s">
        <v>469</v>
      </c>
      <c r="M1711" s="316" t="s">
        <v>2328</v>
      </c>
      <c r="N1711" s="316" t="s">
        <v>1156</v>
      </c>
      <c r="O1711" s="415" t="s">
        <v>2200</v>
      </c>
      <c r="P1711" s="318" t="s">
        <v>1156</v>
      </c>
      <c r="Q1711" s="293" t="s">
        <v>2201</v>
      </c>
      <c r="R1711" s="293">
        <v>1</v>
      </c>
      <c r="S1711" s="517">
        <v>14666.65</v>
      </c>
      <c r="T1711" s="520" t="e">
        <f>+[1]!Tabla46[[#This Row],[Precio Unitario]]*[1]!Tabla46[[#This Row],[Cantidad de Insumos]]</f>
        <v>#REF!</v>
      </c>
      <c r="U1711" s="414">
        <v>239601</v>
      </c>
      <c r="V1711" s="328" t="s">
        <v>926</v>
      </c>
      <c r="W1711" s="420"/>
    </row>
    <row r="1712" spans="2:23" ht="18.75" hidden="1" customHeight="1" x14ac:dyDescent="0.2">
      <c r="B1712" s="419" t="e">
        <f>IF(Tabla46[[#This Row],[Tipos de Acciones]]="","",CONCATENATE(Tabla46[[#This Row],[POA]],".",Tabla46[[#This Row],[SRS]],".",Tabla46[[#This Row],[AREA]],".",Tabla46[[#This Row],[TIPO]]))</f>
        <v>#REF!</v>
      </c>
      <c r="C1712" s="419" t="e">
        <f>IF(Tabla46[[#This Row],[Tipos de Acciones]]="","",'Formulario PPGR1'!#REF!)</f>
        <v>#REF!</v>
      </c>
      <c r="D1712" s="419" t="e">
        <f>IF(Tabla46[[#This Row],[Tipos de Acciones]]="","",'Formulario PPGR1'!#REF!)</f>
        <v>#REF!</v>
      </c>
      <c r="E1712" s="419" t="e">
        <f>IF(Tabla46[[#This Row],[Tipos de Acciones]]="","",'Formulario PPGR1'!#REF!)</f>
        <v>#REF!</v>
      </c>
      <c r="F1712" s="419" t="e">
        <f>IF(Tabla46[[#This Row],[Tipos de Acciones]]="","",'Formulario PPGR1'!#REF!)</f>
        <v>#REF!</v>
      </c>
      <c r="G1712" s="416" t="s">
        <v>936</v>
      </c>
      <c r="H1712" s="416" t="s">
        <v>2221</v>
      </c>
      <c r="I1712" s="417" t="s">
        <v>2246</v>
      </c>
      <c r="J1712" s="416" t="s">
        <v>2246</v>
      </c>
      <c r="K1712" s="418" t="s">
        <v>2247</v>
      </c>
      <c r="L1712" s="416" t="s">
        <v>469</v>
      </c>
      <c r="M1712" s="316" t="s">
        <v>2328</v>
      </c>
      <c r="N1712" s="316" t="s">
        <v>1156</v>
      </c>
      <c r="O1712" s="415" t="s">
        <v>2200</v>
      </c>
      <c r="P1712" s="318" t="s">
        <v>1156</v>
      </c>
      <c r="Q1712" s="293" t="s">
        <v>2201</v>
      </c>
      <c r="R1712" s="293">
        <v>1</v>
      </c>
      <c r="S1712" s="517">
        <v>257712</v>
      </c>
      <c r="T1712" s="520" t="e">
        <f>+[1]!Tabla46[[#This Row],[Precio Unitario]]*[1]!Tabla46[[#This Row],[Cantidad de Insumos]]</f>
        <v>#REF!</v>
      </c>
      <c r="U1712" s="414">
        <v>261401</v>
      </c>
      <c r="V1712" s="328" t="s">
        <v>926</v>
      </c>
      <c r="W1712" s="420"/>
    </row>
    <row r="1713" spans="2:23" ht="18.75" hidden="1" customHeight="1" x14ac:dyDescent="0.2">
      <c r="B1713" s="419" t="e">
        <f>IF(Tabla46[[#This Row],[Tipos de Acciones]]="","",CONCATENATE(Tabla46[[#This Row],[POA]],".",Tabla46[[#This Row],[SRS]],".",Tabla46[[#This Row],[AREA]],".",Tabla46[[#This Row],[TIPO]]))</f>
        <v>#REF!</v>
      </c>
      <c r="C1713" s="419" t="e">
        <f>IF(Tabla46[[#This Row],[Tipos de Acciones]]="","",'Formulario PPGR1'!#REF!)</f>
        <v>#REF!</v>
      </c>
      <c r="D1713" s="419" t="e">
        <f>IF(Tabla46[[#This Row],[Tipos de Acciones]]="","",'Formulario PPGR1'!#REF!)</f>
        <v>#REF!</v>
      </c>
      <c r="E1713" s="419" t="e">
        <f>IF(Tabla46[[#This Row],[Tipos de Acciones]]="","",'Formulario PPGR1'!#REF!)</f>
        <v>#REF!</v>
      </c>
      <c r="F1713" s="419" t="e">
        <f>IF(Tabla46[[#This Row],[Tipos de Acciones]]="","",'Formulario PPGR1'!#REF!)</f>
        <v>#REF!</v>
      </c>
      <c r="G1713" s="416" t="s">
        <v>936</v>
      </c>
      <c r="H1713" s="416" t="s">
        <v>2209</v>
      </c>
      <c r="I1713" s="417" t="s">
        <v>2200</v>
      </c>
      <c r="J1713" s="416" t="s">
        <v>2248</v>
      </c>
      <c r="K1713" s="418" t="s">
        <v>2248</v>
      </c>
      <c r="L1713" s="416" t="s">
        <v>469</v>
      </c>
      <c r="M1713" s="316" t="s">
        <v>2328</v>
      </c>
      <c r="N1713" s="316" t="s">
        <v>1156</v>
      </c>
      <c r="O1713" s="415" t="s">
        <v>2200</v>
      </c>
      <c r="P1713" s="318" t="s">
        <v>1156</v>
      </c>
      <c r="Q1713" s="293" t="s">
        <v>2201</v>
      </c>
      <c r="R1713" s="293">
        <v>1</v>
      </c>
      <c r="S1713" s="517">
        <v>30000</v>
      </c>
      <c r="T1713" s="520" t="e">
        <f>+[1]!Tabla46[[#This Row],[Precio Unitario]]*[1]!Tabla46[[#This Row],[Cantidad de Insumos]]</f>
        <v>#REF!</v>
      </c>
      <c r="U1713" s="414">
        <v>265801</v>
      </c>
      <c r="V1713" s="328" t="s">
        <v>926</v>
      </c>
      <c r="W1713" s="420"/>
    </row>
    <row r="1714" spans="2:23" ht="18.75" hidden="1" customHeight="1" x14ac:dyDescent="0.2">
      <c r="B1714" s="419" t="e">
        <f>IF(Tabla46[[#This Row],[Tipos de Acciones]]="","",CONCATENATE(Tabla46[[#This Row],[POA]],".",Tabla46[[#This Row],[SRS]],".",Tabla46[[#This Row],[AREA]],".",Tabla46[[#This Row],[TIPO]]))</f>
        <v>#REF!</v>
      </c>
      <c r="C1714" s="419" t="e">
        <f>IF(Tabla46[[#This Row],[Tipos de Acciones]]="","",'Formulario PPGR1'!#REF!)</f>
        <v>#REF!</v>
      </c>
      <c r="D1714" s="419" t="e">
        <f>IF(Tabla46[[#This Row],[Tipos de Acciones]]="","",'Formulario PPGR1'!#REF!)</f>
        <v>#REF!</v>
      </c>
      <c r="E1714" s="419" t="e">
        <f>IF(Tabla46[[#This Row],[Tipos de Acciones]]="","",'Formulario PPGR1'!#REF!)</f>
        <v>#REF!</v>
      </c>
      <c r="F1714" s="419" t="e">
        <f>IF(Tabla46[[#This Row],[Tipos de Acciones]]="","",'Formulario PPGR1'!#REF!)</f>
        <v>#REF!</v>
      </c>
      <c r="G1714" s="416" t="s">
        <v>934</v>
      </c>
      <c r="H1714" s="416" t="s">
        <v>2209</v>
      </c>
      <c r="I1714" s="417" t="s">
        <v>2200</v>
      </c>
      <c r="J1714" s="416" t="s">
        <v>2248</v>
      </c>
      <c r="K1714" s="418" t="s">
        <v>2248</v>
      </c>
      <c r="L1714" s="416" t="s">
        <v>469</v>
      </c>
      <c r="M1714" s="316" t="s">
        <v>2328</v>
      </c>
      <c r="N1714" s="316" t="s">
        <v>1156</v>
      </c>
      <c r="O1714" s="415" t="s">
        <v>2200</v>
      </c>
      <c r="P1714" s="318" t="s">
        <v>1156</v>
      </c>
      <c r="Q1714" s="293" t="s">
        <v>2201</v>
      </c>
      <c r="R1714" s="293">
        <v>3</v>
      </c>
      <c r="S1714" s="517">
        <v>5000</v>
      </c>
      <c r="T1714" s="520" t="e">
        <f>+[1]!Tabla46[[#This Row],[Precio Unitario]]*[1]!Tabla46[[#This Row],[Cantidad de Insumos]]</f>
        <v>#REF!</v>
      </c>
      <c r="U1714" s="414">
        <v>265801</v>
      </c>
      <c r="V1714" s="328" t="s">
        <v>926</v>
      </c>
      <c r="W1714" s="420"/>
    </row>
    <row r="1715" spans="2:23" ht="18.75" hidden="1" customHeight="1" x14ac:dyDescent="0.2">
      <c r="B1715" s="419" t="e">
        <f>IF(Tabla46[[#This Row],[Tipos de Acciones]]="","",CONCATENATE(Tabla46[[#This Row],[POA]],".",Tabla46[[#This Row],[SRS]],".",Tabla46[[#This Row],[AREA]],".",Tabla46[[#This Row],[TIPO]]))</f>
        <v>#REF!</v>
      </c>
      <c r="C1715" s="419" t="e">
        <f>IF(Tabla46[[#This Row],[Tipos de Acciones]]="","",'Formulario PPGR1'!#REF!)</f>
        <v>#REF!</v>
      </c>
      <c r="D1715" s="419" t="e">
        <f>IF(Tabla46[[#This Row],[Tipos de Acciones]]="","",'Formulario PPGR1'!#REF!)</f>
        <v>#REF!</v>
      </c>
      <c r="E1715" s="419" t="e">
        <f>IF(Tabla46[[#This Row],[Tipos de Acciones]]="","",'Formulario PPGR1'!#REF!)</f>
        <v>#REF!</v>
      </c>
      <c r="F1715" s="419" t="e">
        <f>IF(Tabla46[[#This Row],[Tipos de Acciones]]="","",'Formulario PPGR1'!#REF!)</f>
        <v>#REF!</v>
      </c>
      <c r="G1715" s="416" t="s">
        <v>936</v>
      </c>
      <c r="H1715" s="416" t="s">
        <v>2221</v>
      </c>
      <c r="I1715" s="417" t="s">
        <v>2233</v>
      </c>
      <c r="J1715" s="416" t="s">
        <v>2234</v>
      </c>
      <c r="K1715" s="418" t="s">
        <v>2235</v>
      </c>
      <c r="L1715" s="416" t="s">
        <v>469</v>
      </c>
      <c r="M1715" s="316" t="s">
        <v>2328</v>
      </c>
      <c r="N1715" s="316" t="s">
        <v>1156</v>
      </c>
      <c r="O1715" s="415" t="s">
        <v>2200</v>
      </c>
      <c r="P1715" s="318" t="s">
        <v>1156</v>
      </c>
      <c r="Q1715" s="293" t="s">
        <v>2201</v>
      </c>
      <c r="R1715" s="293">
        <v>1</v>
      </c>
      <c r="S1715" s="517">
        <v>8270</v>
      </c>
      <c r="T1715" s="520" t="e">
        <f>+[1]!Tabla46[[#This Row],[Precio Unitario]]*[1]!Tabla46[[#This Row],[Cantidad de Insumos]]</f>
        <v>#REF!</v>
      </c>
      <c r="U1715" s="414">
        <v>239301</v>
      </c>
      <c r="V1715" s="328" t="s">
        <v>926</v>
      </c>
      <c r="W1715" s="420"/>
    </row>
    <row r="1716" spans="2:23" ht="18.75" hidden="1" customHeight="1" x14ac:dyDescent="0.2">
      <c r="B1716" s="419" t="e">
        <f>IF(Tabla46[[#This Row],[Tipos de Acciones]]="","",CONCATENATE(Tabla46[[#This Row],[POA]],".",Tabla46[[#This Row],[SRS]],".",Tabla46[[#This Row],[AREA]],".",Tabla46[[#This Row],[TIPO]]))</f>
        <v>#REF!</v>
      </c>
      <c r="C1716" s="419" t="e">
        <f>IF(Tabla46[[#This Row],[Tipos de Acciones]]="","",'Formulario PPGR1'!#REF!)</f>
        <v>#REF!</v>
      </c>
      <c r="D1716" s="419" t="e">
        <f>IF(Tabla46[[#This Row],[Tipos de Acciones]]="","",'Formulario PPGR1'!#REF!)</f>
        <v>#REF!</v>
      </c>
      <c r="E1716" s="419" t="e">
        <f>IF(Tabla46[[#This Row],[Tipos de Acciones]]="","",'Formulario PPGR1'!#REF!)</f>
        <v>#REF!</v>
      </c>
      <c r="F1716" s="419" t="e">
        <f>IF(Tabla46[[#This Row],[Tipos de Acciones]]="","",'Formulario PPGR1'!#REF!)</f>
        <v>#REF!</v>
      </c>
      <c r="G1716" s="416" t="s">
        <v>936</v>
      </c>
      <c r="H1716" s="416" t="s">
        <v>2221</v>
      </c>
      <c r="I1716" s="417" t="s">
        <v>2233</v>
      </c>
      <c r="J1716" s="416" t="s">
        <v>2234</v>
      </c>
      <c r="K1716" s="418" t="s">
        <v>2251</v>
      </c>
      <c r="L1716" s="416" t="s">
        <v>469</v>
      </c>
      <c r="M1716" s="316" t="s">
        <v>2328</v>
      </c>
      <c r="N1716" s="316" t="s">
        <v>1156</v>
      </c>
      <c r="O1716" s="415" t="s">
        <v>2200</v>
      </c>
      <c r="P1716" s="318" t="s">
        <v>1156</v>
      </c>
      <c r="Q1716" s="293" t="s">
        <v>2201</v>
      </c>
      <c r="R1716" s="293">
        <v>1</v>
      </c>
      <c r="S1716" s="517">
        <v>8270</v>
      </c>
      <c r="T1716" s="520" t="e">
        <f>+[1]!Tabla46[[#This Row],[Precio Unitario]]*[1]!Tabla46[[#This Row],[Cantidad de Insumos]]</f>
        <v>#REF!</v>
      </c>
      <c r="U1716" s="414">
        <v>239301</v>
      </c>
      <c r="V1716" s="328" t="s">
        <v>926</v>
      </c>
      <c r="W1716" s="420"/>
    </row>
    <row r="1717" spans="2:23" ht="18.75" hidden="1" customHeight="1" x14ac:dyDescent="0.2">
      <c r="B1717" s="419" t="e">
        <f>IF(Tabla46[[#This Row],[Tipos de Acciones]]="","",CONCATENATE(Tabla46[[#This Row],[POA]],".",Tabla46[[#This Row],[SRS]],".",Tabla46[[#This Row],[AREA]],".",Tabla46[[#This Row],[TIPO]]))</f>
        <v>#REF!</v>
      </c>
      <c r="C1717" s="419" t="e">
        <f>IF(Tabla46[[#This Row],[Tipos de Acciones]]="","",'Formulario PPGR1'!#REF!)</f>
        <v>#REF!</v>
      </c>
      <c r="D1717" s="419" t="e">
        <f>IF(Tabla46[[#This Row],[Tipos de Acciones]]="","",'Formulario PPGR1'!#REF!)</f>
        <v>#REF!</v>
      </c>
      <c r="E1717" s="419" t="e">
        <f>IF(Tabla46[[#This Row],[Tipos de Acciones]]="","",'Formulario PPGR1'!#REF!)</f>
        <v>#REF!</v>
      </c>
      <c r="F1717" s="419" t="e">
        <f>IF(Tabla46[[#This Row],[Tipos de Acciones]]="","",'Formulario PPGR1'!#REF!)</f>
        <v>#REF!</v>
      </c>
      <c r="G1717" s="416" t="s">
        <v>936</v>
      </c>
      <c r="H1717" s="416" t="s">
        <v>2206</v>
      </c>
      <c r="I1717" s="417" t="s">
        <v>2212</v>
      </c>
      <c r="J1717" s="416" t="s">
        <v>2212</v>
      </c>
      <c r="K1717" s="418" t="s">
        <v>2213</v>
      </c>
      <c r="L1717" s="416" t="s">
        <v>469</v>
      </c>
      <c r="M1717" s="316" t="s">
        <v>2328</v>
      </c>
      <c r="N1717" s="316" t="s">
        <v>1156</v>
      </c>
      <c r="O1717" s="415" t="s">
        <v>2200</v>
      </c>
      <c r="P1717" s="318" t="s">
        <v>1156</v>
      </c>
      <c r="Q1717" s="293" t="s">
        <v>2201</v>
      </c>
      <c r="R1717" s="293">
        <v>1</v>
      </c>
      <c r="S1717" s="517">
        <v>56050</v>
      </c>
      <c r="T1717" s="520" t="e">
        <f>+[1]!Tabla46[[#This Row],[Precio Unitario]]*[1]!Tabla46[[#This Row],[Cantidad de Insumos]]</f>
        <v>#REF!</v>
      </c>
      <c r="U1717" s="414">
        <v>261301</v>
      </c>
      <c r="V1717" s="328" t="s">
        <v>926</v>
      </c>
      <c r="W1717" s="420"/>
    </row>
    <row r="1718" spans="2:23" ht="18.75" hidden="1" customHeight="1" x14ac:dyDescent="0.2">
      <c r="B1718" s="419" t="e">
        <f>IF(Tabla46[[#This Row],[Tipos de Acciones]]="","",CONCATENATE(Tabla46[[#This Row],[POA]],".",Tabla46[[#This Row],[SRS]],".",Tabla46[[#This Row],[AREA]],".",Tabla46[[#This Row],[TIPO]]))</f>
        <v>#REF!</v>
      </c>
      <c r="C1718" s="419" t="e">
        <f>IF(Tabla46[[#This Row],[Tipos de Acciones]]="","",'Formulario PPGR1'!#REF!)</f>
        <v>#REF!</v>
      </c>
      <c r="D1718" s="419" t="e">
        <f>IF(Tabla46[[#This Row],[Tipos de Acciones]]="","",'Formulario PPGR1'!#REF!)</f>
        <v>#REF!</v>
      </c>
      <c r="E1718" s="419" t="e">
        <f>IF(Tabla46[[#This Row],[Tipos de Acciones]]="","",'Formulario PPGR1'!#REF!)</f>
        <v>#REF!</v>
      </c>
      <c r="F1718" s="419" t="e">
        <f>IF(Tabla46[[#This Row],[Tipos de Acciones]]="","",'Formulario PPGR1'!#REF!)</f>
        <v>#REF!</v>
      </c>
      <c r="G1718" s="416" t="s">
        <v>934</v>
      </c>
      <c r="H1718" s="416" t="s">
        <v>2206</v>
      </c>
      <c r="I1718" s="417" t="s">
        <v>2212</v>
      </c>
      <c r="J1718" s="416" t="s">
        <v>2212</v>
      </c>
      <c r="K1718" s="418" t="s">
        <v>2213</v>
      </c>
      <c r="L1718" s="416" t="s">
        <v>469</v>
      </c>
      <c r="M1718" s="316" t="s">
        <v>2328</v>
      </c>
      <c r="N1718" s="316" t="s">
        <v>1156</v>
      </c>
      <c r="O1718" s="415" t="s">
        <v>2200</v>
      </c>
      <c r="P1718" s="318" t="s">
        <v>1156</v>
      </c>
      <c r="Q1718" s="293" t="s">
        <v>2201</v>
      </c>
      <c r="R1718" s="293">
        <v>3</v>
      </c>
      <c r="S1718" s="517">
        <v>5000</v>
      </c>
      <c r="T1718" s="520" t="e">
        <f>+[1]!Tabla46[[#This Row],[Precio Unitario]]*[1]!Tabla46[[#This Row],[Cantidad de Insumos]]</f>
        <v>#REF!</v>
      </c>
      <c r="U1718" s="414">
        <v>261301</v>
      </c>
      <c r="V1718" s="328" t="s">
        <v>926</v>
      </c>
      <c r="W1718" s="420"/>
    </row>
    <row r="1719" spans="2:23" ht="18.75" hidden="1" customHeight="1" x14ac:dyDescent="0.2">
      <c r="B1719" s="419" t="e">
        <f>IF(Tabla46[[#This Row],[Tipos de Acciones]]="","",CONCATENATE(Tabla46[[#This Row],[POA]],".",Tabla46[[#This Row],[SRS]],".",Tabla46[[#This Row],[AREA]],".",Tabla46[[#This Row],[TIPO]]))</f>
        <v>#REF!</v>
      </c>
      <c r="C1719" s="419" t="e">
        <f>IF(Tabla46[[#This Row],[Tipos de Acciones]]="","",'Formulario PPGR1'!#REF!)</f>
        <v>#REF!</v>
      </c>
      <c r="D1719" s="419" t="e">
        <f>IF(Tabla46[[#This Row],[Tipos de Acciones]]="","",'Formulario PPGR1'!#REF!)</f>
        <v>#REF!</v>
      </c>
      <c r="E1719" s="419" t="e">
        <f>IF(Tabla46[[#This Row],[Tipos de Acciones]]="","",'Formulario PPGR1'!#REF!)</f>
        <v>#REF!</v>
      </c>
      <c r="F1719" s="419" t="e">
        <f>IF(Tabla46[[#This Row],[Tipos de Acciones]]="","",'Formulario PPGR1'!#REF!)</f>
        <v>#REF!</v>
      </c>
      <c r="G1719" s="416" t="s">
        <v>936</v>
      </c>
      <c r="H1719" s="416" t="s">
        <v>2215</v>
      </c>
      <c r="I1719" s="417" t="s">
        <v>2216</v>
      </c>
      <c r="J1719" s="416" t="s">
        <v>2216</v>
      </c>
      <c r="K1719" s="418" t="s">
        <v>2217</v>
      </c>
      <c r="L1719" s="416" t="s">
        <v>469</v>
      </c>
      <c r="M1719" s="316" t="s">
        <v>2328</v>
      </c>
      <c r="N1719" s="316" t="s">
        <v>1156</v>
      </c>
      <c r="O1719" s="415" t="s">
        <v>2200</v>
      </c>
      <c r="P1719" s="318" t="s">
        <v>1156</v>
      </c>
      <c r="Q1719" s="293" t="s">
        <v>2201</v>
      </c>
      <c r="R1719" s="293"/>
      <c r="S1719" s="517">
        <v>15000</v>
      </c>
      <c r="T1719" s="520" t="e">
        <f>+[1]!Tabla46[[#This Row],[Precio Unitario]]*[1]!Tabla46[[#This Row],[Cantidad de Insumos]]</f>
        <v>#REF!</v>
      </c>
      <c r="U1719" s="414">
        <v>239601</v>
      </c>
      <c r="V1719" s="328" t="s">
        <v>926</v>
      </c>
      <c r="W1719" s="420"/>
    </row>
    <row r="1720" spans="2:23" ht="18.75" hidden="1" customHeight="1" x14ac:dyDescent="0.2">
      <c r="B1720" s="419" t="e">
        <f>IF(Tabla46[[#This Row],[Tipos de Acciones]]="","",CONCATENATE(Tabla46[[#This Row],[POA]],".",Tabla46[[#This Row],[SRS]],".",Tabla46[[#This Row],[AREA]],".",Tabla46[[#This Row],[TIPO]]))</f>
        <v>#REF!</v>
      </c>
      <c r="C1720" s="419" t="e">
        <f>IF(Tabla46[[#This Row],[Tipos de Acciones]]="","",'Formulario PPGR1'!#REF!)</f>
        <v>#REF!</v>
      </c>
      <c r="D1720" s="419" t="e">
        <f>IF(Tabla46[[#This Row],[Tipos de Acciones]]="","",'Formulario PPGR1'!#REF!)</f>
        <v>#REF!</v>
      </c>
      <c r="E1720" s="419" t="e">
        <f>IF(Tabla46[[#This Row],[Tipos de Acciones]]="","",'Formulario PPGR1'!#REF!)</f>
        <v>#REF!</v>
      </c>
      <c r="F1720" s="419" t="e">
        <f>IF(Tabla46[[#This Row],[Tipos de Acciones]]="","",'Formulario PPGR1'!#REF!)</f>
        <v>#REF!</v>
      </c>
      <c r="G1720" s="416" t="s">
        <v>936</v>
      </c>
      <c r="H1720" s="416" t="s">
        <v>2218</v>
      </c>
      <c r="I1720" s="417" t="s">
        <v>2219</v>
      </c>
      <c r="J1720" s="416" t="s">
        <v>2219</v>
      </c>
      <c r="K1720" s="418" t="s">
        <v>2220</v>
      </c>
      <c r="L1720" s="416" t="s">
        <v>469</v>
      </c>
      <c r="M1720" s="316" t="s">
        <v>2328</v>
      </c>
      <c r="N1720" s="316" t="s">
        <v>1156</v>
      </c>
      <c r="O1720" s="415" t="s">
        <v>2200</v>
      </c>
      <c r="P1720" s="318" t="s">
        <v>1156</v>
      </c>
      <c r="Q1720" s="293" t="s">
        <v>2201</v>
      </c>
      <c r="R1720" s="293">
        <v>2</v>
      </c>
      <c r="S1720" s="517">
        <v>8600</v>
      </c>
      <c r="T1720" s="520" t="e">
        <f>+[1]!Tabla46[[#This Row],[Precio Unitario]]*[1]!Tabla46[[#This Row],[Cantidad de Insumos]]</f>
        <v>#REF!</v>
      </c>
      <c r="U1720" s="414">
        <v>239601</v>
      </c>
      <c r="V1720" s="328" t="s">
        <v>926</v>
      </c>
      <c r="W1720" s="420"/>
    </row>
    <row r="1721" spans="2:23" ht="18.75" hidden="1" customHeight="1" x14ac:dyDescent="0.2">
      <c r="B1721" s="419" t="e">
        <f>IF(Tabla46[[#This Row],[Tipos de Acciones]]="","",CONCATENATE(Tabla46[[#This Row],[POA]],".",Tabla46[[#This Row],[SRS]],".",Tabla46[[#This Row],[AREA]],".",Tabla46[[#This Row],[TIPO]]))</f>
        <v>#REF!</v>
      </c>
      <c r="C1721" s="419" t="e">
        <f>IF(Tabla46[[#This Row],[Tipos de Acciones]]="","",'Formulario PPGR1'!#REF!)</f>
        <v>#REF!</v>
      </c>
      <c r="D1721" s="419" t="e">
        <f>IF(Tabla46[[#This Row],[Tipos de Acciones]]="","",'Formulario PPGR1'!#REF!)</f>
        <v>#REF!</v>
      </c>
      <c r="E1721" s="419" t="e">
        <f>IF(Tabla46[[#This Row],[Tipos de Acciones]]="","",'Formulario PPGR1'!#REF!)</f>
        <v>#REF!</v>
      </c>
      <c r="F1721" s="419" t="e">
        <f>IF(Tabla46[[#This Row],[Tipos de Acciones]]="","",'Formulario PPGR1'!#REF!)</f>
        <v>#REF!</v>
      </c>
      <c r="G1721" s="416" t="s">
        <v>936</v>
      </c>
      <c r="H1721" s="416" t="s">
        <v>2221</v>
      </c>
      <c r="I1721" s="417" t="s">
        <v>2222</v>
      </c>
      <c r="J1721" s="416" t="s">
        <v>2222</v>
      </c>
      <c r="K1721" s="418" t="s">
        <v>2223</v>
      </c>
      <c r="L1721" s="416" t="s">
        <v>469</v>
      </c>
      <c r="M1721" s="316" t="s">
        <v>2328</v>
      </c>
      <c r="N1721" s="316" t="s">
        <v>1156</v>
      </c>
      <c r="O1721" s="415" t="s">
        <v>2200</v>
      </c>
      <c r="P1721" s="318" t="s">
        <v>1156</v>
      </c>
      <c r="Q1721" s="293" t="s">
        <v>2201</v>
      </c>
      <c r="R1721" s="293">
        <v>2</v>
      </c>
      <c r="S1721" s="517">
        <v>43660</v>
      </c>
      <c r="T1721" s="520" t="e">
        <f>+[1]!Tabla46[[#This Row],[Precio Unitario]]*[1]!Tabla46[[#This Row],[Cantidad de Insumos]]</f>
        <v>#REF!</v>
      </c>
      <c r="U1721" s="414">
        <v>261901</v>
      </c>
      <c r="V1721" s="328" t="s">
        <v>926</v>
      </c>
      <c r="W1721" s="420"/>
    </row>
    <row r="1722" spans="2:23" ht="18.75" hidden="1" customHeight="1" x14ac:dyDescent="0.2">
      <c r="B1722" s="419" t="e">
        <f>IF(Tabla46[[#This Row],[Tipos de Acciones]]="","",CONCATENATE(Tabla46[[#This Row],[POA]],".",Tabla46[[#This Row],[SRS]],".",Tabla46[[#This Row],[AREA]],".",Tabla46[[#This Row],[TIPO]]))</f>
        <v>#REF!</v>
      </c>
      <c r="C1722" s="419" t="e">
        <f>IF(Tabla46[[#This Row],[Tipos de Acciones]]="","",'Formulario PPGR1'!#REF!)</f>
        <v>#REF!</v>
      </c>
      <c r="D1722" s="419" t="e">
        <f>IF(Tabla46[[#This Row],[Tipos de Acciones]]="","",'Formulario PPGR1'!#REF!)</f>
        <v>#REF!</v>
      </c>
      <c r="E1722" s="419" t="e">
        <f>IF(Tabla46[[#This Row],[Tipos de Acciones]]="","",'Formulario PPGR1'!#REF!)</f>
        <v>#REF!</v>
      </c>
      <c r="F1722" s="419" t="e">
        <f>IF(Tabla46[[#This Row],[Tipos de Acciones]]="","",'Formulario PPGR1'!#REF!)</f>
        <v>#REF!</v>
      </c>
      <c r="G1722" s="416" t="s">
        <v>936</v>
      </c>
      <c r="H1722" s="416" t="s">
        <v>2221</v>
      </c>
      <c r="I1722" s="417" t="s">
        <v>2236</v>
      </c>
      <c r="J1722" s="416" t="s">
        <v>2236</v>
      </c>
      <c r="K1722" s="418" t="s">
        <v>2237</v>
      </c>
      <c r="L1722" s="416" t="s">
        <v>469</v>
      </c>
      <c r="M1722" s="316" t="s">
        <v>2328</v>
      </c>
      <c r="N1722" s="316" t="s">
        <v>1156</v>
      </c>
      <c r="O1722" s="415" t="s">
        <v>2200</v>
      </c>
      <c r="P1722" s="318" t="s">
        <v>1156</v>
      </c>
      <c r="Q1722" s="293" t="s">
        <v>2201</v>
      </c>
      <c r="R1722" s="293">
        <v>2</v>
      </c>
      <c r="S1722" s="517">
        <v>15733.33</v>
      </c>
      <c r="T1722" s="520" t="e">
        <f>+[1]!Tabla46[[#This Row],[Precio Unitario]]*[1]!Tabla46[[#This Row],[Cantidad de Insumos]]</f>
        <v>#REF!</v>
      </c>
      <c r="U1722" s="414">
        <v>239301</v>
      </c>
      <c r="V1722" s="328" t="s">
        <v>926</v>
      </c>
      <c r="W1722" s="420"/>
    </row>
    <row r="1723" spans="2:23" ht="18.75" hidden="1" customHeight="1" x14ac:dyDescent="0.2">
      <c r="B1723" s="419" t="e">
        <f>IF(Tabla46[[#This Row],[Tipos de Acciones]]="","",CONCATENATE(Tabla46[[#This Row],[POA]],".",Tabla46[[#This Row],[SRS]],".",Tabla46[[#This Row],[AREA]],".",Tabla46[[#This Row],[TIPO]]))</f>
        <v>#REF!</v>
      </c>
      <c r="C1723" s="419" t="e">
        <f>IF(Tabla46[[#This Row],[Tipos de Acciones]]="","",'Formulario PPGR1'!#REF!)</f>
        <v>#REF!</v>
      </c>
      <c r="D1723" s="419" t="e">
        <f>IF(Tabla46[[#This Row],[Tipos de Acciones]]="","",'Formulario PPGR1'!#REF!)</f>
        <v>#REF!</v>
      </c>
      <c r="E1723" s="419" t="e">
        <f>IF(Tabla46[[#This Row],[Tipos de Acciones]]="","",'Formulario PPGR1'!#REF!)</f>
        <v>#REF!</v>
      </c>
      <c r="F1723" s="419" t="e">
        <f>IF(Tabla46[[#This Row],[Tipos de Acciones]]="","",'Formulario PPGR1'!#REF!)</f>
        <v>#REF!</v>
      </c>
      <c r="G1723" s="416" t="s">
        <v>936</v>
      </c>
      <c r="H1723" s="416" t="s">
        <v>2221</v>
      </c>
      <c r="I1723" s="417" t="s">
        <v>2236</v>
      </c>
      <c r="J1723" s="416" t="s">
        <v>2236</v>
      </c>
      <c r="K1723" s="418" t="s">
        <v>2238</v>
      </c>
      <c r="L1723" s="416" t="s">
        <v>469</v>
      </c>
      <c r="M1723" s="316" t="s">
        <v>2328</v>
      </c>
      <c r="N1723" s="316" t="s">
        <v>1156</v>
      </c>
      <c r="O1723" s="415" t="s">
        <v>2200</v>
      </c>
      <c r="P1723" s="318" t="s">
        <v>1156</v>
      </c>
      <c r="Q1723" s="293" t="s">
        <v>2201</v>
      </c>
      <c r="R1723" s="293">
        <v>2</v>
      </c>
      <c r="S1723" s="517">
        <v>4500</v>
      </c>
      <c r="T1723" s="520" t="e">
        <f>+[1]!Tabla46[[#This Row],[Precio Unitario]]*[1]!Tabla46[[#This Row],[Cantidad de Insumos]]</f>
        <v>#REF!</v>
      </c>
      <c r="U1723" s="414">
        <v>239301</v>
      </c>
      <c r="V1723" s="328" t="s">
        <v>926</v>
      </c>
      <c r="W1723" s="420"/>
    </row>
    <row r="1724" spans="2:23" ht="18.75" hidden="1" customHeight="1" x14ac:dyDescent="0.2">
      <c r="B1724" s="419" t="e">
        <f>IF(Tabla46[[#This Row],[Tipos de Acciones]]="","",CONCATENATE(Tabla46[[#This Row],[POA]],".",Tabla46[[#This Row],[SRS]],".",Tabla46[[#This Row],[AREA]],".",Tabla46[[#This Row],[TIPO]]))</f>
        <v>#REF!</v>
      </c>
      <c r="C1724" s="419" t="e">
        <f>IF(Tabla46[[#This Row],[Tipos de Acciones]]="","",'Formulario PPGR1'!#REF!)</f>
        <v>#REF!</v>
      </c>
      <c r="D1724" s="419" t="e">
        <f>IF(Tabla46[[#This Row],[Tipos de Acciones]]="","",'Formulario PPGR1'!#REF!)</f>
        <v>#REF!</v>
      </c>
      <c r="E1724" s="419" t="e">
        <f>IF(Tabla46[[#This Row],[Tipos de Acciones]]="","",'Formulario PPGR1'!#REF!)</f>
        <v>#REF!</v>
      </c>
      <c r="F1724" s="419" t="e">
        <f>IF(Tabla46[[#This Row],[Tipos de Acciones]]="","",'Formulario PPGR1'!#REF!)</f>
        <v>#REF!</v>
      </c>
      <c r="G1724" s="416" t="s">
        <v>936</v>
      </c>
      <c r="H1724" s="416" t="s">
        <v>2221</v>
      </c>
      <c r="I1724" s="417" t="s">
        <v>2236</v>
      </c>
      <c r="J1724" s="416" t="s">
        <v>2236</v>
      </c>
      <c r="K1724" s="418" t="s">
        <v>2239</v>
      </c>
      <c r="L1724" s="416" t="s">
        <v>469</v>
      </c>
      <c r="M1724" s="316" t="s">
        <v>2328</v>
      </c>
      <c r="N1724" s="316" t="s">
        <v>1156</v>
      </c>
      <c r="O1724" s="415" t="s">
        <v>2200</v>
      </c>
      <c r="P1724" s="318" t="s">
        <v>1156</v>
      </c>
      <c r="Q1724" s="293" t="s">
        <v>2201</v>
      </c>
      <c r="R1724" s="293">
        <v>2</v>
      </c>
      <c r="S1724" s="517">
        <v>15733.33</v>
      </c>
      <c r="T1724" s="520" t="e">
        <f>+[1]!Tabla46[[#This Row],[Precio Unitario]]*[1]!Tabla46[[#This Row],[Cantidad de Insumos]]</f>
        <v>#REF!</v>
      </c>
      <c r="U1724" s="414">
        <v>239301</v>
      </c>
      <c r="V1724" s="328" t="s">
        <v>926</v>
      </c>
      <c r="W1724" s="420"/>
    </row>
    <row r="1725" spans="2:23" ht="18.75" hidden="1" customHeight="1" x14ac:dyDescent="0.2">
      <c r="B1725" s="419" t="e">
        <f>IF(Tabla46[[#This Row],[Tipos de Acciones]]="","",CONCATENATE(Tabla46[[#This Row],[POA]],".",Tabla46[[#This Row],[SRS]],".",Tabla46[[#This Row],[AREA]],".",Tabla46[[#This Row],[TIPO]]))</f>
        <v>#REF!</v>
      </c>
      <c r="C1725" s="419" t="e">
        <f>IF(Tabla46[[#This Row],[Tipos de Acciones]]="","",'Formulario PPGR1'!#REF!)</f>
        <v>#REF!</v>
      </c>
      <c r="D1725" s="419" t="e">
        <f>IF(Tabla46[[#This Row],[Tipos de Acciones]]="","",'Formulario PPGR1'!#REF!)</f>
        <v>#REF!</v>
      </c>
      <c r="E1725" s="419" t="e">
        <f>IF(Tabla46[[#This Row],[Tipos de Acciones]]="","",'Formulario PPGR1'!#REF!)</f>
        <v>#REF!</v>
      </c>
      <c r="F1725" s="419" t="e">
        <f>IF(Tabla46[[#This Row],[Tipos de Acciones]]="","",'Formulario PPGR1'!#REF!)</f>
        <v>#REF!</v>
      </c>
      <c r="G1725" s="416" t="s">
        <v>936</v>
      </c>
      <c r="H1725" s="416" t="s">
        <v>2221</v>
      </c>
      <c r="I1725" s="417" t="s">
        <v>2224</v>
      </c>
      <c r="J1725" s="416" t="s">
        <v>2224</v>
      </c>
      <c r="K1725" s="418" t="s">
        <v>2225</v>
      </c>
      <c r="L1725" s="416" t="s">
        <v>469</v>
      </c>
      <c r="M1725" s="316" t="s">
        <v>2328</v>
      </c>
      <c r="N1725" s="316" t="s">
        <v>1156</v>
      </c>
      <c r="O1725" s="415" t="s">
        <v>2200</v>
      </c>
      <c r="P1725" s="318" t="s">
        <v>1156</v>
      </c>
      <c r="Q1725" s="293" t="s">
        <v>2201</v>
      </c>
      <c r="R1725" s="293">
        <v>1</v>
      </c>
      <c r="S1725" s="517">
        <v>44333.33</v>
      </c>
      <c r="T1725" s="520" t="e">
        <f>+[1]!Tabla46[[#This Row],[Precio Unitario]]*[1]!Tabla46[[#This Row],[Cantidad de Insumos]]</f>
        <v>#REF!</v>
      </c>
      <c r="U1725" s="414">
        <v>239301</v>
      </c>
      <c r="V1725" s="328" t="s">
        <v>926</v>
      </c>
      <c r="W1725" s="420"/>
    </row>
    <row r="1726" spans="2:23" ht="18.75" hidden="1" customHeight="1" x14ac:dyDescent="0.2">
      <c r="B1726" s="419" t="e">
        <f>IF(Tabla46[[#This Row],[Tipos de Acciones]]="","",CONCATENATE(Tabla46[[#This Row],[POA]],".",Tabla46[[#This Row],[SRS]],".",Tabla46[[#This Row],[AREA]],".",Tabla46[[#This Row],[TIPO]]))</f>
        <v>#REF!</v>
      </c>
      <c r="C1726" s="419" t="e">
        <f>IF(Tabla46[[#This Row],[Tipos de Acciones]]="","",'Formulario PPGR1'!#REF!)</f>
        <v>#REF!</v>
      </c>
      <c r="D1726" s="419" t="e">
        <f>IF(Tabla46[[#This Row],[Tipos de Acciones]]="","",'Formulario PPGR1'!#REF!)</f>
        <v>#REF!</v>
      </c>
      <c r="E1726" s="419" t="e">
        <f>IF(Tabla46[[#This Row],[Tipos de Acciones]]="","",'Formulario PPGR1'!#REF!)</f>
        <v>#REF!</v>
      </c>
      <c r="F1726" s="419" t="e">
        <f>IF(Tabla46[[#This Row],[Tipos de Acciones]]="","",'Formulario PPGR1'!#REF!)</f>
        <v>#REF!</v>
      </c>
      <c r="G1726" s="416" t="s">
        <v>936</v>
      </c>
      <c r="H1726" s="416" t="s">
        <v>2221</v>
      </c>
      <c r="I1726" s="417" t="s">
        <v>2222</v>
      </c>
      <c r="J1726" s="416" t="s">
        <v>2222</v>
      </c>
      <c r="K1726" s="418" t="s">
        <v>2226</v>
      </c>
      <c r="L1726" s="416" t="s">
        <v>469</v>
      </c>
      <c r="M1726" s="316" t="s">
        <v>2328</v>
      </c>
      <c r="N1726" s="316" t="s">
        <v>1156</v>
      </c>
      <c r="O1726" s="415" t="s">
        <v>2200</v>
      </c>
      <c r="P1726" s="318" t="s">
        <v>1156</v>
      </c>
      <c r="Q1726" s="293" t="s">
        <v>2201</v>
      </c>
      <c r="R1726" s="293">
        <v>1</v>
      </c>
      <c r="S1726" s="517">
        <v>104465.4</v>
      </c>
      <c r="T1726" s="520" t="e">
        <f>+[1]!Tabla46[[#This Row],[Precio Unitario]]*[1]!Tabla46[[#This Row],[Cantidad de Insumos]]</f>
        <v>#REF!</v>
      </c>
      <c r="U1726" s="414">
        <v>261901</v>
      </c>
      <c r="V1726" s="328" t="s">
        <v>926</v>
      </c>
      <c r="W1726" s="420"/>
    </row>
    <row r="1727" spans="2:23" ht="18.75" hidden="1" customHeight="1" x14ac:dyDescent="0.2">
      <c r="B1727" s="419" t="e">
        <f>IF(Tabla46[[#This Row],[Tipos de Acciones]]="","",CONCATENATE(Tabla46[[#This Row],[POA]],".",Tabla46[[#This Row],[SRS]],".",Tabla46[[#This Row],[AREA]],".",Tabla46[[#This Row],[TIPO]]))</f>
        <v>#REF!</v>
      </c>
      <c r="C1727" s="419" t="e">
        <f>IF(Tabla46[[#This Row],[Tipos de Acciones]]="","",'Formulario PPGR1'!#REF!)</f>
        <v>#REF!</v>
      </c>
      <c r="D1727" s="419" t="e">
        <f>IF(Tabla46[[#This Row],[Tipos de Acciones]]="","",'Formulario PPGR1'!#REF!)</f>
        <v>#REF!</v>
      </c>
      <c r="E1727" s="419" t="e">
        <f>IF(Tabla46[[#This Row],[Tipos de Acciones]]="","",'Formulario PPGR1'!#REF!)</f>
        <v>#REF!</v>
      </c>
      <c r="F1727" s="419" t="e">
        <f>IF(Tabla46[[#This Row],[Tipos de Acciones]]="","",'Formulario PPGR1'!#REF!)</f>
        <v>#REF!</v>
      </c>
      <c r="G1727" s="416" t="s">
        <v>936</v>
      </c>
      <c r="H1727" s="416" t="s">
        <v>2221</v>
      </c>
      <c r="I1727" s="417" t="s">
        <v>2227</v>
      </c>
      <c r="J1727" s="416" t="s">
        <v>2227</v>
      </c>
      <c r="K1727" s="418" t="s">
        <v>2228</v>
      </c>
      <c r="L1727" s="416" t="s">
        <v>469</v>
      </c>
      <c r="M1727" s="316" t="s">
        <v>2328</v>
      </c>
      <c r="N1727" s="316" t="s">
        <v>1156</v>
      </c>
      <c r="O1727" s="415" t="s">
        <v>2200</v>
      </c>
      <c r="P1727" s="318" t="s">
        <v>1156</v>
      </c>
      <c r="Q1727" s="293" t="s">
        <v>2201</v>
      </c>
      <c r="R1727" s="293">
        <v>1</v>
      </c>
      <c r="S1727" s="517">
        <v>12836.04</v>
      </c>
      <c r="T1727" s="520" t="e">
        <f>+[1]!Tabla46[[#This Row],[Precio Unitario]]*[1]!Tabla46[[#This Row],[Cantidad de Insumos]]</f>
        <v>#REF!</v>
      </c>
      <c r="U1727" s="414">
        <v>239301</v>
      </c>
      <c r="V1727" s="328" t="s">
        <v>926</v>
      </c>
      <c r="W1727" s="420"/>
    </row>
    <row r="1728" spans="2:23" ht="18.75" hidden="1" customHeight="1" x14ac:dyDescent="0.2">
      <c r="B1728" s="419" t="e">
        <f>IF(Tabla46[[#This Row],[Tipos de Acciones]]="","",CONCATENATE(Tabla46[[#This Row],[POA]],".",Tabla46[[#This Row],[SRS]],".",Tabla46[[#This Row],[AREA]],".",Tabla46[[#This Row],[TIPO]]))</f>
        <v>#REF!</v>
      </c>
      <c r="C1728" s="419" t="e">
        <f>IF(Tabla46[[#This Row],[Tipos de Acciones]]="","",'Formulario PPGR1'!#REF!)</f>
        <v>#REF!</v>
      </c>
      <c r="D1728" s="419" t="e">
        <f>IF(Tabla46[[#This Row],[Tipos de Acciones]]="","",'Formulario PPGR1'!#REF!)</f>
        <v>#REF!</v>
      </c>
      <c r="E1728" s="419" t="e">
        <f>IF(Tabla46[[#This Row],[Tipos de Acciones]]="","",'Formulario PPGR1'!#REF!)</f>
        <v>#REF!</v>
      </c>
      <c r="F1728" s="419" t="e">
        <f>IF(Tabla46[[#This Row],[Tipos de Acciones]]="","",'Formulario PPGR1'!#REF!)</f>
        <v>#REF!</v>
      </c>
      <c r="G1728" s="416" t="s">
        <v>936</v>
      </c>
      <c r="H1728" s="416" t="s">
        <v>2221</v>
      </c>
      <c r="I1728" s="417" t="s">
        <v>2229</v>
      </c>
      <c r="J1728" s="416" t="s">
        <v>2229</v>
      </c>
      <c r="K1728" s="418" t="s">
        <v>2230</v>
      </c>
      <c r="L1728" s="416" t="s">
        <v>469</v>
      </c>
      <c r="M1728" s="316" t="s">
        <v>2328</v>
      </c>
      <c r="N1728" s="316" t="s">
        <v>1156</v>
      </c>
      <c r="O1728" s="415" t="s">
        <v>2200</v>
      </c>
      <c r="P1728" s="318" t="s">
        <v>1156</v>
      </c>
      <c r="Q1728" s="293" t="s">
        <v>2201</v>
      </c>
      <c r="R1728" s="293">
        <v>1</v>
      </c>
      <c r="S1728" s="517">
        <v>180000</v>
      </c>
      <c r="T1728" s="520" t="e">
        <f>+[1]!Tabla46[[#This Row],[Precio Unitario]]*[1]!Tabla46[[#This Row],[Cantidad de Insumos]]</f>
        <v>#REF!</v>
      </c>
      <c r="U1728" s="414">
        <v>239301</v>
      </c>
      <c r="V1728" s="328" t="s">
        <v>926</v>
      </c>
      <c r="W1728" s="420"/>
    </row>
    <row r="1729" spans="2:23" ht="18.75" hidden="1" customHeight="1" x14ac:dyDescent="0.2">
      <c r="B1729" s="419" t="e">
        <f>IF(Tabla46[[#This Row],[Tipos de Acciones]]="","",CONCATENATE(Tabla46[[#This Row],[POA]],".",Tabla46[[#This Row],[SRS]],".",Tabla46[[#This Row],[AREA]],".",Tabla46[[#This Row],[TIPO]]))</f>
        <v>#REF!</v>
      </c>
      <c r="C1729" s="419" t="e">
        <f>IF(Tabla46[[#This Row],[Tipos de Acciones]]="","",'Formulario PPGR1'!#REF!)</f>
        <v>#REF!</v>
      </c>
      <c r="D1729" s="419" t="e">
        <f>IF(Tabla46[[#This Row],[Tipos de Acciones]]="","",'Formulario PPGR1'!#REF!)</f>
        <v>#REF!</v>
      </c>
      <c r="E1729" s="419" t="e">
        <f>IF(Tabla46[[#This Row],[Tipos de Acciones]]="","",'Formulario PPGR1'!#REF!)</f>
        <v>#REF!</v>
      </c>
      <c r="F1729" s="419" t="e">
        <f>IF(Tabla46[[#This Row],[Tipos de Acciones]]="","",'Formulario PPGR1'!#REF!)</f>
        <v>#REF!</v>
      </c>
      <c r="G1729" s="416" t="s">
        <v>936</v>
      </c>
      <c r="H1729" s="416" t="s">
        <v>2221</v>
      </c>
      <c r="I1729" s="417" t="s">
        <v>2231</v>
      </c>
      <c r="J1729" s="416" t="s">
        <v>2231</v>
      </c>
      <c r="K1729" s="418" t="s">
        <v>2232</v>
      </c>
      <c r="L1729" s="416" t="s">
        <v>469</v>
      </c>
      <c r="M1729" s="316" t="s">
        <v>2328</v>
      </c>
      <c r="N1729" s="316" t="s">
        <v>1156</v>
      </c>
      <c r="O1729" s="415" t="s">
        <v>2200</v>
      </c>
      <c r="P1729" s="318" t="s">
        <v>1156</v>
      </c>
      <c r="Q1729" s="293" t="s">
        <v>2201</v>
      </c>
      <c r="R1729" s="293">
        <v>2</v>
      </c>
      <c r="S1729" s="517">
        <v>32099.97</v>
      </c>
      <c r="T1729" s="520" t="e">
        <f>+[1]!Tabla46[[#This Row],[Precio Unitario]]*[1]!Tabla46[[#This Row],[Cantidad de Insumos]]</f>
        <v>#REF!</v>
      </c>
      <c r="U1729" s="414">
        <v>239301</v>
      </c>
      <c r="V1729" s="328" t="s">
        <v>926</v>
      </c>
      <c r="W1729" s="420"/>
    </row>
    <row r="1730" spans="2:23" ht="18.75" hidden="1" customHeight="1" x14ac:dyDescent="0.2">
      <c r="B1730" s="419" t="e">
        <f>IF(Tabla46[[#This Row],[Tipos de Acciones]]="","",CONCATENATE(Tabla46[[#This Row],[POA]],".",Tabla46[[#This Row],[SRS]],".",Tabla46[[#This Row],[AREA]],".",Tabla46[[#This Row],[TIPO]]))</f>
        <v>#REF!</v>
      </c>
      <c r="C1730" s="419" t="e">
        <f>IF(Tabla46[[#This Row],[Tipos de Acciones]]="","",'Formulario PPGR1'!#REF!)</f>
        <v>#REF!</v>
      </c>
      <c r="D1730" s="419" t="e">
        <f>IF(Tabla46[[#This Row],[Tipos de Acciones]]="","",'Formulario PPGR1'!#REF!)</f>
        <v>#REF!</v>
      </c>
      <c r="E1730" s="419" t="e">
        <f>IF(Tabla46[[#This Row],[Tipos de Acciones]]="","",'Formulario PPGR1'!#REF!)</f>
        <v>#REF!</v>
      </c>
      <c r="F1730" s="419" t="e">
        <f>IF(Tabla46[[#This Row],[Tipos de Acciones]]="","",'Formulario PPGR1'!#REF!)</f>
        <v>#REF!</v>
      </c>
      <c r="G1730" s="416" t="s">
        <v>936</v>
      </c>
      <c r="H1730" s="416" t="s">
        <v>2221</v>
      </c>
      <c r="I1730" s="417" t="s">
        <v>2236</v>
      </c>
      <c r="J1730" s="416" t="s">
        <v>2236</v>
      </c>
      <c r="K1730" s="418" t="s">
        <v>2240</v>
      </c>
      <c r="L1730" s="416" t="s">
        <v>469</v>
      </c>
      <c r="M1730" s="316" t="s">
        <v>2329</v>
      </c>
      <c r="N1730" s="316" t="s">
        <v>1156</v>
      </c>
      <c r="O1730" s="415" t="s">
        <v>2200</v>
      </c>
      <c r="P1730" s="318" t="s">
        <v>1156</v>
      </c>
      <c r="Q1730" s="293" t="s">
        <v>2201</v>
      </c>
      <c r="R1730" s="293">
        <v>2</v>
      </c>
      <c r="S1730" s="517">
        <v>4500</v>
      </c>
      <c r="T1730" s="520" t="e">
        <f>+[1]!Tabla46[[#This Row],[Precio Unitario]]*[1]!Tabla46[[#This Row],[Cantidad de Insumos]]</f>
        <v>#REF!</v>
      </c>
      <c r="U1730" s="414">
        <v>239301</v>
      </c>
      <c r="V1730" s="328" t="s">
        <v>926</v>
      </c>
      <c r="W1730" s="420"/>
    </row>
    <row r="1731" spans="2:23" ht="18.75" hidden="1" customHeight="1" x14ac:dyDescent="0.2">
      <c r="B1731" s="419" t="e">
        <f>IF(Tabla46[[#This Row],[Tipos de Acciones]]="","",CONCATENATE(Tabla46[[#This Row],[POA]],".",Tabla46[[#This Row],[SRS]],".",Tabla46[[#This Row],[AREA]],".",Tabla46[[#This Row],[TIPO]]))</f>
        <v>#REF!</v>
      </c>
      <c r="C1731" s="419" t="e">
        <f>IF(Tabla46[[#This Row],[Tipos de Acciones]]="","",'Formulario PPGR1'!#REF!)</f>
        <v>#REF!</v>
      </c>
      <c r="D1731" s="419" t="e">
        <f>IF(Tabla46[[#This Row],[Tipos de Acciones]]="","",'Formulario PPGR1'!#REF!)</f>
        <v>#REF!</v>
      </c>
      <c r="E1731" s="419" t="e">
        <f>IF(Tabla46[[#This Row],[Tipos de Acciones]]="","",'Formulario PPGR1'!#REF!)</f>
        <v>#REF!</v>
      </c>
      <c r="F1731" s="419" t="e">
        <f>IF(Tabla46[[#This Row],[Tipos de Acciones]]="","",'Formulario PPGR1'!#REF!)</f>
        <v>#REF!</v>
      </c>
      <c r="G1731" s="416" t="s">
        <v>936</v>
      </c>
      <c r="H1731" s="416" t="s">
        <v>2221</v>
      </c>
      <c r="I1731" s="417" t="s">
        <v>2241</v>
      </c>
      <c r="J1731" s="416" t="s">
        <v>2241</v>
      </c>
      <c r="K1731" s="418" t="s">
        <v>2242</v>
      </c>
      <c r="L1731" s="416" t="s">
        <v>469</v>
      </c>
      <c r="M1731" s="316" t="s">
        <v>2329</v>
      </c>
      <c r="N1731" s="316" t="s">
        <v>1156</v>
      </c>
      <c r="O1731" s="415" t="s">
        <v>2200</v>
      </c>
      <c r="P1731" s="318" t="s">
        <v>1156</v>
      </c>
      <c r="Q1731" s="293" t="s">
        <v>2201</v>
      </c>
      <c r="R1731" s="293">
        <v>2</v>
      </c>
      <c r="S1731" s="517">
        <v>980</v>
      </c>
      <c r="T1731" s="520" t="e">
        <f>+[1]!Tabla46[[#This Row],[Precio Unitario]]*[1]!Tabla46[[#This Row],[Cantidad de Insumos]]</f>
        <v>#REF!</v>
      </c>
      <c r="U1731" s="414">
        <v>239301</v>
      </c>
      <c r="V1731" s="328" t="s">
        <v>926</v>
      </c>
      <c r="W1731" s="420"/>
    </row>
    <row r="1732" spans="2:23" ht="18.75" hidden="1" customHeight="1" x14ac:dyDescent="0.2">
      <c r="B1732" s="419" t="e">
        <f>IF(Tabla46[[#This Row],[Tipos de Acciones]]="","",CONCATENATE(Tabla46[[#This Row],[POA]],".",Tabla46[[#This Row],[SRS]],".",Tabla46[[#This Row],[AREA]],".",Tabla46[[#This Row],[TIPO]]))</f>
        <v>#REF!</v>
      </c>
      <c r="C1732" s="419" t="e">
        <f>IF(Tabla46[[#This Row],[Tipos de Acciones]]="","",'Formulario PPGR1'!#REF!)</f>
        <v>#REF!</v>
      </c>
      <c r="D1732" s="419" t="e">
        <f>IF(Tabla46[[#This Row],[Tipos de Acciones]]="","",'Formulario PPGR1'!#REF!)</f>
        <v>#REF!</v>
      </c>
      <c r="E1732" s="419" t="e">
        <f>IF(Tabla46[[#This Row],[Tipos de Acciones]]="","",'Formulario PPGR1'!#REF!)</f>
        <v>#REF!</v>
      </c>
      <c r="F1732" s="419" t="e">
        <f>IF(Tabla46[[#This Row],[Tipos de Acciones]]="","",'Formulario PPGR1'!#REF!)</f>
        <v>#REF!</v>
      </c>
      <c r="G1732" s="416" t="s">
        <v>936</v>
      </c>
      <c r="H1732" s="416" t="s">
        <v>2221</v>
      </c>
      <c r="I1732" s="417" t="s">
        <v>2241</v>
      </c>
      <c r="J1732" s="416" t="s">
        <v>2241</v>
      </c>
      <c r="K1732" s="418" t="s">
        <v>2243</v>
      </c>
      <c r="L1732" s="416" t="s">
        <v>469</v>
      </c>
      <c r="M1732" s="316" t="s">
        <v>2329</v>
      </c>
      <c r="N1732" s="316" t="s">
        <v>1156</v>
      </c>
      <c r="O1732" s="415" t="s">
        <v>2200</v>
      </c>
      <c r="P1732" s="318" t="s">
        <v>1156</v>
      </c>
      <c r="Q1732" s="293" t="s">
        <v>2201</v>
      </c>
      <c r="R1732" s="293">
        <v>2</v>
      </c>
      <c r="S1732" s="517">
        <v>3520</v>
      </c>
      <c r="T1732" s="520" t="e">
        <f>+[1]!Tabla46[[#This Row],[Precio Unitario]]*[1]!Tabla46[[#This Row],[Cantidad de Insumos]]</f>
        <v>#REF!</v>
      </c>
      <c r="U1732" s="414">
        <v>239301</v>
      </c>
      <c r="V1732" s="328" t="s">
        <v>926</v>
      </c>
      <c r="W1732" s="420"/>
    </row>
    <row r="1733" spans="2:23" ht="18.75" hidden="1" customHeight="1" x14ac:dyDescent="0.2">
      <c r="B1733" s="419" t="e">
        <f>IF(Tabla46[[#This Row],[Tipos de Acciones]]="","",CONCATENATE(Tabla46[[#This Row],[POA]],".",Tabla46[[#This Row],[SRS]],".",Tabla46[[#This Row],[AREA]],".",Tabla46[[#This Row],[TIPO]]))</f>
        <v>#REF!</v>
      </c>
      <c r="C1733" s="419" t="e">
        <f>IF(Tabla46[[#This Row],[Tipos de Acciones]]="","",'Formulario PPGR1'!#REF!)</f>
        <v>#REF!</v>
      </c>
      <c r="D1733" s="419" t="e">
        <f>IF(Tabla46[[#This Row],[Tipos de Acciones]]="","",'Formulario PPGR1'!#REF!)</f>
        <v>#REF!</v>
      </c>
      <c r="E1733" s="419" t="e">
        <f>IF(Tabla46[[#This Row],[Tipos de Acciones]]="","",'Formulario PPGR1'!#REF!)</f>
        <v>#REF!</v>
      </c>
      <c r="F1733" s="419" t="e">
        <f>IF(Tabla46[[#This Row],[Tipos de Acciones]]="","",'Formulario PPGR1'!#REF!)</f>
        <v>#REF!</v>
      </c>
      <c r="G1733" s="416" t="s">
        <v>936</v>
      </c>
      <c r="H1733" s="416" t="s">
        <v>2221</v>
      </c>
      <c r="I1733" s="417" t="s">
        <v>2244</v>
      </c>
      <c r="J1733" s="416" t="s">
        <v>2244</v>
      </c>
      <c r="K1733" s="418" t="s">
        <v>2245</v>
      </c>
      <c r="L1733" s="416" t="s">
        <v>469</v>
      </c>
      <c r="M1733" s="316" t="s">
        <v>2329</v>
      </c>
      <c r="N1733" s="316" t="s">
        <v>1156</v>
      </c>
      <c r="O1733" s="415" t="s">
        <v>2200</v>
      </c>
      <c r="P1733" s="318" t="s">
        <v>1156</v>
      </c>
      <c r="Q1733" s="293" t="s">
        <v>2201</v>
      </c>
      <c r="R1733" s="293">
        <v>1</v>
      </c>
      <c r="S1733" s="517">
        <v>14666.65</v>
      </c>
      <c r="T1733" s="520" t="e">
        <f>+[1]!Tabla46[[#This Row],[Precio Unitario]]*[1]!Tabla46[[#This Row],[Cantidad de Insumos]]</f>
        <v>#REF!</v>
      </c>
      <c r="U1733" s="414">
        <v>239601</v>
      </c>
      <c r="V1733" s="328" t="s">
        <v>926</v>
      </c>
      <c r="W1733" s="420"/>
    </row>
    <row r="1734" spans="2:23" ht="18.75" hidden="1" customHeight="1" x14ac:dyDescent="0.2">
      <c r="B1734" s="419" t="e">
        <f>IF(Tabla46[[#This Row],[Tipos de Acciones]]="","",CONCATENATE(Tabla46[[#This Row],[POA]],".",Tabla46[[#This Row],[SRS]],".",Tabla46[[#This Row],[AREA]],".",Tabla46[[#This Row],[TIPO]]))</f>
        <v>#REF!</v>
      </c>
      <c r="C1734" s="419" t="e">
        <f>IF(Tabla46[[#This Row],[Tipos de Acciones]]="","",'Formulario PPGR1'!#REF!)</f>
        <v>#REF!</v>
      </c>
      <c r="D1734" s="419" t="e">
        <f>IF(Tabla46[[#This Row],[Tipos de Acciones]]="","",'Formulario PPGR1'!#REF!)</f>
        <v>#REF!</v>
      </c>
      <c r="E1734" s="419" t="e">
        <f>IF(Tabla46[[#This Row],[Tipos de Acciones]]="","",'Formulario PPGR1'!#REF!)</f>
        <v>#REF!</v>
      </c>
      <c r="F1734" s="419" t="e">
        <f>IF(Tabla46[[#This Row],[Tipos de Acciones]]="","",'Formulario PPGR1'!#REF!)</f>
        <v>#REF!</v>
      </c>
      <c r="G1734" s="416" t="s">
        <v>936</v>
      </c>
      <c r="H1734" s="416" t="s">
        <v>2221</v>
      </c>
      <c r="I1734" s="417" t="s">
        <v>2246</v>
      </c>
      <c r="J1734" s="416" t="s">
        <v>2246</v>
      </c>
      <c r="K1734" s="418" t="s">
        <v>2247</v>
      </c>
      <c r="L1734" s="416" t="s">
        <v>469</v>
      </c>
      <c r="M1734" s="316" t="s">
        <v>2329</v>
      </c>
      <c r="N1734" s="316" t="s">
        <v>1156</v>
      </c>
      <c r="O1734" s="415" t="s">
        <v>2200</v>
      </c>
      <c r="P1734" s="318" t="s">
        <v>1156</v>
      </c>
      <c r="Q1734" s="293" t="s">
        <v>2201</v>
      </c>
      <c r="R1734" s="293">
        <v>1</v>
      </c>
      <c r="S1734" s="517">
        <v>257712</v>
      </c>
      <c r="T1734" s="520" t="e">
        <f>+[1]!Tabla46[[#This Row],[Precio Unitario]]*[1]!Tabla46[[#This Row],[Cantidad de Insumos]]</f>
        <v>#REF!</v>
      </c>
      <c r="U1734" s="414">
        <v>261401</v>
      </c>
      <c r="V1734" s="328" t="s">
        <v>926</v>
      </c>
      <c r="W1734" s="420"/>
    </row>
    <row r="1735" spans="2:23" ht="18.75" hidden="1" customHeight="1" x14ac:dyDescent="0.2">
      <c r="B1735" s="419" t="e">
        <f>IF(Tabla46[[#This Row],[Tipos de Acciones]]="","",CONCATENATE(Tabla46[[#This Row],[POA]],".",Tabla46[[#This Row],[SRS]],".",Tabla46[[#This Row],[AREA]],".",Tabla46[[#This Row],[TIPO]]))</f>
        <v>#REF!</v>
      </c>
      <c r="C1735" s="419" t="e">
        <f>IF(Tabla46[[#This Row],[Tipos de Acciones]]="","",'Formulario PPGR1'!#REF!)</f>
        <v>#REF!</v>
      </c>
      <c r="D1735" s="419" t="e">
        <f>IF(Tabla46[[#This Row],[Tipos de Acciones]]="","",'Formulario PPGR1'!#REF!)</f>
        <v>#REF!</v>
      </c>
      <c r="E1735" s="419" t="e">
        <f>IF(Tabla46[[#This Row],[Tipos de Acciones]]="","",'Formulario PPGR1'!#REF!)</f>
        <v>#REF!</v>
      </c>
      <c r="F1735" s="419" t="e">
        <f>IF(Tabla46[[#This Row],[Tipos de Acciones]]="","",'Formulario PPGR1'!#REF!)</f>
        <v>#REF!</v>
      </c>
      <c r="G1735" s="416" t="s">
        <v>936</v>
      </c>
      <c r="H1735" s="416" t="s">
        <v>2209</v>
      </c>
      <c r="I1735" s="417" t="s">
        <v>2200</v>
      </c>
      <c r="J1735" s="416" t="s">
        <v>2248</v>
      </c>
      <c r="K1735" s="418" t="s">
        <v>2248</v>
      </c>
      <c r="L1735" s="416" t="s">
        <v>469</v>
      </c>
      <c r="M1735" s="316" t="s">
        <v>2329</v>
      </c>
      <c r="N1735" s="316" t="s">
        <v>1156</v>
      </c>
      <c r="O1735" s="415" t="s">
        <v>2200</v>
      </c>
      <c r="P1735" s="318" t="s">
        <v>1156</v>
      </c>
      <c r="Q1735" s="293" t="s">
        <v>2201</v>
      </c>
      <c r="R1735" s="293">
        <v>1</v>
      </c>
      <c r="S1735" s="517">
        <v>30000</v>
      </c>
      <c r="T1735" s="520" t="e">
        <f>+[1]!Tabla46[[#This Row],[Precio Unitario]]*[1]!Tabla46[[#This Row],[Cantidad de Insumos]]</f>
        <v>#REF!</v>
      </c>
      <c r="U1735" s="414">
        <v>265801</v>
      </c>
      <c r="V1735" s="328" t="s">
        <v>926</v>
      </c>
      <c r="W1735" s="420"/>
    </row>
    <row r="1736" spans="2:23" ht="18.75" hidden="1" customHeight="1" x14ac:dyDescent="0.2">
      <c r="B1736" s="419" t="e">
        <f>IF(Tabla46[[#This Row],[Tipos de Acciones]]="","",CONCATENATE(Tabla46[[#This Row],[POA]],".",Tabla46[[#This Row],[SRS]],".",Tabla46[[#This Row],[AREA]],".",Tabla46[[#This Row],[TIPO]]))</f>
        <v>#REF!</v>
      </c>
      <c r="C1736" s="419" t="e">
        <f>IF(Tabla46[[#This Row],[Tipos de Acciones]]="","",'Formulario PPGR1'!#REF!)</f>
        <v>#REF!</v>
      </c>
      <c r="D1736" s="419" t="e">
        <f>IF(Tabla46[[#This Row],[Tipos de Acciones]]="","",'Formulario PPGR1'!#REF!)</f>
        <v>#REF!</v>
      </c>
      <c r="E1736" s="419" t="e">
        <f>IF(Tabla46[[#This Row],[Tipos de Acciones]]="","",'Formulario PPGR1'!#REF!)</f>
        <v>#REF!</v>
      </c>
      <c r="F1736" s="419" t="e">
        <f>IF(Tabla46[[#This Row],[Tipos de Acciones]]="","",'Formulario PPGR1'!#REF!)</f>
        <v>#REF!</v>
      </c>
      <c r="G1736" s="416" t="s">
        <v>934</v>
      </c>
      <c r="H1736" s="416" t="s">
        <v>2209</v>
      </c>
      <c r="I1736" s="417" t="s">
        <v>2200</v>
      </c>
      <c r="J1736" s="416" t="s">
        <v>2248</v>
      </c>
      <c r="K1736" s="418" t="s">
        <v>2248</v>
      </c>
      <c r="L1736" s="416" t="s">
        <v>469</v>
      </c>
      <c r="M1736" s="316" t="s">
        <v>2329</v>
      </c>
      <c r="N1736" s="316" t="s">
        <v>1156</v>
      </c>
      <c r="O1736" s="415" t="s">
        <v>2200</v>
      </c>
      <c r="P1736" s="318" t="s">
        <v>1156</v>
      </c>
      <c r="Q1736" s="293" t="s">
        <v>2201</v>
      </c>
      <c r="R1736" s="293">
        <v>3</v>
      </c>
      <c r="S1736" s="517">
        <v>5000</v>
      </c>
      <c r="T1736" s="520" t="e">
        <f>+[1]!Tabla46[[#This Row],[Precio Unitario]]*[1]!Tabla46[[#This Row],[Cantidad de Insumos]]</f>
        <v>#REF!</v>
      </c>
      <c r="U1736" s="414">
        <v>265801</v>
      </c>
      <c r="V1736" s="328" t="s">
        <v>926</v>
      </c>
      <c r="W1736" s="420"/>
    </row>
    <row r="1737" spans="2:23" ht="18.75" hidden="1" customHeight="1" x14ac:dyDescent="0.2">
      <c r="B1737" s="419" t="e">
        <f>IF(Tabla46[[#This Row],[Tipos de Acciones]]="","",CONCATENATE(Tabla46[[#This Row],[POA]],".",Tabla46[[#This Row],[SRS]],".",Tabla46[[#This Row],[AREA]],".",Tabla46[[#This Row],[TIPO]]))</f>
        <v>#REF!</v>
      </c>
      <c r="C1737" s="419" t="e">
        <f>IF(Tabla46[[#This Row],[Tipos de Acciones]]="","",'Formulario PPGR1'!#REF!)</f>
        <v>#REF!</v>
      </c>
      <c r="D1737" s="419" t="e">
        <f>IF(Tabla46[[#This Row],[Tipos de Acciones]]="","",'Formulario PPGR1'!#REF!)</f>
        <v>#REF!</v>
      </c>
      <c r="E1737" s="419" t="e">
        <f>IF(Tabla46[[#This Row],[Tipos de Acciones]]="","",'Formulario PPGR1'!#REF!)</f>
        <v>#REF!</v>
      </c>
      <c r="F1737" s="419" t="e">
        <f>IF(Tabla46[[#This Row],[Tipos de Acciones]]="","",'Formulario PPGR1'!#REF!)</f>
        <v>#REF!</v>
      </c>
      <c r="G1737" s="416" t="s">
        <v>936</v>
      </c>
      <c r="H1737" s="416" t="s">
        <v>2221</v>
      </c>
      <c r="I1737" s="417" t="s">
        <v>2233</v>
      </c>
      <c r="J1737" s="416" t="s">
        <v>2234</v>
      </c>
      <c r="K1737" s="418" t="s">
        <v>2235</v>
      </c>
      <c r="L1737" s="416" t="s">
        <v>469</v>
      </c>
      <c r="M1737" s="316" t="s">
        <v>2329</v>
      </c>
      <c r="N1737" s="316" t="s">
        <v>1156</v>
      </c>
      <c r="O1737" s="415" t="s">
        <v>2200</v>
      </c>
      <c r="P1737" s="318" t="s">
        <v>1156</v>
      </c>
      <c r="Q1737" s="293" t="s">
        <v>2201</v>
      </c>
      <c r="R1737" s="293">
        <v>1</v>
      </c>
      <c r="S1737" s="517">
        <v>8270</v>
      </c>
      <c r="T1737" s="520" t="e">
        <f>+[1]!Tabla46[[#This Row],[Precio Unitario]]*[1]!Tabla46[[#This Row],[Cantidad de Insumos]]</f>
        <v>#REF!</v>
      </c>
      <c r="U1737" s="414">
        <v>239301</v>
      </c>
      <c r="V1737" s="328" t="s">
        <v>926</v>
      </c>
      <c r="W1737" s="420"/>
    </row>
    <row r="1738" spans="2:23" ht="18.75" hidden="1" customHeight="1" x14ac:dyDescent="0.2">
      <c r="B1738" s="419" t="e">
        <f>IF(Tabla46[[#This Row],[Tipos de Acciones]]="","",CONCATENATE(Tabla46[[#This Row],[POA]],".",Tabla46[[#This Row],[SRS]],".",Tabla46[[#This Row],[AREA]],".",Tabla46[[#This Row],[TIPO]]))</f>
        <v>#REF!</v>
      </c>
      <c r="C1738" s="419" t="e">
        <f>IF(Tabla46[[#This Row],[Tipos de Acciones]]="","",'Formulario PPGR1'!#REF!)</f>
        <v>#REF!</v>
      </c>
      <c r="D1738" s="419" t="e">
        <f>IF(Tabla46[[#This Row],[Tipos de Acciones]]="","",'Formulario PPGR1'!#REF!)</f>
        <v>#REF!</v>
      </c>
      <c r="E1738" s="419" t="e">
        <f>IF(Tabla46[[#This Row],[Tipos de Acciones]]="","",'Formulario PPGR1'!#REF!)</f>
        <v>#REF!</v>
      </c>
      <c r="F1738" s="419" t="e">
        <f>IF(Tabla46[[#This Row],[Tipos de Acciones]]="","",'Formulario PPGR1'!#REF!)</f>
        <v>#REF!</v>
      </c>
      <c r="G1738" s="416" t="s">
        <v>936</v>
      </c>
      <c r="H1738" s="416" t="s">
        <v>2221</v>
      </c>
      <c r="I1738" s="417" t="s">
        <v>2233</v>
      </c>
      <c r="J1738" s="416" t="s">
        <v>2234</v>
      </c>
      <c r="K1738" s="418" t="s">
        <v>2251</v>
      </c>
      <c r="L1738" s="416" t="s">
        <v>469</v>
      </c>
      <c r="M1738" s="316" t="s">
        <v>2329</v>
      </c>
      <c r="N1738" s="316" t="s">
        <v>1156</v>
      </c>
      <c r="O1738" s="415" t="s">
        <v>2200</v>
      </c>
      <c r="P1738" s="318" t="s">
        <v>1156</v>
      </c>
      <c r="Q1738" s="293" t="s">
        <v>2201</v>
      </c>
      <c r="R1738" s="293">
        <v>1</v>
      </c>
      <c r="S1738" s="517">
        <v>8270</v>
      </c>
      <c r="T1738" s="520" t="e">
        <f>+[1]!Tabla46[[#This Row],[Precio Unitario]]*[1]!Tabla46[[#This Row],[Cantidad de Insumos]]</f>
        <v>#REF!</v>
      </c>
      <c r="U1738" s="414">
        <v>239301</v>
      </c>
      <c r="V1738" s="328" t="s">
        <v>926</v>
      </c>
      <c r="W1738" s="420"/>
    </row>
    <row r="1739" spans="2:23" ht="18.75" hidden="1" customHeight="1" x14ac:dyDescent="0.2">
      <c r="B1739" s="419" t="e">
        <f>IF(Tabla46[[#This Row],[Tipos de Acciones]]="","",CONCATENATE(Tabla46[[#This Row],[POA]],".",Tabla46[[#This Row],[SRS]],".",Tabla46[[#This Row],[AREA]],".",Tabla46[[#This Row],[TIPO]]))</f>
        <v>#REF!</v>
      </c>
      <c r="C1739" s="419" t="e">
        <f>IF(Tabla46[[#This Row],[Tipos de Acciones]]="","",'Formulario PPGR1'!#REF!)</f>
        <v>#REF!</v>
      </c>
      <c r="D1739" s="419" t="e">
        <f>IF(Tabla46[[#This Row],[Tipos de Acciones]]="","",'Formulario PPGR1'!#REF!)</f>
        <v>#REF!</v>
      </c>
      <c r="E1739" s="419" t="e">
        <f>IF(Tabla46[[#This Row],[Tipos de Acciones]]="","",'Formulario PPGR1'!#REF!)</f>
        <v>#REF!</v>
      </c>
      <c r="F1739" s="419" t="e">
        <f>IF(Tabla46[[#This Row],[Tipos de Acciones]]="","",'Formulario PPGR1'!#REF!)</f>
        <v>#REF!</v>
      </c>
      <c r="G1739" s="416" t="s">
        <v>936</v>
      </c>
      <c r="H1739" s="416" t="s">
        <v>2206</v>
      </c>
      <c r="I1739" s="417" t="s">
        <v>2212</v>
      </c>
      <c r="J1739" s="416" t="s">
        <v>2212</v>
      </c>
      <c r="K1739" s="418" t="s">
        <v>2213</v>
      </c>
      <c r="L1739" s="416" t="s">
        <v>469</v>
      </c>
      <c r="M1739" s="316" t="s">
        <v>2329</v>
      </c>
      <c r="N1739" s="316" t="s">
        <v>1156</v>
      </c>
      <c r="O1739" s="415" t="s">
        <v>2200</v>
      </c>
      <c r="P1739" s="318" t="s">
        <v>1156</v>
      </c>
      <c r="Q1739" s="293" t="s">
        <v>2201</v>
      </c>
      <c r="R1739" s="293">
        <v>1</v>
      </c>
      <c r="S1739" s="517">
        <v>56050</v>
      </c>
      <c r="T1739" s="520" t="e">
        <f>+[1]!Tabla46[[#This Row],[Precio Unitario]]*[1]!Tabla46[[#This Row],[Cantidad de Insumos]]</f>
        <v>#REF!</v>
      </c>
      <c r="U1739" s="414">
        <v>261301</v>
      </c>
      <c r="V1739" s="328" t="s">
        <v>926</v>
      </c>
      <c r="W1739" s="420"/>
    </row>
    <row r="1740" spans="2:23" ht="18.75" hidden="1" customHeight="1" x14ac:dyDescent="0.2">
      <c r="B1740" s="419" t="e">
        <f>IF(Tabla46[[#This Row],[Tipos de Acciones]]="","",CONCATENATE(Tabla46[[#This Row],[POA]],".",Tabla46[[#This Row],[SRS]],".",Tabla46[[#This Row],[AREA]],".",Tabla46[[#This Row],[TIPO]]))</f>
        <v>#REF!</v>
      </c>
      <c r="C1740" s="419" t="e">
        <f>IF(Tabla46[[#This Row],[Tipos de Acciones]]="","",'Formulario PPGR1'!#REF!)</f>
        <v>#REF!</v>
      </c>
      <c r="D1740" s="419" t="e">
        <f>IF(Tabla46[[#This Row],[Tipos de Acciones]]="","",'Formulario PPGR1'!#REF!)</f>
        <v>#REF!</v>
      </c>
      <c r="E1740" s="419" t="e">
        <f>IF(Tabla46[[#This Row],[Tipos de Acciones]]="","",'Formulario PPGR1'!#REF!)</f>
        <v>#REF!</v>
      </c>
      <c r="F1740" s="419" t="e">
        <f>IF(Tabla46[[#This Row],[Tipos de Acciones]]="","",'Formulario PPGR1'!#REF!)</f>
        <v>#REF!</v>
      </c>
      <c r="G1740" s="416" t="s">
        <v>934</v>
      </c>
      <c r="H1740" s="416" t="s">
        <v>2206</v>
      </c>
      <c r="I1740" s="417" t="s">
        <v>2212</v>
      </c>
      <c r="J1740" s="416" t="s">
        <v>2212</v>
      </c>
      <c r="K1740" s="418" t="s">
        <v>2213</v>
      </c>
      <c r="L1740" s="416" t="s">
        <v>469</v>
      </c>
      <c r="M1740" s="316" t="s">
        <v>2329</v>
      </c>
      <c r="N1740" s="316" t="s">
        <v>1156</v>
      </c>
      <c r="O1740" s="415" t="s">
        <v>2200</v>
      </c>
      <c r="P1740" s="318" t="s">
        <v>1156</v>
      </c>
      <c r="Q1740" s="293" t="s">
        <v>2201</v>
      </c>
      <c r="R1740" s="293">
        <v>3</v>
      </c>
      <c r="S1740" s="517">
        <v>5000</v>
      </c>
      <c r="T1740" s="520" t="e">
        <f>+[1]!Tabla46[[#This Row],[Precio Unitario]]*[1]!Tabla46[[#This Row],[Cantidad de Insumos]]</f>
        <v>#REF!</v>
      </c>
      <c r="U1740" s="414">
        <v>261301</v>
      </c>
      <c r="V1740" s="328" t="s">
        <v>926</v>
      </c>
      <c r="W1740" s="420"/>
    </row>
    <row r="1741" spans="2:23" ht="18.75" hidden="1" customHeight="1" x14ac:dyDescent="0.2">
      <c r="B1741" s="419" t="e">
        <f>IF(Tabla46[[#This Row],[Tipos de Acciones]]="","",CONCATENATE(Tabla46[[#This Row],[POA]],".",Tabla46[[#This Row],[SRS]],".",Tabla46[[#This Row],[AREA]],".",Tabla46[[#This Row],[TIPO]]))</f>
        <v>#REF!</v>
      </c>
      <c r="C1741" s="419" t="e">
        <f>IF(Tabla46[[#This Row],[Tipos de Acciones]]="","",'Formulario PPGR1'!#REF!)</f>
        <v>#REF!</v>
      </c>
      <c r="D1741" s="419" t="e">
        <f>IF(Tabla46[[#This Row],[Tipos de Acciones]]="","",'Formulario PPGR1'!#REF!)</f>
        <v>#REF!</v>
      </c>
      <c r="E1741" s="419" t="e">
        <f>IF(Tabla46[[#This Row],[Tipos de Acciones]]="","",'Formulario PPGR1'!#REF!)</f>
        <v>#REF!</v>
      </c>
      <c r="F1741" s="419" t="e">
        <f>IF(Tabla46[[#This Row],[Tipos de Acciones]]="","",'Formulario PPGR1'!#REF!)</f>
        <v>#REF!</v>
      </c>
      <c r="G1741" s="416" t="s">
        <v>936</v>
      </c>
      <c r="H1741" s="416" t="s">
        <v>2215</v>
      </c>
      <c r="I1741" s="417" t="s">
        <v>2216</v>
      </c>
      <c r="J1741" s="416" t="s">
        <v>2216</v>
      </c>
      <c r="K1741" s="418" t="s">
        <v>2217</v>
      </c>
      <c r="L1741" s="416" t="s">
        <v>469</v>
      </c>
      <c r="M1741" s="316" t="s">
        <v>2329</v>
      </c>
      <c r="N1741" s="316" t="s">
        <v>1156</v>
      </c>
      <c r="O1741" s="415" t="s">
        <v>2200</v>
      </c>
      <c r="P1741" s="318" t="s">
        <v>1156</v>
      </c>
      <c r="Q1741" s="293" t="s">
        <v>2201</v>
      </c>
      <c r="R1741" s="293">
        <v>1</v>
      </c>
      <c r="S1741" s="517">
        <v>15000</v>
      </c>
      <c r="T1741" s="520" t="e">
        <f>+[1]!Tabla46[[#This Row],[Precio Unitario]]*[1]!Tabla46[[#This Row],[Cantidad de Insumos]]</f>
        <v>#REF!</v>
      </c>
      <c r="U1741" s="414">
        <v>239601</v>
      </c>
      <c r="V1741" s="328" t="s">
        <v>926</v>
      </c>
      <c r="W1741" s="420"/>
    </row>
    <row r="1742" spans="2:23" ht="18.75" hidden="1" customHeight="1" x14ac:dyDescent="0.2">
      <c r="B1742" s="419" t="e">
        <f>IF(Tabla46[[#This Row],[Tipos de Acciones]]="","",CONCATENATE(Tabla46[[#This Row],[POA]],".",Tabla46[[#This Row],[SRS]],".",Tabla46[[#This Row],[AREA]],".",Tabla46[[#This Row],[TIPO]]))</f>
        <v>#REF!</v>
      </c>
      <c r="C1742" s="419" t="e">
        <f>IF(Tabla46[[#This Row],[Tipos de Acciones]]="","",'Formulario PPGR1'!#REF!)</f>
        <v>#REF!</v>
      </c>
      <c r="D1742" s="419" t="e">
        <f>IF(Tabla46[[#This Row],[Tipos de Acciones]]="","",'Formulario PPGR1'!#REF!)</f>
        <v>#REF!</v>
      </c>
      <c r="E1742" s="419" t="e">
        <f>IF(Tabla46[[#This Row],[Tipos de Acciones]]="","",'Formulario PPGR1'!#REF!)</f>
        <v>#REF!</v>
      </c>
      <c r="F1742" s="419" t="e">
        <f>IF(Tabla46[[#This Row],[Tipos de Acciones]]="","",'Formulario PPGR1'!#REF!)</f>
        <v>#REF!</v>
      </c>
      <c r="G1742" s="416" t="s">
        <v>936</v>
      </c>
      <c r="H1742" s="416" t="s">
        <v>2218</v>
      </c>
      <c r="I1742" s="417" t="s">
        <v>2219</v>
      </c>
      <c r="J1742" s="416" t="s">
        <v>2219</v>
      </c>
      <c r="K1742" s="418" t="s">
        <v>2220</v>
      </c>
      <c r="L1742" s="416" t="s">
        <v>469</v>
      </c>
      <c r="M1742" s="316" t="s">
        <v>2329</v>
      </c>
      <c r="N1742" s="316" t="s">
        <v>1156</v>
      </c>
      <c r="O1742" s="415" t="s">
        <v>2200</v>
      </c>
      <c r="P1742" s="318" t="s">
        <v>1156</v>
      </c>
      <c r="Q1742" s="293" t="s">
        <v>2201</v>
      </c>
      <c r="R1742" s="293">
        <v>2</v>
      </c>
      <c r="S1742" s="517">
        <v>8600</v>
      </c>
      <c r="T1742" s="520" t="e">
        <f>+[1]!Tabla46[[#This Row],[Precio Unitario]]*[1]!Tabla46[[#This Row],[Cantidad de Insumos]]</f>
        <v>#REF!</v>
      </c>
      <c r="U1742" s="414">
        <v>239601</v>
      </c>
      <c r="V1742" s="328" t="s">
        <v>926</v>
      </c>
      <c r="W1742" s="420"/>
    </row>
    <row r="1743" spans="2:23" ht="18.75" hidden="1" customHeight="1" x14ac:dyDescent="0.2">
      <c r="B1743" s="419" t="e">
        <f>IF(Tabla46[[#This Row],[Tipos de Acciones]]="","",CONCATENATE(Tabla46[[#This Row],[POA]],".",Tabla46[[#This Row],[SRS]],".",Tabla46[[#This Row],[AREA]],".",Tabla46[[#This Row],[TIPO]]))</f>
        <v>#REF!</v>
      </c>
      <c r="C1743" s="419" t="e">
        <f>IF(Tabla46[[#This Row],[Tipos de Acciones]]="","",'Formulario PPGR1'!#REF!)</f>
        <v>#REF!</v>
      </c>
      <c r="D1743" s="419" t="e">
        <f>IF(Tabla46[[#This Row],[Tipos de Acciones]]="","",'Formulario PPGR1'!#REF!)</f>
        <v>#REF!</v>
      </c>
      <c r="E1743" s="419" t="e">
        <f>IF(Tabla46[[#This Row],[Tipos de Acciones]]="","",'Formulario PPGR1'!#REF!)</f>
        <v>#REF!</v>
      </c>
      <c r="F1743" s="419" t="e">
        <f>IF(Tabla46[[#This Row],[Tipos de Acciones]]="","",'Formulario PPGR1'!#REF!)</f>
        <v>#REF!</v>
      </c>
      <c r="G1743" s="416" t="s">
        <v>936</v>
      </c>
      <c r="H1743" s="416" t="s">
        <v>2221</v>
      </c>
      <c r="I1743" s="417" t="s">
        <v>2222</v>
      </c>
      <c r="J1743" s="416" t="s">
        <v>2222</v>
      </c>
      <c r="K1743" s="418" t="s">
        <v>2223</v>
      </c>
      <c r="L1743" s="416" t="s">
        <v>469</v>
      </c>
      <c r="M1743" s="316" t="s">
        <v>2329</v>
      </c>
      <c r="N1743" s="316" t="s">
        <v>1156</v>
      </c>
      <c r="O1743" s="415" t="s">
        <v>2200</v>
      </c>
      <c r="P1743" s="318" t="s">
        <v>1156</v>
      </c>
      <c r="Q1743" s="293" t="s">
        <v>2201</v>
      </c>
      <c r="R1743" s="293">
        <v>2</v>
      </c>
      <c r="S1743" s="517">
        <v>43660</v>
      </c>
      <c r="T1743" s="520" t="e">
        <f>+[1]!Tabla46[[#This Row],[Precio Unitario]]*[1]!Tabla46[[#This Row],[Cantidad de Insumos]]</f>
        <v>#REF!</v>
      </c>
      <c r="U1743" s="414">
        <v>261901</v>
      </c>
      <c r="V1743" s="328" t="s">
        <v>926</v>
      </c>
      <c r="W1743" s="420"/>
    </row>
    <row r="1744" spans="2:23" ht="18.75" hidden="1" customHeight="1" x14ac:dyDescent="0.2">
      <c r="B1744" s="419" t="e">
        <f>IF(Tabla46[[#This Row],[Tipos de Acciones]]="","",CONCATENATE(Tabla46[[#This Row],[POA]],".",Tabla46[[#This Row],[SRS]],".",Tabla46[[#This Row],[AREA]],".",Tabla46[[#This Row],[TIPO]]))</f>
        <v>#REF!</v>
      </c>
      <c r="C1744" s="419" t="e">
        <f>IF(Tabla46[[#This Row],[Tipos de Acciones]]="","",'Formulario PPGR1'!#REF!)</f>
        <v>#REF!</v>
      </c>
      <c r="D1744" s="419" t="e">
        <f>IF(Tabla46[[#This Row],[Tipos de Acciones]]="","",'Formulario PPGR1'!#REF!)</f>
        <v>#REF!</v>
      </c>
      <c r="E1744" s="419" t="e">
        <f>IF(Tabla46[[#This Row],[Tipos de Acciones]]="","",'Formulario PPGR1'!#REF!)</f>
        <v>#REF!</v>
      </c>
      <c r="F1744" s="419" t="e">
        <f>IF(Tabla46[[#This Row],[Tipos de Acciones]]="","",'Formulario PPGR1'!#REF!)</f>
        <v>#REF!</v>
      </c>
      <c r="G1744" s="416" t="s">
        <v>936</v>
      </c>
      <c r="H1744" s="416" t="s">
        <v>2221</v>
      </c>
      <c r="I1744" s="417" t="s">
        <v>2236</v>
      </c>
      <c r="J1744" s="416" t="s">
        <v>2236</v>
      </c>
      <c r="K1744" s="418" t="s">
        <v>2237</v>
      </c>
      <c r="L1744" s="416" t="s">
        <v>469</v>
      </c>
      <c r="M1744" s="316" t="s">
        <v>2329</v>
      </c>
      <c r="N1744" s="316" t="s">
        <v>1156</v>
      </c>
      <c r="O1744" s="415" t="s">
        <v>2200</v>
      </c>
      <c r="P1744" s="318" t="s">
        <v>1156</v>
      </c>
      <c r="Q1744" s="293" t="s">
        <v>2201</v>
      </c>
      <c r="R1744" s="293">
        <v>2</v>
      </c>
      <c r="S1744" s="517">
        <v>15733.33</v>
      </c>
      <c r="T1744" s="520" t="e">
        <f>+[1]!Tabla46[[#This Row],[Precio Unitario]]*[1]!Tabla46[[#This Row],[Cantidad de Insumos]]</f>
        <v>#REF!</v>
      </c>
      <c r="U1744" s="414">
        <v>239301</v>
      </c>
      <c r="V1744" s="328" t="s">
        <v>926</v>
      </c>
      <c r="W1744" s="420"/>
    </row>
    <row r="1745" spans="2:23" ht="18.75" hidden="1" customHeight="1" x14ac:dyDescent="0.2">
      <c r="B1745" s="419" t="e">
        <f>IF(Tabla46[[#This Row],[Tipos de Acciones]]="","",CONCATENATE(Tabla46[[#This Row],[POA]],".",Tabla46[[#This Row],[SRS]],".",Tabla46[[#This Row],[AREA]],".",Tabla46[[#This Row],[TIPO]]))</f>
        <v>#REF!</v>
      </c>
      <c r="C1745" s="419" t="e">
        <f>IF(Tabla46[[#This Row],[Tipos de Acciones]]="","",'Formulario PPGR1'!#REF!)</f>
        <v>#REF!</v>
      </c>
      <c r="D1745" s="419" t="e">
        <f>IF(Tabla46[[#This Row],[Tipos de Acciones]]="","",'Formulario PPGR1'!#REF!)</f>
        <v>#REF!</v>
      </c>
      <c r="E1745" s="419" t="e">
        <f>IF(Tabla46[[#This Row],[Tipos de Acciones]]="","",'Formulario PPGR1'!#REF!)</f>
        <v>#REF!</v>
      </c>
      <c r="F1745" s="419" t="e">
        <f>IF(Tabla46[[#This Row],[Tipos de Acciones]]="","",'Formulario PPGR1'!#REF!)</f>
        <v>#REF!</v>
      </c>
      <c r="G1745" s="416" t="s">
        <v>936</v>
      </c>
      <c r="H1745" s="416" t="s">
        <v>2221</v>
      </c>
      <c r="I1745" s="417" t="s">
        <v>2236</v>
      </c>
      <c r="J1745" s="416" t="s">
        <v>2236</v>
      </c>
      <c r="K1745" s="418" t="s">
        <v>2238</v>
      </c>
      <c r="L1745" s="416" t="s">
        <v>469</v>
      </c>
      <c r="M1745" s="316" t="s">
        <v>2329</v>
      </c>
      <c r="N1745" s="316" t="s">
        <v>1156</v>
      </c>
      <c r="O1745" s="415" t="s">
        <v>2200</v>
      </c>
      <c r="P1745" s="318" t="s">
        <v>1156</v>
      </c>
      <c r="Q1745" s="293" t="s">
        <v>2201</v>
      </c>
      <c r="R1745" s="293">
        <v>2</v>
      </c>
      <c r="S1745" s="517">
        <v>4500</v>
      </c>
      <c r="T1745" s="520" t="e">
        <f>+[1]!Tabla46[[#This Row],[Precio Unitario]]*[1]!Tabla46[[#This Row],[Cantidad de Insumos]]</f>
        <v>#REF!</v>
      </c>
      <c r="U1745" s="414">
        <v>239301</v>
      </c>
      <c r="V1745" s="328" t="s">
        <v>926</v>
      </c>
      <c r="W1745" s="420"/>
    </row>
    <row r="1746" spans="2:23" ht="18.75" hidden="1" customHeight="1" x14ac:dyDescent="0.2">
      <c r="B1746" s="419" t="e">
        <f>IF(Tabla46[[#This Row],[Tipos de Acciones]]="","",CONCATENATE(Tabla46[[#This Row],[POA]],".",Tabla46[[#This Row],[SRS]],".",Tabla46[[#This Row],[AREA]],".",Tabla46[[#This Row],[TIPO]]))</f>
        <v>#REF!</v>
      </c>
      <c r="C1746" s="419" t="e">
        <f>IF(Tabla46[[#This Row],[Tipos de Acciones]]="","",'Formulario PPGR1'!#REF!)</f>
        <v>#REF!</v>
      </c>
      <c r="D1746" s="419" t="e">
        <f>IF(Tabla46[[#This Row],[Tipos de Acciones]]="","",'Formulario PPGR1'!#REF!)</f>
        <v>#REF!</v>
      </c>
      <c r="E1746" s="419" t="e">
        <f>IF(Tabla46[[#This Row],[Tipos de Acciones]]="","",'Formulario PPGR1'!#REF!)</f>
        <v>#REF!</v>
      </c>
      <c r="F1746" s="419" t="e">
        <f>IF(Tabla46[[#This Row],[Tipos de Acciones]]="","",'Formulario PPGR1'!#REF!)</f>
        <v>#REF!</v>
      </c>
      <c r="G1746" s="416" t="s">
        <v>936</v>
      </c>
      <c r="H1746" s="416" t="s">
        <v>2221</v>
      </c>
      <c r="I1746" s="417" t="s">
        <v>2236</v>
      </c>
      <c r="J1746" s="416" t="s">
        <v>2236</v>
      </c>
      <c r="K1746" s="418" t="s">
        <v>2239</v>
      </c>
      <c r="L1746" s="416" t="s">
        <v>469</v>
      </c>
      <c r="M1746" s="316" t="s">
        <v>2329</v>
      </c>
      <c r="N1746" s="316" t="s">
        <v>1156</v>
      </c>
      <c r="O1746" s="415" t="s">
        <v>2200</v>
      </c>
      <c r="P1746" s="318" t="s">
        <v>1156</v>
      </c>
      <c r="Q1746" s="293" t="s">
        <v>2201</v>
      </c>
      <c r="R1746" s="293">
        <v>2</v>
      </c>
      <c r="S1746" s="517">
        <v>15733.33</v>
      </c>
      <c r="T1746" s="520" t="e">
        <f>+[1]!Tabla46[[#This Row],[Precio Unitario]]*[1]!Tabla46[[#This Row],[Cantidad de Insumos]]</f>
        <v>#REF!</v>
      </c>
      <c r="U1746" s="414">
        <v>239301</v>
      </c>
      <c r="V1746" s="328" t="s">
        <v>926</v>
      </c>
      <c r="W1746" s="420"/>
    </row>
    <row r="1747" spans="2:23" ht="18.75" hidden="1" customHeight="1" x14ac:dyDescent="0.2">
      <c r="B1747" s="419" t="e">
        <f>IF(Tabla46[[#This Row],[Tipos de Acciones]]="","",CONCATENATE(Tabla46[[#This Row],[POA]],".",Tabla46[[#This Row],[SRS]],".",Tabla46[[#This Row],[AREA]],".",Tabla46[[#This Row],[TIPO]]))</f>
        <v>#REF!</v>
      </c>
      <c r="C1747" s="419" t="e">
        <f>IF(Tabla46[[#This Row],[Tipos de Acciones]]="","",'Formulario PPGR1'!#REF!)</f>
        <v>#REF!</v>
      </c>
      <c r="D1747" s="419" t="e">
        <f>IF(Tabla46[[#This Row],[Tipos de Acciones]]="","",'Formulario PPGR1'!#REF!)</f>
        <v>#REF!</v>
      </c>
      <c r="E1747" s="419" t="e">
        <f>IF(Tabla46[[#This Row],[Tipos de Acciones]]="","",'Formulario PPGR1'!#REF!)</f>
        <v>#REF!</v>
      </c>
      <c r="F1747" s="419" t="e">
        <f>IF(Tabla46[[#This Row],[Tipos de Acciones]]="","",'Formulario PPGR1'!#REF!)</f>
        <v>#REF!</v>
      </c>
      <c r="G1747" s="416" t="s">
        <v>936</v>
      </c>
      <c r="H1747" s="416" t="s">
        <v>2221</v>
      </c>
      <c r="I1747" s="417" t="s">
        <v>2224</v>
      </c>
      <c r="J1747" s="416" t="s">
        <v>2224</v>
      </c>
      <c r="K1747" s="418" t="s">
        <v>2225</v>
      </c>
      <c r="L1747" s="416" t="s">
        <v>469</v>
      </c>
      <c r="M1747" s="316" t="s">
        <v>2329</v>
      </c>
      <c r="N1747" s="316" t="s">
        <v>1156</v>
      </c>
      <c r="O1747" s="415" t="s">
        <v>2200</v>
      </c>
      <c r="P1747" s="318" t="s">
        <v>1156</v>
      </c>
      <c r="Q1747" s="293" t="s">
        <v>2201</v>
      </c>
      <c r="R1747" s="293">
        <v>1</v>
      </c>
      <c r="S1747" s="517">
        <v>44333.33</v>
      </c>
      <c r="T1747" s="520" t="e">
        <f>+[1]!Tabla46[[#This Row],[Precio Unitario]]*[1]!Tabla46[[#This Row],[Cantidad de Insumos]]</f>
        <v>#REF!</v>
      </c>
      <c r="U1747" s="414">
        <v>239301</v>
      </c>
      <c r="V1747" s="328" t="s">
        <v>926</v>
      </c>
      <c r="W1747" s="420"/>
    </row>
    <row r="1748" spans="2:23" ht="18.75" hidden="1" customHeight="1" x14ac:dyDescent="0.2">
      <c r="B1748" s="419" t="e">
        <f>IF(Tabla46[[#This Row],[Tipos de Acciones]]="","",CONCATENATE(Tabla46[[#This Row],[POA]],".",Tabla46[[#This Row],[SRS]],".",Tabla46[[#This Row],[AREA]],".",Tabla46[[#This Row],[TIPO]]))</f>
        <v>#REF!</v>
      </c>
      <c r="C1748" s="419" t="e">
        <f>IF(Tabla46[[#This Row],[Tipos de Acciones]]="","",'Formulario PPGR1'!#REF!)</f>
        <v>#REF!</v>
      </c>
      <c r="D1748" s="419" t="e">
        <f>IF(Tabla46[[#This Row],[Tipos de Acciones]]="","",'Formulario PPGR1'!#REF!)</f>
        <v>#REF!</v>
      </c>
      <c r="E1748" s="419" t="e">
        <f>IF(Tabla46[[#This Row],[Tipos de Acciones]]="","",'Formulario PPGR1'!#REF!)</f>
        <v>#REF!</v>
      </c>
      <c r="F1748" s="419" t="e">
        <f>IF(Tabla46[[#This Row],[Tipos de Acciones]]="","",'Formulario PPGR1'!#REF!)</f>
        <v>#REF!</v>
      </c>
      <c r="G1748" s="416" t="s">
        <v>936</v>
      </c>
      <c r="H1748" s="416" t="s">
        <v>2221</v>
      </c>
      <c r="I1748" s="417" t="s">
        <v>2222</v>
      </c>
      <c r="J1748" s="416" t="s">
        <v>2222</v>
      </c>
      <c r="K1748" s="418" t="s">
        <v>2226</v>
      </c>
      <c r="L1748" s="416" t="s">
        <v>469</v>
      </c>
      <c r="M1748" s="316" t="s">
        <v>2329</v>
      </c>
      <c r="N1748" s="316" t="s">
        <v>1156</v>
      </c>
      <c r="O1748" s="415" t="s">
        <v>2200</v>
      </c>
      <c r="P1748" s="318" t="s">
        <v>1156</v>
      </c>
      <c r="Q1748" s="293" t="s">
        <v>2201</v>
      </c>
      <c r="R1748" s="293">
        <v>1</v>
      </c>
      <c r="S1748" s="517">
        <v>104465.4</v>
      </c>
      <c r="T1748" s="520" t="e">
        <f>+[1]!Tabla46[[#This Row],[Precio Unitario]]*[1]!Tabla46[[#This Row],[Cantidad de Insumos]]</f>
        <v>#REF!</v>
      </c>
      <c r="U1748" s="414">
        <v>261901</v>
      </c>
      <c r="V1748" s="328" t="s">
        <v>926</v>
      </c>
      <c r="W1748" s="420"/>
    </row>
    <row r="1749" spans="2:23" ht="18.75" hidden="1" customHeight="1" x14ac:dyDescent="0.2">
      <c r="B1749" s="419" t="e">
        <f>IF(Tabla46[[#This Row],[Tipos de Acciones]]="","",CONCATENATE(Tabla46[[#This Row],[POA]],".",Tabla46[[#This Row],[SRS]],".",Tabla46[[#This Row],[AREA]],".",Tabla46[[#This Row],[TIPO]]))</f>
        <v>#REF!</v>
      </c>
      <c r="C1749" s="419" t="e">
        <f>IF(Tabla46[[#This Row],[Tipos de Acciones]]="","",'Formulario PPGR1'!#REF!)</f>
        <v>#REF!</v>
      </c>
      <c r="D1749" s="419" t="e">
        <f>IF(Tabla46[[#This Row],[Tipos de Acciones]]="","",'Formulario PPGR1'!#REF!)</f>
        <v>#REF!</v>
      </c>
      <c r="E1749" s="419" t="e">
        <f>IF(Tabla46[[#This Row],[Tipos de Acciones]]="","",'Formulario PPGR1'!#REF!)</f>
        <v>#REF!</v>
      </c>
      <c r="F1749" s="419" t="e">
        <f>IF(Tabla46[[#This Row],[Tipos de Acciones]]="","",'Formulario PPGR1'!#REF!)</f>
        <v>#REF!</v>
      </c>
      <c r="G1749" s="416" t="s">
        <v>936</v>
      </c>
      <c r="H1749" s="416" t="s">
        <v>2221</v>
      </c>
      <c r="I1749" s="417" t="s">
        <v>2227</v>
      </c>
      <c r="J1749" s="416" t="s">
        <v>2227</v>
      </c>
      <c r="K1749" s="418" t="s">
        <v>2228</v>
      </c>
      <c r="L1749" s="416" t="s">
        <v>469</v>
      </c>
      <c r="M1749" s="316" t="s">
        <v>2329</v>
      </c>
      <c r="N1749" s="316" t="s">
        <v>1156</v>
      </c>
      <c r="O1749" s="415" t="s">
        <v>2200</v>
      </c>
      <c r="P1749" s="318" t="s">
        <v>1156</v>
      </c>
      <c r="Q1749" s="293" t="s">
        <v>2201</v>
      </c>
      <c r="R1749" s="293">
        <v>1</v>
      </c>
      <c r="S1749" s="517">
        <v>12836.04</v>
      </c>
      <c r="T1749" s="520" t="e">
        <f>+[1]!Tabla46[[#This Row],[Precio Unitario]]*[1]!Tabla46[[#This Row],[Cantidad de Insumos]]</f>
        <v>#REF!</v>
      </c>
      <c r="U1749" s="414">
        <v>239301</v>
      </c>
      <c r="V1749" s="328" t="s">
        <v>926</v>
      </c>
      <c r="W1749" s="420"/>
    </row>
    <row r="1750" spans="2:23" ht="18.75" customHeight="1" x14ac:dyDescent="0.2">
      <c r="B1750" s="419" t="e">
        <f>IF(Tabla46[[#This Row],[Tipos de Acciones]]="","",CONCATENATE(Tabla46[[#This Row],[POA]],".",Tabla46[[#This Row],[SRS]],".",Tabla46[[#This Row],[AREA]],".",Tabla46[[#This Row],[TIPO]]))</f>
        <v>#REF!</v>
      </c>
      <c r="C1750" s="419" t="e">
        <f>IF(Tabla46[[#This Row],[Tipos de Acciones]]="","",'Formulario PPGR1'!#REF!)</f>
        <v>#REF!</v>
      </c>
      <c r="D1750" s="419" t="e">
        <f>IF(Tabla46[[#This Row],[Tipos de Acciones]]="","",'Formulario PPGR1'!#REF!)</f>
        <v>#REF!</v>
      </c>
      <c r="E1750" s="419" t="e">
        <f>IF(Tabla46[[#This Row],[Tipos de Acciones]]="","",'Formulario PPGR1'!#REF!)</f>
        <v>#REF!</v>
      </c>
      <c r="F1750" s="419" t="e">
        <f>IF(Tabla46[[#This Row],[Tipos de Acciones]]="","",'Formulario PPGR1'!#REF!)</f>
        <v>#REF!</v>
      </c>
      <c r="G1750" s="416" t="s">
        <v>936</v>
      </c>
      <c r="H1750" s="416" t="s">
        <v>2221</v>
      </c>
      <c r="I1750" s="417" t="s">
        <v>2229</v>
      </c>
      <c r="J1750" s="416" t="s">
        <v>2229</v>
      </c>
      <c r="K1750" s="418" t="s">
        <v>2230</v>
      </c>
      <c r="L1750" s="416" t="s">
        <v>469</v>
      </c>
      <c r="M1750" s="316" t="s">
        <v>2329</v>
      </c>
      <c r="N1750" s="316" t="s">
        <v>1156</v>
      </c>
      <c r="O1750" s="415" t="s">
        <v>2200</v>
      </c>
      <c r="P1750" s="318" t="s">
        <v>1156</v>
      </c>
      <c r="Q1750" s="293" t="s">
        <v>2201</v>
      </c>
      <c r="R1750" s="293">
        <v>1</v>
      </c>
      <c r="S1750" s="517">
        <v>180000</v>
      </c>
      <c r="T1750" s="520" t="e">
        <f>+[1]!Tabla46[[#This Row],[Precio Unitario]]*[1]!Tabla46[[#This Row],[Cantidad de Insumos]]</f>
        <v>#REF!</v>
      </c>
      <c r="U1750" s="414">
        <v>263101</v>
      </c>
      <c r="V1750" s="328" t="s">
        <v>926</v>
      </c>
      <c r="W1750" s="420"/>
    </row>
    <row r="1751" spans="2:23" ht="18.75" hidden="1" customHeight="1" x14ac:dyDescent="0.2">
      <c r="B1751" s="419" t="e">
        <f>IF(Tabla46[[#This Row],[Tipos de Acciones]]="","",CONCATENATE(Tabla46[[#This Row],[POA]],".",Tabla46[[#This Row],[SRS]],".",Tabla46[[#This Row],[AREA]],".",Tabla46[[#This Row],[TIPO]]))</f>
        <v>#REF!</v>
      </c>
      <c r="C1751" s="419" t="e">
        <f>IF(Tabla46[[#This Row],[Tipos de Acciones]]="","",'Formulario PPGR1'!#REF!)</f>
        <v>#REF!</v>
      </c>
      <c r="D1751" s="419" t="e">
        <f>IF(Tabla46[[#This Row],[Tipos de Acciones]]="","",'Formulario PPGR1'!#REF!)</f>
        <v>#REF!</v>
      </c>
      <c r="E1751" s="419" t="e">
        <f>IF(Tabla46[[#This Row],[Tipos de Acciones]]="","",'Formulario PPGR1'!#REF!)</f>
        <v>#REF!</v>
      </c>
      <c r="F1751" s="419" t="e">
        <f>IF(Tabla46[[#This Row],[Tipos de Acciones]]="","",'Formulario PPGR1'!#REF!)</f>
        <v>#REF!</v>
      </c>
      <c r="G1751" s="416" t="s">
        <v>936</v>
      </c>
      <c r="H1751" s="416" t="s">
        <v>2221</v>
      </c>
      <c r="I1751" s="417" t="s">
        <v>2231</v>
      </c>
      <c r="J1751" s="416" t="s">
        <v>2231</v>
      </c>
      <c r="K1751" s="418" t="s">
        <v>2232</v>
      </c>
      <c r="L1751" s="416" t="s">
        <v>469</v>
      </c>
      <c r="M1751" s="316" t="s">
        <v>2329</v>
      </c>
      <c r="N1751" s="316" t="s">
        <v>1156</v>
      </c>
      <c r="O1751" s="415" t="s">
        <v>2200</v>
      </c>
      <c r="P1751" s="318" t="s">
        <v>1156</v>
      </c>
      <c r="Q1751" s="293" t="s">
        <v>2201</v>
      </c>
      <c r="R1751" s="293">
        <v>2</v>
      </c>
      <c r="S1751" s="517">
        <v>32099.97</v>
      </c>
      <c r="T1751" s="520" t="e">
        <f>+[1]!Tabla46[[#This Row],[Precio Unitario]]*[1]!Tabla46[[#This Row],[Cantidad de Insumos]]</f>
        <v>#REF!</v>
      </c>
      <c r="U1751" s="414">
        <v>239301</v>
      </c>
      <c r="V1751" s="328" t="s">
        <v>926</v>
      </c>
      <c r="W1751" s="420"/>
    </row>
    <row r="1752" spans="2:23" ht="18.75" hidden="1" customHeight="1" x14ac:dyDescent="0.2">
      <c r="B1752" s="419" t="e">
        <f>IF(Tabla46[[#This Row],[Tipos de Acciones]]="","",CONCATENATE(Tabla46[[#This Row],[POA]],".",Tabla46[[#This Row],[SRS]],".",Tabla46[[#This Row],[AREA]],".",Tabla46[[#This Row],[TIPO]]))</f>
        <v>#REF!</v>
      </c>
      <c r="C1752" s="419" t="e">
        <f>IF(Tabla46[[#This Row],[Tipos de Acciones]]="","",'Formulario PPGR1'!#REF!)</f>
        <v>#REF!</v>
      </c>
      <c r="D1752" s="419" t="e">
        <f>IF(Tabla46[[#This Row],[Tipos de Acciones]]="","",'Formulario PPGR1'!#REF!)</f>
        <v>#REF!</v>
      </c>
      <c r="E1752" s="419" t="e">
        <f>IF(Tabla46[[#This Row],[Tipos de Acciones]]="","",'Formulario PPGR1'!#REF!)</f>
        <v>#REF!</v>
      </c>
      <c r="F1752" s="419" t="e">
        <f>IF(Tabla46[[#This Row],[Tipos de Acciones]]="","",'Formulario PPGR1'!#REF!)</f>
        <v>#REF!</v>
      </c>
      <c r="G1752" s="416" t="s">
        <v>936</v>
      </c>
      <c r="H1752" s="416" t="s">
        <v>2206</v>
      </c>
      <c r="I1752" s="417" t="s">
        <v>2212</v>
      </c>
      <c r="J1752" s="416" t="s">
        <v>2212</v>
      </c>
      <c r="K1752" s="418" t="s">
        <v>2213</v>
      </c>
      <c r="L1752" s="416" t="s">
        <v>469</v>
      </c>
      <c r="M1752" s="316" t="s">
        <v>2330</v>
      </c>
      <c r="N1752" s="316" t="s">
        <v>1156</v>
      </c>
      <c r="O1752" s="415" t="s">
        <v>2200</v>
      </c>
      <c r="P1752" s="318" t="s">
        <v>1156</v>
      </c>
      <c r="Q1752" s="293" t="s">
        <v>2201</v>
      </c>
      <c r="R1752" s="293">
        <v>1</v>
      </c>
      <c r="S1752" s="517">
        <v>56050</v>
      </c>
      <c r="T1752" s="520" t="e">
        <f>+[1]!Tabla46[[#This Row],[Precio Unitario]]*[1]!Tabla46[[#This Row],[Cantidad de Insumos]]</f>
        <v>#REF!</v>
      </c>
      <c r="U1752" s="414">
        <v>261301</v>
      </c>
      <c r="V1752" s="328" t="s">
        <v>926</v>
      </c>
      <c r="W1752" s="420"/>
    </row>
    <row r="1753" spans="2:23" ht="18.75" hidden="1" customHeight="1" x14ac:dyDescent="0.2">
      <c r="B1753" s="419" t="e">
        <f>IF(Tabla46[[#This Row],[Tipos de Acciones]]="","",CONCATENATE(Tabla46[[#This Row],[POA]],".",Tabla46[[#This Row],[SRS]],".",Tabla46[[#This Row],[AREA]],".",Tabla46[[#This Row],[TIPO]]))</f>
        <v>#REF!</v>
      </c>
      <c r="C1753" s="419" t="e">
        <f>IF(Tabla46[[#This Row],[Tipos de Acciones]]="","",'Formulario PPGR1'!#REF!)</f>
        <v>#REF!</v>
      </c>
      <c r="D1753" s="419" t="e">
        <f>IF(Tabla46[[#This Row],[Tipos de Acciones]]="","",'Formulario PPGR1'!#REF!)</f>
        <v>#REF!</v>
      </c>
      <c r="E1753" s="419" t="e">
        <f>IF(Tabla46[[#This Row],[Tipos de Acciones]]="","",'Formulario PPGR1'!#REF!)</f>
        <v>#REF!</v>
      </c>
      <c r="F1753" s="419" t="e">
        <f>IF(Tabla46[[#This Row],[Tipos de Acciones]]="","",'Formulario PPGR1'!#REF!)</f>
        <v>#REF!</v>
      </c>
      <c r="G1753" s="416" t="s">
        <v>934</v>
      </c>
      <c r="H1753" s="416" t="s">
        <v>2206</v>
      </c>
      <c r="I1753" s="417" t="s">
        <v>2212</v>
      </c>
      <c r="J1753" s="416" t="s">
        <v>2212</v>
      </c>
      <c r="K1753" s="418" t="s">
        <v>2213</v>
      </c>
      <c r="L1753" s="416" t="s">
        <v>469</v>
      </c>
      <c r="M1753" s="316" t="s">
        <v>2330</v>
      </c>
      <c r="N1753" s="316" t="s">
        <v>1156</v>
      </c>
      <c r="O1753" s="415" t="s">
        <v>2200</v>
      </c>
      <c r="P1753" s="318" t="s">
        <v>1156</v>
      </c>
      <c r="Q1753" s="293" t="s">
        <v>2201</v>
      </c>
      <c r="R1753" s="293">
        <v>3</v>
      </c>
      <c r="S1753" s="517">
        <v>5000</v>
      </c>
      <c r="T1753" s="520" t="e">
        <f>+[1]!Tabla46[[#This Row],[Precio Unitario]]*[1]!Tabla46[[#This Row],[Cantidad de Insumos]]</f>
        <v>#REF!</v>
      </c>
      <c r="U1753" s="414">
        <v>261301</v>
      </c>
      <c r="V1753" s="328" t="s">
        <v>926</v>
      </c>
      <c r="W1753" s="420"/>
    </row>
    <row r="1754" spans="2:23" ht="18.75" hidden="1" customHeight="1" x14ac:dyDescent="0.2">
      <c r="B1754" s="419" t="e">
        <f>IF(Tabla46[[#This Row],[Tipos de Acciones]]="","",CONCATENATE(Tabla46[[#This Row],[POA]],".",Tabla46[[#This Row],[SRS]],".",Tabla46[[#This Row],[AREA]],".",Tabla46[[#This Row],[TIPO]]))</f>
        <v>#REF!</v>
      </c>
      <c r="C1754" s="419" t="e">
        <f>IF(Tabla46[[#This Row],[Tipos de Acciones]]="","",'Formulario PPGR1'!#REF!)</f>
        <v>#REF!</v>
      </c>
      <c r="D1754" s="419" t="e">
        <f>IF(Tabla46[[#This Row],[Tipos de Acciones]]="","",'Formulario PPGR1'!#REF!)</f>
        <v>#REF!</v>
      </c>
      <c r="E1754" s="419" t="e">
        <f>IF(Tabla46[[#This Row],[Tipos de Acciones]]="","",'Formulario PPGR1'!#REF!)</f>
        <v>#REF!</v>
      </c>
      <c r="F1754" s="419" t="e">
        <f>IF(Tabla46[[#This Row],[Tipos de Acciones]]="","",'Formulario PPGR1'!#REF!)</f>
        <v>#REF!</v>
      </c>
      <c r="G1754" s="416" t="s">
        <v>936</v>
      </c>
      <c r="H1754" s="416" t="s">
        <v>2215</v>
      </c>
      <c r="I1754" s="417" t="s">
        <v>2216</v>
      </c>
      <c r="J1754" s="416" t="s">
        <v>2216</v>
      </c>
      <c r="K1754" s="418" t="s">
        <v>2217</v>
      </c>
      <c r="L1754" s="416" t="s">
        <v>469</v>
      </c>
      <c r="M1754" s="316" t="s">
        <v>2330</v>
      </c>
      <c r="N1754" s="316" t="s">
        <v>1156</v>
      </c>
      <c r="O1754" s="415" t="s">
        <v>2200</v>
      </c>
      <c r="P1754" s="318" t="s">
        <v>1156</v>
      </c>
      <c r="Q1754" s="293" t="s">
        <v>2201</v>
      </c>
      <c r="R1754" s="293">
        <v>1</v>
      </c>
      <c r="S1754" s="517">
        <v>15000</v>
      </c>
      <c r="T1754" s="520" t="e">
        <f>+[1]!Tabla46[[#This Row],[Precio Unitario]]*[1]!Tabla46[[#This Row],[Cantidad de Insumos]]</f>
        <v>#REF!</v>
      </c>
      <c r="U1754" s="414">
        <v>239601</v>
      </c>
      <c r="V1754" s="328" t="s">
        <v>926</v>
      </c>
      <c r="W1754" s="420"/>
    </row>
    <row r="1755" spans="2:23" ht="18.75" hidden="1" customHeight="1" x14ac:dyDescent="0.2">
      <c r="B1755" s="419" t="e">
        <f>IF(Tabla46[[#This Row],[Tipos de Acciones]]="","",CONCATENATE(Tabla46[[#This Row],[POA]],".",Tabla46[[#This Row],[SRS]],".",Tabla46[[#This Row],[AREA]],".",Tabla46[[#This Row],[TIPO]]))</f>
        <v>#REF!</v>
      </c>
      <c r="C1755" s="419" t="e">
        <f>IF(Tabla46[[#This Row],[Tipos de Acciones]]="","",'Formulario PPGR1'!#REF!)</f>
        <v>#REF!</v>
      </c>
      <c r="D1755" s="419" t="e">
        <f>IF(Tabla46[[#This Row],[Tipos de Acciones]]="","",'Formulario PPGR1'!#REF!)</f>
        <v>#REF!</v>
      </c>
      <c r="E1755" s="419" t="e">
        <f>IF(Tabla46[[#This Row],[Tipos de Acciones]]="","",'Formulario PPGR1'!#REF!)</f>
        <v>#REF!</v>
      </c>
      <c r="F1755" s="419" t="e">
        <f>IF(Tabla46[[#This Row],[Tipos de Acciones]]="","",'Formulario PPGR1'!#REF!)</f>
        <v>#REF!</v>
      </c>
      <c r="G1755" s="416" t="s">
        <v>936</v>
      </c>
      <c r="H1755" s="416" t="s">
        <v>2218</v>
      </c>
      <c r="I1755" s="417" t="s">
        <v>2219</v>
      </c>
      <c r="J1755" s="416" t="s">
        <v>2219</v>
      </c>
      <c r="K1755" s="418" t="s">
        <v>2220</v>
      </c>
      <c r="L1755" s="416" t="s">
        <v>469</v>
      </c>
      <c r="M1755" s="316" t="s">
        <v>2330</v>
      </c>
      <c r="N1755" s="316" t="s">
        <v>1156</v>
      </c>
      <c r="O1755" s="415" t="s">
        <v>2200</v>
      </c>
      <c r="P1755" s="318" t="s">
        <v>1156</v>
      </c>
      <c r="Q1755" s="293" t="s">
        <v>2201</v>
      </c>
      <c r="R1755" s="293">
        <v>2</v>
      </c>
      <c r="S1755" s="517">
        <v>8600</v>
      </c>
      <c r="T1755" s="520" t="e">
        <f>+[1]!Tabla46[[#This Row],[Precio Unitario]]*[1]!Tabla46[[#This Row],[Cantidad de Insumos]]</f>
        <v>#REF!</v>
      </c>
      <c r="U1755" s="414">
        <v>239601</v>
      </c>
      <c r="V1755" s="328" t="s">
        <v>926</v>
      </c>
      <c r="W1755" s="420"/>
    </row>
    <row r="1756" spans="2:23" ht="18.75" hidden="1" customHeight="1" x14ac:dyDescent="0.2">
      <c r="B1756" s="419" t="e">
        <f>IF(Tabla46[[#This Row],[Tipos de Acciones]]="","",CONCATENATE(Tabla46[[#This Row],[POA]],".",Tabla46[[#This Row],[SRS]],".",Tabla46[[#This Row],[AREA]],".",Tabla46[[#This Row],[TIPO]]))</f>
        <v>#REF!</v>
      </c>
      <c r="C1756" s="419" t="e">
        <f>IF(Tabla46[[#This Row],[Tipos de Acciones]]="","",'Formulario PPGR1'!#REF!)</f>
        <v>#REF!</v>
      </c>
      <c r="D1756" s="419" t="e">
        <f>IF(Tabla46[[#This Row],[Tipos de Acciones]]="","",'Formulario PPGR1'!#REF!)</f>
        <v>#REF!</v>
      </c>
      <c r="E1756" s="419" t="e">
        <f>IF(Tabla46[[#This Row],[Tipos de Acciones]]="","",'Formulario PPGR1'!#REF!)</f>
        <v>#REF!</v>
      </c>
      <c r="F1756" s="419" t="e">
        <f>IF(Tabla46[[#This Row],[Tipos de Acciones]]="","",'Formulario PPGR1'!#REF!)</f>
        <v>#REF!</v>
      </c>
      <c r="G1756" s="416" t="s">
        <v>936</v>
      </c>
      <c r="H1756" s="416" t="s">
        <v>2221</v>
      </c>
      <c r="I1756" s="417" t="s">
        <v>2222</v>
      </c>
      <c r="J1756" s="416" t="s">
        <v>2222</v>
      </c>
      <c r="K1756" s="418" t="s">
        <v>2223</v>
      </c>
      <c r="L1756" s="416" t="s">
        <v>469</v>
      </c>
      <c r="M1756" s="316" t="s">
        <v>2330</v>
      </c>
      <c r="N1756" s="316" t="s">
        <v>1156</v>
      </c>
      <c r="O1756" s="415" t="s">
        <v>2200</v>
      </c>
      <c r="P1756" s="318" t="s">
        <v>1156</v>
      </c>
      <c r="Q1756" s="293" t="s">
        <v>2201</v>
      </c>
      <c r="R1756" s="293">
        <v>2</v>
      </c>
      <c r="S1756" s="517">
        <v>43660</v>
      </c>
      <c r="T1756" s="520" t="e">
        <f>+[1]!Tabla46[[#This Row],[Precio Unitario]]*[1]!Tabla46[[#This Row],[Cantidad de Insumos]]</f>
        <v>#REF!</v>
      </c>
      <c r="U1756" s="414">
        <v>261901</v>
      </c>
      <c r="V1756" s="328" t="s">
        <v>926</v>
      </c>
      <c r="W1756" s="420"/>
    </row>
    <row r="1757" spans="2:23" ht="18.75" hidden="1" customHeight="1" x14ac:dyDescent="0.2">
      <c r="B1757" s="419" t="e">
        <f>IF(Tabla46[[#This Row],[Tipos de Acciones]]="","",CONCATENATE(Tabla46[[#This Row],[POA]],".",Tabla46[[#This Row],[SRS]],".",Tabla46[[#This Row],[AREA]],".",Tabla46[[#This Row],[TIPO]]))</f>
        <v>#REF!</v>
      </c>
      <c r="C1757" s="419" t="e">
        <f>IF(Tabla46[[#This Row],[Tipos de Acciones]]="","",'Formulario PPGR1'!#REF!)</f>
        <v>#REF!</v>
      </c>
      <c r="D1757" s="419" t="e">
        <f>IF(Tabla46[[#This Row],[Tipos de Acciones]]="","",'Formulario PPGR1'!#REF!)</f>
        <v>#REF!</v>
      </c>
      <c r="E1757" s="419" t="e">
        <f>IF(Tabla46[[#This Row],[Tipos de Acciones]]="","",'Formulario PPGR1'!#REF!)</f>
        <v>#REF!</v>
      </c>
      <c r="F1757" s="419" t="e">
        <f>IF(Tabla46[[#This Row],[Tipos de Acciones]]="","",'Formulario PPGR1'!#REF!)</f>
        <v>#REF!</v>
      </c>
      <c r="G1757" s="416" t="s">
        <v>936</v>
      </c>
      <c r="H1757" s="416" t="s">
        <v>2221</v>
      </c>
      <c r="I1757" s="417" t="s">
        <v>2224</v>
      </c>
      <c r="J1757" s="416" t="s">
        <v>2224</v>
      </c>
      <c r="K1757" s="418" t="s">
        <v>2225</v>
      </c>
      <c r="L1757" s="416" t="s">
        <v>469</v>
      </c>
      <c r="M1757" s="316" t="s">
        <v>2330</v>
      </c>
      <c r="N1757" s="316" t="s">
        <v>1156</v>
      </c>
      <c r="O1757" s="415" t="s">
        <v>2200</v>
      </c>
      <c r="P1757" s="318" t="s">
        <v>1156</v>
      </c>
      <c r="Q1757" s="293" t="s">
        <v>2201</v>
      </c>
      <c r="R1757" s="293">
        <v>1</v>
      </c>
      <c r="S1757" s="517">
        <v>44333.33</v>
      </c>
      <c r="T1757" s="520" t="e">
        <f>+[1]!Tabla46[[#This Row],[Precio Unitario]]*[1]!Tabla46[[#This Row],[Cantidad de Insumos]]</f>
        <v>#REF!</v>
      </c>
      <c r="U1757" s="414">
        <v>239301</v>
      </c>
      <c r="V1757" s="328" t="s">
        <v>926</v>
      </c>
      <c r="W1757" s="420"/>
    </row>
    <row r="1758" spans="2:23" ht="18.75" hidden="1" customHeight="1" x14ac:dyDescent="0.2">
      <c r="B1758" s="419" t="e">
        <f>IF(Tabla46[[#This Row],[Tipos de Acciones]]="","",CONCATENATE(Tabla46[[#This Row],[POA]],".",Tabla46[[#This Row],[SRS]],".",Tabla46[[#This Row],[AREA]],".",Tabla46[[#This Row],[TIPO]]))</f>
        <v>#REF!</v>
      </c>
      <c r="C1758" s="419" t="e">
        <f>IF(Tabla46[[#This Row],[Tipos de Acciones]]="","",'Formulario PPGR1'!#REF!)</f>
        <v>#REF!</v>
      </c>
      <c r="D1758" s="419" t="e">
        <f>IF(Tabla46[[#This Row],[Tipos de Acciones]]="","",'Formulario PPGR1'!#REF!)</f>
        <v>#REF!</v>
      </c>
      <c r="E1758" s="419" t="e">
        <f>IF(Tabla46[[#This Row],[Tipos de Acciones]]="","",'Formulario PPGR1'!#REF!)</f>
        <v>#REF!</v>
      </c>
      <c r="F1758" s="419" t="e">
        <f>IF(Tabla46[[#This Row],[Tipos de Acciones]]="","",'Formulario PPGR1'!#REF!)</f>
        <v>#REF!</v>
      </c>
      <c r="G1758" s="416" t="s">
        <v>936</v>
      </c>
      <c r="H1758" s="416" t="s">
        <v>2221</v>
      </c>
      <c r="I1758" s="417" t="s">
        <v>2222</v>
      </c>
      <c r="J1758" s="416" t="s">
        <v>2222</v>
      </c>
      <c r="K1758" s="418" t="s">
        <v>2226</v>
      </c>
      <c r="L1758" s="416" t="s">
        <v>469</v>
      </c>
      <c r="M1758" s="316" t="s">
        <v>2330</v>
      </c>
      <c r="N1758" s="316" t="s">
        <v>1156</v>
      </c>
      <c r="O1758" s="415" t="s">
        <v>2200</v>
      </c>
      <c r="P1758" s="318" t="s">
        <v>1156</v>
      </c>
      <c r="Q1758" s="293" t="s">
        <v>2201</v>
      </c>
      <c r="R1758" s="293">
        <v>1</v>
      </c>
      <c r="S1758" s="517">
        <v>104465.4</v>
      </c>
      <c r="T1758" s="520" t="e">
        <f>+[1]!Tabla46[[#This Row],[Precio Unitario]]*[1]!Tabla46[[#This Row],[Cantidad de Insumos]]</f>
        <v>#REF!</v>
      </c>
      <c r="U1758" s="414">
        <v>261901</v>
      </c>
      <c r="V1758" s="328" t="s">
        <v>926</v>
      </c>
      <c r="W1758" s="420"/>
    </row>
    <row r="1759" spans="2:23" ht="18.75" hidden="1" customHeight="1" x14ac:dyDescent="0.2">
      <c r="B1759" s="419" t="e">
        <f>IF(Tabla46[[#This Row],[Tipos de Acciones]]="","",CONCATENATE(Tabla46[[#This Row],[POA]],".",Tabla46[[#This Row],[SRS]],".",Tabla46[[#This Row],[AREA]],".",Tabla46[[#This Row],[TIPO]]))</f>
        <v>#REF!</v>
      </c>
      <c r="C1759" s="419" t="e">
        <f>IF(Tabla46[[#This Row],[Tipos de Acciones]]="","",'Formulario PPGR1'!#REF!)</f>
        <v>#REF!</v>
      </c>
      <c r="D1759" s="419" t="e">
        <f>IF(Tabla46[[#This Row],[Tipos de Acciones]]="","",'Formulario PPGR1'!#REF!)</f>
        <v>#REF!</v>
      </c>
      <c r="E1759" s="419" t="e">
        <f>IF(Tabla46[[#This Row],[Tipos de Acciones]]="","",'Formulario PPGR1'!#REF!)</f>
        <v>#REF!</v>
      </c>
      <c r="F1759" s="419" t="e">
        <f>IF(Tabla46[[#This Row],[Tipos de Acciones]]="","",'Formulario PPGR1'!#REF!)</f>
        <v>#REF!</v>
      </c>
      <c r="G1759" s="416" t="s">
        <v>936</v>
      </c>
      <c r="H1759" s="416" t="s">
        <v>2221</v>
      </c>
      <c r="I1759" s="417" t="s">
        <v>2227</v>
      </c>
      <c r="J1759" s="416" t="s">
        <v>2227</v>
      </c>
      <c r="K1759" s="418" t="s">
        <v>2228</v>
      </c>
      <c r="L1759" s="416" t="s">
        <v>469</v>
      </c>
      <c r="M1759" s="316" t="s">
        <v>2330</v>
      </c>
      <c r="N1759" s="316" t="s">
        <v>1156</v>
      </c>
      <c r="O1759" s="415" t="s">
        <v>2200</v>
      </c>
      <c r="P1759" s="318" t="s">
        <v>1156</v>
      </c>
      <c r="Q1759" s="293" t="s">
        <v>2201</v>
      </c>
      <c r="R1759" s="293">
        <v>1</v>
      </c>
      <c r="S1759" s="517">
        <v>12836.04</v>
      </c>
      <c r="T1759" s="520" t="e">
        <f>+[1]!Tabla46[[#This Row],[Precio Unitario]]*[1]!Tabla46[[#This Row],[Cantidad de Insumos]]</f>
        <v>#REF!</v>
      </c>
      <c r="U1759" s="414">
        <v>239301</v>
      </c>
      <c r="V1759" s="328" t="s">
        <v>926</v>
      </c>
      <c r="W1759" s="420"/>
    </row>
    <row r="1760" spans="2:23" ht="18.75" customHeight="1" x14ac:dyDescent="0.2">
      <c r="B1760" s="419" t="e">
        <f>IF(Tabla46[[#This Row],[Tipos de Acciones]]="","",CONCATENATE(Tabla46[[#This Row],[POA]],".",Tabla46[[#This Row],[SRS]],".",Tabla46[[#This Row],[AREA]],".",Tabla46[[#This Row],[TIPO]]))</f>
        <v>#REF!</v>
      </c>
      <c r="C1760" s="419" t="e">
        <f>IF(Tabla46[[#This Row],[Tipos de Acciones]]="","",'Formulario PPGR1'!#REF!)</f>
        <v>#REF!</v>
      </c>
      <c r="D1760" s="419" t="e">
        <f>IF(Tabla46[[#This Row],[Tipos de Acciones]]="","",'Formulario PPGR1'!#REF!)</f>
        <v>#REF!</v>
      </c>
      <c r="E1760" s="419" t="e">
        <f>IF(Tabla46[[#This Row],[Tipos de Acciones]]="","",'Formulario PPGR1'!#REF!)</f>
        <v>#REF!</v>
      </c>
      <c r="F1760" s="419" t="e">
        <f>IF(Tabla46[[#This Row],[Tipos de Acciones]]="","",'Formulario PPGR1'!#REF!)</f>
        <v>#REF!</v>
      </c>
      <c r="G1760" s="416" t="s">
        <v>936</v>
      </c>
      <c r="H1760" s="416" t="s">
        <v>2221</v>
      </c>
      <c r="I1760" s="417" t="s">
        <v>2229</v>
      </c>
      <c r="J1760" s="416" t="s">
        <v>2229</v>
      </c>
      <c r="K1760" s="418" t="s">
        <v>2230</v>
      </c>
      <c r="L1760" s="416" t="s">
        <v>469</v>
      </c>
      <c r="M1760" s="316" t="s">
        <v>2330</v>
      </c>
      <c r="N1760" s="316" t="s">
        <v>1156</v>
      </c>
      <c r="O1760" s="415" t="s">
        <v>2200</v>
      </c>
      <c r="P1760" s="318" t="s">
        <v>1156</v>
      </c>
      <c r="Q1760" s="293" t="s">
        <v>2201</v>
      </c>
      <c r="R1760" s="293">
        <v>1</v>
      </c>
      <c r="S1760" s="517">
        <v>180000</v>
      </c>
      <c r="T1760" s="520" t="e">
        <f>+[1]!Tabla46[[#This Row],[Precio Unitario]]*[1]!Tabla46[[#This Row],[Cantidad de Insumos]]</f>
        <v>#REF!</v>
      </c>
      <c r="U1760" s="414">
        <v>263101</v>
      </c>
      <c r="V1760" s="328" t="s">
        <v>926</v>
      </c>
      <c r="W1760" s="420"/>
    </row>
    <row r="1761" spans="2:23" ht="18.75" hidden="1" customHeight="1" x14ac:dyDescent="0.2">
      <c r="B1761" s="419" t="e">
        <f>IF(Tabla46[[#This Row],[Tipos de Acciones]]="","",CONCATENATE(Tabla46[[#This Row],[POA]],".",Tabla46[[#This Row],[SRS]],".",Tabla46[[#This Row],[AREA]],".",Tabla46[[#This Row],[TIPO]]))</f>
        <v>#REF!</v>
      </c>
      <c r="C1761" s="419" t="e">
        <f>IF(Tabla46[[#This Row],[Tipos de Acciones]]="","",'Formulario PPGR1'!#REF!)</f>
        <v>#REF!</v>
      </c>
      <c r="D1761" s="419" t="e">
        <f>IF(Tabla46[[#This Row],[Tipos de Acciones]]="","",'Formulario PPGR1'!#REF!)</f>
        <v>#REF!</v>
      </c>
      <c r="E1761" s="419" t="e">
        <f>IF(Tabla46[[#This Row],[Tipos de Acciones]]="","",'Formulario PPGR1'!#REF!)</f>
        <v>#REF!</v>
      </c>
      <c r="F1761" s="419" t="e">
        <f>IF(Tabla46[[#This Row],[Tipos de Acciones]]="","",'Formulario PPGR1'!#REF!)</f>
        <v>#REF!</v>
      </c>
      <c r="G1761" s="416" t="s">
        <v>936</v>
      </c>
      <c r="H1761" s="416" t="s">
        <v>2221</v>
      </c>
      <c r="I1761" s="417" t="s">
        <v>2231</v>
      </c>
      <c r="J1761" s="416" t="s">
        <v>2231</v>
      </c>
      <c r="K1761" s="418" t="s">
        <v>2232</v>
      </c>
      <c r="L1761" s="416" t="s">
        <v>469</v>
      </c>
      <c r="M1761" s="316" t="s">
        <v>2330</v>
      </c>
      <c r="N1761" s="316" t="s">
        <v>1156</v>
      </c>
      <c r="O1761" s="415" t="s">
        <v>2200</v>
      </c>
      <c r="P1761" s="318" t="s">
        <v>1156</v>
      </c>
      <c r="Q1761" s="293" t="s">
        <v>2201</v>
      </c>
      <c r="R1761" s="293">
        <v>2</v>
      </c>
      <c r="S1761" s="517">
        <v>32099.97</v>
      </c>
      <c r="T1761" s="520" t="e">
        <f>+[1]!Tabla46[[#This Row],[Precio Unitario]]*[1]!Tabla46[[#This Row],[Cantidad de Insumos]]</f>
        <v>#REF!</v>
      </c>
      <c r="U1761" s="414">
        <v>239301</v>
      </c>
      <c r="V1761" s="328" t="s">
        <v>926</v>
      </c>
      <c r="W1761" s="420"/>
    </row>
    <row r="1762" spans="2:23" ht="18.75" hidden="1" customHeight="1" x14ac:dyDescent="0.2">
      <c r="B1762" s="419" t="e">
        <f>IF(Tabla46[[#This Row],[Tipos de Acciones]]="","",CONCATENATE(Tabla46[[#This Row],[POA]],".",Tabla46[[#This Row],[SRS]],".",Tabla46[[#This Row],[AREA]],".",Tabla46[[#This Row],[TIPO]]))</f>
        <v>#REF!</v>
      </c>
      <c r="C1762" s="419" t="e">
        <f>IF(Tabla46[[#This Row],[Tipos de Acciones]]="","",'Formulario PPGR1'!#REF!)</f>
        <v>#REF!</v>
      </c>
      <c r="D1762" s="419" t="e">
        <f>IF(Tabla46[[#This Row],[Tipos de Acciones]]="","",'Formulario PPGR1'!#REF!)</f>
        <v>#REF!</v>
      </c>
      <c r="E1762" s="419" t="e">
        <f>IF(Tabla46[[#This Row],[Tipos de Acciones]]="","",'Formulario PPGR1'!#REF!)</f>
        <v>#REF!</v>
      </c>
      <c r="F1762" s="419" t="e">
        <f>IF(Tabla46[[#This Row],[Tipos de Acciones]]="","",'Formulario PPGR1'!#REF!)</f>
        <v>#REF!</v>
      </c>
      <c r="G1762" s="416" t="s">
        <v>936</v>
      </c>
      <c r="H1762" s="416" t="s">
        <v>2221</v>
      </c>
      <c r="I1762" s="417" t="s">
        <v>2233</v>
      </c>
      <c r="J1762" s="416" t="s">
        <v>2234</v>
      </c>
      <c r="K1762" s="418" t="s">
        <v>2235</v>
      </c>
      <c r="L1762" s="416" t="s">
        <v>469</v>
      </c>
      <c r="M1762" s="316" t="s">
        <v>2330</v>
      </c>
      <c r="N1762" s="316" t="s">
        <v>1156</v>
      </c>
      <c r="O1762" s="415" t="s">
        <v>2200</v>
      </c>
      <c r="P1762" s="318" t="s">
        <v>1156</v>
      </c>
      <c r="Q1762" s="293" t="s">
        <v>2201</v>
      </c>
      <c r="R1762" s="293">
        <v>1</v>
      </c>
      <c r="S1762" s="517">
        <v>8270</v>
      </c>
      <c r="T1762" s="520" t="e">
        <f>+[1]!Tabla46[[#This Row],[Precio Unitario]]*[1]!Tabla46[[#This Row],[Cantidad de Insumos]]</f>
        <v>#REF!</v>
      </c>
      <c r="U1762" s="414">
        <v>239301</v>
      </c>
      <c r="V1762" s="328" t="s">
        <v>926</v>
      </c>
      <c r="W1762" s="420"/>
    </row>
    <row r="1763" spans="2:23" ht="18.75" hidden="1" customHeight="1" x14ac:dyDescent="0.2">
      <c r="B1763" s="419" t="e">
        <f>IF(Tabla46[[#This Row],[Tipos de Acciones]]="","",CONCATENATE(Tabla46[[#This Row],[POA]],".",Tabla46[[#This Row],[SRS]],".",Tabla46[[#This Row],[AREA]],".",Tabla46[[#This Row],[TIPO]]))</f>
        <v>#REF!</v>
      </c>
      <c r="C1763" s="419" t="e">
        <f>IF(Tabla46[[#This Row],[Tipos de Acciones]]="","",'Formulario PPGR1'!#REF!)</f>
        <v>#REF!</v>
      </c>
      <c r="D1763" s="419" t="e">
        <f>IF(Tabla46[[#This Row],[Tipos de Acciones]]="","",'Formulario PPGR1'!#REF!)</f>
        <v>#REF!</v>
      </c>
      <c r="E1763" s="419" t="e">
        <f>IF(Tabla46[[#This Row],[Tipos de Acciones]]="","",'Formulario PPGR1'!#REF!)</f>
        <v>#REF!</v>
      </c>
      <c r="F1763" s="419" t="e">
        <f>IF(Tabla46[[#This Row],[Tipos de Acciones]]="","",'Formulario PPGR1'!#REF!)</f>
        <v>#REF!</v>
      </c>
      <c r="G1763" s="416" t="s">
        <v>936</v>
      </c>
      <c r="H1763" s="416" t="s">
        <v>2221</v>
      </c>
      <c r="I1763" s="417" t="s">
        <v>2236</v>
      </c>
      <c r="J1763" s="416" t="s">
        <v>2236</v>
      </c>
      <c r="K1763" s="418" t="s">
        <v>2237</v>
      </c>
      <c r="L1763" s="416" t="s">
        <v>469</v>
      </c>
      <c r="M1763" s="316" t="s">
        <v>2330</v>
      </c>
      <c r="N1763" s="316" t="s">
        <v>1156</v>
      </c>
      <c r="O1763" s="415" t="s">
        <v>2200</v>
      </c>
      <c r="P1763" s="318" t="s">
        <v>1156</v>
      </c>
      <c r="Q1763" s="293" t="s">
        <v>2201</v>
      </c>
      <c r="R1763" s="293">
        <v>2</v>
      </c>
      <c r="S1763" s="517">
        <v>15733.33</v>
      </c>
      <c r="T1763" s="520" t="e">
        <f>+[1]!Tabla46[[#This Row],[Precio Unitario]]*[1]!Tabla46[[#This Row],[Cantidad de Insumos]]</f>
        <v>#REF!</v>
      </c>
      <c r="U1763" s="414">
        <v>239301</v>
      </c>
      <c r="V1763" s="328" t="s">
        <v>926</v>
      </c>
      <c r="W1763" s="420"/>
    </row>
    <row r="1764" spans="2:23" ht="18.75" hidden="1" customHeight="1" x14ac:dyDescent="0.2">
      <c r="B1764" s="419" t="e">
        <f>IF(Tabla46[[#This Row],[Tipos de Acciones]]="","",CONCATENATE(Tabla46[[#This Row],[POA]],".",Tabla46[[#This Row],[SRS]],".",Tabla46[[#This Row],[AREA]],".",Tabla46[[#This Row],[TIPO]]))</f>
        <v>#REF!</v>
      </c>
      <c r="C1764" s="419" t="e">
        <f>IF(Tabla46[[#This Row],[Tipos de Acciones]]="","",'Formulario PPGR1'!#REF!)</f>
        <v>#REF!</v>
      </c>
      <c r="D1764" s="419" t="e">
        <f>IF(Tabla46[[#This Row],[Tipos de Acciones]]="","",'Formulario PPGR1'!#REF!)</f>
        <v>#REF!</v>
      </c>
      <c r="E1764" s="419" t="e">
        <f>IF(Tabla46[[#This Row],[Tipos de Acciones]]="","",'Formulario PPGR1'!#REF!)</f>
        <v>#REF!</v>
      </c>
      <c r="F1764" s="419" t="e">
        <f>IF(Tabla46[[#This Row],[Tipos de Acciones]]="","",'Formulario PPGR1'!#REF!)</f>
        <v>#REF!</v>
      </c>
      <c r="G1764" s="416" t="s">
        <v>936</v>
      </c>
      <c r="H1764" s="416" t="s">
        <v>2221</v>
      </c>
      <c r="I1764" s="417" t="s">
        <v>2236</v>
      </c>
      <c r="J1764" s="416" t="s">
        <v>2236</v>
      </c>
      <c r="K1764" s="418" t="s">
        <v>2238</v>
      </c>
      <c r="L1764" s="416" t="s">
        <v>469</v>
      </c>
      <c r="M1764" s="316" t="s">
        <v>2330</v>
      </c>
      <c r="N1764" s="316" t="s">
        <v>1156</v>
      </c>
      <c r="O1764" s="415" t="s">
        <v>2200</v>
      </c>
      <c r="P1764" s="318" t="s">
        <v>1156</v>
      </c>
      <c r="Q1764" s="293" t="s">
        <v>2201</v>
      </c>
      <c r="R1764" s="293">
        <v>2</v>
      </c>
      <c r="S1764" s="517">
        <v>4500</v>
      </c>
      <c r="T1764" s="520" t="e">
        <f>+[1]!Tabla46[[#This Row],[Precio Unitario]]*[1]!Tabla46[[#This Row],[Cantidad de Insumos]]</f>
        <v>#REF!</v>
      </c>
      <c r="U1764" s="414">
        <v>239301</v>
      </c>
      <c r="V1764" s="328" t="s">
        <v>926</v>
      </c>
      <c r="W1764" s="420"/>
    </row>
    <row r="1765" spans="2:23" ht="18.75" hidden="1" customHeight="1" x14ac:dyDescent="0.2">
      <c r="B1765" s="419" t="e">
        <f>IF(Tabla46[[#This Row],[Tipos de Acciones]]="","",CONCATENATE(Tabla46[[#This Row],[POA]],".",Tabla46[[#This Row],[SRS]],".",Tabla46[[#This Row],[AREA]],".",Tabla46[[#This Row],[TIPO]]))</f>
        <v>#REF!</v>
      </c>
      <c r="C1765" s="419" t="e">
        <f>IF(Tabla46[[#This Row],[Tipos de Acciones]]="","",'Formulario PPGR1'!#REF!)</f>
        <v>#REF!</v>
      </c>
      <c r="D1765" s="419" t="e">
        <f>IF(Tabla46[[#This Row],[Tipos de Acciones]]="","",'Formulario PPGR1'!#REF!)</f>
        <v>#REF!</v>
      </c>
      <c r="E1765" s="419" t="e">
        <f>IF(Tabla46[[#This Row],[Tipos de Acciones]]="","",'Formulario PPGR1'!#REF!)</f>
        <v>#REF!</v>
      </c>
      <c r="F1765" s="419" t="e">
        <f>IF(Tabla46[[#This Row],[Tipos de Acciones]]="","",'Formulario PPGR1'!#REF!)</f>
        <v>#REF!</v>
      </c>
      <c r="G1765" s="416" t="s">
        <v>936</v>
      </c>
      <c r="H1765" s="416" t="s">
        <v>2221</v>
      </c>
      <c r="I1765" s="417" t="s">
        <v>2236</v>
      </c>
      <c r="J1765" s="416" t="s">
        <v>2236</v>
      </c>
      <c r="K1765" s="418" t="s">
        <v>2239</v>
      </c>
      <c r="L1765" s="416" t="s">
        <v>469</v>
      </c>
      <c r="M1765" s="316" t="s">
        <v>2330</v>
      </c>
      <c r="N1765" s="316" t="s">
        <v>1156</v>
      </c>
      <c r="O1765" s="415" t="s">
        <v>2200</v>
      </c>
      <c r="P1765" s="318" t="s">
        <v>1156</v>
      </c>
      <c r="Q1765" s="293" t="s">
        <v>2201</v>
      </c>
      <c r="R1765" s="293">
        <v>2</v>
      </c>
      <c r="S1765" s="517">
        <v>15733.33</v>
      </c>
      <c r="T1765" s="520" t="e">
        <f>+[1]!Tabla46[[#This Row],[Precio Unitario]]*[1]!Tabla46[[#This Row],[Cantidad de Insumos]]</f>
        <v>#REF!</v>
      </c>
      <c r="U1765" s="414">
        <v>239301</v>
      </c>
      <c r="V1765" s="328" t="s">
        <v>926</v>
      </c>
      <c r="W1765" s="420"/>
    </row>
    <row r="1766" spans="2:23" ht="18.75" hidden="1" customHeight="1" x14ac:dyDescent="0.2">
      <c r="B1766" s="419" t="e">
        <f>IF(Tabla46[[#This Row],[Tipos de Acciones]]="","",CONCATENATE(Tabla46[[#This Row],[POA]],".",Tabla46[[#This Row],[SRS]],".",Tabla46[[#This Row],[AREA]],".",Tabla46[[#This Row],[TIPO]]))</f>
        <v>#REF!</v>
      </c>
      <c r="C1766" s="419" t="e">
        <f>IF(Tabla46[[#This Row],[Tipos de Acciones]]="","",'Formulario PPGR1'!#REF!)</f>
        <v>#REF!</v>
      </c>
      <c r="D1766" s="419" t="e">
        <f>IF(Tabla46[[#This Row],[Tipos de Acciones]]="","",'Formulario PPGR1'!#REF!)</f>
        <v>#REF!</v>
      </c>
      <c r="E1766" s="419" t="e">
        <f>IF(Tabla46[[#This Row],[Tipos de Acciones]]="","",'Formulario PPGR1'!#REF!)</f>
        <v>#REF!</v>
      </c>
      <c r="F1766" s="419" t="e">
        <f>IF(Tabla46[[#This Row],[Tipos de Acciones]]="","",'Formulario PPGR1'!#REF!)</f>
        <v>#REF!</v>
      </c>
      <c r="G1766" s="416" t="s">
        <v>936</v>
      </c>
      <c r="H1766" s="416" t="s">
        <v>2221</v>
      </c>
      <c r="I1766" s="417" t="s">
        <v>2236</v>
      </c>
      <c r="J1766" s="416" t="s">
        <v>2236</v>
      </c>
      <c r="K1766" s="418" t="s">
        <v>2240</v>
      </c>
      <c r="L1766" s="416" t="s">
        <v>469</v>
      </c>
      <c r="M1766" s="316" t="s">
        <v>2330</v>
      </c>
      <c r="N1766" s="316" t="s">
        <v>1156</v>
      </c>
      <c r="O1766" s="415" t="s">
        <v>2200</v>
      </c>
      <c r="P1766" s="318" t="s">
        <v>1156</v>
      </c>
      <c r="Q1766" s="293" t="s">
        <v>2201</v>
      </c>
      <c r="R1766" s="293">
        <v>2</v>
      </c>
      <c r="S1766" s="517">
        <v>4500</v>
      </c>
      <c r="T1766" s="520" t="e">
        <f>+[1]!Tabla46[[#This Row],[Precio Unitario]]*[1]!Tabla46[[#This Row],[Cantidad de Insumos]]</f>
        <v>#REF!</v>
      </c>
      <c r="U1766" s="414">
        <v>239301</v>
      </c>
      <c r="V1766" s="328" t="s">
        <v>926</v>
      </c>
      <c r="W1766" s="420"/>
    </row>
    <row r="1767" spans="2:23" ht="18.75" hidden="1" customHeight="1" x14ac:dyDescent="0.2">
      <c r="B1767" s="419" t="e">
        <f>IF(Tabla46[[#This Row],[Tipos de Acciones]]="","",CONCATENATE(Tabla46[[#This Row],[POA]],".",Tabla46[[#This Row],[SRS]],".",Tabla46[[#This Row],[AREA]],".",Tabla46[[#This Row],[TIPO]]))</f>
        <v>#REF!</v>
      </c>
      <c r="C1767" s="419" t="e">
        <f>IF(Tabla46[[#This Row],[Tipos de Acciones]]="","",'Formulario PPGR1'!#REF!)</f>
        <v>#REF!</v>
      </c>
      <c r="D1767" s="419" t="e">
        <f>IF(Tabla46[[#This Row],[Tipos de Acciones]]="","",'Formulario PPGR1'!#REF!)</f>
        <v>#REF!</v>
      </c>
      <c r="E1767" s="419" t="e">
        <f>IF(Tabla46[[#This Row],[Tipos de Acciones]]="","",'Formulario PPGR1'!#REF!)</f>
        <v>#REF!</v>
      </c>
      <c r="F1767" s="419" t="e">
        <f>IF(Tabla46[[#This Row],[Tipos de Acciones]]="","",'Formulario PPGR1'!#REF!)</f>
        <v>#REF!</v>
      </c>
      <c r="G1767" s="416" t="s">
        <v>936</v>
      </c>
      <c r="H1767" s="416" t="s">
        <v>2221</v>
      </c>
      <c r="I1767" s="417" t="s">
        <v>2241</v>
      </c>
      <c r="J1767" s="416" t="s">
        <v>2241</v>
      </c>
      <c r="K1767" s="418" t="s">
        <v>2242</v>
      </c>
      <c r="L1767" s="416" t="s">
        <v>469</v>
      </c>
      <c r="M1767" s="316" t="s">
        <v>2330</v>
      </c>
      <c r="N1767" s="316" t="s">
        <v>1156</v>
      </c>
      <c r="O1767" s="415" t="s">
        <v>2200</v>
      </c>
      <c r="P1767" s="318" t="s">
        <v>1156</v>
      </c>
      <c r="Q1767" s="293" t="s">
        <v>2201</v>
      </c>
      <c r="R1767" s="293">
        <v>2</v>
      </c>
      <c r="S1767" s="517">
        <v>980</v>
      </c>
      <c r="T1767" s="520" t="e">
        <f>+[1]!Tabla46[[#This Row],[Precio Unitario]]*[1]!Tabla46[[#This Row],[Cantidad de Insumos]]</f>
        <v>#REF!</v>
      </c>
      <c r="U1767" s="414">
        <v>239301</v>
      </c>
      <c r="V1767" s="328" t="s">
        <v>926</v>
      </c>
      <c r="W1767" s="420"/>
    </row>
    <row r="1768" spans="2:23" ht="18.75" hidden="1" customHeight="1" x14ac:dyDescent="0.2">
      <c r="B1768" s="419" t="e">
        <f>IF(Tabla46[[#This Row],[Tipos de Acciones]]="","",CONCATENATE(Tabla46[[#This Row],[POA]],".",Tabla46[[#This Row],[SRS]],".",Tabla46[[#This Row],[AREA]],".",Tabla46[[#This Row],[TIPO]]))</f>
        <v>#REF!</v>
      </c>
      <c r="C1768" s="419" t="e">
        <f>IF(Tabla46[[#This Row],[Tipos de Acciones]]="","",'Formulario PPGR1'!#REF!)</f>
        <v>#REF!</v>
      </c>
      <c r="D1768" s="419" t="e">
        <f>IF(Tabla46[[#This Row],[Tipos de Acciones]]="","",'Formulario PPGR1'!#REF!)</f>
        <v>#REF!</v>
      </c>
      <c r="E1768" s="419" t="e">
        <f>IF(Tabla46[[#This Row],[Tipos de Acciones]]="","",'Formulario PPGR1'!#REF!)</f>
        <v>#REF!</v>
      </c>
      <c r="F1768" s="419" t="e">
        <f>IF(Tabla46[[#This Row],[Tipos de Acciones]]="","",'Formulario PPGR1'!#REF!)</f>
        <v>#REF!</v>
      </c>
      <c r="G1768" s="416" t="s">
        <v>936</v>
      </c>
      <c r="H1768" s="416" t="s">
        <v>2221</v>
      </c>
      <c r="I1768" s="417" t="s">
        <v>2241</v>
      </c>
      <c r="J1768" s="416" t="s">
        <v>2241</v>
      </c>
      <c r="K1768" s="418" t="s">
        <v>2243</v>
      </c>
      <c r="L1768" s="416" t="s">
        <v>469</v>
      </c>
      <c r="M1768" s="316" t="s">
        <v>2330</v>
      </c>
      <c r="N1768" s="316" t="s">
        <v>1156</v>
      </c>
      <c r="O1768" s="415" t="s">
        <v>2200</v>
      </c>
      <c r="P1768" s="318" t="s">
        <v>1156</v>
      </c>
      <c r="Q1768" s="293" t="s">
        <v>2201</v>
      </c>
      <c r="R1768" s="293">
        <v>2</v>
      </c>
      <c r="S1768" s="517">
        <v>3520</v>
      </c>
      <c r="T1768" s="520" t="e">
        <f>+[1]!Tabla46[[#This Row],[Precio Unitario]]*[1]!Tabla46[[#This Row],[Cantidad de Insumos]]</f>
        <v>#REF!</v>
      </c>
      <c r="U1768" s="414">
        <v>239301</v>
      </c>
      <c r="V1768" s="328" t="s">
        <v>926</v>
      </c>
      <c r="W1768" s="420"/>
    </row>
    <row r="1769" spans="2:23" ht="18.75" hidden="1" customHeight="1" x14ac:dyDescent="0.2">
      <c r="B1769" s="419" t="e">
        <f>IF(Tabla46[[#This Row],[Tipos de Acciones]]="","",CONCATENATE(Tabla46[[#This Row],[POA]],".",Tabla46[[#This Row],[SRS]],".",Tabla46[[#This Row],[AREA]],".",Tabla46[[#This Row],[TIPO]]))</f>
        <v>#REF!</v>
      </c>
      <c r="C1769" s="419" t="e">
        <f>IF(Tabla46[[#This Row],[Tipos de Acciones]]="","",'Formulario PPGR1'!#REF!)</f>
        <v>#REF!</v>
      </c>
      <c r="D1769" s="419" t="e">
        <f>IF(Tabla46[[#This Row],[Tipos de Acciones]]="","",'Formulario PPGR1'!#REF!)</f>
        <v>#REF!</v>
      </c>
      <c r="E1769" s="419" t="e">
        <f>IF(Tabla46[[#This Row],[Tipos de Acciones]]="","",'Formulario PPGR1'!#REF!)</f>
        <v>#REF!</v>
      </c>
      <c r="F1769" s="419" t="e">
        <f>IF(Tabla46[[#This Row],[Tipos de Acciones]]="","",'Formulario PPGR1'!#REF!)</f>
        <v>#REF!</v>
      </c>
      <c r="G1769" s="416" t="s">
        <v>936</v>
      </c>
      <c r="H1769" s="416" t="s">
        <v>2221</v>
      </c>
      <c r="I1769" s="417" t="s">
        <v>2244</v>
      </c>
      <c r="J1769" s="416" t="s">
        <v>2244</v>
      </c>
      <c r="K1769" s="418" t="s">
        <v>2245</v>
      </c>
      <c r="L1769" s="416" t="s">
        <v>469</v>
      </c>
      <c r="M1769" s="316" t="s">
        <v>2330</v>
      </c>
      <c r="N1769" s="316" t="s">
        <v>1156</v>
      </c>
      <c r="O1769" s="415" t="s">
        <v>2200</v>
      </c>
      <c r="P1769" s="318" t="s">
        <v>1156</v>
      </c>
      <c r="Q1769" s="293" t="s">
        <v>2201</v>
      </c>
      <c r="R1769" s="293">
        <v>1</v>
      </c>
      <c r="S1769" s="517">
        <v>14666.65</v>
      </c>
      <c r="T1769" s="520" t="e">
        <f>+[1]!Tabla46[[#This Row],[Precio Unitario]]*[1]!Tabla46[[#This Row],[Cantidad de Insumos]]</f>
        <v>#REF!</v>
      </c>
      <c r="U1769" s="414">
        <v>239601</v>
      </c>
      <c r="V1769" s="328" t="s">
        <v>926</v>
      </c>
      <c r="W1769" s="420"/>
    </row>
    <row r="1770" spans="2:23" ht="18.75" hidden="1" customHeight="1" x14ac:dyDescent="0.2">
      <c r="B1770" s="419" t="e">
        <f>IF(Tabla46[[#This Row],[Tipos de Acciones]]="","",CONCATENATE(Tabla46[[#This Row],[POA]],".",Tabla46[[#This Row],[SRS]],".",Tabla46[[#This Row],[AREA]],".",Tabla46[[#This Row],[TIPO]]))</f>
        <v>#REF!</v>
      </c>
      <c r="C1770" s="419" t="e">
        <f>IF(Tabla46[[#This Row],[Tipos de Acciones]]="","",'Formulario PPGR1'!#REF!)</f>
        <v>#REF!</v>
      </c>
      <c r="D1770" s="419" t="e">
        <f>IF(Tabla46[[#This Row],[Tipos de Acciones]]="","",'Formulario PPGR1'!#REF!)</f>
        <v>#REF!</v>
      </c>
      <c r="E1770" s="419" t="e">
        <f>IF(Tabla46[[#This Row],[Tipos de Acciones]]="","",'Formulario PPGR1'!#REF!)</f>
        <v>#REF!</v>
      </c>
      <c r="F1770" s="419" t="e">
        <f>IF(Tabla46[[#This Row],[Tipos de Acciones]]="","",'Formulario PPGR1'!#REF!)</f>
        <v>#REF!</v>
      </c>
      <c r="G1770" s="416" t="s">
        <v>936</v>
      </c>
      <c r="H1770" s="416" t="s">
        <v>2221</v>
      </c>
      <c r="I1770" s="417" t="s">
        <v>2246</v>
      </c>
      <c r="J1770" s="416" t="s">
        <v>2246</v>
      </c>
      <c r="K1770" s="418" t="s">
        <v>2247</v>
      </c>
      <c r="L1770" s="416" t="s">
        <v>469</v>
      </c>
      <c r="M1770" s="316" t="s">
        <v>2330</v>
      </c>
      <c r="N1770" s="316" t="s">
        <v>1156</v>
      </c>
      <c r="O1770" s="415" t="s">
        <v>2200</v>
      </c>
      <c r="P1770" s="318" t="s">
        <v>1156</v>
      </c>
      <c r="Q1770" s="293" t="s">
        <v>2201</v>
      </c>
      <c r="R1770" s="293">
        <v>1</v>
      </c>
      <c r="S1770" s="517">
        <v>257712</v>
      </c>
      <c r="T1770" s="520" t="e">
        <f>+[1]!Tabla46[[#This Row],[Precio Unitario]]*[1]!Tabla46[[#This Row],[Cantidad de Insumos]]</f>
        <v>#REF!</v>
      </c>
      <c r="U1770" s="414">
        <v>261401</v>
      </c>
      <c r="V1770" s="328" t="s">
        <v>926</v>
      </c>
      <c r="W1770" s="420"/>
    </row>
    <row r="1771" spans="2:23" ht="18.75" hidden="1" customHeight="1" x14ac:dyDescent="0.2">
      <c r="B1771" s="419" t="e">
        <f>IF(Tabla46[[#This Row],[Tipos de Acciones]]="","",CONCATENATE(Tabla46[[#This Row],[POA]],".",Tabla46[[#This Row],[SRS]],".",Tabla46[[#This Row],[AREA]],".",Tabla46[[#This Row],[TIPO]]))</f>
        <v>#REF!</v>
      </c>
      <c r="C1771" s="419" t="e">
        <f>IF(Tabla46[[#This Row],[Tipos de Acciones]]="","",'Formulario PPGR1'!#REF!)</f>
        <v>#REF!</v>
      </c>
      <c r="D1771" s="419" t="e">
        <f>IF(Tabla46[[#This Row],[Tipos de Acciones]]="","",'Formulario PPGR1'!#REF!)</f>
        <v>#REF!</v>
      </c>
      <c r="E1771" s="419" t="e">
        <f>IF(Tabla46[[#This Row],[Tipos de Acciones]]="","",'Formulario PPGR1'!#REF!)</f>
        <v>#REF!</v>
      </c>
      <c r="F1771" s="419" t="e">
        <f>IF(Tabla46[[#This Row],[Tipos de Acciones]]="","",'Formulario PPGR1'!#REF!)</f>
        <v>#REF!</v>
      </c>
      <c r="G1771" s="416" t="s">
        <v>936</v>
      </c>
      <c r="H1771" s="416" t="s">
        <v>2209</v>
      </c>
      <c r="I1771" s="417" t="s">
        <v>2200</v>
      </c>
      <c r="J1771" s="416" t="s">
        <v>2248</v>
      </c>
      <c r="K1771" s="418" t="s">
        <v>2248</v>
      </c>
      <c r="L1771" s="416" t="s">
        <v>469</v>
      </c>
      <c r="M1771" s="316" t="s">
        <v>2330</v>
      </c>
      <c r="N1771" s="316" t="s">
        <v>1156</v>
      </c>
      <c r="O1771" s="415" t="s">
        <v>2200</v>
      </c>
      <c r="P1771" s="318" t="s">
        <v>1156</v>
      </c>
      <c r="Q1771" s="293" t="s">
        <v>2201</v>
      </c>
      <c r="R1771" s="293">
        <v>1</v>
      </c>
      <c r="S1771" s="517">
        <v>30000</v>
      </c>
      <c r="T1771" s="520" t="e">
        <f>+[1]!Tabla46[[#This Row],[Precio Unitario]]*[1]!Tabla46[[#This Row],[Cantidad de Insumos]]</f>
        <v>#REF!</v>
      </c>
      <c r="U1771" s="414">
        <v>265801</v>
      </c>
      <c r="V1771" s="328" t="s">
        <v>926</v>
      </c>
      <c r="W1771" s="420"/>
    </row>
    <row r="1772" spans="2:23" ht="18.75" hidden="1" customHeight="1" x14ac:dyDescent="0.2">
      <c r="B1772" s="419" t="e">
        <f>IF(Tabla46[[#This Row],[Tipos de Acciones]]="","",CONCATENATE(Tabla46[[#This Row],[POA]],".",Tabla46[[#This Row],[SRS]],".",Tabla46[[#This Row],[AREA]],".",Tabla46[[#This Row],[TIPO]]))</f>
        <v>#REF!</v>
      </c>
      <c r="C1772" s="419" t="e">
        <f>IF(Tabla46[[#This Row],[Tipos de Acciones]]="","",'Formulario PPGR1'!#REF!)</f>
        <v>#REF!</v>
      </c>
      <c r="D1772" s="419" t="e">
        <f>IF(Tabla46[[#This Row],[Tipos de Acciones]]="","",'Formulario PPGR1'!#REF!)</f>
        <v>#REF!</v>
      </c>
      <c r="E1772" s="419" t="e">
        <f>IF(Tabla46[[#This Row],[Tipos de Acciones]]="","",'Formulario PPGR1'!#REF!)</f>
        <v>#REF!</v>
      </c>
      <c r="F1772" s="419" t="e">
        <f>IF(Tabla46[[#This Row],[Tipos de Acciones]]="","",'Formulario PPGR1'!#REF!)</f>
        <v>#REF!</v>
      </c>
      <c r="G1772" s="416" t="s">
        <v>934</v>
      </c>
      <c r="H1772" s="416" t="s">
        <v>2209</v>
      </c>
      <c r="I1772" s="417" t="s">
        <v>2200</v>
      </c>
      <c r="J1772" s="416" t="s">
        <v>2248</v>
      </c>
      <c r="K1772" s="418" t="s">
        <v>2248</v>
      </c>
      <c r="L1772" s="416" t="s">
        <v>469</v>
      </c>
      <c r="M1772" s="316" t="s">
        <v>2330</v>
      </c>
      <c r="N1772" s="316" t="s">
        <v>1156</v>
      </c>
      <c r="O1772" s="415" t="s">
        <v>2200</v>
      </c>
      <c r="P1772" s="318" t="s">
        <v>1156</v>
      </c>
      <c r="Q1772" s="293" t="s">
        <v>2201</v>
      </c>
      <c r="R1772" s="293">
        <v>3</v>
      </c>
      <c r="S1772" s="517">
        <v>5000</v>
      </c>
      <c r="T1772" s="520" t="e">
        <f>+[1]!Tabla46[[#This Row],[Precio Unitario]]*[1]!Tabla46[[#This Row],[Cantidad de Insumos]]</f>
        <v>#REF!</v>
      </c>
      <c r="U1772" s="414">
        <v>265801</v>
      </c>
      <c r="V1772" s="328" t="s">
        <v>926</v>
      </c>
      <c r="W1772" s="420"/>
    </row>
    <row r="1773" spans="2:23" ht="18.75" hidden="1" customHeight="1" x14ac:dyDescent="0.2">
      <c r="B1773" s="419" t="e">
        <f>IF(Tabla46[[#This Row],[Tipos de Acciones]]="","",CONCATENATE(Tabla46[[#This Row],[POA]],".",Tabla46[[#This Row],[SRS]],".",Tabla46[[#This Row],[AREA]],".",Tabla46[[#This Row],[TIPO]]))</f>
        <v>#REF!</v>
      </c>
      <c r="C1773" s="419" t="e">
        <f>IF(Tabla46[[#This Row],[Tipos de Acciones]]="","",'Formulario PPGR1'!#REF!)</f>
        <v>#REF!</v>
      </c>
      <c r="D1773" s="419" t="e">
        <f>IF(Tabla46[[#This Row],[Tipos de Acciones]]="","",'Formulario PPGR1'!#REF!)</f>
        <v>#REF!</v>
      </c>
      <c r="E1773" s="419" t="e">
        <f>IF(Tabla46[[#This Row],[Tipos de Acciones]]="","",'Formulario PPGR1'!#REF!)</f>
        <v>#REF!</v>
      </c>
      <c r="F1773" s="419" t="e">
        <f>IF(Tabla46[[#This Row],[Tipos de Acciones]]="","",'Formulario PPGR1'!#REF!)</f>
        <v>#REF!</v>
      </c>
      <c r="G1773" s="416" t="s">
        <v>936</v>
      </c>
      <c r="H1773" s="416" t="s">
        <v>2206</v>
      </c>
      <c r="I1773" s="417" t="s">
        <v>2212</v>
      </c>
      <c r="J1773" s="416" t="s">
        <v>2212</v>
      </c>
      <c r="K1773" s="418" t="s">
        <v>2213</v>
      </c>
      <c r="L1773" s="416" t="s">
        <v>469</v>
      </c>
      <c r="M1773" s="316" t="s">
        <v>2331</v>
      </c>
      <c r="N1773" s="316" t="s">
        <v>1156</v>
      </c>
      <c r="O1773" s="415" t="s">
        <v>2200</v>
      </c>
      <c r="P1773" s="318" t="s">
        <v>1156</v>
      </c>
      <c r="Q1773" s="293" t="s">
        <v>2201</v>
      </c>
      <c r="R1773" s="293">
        <v>1</v>
      </c>
      <c r="S1773" s="517">
        <v>56050</v>
      </c>
      <c r="T1773" s="520" t="e">
        <f>+[1]!Tabla46[[#This Row],[Precio Unitario]]*[1]!Tabla46[[#This Row],[Cantidad de Insumos]]</f>
        <v>#REF!</v>
      </c>
      <c r="U1773" s="414">
        <v>261301</v>
      </c>
      <c r="V1773" s="328" t="s">
        <v>926</v>
      </c>
      <c r="W1773" s="420"/>
    </row>
    <row r="1774" spans="2:23" ht="18.75" hidden="1" customHeight="1" x14ac:dyDescent="0.2">
      <c r="B1774" s="419" t="e">
        <f>IF(Tabla46[[#This Row],[Tipos de Acciones]]="","",CONCATENATE(Tabla46[[#This Row],[POA]],".",Tabla46[[#This Row],[SRS]],".",Tabla46[[#This Row],[AREA]],".",Tabla46[[#This Row],[TIPO]]))</f>
        <v>#REF!</v>
      </c>
      <c r="C1774" s="419" t="e">
        <f>IF(Tabla46[[#This Row],[Tipos de Acciones]]="","",'Formulario PPGR1'!#REF!)</f>
        <v>#REF!</v>
      </c>
      <c r="D1774" s="419" t="e">
        <f>IF(Tabla46[[#This Row],[Tipos de Acciones]]="","",'Formulario PPGR1'!#REF!)</f>
        <v>#REF!</v>
      </c>
      <c r="E1774" s="419" t="e">
        <f>IF(Tabla46[[#This Row],[Tipos de Acciones]]="","",'Formulario PPGR1'!#REF!)</f>
        <v>#REF!</v>
      </c>
      <c r="F1774" s="419" t="e">
        <f>IF(Tabla46[[#This Row],[Tipos de Acciones]]="","",'Formulario PPGR1'!#REF!)</f>
        <v>#REF!</v>
      </c>
      <c r="G1774" s="416" t="s">
        <v>936</v>
      </c>
      <c r="H1774" s="416" t="s">
        <v>2221</v>
      </c>
      <c r="I1774" s="417" t="s">
        <v>2236</v>
      </c>
      <c r="J1774" s="416" t="s">
        <v>2236</v>
      </c>
      <c r="K1774" s="418" t="s">
        <v>2237</v>
      </c>
      <c r="L1774" s="416" t="s">
        <v>469</v>
      </c>
      <c r="M1774" s="316" t="s">
        <v>2331</v>
      </c>
      <c r="N1774" s="316" t="s">
        <v>1156</v>
      </c>
      <c r="O1774" s="415" t="s">
        <v>2200</v>
      </c>
      <c r="P1774" s="318" t="s">
        <v>1156</v>
      </c>
      <c r="Q1774" s="293" t="s">
        <v>2201</v>
      </c>
      <c r="R1774" s="293">
        <v>2</v>
      </c>
      <c r="S1774" s="517">
        <v>15733.33</v>
      </c>
      <c r="T1774" s="520" t="e">
        <f>+[1]!Tabla46[[#This Row],[Precio Unitario]]*[1]!Tabla46[[#This Row],[Cantidad de Insumos]]</f>
        <v>#REF!</v>
      </c>
      <c r="U1774" s="414">
        <v>239301</v>
      </c>
      <c r="V1774" s="328" t="s">
        <v>926</v>
      </c>
      <c r="W1774" s="420"/>
    </row>
    <row r="1775" spans="2:23" ht="18.75" hidden="1" customHeight="1" x14ac:dyDescent="0.2">
      <c r="B1775" s="419" t="e">
        <f>IF(Tabla46[[#This Row],[Tipos de Acciones]]="","",CONCATENATE(Tabla46[[#This Row],[POA]],".",Tabla46[[#This Row],[SRS]],".",Tabla46[[#This Row],[AREA]],".",Tabla46[[#This Row],[TIPO]]))</f>
        <v>#REF!</v>
      </c>
      <c r="C1775" s="419" t="e">
        <f>IF(Tabla46[[#This Row],[Tipos de Acciones]]="","",'Formulario PPGR1'!#REF!)</f>
        <v>#REF!</v>
      </c>
      <c r="D1775" s="419" t="e">
        <f>IF(Tabla46[[#This Row],[Tipos de Acciones]]="","",'Formulario PPGR1'!#REF!)</f>
        <v>#REF!</v>
      </c>
      <c r="E1775" s="419" t="e">
        <f>IF(Tabla46[[#This Row],[Tipos de Acciones]]="","",'Formulario PPGR1'!#REF!)</f>
        <v>#REF!</v>
      </c>
      <c r="F1775" s="419" t="e">
        <f>IF(Tabla46[[#This Row],[Tipos de Acciones]]="","",'Formulario PPGR1'!#REF!)</f>
        <v>#REF!</v>
      </c>
      <c r="G1775" s="416" t="s">
        <v>936</v>
      </c>
      <c r="H1775" s="416" t="s">
        <v>2221</v>
      </c>
      <c r="I1775" s="417" t="s">
        <v>2222</v>
      </c>
      <c r="J1775" s="416" t="s">
        <v>2222</v>
      </c>
      <c r="K1775" s="418" t="s">
        <v>2226</v>
      </c>
      <c r="L1775" s="416" t="s">
        <v>469</v>
      </c>
      <c r="M1775" s="316" t="s">
        <v>2331</v>
      </c>
      <c r="N1775" s="316" t="s">
        <v>1156</v>
      </c>
      <c r="O1775" s="415" t="s">
        <v>2200</v>
      </c>
      <c r="P1775" s="318" t="s">
        <v>1156</v>
      </c>
      <c r="Q1775" s="293" t="s">
        <v>2201</v>
      </c>
      <c r="R1775" s="293">
        <v>1</v>
      </c>
      <c r="S1775" s="517">
        <v>104465.4</v>
      </c>
      <c r="T1775" s="520" t="e">
        <f>+[1]!Tabla46[[#This Row],[Precio Unitario]]*[1]!Tabla46[[#This Row],[Cantidad de Insumos]]</f>
        <v>#REF!</v>
      </c>
      <c r="U1775" s="414">
        <v>261901</v>
      </c>
      <c r="V1775" s="328" t="s">
        <v>926</v>
      </c>
      <c r="W1775" s="420"/>
    </row>
    <row r="1776" spans="2:23" ht="18.75" hidden="1" customHeight="1" x14ac:dyDescent="0.2">
      <c r="B1776" s="419" t="e">
        <f>IF(Tabla46[[#This Row],[Tipos de Acciones]]="","",CONCATENATE(Tabla46[[#This Row],[POA]],".",Tabla46[[#This Row],[SRS]],".",Tabla46[[#This Row],[AREA]],".",Tabla46[[#This Row],[TIPO]]))</f>
        <v>#REF!</v>
      </c>
      <c r="C1776" s="419" t="e">
        <f>IF(Tabla46[[#This Row],[Tipos de Acciones]]="","",'Formulario PPGR1'!#REF!)</f>
        <v>#REF!</v>
      </c>
      <c r="D1776" s="419" t="e">
        <f>IF(Tabla46[[#This Row],[Tipos de Acciones]]="","",'Formulario PPGR1'!#REF!)</f>
        <v>#REF!</v>
      </c>
      <c r="E1776" s="419" t="e">
        <f>IF(Tabla46[[#This Row],[Tipos de Acciones]]="","",'Formulario PPGR1'!#REF!)</f>
        <v>#REF!</v>
      </c>
      <c r="F1776" s="419" t="e">
        <f>IF(Tabla46[[#This Row],[Tipos de Acciones]]="","",'Formulario PPGR1'!#REF!)</f>
        <v>#REF!</v>
      </c>
      <c r="G1776" s="416" t="s">
        <v>936</v>
      </c>
      <c r="H1776" s="416" t="s">
        <v>2218</v>
      </c>
      <c r="I1776" s="417" t="s">
        <v>2219</v>
      </c>
      <c r="J1776" s="416" t="s">
        <v>2219</v>
      </c>
      <c r="K1776" s="418" t="s">
        <v>2220</v>
      </c>
      <c r="L1776" s="416" t="s">
        <v>469</v>
      </c>
      <c r="M1776" s="316" t="s">
        <v>2331</v>
      </c>
      <c r="N1776" s="316" t="s">
        <v>1156</v>
      </c>
      <c r="O1776" s="415" t="s">
        <v>2200</v>
      </c>
      <c r="P1776" s="318" t="s">
        <v>1156</v>
      </c>
      <c r="Q1776" s="293" t="s">
        <v>2201</v>
      </c>
      <c r="R1776" s="293">
        <v>2</v>
      </c>
      <c r="S1776" s="517">
        <v>8600</v>
      </c>
      <c r="T1776" s="520" t="e">
        <f>+[1]!Tabla46[[#This Row],[Precio Unitario]]*[1]!Tabla46[[#This Row],[Cantidad de Insumos]]</f>
        <v>#REF!</v>
      </c>
      <c r="U1776" s="414">
        <v>239601</v>
      </c>
      <c r="V1776" s="328" t="s">
        <v>926</v>
      </c>
      <c r="W1776" s="420"/>
    </row>
    <row r="1777" spans="2:23" ht="18.75" hidden="1" customHeight="1" x14ac:dyDescent="0.2">
      <c r="B1777" s="419" t="e">
        <f>IF(Tabla46[[#This Row],[Tipos de Acciones]]="","",CONCATENATE(Tabla46[[#This Row],[POA]],".",Tabla46[[#This Row],[SRS]],".",Tabla46[[#This Row],[AREA]],".",Tabla46[[#This Row],[TIPO]]))</f>
        <v>#REF!</v>
      </c>
      <c r="C1777" s="419" t="e">
        <f>IF(Tabla46[[#This Row],[Tipos de Acciones]]="","",'Formulario PPGR1'!#REF!)</f>
        <v>#REF!</v>
      </c>
      <c r="D1777" s="419" t="e">
        <f>IF(Tabla46[[#This Row],[Tipos de Acciones]]="","",'Formulario PPGR1'!#REF!)</f>
        <v>#REF!</v>
      </c>
      <c r="E1777" s="419" t="e">
        <f>IF(Tabla46[[#This Row],[Tipos de Acciones]]="","",'Formulario PPGR1'!#REF!)</f>
        <v>#REF!</v>
      </c>
      <c r="F1777" s="419" t="e">
        <f>IF(Tabla46[[#This Row],[Tipos de Acciones]]="","",'Formulario PPGR1'!#REF!)</f>
        <v>#REF!</v>
      </c>
      <c r="G1777" s="416" t="s">
        <v>936</v>
      </c>
      <c r="H1777" s="416" t="s">
        <v>2221</v>
      </c>
      <c r="I1777" s="417" t="s">
        <v>2222</v>
      </c>
      <c r="J1777" s="416" t="s">
        <v>2222</v>
      </c>
      <c r="K1777" s="418" t="s">
        <v>2223</v>
      </c>
      <c r="L1777" s="416" t="s">
        <v>469</v>
      </c>
      <c r="M1777" s="316" t="s">
        <v>2331</v>
      </c>
      <c r="N1777" s="316" t="s">
        <v>1156</v>
      </c>
      <c r="O1777" s="415" t="s">
        <v>2200</v>
      </c>
      <c r="P1777" s="318" t="s">
        <v>1156</v>
      </c>
      <c r="Q1777" s="293" t="s">
        <v>2201</v>
      </c>
      <c r="R1777" s="293">
        <v>2</v>
      </c>
      <c r="S1777" s="517">
        <v>43660</v>
      </c>
      <c r="T1777" s="520" t="e">
        <f>+[1]!Tabla46[[#This Row],[Precio Unitario]]*[1]!Tabla46[[#This Row],[Cantidad de Insumos]]</f>
        <v>#REF!</v>
      </c>
      <c r="U1777" s="414">
        <v>261901</v>
      </c>
      <c r="V1777" s="328" t="s">
        <v>926</v>
      </c>
      <c r="W1777" s="420"/>
    </row>
    <row r="1778" spans="2:23" ht="18.75" hidden="1" customHeight="1" x14ac:dyDescent="0.2">
      <c r="B1778" s="419" t="e">
        <f>IF(Tabla46[[#This Row],[Tipos de Acciones]]="","",CONCATENATE(Tabla46[[#This Row],[POA]],".",Tabla46[[#This Row],[SRS]],".",Tabla46[[#This Row],[AREA]],".",Tabla46[[#This Row],[TIPO]]))</f>
        <v>#REF!</v>
      </c>
      <c r="C1778" s="419" t="e">
        <f>IF(Tabla46[[#This Row],[Tipos de Acciones]]="","",'Formulario PPGR1'!#REF!)</f>
        <v>#REF!</v>
      </c>
      <c r="D1778" s="419" t="e">
        <f>IF(Tabla46[[#This Row],[Tipos de Acciones]]="","",'Formulario PPGR1'!#REF!)</f>
        <v>#REF!</v>
      </c>
      <c r="E1778" s="419" t="e">
        <f>IF(Tabla46[[#This Row],[Tipos de Acciones]]="","",'Formulario PPGR1'!#REF!)</f>
        <v>#REF!</v>
      </c>
      <c r="F1778" s="419" t="e">
        <f>IF(Tabla46[[#This Row],[Tipos de Acciones]]="","",'Formulario PPGR1'!#REF!)</f>
        <v>#REF!</v>
      </c>
      <c r="G1778" s="416" t="s">
        <v>936</v>
      </c>
      <c r="H1778" s="416" t="s">
        <v>2221</v>
      </c>
      <c r="I1778" s="417" t="s">
        <v>2224</v>
      </c>
      <c r="J1778" s="416" t="s">
        <v>2224</v>
      </c>
      <c r="K1778" s="418" t="s">
        <v>2225</v>
      </c>
      <c r="L1778" s="416" t="s">
        <v>469</v>
      </c>
      <c r="M1778" s="316" t="s">
        <v>2331</v>
      </c>
      <c r="N1778" s="316" t="s">
        <v>1156</v>
      </c>
      <c r="O1778" s="415" t="s">
        <v>2200</v>
      </c>
      <c r="P1778" s="318" t="s">
        <v>1156</v>
      </c>
      <c r="Q1778" s="293" t="s">
        <v>2201</v>
      </c>
      <c r="R1778" s="293">
        <v>1</v>
      </c>
      <c r="S1778" s="517">
        <v>44333.33</v>
      </c>
      <c r="T1778" s="520" t="e">
        <f>+[1]!Tabla46[[#This Row],[Precio Unitario]]*[1]!Tabla46[[#This Row],[Cantidad de Insumos]]</f>
        <v>#REF!</v>
      </c>
      <c r="U1778" s="414">
        <v>239301</v>
      </c>
      <c r="V1778" s="328" t="s">
        <v>926</v>
      </c>
      <c r="W1778" s="420"/>
    </row>
    <row r="1779" spans="2:23" ht="18.75" hidden="1" customHeight="1" x14ac:dyDescent="0.2">
      <c r="B1779" s="419" t="e">
        <f>IF(Tabla46[[#This Row],[Tipos de Acciones]]="","",CONCATENATE(Tabla46[[#This Row],[POA]],".",Tabla46[[#This Row],[SRS]],".",Tabla46[[#This Row],[AREA]],".",Tabla46[[#This Row],[TIPO]]))</f>
        <v>#REF!</v>
      </c>
      <c r="C1779" s="419" t="e">
        <f>IF(Tabla46[[#This Row],[Tipos de Acciones]]="","",'Formulario PPGR1'!#REF!)</f>
        <v>#REF!</v>
      </c>
      <c r="D1779" s="419" t="e">
        <f>IF(Tabla46[[#This Row],[Tipos de Acciones]]="","",'Formulario PPGR1'!#REF!)</f>
        <v>#REF!</v>
      </c>
      <c r="E1779" s="419" t="e">
        <f>IF(Tabla46[[#This Row],[Tipos de Acciones]]="","",'Formulario PPGR1'!#REF!)</f>
        <v>#REF!</v>
      </c>
      <c r="F1779" s="419" t="e">
        <f>IF(Tabla46[[#This Row],[Tipos de Acciones]]="","",'Formulario PPGR1'!#REF!)</f>
        <v>#REF!</v>
      </c>
      <c r="G1779" s="416" t="s">
        <v>936</v>
      </c>
      <c r="H1779" s="416" t="s">
        <v>2221</v>
      </c>
      <c r="I1779" s="417" t="s">
        <v>2231</v>
      </c>
      <c r="J1779" s="416" t="s">
        <v>2231</v>
      </c>
      <c r="K1779" s="418" t="s">
        <v>2232</v>
      </c>
      <c r="L1779" s="416" t="s">
        <v>469</v>
      </c>
      <c r="M1779" s="316" t="s">
        <v>2331</v>
      </c>
      <c r="N1779" s="316" t="s">
        <v>1156</v>
      </c>
      <c r="O1779" s="415" t="s">
        <v>2200</v>
      </c>
      <c r="P1779" s="318" t="s">
        <v>1156</v>
      </c>
      <c r="Q1779" s="293" t="s">
        <v>2201</v>
      </c>
      <c r="R1779" s="293">
        <v>2</v>
      </c>
      <c r="S1779" s="517">
        <v>32099.97</v>
      </c>
      <c r="T1779" s="520" t="e">
        <f>+[1]!Tabla46[[#This Row],[Precio Unitario]]*[1]!Tabla46[[#This Row],[Cantidad de Insumos]]</f>
        <v>#REF!</v>
      </c>
      <c r="U1779" s="414">
        <v>239301</v>
      </c>
      <c r="V1779" s="328" t="s">
        <v>926</v>
      </c>
      <c r="W1779" s="420"/>
    </row>
    <row r="1780" spans="2:23" ht="18.75" hidden="1" customHeight="1" x14ac:dyDescent="0.2">
      <c r="B1780" s="419" t="e">
        <f>IF(Tabla46[[#This Row],[Tipos de Acciones]]="","",CONCATENATE(Tabla46[[#This Row],[POA]],".",Tabla46[[#This Row],[SRS]],".",Tabla46[[#This Row],[AREA]],".",Tabla46[[#This Row],[TIPO]]))</f>
        <v>#REF!</v>
      </c>
      <c r="C1780" s="419" t="e">
        <f>IF(Tabla46[[#This Row],[Tipos de Acciones]]="","",'Formulario PPGR1'!#REF!)</f>
        <v>#REF!</v>
      </c>
      <c r="D1780" s="419" t="e">
        <f>IF(Tabla46[[#This Row],[Tipos de Acciones]]="","",'Formulario PPGR1'!#REF!)</f>
        <v>#REF!</v>
      </c>
      <c r="E1780" s="419" t="e">
        <f>IF(Tabla46[[#This Row],[Tipos de Acciones]]="","",'Formulario PPGR1'!#REF!)</f>
        <v>#REF!</v>
      </c>
      <c r="F1780" s="419" t="e">
        <f>IF(Tabla46[[#This Row],[Tipos de Acciones]]="","",'Formulario PPGR1'!#REF!)</f>
        <v>#REF!</v>
      </c>
      <c r="G1780" s="416" t="s">
        <v>936</v>
      </c>
      <c r="H1780" s="416" t="s">
        <v>2221</v>
      </c>
      <c r="I1780" s="417" t="s">
        <v>2233</v>
      </c>
      <c r="J1780" s="416" t="s">
        <v>2234</v>
      </c>
      <c r="K1780" s="418" t="s">
        <v>2235</v>
      </c>
      <c r="L1780" s="416" t="s">
        <v>469</v>
      </c>
      <c r="M1780" s="316" t="s">
        <v>2331</v>
      </c>
      <c r="N1780" s="316" t="s">
        <v>1156</v>
      </c>
      <c r="O1780" s="415" t="s">
        <v>2200</v>
      </c>
      <c r="P1780" s="318" t="s">
        <v>1156</v>
      </c>
      <c r="Q1780" s="293" t="s">
        <v>2201</v>
      </c>
      <c r="R1780" s="293">
        <v>1</v>
      </c>
      <c r="S1780" s="517">
        <v>8270</v>
      </c>
      <c r="T1780" s="520" t="e">
        <f>+[1]!Tabla46[[#This Row],[Precio Unitario]]*[1]!Tabla46[[#This Row],[Cantidad de Insumos]]</f>
        <v>#REF!</v>
      </c>
      <c r="U1780" s="414">
        <v>239301</v>
      </c>
      <c r="V1780" s="328" t="s">
        <v>926</v>
      </c>
      <c r="W1780" s="420"/>
    </row>
    <row r="1781" spans="2:23" ht="18.75" hidden="1" customHeight="1" x14ac:dyDescent="0.2">
      <c r="B1781" s="419" t="e">
        <f>IF(Tabla46[[#This Row],[Tipos de Acciones]]="","",CONCATENATE(Tabla46[[#This Row],[POA]],".",Tabla46[[#This Row],[SRS]],".",Tabla46[[#This Row],[AREA]],".",Tabla46[[#This Row],[TIPO]]))</f>
        <v>#REF!</v>
      </c>
      <c r="C1781" s="419" t="e">
        <f>IF(Tabla46[[#This Row],[Tipos de Acciones]]="","",'Formulario PPGR1'!#REF!)</f>
        <v>#REF!</v>
      </c>
      <c r="D1781" s="419" t="e">
        <f>IF(Tabla46[[#This Row],[Tipos de Acciones]]="","",'Formulario PPGR1'!#REF!)</f>
        <v>#REF!</v>
      </c>
      <c r="E1781" s="419" t="e">
        <f>IF(Tabla46[[#This Row],[Tipos de Acciones]]="","",'Formulario PPGR1'!#REF!)</f>
        <v>#REF!</v>
      </c>
      <c r="F1781" s="419" t="e">
        <f>IF(Tabla46[[#This Row],[Tipos de Acciones]]="","",'Formulario PPGR1'!#REF!)</f>
        <v>#REF!</v>
      </c>
      <c r="G1781" s="416" t="s">
        <v>936</v>
      </c>
      <c r="H1781" s="416" t="s">
        <v>2221</v>
      </c>
      <c r="I1781" s="417" t="s">
        <v>2241</v>
      </c>
      <c r="J1781" s="416" t="s">
        <v>2241</v>
      </c>
      <c r="K1781" s="418" t="s">
        <v>2242</v>
      </c>
      <c r="L1781" s="416" t="s">
        <v>469</v>
      </c>
      <c r="M1781" s="316" t="s">
        <v>2331</v>
      </c>
      <c r="N1781" s="316" t="s">
        <v>1156</v>
      </c>
      <c r="O1781" s="415" t="s">
        <v>2200</v>
      </c>
      <c r="P1781" s="318" t="s">
        <v>1156</v>
      </c>
      <c r="Q1781" s="293" t="s">
        <v>2201</v>
      </c>
      <c r="R1781" s="293">
        <v>2</v>
      </c>
      <c r="S1781" s="517">
        <v>980</v>
      </c>
      <c r="T1781" s="520" t="e">
        <f>+[1]!Tabla46[[#This Row],[Precio Unitario]]*[1]!Tabla46[[#This Row],[Cantidad de Insumos]]</f>
        <v>#REF!</v>
      </c>
      <c r="U1781" s="414">
        <v>239301</v>
      </c>
      <c r="V1781" s="328" t="s">
        <v>926</v>
      </c>
      <c r="W1781" s="420"/>
    </row>
    <row r="1782" spans="2:23" ht="18.75" hidden="1" customHeight="1" x14ac:dyDescent="0.2">
      <c r="B1782" s="419" t="e">
        <f>IF(Tabla46[[#This Row],[Tipos de Acciones]]="","",CONCATENATE(Tabla46[[#This Row],[POA]],".",Tabla46[[#This Row],[SRS]],".",Tabla46[[#This Row],[AREA]],".",Tabla46[[#This Row],[TIPO]]))</f>
        <v>#REF!</v>
      </c>
      <c r="C1782" s="419" t="e">
        <f>IF(Tabla46[[#This Row],[Tipos de Acciones]]="","",'Formulario PPGR1'!#REF!)</f>
        <v>#REF!</v>
      </c>
      <c r="D1782" s="419" t="e">
        <f>IF(Tabla46[[#This Row],[Tipos de Acciones]]="","",'Formulario PPGR1'!#REF!)</f>
        <v>#REF!</v>
      </c>
      <c r="E1782" s="419" t="e">
        <f>IF(Tabla46[[#This Row],[Tipos de Acciones]]="","",'Formulario PPGR1'!#REF!)</f>
        <v>#REF!</v>
      </c>
      <c r="F1782" s="419" t="e">
        <f>IF(Tabla46[[#This Row],[Tipos de Acciones]]="","",'Formulario PPGR1'!#REF!)</f>
        <v>#REF!</v>
      </c>
      <c r="G1782" s="416" t="s">
        <v>936</v>
      </c>
      <c r="H1782" s="416" t="s">
        <v>2221</v>
      </c>
      <c r="I1782" s="417" t="s">
        <v>2241</v>
      </c>
      <c r="J1782" s="416" t="s">
        <v>2241</v>
      </c>
      <c r="K1782" s="418" t="s">
        <v>2243</v>
      </c>
      <c r="L1782" s="416" t="s">
        <v>469</v>
      </c>
      <c r="M1782" s="316" t="s">
        <v>2331</v>
      </c>
      <c r="N1782" s="316" t="s">
        <v>1156</v>
      </c>
      <c r="O1782" s="415" t="s">
        <v>2200</v>
      </c>
      <c r="P1782" s="318" t="s">
        <v>1156</v>
      </c>
      <c r="Q1782" s="293" t="s">
        <v>2201</v>
      </c>
      <c r="R1782" s="293">
        <v>2</v>
      </c>
      <c r="S1782" s="517">
        <v>3520</v>
      </c>
      <c r="T1782" s="520" t="e">
        <f>+[1]!Tabla46[[#This Row],[Precio Unitario]]*[1]!Tabla46[[#This Row],[Cantidad de Insumos]]</f>
        <v>#REF!</v>
      </c>
      <c r="U1782" s="414">
        <v>239301</v>
      </c>
      <c r="V1782" s="328" t="s">
        <v>926</v>
      </c>
      <c r="W1782" s="420"/>
    </row>
    <row r="1783" spans="2:23" ht="18.75" hidden="1" customHeight="1" x14ac:dyDescent="0.2">
      <c r="B1783" s="419" t="e">
        <f>IF(Tabla46[[#This Row],[Tipos de Acciones]]="","",CONCATENATE(Tabla46[[#This Row],[POA]],".",Tabla46[[#This Row],[SRS]],".",Tabla46[[#This Row],[AREA]],".",Tabla46[[#This Row],[TIPO]]))</f>
        <v>#REF!</v>
      </c>
      <c r="C1783" s="419" t="e">
        <f>IF(Tabla46[[#This Row],[Tipos de Acciones]]="","",'Formulario PPGR1'!#REF!)</f>
        <v>#REF!</v>
      </c>
      <c r="D1783" s="419" t="e">
        <f>IF(Tabla46[[#This Row],[Tipos de Acciones]]="","",'Formulario PPGR1'!#REF!)</f>
        <v>#REF!</v>
      </c>
      <c r="E1783" s="419" t="e">
        <f>IF(Tabla46[[#This Row],[Tipos de Acciones]]="","",'Formulario PPGR1'!#REF!)</f>
        <v>#REF!</v>
      </c>
      <c r="F1783" s="419" t="e">
        <f>IF(Tabla46[[#This Row],[Tipos de Acciones]]="","",'Formulario PPGR1'!#REF!)</f>
        <v>#REF!</v>
      </c>
      <c r="G1783" s="416" t="s">
        <v>936</v>
      </c>
      <c r="H1783" s="416" t="s">
        <v>2221</v>
      </c>
      <c r="I1783" s="417" t="s">
        <v>2236</v>
      </c>
      <c r="J1783" s="416" t="s">
        <v>2236</v>
      </c>
      <c r="K1783" s="418" t="s">
        <v>2239</v>
      </c>
      <c r="L1783" s="416" t="s">
        <v>469</v>
      </c>
      <c r="M1783" s="316" t="s">
        <v>2331</v>
      </c>
      <c r="N1783" s="316" t="s">
        <v>1156</v>
      </c>
      <c r="O1783" s="415" t="s">
        <v>2200</v>
      </c>
      <c r="P1783" s="318" t="s">
        <v>1156</v>
      </c>
      <c r="Q1783" s="293" t="s">
        <v>2201</v>
      </c>
      <c r="R1783" s="293">
        <v>2</v>
      </c>
      <c r="S1783" s="517">
        <v>15733.33</v>
      </c>
      <c r="T1783" s="520" t="e">
        <f>+[1]!Tabla46[[#This Row],[Precio Unitario]]*[1]!Tabla46[[#This Row],[Cantidad de Insumos]]</f>
        <v>#REF!</v>
      </c>
      <c r="U1783" s="414">
        <v>239301</v>
      </c>
      <c r="V1783" s="328" t="s">
        <v>926</v>
      </c>
      <c r="W1783" s="420"/>
    </row>
    <row r="1784" spans="2:23" ht="18.75" hidden="1" customHeight="1" x14ac:dyDescent="0.2">
      <c r="B1784" s="419" t="e">
        <f>IF(Tabla46[[#This Row],[Tipos de Acciones]]="","",CONCATENATE(Tabla46[[#This Row],[POA]],".",Tabla46[[#This Row],[SRS]],".",Tabla46[[#This Row],[AREA]],".",Tabla46[[#This Row],[TIPO]]))</f>
        <v>#REF!</v>
      </c>
      <c r="C1784" s="419" t="e">
        <f>IF(Tabla46[[#This Row],[Tipos de Acciones]]="","",'Formulario PPGR1'!#REF!)</f>
        <v>#REF!</v>
      </c>
      <c r="D1784" s="419" t="e">
        <f>IF(Tabla46[[#This Row],[Tipos de Acciones]]="","",'Formulario PPGR1'!#REF!)</f>
        <v>#REF!</v>
      </c>
      <c r="E1784" s="419" t="e">
        <f>IF(Tabla46[[#This Row],[Tipos de Acciones]]="","",'Formulario PPGR1'!#REF!)</f>
        <v>#REF!</v>
      </c>
      <c r="F1784" s="419" t="e">
        <f>IF(Tabla46[[#This Row],[Tipos de Acciones]]="","",'Formulario PPGR1'!#REF!)</f>
        <v>#REF!</v>
      </c>
      <c r="G1784" s="416" t="s">
        <v>936</v>
      </c>
      <c r="H1784" s="416" t="s">
        <v>2221</v>
      </c>
      <c r="I1784" s="417" t="s">
        <v>2236</v>
      </c>
      <c r="J1784" s="416" t="s">
        <v>2236</v>
      </c>
      <c r="K1784" s="418" t="s">
        <v>2240</v>
      </c>
      <c r="L1784" s="416" t="s">
        <v>469</v>
      </c>
      <c r="M1784" s="316" t="s">
        <v>2331</v>
      </c>
      <c r="N1784" s="316" t="s">
        <v>1156</v>
      </c>
      <c r="O1784" s="415" t="s">
        <v>2200</v>
      </c>
      <c r="P1784" s="318" t="s">
        <v>1156</v>
      </c>
      <c r="Q1784" s="293" t="s">
        <v>2201</v>
      </c>
      <c r="R1784" s="293">
        <v>2</v>
      </c>
      <c r="S1784" s="517">
        <v>4500</v>
      </c>
      <c r="T1784" s="520" t="e">
        <f>+[1]!Tabla46[[#This Row],[Precio Unitario]]*[1]!Tabla46[[#This Row],[Cantidad de Insumos]]</f>
        <v>#REF!</v>
      </c>
      <c r="U1784" s="414">
        <v>239301</v>
      </c>
      <c r="V1784" s="328" t="s">
        <v>926</v>
      </c>
      <c r="W1784" s="420"/>
    </row>
    <row r="1785" spans="2:23" ht="18.75" hidden="1" customHeight="1" x14ac:dyDescent="0.2">
      <c r="B1785" s="419" t="e">
        <f>IF(Tabla46[[#This Row],[Tipos de Acciones]]="","",CONCATENATE(Tabla46[[#This Row],[POA]],".",Tabla46[[#This Row],[SRS]],".",Tabla46[[#This Row],[AREA]],".",Tabla46[[#This Row],[TIPO]]))</f>
        <v>#REF!</v>
      </c>
      <c r="C1785" s="419" t="e">
        <f>IF(Tabla46[[#This Row],[Tipos de Acciones]]="","",'Formulario PPGR1'!#REF!)</f>
        <v>#REF!</v>
      </c>
      <c r="D1785" s="419" t="e">
        <f>IF(Tabla46[[#This Row],[Tipos de Acciones]]="","",'Formulario PPGR1'!#REF!)</f>
        <v>#REF!</v>
      </c>
      <c r="E1785" s="419" t="e">
        <f>IF(Tabla46[[#This Row],[Tipos de Acciones]]="","",'Formulario PPGR1'!#REF!)</f>
        <v>#REF!</v>
      </c>
      <c r="F1785" s="419" t="e">
        <f>IF(Tabla46[[#This Row],[Tipos de Acciones]]="","",'Formulario PPGR1'!#REF!)</f>
        <v>#REF!</v>
      </c>
      <c r="G1785" s="416" t="s">
        <v>936</v>
      </c>
      <c r="H1785" s="416" t="s">
        <v>2209</v>
      </c>
      <c r="I1785" s="417" t="s">
        <v>2200</v>
      </c>
      <c r="J1785" s="416" t="s">
        <v>2248</v>
      </c>
      <c r="K1785" s="418" t="s">
        <v>2248</v>
      </c>
      <c r="L1785" s="416" t="s">
        <v>469</v>
      </c>
      <c r="M1785" s="316" t="s">
        <v>2331</v>
      </c>
      <c r="N1785" s="316" t="s">
        <v>1156</v>
      </c>
      <c r="O1785" s="415" t="s">
        <v>2200</v>
      </c>
      <c r="P1785" s="318" t="s">
        <v>1156</v>
      </c>
      <c r="Q1785" s="293" t="s">
        <v>2201</v>
      </c>
      <c r="R1785" s="293">
        <v>1</v>
      </c>
      <c r="S1785" s="517">
        <v>30000</v>
      </c>
      <c r="T1785" s="520" t="e">
        <f>+[1]!Tabla46[[#This Row],[Precio Unitario]]*[1]!Tabla46[[#This Row],[Cantidad de Insumos]]</f>
        <v>#REF!</v>
      </c>
      <c r="U1785" s="414">
        <v>265801</v>
      </c>
      <c r="V1785" s="328" t="s">
        <v>926</v>
      </c>
      <c r="W1785" s="420"/>
    </row>
    <row r="1786" spans="2:23" ht="18.75" hidden="1" customHeight="1" x14ac:dyDescent="0.2">
      <c r="B1786" s="419" t="e">
        <f>IF(Tabla46[[#This Row],[Tipos de Acciones]]="","",CONCATENATE(Tabla46[[#This Row],[POA]],".",Tabla46[[#This Row],[SRS]],".",Tabla46[[#This Row],[AREA]],".",Tabla46[[#This Row],[TIPO]]))</f>
        <v>#REF!</v>
      </c>
      <c r="C1786" s="419" t="e">
        <f>IF(Tabla46[[#This Row],[Tipos de Acciones]]="","",'Formulario PPGR1'!#REF!)</f>
        <v>#REF!</v>
      </c>
      <c r="D1786" s="419" t="e">
        <f>IF(Tabla46[[#This Row],[Tipos de Acciones]]="","",'Formulario PPGR1'!#REF!)</f>
        <v>#REF!</v>
      </c>
      <c r="E1786" s="419" t="e">
        <f>IF(Tabla46[[#This Row],[Tipos de Acciones]]="","",'Formulario PPGR1'!#REF!)</f>
        <v>#REF!</v>
      </c>
      <c r="F1786" s="419" t="e">
        <f>IF(Tabla46[[#This Row],[Tipos de Acciones]]="","",'Formulario PPGR1'!#REF!)</f>
        <v>#REF!</v>
      </c>
      <c r="G1786" s="416" t="s">
        <v>934</v>
      </c>
      <c r="H1786" s="416" t="s">
        <v>2209</v>
      </c>
      <c r="I1786" s="417" t="s">
        <v>2200</v>
      </c>
      <c r="J1786" s="416" t="s">
        <v>2248</v>
      </c>
      <c r="K1786" s="418" t="s">
        <v>2248</v>
      </c>
      <c r="L1786" s="416" t="s">
        <v>469</v>
      </c>
      <c r="M1786" s="316" t="s">
        <v>2331</v>
      </c>
      <c r="N1786" s="316" t="s">
        <v>1156</v>
      </c>
      <c r="O1786" s="415" t="s">
        <v>2200</v>
      </c>
      <c r="P1786" s="318" t="s">
        <v>1156</v>
      </c>
      <c r="Q1786" s="293" t="s">
        <v>2201</v>
      </c>
      <c r="R1786" s="293">
        <v>3</v>
      </c>
      <c r="S1786" s="517">
        <v>5000</v>
      </c>
      <c r="T1786" s="520" t="e">
        <f>+[1]!Tabla46[[#This Row],[Precio Unitario]]*[1]!Tabla46[[#This Row],[Cantidad de Insumos]]</f>
        <v>#REF!</v>
      </c>
      <c r="U1786" s="414">
        <v>265801</v>
      </c>
      <c r="V1786" s="328" t="s">
        <v>926</v>
      </c>
      <c r="W1786" s="420"/>
    </row>
    <row r="1787" spans="2:23" ht="18.75" hidden="1" customHeight="1" x14ac:dyDescent="0.2">
      <c r="B1787" s="419" t="e">
        <f>IF(Tabla46[[#This Row],[Tipos de Acciones]]="","",CONCATENATE(Tabla46[[#This Row],[POA]],".",Tabla46[[#This Row],[SRS]],".",Tabla46[[#This Row],[AREA]],".",Tabla46[[#This Row],[TIPO]]))</f>
        <v>#REF!</v>
      </c>
      <c r="C1787" s="419" t="e">
        <f>IF(Tabla46[[#This Row],[Tipos de Acciones]]="","",'Formulario PPGR1'!#REF!)</f>
        <v>#REF!</v>
      </c>
      <c r="D1787" s="419" t="e">
        <f>IF(Tabla46[[#This Row],[Tipos de Acciones]]="","",'Formulario PPGR1'!#REF!)</f>
        <v>#REF!</v>
      </c>
      <c r="E1787" s="419" t="e">
        <f>IF(Tabla46[[#This Row],[Tipos de Acciones]]="","",'Formulario PPGR1'!#REF!)</f>
        <v>#REF!</v>
      </c>
      <c r="F1787" s="419" t="e">
        <f>IF(Tabla46[[#This Row],[Tipos de Acciones]]="","",'Formulario PPGR1'!#REF!)</f>
        <v>#REF!</v>
      </c>
      <c r="G1787" s="416" t="s">
        <v>936</v>
      </c>
      <c r="H1787" s="416" t="s">
        <v>2221</v>
      </c>
      <c r="I1787" s="417" t="s">
        <v>2244</v>
      </c>
      <c r="J1787" s="416" t="s">
        <v>2244</v>
      </c>
      <c r="K1787" s="418" t="s">
        <v>2245</v>
      </c>
      <c r="L1787" s="416" t="s">
        <v>469</v>
      </c>
      <c r="M1787" s="316" t="s">
        <v>2331</v>
      </c>
      <c r="N1787" s="316" t="s">
        <v>1156</v>
      </c>
      <c r="O1787" s="415" t="s">
        <v>2200</v>
      </c>
      <c r="P1787" s="318" t="s">
        <v>1156</v>
      </c>
      <c r="Q1787" s="293" t="s">
        <v>2201</v>
      </c>
      <c r="R1787" s="293">
        <v>1</v>
      </c>
      <c r="S1787" s="517">
        <v>14666.65</v>
      </c>
      <c r="T1787" s="520" t="e">
        <f>+[1]!Tabla46[[#This Row],[Precio Unitario]]*[1]!Tabla46[[#This Row],[Cantidad de Insumos]]</f>
        <v>#REF!</v>
      </c>
      <c r="U1787" s="414">
        <v>239601</v>
      </c>
      <c r="V1787" s="328" t="s">
        <v>926</v>
      </c>
      <c r="W1787" s="420"/>
    </row>
    <row r="1788" spans="2:23" ht="18.75" hidden="1" customHeight="1" x14ac:dyDescent="0.2">
      <c r="B1788" s="419" t="e">
        <f>IF(Tabla46[[#This Row],[Tipos de Acciones]]="","",CONCATENATE(Tabla46[[#This Row],[POA]],".",Tabla46[[#This Row],[SRS]],".",Tabla46[[#This Row],[AREA]],".",Tabla46[[#This Row],[TIPO]]))</f>
        <v>#REF!</v>
      </c>
      <c r="C1788" s="419" t="e">
        <f>IF(Tabla46[[#This Row],[Tipos de Acciones]]="","",'Formulario PPGR1'!#REF!)</f>
        <v>#REF!</v>
      </c>
      <c r="D1788" s="419" t="e">
        <f>IF(Tabla46[[#This Row],[Tipos de Acciones]]="","",'Formulario PPGR1'!#REF!)</f>
        <v>#REF!</v>
      </c>
      <c r="E1788" s="419" t="e">
        <f>IF(Tabla46[[#This Row],[Tipos de Acciones]]="","",'Formulario PPGR1'!#REF!)</f>
        <v>#REF!</v>
      </c>
      <c r="F1788" s="419" t="e">
        <f>IF(Tabla46[[#This Row],[Tipos de Acciones]]="","",'Formulario PPGR1'!#REF!)</f>
        <v>#REF!</v>
      </c>
      <c r="G1788" s="416" t="s">
        <v>936</v>
      </c>
      <c r="H1788" s="416" t="s">
        <v>2221</v>
      </c>
      <c r="I1788" s="417" t="s">
        <v>2246</v>
      </c>
      <c r="J1788" s="416" t="s">
        <v>2246</v>
      </c>
      <c r="K1788" s="418" t="s">
        <v>2247</v>
      </c>
      <c r="L1788" s="416" t="s">
        <v>469</v>
      </c>
      <c r="M1788" s="316" t="s">
        <v>2331</v>
      </c>
      <c r="N1788" s="316" t="s">
        <v>1156</v>
      </c>
      <c r="O1788" s="415" t="s">
        <v>2200</v>
      </c>
      <c r="P1788" s="318" t="s">
        <v>1156</v>
      </c>
      <c r="Q1788" s="293" t="s">
        <v>2201</v>
      </c>
      <c r="R1788" s="293">
        <v>1</v>
      </c>
      <c r="S1788" s="517">
        <v>257712</v>
      </c>
      <c r="T1788" s="520" t="e">
        <f>+[1]!Tabla46[[#This Row],[Precio Unitario]]*[1]!Tabla46[[#This Row],[Cantidad de Insumos]]</f>
        <v>#REF!</v>
      </c>
      <c r="U1788" s="414">
        <v>261401</v>
      </c>
      <c r="V1788" s="328" t="s">
        <v>926</v>
      </c>
      <c r="W1788" s="420"/>
    </row>
    <row r="1789" spans="2:23" ht="18.75" hidden="1" customHeight="1" x14ac:dyDescent="0.2">
      <c r="B1789" s="419" t="e">
        <f>IF(Tabla46[[#This Row],[Tipos de Acciones]]="","",CONCATENATE(Tabla46[[#This Row],[POA]],".",Tabla46[[#This Row],[SRS]],".",Tabla46[[#This Row],[AREA]],".",Tabla46[[#This Row],[TIPO]]))</f>
        <v>#REF!</v>
      </c>
      <c r="C1789" s="419" t="e">
        <f>IF(Tabla46[[#This Row],[Tipos de Acciones]]="","",'Formulario PPGR1'!#REF!)</f>
        <v>#REF!</v>
      </c>
      <c r="D1789" s="419" t="e">
        <f>IF(Tabla46[[#This Row],[Tipos de Acciones]]="","",'Formulario PPGR1'!#REF!)</f>
        <v>#REF!</v>
      </c>
      <c r="E1789" s="419" t="e">
        <f>IF(Tabla46[[#This Row],[Tipos de Acciones]]="","",'Formulario PPGR1'!#REF!)</f>
        <v>#REF!</v>
      </c>
      <c r="F1789" s="419" t="e">
        <f>IF(Tabla46[[#This Row],[Tipos de Acciones]]="","",'Formulario PPGR1'!#REF!)</f>
        <v>#REF!</v>
      </c>
      <c r="G1789" s="416" t="s">
        <v>936</v>
      </c>
      <c r="H1789" s="416" t="s">
        <v>2221</v>
      </c>
      <c r="I1789" s="417" t="s">
        <v>2236</v>
      </c>
      <c r="J1789" s="416" t="s">
        <v>2236</v>
      </c>
      <c r="K1789" s="418" t="s">
        <v>2238</v>
      </c>
      <c r="L1789" s="416" t="s">
        <v>469</v>
      </c>
      <c r="M1789" s="316" t="s">
        <v>2331</v>
      </c>
      <c r="N1789" s="316" t="s">
        <v>1156</v>
      </c>
      <c r="O1789" s="415" t="s">
        <v>2200</v>
      </c>
      <c r="P1789" s="318" t="s">
        <v>1156</v>
      </c>
      <c r="Q1789" s="293" t="s">
        <v>2201</v>
      </c>
      <c r="R1789" s="293">
        <v>2</v>
      </c>
      <c r="S1789" s="517">
        <v>4500</v>
      </c>
      <c r="T1789" s="520" t="e">
        <f>+[1]!Tabla46[[#This Row],[Precio Unitario]]*[1]!Tabla46[[#This Row],[Cantidad de Insumos]]</f>
        <v>#REF!</v>
      </c>
      <c r="U1789" s="414">
        <v>239301</v>
      </c>
      <c r="V1789" s="328" t="s">
        <v>926</v>
      </c>
      <c r="W1789" s="420"/>
    </row>
    <row r="1790" spans="2:23" ht="18.75" hidden="1" customHeight="1" x14ac:dyDescent="0.2">
      <c r="B1790" s="419" t="e">
        <f>IF(Tabla46[[#This Row],[Tipos de Acciones]]="","",CONCATENATE(Tabla46[[#This Row],[POA]],".",Tabla46[[#This Row],[SRS]],".",Tabla46[[#This Row],[AREA]],".",Tabla46[[#This Row],[TIPO]]))</f>
        <v>#REF!</v>
      </c>
      <c r="C1790" s="419" t="e">
        <f>IF(Tabla46[[#This Row],[Tipos de Acciones]]="","",'Formulario PPGR1'!#REF!)</f>
        <v>#REF!</v>
      </c>
      <c r="D1790" s="419" t="e">
        <f>IF(Tabla46[[#This Row],[Tipos de Acciones]]="","",'Formulario PPGR1'!#REF!)</f>
        <v>#REF!</v>
      </c>
      <c r="E1790" s="419" t="e">
        <f>IF(Tabla46[[#This Row],[Tipos de Acciones]]="","",'Formulario PPGR1'!#REF!)</f>
        <v>#REF!</v>
      </c>
      <c r="F1790" s="419" t="e">
        <f>IF(Tabla46[[#This Row],[Tipos de Acciones]]="","",'Formulario PPGR1'!#REF!)</f>
        <v>#REF!</v>
      </c>
      <c r="G1790" s="416" t="s">
        <v>936</v>
      </c>
      <c r="H1790" s="416" t="s">
        <v>2221</v>
      </c>
      <c r="I1790" s="417" t="s">
        <v>2227</v>
      </c>
      <c r="J1790" s="416" t="s">
        <v>2227</v>
      </c>
      <c r="K1790" s="418" t="s">
        <v>2228</v>
      </c>
      <c r="L1790" s="416" t="s">
        <v>469</v>
      </c>
      <c r="M1790" s="316" t="s">
        <v>2331</v>
      </c>
      <c r="N1790" s="316" t="s">
        <v>1156</v>
      </c>
      <c r="O1790" s="415" t="s">
        <v>2200</v>
      </c>
      <c r="P1790" s="318" t="s">
        <v>1156</v>
      </c>
      <c r="Q1790" s="293" t="s">
        <v>2201</v>
      </c>
      <c r="R1790" s="293">
        <v>1</v>
      </c>
      <c r="S1790" s="517">
        <v>12836.04</v>
      </c>
      <c r="T1790" s="520" t="e">
        <f>+[1]!Tabla46[[#This Row],[Precio Unitario]]*[1]!Tabla46[[#This Row],[Cantidad de Insumos]]</f>
        <v>#REF!</v>
      </c>
      <c r="U1790" s="414">
        <v>239301</v>
      </c>
      <c r="V1790" s="328" t="s">
        <v>926</v>
      </c>
      <c r="W1790" s="420"/>
    </row>
    <row r="1791" spans="2:23" ht="18.75" customHeight="1" x14ac:dyDescent="0.2">
      <c r="B1791" s="419" t="e">
        <f>IF(Tabla46[[#This Row],[Tipos de Acciones]]="","",CONCATENATE(Tabla46[[#This Row],[POA]],".",Tabla46[[#This Row],[SRS]],".",Tabla46[[#This Row],[AREA]],".",Tabla46[[#This Row],[TIPO]]))</f>
        <v>#REF!</v>
      </c>
      <c r="C1791" s="419" t="e">
        <f>IF(Tabla46[[#This Row],[Tipos de Acciones]]="","",'Formulario PPGR1'!#REF!)</f>
        <v>#REF!</v>
      </c>
      <c r="D1791" s="419" t="e">
        <f>IF(Tabla46[[#This Row],[Tipos de Acciones]]="","",'Formulario PPGR1'!#REF!)</f>
        <v>#REF!</v>
      </c>
      <c r="E1791" s="419" t="e">
        <f>IF(Tabla46[[#This Row],[Tipos de Acciones]]="","",'Formulario PPGR1'!#REF!)</f>
        <v>#REF!</v>
      </c>
      <c r="F1791" s="419" t="e">
        <f>IF(Tabla46[[#This Row],[Tipos de Acciones]]="","",'Formulario PPGR1'!#REF!)</f>
        <v>#REF!</v>
      </c>
      <c r="G1791" s="416" t="s">
        <v>936</v>
      </c>
      <c r="H1791" s="416" t="s">
        <v>2221</v>
      </c>
      <c r="I1791" s="417" t="s">
        <v>2229</v>
      </c>
      <c r="J1791" s="416" t="s">
        <v>2229</v>
      </c>
      <c r="K1791" s="418" t="s">
        <v>2230</v>
      </c>
      <c r="L1791" s="416" t="s">
        <v>469</v>
      </c>
      <c r="M1791" s="316" t="s">
        <v>2331</v>
      </c>
      <c r="N1791" s="316" t="s">
        <v>1156</v>
      </c>
      <c r="O1791" s="415" t="s">
        <v>2200</v>
      </c>
      <c r="P1791" s="318" t="s">
        <v>1156</v>
      </c>
      <c r="Q1791" s="293" t="s">
        <v>2201</v>
      </c>
      <c r="R1791" s="293">
        <v>1</v>
      </c>
      <c r="S1791" s="517">
        <v>180000</v>
      </c>
      <c r="T1791" s="520" t="e">
        <f>+[1]!Tabla46[[#This Row],[Precio Unitario]]*[1]!Tabla46[[#This Row],[Cantidad de Insumos]]</f>
        <v>#REF!</v>
      </c>
      <c r="U1791" s="414">
        <v>263101</v>
      </c>
      <c r="V1791" s="328" t="s">
        <v>926</v>
      </c>
      <c r="W1791" s="420"/>
    </row>
    <row r="1792" spans="2:23" ht="18.75" hidden="1" customHeight="1" x14ac:dyDescent="0.2">
      <c r="B1792" s="419" t="e">
        <f>IF(Tabla46[[#This Row],[Tipos de Acciones]]="","",CONCATENATE(Tabla46[[#This Row],[POA]],".",Tabla46[[#This Row],[SRS]],".",Tabla46[[#This Row],[AREA]],".",Tabla46[[#This Row],[TIPO]]))</f>
        <v>#REF!</v>
      </c>
      <c r="C1792" s="419" t="e">
        <f>IF(Tabla46[[#This Row],[Tipos de Acciones]]="","",'Formulario PPGR1'!#REF!)</f>
        <v>#REF!</v>
      </c>
      <c r="D1792" s="419" t="e">
        <f>IF(Tabla46[[#This Row],[Tipos de Acciones]]="","",'Formulario PPGR1'!#REF!)</f>
        <v>#REF!</v>
      </c>
      <c r="E1792" s="419" t="e">
        <f>IF(Tabla46[[#This Row],[Tipos de Acciones]]="","",'Formulario PPGR1'!#REF!)</f>
        <v>#REF!</v>
      </c>
      <c r="F1792" s="419" t="e">
        <f>IF(Tabla46[[#This Row],[Tipos de Acciones]]="","",'Formulario PPGR1'!#REF!)</f>
        <v>#REF!</v>
      </c>
      <c r="G1792" s="416" t="s">
        <v>934</v>
      </c>
      <c r="H1792" s="416" t="s">
        <v>2206</v>
      </c>
      <c r="I1792" s="417" t="s">
        <v>2212</v>
      </c>
      <c r="J1792" s="416" t="s">
        <v>2212</v>
      </c>
      <c r="K1792" s="418" t="s">
        <v>2213</v>
      </c>
      <c r="L1792" s="416" t="s">
        <v>469</v>
      </c>
      <c r="M1792" s="316" t="s">
        <v>2331</v>
      </c>
      <c r="N1792" s="316" t="s">
        <v>1156</v>
      </c>
      <c r="O1792" s="415" t="s">
        <v>2200</v>
      </c>
      <c r="P1792" s="318" t="s">
        <v>1156</v>
      </c>
      <c r="Q1792" s="293" t="s">
        <v>2201</v>
      </c>
      <c r="R1792" s="293">
        <v>3</v>
      </c>
      <c r="S1792" s="517">
        <v>5000</v>
      </c>
      <c r="T1792" s="520" t="e">
        <f>+[1]!Tabla46[[#This Row],[Precio Unitario]]*[1]!Tabla46[[#This Row],[Cantidad de Insumos]]</f>
        <v>#REF!</v>
      </c>
      <c r="U1792" s="414">
        <v>261301</v>
      </c>
      <c r="V1792" s="328" t="s">
        <v>926</v>
      </c>
      <c r="W1792" s="420"/>
    </row>
    <row r="1793" spans="2:23" ht="18.75" hidden="1" customHeight="1" x14ac:dyDescent="0.2">
      <c r="B1793" s="419" t="e">
        <f>IF(Tabla46[[#This Row],[Tipos de Acciones]]="","",CONCATENATE(Tabla46[[#This Row],[POA]],".",Tabla46[[#This Row],[SRS]],".",Tabla46[[#This Row],[AREA]],".",Tabla46[[#This Row],[TIPO]]))</f>
        <v>#REF!</v>
      </c>
      <c r="C1793" s="419" t="e">
        <f>IF(Tabla46[[#This Row],[Tipos de Acciones]]="","",'Formulario PPGR1'!#REF!)</f>
        <v>#REF!</v>
      </c>
      <c r="D1793" s="419" t="e">
        <f>IF(Tabla46[[#This Row],[Tipos de Acciones]]="","",'Formulario PPGR1'!#REF!)</f>
        <v>#REF!</v>
      </c>
      <c r="E1793" s="419" t="e">
        <f>IF(Tabla46[[#This Row],[Tipos de Acciones]]="","",'Formulario PPGR1'!#REF!)</f>
        <v>#REF!</v>
      </c>
      <c r="F1793" s="419" t="e">
        <f>IF(Tabla46[[#This Row],[Tipos de Acciones]]="","",'Formulario PPGR1'!#REF!)</f>
        <v>#REF!</v>
      </c>
      <c r="G1793" s="416" t="s">
        <v>936</v>
      </c>
      <c r="H1793" s="416" t="s">
        <v>2215</v>
      </c>
      <c r="I1793" s="417" t="s">
        <v>2216</v>
      </c>
      <c r="J1793" s="416" t="s">
        <v>2216</v>
      </c>
      <c r="K1793" s="418" t="s">
        <v>2217</v>
      </c>
      <c r="L1793" s="416" t="s">
        <v>469</v>
      </c>
      <c r="M1793" s="316" t="s">
        <v>2331</v>
      </c>
      <c r="N1793" s="316" t="s">
        <v>1156</v>
      </c>
      <c r="O1793" s="415" t="s">
        <v>2200</v>
      </c>
      <c r="P1793" s="318" t="s">
        <v>1156</v>
      </c>
      <c r="Q1793" s="293" t="s">
        <v>2201</v>
      </c>
      <c r="R1793" s="293">
        <v>1</v>
      </c>
      <c r="S1793" s="517">
        <v>15000</v>
      </c>
      <c r="T1793" s="520" t="e">
        <f>+[1]!Tabla46[[#This Row],[Precio Unitario]]*[1]!Tabla46[[#This Row],[Cantidad de Insumos]]</f>
        <v>#REF!</v>
      </c>
      <c r="U1793" s="414">
        <v>239601</v>
      </c>
      <c r="V1793" s="328" t="s">
        <v>926</v>
      </c>
      <c r="W1793" s="420"/>
    </row>
    <row r="1794" spans="2:23" ht="18.75" hidden="1" customHeight="1" x14ac:dyDescent="0.2">
      <c r="B1794" s="419" t="e">
        <f>IF(Tabla46[[#This Row],[Tipos de Acciones]]="","",CONCATENATE(Tabla46[[#This Row],[POA]],".",Tabla46[[#This Row],[SRS]],".",Tabla46[[#This Row],[AREA]],".",Tabla46[[#This Row],[TIPO]]))</f>
        <v>#REF!</v>
      </c>
      <c r="C1794" s="419" t="e">
        <f>IF(Tabla46[[#This Row],[Tipos de Acciones]]="","",'Formulario PPGR1'!#REF!)</f>
        <v>#REF!</v>
      </c>
      <c r="D1794" s="419" t="e">
        <f>IF(Tabla46[[#This Row],[Tipos de Acciones]]="","",'Formulario PPGR1'!#REF!)</f>
        <v>#REF!</v>
      </c>
      <c r="E1794" s="419" t="e">
        <f>IF(Tabla46[[#This Row],[Tipos de Acciones]]="","",'Formulario PPGR1'!#REF!)</f>
        <v>#REF!</v>
      </c>
      <c r="F1794" s="419" t="e">
        <f>IF(Tabla46[[#This Row],[Tipos de Acciones]]="","",'Formulario PPGR1'!#REF!)</f>
        <v>#REF!</v>
      </c>
      <c r="G1794" s="416" t="s">
        <v>936</v>
      </c>
      <c r="H1794" s="416" t="s">
        <v>2221</v>
      </c>
      <c r="I1794" s="417" t="s">
        <v>2236</v>
      </c>
      <c r="J1794" s="416" t="s">
        <v>2236</v>
      </c>
      <c r="K1794" s="418" t="s">
        <v>2240</v>
      </c>
      <c r="L1794" s="416" t="s">
        <v>469</v>
      </c>
      <c r="M1794" s="316" t="s">
        <v>2332</v>
      </c>
      <c r="N1794" s="316" t="s">
        <v>1156</v>
      </c>
      <c r="O1794" s="415" t="s">
        <v>2200</v>
      </c>
      <c r="P1794" s="318" t="s">
        <v>1156</v>
      </c>
      <c r="Q1794" s="293" t="s">
        <v>2201</v>
      </c>
      <c r="R1794" s="293">
        <v>2</v>
      </c>
      <c r="S1794" s="517">
        <v>4500</v>
      </c>
      <c r="T1794" s="520" t="e">
        <f>+[1]!Tabla46[[#This Row],[Precio Unitario]]*[1]!Tabla46[[#This Row],[Cantidad de Insumos]]</f>
        <v>#REF!</v>
      </c>
      <c r="U1794" s="414">
        <v>239301</v>
      </c>
      <c r="V1794" s="328" t="s">
        <v>926</v>
      </c>
      <c r="W1794" s="420"/>
    </row>
    <row r="1795" spans="2:23" ht="18.75" hidden="1" customHeight="1" x14ac:dyDescent="0.2">
      <c r="B1795" s="419" t="e">
        <f>IF(Tabla46[[#This Row],[Tipos de Acciones]]="","",CONCATENATE(Tabla46[[#This Row],[POA]],".",Tabla46[[#This Row],[SRS]],".",Tabla46[[#This Row],[AREA]],".",Tabla46[[#This Row],[TIPO]]))</f>
        <v>#REF!</v>
      </c>
      <c r="C1795" s="419" t="e">
        <f>IF(Tabla46[[#This Row],[Tipos de Acciones]]="","",'Formulario PPGR1'!#REF!)</f>
        <v>#REF!</v>
      </c>
      <c r="D1795" s="419" t="e">
        <f>IF(Tabla46[[#This Row],[Tipos de Acciones]]="","",'Formulario PPGR1'!#REF!)</f>
        <v>#REF!</v>
      </c>
      <c r="E1795" s="419" t="e">
        <f>IF(Tabla46[[#This Row],[Tipos de Acciones]]="","",'Formulario PPGR1'!#REF!)</f>
        <v>#REF!</v>
      </c>
      <c r="F1795" s="419" t="e">
        <f>IF(Tabla46[[#This Row],[Tipos de Acciones]]="","",'Formulario PPGR1'!#REF!)</f>
        <v>#REF!</v>
      </c>
      <c r="G1795" s="416" t="s">
        <v>936</v>
      </c>
      <c r="H1795" s="416" t="s">
        <v>2221</v>
      </c>
      <c r="I1795" s="417" t="s">
        <v>2241</v>
      </c>
      <c r="J1795" s="416" t="s">
        <v>2241</v>
      </c>
      <c r="K1795" s="418" t="s">
        <v>2242</v>
      </c>
      <c r="L1795" s="416" t="s">
        <v>469</v>
      </c>
      <c r="M1795" s="316" t="s">
        <v>2332</v>
      </c>
      <c r="N1795" s="316" t="s">
        <v>1156</v>
      </c>
      <c r="O1795" s="415" t="s">
        <v>2200</v>
      </c>
      <c r="P1795" s="318" t="s">
        <v>1156</v>
      </c>
      <c r="Q1795" s="293" t="s">
        <v>2201</v>
      </c>
      <c r="R1795" s="293">
        <v>2</v>
      </c>
      <c r="S1795" s="517">
        <v>980</v>
      </c>
      <c r="T1795" s="520" t="e">
        <f>+[1]!Tabla46[[#This Row],[Precio Unitario]]*[1]!Tabla46[[#This Row],[Cantidad de Insumos]]</f>
        <v>#REF!</v>
      </c>
      <c r="U1795" s="414">
        <v>239301</v>
      </c>
      <c r="V1795" s="328" t="s">
        <v>926</v>
      </c>
      <c r="W1795" s="420"/>
    </row>
    <row r="1796" spans="2:23" ht="18.75" hidden="1" customHeight="1" x14ac:dyDescent="0.2">
      <c r="B1796" s="419" t="e">
        <f>IF(Tabla46[[#This Row],[Tipos de Acciones]]="","",CONCATENATE(Tabla46[[#This Row],[POA]],".",Tabla46[[#This Row],[SRS]],".",Tabla46[[#This Row],[AREA]],".",Tabla46[[#This Row],[TIPO]]))</f>
        <v>#REF!</v>
      </c>
      <c r="C1796" s="419" t="e">
        <f>IF(Tabla46[[#This Row],[Tipos de Acciones]]="","",'Formulario PPGR1'!#REF!)</f>
        <v>#REF!</v>
      </c>
      <c r="D1796" s="419" t="e">
        <f>IF(Tabla46[[#This Row],[Tipos de Acciones]]="","",'Formulario PPGR1'!#REF!)</f>
        <v>#REF!</v>
      </c>
      <c r="E1796" s="419" t="e">
        <f>IF(Tabla46[[#This Row],[Tipos de Acciones]]="","",'Formulario PPGR1'!#REF!)</f>
        <v>#REF!</v>
      </c>
      <c r="F1796" s="419" t="e">
        <f>IF(Tabla46[[#This Row],[Tipos de Acciones]]="","",'Formulario PPGR1'!#REF!)</f>
        <v>#REF!</v>
      </c>
      <c r="G1796" s="416" t="s">
        <v>936</v>
      </c>
      <c r="H1796" s="416" t="s">
        <v>2221</v>
      </c>
      <c r="I1796" s="417" t="s">
        <v>2241</v>
      </c>
      <c r="J1796" s="416" t="s">
        <v>2241</v>
      </c>
      <c r="K1796" s="418" t="s">
        <v>2243</v>
      </c>
      <c r="L1796" s="416" t="s">
        <v>469</v>
      </c>
      <c r="M1796" s="316" t="s">
        <v>2332</v>
      </c>
      <c r="N1796" s="316" t="s">
        <v>1156</v>
      </c>
      <c r="O1796" s="415" t="s">
        <v>2200</v>
      </c>
      <c r="P1796" s="318" t="s">
        <v>1156</v>
      </c>
      <c r="Q1796" s="293" t="s">
        <v>2201</v>
      </c>
      <c r="R1796" s="293">
        <v>2</v>
      </c>
      <c r="S1796" s="517">
        <v>3520</v>
      </c>
      <c r="T1796" s="520" t="e">
        <f>+[1]!Tabla46[[#This Row],[Precio Unitario]]*[1]!Tabla46[[#This Row],[Cantidad de Insumos]]</f>
        <v>#REF!</v>
      </c>
      <c r="U1796" s="414">
        <v>239301</v>
      </c>
      <c r="V1796" s="328" t="s">
        <v>926</v>
      </c>
      <c r="W1796" s="420"/>
    </row>
    <row r="1797" spans="2:23" ht="18.75" hidden="1" customHeight="1" x14ac:dyDescent="0.2">
      <c r="B1797" s="419" t="e">
        <f>IF(Tabla46[[#This Row],[Tipos de Acciones]]="","",CONCATENATE(Tabla46[[#This Row],[POA]],".",Tabla46[[#This Row],[SRS]],".",Tabla46[[#This Row],[AREA]],".",Tabla46[[#This Row],[TIPO]]))</f>
        <v>#REF!</v>
      </c>
      <c r="C1797" s="419" t="e">
        <f>IF(Tabla46[[#This Row],[Tipos de Acciones]]="","",'Formulario PPGR1'!#REF!)</f>
        <v>#REF!</v>
      </c>
      <c r="D1797" s="419" t="e">
        <f>IF(Tabla46[[#This Row],[Tipos de Acciones]]="","",'Formulario PPGR1'!#REF!)</f>
        <v>#REF!</v>
      </c>
      <c r="E1797" s="419" t="e">
        <f>IF(Tabla46[[#This Row],[Tipos de Acciones]]="","",'Formulario PPGR1'!#REF!)</f>
        <v>#REF!</v>
      </c>
      <c r="F1797" s="419" t="e">
        <f>IF(Tabla46[[#This Row],[Tipos de Acciones]]="","",'Formulario PPGR1'!#REF!)</f>
        <v>#REF!</v>
      </c>
      <c r="G1797" s="416" t="s">
        <v>936</v>
      </c>
      <c r="H1797" s="416" t="s">
        <v>2221</v>
      </c>
      <c r="I1797" s="417" t="s">
        <v>2244</v>
      </c>
      <c r="J1797" s="416" t="s">
        <v>2244</v>
      </c>
      <c r="K1797" s="418" t="s">
        <v>2245</v>
      </c>
      <c r="L1797" s="416" t="s">
        <v>469</v>
      </c>
      <c r="M1797" s="316" t="s">
        <v>2332</v>
      </c>
      <c r="N1797" s="316" t="s">
        <v>1156</v>
      </c>
      <c r="O1797" s="415" t="s">
        <v>2200</v>
      </c>
      <c r="P1797" s="318" t="s">
        <v>1156</v>
      </c>
      <c r="Q1797" s="293" t="s">
        <v>2201</v>
      </c>
      <c r="R1797" s="293">
        <v>1</v>
      </c>
      <c r="S1797" s="517">
        <v>14666.65</v>
      </c>
      <c r="T1797" s="520" t="e">
        <f>+[1]!Tabla46[[#This Row],[Precio Unitario]]*[1]!Tabla46[[#This Row],[Cantidad de Insumos]]</f>
        <v>#REF!</v>
      </c>
      <c r="U1797" s="414">
        <v>239601</v>
      </c>
      <c r="V1797" s="328" t="s">
        <v>926</v>
      </c>
      <c r="W1797" s="420"/>
    </row>
    <row r="1798" spans="2:23" ht="18.75" hidden="1" customHeight="1" x14ac:dyDescent="0.2">
      <c r="B1798" s="419" t="e">
        <f>IF(Tabla46[[#This Row],[Tipos de Acciones]]="","",CONCATENATE(Tabla46[[#This Row],[POA]],".",Tabla46[[#This Row],[SRS]],".",Tabla46[[#This Row],[AREA]],".",Tabla46[[#This Row],[TIPO]]))</f>
        <v>#REF!</v>
      </c>
      <c r="C1798" s="419" t="e">
        <f>IF(Tabla46[[#This Row],[Tipos de Acciones]]="","",'Formulario PPGR1'!#REF!)</f>
        <v>#REF!</v>
      </c>
      <c r="D1798" s="419" t="e">
        <f>IF(Tabla46[[#This Row],[Tipos de Acciones]]="","",'Formulario PPGR1'!#REF!)</f>
        <v>#REF!</v>
      </c>
      <c r="E1798" s="419" t="e">
        <f>IF(Tabla46[[#This Row],[Tipos de Acciones]]="","",'Formulario PPGR1'!#REF!)</f>
        <v>#REF!</v>
      </c>
      <c r="F1798" s="419" t="e">
        <f>IF(Tabla46[[#This Row],[Tipos de Acciones]]="","",'Formulario PPGR1'!#REF!)</f>
        <v>#REF!</v>
      </c>
      <c r="G1798" s="416" t="s">
        <v>936</v>
      </c>
      <c r="H1798" s="416" t="s">
        <v>2221</v>
      </c>
      <c r="I1798" s="417" t="s">
        <v>2246</v>
      </c>
      <c r="J1798" s="416" t="s">
        <v>2246</v>
      </c>
      <c r="K1798" s="418" t="s">
        <v>2247</v>
      </c>
      <c r="L1798" s="416" t="s">
        <v>469</v>
      </c>
      <c r="M1798" s="316" t="s">
        <v>2332</v>
      </c>
      <c r="N1798" s="316" t="s">
        <v>1156</v>
      </c>
      <c r="O1798" s="415" t="s">
        <v>2200</v>
      </c>
      <c r="P1798" s="318" t="s">
        <v>1156</v>
      </c>
      <c r="Q1798" s="293" t="s">
        <v>2201</v>
      </c>
      <c r="R1798" s="293">
        <v>1</v>
      </c>
      <c r="S1798" s="517">
        <v>257712</v>
      </c>
      <c r="T1798" s="520" t="e">
        <f>+[1]!Tabla46[[#This Row],[Precio Unitario]]*[1]!Tabla46[[#This Row],[Cantidad de Insumos]]</f>
        <v>#REF!</v>
      </c>
      <c r="U1798" s="414">
        <v>261401</v>
      </c>
      <c r="V1798" s="328" t="s">
        <v>926</v>
      </c>
      <c r="W1798" s="420"/>
    </row>
    <row r="1799" spans="2:23" ht="18.75" hidden="1" customHeight="1" x14ac:dyDescent="0.2">
      <c r="B1799" s="419" t="e">
        <f>IF(Tabla46[[#This Row],[Tipos de Acciones]]="","",CONCATENATE(Tabla46[[#This Row],[POA]],".",Tabla46[[#This Row],[SRS]],".",Tabla46[[#This Row],[AREA]],".",Tabla46[[#This Row],[TIPO]]))</f>
        <v>#REF!</v>
      </c>
      <c r="C1799" s="419" t="e">
        <f>IF(Tabla46[[#This Row],[Tipos de Acciones]]="","",'Formulario PPGR1'!#REF!)</f>
        <v>#REF!</v>
      </c>
      <c r="D1799" s="419" t="e">
        <f>IF(Tabla46[[#This Row],[Tipos de Acciones]]="","",'Formulario PPGR1'!#REF!)</f>
        <v>#REF!</v>
      </c>
      <c r="E1799" s="419" t="e">
        <f>IF(Tabla46[[#This Row],[Tipos de Acciones]]="","",'Formulario PPGR1'!#REF!)</f>
        <v>#REF!</v>
      </c>
      <c r="F1799" s="419" t="e">
        <f>IF(Tabla46[[#This Row],[Tipos de Acciones]]="","",'Formulario PPGR1'!#REF!)</f>
        <v>#REF!</v>
      </c>
      <c r="G1799" s="416" t="s">
        <v>936</v>
      </c>
      <c r="H1799" s="416" t="s">
        <v>2209</v>
      </c>
      <c r="I1799" s="417" t="s">
        <v>2200</v>
      </c>
      <c r="J1799" s="416" t="s">
        <v>2248</v>
      </c>
      <c r="K1799" s="418" t="s">
        <v>2248</v>
      </c>
      <c r="L1799" s="416" t="s">
        <v>469</v>
      </c>
      <c r="M1799" s="316" t="s">
        <v>2332</v>
      </c>
      <c r="N1799" s="316" t="s">
        <v>1156</v>
      </c>
      <c r="O1799" s="415" t="s">
        <v>2200</v>
      </c>
      <c r="P1799" s="318" t="s">
        <v>1156</v>
      </c>
      <c r="Q1799" s="293" t="s">
        <v>2201</v>
      </c>
      <c r="R1799" s="293">
        <v>1</v>
      </c>
      <c r="S1799" s="517">
        <v>30000</v>
      </c>
      <c r="T1799" s="520" t="e">
        <f>+[1]!Tabla46[[#This Row],[Precio Unitario]]*[1]!Tabla46[[#This Row],[Cantidad de Insumos]]</f>
        <v>#REF!</v>
      </c>
      <c r="U1799" s="414">
        <v>265801</v>
      </c>
      <c r="V1799" s="328" t="s">
        <v>926</v>
      </c>
      <c r="W1799" s="420"/>
    </row>
    <row r="1800" spans="2:23" ht="18.75" hidden="1" customHeight="1" x14ac:dyDescent="0.2">
      <c r="B1800" s="419" t="e">
        <f>IF(Tabla46[[#This Row],[Tipos de Acciones]]="","",CONCATENATE(Tabla46[[#This Row],[POA]],".",Tabla46[[#This Row],[SRS]],".",Tabla46[[#This Row],[AREA]],".",Tabla46[[#This Row],[TIPO]]))</f>
        <v>#REF!</v>
      </c>
      <c r="C1800" s="419" t="e">
        <f>IF(Tabla46[[#This Row],[Tipos de Acciones]]="","",'Formulario PPGR1'!#REF!)</f>
        <v>#REF!</v>
      </c>
      <c r="D1800" s="419" t="e">
        <f>IF(Tabla46[[#This Row],[Tipos de Acciones]]="","",'Formulario PPGR1'!#REF!)</f>
        <v>#REF!</v>
      </c>
      <c r="E1800" s="419" t="e">
        <f>IF(Tabla46[[#This Row],[Tipos de Acciones]]="","",'Formulario PPGR1'!#REF!)</f>
        <v>#REF!</v>
      </c>
      <c r="F1800" s="419" t="e">
        <f>IF(Tabla46[[#This Row],[Tipos de Acciones]]="","",'Formulario PPGR1'!#REF!)</f>
        <v>#REF!</v>
      </c>
      <c r="G1800" s="416" t="s">
        <v>934</v>
      </c>
      <c r="H1800" s="416" t="s">
        <v>2209</v>
      </c>
      <c r="I1800" s="417" t="s">
        <v>2200</v>
      </c>
      <c r="J1800" s="416" t="s">
        <v>2248</v>
      </c>
      <c r="K1800" s="418" t="s">
        <v>2248</v>
      </c>
      <c r="L1800" s="416" t="s">
        <v>469</v>
      </c>
      <c r="M1800" s="316" t="s">
        <v>2332</v>
      </c>
      <c r="N1800" s="316" t="s">
        <v>1156</v>
      </c>
      <c r="O1800" s="415" t="s">
        <v>2200</v>
      </c>
      <c r="P1800" s="318" t="s">
        <v>1156</v>
      </c>
      <c r="Q1800" s="293" t="s">
        <v>2201</v>
      </c>
      <c r="R1800" s="293">
        <v>3</v>
      </c>
      <c r="S1800" s="517">
        <v>5000</v>
      </c>
      <c r="T1800" s="520" t="e">
        <f>+[1]!Tabla46[[#This Row],[Precio Unitario]]*[1]!Tabla46[[#This Row],[Cantidad de Insumos]]</f>
        <v>#REF!</v>
      </c>
      <c r="U1800" s="414">
        <v>265801</v>
      </c>
      <c r="V1800" s="328" t="s">
        <v>926</v>
      </c>
      <c r="W1800" s="420"/>
    </row>
    <row r="1801" spans="2:23" ht="18.75" hidden="1" customHeight="1" x14ac:dyDescent="0.2">
      <c r="B1801" s="419" t="e">
        <f>IF(Tabla46[[#This Row],[Tipos de Acciones]]="","",CONCATENATE(Tabla46[[#This Row],[POA]],".",Tabla46[[#This Row],[SRS]],".",Tabla46[[#This Row],[AREA]],".",Tabla46[[#This Row],[TIPO]]))</f>
        <v>#REF!</v>
      </c>
      <c r="C1801" s="419" t="e">
        <f>IF(Tabla46[[#This Row],[Tipos de Acciones]]="","",'Formulario PPGR1'!#REF!)</f>
        <v>#REF!</v>
      </c>
      <c r="D1801" s="419" t="e">
        <f>IF(Tabla46[[#This Row],[Tipos de Acciones]]="","",'Formulario PPGR1'!#REF!)</f>
        <v>#REF!</v>
      </c>
      <c r="E1801" s="419" t="e">
        <f>IF(Tabla46[[#This Row],[Tipos de Acciones]]="","",'Formulario PPGR1'!#REF!)</f>
        <v>#REF!</v>
      </c>
      <c r="F1801" s="419" t="e">
        <f>IF(Tabla46[[#This Row],[Tipos de Acciones]]="","",'Formulario PPGR1'!#REF!)</f>
        <v>#REF!</v>
      </c>
      <c r="G1801" s="416" t="s">
        <v>936</v>
      </c>
      <c r="H1801" s="416" t="s">
        <v>2221</v>
      </c>
      <c r="I1801" s="417" t="s">
        <v>2233</v>
      </c>
      <c r="J1801" s="416" t="s">
        <v>2234</v>
      </c>
      <c r="K1801" s="418" t="s">
        <v>2235</v>
      </c>
      <c r="L1801" s="416" t="s">
        <v>469</v>
      </c>
      <c r="M1801" s="316" t="s">
        <v>2332</v>
      </c>
      <c r="N1801" s="316" t="s">
        <v>1156</v>
      </c>
      <c r="O1801" s="415" t="s">
        <v>2200</v>
      </c>
      <c r="P1801" s="318" t="s">
        <v>1156</v>
      </c>
      <c r="Q1801" s="293" t="s">
        <v>2201</v>
      </c>
      <c r="R1801" s="293">
        <v>1</v>
      </c>
      <c r="S1801" s="517">
        <v>8270</v>
      </c>
      <c r="T1801" s="520" t="e">
        <f>+[1]!Tabla46[[#This Row],[Precio Unitario]]*[1]!Tabla46[[#This Row],[Cantidad de Insumos]]</f>
        <v>#REF!</v>
      </c>
      <c r="U1801" s="414">
        <v>239301</v>
      </c>
      <c r="V1801" s="328" t="s">
        <v>926</v>
      </c>
      <c r="W1801" s="420"/>
    </row>
    <row r="1802" spans="2:23" ht="18.75" hidden="1" customHeight="1" x14ac:dyDescent="0.2">
      <c r="B1802" s="419" t="e">
        <f>IF(Tabla46[[#This Row],[Tipos de Acciones]]="","",CONCATENATE(Tabla46[[#This Row],[POA]],".",Tabla46[[#This Row],[SRS]],".",Tabla46[[#This Row],[AREA]],".",Tabla46[[#This Row],[TIPO]]))</f>
        <v>#REF!</v>
      </c>
      <c r="C1802" s="419" t="e">
        <f>IF(Tabla46[[#This Row],[Tipos de Acciones]]="","",'Formulario PPGR1'!#REF!)</f>
        <v>#REF!</v>
      </c>
      <c r="D1802" s="419" t="e">
        <f>IF(Tabla46[[#This Row],[Tipos de Acciones]]="","",'Formulario PPGR1'!#REF!)</f>
        <v>#REF!</v>
      </c>
      <c r="E1802" s="419" t="e">
        <f>IF(Tabla46[[#This Row],[Tipos de Acciones]]="","",'Formulario PPGR1'!#REF!)</f>
        <v>#REF!</v>
      </c>
      <c r="F1802" s="419" t="e">
        <f>IF(Tabla46[[#This Row],[Tipos de Acciones]]="","",'Formulario PPGR1'!#REF!)</f>
        <v>#REF!</v>
      </c>
      <c r="G1802" s="416" t="s">
        <v>936</v>
      </c>
      <c r="H1802" s="416" t="s">
        <v>2221</v>
      </c>
      <c r="I1802" s="417" t="s">
        <v>2233</v>
      </c>
      <c r="J1802" s="416" t="s">
        <v>2234</v>
      </c>
      <c r="K1802" s="418" t="s">
        <v>2251</v>
      </c>
      <c r="L1802" s="416" t="s">
        <v>469</v>
      </c>
      <c r="M1802" s="316" t="s">
        <v>2332</v>
      </c>
      <c r="N1802" s="316" t="s">
        <v>1156</v>
      </c>
      <c r="O1802" s="415" t="s">
        <v>2200</v>
      </c>
      <c r="P1802" s="318" t="s">
        <v>1156</v>
      </c>
      <c r="Q1802" s="293" t="s">
        <v>2201</v>
      </c>
      <c r="R1802" s="293">
        <v>1</v>
      </c>
      <c r="S1802" s="517">
        <v>8270</v>
      </c>
      <c r="T1802" s="520" t="e">
        <f>+[1]!Tabla46[[#This Row],[Precio Unitario]]*[1]!Tabla46[[#This Row],[Cantidad de Insumos]]</f>
        <v>#REF!</v>
      </c>
      <c r="U1802" s="414">
        <v>239301</v>
      </c>
      <c r="V1802" s="328" t="s">
        <v>926</v>
      </c>
      <c r="W1802" s="420"/>
    </row>
    <row r="1803" spans="2:23" ht="18.75" hidden="1" customHeight="1" x14ac:dyDescent="0.2">
      <c r="B1803" s="419" t="e">
        <f>IF(Tabla46[[#This Row],[Tipos de Acciones]]="","",CONCATENATE(Tabla46[[#This Row],[POA]],".",Tabla46[[#This Row],[SRS]],".",Tabla46[[#This Row],[AREA]],".",Tabla46[[#This Row],[TIPO]]))</f>
        <v>#REF!</v>
      </c>
      <c r="C1803" s="419" t="e">
        <f>IF(Tabla46[[#This Row],[Tipos de Acciones]]="","",'Formulario PPGR1'!#REF!)</f>
        <v>#REF!</v>
      </c>
      <c r="D1803" s="419" t="e">
        <f>IF(Tabla46[[#This Row],[Tipos de Acciones]]="","",'Formulario PPGR1'!#REF!)</f>
        <v>#REF!</v>
      </c>
      <c r="E1803" s="419" t="e">
        <f>IF(Tabla46[[#This Row],[Tipos de Acciones]]="","",'Formulario PPGR1'!#REF!)</f>
        <v>#REF!</v>
      </c>
      <c r="F1803" s="419" t="e">
        <f>IF(Tabla46[[#This Row],[Tipos de Acciones]]="","",'Formulario PPGR1'!#REF!)</f>
        <v>#REF!</v>
      </c>
      <c r="G1803" s="416" t="s">
        <v>936</v>
      </c>
      <c r="H1803" s="416" t="s">
        <v>2206</v>
      </c>
      <c r="I1803" s="417" t="s">
        <v>2212</v>
      </c>
      <c r="J1803" s="416" t="s">
        <v>2212</v>
      </c>
      <c r="K1803" s="418" t="s">
        <v>2213</v>
      </c>
      <c r="L1803" s="416" t="s">
        <v>469</v>
      </c>
      <c r="M1803" s="316" t="s">
        <v>2332</v>
      </c>
      <c r="N1803" s="316" t="s">
        <v>1156</v>
      </c>
      <c r="O1803" s="415" t="s">
        <v>2200</v>
      </c>
      <c r="P1803" s="318" t="s">
        <v>1156</v>
      </c>
      <c r="Q1803" s="293" t="s">
        <v>2201</v>
      </c>
      <c r="R1803" s="293">
        <v>1</v>
      </c>
      <c r="S1803" s="517">
        <v>56050</v>
      </c>
      <c r="T1803" s="520" t="e">
        <f>+[1]!Tabla46[[#This Row],[Precio Unitario]]*[1]!Tabla46[[#This Row],[Cantidad de Insumos]]</f>
        <v>#REF!</v>
      </c>
      <c r="U1803" s="414">
        <v>261301</v>
      </c>
      <c r="V1803" s="328" t="s">
        <v>926</v>
      </c>
      <c r="W1803" s="420"/>
    </row>
    <row r="1804" spans="2:23" ht="18.75" hidden="1" customHeight="1" x14ac:dyDescent="0.2">
      <c r="B1804" s="419" t="e">
        <f>IF(Tabla46[[#This Row],[Tipos de Acciones]]="","",CONCATENATE(Tabla46[[#This Row],[POA]],".",Tabla46[[#This Row],[SRS]],".",Tabla46[[#This Row],[AREA]],".",Tabla46[[#This Row],[TIPO]]))</f>
        <v>#REF!</v>
      </c>
      <c r="C1804" s="419" t="e">
        <f>IF(Tabla46[[#This Row],[Tipos de Acciones]]="","",'Formulario PPGR1'!#REF!)</f>
        <v>#REF!</v>
      </c>
      <c r="D1804" s="419" t="e">
        <f>IF(Tabla46[[#This Row],[Tipos de Acciones]]="","",'Formulario PPGR1'!#REF!)</f>
        <v>#REF!</v>
      </c>
      <c r="E1804" s="419" t="e">
        <f>IF(Tabla46[[#This Row],[Tipos de Acciones]]="","",'Formulario PPGR1'!#REF!)</f>
        <v>#REF!</v>
      </c>
      <c r="F1804" s="419" t="e">
        <f>IF(Tabla46[[#This Row],[Tipos de Acciones]]="","",'Formulario PPGR1'!#REF!)</f>
        <v>#REF!</v>
      </c>
      <c r="G1804" s="416" t="s">
        <v>934</v>
      </c>
      <c r="H1804" s="416" t="s">
        <v>2206</v>
      </c>
      <c r="I1804" s="417" t="s">
        <v>2212</v>
      </c>
      <c r="J1804" s="416" t="s">
        <v>2212</v>
      </c>
      <c r="K1804" s="418" t="s">
        <v>2213</v>
      </c>
      <c r="L1804" s="416" t="s">
        <v>469</v>
      </c>
      <c r="M1804" s="316" t="s">
        <v>2332</v>
      </c>
      <c r="N1804" s="316" t="s">
        <v>1156</v>
      </c>
      <c r="O1804" s="415" t="s">
        <v>2200</v>
      </c>
      <c r="P1804" s="318" t="s">
        <v>1156</v>
      </c>
      <c r="Q1804" s="293" t="s">
        <v>2201</v>
      </c>
      <c r="R1804" s="293">
        <v>3</v>
      </c>
      <c r="S1804" s="517">
        <v>5000</v>
      </c>
      <c r="T1804" s="520" t="e">
        <f>+[1]!Tabla46[[#This Row],[Precio Unitario]]*[1]!Tabla46[[#This Row],[Cantidad de Insumos]]</f>
        <v>#REF!</v>
      </c>
      <c r="U1804" s="414">
        <v>261301</v>
      </c>
      <c r="V1804" s="328" t="s">
        <v>926</v>
      </c>
      <c r="W1804" s="420"/>
    </row>
    <row r="1805" spans="2:23" ht="18.75" hidden="1" customHeight="1" x14ac:dyDescent="0.2">
      <c r="B1805" s="419" t="e">
        <f>IF(Tabla46[[#This Row],[Tipos de Acciones]]="","",CONCATENATE(Tabla46[[#This Row],[POA]],".",Tabla46[[#This Row],[SRS]],".",Tabla46[[#This Row],[AREA]],".",Tabla46[[#This Row],[TIPO]]))</f>
        <v>#REF!</v>
      </c>
      <c r="C1805" s="419" t="e">
        <f>IF(Tabla46[[#This Row],[Tipos de Acciones]]="","",'Formulario PPGR1'!#REF!)</f>
        <v>#REF!</v>
      </c>
      <c r="D1805" s="419" t="e">
        <f>IF(Tabla46[[#This Row],[Tipos de Acciones]]="","",'Formulario PPGR1'!#REF!)</f>
        <v>#REF!</v>
      </c>
      <c r="E1805" s="419" t="e">
        <f>IF(Tabla46[[#This Row],[Tipos de Acciones]]="","",'Formulario PPGR1'!#REF!)</f>
        <v>#REF!</v>
      </c>
      <c r="F1805" s="419" t="e">
        <f>IF(Tabla46[[#This Row],[Tipos de Acciones]]="","",'Formulario PPGR1'!#REF!)</f>
        <v>#REF!</v>
      </c>
      <c r="G1805" s="416" t="s">
        <v>936</v>
      </c>
      <c r="H1805" s="416" t="s">
        <v>2215</v>
      </c>
      <c r="I1805" s="417" t="s">
        <v>2216</v>
      </c>
      <c r="J1805" s="416" t="s">
        <v>2216</v>
      </c>
      <c r="K1805" s="418" t="s">
        <v>2217</v>
      </c>
      <c r="L1805" s="416" t="s">
        <v>469</v>
      </c>
      <c r="M1805" s="316" t="s">
        <v>2332</v>
      </c>
      <c r="N1805" s="316" t="s">
        <v>1156</v>
      </c>
      <c r="O1805" s="415" t="s">
        <v>2200</v>
      </c>
      <c r="P1805" s="318" t="s">
        <v>1156</v>
      </c>
      <c r="Q1805" s="293" t="s">
        <v>2201</v>
      </c>
      <c r="R1805" s="293">
        <v>1</v>
      </c>
      <c r="S1805" s="517">
        <v>15000</v>
      </c>
      <c r="T1805" s="520" t="e">
        <f>+[1]!Tabla46[[#This Row],[Precio Unitario]]*[1]!Tabla46[[#This Row],[Cantidad de Insumos]]</f>
        <v>#REF!</v>
      </c>
      <c r="U1805" s="414">
        <v>239601</v>
      </c>
      <c r="V1805" s="328" t="s">
        <v>926</v>
      </c>
      <c r="W1805" s="420"/>
    </row>
    <row r="1806" spans="2:23" ht="18.75" hidden="1" customHeight="1" x14ac:dyDescent="0.2">
      <c r="B1806" s="419" t="e">
        <f>IF(Tabla46[[#This Row],[Tipos de Acciones]]="","",CONCATENATE(Tabla46[[#This Row],[POA]],".",Tabla46[[#This Row],[SRS]],".",Tabla46[[#This Row],[AREA]],".",Tabla46[[#This Row],[TIPO]]))</f>
        <v>#REF!</v>
      </c>
      <c r="C1806" s="419" t="e">
        <f>IF(Tabla46[[#This Row],[Tipos de Acciones]]="","",'Formulario PPGR1'!#REF!)</f>
        <v>#REF!</v>
      </c>
      <c r="D1806" s="419" t="e">
        <f>IF(Tabla46[[#This Row],[Tipos de Acciones]]="","",'Formulario PPGR1'!#REF!)</f>
        <v>#REF!</v>
      </c>
      <c r="E1806" s="419" t="e">
        <f>IF(Tabla46[[#This Row],[Tipos de Acciones]]="","",'Formulario PPGR1'!#REF!)</f>
        <v>#REF!</v>
      </c>
      <c r="F1806" s="419" t="e">
        <f>IF(Tabla46[[#This Row],[Tipos de Acciones]]="","",'Formulario PPGR1'!#REF!)</f>
        <v>#REF!</v>
      </c>
      <c r="G1806" s="416" t="s">
        <v>936</v>
      </c>
      <c r="H1806" s="416" t="s">
        <v>2218</v>
      </c>
      <c r="I1806" s="417" t="s">
        <v>2219</v>
      </c>
      <c r="J1806" s="416" t="s">
        <v>2219</v>
      </c>
      <c r="K1806" s="418" t="s">
        <v>2220</v>
      </c>
      <c r="L1806" s="416" t="s">
        <v>469</v>
      </c>
      <c r="M1806" s="316" t="s">
        <v>2332</v>
      </c>
      <c r="N1806" s="316" t="s">
        <v>1156</v>
      </c>
      <c r="O1806" s="415" t="s">
        <v>2200</v>
      </c>
      <c r="P1806" s="318" t="s">
        <v>1156</v>
      </c>
      <c r="Q1806" s="293" t="s">
        <v>2201</v>
      </c>
      <c r="R1806" s="293">
        <v>2</v>
      </c>
      <c r="S1806" s="517">
        <v>8600</v>
      </c>
      <c r="T1806" s="520" t="e">
        <f>+[1]!Tabla46[[#This Row],[Precio Unitario]]*[1]!Tabla46[[#This Row],[Cantidad de Insumos]]</f>
        <v>#REF!</v>
      </c>
      <c r="U1806" s="414">
        <v>239601</v>
      </c>
      <c r="V1806" s="328" t="s">
        <v>926</v>
      </c>
      <c r="W1806" s="420"/>
    </row>
    <row r="1807" spans="2:23" ht="18.75" hidden="1" customHeight="1" x14ac:dyDescent="0.2">
      <c r="B1807" s="419" t="e">
        <f>IF(Tabla46[[#This Row],[Tipos de Acciones]]="","",CONCATENATE(Tabla46[[#This Row],[POA]],".",Tabla46[[#This Row],[SRS]],".",Tabla46[[#This Row],[AREA]],".",Tabla46[[#This Row],[TIPO]]))</f>
        <v>#REF!</v>
      </c>
      <c r="C1807" s="419" t="e">
        <f>IF(Tabla46[[#This Row],[Tipos de Acciones]]="","",'Formulario PPGR1'!#REF!)</f>
        <v>#REF!</v>
      </c>
      <c r="D1807" s="419" t="e">
        <f>IF(Tabla46[[#This Row],[Tipos de Acciones]]="","",'Formulario PPGR1'!#REF!)</f>
        <v>#REF!</v>
      </c>
      <c r="E1807" s="419" t="e">
        <f>IF(Tabla46[[#This Row],[Tipos de Acciones]]="","",'Formulario PPGR1'!#REF!)</f>
        <v>#REF!</v>
      </c>
      <c r="F1807" s="419" t="e">
        <f>IF(Tabla46[[#This Row],[Tipos de Acciones]]="","",'Formulario PPGR1'!#REF!)</f>
        <v>#REF!</v>
      </c>
      <c r="G1807" s="416" t="s">
        <v>936</v>
      </c>
      <c r="H1807" s="416" t="s">
        <v>2221</v>
      </c>
      <c r="I1807" s="417" t="s">
        <v>2222</v>
      </c>
      <c r="J1807" s="416" t="s">
        <v>2222</v>
      </c>
      <c r="K1807" s="418" t="s">
        <v>2223</v>
      </c>
      <c r="L1807" s="416" t="s">
        <v>469</v>
      </c>
      <c r="M1807" s="316" t="s">
        <v>2332</v>
      </c>
      <c r="N1807" s="316" t="s">
        <v>1156</v>
      </c>
      <c r="O1807" s="415" t="s">
        <v>2200</v>
      </c>
      <c r="P1807" s="318" t="s">
        <v>1156</v>
      </c>
      <c r="Q1807" s="293" t="s">
        <v>2201</v>
      </c>
      <c r="R1807" s="293">
        <v>2</v>
      </c>
      <c r="S1807" s="517">
        <v>43660</v>
      </c>
      <c r="T1807" s="520" t="e">
        <f>+[1]!Tabla46[[#This Row],[Precio Unitario]]*[1]!Tabla46[[#This Row],[Cantidad de Insumos]]</f>
        <v>#REF!</v>
      </c>
      <c r="U1807" s="414">
        <v>261901</v>
      </c>
      <c r="V1807" s="328" t="s">
        <v>926</v>
      </c>
      <c r="W1807" s="420"/>
    </row>
    <row r="1808" spans="2:23" ht="18.75" hidden="1" customHeight="1" x14ac:dyDescent="0.2">
      <c r="B1808" s="419" t="e">
        <f>IF(Tabla46[[#This Row],[Tipos de Acciones]]="","",CONCATENATE(Tabla46[[#This Row],[POA]],".",Tabla46[[#This Row],[SRS]],".",Tabla46[[#This Row],[AREA]],".",Tabla46[[#This Row],[TIPO]]))</f>
        <v>#REF!</v>
      </c>
      <c r="C1808" s="419" t="e">
        <f>IF(Tabla46[[#This Row],[Tipos de Acciones]]="","",'Formulario PPGR1'!#REF!)</f>
        <v>#REF!</v>
      </c>
      <c r="D1808" s="419" t="e">
        <f>IF(Tabla46[[#This Row],[Tipos de Acciones]]="","",'Formulario PPGR1'!#REF!)</f>
        <v>#REF!</v>
      </c>
      <c r="E1808" s="419" t="e">
        <f>IF(Tabla46[[#This Row],[Tipos de Acciones]]="","",'Formulario PPGR1'!#REF!)</f>
        <v>#REF!</v>
      </c>
      <c r="F1808" s="419" t="e">
        <f>IF(Tabla46[[#This Row],[Tipos de Acciones]]="","",'Formulario PPGR1'!#REF!)</f>
        <v>#REF!</v>
      </c>
      <c r="G1808" s="416" t="s">
        <v>936</v>
      </c>
      <c r="H1808" s="416" t="s">
        <v>2221</v>
      </c>
      <c r="I1808" s="417" t="s">
        <v>2236</v>
      </c>
      <c r="J1808" s="416" t="s">
        <v>2236</v>
      </c>
      <c r="K1808" s="418" t="s">
        <v>2237</v>
      </c>
      <c r="L1808" s="416" t="s">
        <v>469</v>
      </c>
      <c r="M1808" s="316" t="s">
        <v>2332</v>
      </c>
      <c r="N1808" s="316" t="s">
        <v>1156</v>
      </c>
      <c r="O1808" s="415" t="s">
        <v>2200</v>
      </c>
      <c r="P1808" s="318" t="s">
        <v>1156</v>
      </c>
      <c r="Q1808" s="293" t="s">
        <v>2201</v>
      </c>
      <c r="R1808" s="293">
        <v>2</v>
      </c>
      <c r="S1808" s="517">
        <v>15733.33</v>
      </c>
      <c r="T1808" s="520" t="e">
        <f>+[1]!Tabla46[[#This Row],[Precio Unitario]]*[1]!Tabla46[[#This Row],[Cantidad de Insumos]]</f>
        <v>#REF!</v>
      </c>
      <c r="U1808" s="414">
        <v>239301</v>
      </c>
      <c r="V1808" s="328" t="s">
        <v>926</v>
      </c>
      <c r="W1808" s="420"/>
    </row>
    <row r="1809" spans="2:23" ht="18.75" hidden="1" customHeight="1" x14ac:dyDescent="0.2">
      <c r="B1809" s="419" t="e">
        <f>IF(Tabla46[[#This Row],[Tipos de Acciones]]="","",CONCATENATE(Tabla46[[#This Row],[POA]],".",Tabla46[[#This Row],[SRS]],".",Tabla46[[#This Row],[AREA]],".",Tabla46[[#This Row],[TIPO]]))</f>
        <v>#REF!</v>
      </c>
      <c r="C1809" s="419" t="e">
        <f>IF(Tabla46[[#This Row],[Tipos de Acciones]]="","",'Formulario PPGR1'!#REF!)</f>
        <v>#REF!</v>
      </c>
      <c r="D1809" s="419" t="e">
        <f>IF(Tabla46[[#This Row],[Tipos de Acciones]]="","",'Formulario PPGR1'!#REF!)</f>
        <v>#REF!</v>
      </c>
      <c r="E1809" s="419" t="e">
        <f>IF(Tabla46[[#This Row],[Tipos de Acciones]]="","",'Formulario PPGR1'!#REF!)</f>
        <v>#REF!</v>
      </c>
      <c r="F1809" s="419" t="e">
        <f>IF(Tabla46[[#This Row],[Tipos de Acciones]]="","",'Formulario PPGR1'!#REF!)</f>
        <v>#REF!</v>
      </c>
      <c r="G1809" s="416" t="s">
        <v>936</v>
      </c>
      <c r="H1809" s="416" t="s">
        <v>2221</v>
      </c>
      <c r="I1809" s="417" t="s">
        <v>2236</v>
      </c>
      <c r="J1809" s="416" t="s">
        <v>2236</v>
      </c>
      <c r="K1809" s="418" t="s">
        <v>2238</v>
      </c>
      <c r="L1809" s="416" t="s">
        <v>469</v>
      </c>
      <c r="M1809" s="316" t="s">
        <v>2332</v>
      </c>
      <c r="N1809" s="316" t="s">
        <v>1156</v>
      </c>
      <c r="O1809" s="415" t="s">
        <v>2200</v>
      </c>
      <c r="P1809" s="318" t="s">
        <v>1156</v>
      </c>
      <c r="Q1809" s="293" t="s">
        <v>2201</v>
      </c>
      <c r="R1809" s="293">
        <v>2</v>
      </c>
      <c r="S1809" s="517">
        <v>4500</v>
      </c>
      <c r="T1809" s="520" t="e">
        <f>+[1]!Tabla46[[#This Row],[Precio Unitario]]*[1]!Tabla46[[#This Row],[Cantidad de Insumos]]</f>
        <v>#REF!</v>
      </c>
      <c r="U1809" s="414">
        <v>239301</v>
      </c>
      <c r="V1809" s="328" t="s">
        <v>926</v>
      </c>
      <c r="W1809" s="420"/>
    </row>
    <row r="1810" spans="2:23" ht="18.75" hidden="1" customHeight="1" x14ac:dyDescent="0.2">
      <c r="B1810" s="419" t="e">
        <f>IF(Tabla46[[#This Row],[Tipos de Acciones]]="","",CONCATENATE(Tabla46[[#This Row],[POA]],".",Tabla46[[#This Row],[SRS]],".",Tabla46[[#This Row],[AREA]],".",Tabla46[[#This Row],[TIPO]]))</f>
        <v>#REF!</v>
      </c>
      <c r="C1810" s="419" t="e">
        <f>IF(Tabla46[[#This Row],[Tipos de Acciones]]="","",'Formulario PPGR1'!#REF!)</f>
        <v>#REF!</v>
      </c>
      <c r="D1810" s="419" t="e">
        <f>IF(Tabla46[[#This Row],[Tipos de Acciones]]="","",'Formulario PPGR1'!#REF!)</f>
        <v>#REF!</v>
      </c>
      <c r="E1810" s="419" t="e">
        <f>IF(Tabla46[[#This Row],[Tipos de Acciones]]="","",'Formulario PPGR1'!#REF!)</f>
        <v>#REF!</v>
      </c>
      <c r="F1810" s="419" t="e">
        <f>IF(Tabla46[[#This Row],[Tipos de Acciones]]="","",'Formulario PPGR1'!#REF!)</f>
        <v>#REF!</v>
      </c>
      <c r="G1810" s="416" t="s">
        <v>936</v>
      </c>
      <c r="H1810" s="416" t="s">
        <v>2221</v>
      </c>
      <c r="I1810" s="417" t="s">
        <v>2236</v>
      </c>
      <c r="J1810" s="416" t="s">
        <v>2236</v>
      </c>
      <c r="K1810" s="418" t="s">
        <v>2239</v>
      </c>
      <c r="L1810" s="416" t="s">
        <v>469</v>
      </c>
      <c r="M1810" s="316" t="s">
        <v>2332</v>
      </c>
      <c r="N1810" s="316" t="s">
        <v>1156</v>
      </c>
      <c r="O1810" s="415" t="s">
        <v>2200</v>
      </c>
      <c r="P1810" s="318" t="s">
        <v>1156</v>
      </c>
      <c r="Q1810" s="293" t="s">
        <v>2201</v>
      </c>
      <c r="R1810" s="293">
        <v>2</v>
      </c>
      <c r="S1810" s="517">
        <v>15733.33</v>
      </c>
      <c r="T1810" s="520" t="e">
        <f>+[1]!Tabla46[[#This Row],[Precio Unitario]]*[1]!Tabla46[[#This Row],[Cantidad de Insumos]]</f>
        <v>#REF!</v>
      </c>
      <c r="U1810" s="414">
        <v>239301</v>
      </c>
      <c r="V1810" s="328" t="s">
        <v>926</v>
      </c>
      <c r="W1810" s="420"/>
    </row>
    <row r="1811" spans="2:23" ht="18.75" hidden="1" customHeight="1" x14ac:dyDescent="0.2">
      <c r="B1811" s="419" t="e">
        <f>IF(Tabla46[[#This Row],[Tipos de Acciones]]="","",CONCATENATE(Tabla46[[#This Row],[POA]],".",Tabla46[[#This Row],[SRS]],".",Tabla46[[#This Row],[AREA]],".",Tabla46[[#This Row],[TIPO]]))</f>
        <v>#REF!</v>
      </c>
      <c r="C1811" s="419" t="e">
        <f>IF(Tabla46[[#This Row],[Tipos de Acciones]]="","",'Formulario PPGR1'!#REF!)</f>
        <v>#REF!</v>
      </c>
      <c r="D1811" s="419" t="e">
        <f>IF(Tabla46[[#This Row],[Tipos de Acciones]]="","",'Formulario PPGR1'!#REF!)</f>
        <v>#REF!</v>
      </c>
      <c r="E1811" s="419" t="e">
        <f>IF(Tabla46[[#This Row],[Tipos de Acciones]]="","",'Formulario PPGR1'!#REF!)</f>
        <v>#REF!</v>
      </c>
      <c r="F1811" s="419" t="e">
        <f>IF(Tabla46[[#This Row],[Tipos de Acciones]]="","",'Formulario PPGR1'!#REF!)</f>
        <v>#REF!</v>
      </c>
      <c r="G1811" s="416" t="s">
        <v>936</v>
      </c>
      <c r="H1811" s="416" t="s">
        <v>2221</v>
      </c>
      <c r="I1811" s="417" t="s">
        <v>2224</v>
      </c>
      <c r="J1811" s="416" t="s">
        <v>2224</v>
      </c>
      <c r="K1811" s="418" t="s">
        <v>2225</v>
      </c>
      <c r="L1811" s="416" t="s">
        <v>469</v>
      </c>
      <c r="M1811" s="316" t="s">
        <v>2332</v>
      </c>
      <c r="N1811" s="316" t="s">
        <v>1156</v>
      </c>
      <c r="O1811" s="415" t="s">
        <v>2200</v>
      </c>
      <c r="P1811" s="318" t="s">
        <v>1156</v>
      </c>
      <c r="Q1811" s="293" t="s">
        <v>2201</v>
      </c>
      <c r="R1811" s="293">
        <v>1</v>
      </c>
      <c r="S1811" s="517">
        <v>44333.33</v>
      </c>
      <c r="T1811" s="520" t="e">
        <f>+[1]!Tabla46[[#This Row],[Precio Unitario]]*[1]!Tabla46[[#This Row],[Cantidad de Insumos]]</f>
        <v>#REF!</v>
      </c>
      <c r="U1811" s="414">
        <v>239301</v>
      </c>
      <c r="V1811" s="328" t="s">
        <v>926</v>
      </c>
      <c r="W1811" s="420"/>
    </row>
    <row r="1812" spans="2:23" ht="18.75" hidden="1" customHeight="1" x14ac:dyDescent="0.2">
      <c r="B1812" s="419" t="e">
        <f>IF(Tabla46[[#This Row],[Tipos de Acciones]]="","",CONCATENATE(Tabla46[[#This Row],[POA]],".",Tabla46[[#This Row],[SRS]],".",Tabla46[[#This Row],[AREA]],".",Tabla46[[#This Row],[TIPO]]))</f>
        <v>#REF!</v>
      </c>
      <c r="C1812" s="419" t="e">
        <f>IF(Tabla46[[#This Row],[Tipos de Acciones]]="","",'Formulario PPGR1'!#REF!)</f>
        <v>#REF!</v>
      </c>
      <c r="D1812" s="419" t="e">
        <f>IF(Tabla46[[#This Row],[Tipos de Acciones]]="","",'Formulario PPGR1'!#REF!)</f>
        <v>#REF!</v>
      </c>
      <c r="E1812" s="419" t="e">
        <f>IF(Tabla46[[#This Row],[Tipos de Acciones]]="","",'Formulario PPGR1'!#REF!)</f>
        <v>#REF!</v>
      </c>
      <c r="F1812" s="419" t="e">
        <f>IF(Tabla46[[#This Row],[Tipos de Acciones]]="","",'Formulario PPGR1'!#REF!)</f>
        <v>#REF!</v>
      </c>
      <c r="G1812" s="416" t="s">
        <v>936</v>
      </c>
      <c r="H1812" s="416" t="s">
        <v>2221</v>
      </c>
      <c r="I1812" s="417" t="s">
        <v>2222</v>
      </c>
      <c r="J1812" s="416" t="s">
        <v>2222</v>
      </c>
      <c r="K1812" s="418" t="s">
        <v>2226</v>
      </c>
      <c r="L1812" s="416" t="s">
        <v>469</v>
      </c>
      <c r="M1812" s="316" t="s">
        <v>2332</v>
      </c>
      <c r="N1812" s="316" t="s">
        <v>1156</v>
      </c>
      <c r="O1812" s="415" t="s">
        <v>2200</v>
      </c>
      <c r="P1812" s="318" t="s">
        <v>1156</v>
      </c>
      <c r="Q1812" s="293" t="s">
        <v>2201</v>
      </c>
      <c r="R1812" s="293">
        <v>1</v>
      </c>
      <c r="S1812" s="517">
        <v>104465.4</v>
      </c>
      <c r="T1812" s="520" t="e">
        <f>+[1]!Tabla46[[#This Row],[Precio Unitario]]*[1]!Tabla46[[#This Row],[Cantidad de Insumos]]</f>
        <v>#REF!</v>
      </c>
      <c r="U1812" s="414">
        <v>261901</v>
      </c>
      <c r="V1812" s="328" t="s">
        <v>926</v>
      </c>
      <c r="W1812" s="420"/>
    </row>
    <row r="1813" spans="2:23" ht="18.75" hidden="1" customHeight="1" x14ac:dyDescent="0.2">
      <c r="B1813" s="419" t="e">
        <f>IF(Tabla46[[#This Row],[Tipos de Acciones]]="","",CONCATENATE(Tabla46[[#This Row],[POA]],".",Tabla46[[#This Row],[SRS]],".",Tabla46[[#This Row],[AREA]],".",Tabla46[[#This Row],[TIPO]]))</f>
        <v>#REF!</v>
      </c>
      <c r="C1813" s="419" t="e">
        <f>IF(Tabla46[[#This Row],[Tipos de Acciones]]="","",'Formulario PPGR1'!#REF!)</f>
        <v>#REF!</v>
      </c>
      <c r="D1813" s="419" t="e">
        <f>IF(Tabla46[[#This Row],[Tipos de Acciones]]="","",'Formulario PPGR1'!#REF!)</f>
        <v>#REF!</v>
      </c>
      <c r="E1813" s="419" t="e">
        <f>IF(Tabla46[[#This Row],[Tipos de Acciones]]="","",'Formulario PPGR1'!#REF!)</f>
        <v>#REF!</v>
      </c>
      <c r="F1813" s="419" t="e">
        <f>IF(Tabla46[[#This Row],[Tipos de Acciones]]="","",'Formulario PPGR1'!#REF!)</f>
        <v>#REF!</v>
      </c>
      <c r="G1813" s="416" t="s">
        <v>936</v>
      </c>
      <c r="H1813" s="416" t="s">
        <v>2221</v>
      </c>
      <c r="I1813" s="417" t="s">
        <v>2227</v>
      </c>
      <c r="J1813" s="416" t="s">
        <v>2227</v>
      </c>
      <c r="K1813" s="418" t="s">
        <v>2228</v>
      </c>
      <c r="L1813" s="416" t="s">
        <v>469</v>
      </c>
      <c r="M1813" s="316" t="s">
        <v>2332</v>
      </c>
      <c r="N1813" s="316" t="s">
        <v>1156</v>
      </c>
      <c r="O1813" s="415" t="s">
        <v>2200</v>
      </c>
      <c r="P1813" s="318" t="s">
        <v>1156</v>
      </c>
      <c r="Q1813" s="293" t="s">
        <v>2201</v>
      </c>
      <c r="R1813" s="293">
        <v>1</v>
      </c>
      <c r="S1813" s="517">
        <v>12836.04</v>
      </c>
      <c r="T1813" s="520" t="e">
        <f>+[1]!Tabla46[[#This Row],[Precio Unitario]]*[1]!Tabla46[[#This Row],[Cantidad de Insumos]]</f>
        <v>#REF!</v>
      </c>
      <c r="U1813" s="414">
        <v>239301</v>
      </c>
      <c r="V1813" s="328" t="s">
        <v>926</v>
      </c>
      <c r="W1813" s="420"/>
    </row>
    <row r="1814" spans="2:23" ht="18.75" customHeight="1" x14ac:dyDescent="0.2">
      <c r="B1814" s="419" t="e">
        <f>IF(Tabla46[[#This Row],[Tipos de Acciones]]="","",CONCATENATE(Tabla46[[#This Row],[POA]],".",Tabla46[[#This Row],[SRS]],".",Tabla46[[#This Row],[AREA]],".",Tabla46[[#This Row],[TIPO]]))</f>
        <v>#REF!</v>
      </c>
      <c r="C1814" s="419" t="e">
        <f>IF(Tabla46[[#This Row],[Tipos de Acciones]]="","",'Formulario PPGR1'!#REF!)</f>
        <v>#REF!</v>
      </c>
      <c r="D1814" s="419" t="e">
        <f>IF(Tabla46[[#This Row],[Tipos de Acciones]]="","",'Formulario PPGR1'!#REF!)</f>
        <v>#REF!</v>
      </c>
      <c r="E1814" s="419" t="e">
        <f>IF(Tabla46[[#This Row],[Tipos de Acciones]]="","",'Formulario PPGR1'!#REF!)</f>
        <v>#REF!</v>
      </c>
      <c r="F1814" s="419" t="e">
        <f>IF(Tabla46[[#This Row],[Tipos de Acciones]]="","",'Formulario PPGR1'!#REF!)</f>
        <v>#REF!</v>
      </c>
      <c r="G1814" s="416" t="s">
        <v>936</v>
      </c>
      <c r="H1814" s="416" t="s">
        <v>2221</v>
      </c>
      <c r="I1814" s="417" t="s">
        <v>2229</v>
      </c>
      <c r="J1814" s="416" t="s">
        <v>2229</v>
      </c>
      <c r="K1814" s="418" t="s">
        <v>2230</v>
      </c>
      <c r="L1814" s="416" t="s">
        <v>469</v>
      </c>
      <c r="M1814" s="316" t="s">
        <v>2332</v>
      </c>
      <c r="N1814" s="316" t="s">
        <v>1156</v>
      </c>
      <c r="O1814" s="415" t="s">
        <v>2200</v>
      </c>
      <c r="P1814" s="318" t="s">
        <v>1156</v>
      </c>
      <c r="Q1814" s="293" t="s">
        <v>2201</v>
      </c>
      <c r="R1814" s="293">
        <v>1</v>
      </c>
      <c r="S1814" s="517">
        <v>180000</v>
      </c>
      <c r="T1814" s="520" t="e">
        <f>+[1]!Tabla46[[#This Row],[Precio Unitario]]*[1]!Tabla46[[#This Row],[Cantidad de Insumos]]</f>
        <v>#REF!</v>
      </c>
      <c r="U1814" s="414">
        <v>263101</v>
      </c>
      <c r="V1814" s="328" t="s">
        <v>926</v>
      </c>
      <c r="W1814" s="420"/>
    </row>
    <row r="1815" spans="2:23" ht="18.75" hidden="1" customHeight="1" x14ac:dyDescent="0.2">
      <c r="B1815" s="419" t="e">
        <f>IF(Tabla46[[#This Row],[Tipos de Acciones]]="","",CONCATENATE(Tabla46[[#This Row],[POA]],".",Tabla46[[#This Row],[SRS]],".",Tabla46[[#This Row],[AREA]],".",Tabla46[[#This Row],[TIPO]]))</f>
        <v>#REF!</v>
      </c>
      <c r="C1815" s="419" t="e">
        <f>IF(Tabla46[[#This Row],[Tipos de Acciones]]="","",'Formulario PPGR1'!#REF!)</f>
        <v>#REF!</v>
      </c>
      <c r="D1815" s="419" t="e">
        <f>IF(Tabla46[[#This Row],[Tipos de Acciones]]="","",'Formulario PPGR1'!#REF!)</f>
        <v>#REF!</v>
      </c>
      <c r="E1815" s="419" t="e">
        <f>IF(Tabla46[[#This Row],[Tipos de Acciones]]="","",'Formulario PPGR1'!#REF!)</f>
        <v>#REF!</v>
      </c>
      <c r="F1815" s="419" t="e">
        <f>IF(Tabla46[[#This Row],[Tipos de Acciones]]="","",'Formulario PPGR1'!#REF!)</f>
        <v>#REF!</v>
      </c>
      <c r="G1815" s="416" t="s">
        <v>936</v>
      </c>
      <c r="H1815" s="416" t="s">
        <v>2221</v>
      </c>
      <c r="I1815" s="417" t="s">
        <v>2231</v>
      </c>
      <c r="J1815" s="416" t="s">
        <v>2231</v>
      </c>
      <c r="K1815" s="418" t="s">
        <v>2232</v>
      </c>
      <c r="L1815" s="416" t="s">
        <v>469</v>
      </c>
      <c r="M1815" s="316" t="s">
        <v>2332</v>
      </c>
      <c r="N1815" s="316" t="s">
        <v>1156</v>
      </c>
      <c r="O1815" s="415" t="s">
        <v>2200</v>
      </c>
      <c r="P1815" s="318" t="s">
        <v>1156</v>
      </c>
      <c r="Q1815" s="293" t="s">
        <v>2201</v>
      </c>
      <c r="R1815" s="293">
        <v>2</v>
      </c>
      <c r="S1815" s="517">
        <v>32099.97</v>
      </c>
      <c r="T1815" s="520" t="e">
        <f>+[1]!Tabla46[[#This Row],[Precio Unitario]]*[1]!Tabla46[[#This Row],[Cantidad de Insumos]]</f>
        <v>#REF!</v>
      </c>
      <c r="U1815" s="414">
        <v>239301</v>
      </c>
      <c r="V1815" s="328" t="s">
        <v>926</v>
      </c>
      <c r="W1815" s="420"/>
    </row>
    <row r="1816" spans="2:23" ht="18.75" hidden="1" customHeight="1" x14ac:dyDescent="0.2">
      <c r="B1816" s="419" t="e">
        <f>IF(Tabla46[[#This Row],[Tipos de Acciones]]="","",CONCATENATE(Tabla46[[#This Row],[POA]],".",Tabla46[[#This Row],[SRS]],".",Tabla46[[#This Row],[AREA]],".",Tabla46[[#This Row],[TIPO]]))</f>
        <v>#REF!</v>
      </c>
      <c r="C1816" s="419" t="e">
        <f>IF(Tabla46[[#This Row],[Tipos de Acciones]]="","",'Formulario PPGR1'!#REF!)</f>
        <v>#REF!</v>
      </c>
      <c r="D1816" s="419" t="e">
        <f>IF(Tabla46[[#This Row],[Tipos de Acciones]]="","",'Formulario PPGR1'!#REF!)</f>
        <v>#REF!</v>
      </c>
      <c r="E1816" s="419" t="e">
        <f>IF(Tabla46[[#This Row],[Tipos de Acciones]]="","",'Formulario PPGR1'!#REF!)</f>
        <v>#REF!</v>
      </c>
      <c r="F1816" s="419" t="e">
        <f>IF(Tabla46[[#This Row],[Tipos de Acciones]]="","",'Formulario PPGR1'!#REF!)</f>
        <v>#REF!</v>
      </c>
      <c r="G1816" s="416" t="s">
        <v>936</v>
      </c>
      <c r="H1816" s="416" t="s">
        <v>2206</v>
      </c>
      <c r="I1816" s="417" t="s">
        <v>2212</v>
      </c>
      <c r="J1816" s="416" t="s">
        <v>2212</v>
      </c>
      <c r="K1816" s="418" t="s">
        <v>2213</v>
      </c>
      <c r="L1816" s="416" t="s">
        <v>469</v>
      </c>
      <c r="M1816" s="316" t="s">
        <v>2333</v>
      </c>
      <c r="N1816" s="316" t="s">
        <v>1156</v>
      </c>
      <c r="O1816" s="415" t="s">
        <v>2200</v>
      </c>
      <c r="P1816" s="318" t="s">
        <v>1156</v>
      </c>
      <c r="Q1816" s="293" t="s">
        <v>2201</v>
      </c>
      <c r="R1816" s="293">
        <v>1</v>
      </c>
      <c r="S1816" s="517">
        <v>56050</v>
      </c>
      <c r="T1816" s="520" t="e">
        <f>+[1]!Tabla46[[#This Row],[Precio Unitario]]*[1]!Tabla46[[#This Row],[Cantidad de Insumos]]</f>
        <v>#REF!</v>
      </c>
      <c r="U1816" s="414">
        <v>261301</v>
      </c>
      <c r="V1816" s="328" t="s">
        <v>926</v>
      </c>
      <c r="W1816" s="420"/>
    </row>
    <row r="1817" spans="2:23" ht="18.75" hidden="1" customHeight="1" x14ac:dyDescent="0.2">
      <c r="B1817" s="419" t="e">
        <f>IF(Tabla46[[#This Row],[Tipos de Acciones]]="","",CONCATENATE(Tabla46[[#This Row],[POA]],".",Tabla46[[#This Row],[SRS]],".",Tabla46[[#This Row],[AREA]],".",Tabla46[[#This Row],[TIPO]]))</f>
        <v>#REF!</v>
      </c>
      <c r="C1817" s="419" t="e">
        <f>IF(Tabla46[[#This Row],[Tipos de Acciones]]="","",'Formulario PPGR1'!#REF!)</f>
        <v>#REF!</v>
      </c>
      <c r="D1817" s="419" t="e">
        <f>IF(Tabla46[[#This Row],[Tipos de Acciones]]="","",'Formulario PPGR1'!#REF!)</f>
        <v>#REF!</v>
      </c>
      <c r="E1817" s="419" t="e">
        <f>IF(Tabla46[[#This Row],[Tipos de Acciones]]="","",'Formulario PPGR1'!#REF!)</f>
        <v>#REF!</v>
      </c>
      <c r="F1817" s="419" t="e">
        <f>IF(Tabla46[[#This Row],[Tipos de Acciones]]="","",'Formulario PPGR1'!#REF!)</f>
        <v>#REF!</v>
      </c>
      <c r="G1817" s="416" t="s">
        <v>936</v>
      </c>
      <c r="H1817" s="416" t="s">
        <v>2221</v>
      </c>
      <c r="I1817" s="417" t="s">
        <v>2236</v>
      </c>
      <c r="J1817" s="416" t="s">
        <v>2236</v>
      </c>
      <c r="K1817" s="418" t="s">
        <v>2237</v>
      </c>
      <c r="L1817" s="416" t="s">
        <v>469</v>
      </c>
      <c r="M1817" s="316" t="s">
        <v>2333</v>
      </c>
      <c r="N1817" s="316" t="s">
        <v>1156</v>
      </c>
      <c r="O1817" s="415" t="s">
        <v>2200</v>
      </c>
      <c r="P1817" s="318" t="s">
        <v>1156</v>
      </c>
      <c r="Q1817" s="293" t="s">
        <v>2201</v>
      </c>
      <c r="R1817" s="293">
        <v>2</v>
      </c>
      <c r="S1817" s="517">
        <v>15733.33</v>
      </c>
      <c r="T1817" s="520" t="e">
        <f>+[1]!Tabla46[[#This Row],[Precio Unitario]]*[1]!Tabla46[[#This Row],[Cantidad de Insumos]]</f>
        <v>#REF!</v>
      </c>
      <c r="U1817" s="414">
        <v>239301</v>
      </c>
      <c r="V1817" s="328" t="s">
        <v>926</v>
      </c>
      <c r="W1817" s="420"/>
    </row>
    <row r="1818" spans="2:23" ht="18.75" hidden="1" customHeight="1" x14ac:dyDescent="0.2">
      <c r="B1818" s="419" t="e">
        <f>IF(Tabla46[[#This Row],[Tipos de Acciones]]="","",CONCATENATE(Tabla46[[#This Row],[POA]],".",Tabla46[[#This Row],[SRS]],".",Tabla46[[#This Row],[AREA]],".",Tabla46[[#This Row],[TIPO]]))</f>
        <v>#REF!</v>
      </c>
      <c r="C1818" s="419" t="e">
        <f>IF(Tabla46[[#This Row],[Tipos de Acciones]]="","",'Formulario PPGR1'!#REF!)</f>
        <v>#REF!</v>
      </c>
      <c r="D1818" s="419" t="e">
        <f>IF(Tabla46[[#This Row],[Tipos de Acciones]]="","",'Formulario PPGR1'!#REF!)</f>
        <v>#REF!</v>
      </c>
      <c r="E1818" s="419" t="e">
        <f>IF(Tabla46[[#This Row],[Tipos de Acciones]]="","",'Formulario PPGR1'!#REF!)</f>
        <v>#REF!</v>
      </c>
      <c r="F1818" s="419" t="e">
        <f>IF(Tabla46[[#This Row],[Tipos de Acciones]]="","",'Formulario PPGR1'!#REF!)</f>
        <v>#REF!</v>
      </c>
      <c r="G1818" s="416" t="s">
        <v>936</v>
      </c>
      <c r="H1818" s="416" t="s">
        <v>2221</v>
      </c>
      <c r="I1818" s="417" t="s">
        <v>2222</v>
      </c>
      <c r="J1818" s="416" t="s">
        <v>2222</v>
      </c>
      <c r="K1818" s="418" t="s">
        <v>2226</v>
      </c>
      <c r="L1818" s="416" t="s">
        <v>469</v>
      </c>
      <c r="M1818" s="316" t="s">
        <v>2333</v>
      </c>
      <c r="N1818" s="316" t="s">
        <v>1156</v>
      </c>
      <c r="O1818" s="415" t="s">
        <v>2200</v>
      </c>
      <c r="P1818" s="318" t="s">
        <v>1156</v>
      </c>
      <c r="Q1818" s="293" t="s">
        <v>2201</v>
      </c>
      <c r="R1818" s="293">
        <v>1</v>
      </c>
      <c r="S1818" s="517">
        <v>104465.4</v>
      </c>
      <c r="T1818" s="520" t="e">
        <f>+[1]!Tabla46[[#This Row],[Precio Unitario]]*[1]!Tabla46[[#This Row],[Cantidad de Insumos]]</f>
        <v>#REF!</v>
      </c>
      <c r="U1818" s="414">
        <v>261901</v>
      </c>
      <c r="V1818" s="328" t="s">
        <v>926</v>
      </c>
      <c r="W1818" s="420"/>
    </row>
    <row r="1819" spans="2:23" ht="18.75" hidden="1" customHeight="1" x14ac:dyDescent="0.2">
      <c r="B1819" s="419" t="e">
        <f>IF(Tabla46[[#This Row],[Tipos de Acciones]]="","",CONCATENATE(Tabla46[[#This Row],[POA]],".",Tabla46[[#This Row],[SRS]],".",Tabla46[[#This Row],[AREA]],".",Tabla46[[#This Row],[TIPO]]))</f>
        <v>#REF!</v>
      </c>
      <c r="C1819" s="419" t="e">
        <f>IF(Tabla46[[#This Row],[Tipos de Acciones]]="","",'Formulario PPGR1'!#REF!)</f>
        <v>#REF!</v>
      </c>
      <c r="D1819" s="419" t="e">
        <f>IF(Tabla46[[#This Row],[Tipos de Acciones]]="","",'Formulario PPGR1'!#REF!)</f>
        <v>#REF!</v>
      </c>
      <c r="E1819" s="419" t="e">
        <f>IF(Tabla46[[#This Row],[Tipos de Acciones]]="","",'Formulario PPGR1'!#REF!)</f>
        <v>#REF!</v>
      </c>
      <c r="F1819" s="419" t="e">
        <f>IF(Tabla46[[#This Row],[Tipos de Acciones]]="","",'Formulario PPGR1'!#REF!)</f>
        <v>#REF!</v>
      </c>
      <c r="G1819" s="416" t="s">
        <v>936</v>
      </c>
      <c r="H1819" s="416" t="s">
        <v>2218</v>
      </c>
      <c r="I1819" s="417" t="s">
        <v>2219</v>
      </c>
      <c r="J1819" s="416" t="s">
        <v>2219</v>
      </c>
      <c r="K1819" s="418" t="s">
        <v>2220</v>
      </c>
      <c r="L1819" s="416" t="s">
        <v>469</v>
      </c>
      <c r="M1819" s="316" t="s">
        <v>2333</v>
      </c>
      <c r="N1819" s="316" t="s">
        <v>1156</v>
      </c>
      <c r="O1819" s="415" t="s">
        <v>2200</v>
      </c>
      <c r="P1819" s="318" t="s">
        <v>1156</v>
      </c>
      <c r="Q1819" s="293" t="s">
        <v>2201</v>
      </c>
      <c r="R1819" s="293">
        <v>2</v>
      </c>
      <c r="S1819" s="517">
        <v>8600</v>
      </c>
      <c r="T1819" s="520" t="e">
        <f>+[1]!Tabla46[[#This Row],[Precio Unitario]]*[1]!Tabla46[[#This Row],[Cantidad de Insumos]]</f>
        <v>#REF!</v>
      </c>
      <c r="U1819" s="414">
        <v>239601</v>
      </c>
      <c r="V1819" s="328" t="s">
        <v>926</v>
      </c>
      <c r="W1819" s="420"/>
    </row>
    <row r="1820" spans="2:23" ht="18.75" hidden="1" customHeight="1" x14ac:dyDescent="0.2">
      <c r="B1820" s="419" t="e">
        <f>IF(Tabla46[[#This Row],[Tipos de Acciones]]="","",CONCATENATE(Tabla46[[#This Row],[POA]],".",Tabla46[[#This Row],[SRS]],".",Tabla46[[#This Row],[AREA]],".",Tabla46[[#This Row],[TIPO]]))</f>
        <v>#REF!</v>
      </c>
      <c r="C1820" s="419" t="e">
        <f>IF(Tabla46[[#This Row],[Tipos de Acciones]]="","",'Formulario PPGR1'!#REF!)</f>
        <v>#REF!</v>
      </c>
      <c r="D1820" s="419" t="e">
        <f>IF(Tabla46[[#This Row],[Tipos de Acciones]]="","",'Formulario PPGR1'!#REF!)</f>
        <v>#REF!</v>
      </c>
      <c r="E1820" s="419" t="e">
        <f>IF(Tabla46[[#This Row],[Tipos de Acciones]]="","",'Formulario PPGR1'!#REF!)</f>
        <v>#REF!</v>
      </c>
      <c r="F1820" s="419" t="e">
        <f>IF(Tabla46[[#This Row],[Tipos de Acciones]]="","",'Formulario PPGR1'!#REF!)</f>
        <v>#REF!</v>
      </c>
      <c r="G1820" s="416" t="s">
        <v>936</v>
      </c>
      <c r="H1820" s="416" t="s">
        <v>2221</v>
      </c>
      <c r="I1820" s="417" t="s">
        <v>2222</v>
      </c>
      <c r="J1820" s="416" t="s">
        <v>2222</v>
      </c>
      <c r="K1820" s="418" t="s">
        <v>2223</v>
      </c>
      <c r="L1820" s="416" t="s">
        <v>469</v>
      </c>
      <c r="M1820" s="316" t="s">
        <v>2333</v>
      </c>
      <c r="N1820" s="316" t="s">
        <v>1156</v>
      </c>
      <c r="O1820" s="415" t="s">
        <v>2200</v>
      </c>
      <c r="P1820" s="318" t="s">
        <v>1156</v>
      </c>
      <c r="Q1820" s="293" t="s">
        <v>2201</v>
      </c>
      <c r="R1820" s="293">
        <v>2</v>
      </c>
      <c r="S1820" s="517">
        <v>43660</v>
      </c>
      <c r="T1820" s="520" t="e">
        <f>+[1]!Tabla46[[#This Row],[Precio Unitario]]*[1]!Tabla46[[#This Row],[Cantidad de Insumos]]</f>
        <v>#REF!</v>
      </c>
      <c r="U1820" s="414">
        <v>261901</v>
      </c>
      <c r="V1820" s="328" t="s">
        <v>926</v>
      </c>
      <c r="W1820" s="420"/>
    </row>
    <row r="1821" spans="2:23" ht="18.75" hidden="1" customHeight="1" x14ac:dyDescent="0.2">
      <c r="B1821" s="419" t="e">
        <f>IF(Tabla46[[#This Row],[Tipos de Acciones]]="","",CONCATENATE(Tabla46[[#This Row],[POA]],".",Tabla46[[#This Row],[SRS]],".",Tabla46[[#This Row],[AREA]],".",Tabla46[[#This Row],[TIPO]]))</f>
        <v>#REF!</v>
      </c>
      <c r="C1821" s="419" t="e">
        <f>IF(Tabla46[[#This Row],[Tipos de Acciones]]="","",'Formulario PPGR1'!#REF!)</f>
        <v>#REF!</v>
      </c>
      <c r="D1821" s="419" t="e">
        <f>IF(Tabla46[[#This Row],[Tipos de Acciones]]="","",'Formulario PPGR1'!#REF!)</f>
        <v>#REF!</v>
      </c>
      <c r="E1821" s="419" t="e">
        <f>IF(Tabla46[[#This Row],[Tipos de Acciones]]="","",'Formulario PPGR1'!#REF!)</f>
        <v>#REF!</v>
      </c>
      <c r="F1821" s="419" t="e">
        <f>IF(Tabla46[[#This Row],[Tipos de Acciones]]="","",'Formulario PPGR1'!#REF!)</f>
        <v>#REF!</v>
      </c>
      <c r="G1821" s="416" t="s">
        <v>936</v>
      </c>
      <c r="H1821" s="416" t="s">
        <v>2221</v>
      </c>
      <c r="I1821" s="417" t="s">
        <v>2224</v>
      </c>
      <c r="J1821" s="416" t="s">
        <v>2224</v>
      </c>
      <c r="K1821" s="418" t="s">
        <v>2225</v>
      </c>
      <c r="L1821" s="416" t="s">
        <v>469</v>
      </c>
      <c r="M1821" s="316" t="s">
        <v>2333</v>
      </c>
      <c r="N1821" s="316" t="s">
        <v>1156</v>
      </c>
      <c r="O1821" s="415" t="s">
        <v>2200</v>
      </c>
      <c r="P1821" s="318" t="s">
        <v>1156</v>
      </c>
      <c r="Q1821" s="293" t="s">
        <v>2201</v>
      </c>
      <c r="R1821" s="293">
        <v>1</v>
      </c>
      <c r="S1821" s="517">
        <v>44333.33</v>
      </c>
      <c r="T1821" s="520" t="e">
        <f>+[1]!Tabla46[[#This Row],[Precio Unitario]]*[1]!Tabla46[[#This Row],[Cantidad de Insumos]]</f>
        <v>#REF!</v>
      </c>
      <c r="U1821" s="414">
        <v>239301</v>
      </c>
      <c r="V1821" s="328" t="s">
        <v>926</v>
      </c>
      <c r="W1821" s="420"/>
    </row>
    <row r="1822" spans="2:23" ht="18.75" hidden="1" customHeight="1" x14ac:dyDescent="0.2">
      <c r="B1822" s="419" t="e">
        <f>IF(Tabla46[[#This Row],[Tipos de Acciones]]="","",CONCATENATE(Tabla46[[#This Row],[POA]],".",Tabla46[[#This Row],[SRS]],".",Tabla46[[#This Row],[AREA]],".",Tabla46[[#This Row],[TIPO]]))</f>
        <v>#REF!</v>
      </c>
      <c r="C1822" s="419" t="e">
        <f>IF(Tabla46[[#This Row],[Tipos de Acciones]]="","",'Formulario PPGR1'!#REF!)</f>
        <v>#REF!</v>
      </c>
      <c r="D1822" s="419" t="e">
        <f>IF(Tabla46[[#This Row],[Tipos de Acciones]]="","",'Formulario PPGR1'!#REF!)</f>
        <v>#REF!</v>
      </c>
      <c r="E1822" s="419" t="e">
        <f>IF(Tabla46[[#This Row],[Tipos de Acciones]]="","",'Formulario PPGR1'!#REF!)</f>
        <v>#REF!</v>
      </c>
      <c r="F1822" s="419" t="e">
        <f>IF(Tabla46[[#This Row],[Tipos de Acciones]]="","",'Formulario PPGR1'!#REF!)</f>
        <v>#REF!</v>
      </c>
      <c r="G1822" s="416" t="s">
        <v>936</v>
      </c>
      <c r="H1822" s="416" t="s">
        <v>2221</v>
      </c>
      <c r="I1822" s="417" t="s">
        <v>2231</v>
      </c>
      <c r="J1822" s="416" t="s">
        <v>2231</v>
      </c>
      <c r="K1822" s="418" t="s">
        <v>2232</v>
      </c>
      <c r="L1822" s="416" t="s">
        <v>469</v>
      </c>
      <c r="M1822" s="316" t="s">
        <v>2333</v>
      </c>
      <c r="N1822" s="316" t="s">
        <v>1156</v>
      </c>
      <c r="O1822" s="415" t="s">
        <v>2200</v>
      </c>
      <c r="P1822" s="318" t="s">
        <v>1156</v>
      </c>
      <c r="Q1822" s="293" t="s">
        <v>2201</v>
      </c>
      <c r="R1822" s="293">
        <v>2</v>
      </c>
      <c r="S1822" s="517">
        <v>32099.97</v>
      </c>
      <c r="T1822" s="520" t="e">
        <f>+[1]!Tabla46[[#This Row],[Precio Unitario]]*[1]!Tabla46[[#This Row],[Cantidad de Insumos]]</f>
        <v>#REF!</v>
      </c>
      <c r="U1822" s="414">
        <v>239301</v>
      </c>
      <c r="V1822" s="328" t="s">
        <v>926</v>
      </c>
      <c r="W1822" s="420"/>
    </row>
    <row r="1823" spans="2:23" ht="18.75" hidden="1" customHeight="1" x14ac:dyDescent="0.2">
      <c r="B1823" s="419" t="e">
        <f>IF(Tabla46[[#This Row],[Tipos de Acciones]]="","",CONCATENATE(Tabla46[[#This Row],[POA]],".",Tabla46[[#This Row],[SRS]],".",Tabla46[[#This Row],[AREA]],".",Tabla46[[#This Row],[TIPO]]))</f>
        <v>#REF!</v>
      </c>
      <c r="C1823" s="419" t="e">
        <f>IF(Tabla46[[#This Row],[Tipos de Acciones]]="","",'Formulario PPGR1'!#REF!)</f>
        <v>#REF!</v>
      </c>
      <c r="D1823" s="419" t="e">
        <f>IF(Tabla46[[#This Row],[Tipos de Acciones]]="","",'Formulario PPGR1'!#REF!)</f>
        <v>#REF!</v>
      </c>
      <c r="E1823" s="419" t="e">
        <f>IF(Tabla46[[#This Row],[Tipos de Acciones]]="","",'Formulario PPGR1'!#REF!)</f>
        <v>#REF!</v>
      </c>
      <c r="F1823" s="419" t="e">
        <f>IF(Tabla46[[#This Row],[Tipos de Acciones]]="","",'Formulario PPGR1'!#REF!)</f>
        <v>#REF!</v>
      </c>
      <c r="G1823" s="416" t="s">
        <v>936</v>
      </c>
      <c r="H1823" s="416" t="s">
        <v>2221</v>
      </c>
      <c r="I1823" s="417" t="s">
        <v>2233</v>
      </c>
      <c r="J1823" s="416" t="s">
        <v>2234</v>
      </c>
      <c r="K1823" s="418" t="s">
        <v>2235</v>
      </c>
      <c r="L1823" s="416" t="s">
        <v>469</v>
      </c>
      <c r="M1823" s="316" t="s">
        <v>2333</v>
      </c>
      <c r="N1823" s="316" t="s">
        <v>1156</v>
      </c>
      <c r="O1823" s="415" t="s">
        <v>2200</v>
      </c>
      <c r="P1823" s="318" t="s">
        <v>1156</v>
      </c>
      <c r="Q1823" s="293" t="s">
        <v>2201</v>
      </c>
      <c r="R1823" s="293">
        <v>1</v>
      </c>
      <c r="S1823" s="517">
        <v>8270</v>
      </c>
      <c r="T1823" s="520" t="e">
        <f>+[1]!Tabla46[[#This Row],[Precio Unitario]]*[1]!Tabla46[[#This Row],[Cantidad de Insumos]]</f>
        <v>#REF!</v>
      </c>
      <c r="U1823" s="414">
        <v>239301</v>
      </c>
      <c r="V1823" s="328" t="s">
        <v>926</v>
      </c>
      <c r="W1823" s="420"/>
    </row>
    <row r="1824" spans="2:23" ht="18.75" hidden="1" customHeight="1" x14ac:dyDescent="0.2">
      <c r="B1824" s="419" t="e">
        <f>IF(Tabla46[[#This Row],[Tipos de Acciones]]="","",CONCATENATE(Tabla46[[#This Row],[POA]],".",Tabla46[[#This Row],[SRS]],".",Tabla46[[#This Row],[AREA]],".",Tabla46[[#This Row],[TIPO]]))</f>
        <v>#REF!</v>
      </c>
      <c r="C1824" s="419" t="e">
        <f>IF(Tabla46[[#This Row],[Tipos de Acciones]]="","",'Formulario PPGR1'!#REF!)</f>
        <v>#REF!</v>
      </c>
      <c r="D1824" s="419" t="e">
        <f>IF(Tabla46[[#This Row],[Tipos de Acciones]]="","",'Formulario PPGR1'!#REF!)</f>
        <v>#REF!</v>
      </c>
      <c r="E1824" s="419" t="e">
        <f>IF(Tabla46[[#This Row],[Tipos de Acciones]]="","",'Formulario PPGR1'!#REF!)</f>
        <v>#REF!</v>
      </c>
      <c r="F1824" s="419" t="e">
        <f>IF(Tabla46[[#This Row],[Tipos de Acciones]]="","",'Formulario PPGR1'!#REF!)</f>
        <v>#REF!</v>
      </c>
      <c r="G1824" s="416" t="s">
        <v>936</v>
      </c>
      <c r="H1824" s="416" t="s">
        <v>2221</v>
      </c>
      <c r="I1824" s="417" t="s">
        <v>2241</v>
      </c>
      <c r="J1824" s="416" t="s">
        <v>2241</v>
      </c>
      <c r="K1824" s="418" t="s">
        <v>2242</v>
      </c>
      <c r="L1824" s="416" t="s">
        <v>469</v>
      </c>
      <c r="M1824" s="316" t="s">
        <v>2333</v>
      </c>
      <c r="N1824" s="316" t="s">
        <v>1156</v>
      </c>
      <c r="O1824" s="415" t="s">
        <v>2200</v>
      </c>
      <c r="P1824" s="318" t="s">
        <v>1156</v>
      </c>
      <c r="Q1824" s="293" t="s">
        <v>2201</v>
      </c>
      <c r="R1824" s="293">
        <v>2</v>
      </c>
      <c r="S1824" s="517">
        <v>980</v>
      </c>
      <c r="T1824" s="520" t="e">
        <f>+[1]!Tabla46[[#This Row],[Precio Unitario]]*[1]!Tabla46[[#This Row],[Cantidad de Insumos]]</f>
        <v>#REF!</v>
      </c>
      <c r="U1824" s="414">
        <v>239301</v>
      </c>
      <c r="V1824" s="328" t="s">
        <v>926</v>
      </c>
      <c r="W1824" s="420"/>
    </row>
    <row r="1825" spans="2:23" ht="18.75" hidden="1" customHeight="1" x14ac:dyDescent="0.2">
      <c r="B1825" s="419" t="e">
        <f>IF(Tabla46[[#This Row],[Tipos de Acciones]]="","",CONCATENATE(Tabla46[[#This Row],[POA]],".",Tabla46[[#This Row],[SRS]],".",Tabla46[[#This Row],[AREA]],".",Tabla46[[#This Row],[TIPO]]))</f>
        <v>#REF!</v>
      </c>
      <c r="C1825" s="419" t="e">
        <f>IF(Tabla46[[#This Row],[Tipos de Acciones]]="","",'Formulario PPGR1'!#REF!)</f>
        <v>#REF!</v>
      </c>
      <c r="D1825" s="419" t="e">
        <f>IF(Tabla46[[#This Row],[Tipos de Acciones]]="","",'Formulario PPGR1'!#REF!)</f>
        <v>#REF!</v>
      </c>
      <c r="E1825" s="419" t="e">
        <f>IF(Tabla46[[#This Row],[Tipos de Acciones]]="","",'Formulario PPGR1'!#REF!)</f>
        <v>#REF!</v>
      </c>
      <c r="F1825" s="419" t="e">
        <f>IF(Tabla46[[#This Row],[Tipos de Acciones]]="","",'Formulario PPGR1'!#REF!)</f>
        <v>#REF!</v>
      </c>
      <c r="G1825" s="416" t="s">
        <v>936</v>
      </c>
      <c r="H1825" s="416" t="s">
        <v>2221</v>
      </c>
      <c r="I1825" s="417" t="s">
        <v>2241</v>
      </c>
      <c r="J1825" s="416" t="s">
        <v>2241</v>
      </c>
      <c r="K1825" s="418" t="s">
        <v>2243</v>
      </c>
      <c r="L1825" s="416" t="s">
        <v>469</v>
      </c>
      <c r="M1825" s="316" t="s">
        <v>2333</v>
      </c>
      <c r="N1825" s="316" t="s">
        <v>1156</v>
      </c>
      <c r="O1825" s="415" t="s">
        <v>2200</v>
      </c>
      <c r="P1825" s="318" t="s">
        <v>1156</v>
      </c>
      <c r="Q1825" s="293" t="s">
        <v>2201</v>
      </c>
      <c r="R1825" s="293">
        <v>2</v>
      </c>
      <c r="S1825" s="517">
        <v>3520</v>
      </c>
      <c r="T1825" s="520" t="e">
        <f>+[1]!Tabla46[[#This Row],[Precio Unitario]]*[1]!Tabla46[[#This Row],[Cantidad de Insumos]]</f>
        <v>#REF!</v>
      </c>
      <c r="U1825" s="414">
        <v>239301</v>
      </c>
      <c r="V1825" s="328" t="s">
        <v>926</v>
      </c>
      <c r="W1825" s="420"/>
    </row>
    <row r="1826" spans="2:23" ht="18.75" hidden="1" customHeight="1" x14ac:dyDescent="0.2">
      <c r="B1826" s="419" t="e">
        <f>IF(Tabla46[[#This Row],[Tipos de Acciones]]="","",CONCATENATE(Tabla46[[#This Row],[POA]],".",Tabla46[[#This Row],[SRS]],".",Tabla46[[#This Row],[AREA]],".",Tabla46[[#This Row],[TIPO]]))</f>
        <v>#REF!</v>
      </c>
      <c r="C1826" s="419" t="e">
        <f>IF(Tabla46[[#This Row],[Tipos de Acciones]]="","",'Formulario PPGR1'!#REF!)</f>
        <v>#REF!</v>
      </c>
      <c r="D1826" s="419" t="e">
        <f>IF(Tabla46[[#This Row],[Tipos de Acciones]]="","",'Formulario PPGR1'!#REF!)</f>
        <v>#REF!</v>
      </c>
      <c r="E1826" s="419" t="e">
        <f>IF(Tabla46[[#This Row],[Tipos de Acciones]]="","",'Formulario PPGR1'!#REF!)</f>
        <v>#REF!</v>
      </c>
      <c r="F1826" s="419" t="e">
        <f>IF(Tabla46[[#This Row],[Tipos de Acciones]]="","",'Formulario PPGR1'!#REF!)</f>
        <v>#REF!</v>
      </c>
      <c r="G1826" s="416" t="s">
        <v>936</v>
      </c>
      <c r="H1826" s="416" t="s">
        <v>2221</v>
      </c>
      <c r="I1826" s="417" t="s">
        <v>2236</v>
      </c>
      <c r="J1826" s="416" t="s">
        <v>2236</v>
      </c>
      <c r="K1826" s="418" t="s">
        <v>2239</v>
      </c>
      <c r="L1826" s="416" t="s">
        <v>469</v>
      </c>
      <c r="M1826" s="316" t="s">
        <v>2333</v>
      </c>
      <c r="N1826" s="316" t="s">
        <v>1156</v>
      </c>
      <c r="O1826" s="415" t="s">
        <v>2200</v>
      </c>
      <c r="P1826" s="318" t="s">
        <v>1156</v>
      </c>
      <c r="Q1826" s="293" t="s">
        <v>2201</v>
      </c>
      <c r="R1826" s="293">
        <v>2</v>
      </c>
      <c r="S1826" s="517">
        <v>15733.33</v>
      </c>
      <c r="T1826" s="520" t="e">
        <f>+[1]!Tabla46[[#This Row],[Precio Unitario]]*[1]!Tabla46[[#This Row],[Cantidad de Insumos]]</f>
        <v>#REF!</v>
      </c>
      <c r="U1826" s="414">
        <v>239301</v>
      </c>
      <c r="V1826" s="328" t="s">
        <v>926</v>
      </c>
      <c r="W1826" s="420"/>
    </row>
    <row r="1827" spans="2:23" ht="18.75" hidden="1" customHeight="1" x14ac:dyDescent="0.2">
      <c r="B1827" s="419" t="e">
        <f>IF(Tabla46[[#This Row],[Tipos de Acciones]]="","",CONCATENATE(Tabla46[[#This Row],[POA]],".",Tabla46[[#This Row],[SRS]],".",Tabla46[[#This Row],[AREA]],".",Tabla46[[#This Row],[TIPO]]))</f>
        <v>#REF!</v>
      </c>
      <c r="C1827" s="419" t="e">
        <f>IF(Tabla46[[#This Row],[Tipos de Acciones]]="","",'Formulario PPGR1'!#REF!)</f>
        <v>#REF!</v>
      </c>
      <c r="D1827" s="419" t="e">
        <f>IF(Tabla46[[#This Row],[Tipos de Acciones]]="","",'Formulario PPGR1'!#REF!)</f>
        <v>#REF!</v>
      </c>
      <c r="E1827" s="419" t="e">
        <f>IF(Tabla46[[#This Row],[Tipos de Acciones]]="","",'Formulario PPGR1'!#REF!)</f>
        <v>#REF!</v>
      </c>
      <c r="F1827" s="419" t="e">
        <f>IF(Tabla46[[#This Row],[Tipos de Acciones]]="","",'Formulario PPGR1'!#REF!)</f>
        <v>#REF!</v>
      </c>
      <c r="G1827" s="416" t="s">
        <v>936</v>
      </c>
      <c r="H1827" s="416" t="s">
        <v>2221</v>
      </c>
      <c r="I1827" s="417" t="s">
        <v>2236</v>
      </c>
      <c r="J1827" s="416" t="s">
        <v>2236</v>
      </c>
      <c r="K1827" s="418" t="s">
        <v>2240</v>
      </c>
      <c r="L1827" s="416" t="s">
        <v>469</v>
      </c>
      <c r="M1827" s="316" t="s">
        <v>2333</v>
      </c>
      <c r="N1827" s="316" t="s">
        <v>1156</v>
      </c>
      <c r="O1827" s="415" t="s">
        <v>2200</v>
      </c>
      <c r="P1827" s="318" t="s">
        <v>1156</v>
      </c>
      <c r="Q1827" s="293" t="s">
        <v>2201</v>
      </c>
      <c r="R1827" s="293">
        <v>2</v>
      </c>
      <c r="S1827" s="517">
        <v>4500</v>
      </c>
      <c r="T1827" s="520" t="e">
        <f>+[1]!Tabla46[[#This Row],[Precio Unitario]]*[1]!Tabla46[[#This Row],[Cantidad de Insumos]]</f>
        <v>#REF!</v>
      </c>
      <c r="U1827" s="414">
        <v>239301</v>
      </c>
      <c r="V1827" s="328" t="s">
        <v>926</v>
      </c>
      <c r="W1827" s="420"/>
    </row>
    <row r="1828" spans="2:23" ht="18.75" hidden="1" customHeight="1" x14ac:dyDescent="0.2">
      <c r="B1828" s="419" t="e">
        <f>IF(Tabla46[[#This Row],[Tipos de Acciones]]="","",CONCATENATE(Tabla46[[#This Row],[POA]],".",Tabla46[[#This Row],[SRS]],".",Tabla46[[#This Row],[AREA]],".",Tabla46[[#This Row],[TIPO]]))</f>
        <v>#REF!</v>
      </c>
      <c r="C1828" s="419" t="e">
        <f>IF(Tabla46[[#This Row],[Tipos de Acciones]]="","",'Formulario PPGR1'!#REF!)</f>
        <v>#REF!</v>
      </c>
      <c r="D1828" s="419" t="e">
        <f>IF(Tabla46[[#This Row],[Tipos de Acciones]]="","",'Formulario PPGR1'!#REF!)</f>
        <v>#REF!</v>
      </c>
      <c r="E1828" s="419" t="e">
        <f>IF(Tabla46[[#This Row],[Tipos de Acciones]]="","",'Formulario PPGR1'!#REF!)</f>
        <v>#REF!</v>
      </c>
      <c r="F1828" s="419" t="e">
        <f>IF(Tabla46[[#This Row],[Tipos de Acciones]]="","",'Formulario PPGR1'!#REF!)</f>
        <v>#REF!</v>
      </c>
      <c r="G1828" s="416" t="s">
        <v>936</v>
      </c>
      <c r="H1828" s="416" t="s">
        <v>2209</v>
      </c>
      <c r="I1828" s="417" t="s">
        <v>2200</v>
      </c>
      <c r="J1828" s="416" t="s">
        <v>2248</v>
      </c>
      <c r="K1828" s="418" t="s">
        <v>2248</v>
      </c>
      <c r="L1828" s="416" t="s">
        <v>469</v>
      </c>
      <c r="M1828" s="316" t="s">
        <v>2333</v>
      </c>
      <c r="N1828" s="316" t="s">
        <v>1156</v>
      </c>
      <c r="O1828" s="415" t="s">
        <v>2200</v>
      </c>
      <c r="P1828" s="318" t="s">
        <v>1156</v>
      </c>
      <c r="Q1828" s="293" t="s">
        <v>2201</v>
      </c>
      <c r="R1828" s="293">
        <v>1</v>
      </c>
      <c r="S1828" s="517">
        <v>30000</v>
      </c>
      <c r="T1828" s="520" t="e">
        <f>+[1]!Tabla46[[#This Row],[Precio Unitario]]*[1]!Tabla46[[#This Row],[Cantidad de Insumos]]</f>
        <v>#REF!</v>
      </c>
      <c r="U1828" s="414">
        <v>265801</v>
      </c>
      <c r="V1828" s="328" t="s">
        <v>926</v>
      </c>
      <c r="W1828" s="420"/>
    </row>
    <row r="1829" spans="2:23" ht="18.75" hidden="1" customHeight="1" x14ac:dyDescent="0.2">
      <c r="B1829" s="419" t="e">
        <f>IF(Tabla46[[#This Row],[Tipos de Acciones]]="","",CONCATENATE(Tabla46[[#This Row],[POA]],".",Tabla46[[#This Row],[SRS]],".",Tabla46[[#This Row],[AREA]],".",Tabla46[[#This Row],[TIPO]]))</f>
        <v>#REF!</v>
      </c>
      <c r="C1829" s="419" t="e">
        <f>IF(Tabla46[[#This Row],[Tipos de Acciones]]="","",'Formulario PPGR1'!#REF!)</f>
        <v>#REF!</v>
      </c>
      <c r="D1829" s="419" t="e">
        <f>IF(Tabla46[[#This Row],[Tipos de Acciones]]="","",'Formulario PPGR1'!#REF!)</f>
        <v>#REF!</v>
      </c>
      <c r="E1829" s="419" t="e">
        <f>IF(Tabla46[[#This Row],[Tipos de Acciones]]="","",'Formulario PPGR1'!#REF!)</f>
        <v>#REF!</v>
      </c>
      <c r="F1829" s="419" t="e">
        <f>IF(Tabla46[[#This Row],[Tipos de Acciones]]="","",'Formulario PPGR1'!#REF!)</f>
        <v>#REF!</v>
      </c>
      <c r="G1829" s="416" t="s">
        <v>934</v>
      </c>
      <c r="H1829" s="416" t="s">
        <v>2209</v>
      </c>
      <c r="I1829" s="417" t="s">
        <v>2200</v>
      </c>
      <c r="J1829" s="416" t="s">
        <v>2248</v>
      </c>
      <c r="K1829" s="418" t="s">
        <v>2248</v>
      </c>
      <c r="L1829" s="416" t="s">
        <v>469</v>
      </c>
      <c r="M1829" s="316" t="s">
        <v>2333</v>
      </c>
      <c r="N1829" s="316" t="s">
        <v>1156</v>
      </c>
      <c r="O1829" s="415" t="s">
        <v>2200</v>
      </c>
      <c r="P1829" s="318" t="s">
        <v>1156</v>
      </c>
      <c r="Q1829" s="293" t="s">
        <v>2201</v>
      </c>
      <c r="R1829" s="293">
        <v>3</v>
      </c>
      <c r="S1829" s="517">
        <v>5000</v>
      </c>
      <c r="T1829" s="520" t="e">
        <f>+[1]!Tabla46[[#This Row],[Precio Unitario]]*[1]!Tabla46[[#This Row],[Cantidad de Insumos]]</f>
        <v>#REF!</v>
      </c>
      <c r="U1829" s="414">
        <v>265801</v>
      </c>
      <c r="V1829" s="328" t="s">
        <v>926</v>
      </c>
      <c r="W1829" s="420"/>
    </row>
    <row r="1830" spans="2:23" ht="18.75" hidden="1" customHeight="1" x14ac:dyDescent="0.2">
      <c r="B1830" s="419" t="e">
        <f>IF(Tabla46[[#This Row],[Tipos de Acciones]]="","",CONCATENATE(Tabla46[[#This Row],[POA]],".",Tabla46[[#This Row],[SRS]],".",Tabla46[[#This Row],[AREA]],".",Tabla46[[#This Row],[TIPO]]))</f>
        <v>#REF!</v>
      </c>
      <c r="C1830" s="419" t="e">
        <f>IF(Tabla46[[#This Row],[Tipos de Acciones]]="","",'Formulario PPGR1'!#REF!)</f>
        <v>#REF!</v>
      </c>
      <c r="D1830" s="419" t="e">
        <f>IF(Tabla46[[#This Row],[Tipos de Acciones]]="","",'Formulario PPGR1'!#REF!)</f>
        <v>#REF!</v>
      </c>
      <c r="E1830" s="419" t="e">
        <f>IF(Tabla46[[#This Row],[Tipos de Acciones]]="","",'Formulario PPGR1'!#REF!)</f>
        <v>#REF!</v>
      </c>
      <c r="F1830" s="419" t="e">
        <f>IF(Tabla46[[#This Row],[Tipos de Acciones]]="","",'Formulario PPGR1'!#REF!)</f>
        <v>#REF!</v>
      </c>
      <c r="G1830" s="416" t="s">
        <v>936</v>
      </c>
      <c r="H1830" s="416" t="s">
        <v>2221</v>
      </c>
      <c r="I1830" s="417" t="s">
        <v>2244</v>
      </c>
      <c r="J1830" s="416" t="s">
        <v>2244</v>
      </c>
      <c r="K1830" s="418" t="s">
        <v>2245</v>
      </c>
      <c r="L1830" s="416" t="s">
        <v>469</v>
      </c>
      <c r="M1830" s="316" t="s">
        <v>2333</v>
      </c>
      <c r="N1830" s="316" t="s">
        <v>1156</v>
      </c>
      <c r="O1830" s="415" t="s">
        <v>2200</v>
      </c>
      <c r="P1830" s="318" t="s">
        <v>1156</v>
      </c>
      <c r="Q1830" s="293" t="s">
        <v>2201</v>
      </c>
      <c r="R1830" s="293">
        <v>1</v>
      </c>
      <c r="S1830" s="517">
        <v>14666.65</v>
      </c>
      <c r="T1830" s="520" t="e">
        <f>+[1]!Tabla46[[#This Row],[Precio Unitario]]*[1]!Tabla46[[#This Row],[Cantidad de Insumos]]</f>
        <v>#REF!</v>
      </c>
      <c r="U1830" s="414">
        <v>239301</v>
      </c>
      <c r="V1830" s="328" t="s">
        <v>926</v>
      </c>
      <c r="W1830" s="420"/>
    </row>
    <row r="1831" spans="2:23" ht="18.75" hidden="1" customHeight="1" x14ac:dyDescent="0.2">
      <c r="B1831" s="419" t="e">
        <f>IF(Tabla46[[#This Row],[Tipos de Acciones]]="","",CONCATENATE(Tabla46[[#This Row],[POA]],".",Tabla46[[#This Row],[SRS]],".",Tabla46[[#This Row],[AREA]],".",Tabla46[[#This Row],[TIPO]]))</f>
        <v>#REF!</v>
      </c>
      <c r="C1831" s="419" t="e">
        <f>IF(Tabla46[[#This Row],[Tipos de Acciones]]="","",'Formulario PPGR1'!#REF!)</f>
        <v>#REF!</v>
      </c>
      <c r="D1831" s="419" t="e">
        <f>IF(Tabla46[[#This Row],[Tipos de Acciones]]="","",'Formulario PPGR1'!#REF!)</f>
        <v>#REF!</v>
      </c>
      <c r="E1831" s="419" t="e">
        <f>IF(Tabla46[[#This Row],[Tipos de Acciones]]="","",'Formulario PPGR1'!#REF!)</f>
        <v>#REF!</v>
      </c>
      <c r="F1831" s="419" t="e">
        <f>IF(Tabla46[[#This Row],[Tipos de Acciones]]="","",'Formulario PPGR1'!#REF!)</f>
        <v>#REF!</v>
      </c>
      <c r="G1831" s="416" t="s">
        <v>936</v>
      </c>
      <c r="H1831" s="416" t="s">
        <v>2221</v>
      </c>
      <c r="I1831" s="417" t="s">
        <v>2246</v>
      </c>
      <c r="J1831" s="416" t="s">
        <v>2246</v>
      </c>
      <c r="K1831" s="418" t="s">
        <v>2247</v>
      </c>
      <c r="L1831" s="416" t="s">
        <v>469</v>
      </c>
      <c r="M1831" s="316" t="s">
        <v>2333</v>
      </c>
      <c r="N1831" s="316" t="s">
        <v>1156</v>
      </c>
      <c r="O1831" s="415" t="s">
        <v>2200</v>
      </c>
      <c r="P1831" s="318" t="s">
        <v>1156</v>
      </c>
      <c r="Q1831" s="293" t="s">
        <v>2201</v>
      </c>
      <c r="R1831" s="293">
        <v>1</v>
      </c>
      <c r="S1831" s="517">
        <v>257712</v>
      </c>
      <c r="T1831" s="520" t="e">
        <f>+[1]!Tabla46[[#This Row],[Precio Unitario]]*[1]!Tabla46[[#This Row],[Cantidad de Insumos]]</f>
        <v>#REF!</v>
      </c>
      <c r="U1831" s="414">
        <v>261401</v>
      </c>
      <c r="V1831" s="328" t="s">
        <v>926</v>
      </c>
      <c r="W1831" s="420"/>
    </row>
    <row r="1832" spans="2:23" ht="18.75" hidden="1" customHeight="1" x14ac:dyDescent="0.2">
      <c r="B1832" s="419" t="e">
        <f>IF(Tabla46[[#This Row],[Tipos de Acciones]]="","",CONCATENATE(Tabla46[[#This Row],[POA]],".",Tabla46[[#This Row],[SRS]],".",Tabla46[[#This Row],[AREA]],".",Tabla46[[#This Row],[TIPO]]))</f>
        <v>#REF!</v>
      </c>
      <c r="C1832" s="419" t="e">
        <f>IF(Tabla46[[#This Row],[Tipos de Acciones]]="","",'Formulario PPGR1'!#REF!)</f>
        <v>#REF!</v>
      </c>
      <c r="D1832" s="419" t="e">
        <f>IF(Tabla46[[#This Row],[Tipos de Acciones]]="","",'Formulario PPGR1'!#REF!)</f>
        <v>#REF!</v>
      </c>
      <c r="E1832" s="419" t="e">
        <f>IF(Tabla46[[#This Row],[Tipos de Acciones]]="","",'Formulario PPGR1'!#REF!)</f>
        <v>#REF!</v>
      </c>
      <c r="F1832" s="419" t="e">
        <f>IF(Tabla46[[#This Row],[Tipos de Acciones]]="","",'Formulario PPGR1'!#REF!)</f>
        <v>#REF!</v>
      </c>
      <c r="G1832" s="416" t="s">
        <v>936</v>
      </c>
      <c r="H1832" s="416" t="s">
        <v>2221</v>
      </c>
      <c r="I1832" s="417" t="s">
        <v>2236</v>
      </c>
      <c r="J1832" s="416" t="s">
        <v>2236</v>
      </c>
      <c r="K1832" s="418" t="s">
        <v>2238</v>
      </c>
      <c r="L1832" s="416" t="s">
        <v>469</v>
      </c>
      <c r="M1832" s="316" t="s">
        <v>2333</v>
      </c>
      <c r="N1832" s="316" t="s">
        <v>1156</v>
      </c>
      <c r="O1832" s="415" t="s">
        <v>2200</v>
      </c>
      <c r="P1832" s="318" t="s">
        <v>1156</v>
      </c>
      <c r="Q1832" s="293" t="s">
        <v>2201</v>
      </c>
      <c r="R1832" s="293">
        <v>2</v>
      </c>
      <c r="S1832" s="517">
        <v>4500</v>
      </c>
      <c r="T1832" s="520" t="e">
        <f>+[1]!Tabla46[[#This Row],[Precio Unitario]]*[1]!Tabla46[[#This Row],[Cantidad de Insumos]]</f>
        <v>#REF!</v>
      </c>
      <c r="U1832" s="414">
        <v>239301</v>
      </c>
      <c r="V1832" s="328" t="s">
        <v>926</v>
      </c>
      <c r="W1832" s="420"/>
    </row>
    <row r="1833" spans="2:23" ht="18.75" hidden="1" customHeight="1" x14ac:dyDescent="0.2">
      <c r="B1833" s="419" t="e">
        <f>IF(Tabla46[[#This Row],[Tipos de Acciones]]="","",CONCATENATE(Tabla46[[#This Row],[POA]],".",Tabla46[[#This Row],[SRS]],".",Tabla46[[#This Row],[AREA]],".",Tabla46[[#This Row],[TIPO]]))</f>
        <v>#REF!</v>
      </c>
      <c r="C1833" s="419" t="e">
        <f>IF(Tabla46[[#This Row],[Tipos de Acciones]]="","",'Formulario PPGR1'!#REF!)</f>
        <v>#REF!</v>
      </c>
      <c r="D1833" s="419" t="e">
        <f>IF(Tabla46[[#This Row],[Tipos de Acciones]]="","",'Formulario PPGR1'!#REF!)</f>
        <v>#REF!</v>
      </c>
      <c r="E1833" s="419" t="e">
        <f>IF(Tabla46[[#This Row],[Tipos de Acciones]]="","",'Formulario PPGR1'!#REF!)</f>
        <v>#REF!</v>
      </c>
      <c r="F1833" s="419" t="e">
        <f>IF(Tabla46[[#This Row],[Tipos de Acciones]]="","",'Formulario PPGR1'!#REF!)</f>
        <v>#REF!</v>
      </c>
      <c r="G1833" s="416" t="s">
        <v>936</v>
      </c>
      <c r="H1833" s="416" t="s">
        <v>2221</v>
      </c>
      <c r="I1833" s="417" t="s">
        <v>2227</v>
      </c>
      <c r="J1833" s="416" t="s">
        <v>2227</v>
      </c>
      <c r="K1833" s="418" t="s">
        <v>2228</v>
      </c>
      <c r="L1833" s="416" t="s">
        <v>469</v>
      </c>
      <c r="M1833" s="316" t="s">
        <v>2333</v>
      </c>
      <c r="N1833" s="316" t="s">
        <v>1156</v>
      </c>
      <c r="O1833" s="415" t="s">
        <v>2200</v>
      </c>
      <c r="P1833" s="318" t="s">
        <v>1156</v>
      </c>
      <c r="Q1833" s="293" t="s">
        <v>2201</v>
      </c>
      <c r="R1833" s="293">
        <v>1</v>
      </c>
      <c r="S1833" s="517">
        <v>12836.04</v>
      </c>
      <c r="T1833" s="520" t="e">
        <f>+[1]!Tabla46[[#This Row],[Precio Unitario]]*[1]!Tabla46[[#This Row],[Cantidad de Insumos]]</f>
        <v>#REF!</v>
      </c>
      <c r="U1833" s="414">
        <v>239301</v>
      </c>
      <c r="V1833" s="328" t="s">
        <v>926</v>
      </c>
      <c r="W1833" s="420"/>
    </row>
    <row r="1834" spans="2:23" ht="18.75" customHeight="1" x14ac:dyDescent="0.2">
      <c r="B1834" s="419" t="e">
        <f>IF(Tabla46[[#This Row],[Tipos de Acciones]]="","",CONCATENATE(Tabla46[[#This Row],[POA]],".",Tabla46[[#This Row],[SRS]],".",Tabla46[[#This Row],[AREA]],".",Tabla46[[#This Row],[TIPO]]))</f>
        <v>#REF!</v>
      </c>
      <c r="C1834" s="419" t="e">
        <f>IF(Tabla46[[#This Row],[Tipos de Acciones]]="","",'Formulario PPGR1'!#REF!)</f>
        <v>#REF!</v>
      </c>
      <c r="D1834" s="419" t="e">
        <f>IF(Tabla46[[#This Row],[Tipos de Acciones]]="","",'Formulario PPGR1'!#REF!)</f>
        <v>#REF!</v>
      </c>
      <c r="E1834" s="419" t="e">
        <f>IF(Tabla46[[#This Row],[Tipos de Acciones]]="","",'Formulario PPGR1'!#REF!)</f>
        <v>#REF!</v>
      </c>
      <c r="F1834" s="419" t="e">
        <f>IF(Tabla46[[#This Row],[Tipos de Acciones]]="","",'Formulario PPGR1'!#REF!)</f>
        <v>#REF!</v>
      </c>
      <c r="G1834" s="416" t="s">
        <v>936</v>
      </c>
      <c r="H1834" s="416" t="s">
        <v>2221</v>
      </c>
      <c r="I1834" s="417" t="s">
        <v>2229</v>
      </c>
      <c r="J1834" s="416" t="s">
        <v>2229</v>
      </c>
      <c r="K1834" s="418" t="s">
        <v>2230</v>
      </c>
      <c r="L1834" s="416" t="s">
        <v>469</v>
      </c>
      <c r="M1834" s="316" t="s">
        <v>2333</v>
      </c>
      <c r="N1834" s="316" t="s">
        <v>1156</v>
      </c>
      <c r="O1834" s="415" t="s">
        <v>2200</v>
      </c>
      <c r="P1834" s="318" t="s">
        <v>1156</v>
      </c>
      <c r="Q1834" s="293" t="s">
        <v>2201</v>
      </c>
      <c r="R1834" s="293">
        <v>1</v>
      </c>
      <c r="S1834" s="517">
        <v>180000</v>
      </c>
      <c r="T1834" s="520" t="e">
        <f>+[1]!Tabla46[[#This Row],[Precio Unitario]]*[1]!Tabla46[[#This Row],[Cantidad de Insumos]]</f>
        <v>#REF!</v>
      </c>
      <c r="U1834" s="414">
        <v>263101</v>
      </c>
      <c r="V1834" s="328" t="s">
        <v>926</v>
      </c>
      <c r="W1834" s="420"/>
    </row>
    <row r="1835" spans="2:23" ht="18.75" hidden="1" customHeight="1" x14ac:dyDescent="0.2">
      <c r="B1835" s="419" t="e">
        <f>IF(Tabla46[[#This Row],[Tipos de Acciones]]="","",CONCATENATE(Tabla46[[#This Row],[POA]],".",Tabla46[[#This Row],[SRS]],".",Tabla46[[#This Row],[AREA]],".",Tabla46[[#This Row],[TIPO]]))</f>
        <v>#REF!</v>
      </c>
      <c r="C1835" s="419" t="e">
        <f>IF(Tabla46[[#This Row],[Tipos de Acciones]]="","",'Formulario PPGR1'!#REF!)</f>
        <v>#REF!</v>
      </c>
      <c r="D1835" s="419" t="e">
        <f>IF(Tabla46[[#This Row],[Tipos de Acciones]]="","",'Formulario PPGR1'!#REF!)</f>
        <v>#REF!</v>
      </c>
      <c r="E1835" s="419" t="e">
        <f>IF(Tabla46[[#This Row],[Tipos de Acciones]]="","",'Formulario PPGR1'!#REF!)</f>
        <v>#REF!</v>
      </c>
      <c r="F1835" s="419" t="e">
        <f>IF(Tabla46[[#This Row],[Tipos de Acciones]]="","",'Formulario PPGR1'!#REF!)</f>
        <v>#REF!</v>
      </c>
      <c r="G1835" s="416" t="s">
        <v>934</v>
      </c>
      <c r="H1835" s="416" t="s">
        <v>2206</v>
      </c>
      <c r="I1835" s="417" t="s">
        <v>2212</v>
      </c>
      <c r="J1835" s="416" t="s">
        <v>2212</v>
      </c>
      <c r="K1835" s="418" t="s">
        <v>2213</v>
      </c>
      <c r="L1835" s="416" t="s">
        <v>469</v>
      </c>
      <c r="M1835" s="316" t="s">
        <v>2333</v>
      </c>
      <c r="N1835" s="316" t="s">
        <v>1156</v>
      </c>
      <c r="O1835" s="415" t="s">
        <v>2200</v>
      </c>
      <c r="P1835" s="318" t="s">
        <v>1156</v>
      </c>
      <c r="Q1835" s="293" t="s">
        <v>2201</v>
      </c>
      <c r="R1835" s="293">
        <v>3</v>
      </c>
      <c r="S1835" s="517">
        <v>5000</v>
      </c>
      <c r="T1835" s="520" t="e">
        <f>+[1]!Tabla46[[#This Row],[Precio Unitario]]*[1]!Tabla46[[#This Row],[Cantidad de Insumos]]</f>
        <v>#REF!</v>
      </c>
      <c r="U1835" s="414">
        <v>261301</v>
      </c>
      <c r="V1835" s="328" t="s">
        <v>926</v>
      </c>
      <c r="W1835" s="420"/>
    </row>
    <row r="1836" spans="2:23" ht="18.75" hidden="1" customHeight="1" x14ac:dyDescent="0.2">
      <c r="B1836" s="419" t="e">
        <f>IF(Tabla46[[#This Row],[Tipos de Acciones]]="","",CONCATENATE(Tabla46[[#This Row],[POA]],".",Tabla46[[#This Row],[SRS]],".",Tabla46[[#This Row],[AREA]],".",Tabla46[[#This Row],[TIPO]]))</f>
        <v>#REF!</v>
      </c>
      <c r="C1836" s="419" t="e">
        <f>IF(Tabla46[[#This Row],[Tipos de Acciones]]="","",'Formulario PPGR1'!#REF!)</f>
        <v>#REF!</v>
      </c>
      <c r="D1836" s="419" t="e">
        <f>IF(Tabla46[[#This Row],[Tipos de Acciones]]="","",'Formulario PPGR1'!#REF!)</f>
        <v>#REF!</v>
      </c>
      <c r="E1836" s="419" t="e">
        <f>IF(Tabla46[[#This Row],[Tipos de Acciones]]="","",'Formulario PPGR1'!#REF!)</f>
        <v>#REF!</v>
      </c>
      <c r="F1836" s="419" t="e">
        <f>IF(Tabla46[[#This Row],[Tipos de Acciones]]="","",'Formulario PPGR1'!#REF!)</f>
        <v>#REF!</v>
      </c>
      <c r="G1836" s="416" t="s">
        <v>936</v>
      </c>
      <c r="H1836" s="416" t="s">
        <v>2215</v>
      </c>
      <c r="I1836" s="417" t="s">
        <v>2216</v>
      </c>
      <c r="J1836" s="416" t="s">
        <v>2216</v>
      </c>
      <c r="K1836" s="418" t="s">
        <v>2217</v>
      </c>
      <c r="L1836" s="416" t="s">
        <v>469</v>
      </c>
      <c r="M1836" s="316" t="s">
        <v>2333</v>
      </c>
      <c r="N1836" s="316" t="s">
        <v>1156</v>
      </c>
      <c r="O1836" s="415" t="s">
        <v>2200</v>
      </c>
      <c r="P1836" s="318" t="s">
        <v>1156</v>
      </c>
      <c r="Q1836" s="293" t="s">
        <v>2201</v>
      </c>
      <c r="R1836" s="293">
        <v>1</v>
      </c>
      <c r="S1836" s="517">
        <v>15000</v>
      </c>
      <c r="T1836" s="520" t="e">
        <f>+[1]!Tabla46[[#This Row],[Precio Unitario]]*[1]!Tabla46[[#This Row],[Cantidad de Insumos]]</f>
        <v>#REF!</v>
      </c>
      <c r="U1836" s="414">
        <v>239601</v>
      </c>
      <c r="V1836" s="328" t="s">
        <v>926</v>
      </c>
      <c r="W1836" s="420"/>
    </row>
    <row r="1837" spans="2:23" ht="18.75" hidden="1" customHeight="1" x14ac:dyDescent="0.2">
      <c r="B1837" s="419" t="e">
        <f>IF(Tabla46[[#This Row],[Tipos de Acciones]]="","",CONCATENATE(Tabla46[[#This Row],[POA]],".",Tabla46[[#This Row],[SRS]],".",Tabla46[[#This Row],[AREA]],".",Tabla46[[#This Row],[TIPO]]))</f>
        <v>#REF!</v>
      </c>
      <c r="C1837" s="419" t="e">
        <f>IF(Tabla46[[#This Row],[Tipos de Acciones]]="","",'Formulario PPGR1'!#REF!)</f>
        <v>#REF!</v>
      </c>
      <c r="D1837" s="419" t="e">
        <f>IF(Tabla46[[#This Row],[Tipos de Acciones]]="","",'Formulario PPGR1'!#REF!)</f>
        <v>#REF!</v>
      </c>
      <c r="E1837" s="419" t="e">
        <f>IF(Tabla46[[#This Row],[Tipos de Acciones]]="","",'Formulario PPGR1'!#REF!)</f>
        <v>#REF!</v>
      </c>
      <c r="F1837" s="419" t="e">
        <f>IF(Tabla46[[#This Row],[Tipos de Acciones]]="","",'Formulario PPGR1'!#REF!)</f>
        <v>#REF!</v>
      </c>
      <c r="G1837" s="416" t="s">
        <v>936</v>
      </c>
      <c r="H1837" s="416" t="s">
        <v>2206</v>
      </c>
      <c r="I1837" s="417" t="s">
        <v>2212</v>
      </c>
      <c r="J1837" s="416" t="s">
        <v>2212</v>
      </c>
      <c r="K1837" s="418" t="s">
        <v>2213</v>
      </c>
      <c r="L1837" s="416" t="s">
        <v>469</v>
      </c>
      <c r="M1837" s="316" t="s">
        <v>2334</v>
      </c>
      <c r="N1837" s="316" t="s">
        <v>1156</v>
      </c>
      <c r="O1837" s="415" t="s">
        <v>2200</v>
      </c>
      <c r="P1837" s="318" t="s">
        <v>1156</v>
      </c>
      <c r="Q1837" s="293" t="s">
        <v>2201</v>
      </c>
      <c r="R1837" s="293">
        <v>1</v>
      </c>
      <c r="S1837" s="517">
        <v>56050</v>
      </c>
      <c r="T1837" s="520" t="e">
        <f>+[1]!Tabla46[[#This Row],[Precio Unitario]]*[1]!Tabla46[[#This Row],[Cantidad de Insumos]]</f>
        <v>#REF!</v>
      </c>
      <c r="U1837" s="414">
        <v>261301</v>
      </c>
      <c r="V1837" s="328" t="s">
        <v>926</v>
      </c>
      <c r="W1837" s="420"/>
    </row>
    <row r="1838" spans="2:23" ht="18.75" hidden="1" customHeight="1" x14ac:dyDescent="0.2">
      <c r="B1838" s="419" t="e">
        <f>IF(Tabla46[[#This Row],[Tipos de Acciones]]="","",CONCATENATE(Tabla46[[#This Row],[POA]],".",Tabla46[[#This Row],[SRS]],".",Tabla46[[#This Row],[AREA]],".",Tabla46[[#This Row],[TIPO]]))</f>
        <v>#REF!</v>
      </c>
      <c r="C1838" s="419" t="e">
        <f>IF(Tabla46[[#This Row],[Tipos de Acciones]]="","",'Formulario PPGR1'!#REF!)</f>
        <v>#REF!</v>
      </c>
      <c r="D1838" s="419" t="e">
        <f>IF(Tabla46[[#This Row],[Tipos de Acciones]]="","",'Formulario PPGR1'!#REF!)</f>
        <v>#REF!</v>
      </c>
      <c r="E1838" s="419" t="e">
        <f>IF(Tabla46[[#This Row],[Tipos de Acciones]]="","",'Formulario PPGR1'!#REF!)</f>
        <v>#REF!</v>
      </c>
      <c r="F1838" s="419" t="e">
        <f>IF(Tabla46[[#This Row],[Tipos de Acciones]]="","",'Formulario PPGR1'!#REF!)</f>
        <v>#REF!</v>
      </c>
      <c r="G1838" s="416" t="s">
        <v>936</v>
      </c>
      <c r="H1838" s="416" t="s">
        <v>2221</v>
      </c>
      <c r="I1838" s="417" t="s">
        <v>2236</v>
      </c>
      <c r="J1838" s="416" t="s">
        <v>2236</v>
      </c>
      <c r="K1838" s="418" t="s">
        <v>2237</v>
      </c>
      <c r="L1838" s="416" t="s">
        <v>469</v>
      </c>
      <c r="M1838" s="316" t="s">
        <v>2334</v>
      </c>
      <c r="N1838" s="316" t="s">
        <v>1156</v>
      </c>
      <c r="O1838" s="415" t="s">
        <v>2200</v>
      </c>
      <c r="P1838" s="318" t="s">
        <v>1156</v>
      </c>
      <c r="Q1838" s="293" t="s">
        <v>2201</v>
      </c>
      <c r="R1838" s="293">
        <v>2</v>
      </c>
      <c r="S1838" s="517">
        <v>15733.33</v>
      </c>
      <c r="T1838" s="520" t="e">
        <f>+[1]!Tabla46[[#This Row],[Precio Unitario]]*[1]!Tabla46[[#This Row],[Cantidad de Insumos]]</f>
        <v>#REF!</v>
      </c>
      <c r="U1838" s="414">
        <v>239301</v>
      </c>
      <c r="V1838" s="328" t="s">
        <v>926</v>
      </c>
      <c r="W1838" s="420"/>
    </row>
    <row r="1839" spans="2:23" ht="18.75" hidden="1" customHeight="1" x14ac:dyDescent="0.2">
      <c r="B1839" s="419" t="e">
        <f>IF(Tabla46[[#This Row],[Tipos de Acciones]]="","",CONCATENATE(Tabla46[[#This Row],[POA]],".",Tabla46[[#This Row],[SRS]],".",Tabla46[[#This Row],[AREA]],".",Tabla46[[#This Row],[TIPO]]))</f>
        <v>#REF!</v>
      </c>
      <c r="C1839" s="419" t="e">
        <f>IF(Tabla46[[#This Row],[Tipos de Acciones]]="","",'Formulario PPGR1'!#REF!)</f>
        <v>#REF!</v>
      </c>
      <c r="D1839" s="419" t="e">
        <f>IF(Tabla46[[#This Row],[Tipos de Acciones]]="","",'Formulario PPGR1'!#REF!)</f>
        <v>#REF!</v>
      </c>
      <c r="E1839" s="419" t="e">
        <f>IF(Tabla46[[#This Row],[Tipos de Acciones]]="","",'Formulario PPGR1'!#REF!)</f>
        <v>#REF!</v>
      </c>
      <c r="F1839" s="419" t="e">
        <f>IF(Tabla46[[#This Row],[Tipos de Acciones]]="","",'Formulario PPGR1'!#REF!)</f>
        <v>#REF!</v>
      </c>
      <c r="G1839" s="416" t="s">
        <v>936</v>
      </c>
      <c r="H1839" s="416" t="s">
        <v>2221</v>
      </c>
      <c r="I1839" s="417" t="s">
        <v>2222</v>
      </c>
      <c r="J1839" s="416" t="s">
        <v>2222</v>
      </c>
      <c r="K1839" s="418" t="s">
        <v>2226</v>
      </c>
      <c r="L1839" s="416" t="s">
        <v>469</v>
      </c>
      <c r="M1839" s="316" t="s">
        <v>2334</v>
      </c>
      <c r="N1839" s="316" t="s">
        <v>1156</v>
      </c>
      <c r="O1839" s="415" t="s">
        <v>2200</v>
      </c>
      <c r="P1839" s="318" t="s">
        <v>1156</v>
      </c>
      <c r="Q1839" s="293" t="s">
        <v>2201</v>
      </c>
      <c r="R1839" s="293">
        <v>1</v>
      </c>
      <c r="S1839" s="517">
        <v>104465.4</v>
      </c>
      <c r="T1839" s="520" t="e">
        <f>+[1]!Tabla46[[#This Row],[Precio Unitario]]*[1]!Tabla46[[#This Row],[Cantidad de Insumos]]</f>
        <v>#REF!</v>
      </c>
      <c r="U1839" s="414">
        <v>261901</v>
      </c>
      <c r="V1839" s="328" t="s">
        <v>926</v>
      </c>
      <c r="W1839" s="420"/>
    </row>
    <row r="1840" spans="2:23" ht="18.75" hidden="1" customHeight="1" x14ac:dyDescent="0.2">
      <c r="B1840" s="419" t="e">
        <f>IF(Tabla46[[#This Row],[Tipos de Acciones]]="","",CONCATENATE(Tabla46[[#This Row],[POA]],".",Tabla46[[#This Row],[SRS]],".",Tabla46[[#This Row],[AREA]],".",Tabla46[[#This Row],[TIPO]]))</f>
        <v>#REF!</v>
      </c>
      <c r="C1840" s="419" t="e">
        <f>IF(Tabla46[[#This Row],[Tipos de Acciones]]="","",'Formulario PPGR1'!#REF!)</f>
        <v>#REF!</v>
      </c>
      <c r="D1840" s="419" t="e">
        <f>IF(Tabla46[[#This Row],[Tipos de Acciones]]="","",'Formulario PPGR1'!#REF!)</f>
        <v>#REF!</v>
      </c>
      <c r="E1840" s="419" t="e">
        <f>IF(Tabla46[[#This Row],[Tipos de Acciones]]="","",'Formulario PPGR1'!#REF!)</f>
        <v>#REF!</v>
      </c>
      <c r="F1840" s="419" t="e">
        <f>IF(Tabla46[[#This Row],[Tipos de Acciones]]="","",'Formulario PPGR1'!#REF!)</f>
        <v>#REF!</v>
      </c>
      <c r="G1840" s="416" t="s">
        <v>936</v>
      </c>
      <c r="H1840" s="416" t="s">
        <v>2218</v>
      </c>
      <c r="I1840" s="417" t="s">
        <v>2219</v>
      </c>
      <c r="J1840" s="416" t="s">
        <v>2219</v>
      </c>
      <c r="K1840" s="418" t="s">
        <v>2220</v>
      </c>
      <c r="L1840" s="416" t="s">
        <v>469</v>
      </c>
      <c r="M1840" s="316" t="s">
        <v>2334</v>
      </c>
      <c r="N1840" s="316" t="s">
        <v>1156</v>
      </c>
      <c r="O1840" s="415" t="s">
        <v>2200</v>
      </c>
      <c r="P1840" s="318" t="s">
        <v>1156</v>
      </c>
      <c r="Q1840" s="293" t="s">
        <v>2201</v>
      </c>
      <c r="R1840" s="293">
        <v>2</v>
      </c>
      <c r="S1840" s="517">
        <v>8600</v>
      </c>
      <c r="T1840" s="520" t="e">
        <f>+[1]!Tabla46[[#This Row],[Precio Unitario]]*[1]!Tabla46[[#This Row],[Cantidad de Insumos]]</f>
        <v>#REF!</v>
      </c>
      <c r="U1840" s="414">
        <v>239601</v>
      </c>
      <c r="V1840" s="328" t="s">
        <v>926</v>
      </c>
      <c r="W1840" s="420"/>
    </row>
    <row r="1841" spans="2:23" ht="18.75" hidden="1" customHeight="1" x14ac:dyDescent="0.2">
      <c r="B1841" s="419" t="e">
        <f>IF(Tabla46[[#This Row],[Tipos de Acciones]]="","",CONCATENATE(Tabla46[[#This Row],[POA]],".",Tabla46[[#This Row],[SRS]],".",Tabla46[[#This Row],[AREA]],".",Tabla46[[#This Row],[TIPO]]))</f>
        <v>#REF!</v>
      </c>
      <c r="C1841" s="419" t="e">
        <f>IF(Tabla46[[#This Row],[Tipos de Acciones]]="","",'Formulario PPGR1'!#REF!)</f>
        <v>#REF!</v>
      </c>
      <c r="D1841" s="419" t="e">
        <f>IF(Tabla46[[#This Row],[Tipos de Acciones]]="","",'Formulario PPGR1'!#REF!)</f>
        <v>#REF!</v>
      </c>
      <c r="E1841" s="419" t="e">
        <f>IF(Tabla46[[#This Row],[Tipos de Acciones]]="","",'Formulario PPGR1'!#REF!)</f>
        <v>#REF!</v>
      </c>
      <c r="F1841" s="419" t="e">
        <f>IF(Tabla46[[#This Row],[Tipos de Acciones]]="","",'Formulario PPGR1'!#REF!)</f>
        <v>#REF!</v>
      </c>
      <c r="G1841" s="416" t="s">
        <v>936</v>
      </c>
      <c r="H1841" s="416" t="s">
        <v>2221</v>
      </c>
      <c r="I1841" s="417" t="s">
        <v>2222</v>
      </c>
      <c r="J1841" s="416" t="s">
        <v>2222</v>
      </c>
      <c r="K1841" s="418" t="s">
        <v>2223</v>
      </c>
      <c r="L1841" s="416" t="s">
        <v>469</v>
      </c>
      <c r="M1841" s="316" t="s">
        <v>2334</v>
      </c>
      <c r="N1841" s="316" t="s">
        <v>1156</v>
      </c>
      <c r="O1841" s="415" t="s">
        <v>2200</v>
      </c>
      <c r="P1841" s="318" t="s">
        <v>1156</v>
      </c>
      <c r="Q1841" s="293" t="s">
        <v>2201</v>
      </c>
      <c r="R1841" s="293">
        <v>2</v>
      </c>
      <c r="S1841" s="517">
        <v>43660</v>
      </c>
      <c r="T1841" s="520" t="e">
        <f>+[1]!Tabla46[[#This Row],[Precio Unitario]]*[1]!Tabla46[[#This Row],[Cantidad de Insumos]]</f>
        <v>#REF!</v>
      </c>
      <c r="U1841" s="414">
        <v>239601</v>
      </c>
      <c r="V1841" s="328" t="s">
        <v>926</v>
      </c>
      <c r="W1841" s="420"/>
    </row>
    <row r="1842" spans="2:23" ht="18.75" hidden="1" customHeight="1" x14ac:dyDescent="0.2">
      <c r="B1842" s="419" t="e">
        <f>IF(Tabla46[[#This Row],[Tipos de Acciones]]="","",CONCATENATE(Tabla46[[#This Row],[POA]],".",Tabla46[[#This Row],[SRS]],".",Tabla46[[#This Row],[AREA]],".",Tabla46[[#This Row],[TIPO]]))</f>
        <v>#REF!</v>
      </c>
      <c r="C1842" s="419" t="e">
        <f>IF(Tabla46[[#This Row],[Tipos de Acciones]]="","",'Formulario PPGR1'!#REF!)</f>
        <v>#REF!</v>
      </c>
      <c r="D1842" s="419" t="e">
        <f>IF(Tabla46[[#This Row],[Tipos de Acciones]]="","",'Formulario PPGR1'!#REF!)</f>
        <v>#REF!</v>
      </c>
      <c r="E1842" s="419" t="e">
        <f>IF(Tabla46[[#This Row],[Tipos de Acciones]]="","",'Formulario PPGR1'!#REF!)</f>
        <v>#REF!</v>
      </c>
      <c r="F1842" s="419" t="e">
        <f>IF(Tabla46[[#This Row],[Tipos de Acciones]]="","",'Formulario PPGR1'!#REF!)</f>
        <v>#REF!</v>
      </c>
      <c r="G1842" s="416" t="s">
        <v>936</v>
      </c>
      <c r="H1842" s="416" t="s">
        <v>2221</v>
      </c>
      <c r="I1842" s="417" t="s">
        <v>2224</v>
      </c>
      <c r="J1842" s="416" t="s">
        <v>2224</v>
      </c>
      <c r="K1842" s="418" t="s">
        <v>2225</v>
      </c>
      <c r="L1842" s="416" t="s">
        <v>469</v>
      </c>
      <c r="M1842" s="316" t="s">
        <v>2334</v>
      </c>
      <c r="N1842" s="316" t="s">
        <v>1156</v>
      </c>
      <c r="O1842" s="415" t="s">
        <v>2200</v>
      </c>
      <c r="P1842" s="318" t="s">
        <v>1156</v>
      </c>
      <c r="Q1842" s="293" t="s">
        <v>2201</v>
      </c>
      <c r="R1842" s="293">
        <v>1</v>
      </c>
      <c r="S1842" s="517">
        <v>44333.33</v>
      </c>
      <c r="T1842" s="520" t="e">
        <f>+[1]!Tabla46[[#This Row],[Precio Unitario]]*[1]!Tabla46[[#This Row],[Cantidad de Insumos]]</f>
        <v>#REF!</v>
      </c>
      <c r="U1842" s="414">
        <v>239301</v>
      </c>
      <c r="V1842" s="328" t="s">
        <v>926</v>
      </c>
      <c r="W1842" s="420"/>
    </row>
    <row r="1843" spans="2:23" ht="18.75" hidden="1" customHeight="1" x14ac:dyDescent="0.2">
      <c r="B1843" s="419" t="e">
        <f>IF(Tabla46[[#This Row],[Tipos de Acciones]]="","",CONCATENATE(Tabla46[[#This Row],[POA]],".",Tabla46[[#This Row],[SRS]],".",Tabla46[[#This Row],[AREA]],".",Tabla46[[#This Row],[TIPO]]))</f>
        <v>#REF!</v>
      </c>
      <c r="C1843" s="419" t="e">
        <f>IF(Tabla46[[#This Row],[Tipos de Acciones]]="","",'Formulario PPGR1'!#REF!)</f>
        <v>#REF!</v>
      </c>
      <c r="D1843" s="419" t="e">
        <f>IF(Tabla46[[#This Row],[Tipos de Acciones]]="","",'Formulario PPGR1'!#REF!)</f>
        <v>#REF!</v>
      </c>
      <c r="E1843" s="419" t="e">
        <f>IF(Tabla46[[#This Row],[Tipos de Acciones]]="","",'Formulario PPGR1'!#REF!)</f>
        <v>#REF!</v>
      </c>
      <c r="F1843" s="419" t="e">
        <f>IF(Tabla46[[#This Row],[Tipos de Acciones]]="","",'Formulario PPGR1'!#REF!)</f>
        <v>#REF!</v>
      </c>
      <c r="G1843" s="416" t="s">
        <v>936</v>
      </c>
      <c r="H1843" s="416" t="s">
        <v>2221</v>
      </c>
      <c r="I1843" s="417" t="s">
        <v>2231</v>
      </c>
      <c r="J1843" s="416" t="s">
        <v>2231</v>
      </c>
      <c r="K1843" s="418" t="s">
        <v>2232</v>
      </c>
      <c r="L1843" s="416" t="s">
        <v>469</v>
      </c>
      <c r="M1843" s="316" t="s">
        <v>2334</v>
      </c>
      <c r="N1843" s="316" t="s">
        <v>1156</v>
      </c>
      <c r="O1843" s="415" t="s">
        <v>2200</v>
      </c>
      <c r="P1843" s="318" t="s">
        <v>1156</v>
      </c>
      <c r="Q1843" s="293" t="s">
        <v>2201</v>
      </c>
      <c r="R1843" s="293">
        <v>2</v>
      </c>
      <c r="S1843" s="517">
        <v>32099.97</v>
      </c>
      <c r="T1843" s="520" t="e">
        <f>+[1]!Tabla46[[#This Row],[Precio Unitario]]*[1]!Tabla46[[#This Row],[Cantidad de Insumos]]</f>
        <v>#REF!</v>
      </c>
      <c r="U1843" s="414">
        <v>239301</v>
      </c>
      <c r="V1843" s="328" t="s">
        <v>926</v>
      </c>
      <c r="W1843" s="420"/>
    </row>
    <row r="1844" spans="2:23" ht="18.75" hidden="1" customHeight="1" x14ac:dyDescent="0.2">
      <c r="B1844" s="419" t="e">
        <f>IF(Tabla46[[#This Row],[Tipos de Acciones]]="","",CONCATENATE(Tabla46[[#This Row],[POA]],".",Tabla46[[#This Row],[SRS]],".",Tabla46[[#This Row],[AREA]],".",Tabla46[[#This Row],[TIPO]]))</f>
        <v>#REF!</v>
      </c>
      <c r="C1844" s="419" t="e">
        <f>IF(Tabla46[[#This Row],[Tipos de Acciones]]="","",'Formulario PPGR1'!#REF!)</f>
        <v>#REF!</v>
      </c>
      <c r="D1844" s="419" t="e">
        <f>IF(Tabla46[[#This Row],[Tipos de Acciones]]="","",'Formulario PPGR1'!#REF!)</f>
        <v>#REF!</v>
      </c>
      <c r="E1844" s="419" t="e">
        <f>IF(Tabla46[[#This Row],[Tipos de Acciones]]="","",'Formulario PPGR1'!#REF!)</f>
        <v>#REF!</v>
      </c>
      <c r="F1844" s="419" t="e">
        <f>IF(Tabla46[[#This Row],[Tipos de Acciones]]="","",'Formulario PPGR1'!#REF!)</f>
        <v>#REF!</v>
      </c>
      <c r="G1844" s="416" t="s">
        <v>936</v>
      </c>
      <c r="H1844" s="416" t="s">
        <v>2221</v>
      </c>
      <c r="I1844" s="417" t="s">
        <v>2233</v>
      </c>
      <c r="J1844" s="416" t="s">
        <v>2234</v>
      </c>
      <c r="K1844" s="418" t="s">
        <v>2235</v>
      </c>
      <c r="L1844" s="416" t="s">
        <v>469</v>
      </c>
      <c r="M1844" s="316" t="s">
        <v>2334</v>
      </c>
      <c r="N1844" s="316" t="s">
        <v>1156</v>
      </c>
      <c r="O1844" s="415" t="s">
        <v>2200</v>
      </c>
      <c r="P1844" s="318" t="s">
        <v>1156</v>
      </c>
      <c r="Q1844" s="293" t="s">
        <v>2201</v>
      </c>
      <c r="R1844" s="293">
        <v>1</v>
      </c>
      <c r="S1844" s="517">
        <v>8270</v>
      </c>
      <c r="T1844" s="520" t="e">
        <f>+[1]!Tabla46[[#This Row],[Precio Unitario]]*[1]!Tabla46[[#This Row],[Cantidad de Insumos]]</f>
        <v>#REF!</v>
      </c>
      <c r="U1844" s="414">
        <v>239301</v>
      </c>
      <c r="V1844" s="328" t="s">
        <v>926</v>
      </c>
      <c r="W1844" s="420"/>
    </row>
    <row r="1845" spans="2:23" ht="18.75" hidden="1" customHeight="1" x14ac:dyDescent="0.2">
      <c r="B1845" s="419" t="e">
        <f>IF(Tabla46[[#This Row],[Tipos de Acciones]]="","",CONCATENATE(Tabla46[[#This Row],[POA]],".",Tabla46[[#This Row],[SRS]],".",Tabla46[[#This Row],[AREA]],".",Tabla46[[#This Row],[TIPO]]))</f>
        <v>#REF!</v>
      </c>
      <c r="C1845" s="419" t="e">
        <f>IF(Tabla46[[#This Row],[Tipos de Acciones]]="","",'Formulario PPGR1'!#REF!)</f>
        <v>#REF!</v>
      </c>
      <c r="D1845" s="419" t="e">
        <f>IF(Tabla46[[#This Row],[Tipos de Acciones]]="","",'Formulario PPGR1'!#REF!)</f>
        <v>#REF!</v>
      </c>
      <c r="E1845" s="419" t="e">
        <f>IF(Tabla46[[#This Row],[Tipos de Acciones]]="","",'Formulario PPGR1'!#REF!)</f>
        <v>#REF!</v>
      </c>
      <c r="F1845" s="419" t="e">
        <f>IF(Tabla46[[#This Row],[Tipos de Acciones]]="","",'Formulario PPGR1'!#REF!)</f>
        <v>#REF!</v>
      </c>
      <c r="G1845" s="416" t="s">
        <v>936</v>
      </c>
      <c r="H1845" s="416" t="s">
        <v>2221</v>
      </c>
      <c r="I1845" s="417" t="s">
        <v>2241</v>
      </c>
      <c r="J1845" s="416" t="s">
        <v>2241</v>
      </c>
      <c r="K1845" s="418" t="s">
        <v>2242</v>
      </c>
      <c r="L1845" s="416" t="s">
        <v>469</v>
      </c>
      <c r="M1845" s="316" t="s">
        <v>2334</v>
      </c>
      <c r="N1845" s="316" t="s">
        <v>1156</v>
      </c>
      <c r="O1845" s="415" t="s">
        <v>2200</v>
      </c>
      <c r="P1845" s="318" t="s">
        <v>1156</v>
      </c>
      <c r="Q1845" s="293" t="s">
        <v>2201</v>
      </c>
      <c r="R1845" s="293">
        <v>2</v>
      </c>
      <c r="S1845" s="517">
        <v>980</v>
      </c>
      <c r="T1845" s="520" t="e">
        <f>+[1]!Tabla46[[#This Row],[Precio Unitario]]*[1]!Tabla46[[#This Row],[Cantidad de Insumos]]</f>
        <v>#REF!</v>
      </c>
      <c r="U1845" s="414">
        <v>239301</v>
      </c>
      <c r="V1845" s="328" t="s">
        <v>926</v>
      </c>
      <c r="W1845" s="420"/>
    </row>
    <row r="1846" spans="2:23" ht="18.75" hidden="1" customHeight="1" x14ac:dyDescent="0.2">
      <c r="B1846" s="419" t="e">
        <f>IF(Tabla46[[#This Row],[Tipos de Acciones]]="","",CONCATENATE(Tabla46[[#This Row],[POA]],".",Tabla46[[#This Row],[SRS]],".",Tabla46[[#This Row],[AREA]],".",Tabla46[[#This Row],[TIPO]]))</f>
        <v>#REF!</v>
      </c>
      <c r="C1846" s="419" t="e">
        <f>IF(Tabla46[[#This Row],[Tipos de Acciones]]="","",'Formulario PPGR1'!#REF!)</f>
        <v>#REF!</v>
      </c>
      <c r="D1846" s="419" t="e">
        <f>IF(Tabla46[[#This Row],[Tipos de Acciones]]="","",'Formulario PPGR1'!#REF!)</f>
        <v>#REF!</v>
      </c>
      <c r="E1846" s="419" t="e">
        <f>IF(Tabla46[[#This Row],[Tipos de Acciones]]="","",'Formulario PPGR1'!#REF!)</f>
        <v>#REF!</v>
      </c>
      <c r="F1846" s="419" t="e">
        <f>IF(Tabla46[[#This Row],[Tipos de Acciones]]="","",'Formulario PPGR1'!#REF!)</f>
        <v>#REF!</v>
      </c>
      <c r="G1846" s="416" t="s">
        <v>936</v>
      </c>
      <c r="H1846" s="416" t="s">
        <v>2221</v>
      </c>
      <c r="I1846" s="417" t="s">
        <v>2241</v>
      </c>
      <c r="J1846" s="416" t="s">
        <v>2241</v>
      </c>
      <c r="K1846" s="418" t="s">
        <v>2243</v>
      </c>
      <c r="L1846" s="416" t="s">
        <v>469</v>
      </c>
      <c r="M1846" s="316" t="s">
        <v>2334</v>
      </c>
      <c r="N1846" s="316" t="s">
        <v>1156</v>
      </c>
      <c r="O1846" s="415" t="s">
        <v>2200</v>
      </c>
      <c r="P1846" s="318" t="s">
        <v>1156</v>
      </c>
      <c r="Q1846" s="293" t="s">
        <v>2201</v>
      </c>
      <c r="R1846" s="293">
        <v>2</v>
      </c>
      <c r="S1846" s="517">
        <v>3520</v>
      </c>
      <c r="T1846" s="520" t="e">
        <f>+[1]!Tabla46[[#This Row],[Precio Unitario]]*[1]!Tabla46[[#This Row],[Cantidad de Insumos]]</f>
        <v>#REF!</v>
      </c>
      <c r="U1846" s="414">
        <v>239301</v>
      </c>
      <c r="V1846" s="328" t="s">
        <v>926</v>
      </c>
      <c r="W1846" s="420"/>
    </row>
    <row r="1847" spans="2:23" ht="18.75" hidden="1" customHeight="1" x14ac:dyDescent="0.2">
      <c r="B1847" s="419" t="e">
        <f>IF(Tabla46[[#This Row],[Tipos de Acciones]]="","",CONCATENATE(Tabla46[[#This Row],[POA]],".",Tabla46[[#This Row],[SRS]],".",Tabla46[[#This Row],[AREA]],".",Tabla46[[#This Row],[TIPO]]))</f>
        <v>#REF!</v>
      </c>
      <c r="C1847" s="419" t="e">
        <f>IF(Tabla46[[#This Row],[Tipos de Acciones]]="","",'Formulario PPGR1'!#REF!)</f>
        <v>#REF!</v>
      </c>
      <c r="D1847" s="419" t="e">
        <f>IF(Tabla46[[#This Row],[Tipos de Acciones]]="","",'Formulario PPGR1'!#REF!)</f>
        <v>#REF!</v>
      </c>
      <c r="E1847" s="419" t="e">
        <f>IF(Tabla46[[#This Row],[Tipos de Acciones]]="","",'Formulario PPGR1'!#REF!)</f>
        <v>#REF!</v>
      </c>
      <c r="F1847" s="419" t="e">
        <f>IF(Tabla46[[#This Row],[Tipos de Acciones]]="","",'Formulario PPGR1'!#REF!)</f>
        <v>#REF!</v>
      </c>
      <c r="G1847" s="416" t="s">
        <v>936</v>
      </c>
      <c r="H1847" s="416" t="s">
        <v>2221</v>
      </c>
      <c r="I1847" s="417" t="s">
        <v>2236</v>
      </c>
      <c r="J1847" s="416" t="s">
        <v>2236</v>
      </c>
      <c r="K1847" s="418" t="s">
        <v>2239</v>
      </c>
      <c r="L1847" s="416" t="s">
        <v>469</v>
      </c>
      <c r="M1847" s="316" t="s">
        <v>2334</v>
      </c>
      <c r="N1847" s="316" t="s">
        <v>1156</v>
      </c>
      <c r="O1847" s="415" t="s">
        <v>2200</v>
      </c>
      <c r="P1847" s="318" t="s">
        <v>1156</v>
      </c>
      <c r="Q1847" s="293" t="s">
        <v>2201</v>
      </c>
      <c r="R1847" s="293">
        <v>2</v>
      </c>
      <c r="S1847" s="517">
        <v>15733.33</v>
      </c>
      <c r="T1847" s="520" t="e">
        <f>+[1]!Tabla46[[#This Row],[Precio Unitario]]*[1]!Tabla46[[#This Row],[Cantidad de Insumos]]</f>
        <v>#REF!</v>
      </c>
      <c r="U1847" s="414">
        <v>239301</v>
      </c>
      <c r="V1847" s="328" t="s">
        <v>926</v>
      </c>
      <c r="W1847" s="420"/>
    </row>
    <row r="1848" spans="2:23" ht="18.75" hidden="1" customHeight="1" x14ac:dyDescent="0.2">
      <c r="B1848" s="419" t="e">
        <f>IF(Tabla46[[#This Row],[Tipos de Acciones]]="","",CONCATENATE(Tabla46[[#This Row],[POA]],".",Tabla46[[#This Row],[SRS]],".",Tabla46[[#This Row],[AREA]],".",Tabla46[[#This Row],[TIPO]]))</f>
        <v>#REF!</v>
      </c>
      <c r="C1848" s="419" t="e">
        <f>IF(Tabla46[[#This Row],[Tipos de Acciones]]="","",'Formulario PPGR1'!#REF!)</f>
        <v>#REF!</v>
      </c>
      <c r="D1848" s="419" t="e">
        <f>IF(Tabla46[[#This Row],[Tipos de Acciones]]="","",'Formulario PPGR1'!#REF!)</f>
        <v>#REF!</v>
      </c>
      <c r="E1848" s="419" t="e">
        <f>IF(Tabla46[[#This Row],[Tipos de Acciones]]="","",'Formulario PPGR1'!#REF!)</f>
        <v>#REF!</v>
      </c>
      <c r="F1848" s="419" t="e">
        <f>IF(Tabla46[[#This Row],[Tipos de Acciones]]="","",'Formulario PPGR1'!#REF!)</f>
        <v>#REF!</v>
      </c>
      <c r="G1848" s="416" t="s">
        <v>936</v>
      </c>
      <c r="H1848" s="416" t="s">
        <v>2221</v>
      </c>
      <c r="I1848" s="417" t="s">
        <v>2236</v>
      </c>
      <c r="J1848" s="416" t="s">
        <v>2236</v>
      </c>
      <c r="K1848" s="418" t="s">
        <v>2240</v>
      </c>
      <c r="L1848" s="416" t="s">
        <v>469</v>
      </c>
      <c r="M1848" s="316" t="s">
        <v>2334</v>
      </c>
      <c r="N1848" s="316" t="s">
        <v>1156</v>
      </c>
      <c r="O1848" s="415" t="s">
        <v>2200</v>
      </c>
      <c r="P1848" s="318" t="s">
        <v>1156</v>
      </c>
      <c r="Q1848" s="293" t="s">
        <v>2201</v>
      </c>
      <c r="R1848" s="293">
        <v>2</v>
      </c>
      <c r="S1848" s="517">
        <v>4500</v>
      </c>
      <c r="T1848" s="520" t="e">
        <f>+[1]!Tabla46[[#This Row],[Precio Unitario]]*[1]!Tabla46[[#This Row],[Cantidad de Insumos]]</f>
        <v>#REF!</v>
      </c>
      <c r="U1848" s="414">
        <v>239301</v>
      </c>
      <c r="V1848" s="328" t="s">
        <v>926</v>
      </c>
      <c r="W1848" s="420"/>
    </row>
    <row r="1849" spans="2:23" ht="18.75" hidden="1" customHeight="1" x14ac:dyDescent="0.2">
      <c r="B1849" s="419" t="e">
        <f>IF(Tabla46[[#This Row],[Tipos de Acciones]]="","",CONCATENATE(Tabla46[[#This Row],[POA]],".",Tabla46[[#This Row],[SRS]],".",Tabla46[[#This Row],[AREA]],".",Tabla46[[#This Row],[TIPO]]))</f>
        <v>#REF!</v>
      </c>
      <c r="C1849" s="419" t="e">
        <f>IF(Tabla46[[#This Row],[Tipos de Acciones]]="","",'Formulario PPGR1'!#REF!)</f>
        <v>#REF!</v>
      </c>
      <c r="D1849" s="419" t="e">
        <f>IF(Tabla46[[#This Row],[Tipos de Acciones]]="","",'Formulario PPGR1'!#REF!)</f>
        <v>#REF!</v>
      </c>
      <c r="E1849" s="419" t="e">
        <f>IF(Tabla46[[#This Row],[Tipos de Acciones]]="","",'Formulario PPGR1'!#REF!)</f>
        <v>#REF!</v>
      </c>
      <c r="F1849" s="419" t="e">
        <f>IF(Tabla46[[#This Row],[Tipos de Acciones]]="","",'Formulario PPGR1'!#REF!)</f>
        <v>#REF!</v>
      </c>
      <c r="G1849" s="416" t="s">
        <v>936</v>
      </c>
      <c r="H1849" s="416" t="s">
        <v>2209</v>
      </c>
      <c r="I1849" s="417" t="s">
        <v>2200</v>
      </c>
      <c r="J1849" s="416" t="s">
        <v>2248</v>
      </c>
      <c r="K1849" s="418" t="s">
        <v>2248</v>
      </c>
      <c r="L1849" s="416" t="s">
        <v>469</v>
      </c>
      <c r="M1849" s="316" t="s">
        <v>2334</v>
      </c>
      <c r="N1849" s="316" t="s">
        <v>1156</v>
      </c>
      <c r="O1849" s="415" t="s">
        <v>2200</v>
      </c>
      <c r="P1849" s="318" t="s">
        <v>1156</v>
      </c>
      <c r="Q1849" s="293" t="s">
        <v>2201</v>
      </c>
      <c r="R1849" s="293">
        <v>1</v>
      </c>
      <c r="S1849" s="517">
        <v>30000</v>
      </c>
      <c r="T1849" s="520" t="e">
        <f>+[1]!Tabla46[[#This Row],[Precio Unitario]]*[1]!Tabla46[[#This Row],[Cantidad de Insumos]]</f>
        <v>#REF!</v>
      </c>
      <c r="U1849" s="414">
        <v>265801</v>
      </c>
      <c r="V1849" s="328" t="s">
        <v>926</v>
      </c>
      <c r="W1849" s="420"/>
    </row>
    <row r="1850" spans="2:23" ht="18.75" hidden="1" customHeight="1" x14ac:dyDescent="0.2">
      <c r="B1850" s="419" t="e">
        <f>IF(Tabla46[[#This Row],[Tipos de Acciones]]="","",CONCATENATE(Tabla46[[#This Row],[POA]],".",Tabla46[[#This Row],[SRS]],".",Tabla46[[#This Row],[AREA]],".",Tabla46[[#This Row],[TIPO]]))</f>
        <v>#REF!</v>
      </c>
      <c r="C1850" s="419" t="e">
        <f>IF(Tabla46[[#This Row],[Tipos de Acciones]]="","",'Formulario PPGR1'!#REF!)</f>
        <v>#REF!</v>
      </c>
      <c r="D1850" s="419" t="e">
        <f>IF(Tabla46[[#This Row],[Tipos de Acciones]]="","",'Formulario PPGR1'!#REF!)</f>
        <v>#REF!</v>
      </c>
      <c r="E1850" s="419" t="e">
        <f>IF(Tabla46[[#This Row],[Tipos de Acciones]]="","",'Formulario PPGR1'!#REF!)</f>
        <v>#REF!</v>
      </c>
      <c r="F1850" s="419" t="e">
        <f>IF(Tabla46[[#This Row],[Tipos de Acciones]]="","",'Formulario PPGR1'!#REF!)</f>
        <v>#REF!</v>
      </c>
      <c r="G1850" s="416" t="s">
        <v>934</v>
      </c>
      <c r="H1850" s="416" t="s">
        <v>2209</v>
      </c>
      <c r="I1850" s="417" t="s">
        <v>2200</v>
      </c>
      <c r="J1850" s="416" t="s">
        <v>2248</v>
      </c>
      <c r="K1850" s="418" t="s">
        <v>2248</v>
      </c>
      <c r="L1850" s="416" t="s">
        <v>469</v>
      </c>
      <c r="M1850" s="316" t="s">
        <v>2334</v>
      </c>
      <c r="N1850" s="316" t="s">
        <v>1156</v>
      </c>
      <c r="O1850" s="415" t="s">
        <v>2200</v>
      </c>
      <c r="P1850" s="318" t="s">
        <v>1156</v>
      </c>
      <c r="Q1850" s="293" t="s">
        <v>2201</v>
      </c>
      <c r="R1850" s="293">
        <v>3</v>
      </c>
      <c r="S1850" s="517">
        <v>5000</v>
      </c>
      <c r="T1850" s="520" t="e">
        <f>+[1]!Tabla46[[#This Row],[Precio Unitario]]*[1]!Tabla46[[#This Row],[Cantidad de Insumos]]</f>
        <v>#REF!</v>
      </c>
      <c r="U1850" s="414">
        <v>265801</v>
      </c>
      <c r="V1850" s="328" t="s">
        <v>926</v>
      </c>
      <c r="W1850" s="420"/>
    </row>
    <row r="1851" spans="2:23" ht="18.75" hidden="1" customHeight="1" x14ac:dyDescent="0.2">
      <c r="B1851" s="419" t="e">
        <f>IF(Tabla46[[#This Row],[Tipos de Acciones]]="","",CONCATENATE(Tabla46[[#This Row],[POA]],".",Tabla46[[#This Row],[SRS]],".",Tabla46[[#This Row],[AREA]],".",Tabla46[[#This Row],[TIPO]]))</f>
        <v>#REF!</v>
      </c>
      <c r="C1851" s="419" t="e">
        <f>IF(Tabla46[[#This Row],[Tipos de Acciones]]="","",'Formulario PPGR1'!#REF!)</f>
        <v>#REF!</v>
      </c>
      <c r="D1851" s="419" t="e">
        <f>IF(Tabla46[[#This Row],[Tipos de Acciones]]="","",'Formulario PPGR1'!#REF!)</f>
        <v>#REF!</v>
      </c>
      <c r="E1851" s="419" t="e">
        <f>IF(Tabla46[[#This Row],[Tipos de Acciones]]="","",'Formulario PPGR1'!#REF!)</f>
        <v>#REF!</v>
      </c>
      <c r="F1851" s="419" t="e">
        <f>IF(Tabla46[[#This Row],[Tipos de Acciones]]="","",'Formulario PPGR1'!#REF!)</f>
        <v>#REF!</v>
      </c>
      <c r="G1851" s="416" t="s">
        <v>936</v>
      </c>
      <c r="H1851" s="416" t="s">
        <v>2221</v>
      </c>
      <c r="I1851" s="417" t="s">
        <v>2244</v>
      </c>
      <c r="J1851" s="416" t="s">
        <v>2244</v>
      </c>
      <c r="K1851" s="418" t="s">
        <v>2245</v>
      </c>
      <c r="L1851" s="416" t="s">
        <v>469</v>
      </c>
      <c r="M1851" s="316" t="s">
        <v>2334</v>
      </c>
      <c r="N1851" s="316" t="s">
        <v>1156</v>
      </c>
      <c r="O1851" s="415" t="s">
        <v>2200</v>
      </c>
      <c r="P1851" s="318" t="s">
        <v>1156</v>
      </c>
      <c r="Q1851" s="293" t="s">
        <v>2201</v>
      </c>
      <c r="R1851" s="293">
        <v>1</v>
      </c>
      <c r="S1851" s="517">
        <v>14666.65</v>
      </c>
      <c r="T1851" s="520" t="e">
        <f>+[1]!Tabla46[[#This Row],[Precio Unitario]]*[1]!Tabla46[[#This Row],[Cantidad de Insumos]]</f>
        <v>#REF!</v>
      </c>
      <c r="U1851" s="414">
        <v>239601</v>
      </c>
      <c r="V1851" s="328" t="s">
        <v>926</v>
      </c>
      <c r="W1851" s="420"/>
    </row>
    <row r="1852" spans="2:23" ht="18.75" hidden="1" customHeight="1" x14ac:dyDescent="0.2">
      <c r="B1852" s="419" t="e">
        <f>IF(Tabla46[[#This Row],[Tipos de Acciones]]="","",CONCATENATE(Tabla46[[#This Row],[POA]],".",Tabla46[[#This Row],[SRS]],".",Tabla46[[#This Row],[AREA]],".",Tabla46[[#This Row],[TIPO]]))</f>
        <v>#REF!</v>
      </c>
      <c r="C1852" s="419" t="e">
        <f>IF(Tabla46[[#This Row],[Tipos de Acciones]]="","",'Formulario PPGR1'!#REF!)</f>
        <v>#REF!</v>
      </c>
      <c r="D1852" s="419" t="e">
        <f>IF(Tabla46[[#This Row],[Tipos de Acciones]]="","",'Formulario PPGR1'!#REF!)</f>
        <v>#REF!</v>
      </c>
      <c r="E1852" s="419" t="e">
        <f>IF(Tabla46[[#This Row],[Tipos de Acciones]]="","",'Formulario PPGR1'!#REF!)</f>
        <v>#REF!</v>
      </c>
      <c r="F1852" s="419" t="e">
        <f>IF(Tabla46[[#This Row],[Tipos de Acciones]]="","",'Formulario PPGR1'!#REF!)</f>
        <v>#REF!</v>
      </c>
      <c r="G1852" s="416" t="s">
        <v>936</v>
      </c>
      <c r="H1852" s="416" t="s">
        <v>2221</v>
      </c>
      <c r="I1852" s="417" t="s">
        <v>2246</v>
      </c>
      <c r="J1852" s="416" t="s">
        <v>2246</v>
      </c>
      <c r="K1852" s="418" t="s">
        <v>2247</v>
      </c>
      <c r="L1852" s="416" t="s">
        <v>469</v>
      </c>
      <c r="M1852" s="316" t="s">
        <v>2334</v>
      </c>
      <c r="N1852" s="316" t="s">
        <v>1156</v>
      </c>
      <c r="O1852" s="415" t="s">
        <v>2200</v>
      </c>
      <c r="P1852" s="318" t="s">
        <v>1156</v>
      </c>
      <c r="Q1852" s="293" t="s">
        <v>2201</v>
      </c>
      <c r="R1852" s="293">
        <v>1</v>
      </c>
      <c r="S1852" s="517">
        <v>257712</v>
      </c>
      <c r="T1852" s="520" t="e">
        <f>+[1]!Tabla46[[#This Row],[Precio Unitario]]*[1]!Tabla46[[#This Row],[Cantidad de Insumos]]</f>
        <v>#REF!</v>
      </c>
      <c r="U1852" s="414">
        <v>261401</v>
      </c>
      <c r="V1852" s="328" t="s">
        <v>926</v>
      </c>
      <c r="W1852" s="420"/>
    </row>
    <row r="1853" spans="2:23" ht="18.75" hidden="1" customHeight="1" x14ac:dyDescent="0.2">
      <c r="B1853" s="419" t="e">
        <f>IF(Tabla46[[#This Row],[Tipos de Acciones]]="","",CONCATENATE(Tabla46[[#This Row],[POA]],".",Tabla46[[#This Row],[SRS]],".",Tabla46[[#This Row],[AREA]],".",Tabla46[[#This Row],[TIPO]]))</f>
        <v>#REF!</v>
      </c>
      <c r="C1853" s="419" t="e">
        <f>IF(Tabla46[[#This Row],[Tipos de Acciones]]="","",'Formulario PPGR1'!#REF!)</f>
        <v>#REF!</v>
      </c>
      <c r="D1853" s="419" t="e">
        <f>IF(Tabla46[[#This Row],[Tipos de Acciones]]="","",'Formulario PPGR1'!#REF!)</f>
        <v>#REF!</v>
      </c>
      <c r="E1853" s="419" t="e">
        <f>IF(Tabla46[[#This Row],[Tipos de Acciones]]="","",'Formulario PPGR1'!#REF!)</f>
        <v>#REF!</v>
      </c>
      <c r="F1853" s="419" t="e">
        <f>IF(Tabla46[[#This Row],[Tipos de Acciones]]="","",'Formulario PPGR1'!#REF!)</f>
        <v>#REF!</v>
      </c>
      <c r="G1853" s="416" t="s">
        <v>936</v>
      </c>
      <c r="H1853" s="416" t="s">
        <v>2221</v>
      </c>
      <c r="I1853" s="417" t="s">
        <v>2236</v>
      </c>
      <c r="J1853" s="416" t="s">
        <v>2236</v>
      </c>
      <c r="K1853" s="418" t="s">
        <v>2238</v>
      </c>
      <c r="L1853" s="416" t="s">
        <v>469</v>
      </c>
      <c r="M1853" s="316" t="s">
        <v>2334</v>
      </c>
      <c r="N1853" s="316" t="s">
        <v>1156</v>
      </c>
      <c r="O1853" s="415" t="s">
        <v>2200</v>
      </c>
      <c r="P1853" s="318" t="s">
        <v>1156</v>
      </c>
      <c r="Q1853" s="293" t="s">
        <v>2201</v>
      </c>
      <c r="R1853" s="293">
        <v>2</v>
      </c>
      <c r="S1853" s="517">
        <v>4500</v>
      </c>
      <c r="T1853" s="520" t="e">
        <f>+[1]!Tabla46[[#This Row],[Precio Unitario]]*[1]!Tabla46[[#This Row],[Cantidad de Insumos]]</f>
        <v>#REF!</v>
      </c>
      <c r="U1853" s="414">
        <v>239301</v>
      </c>
      <c r="V1853" s="328" t="s">
        <v>926</v>
      </c>
      <c r="W1853" s="420"/>
    </row>
    <row r="1854" spans="2:23" ht="18.75" hidden="1" customHeight="1" x14ac:dyDescent="0.2">
      <c r="B1854" s="419" t="e">
        <f>IF(Tabla46[[#This Row],[Tipos de Acciones]]="","",CONCATENATE(Tabla46[[#This Row],[POA]],".",Tabla46[[#This Row],[SRS]],".",Tabla46[[#This Row],[AREA]],".",Tabla46[[#This Row],[TIPO]]))</f>
        <v>#REF!</v>
      </c>
      <c r="C1854" s="419" t="e">
        <f>IF(Tabla46[[#This Row],[Tipos de Acciones]]="","",'Formulario PPGR1'!#REF!)</f>
        <v>#REF!</v>
      </c>
      <c r="D1854" s="419" t="e">
        <f>IF(Tabla46[[#This Row],[Tipos de Acciones]]="","",'Formulario PPGR1'!#REF!)</f>
        <v>#REF!</v>
      </c>
      <c r="E1854" s="419" t="e">
        <f>IF(Tabla46[[#This Row],[Tipos de Acciones]]="","",'Formulario PPGR1'!#REF!)</f>
        <v>#REF!</v>
      </c>
      <c r="F1854" s="419" t="e">
        <f>IF(Tabla46[[#This Row],[Tipos de Acciones]]="","",'Formulario PPGR1'!#REF!)</f>
        <v>#REF!</v>
      </c>
      <c r="G1854" s="416" t="s">
        <v>936</v>
      </c>
      <c r="H1854" s="416" t="s">
        <v>2221</v>
      </c>
      <c r="I1854" s="417" t="s">
        <v>2227</v>
      </c>
      <c r="J1854" s="416" t="s">
        <v>2227</v>
      </c>
      <c r="K1854" s="418" t="s">
        <v>2228</v>
      </c>
      <c r="L1854" s="416" t="s">
        <v>469</v>
      </c>
      <c r="M1854" s="316" t="s">
        <v>2334</v>
      </c>
      <c r="N1854" s="316" t="s">
        <v>1156</v>
      </c>
      <c r="O1854" s="415" t="s">
        <v>2200</v>
      </c>
      <c r="P1854" s="318" t="s">
        <v>1156</v>
      </c>
      <c r="Q1854" s="293" t="s">
        <v>2201</v>
      </c>
      <c r="R1854" s="293">
        <v>1</v>
      </c>
      <c r="S1854" s="517">
        <v>12836.04</v>
      </c>
      <c r="T1854" s="520" t="e">
        <f>+[1]!Tabla46[[#This Row],[Precio Unitario]]*[1]!Tabla46[[#This Row],[Cantidad de Insumos]]</f>
        <v>#REF!</v>
      </c>
      <c r="U1854" s="414">
        <v>239301</v>
      </c>
      <c r="V1854" s="328" t="s">
        <v>926</v>
      </c>
      <c r="W1854" s="420"/>
    </row>
    <row r="1855" spans="2:23" ht="18.75" customHeight="1" x14ac:dyDescent="0.2">
      <c r="B1855" s="419" t="e">
        <f>IF(Tabla46[[#This Row],[Tipos de Acciones]]="","",CONCATENATE(Tabla46[[#This Row],[POA]],".",Tabla46[[#This Row],[SRS]],".",Tabla46[[#This Row],[AREA]],".",Tabla46[[#This Row],[TIPO]]))</f>
        <v>#REF!</v>
      </c>
      <c r="C1855" s="419" t="e">
        <f>IF(Tabla46[[#This Row],[Tipos de Acciones]]="","",'Formulario PPGR1'!#REF!)</f>
        <v>#REF!</v>
      </c>
      <c r="D1855" s="419" t="e">
        <f>IF(Tabla46[[#This Row],[Tipos de Acciones]]="","",'Formulario PPGR1'!#REF!)</f>
        <v>#REF!</v>
      </c>
      <c r="E1855" s="419" t="e">
        <f>IF(Tabla46[[#This Row],[Tipos de Acciones]]="","",'Formulario PPGR1'!#REF!)</f>
        <v>#REF!</v>
      </c>
      <c r="F1855" s="419" t="e">
        <f>IF(Tabla46[[#This Row],[Tipos de Acciones]]="","",'Formulario PPGR1'!#REF!)</f>
        <v>#REF!</v>
      </c>
      <c r="G1855" s="416" t="s">
        <v>936</v>
      </c>
      <c r="H1855" s="416" t="s">
        <v>2221</v>
      </c>
      <c r="I1855" s="417" t="s">
        <v>2229</v>
      </c>
      <c r="J1855" s="416" t="s">
        <v>2229</v>
      </c>
      <c r="K1855" s="418" t="s">
        <v>2230</v>
      </c>
      <c r="L1855" s="416" t="s">
        <v>469</v>
      </c>
      <c r="M1855" s="316" t="s">
        <v>2334</v>
      </c>
      <c r="N1855" s="316" t="s">
        <v>1156</v>
      </c>
      <c r="O1855" s="415" t="s">
        <v>2200</v>
      </c>
      <c r="P1855" s="318" t="s">
        <v>1156</v>
      </c>
      <c r="Q1855" s="293" t="s">
        <v>2201</v>
      </c>
      <c r="R1855" s="293">
        <v>1</v>
      </c>
      <c r="S1855" s="517">
        <v>180000</v>
      </c>
      <c r="T1855" s="520" t="e">
        <f>+[1]!Tabla46[[#This Row],[Precio Unitario]]*[1]!Tabla46[[#This Row],[Cantidad de Insumos]]</f>
        <v>#REF!</v>
      </c>
      <c r="U1855" s="414">
        <v>263101</v>
      </c>
      <c r="V1855" s="328" t="s">
        <v>926</v>
      </c>
      <c r="W1855" s="420"/>
    </row>
    <row r="1856" spans="2:23" ht="18.75" hidden="1" customHeight="1" x14ac:dyDescent="0.2">
      <c r="B1856" s="419" t="e">
        <f>IF(Tabla46[[#This Row],[Tipos de Acciones]]="","",CONCATENATE(Tabla46[[#This Row],[POA]],".",Tabla46[[#This Row],[SRS]],".",Tabla46[[#This Row],[AREA]],".",Tabla46[[#This Row],[TIPO]]))</f>
        <v>#REF!</v>
      </c>
      <c r="C1856" s="419" t="e">
        <f>IF(Tabla46[[#This Row],[Tipos de Acciones]]="","",'Formulario PPGR1'!#REF!)</f>
        <v>#REF!</v>
      </c>
      <c r="D1856" s="419" t="e">
        <f>IF(Tabla46[[#This Row],[Tipos de Acciones]]="","",'Formulario PPGR1'!#REF!)</f>
        <v>#REF!</v>
      </c>
      <c r="E1856" s="419" t="e">
        <f>IF(Tabla46[[#This Row],[Tipos de Acciones]]="","",'Formulario PPGR1'!#REF!)</f>
        <v>#REF!</v>
      </c>
      <c r="F1856" s="419" t="e">
        <f>IF(Tabla46[[#This Row],[Tipos de Acciones]]="","",'Formulario PPGR1'!#REF!)</f>
        <v>#REF!</v>
      </c>
      <c r="G1856" s="416" t="s">
        <v>934</v>
      </c>
      <c r="H1856" s="416" t="s">
        <v>2206</v>
      </c>
      <c r="I1856" s="417" t="s">
        <v>2212</v>
      </c>
      <c r="J1856" s="416" t="s">
        <v>2212</v>
      </c>
      <c r="K1856" s="418" t="s">
        <v>2213</v>
      </c>
      <c r="L1856" s="416" t="s">
        <v>469</v>
      </c>
      <c r="M1856" s="316" t="s">
        <v>2334</v>
      </c>
      <c r="N1856" s="316" t="s">
        <v>1156</v>
      </c>
      <c r="O1856" s="415" t="s">
        <v>2200</v>
      </c>
      <c r="P1856" s="318" t="s">
        <v>1156</v>
      </c>
      <c r="Q1856" s="293" t="s">
        <v>2201</v>
      </c>
      <c r="R1856" s="293">
        <v>3</v>
      </c>
      <c r="S1856" s="517">
        <v>5000</v>
      </c>
      <c r="T1856" s="520" t="e">
        <f>+[1]!Tabla46[[#This Row],[Precio Unitario]]*[1]!Tabla46[[#This Row],[Cantidad de Insumos]]</f>
        <v>#REF!</v>
      </c>
      <c r="U1856" s="414">
        <v>261301</v>
      </c>
      <c r="V1856" s="328" t="s">
        <v>926</v>
      </c>
      <c r="W1856" s="420"/>
    </row>
    <row r="1857" spans="2:23" ht="18.75" hidden="1" customHeight="1" x14ac:dyDescent="0.2">
      <c r="B1857" s="419" t="e">
        <f>IF(Tabla46[[#This Row],[Tipos de Acciones]]="","",CONCATENATE(Tabla46[[#This Row],[POA]],".",Tabla46[[#This Row],[SRS]],".",Tabla46[[#This Row],[AREA]],".",Tabla46[[#This Row],[TIPO]]))</f>
        <v>#REF!</v>
      </c>
      <c r="C1857" s="419" t="e">
        <f>IF(Tabla46[[#This Row],[Tipos de Acciones]]="","",'Formulario PPGR1'!#REF!)</f>
        <v>#REF!</v>
      </c>
      <c r="D1857" s="419" t="e">
        <f>IF(Tabla46[[#This Row],[Tipos de Acciones]]="","",'Formulario PPGR1'!#REF!)</f>
        <v>#REF!</v>
      </c>
      <c r="E1857" s="419" t="e">
        <f>IF(Tabla46[[#This Row],[Tipos de Acciones]]="","",'Formulario PPGR1'!#REF!)</f>
        <v>#REF!</v>
      </c>
      <c r="F1857" s="419" t="e">
        <f>IF(Tabla46[[#This Row],[Tipos de Acciones]]="","",'Formulario PPGR1'!#REF!)</f>
        <v>#REF!</v>
      </c>
      <c r="G1857" s="416" t="s">
        <v>936</v>
      </c>
      <c r="H1857" s="416" t="s">
        <v>2215</v>
      </c>
      <c r="I1857" s="417" t="s">
        <v>2216</v>
      </c>
      <c r="J1857" s="416" t="s">
        <v>2216</v>
      </c>
      <c r="K1857" s="418" t="s">
        <v>2217</v>
      </c>
      <c r="L1857" s="416" t="s">
        <v>469</v>
      </c>
      <c r="M1857" s="316" t="s">
        <v>2334</v>
      </c>
      <c r="N1857" s="316" t="s">
        <v>1156</v>
      </c>
      <c r="O1857" s="415" t="s">
        <v>2200</v>
      </c>
      <c r="P1857" s="318" t="s">
        <v>1156</v>
      </c>
      <c r="Q1857" s="293" t="s">
        <v>2201</v>
      </c>
      <c r="R1857" s="293">
        <v>1</v>
      </c>
      <c r="S1857" s="517">
        <v>15000</v>
      </c>
      <c r="T1857" s="520" t="e">
        <f>+[1]!Tabla46[[#This Row],[Precio Unitario]]*[1]!Tabla46[[#This Row],[Cantidad de Insumos]]</f>
        <v>#REF!</v>
      </c>
      <c r="U1857" s="414">
        <v>239601</v>
      </c>
      <c r="V1857" s="328" t="s">
        <v>926</v>
      </c>
      <c r="W1857" s="420"/>
    </row>
    <row r="1858" spans="2:23" ht="18.75" hidden="1" customHeight="1" x14ac:dyDescent="0.2">
      <c r="B1858" s="419" t="e">
        <f>IF(Tabla46[[#This Row],[Tipos de Acciones]]="","",CONCATENATE(Tabla46[[#This Row],[POA]],".",Tabla46[[#This Row],[SRS]],".",Tabla46[[#This Row],[AREA]],".",Tabla46[[#This Row],[TIPO]]))</f>
        <v>#REF!</v>
      </c>
      <c r="C1858" s="419" t="e">
        <f>IF(Tabla46[[#This Row],[Tipos de Acciones]]="","",'Formulario PPGR1'!#REF!)</f>
        <v>#REF!</v>
      </c>
      <c r="D1858" s="419" t="e">
        <f>IF(Tabla46[[#This Row],[Tipos de Acciones]]="","",'Formulario PPGR1'!#REF!)</f>
        <v>#REF!</v>
      </c>
      <c r="E1858" s="419" t="e">
        <f>IF(Tabla46[[#This Row],[Tipos de Acciones]]="","",'Formulario PPGR1'!#REF!)</f>
        <v>#REF!</v>
      </c>
      <c r="F1858" s="419" t="e">
        <f>IF(Tabla46[[#This Row],[Tipos de Acciones]]="","",'Formulario PPGR1'!#REF!)</f>
        <v>#REF!</v>
      </c>
      <c r="G1858" s="416" t="s">
        <v>936</v>
      </c>
      <c r="H1858" s="416" t="s">
        <v>2206</v>
      </c>
      <c r="I1858" s="417" t="s">
        <v>2212</v>
      </c>
      <c r="J1858" s="416" t="s">
        <v>2212</v>
      </c>
      <c r="K1858" s="418" t="s">
        <v>2213</v>
      </c>
      <c r="L1858" s="416" t="s">
        <v>469</v>
      </c>
      <c r="M1858" s="316" t="s">
        <v>2335</v>
      </c>
      <c r="N1858" s="316" t="s">
        <v>1156</v>
      </c>
      <c r="O1858" s="415" t="s">
        <v>2200</v>
      </c>
      <c r="P1858" s="318" t="s">
        <v>1156</v>
      </c>
      <c r="Q1858" s="293" t="s">
        <v>2201</v>
      </c>
      <c r="R1858" s="293">
        <v>1</v>
      </c>
      <c r="S1858" s="517">
        <v>56050</v>
      </c>
      <c r="T1858" s="520" t="e">
        <f>+[1]!Tabla46[[#This Row],[Precio Unitario]]*[1]!Tabla46[[#This Row],[Cantidad de Insumos]]</f>
        <v>#REF!</v>
      </c>
      <c r="U1858" s="414">
        <v>261301</v>
      </c>
      <c r="V1858" s="328" t="s">
        <v>926</v>
      </c>
      <c r="W1858" s="420"/>
    </row>
    <row r="1859" spans="2:23" ht="18.75" hidden="1" customHeight="1" x14ac:dyDescent="0.2">
      <c r="B1859" s="419" t="e">
        <f>IF(Tabla46[[#This Row],[Tipos de Acciones]]="","",CONCATENATE(Tabla46[[#This Row],[POA]],".",Tabla46[[#This Row],[SRS]],".",Tabla46[[#This Row],[AREA]],".",Tabla46[[#This Row],[TIPO]]))</f>
        <v>#REF!</v>
      </c>
      <c r="C1859" s="419" t="e">
        <f>IF(Tabla46[[#This Row],[Tipos de Acciones]]="","",'Formulario PPGR1'!#REF!)</f>
        <v>#REF!</v>
      </c>
      <c r="D1859" s="419" t="e">
        <f>IF(Tabla46[[#This Row],[Tipos de Acciones]]="","",'Formulario PPGR1'!#REF!)</f>
        <v>#REF!</v>
      </c>
      <c r="E1859" s="419" t="e">
        <f>IF(Tabla46[[#This Row],[Tipos de Acciones]]="","",'Formulario PPGR1'!#REF!)</f>
        <v>#REF!</v>
      </c>
      <c r="F1859" s="419" t="e">
        <f>IF(Tabla46[[#This Row],[Tipos de Acciones]]="","",'Formulario PPGR1'!#REF!)</f>
        <v>#REF!</v>
      </c>
      <c r="G1859" s="416" t="s">
        <v>934</v>
      </c>
      <c r="H1859" s="416" t="s">
        <v>2206</v>
      </c>
      <c r="I1859" s="417" t="s">
        <v>2212</v>
      </c>
      <c r="J1859" s="416" t="s">
        <v>2212</v>
      </c>
      <c r="K1859" s="418" t="s">
        <v>2213</v>
      </c>
      <c r="L1859" s="416" t="s">
        <v>469</v>
      </c>
      <c r="M1859" s="316" t="s">
        <v>2335</v>
      </c>
      <c r="N1859" s="316" t="s">
        <v>1156</v>
      </c>
      <c r="O1859" s="415" t="s">
        <v>2200</v>
      </c>
      <c r="P1859" s="318" t="s">
        <v>1156</v>
      </c>
      <c r="Q1859" s="293" t="s">
        <v>2201</v>
      </c>
      <c r="R1859" s="293">
        <v>3</v>
      </c>
      <c r="S1859" s="517">
        <v>5000</v>
      </c>
      <c r="T1859" s="520" t="e">
        <f>+[1]!Tabla46[[#This Row],[Precio Unitario]]*[1]!Tabla46[[#This Row],[Cantidad de Insumos]]</f>
        <v>#REF!</v>
      </c>
      <c r="U1859" s="414">
        <v>261301</v>
      </c>
      <c r="V1859" s="328" t="s">
        <v>926</v>
      </c>
      <c r="W1859" s="420"/>
    </row>
    <row r="1860" spans="2:23" ht="18.75" hidden="1" customHeight="1" x14ac:dyDescent="0.2">
      <c r="B1860" s="419" t="e">
        <f>IF(Tabla46[[#This Row],[Tipos de Acciones]]="","",CONCATENATE(Tabla46[[#This Row],[POA]],".",Tabla46[[#This Row],[SRS]],".",Tabla46[[#This Row],[AREA]],".",Tabla46[[#This Row],[TIPO]]))</f>
        <v>#REF!</v>
      </c>
      <c r="C1860" s="419" t="e">
        <f>IF(Tabla46[[#This Row],[Tipos de Acciones]]="","",'Formulario PPGR1'!#REF!)</f>
        <v>#REF!</v>
      </c>
      <c r="D1860" s="419" t="e">
        <f>IF(Tabla46[[#This Row],[Tipos de Acciones]]="","",'Formulario PPGR1'!#REF!)</f>
        <v>#REF!</v>
      </c>
      <c r="E1860" s="419" t="e">
        <f>IF(Tabla46[[#This Row],[Tipos de Acciones]]="","",'Formulario PPGR1'!#REF!)</f>
        <v>#REF!</v>
      </c>
      <c r="F1860" s="419" t="e">
        <f>IF(Tabla46[[#This Row],[Tipos de Acciones]]="","",'Formulario PPGR1'!#REF!)</f>
        <v>#REF!</v>
      </c>
      <c r="G1860" s="416" t="s">
        <v>936</v>
      </c>
      <c r="H1860" s="416" t="s">
        <v>2215</v>
      </c>
      <c r="I1860" s="417" t="s">
        <v>2216</v>
      </c>
      <c r="J1860" s="416" t="s">
        <v>2216</v>
      </c>
      <c r="K1860" s="418" t="s">
        <v>2217</v>
      </c>
      <c r="L1860" s="416" t="s">
        <v>469</v>
      </c>
      <c r="M1860" s="316" t="s">
        <v>2335</v>
      </c>
      <c r="N1860" s="316" t="s">
        <v>1156</v>
      </c>
      <c r="O1860" s="415" t="s">
        <v>2200</v>
      </c>
      <c r="P1860" s="318" t="s">
        <v>1156</v>
      </c>
      <c r="Q1860" s="293" t="s">
        <v>2201</v>
      </c>
      <c r="R1860" s="293">
        <v>1</v>
      </c>
      <c r="S1860" s="517">
        <v>15000</v>
      </c>
      <c r="T1860" s="520" t="e">
        <f>+[1]!Tabla46[[#This Row],[Precio Unitario]]*[1]!Tabla46[[#This Row],[Cantidad de Insumos]]</f>
        <v>#REF!</v>
      </c>
      <c r="U1860" s="414">
        <v>239601</v>
      </c>
      <c r="V1860" s="328" t="s">
        <v>926</v>
      </c>
      <c r="W1860" s="420"/>
    </row>
    <row r="1861" spans="2:23" ht="18.75" hidden="1" customHeight="1" x14ac:dyDescent="0.2">
      <c r="B1861" s="419" t="e">
        <f>IF(Tabla46[[#This Row],[Tipos de Acciones]]="","",CONCATENATE(Tabla46[[#This Row],[POA]],".",Tabla46[[#This Row],[SRS]],".",Tabla46[[#This Row],[AREA]],".",Tabla46[[#This Row],[TIPO]]))</f>
        <v>#REF!</v>
      </c>
      <c r="C1861" s="419" t="e">
        <f>IF(Tabla46[[#This Row],[Tipos de Acciones]]="","",'Formulario PPGR1'!#REF!)</f>
        <v>#REF!</v>
      </c>
      <c r="D1861" s="419" t="e">
        <f>IF(Tabla46[[#This Row],[Tipos de Acciones]]="","",'Formulario PPGR1'!#REF!)</f>
        <v>#REF!</v>
      </c>
      <c r="E1861" s="419" t="e">
        <f>IF(Tabla46[[#This Row],[Tipos de Acciones]]="","",'Formulario PPGR1'!#REF!)</f>
        <v>#REF!</v>
      </c>
      <c r="F1861" s="419" t="e">
        <f>IF(Tabla46[[#This Row],[Tipos de Acciones]]="","",'Formulario PPGR1'!#REF!)</f>
        <v>#REF!</v>
      </c>
      <c r="G1861" s="416" t="s">
        <v>936</v>
      </c>
      <c r="H1861" s="416" t="s">
        <v>2218</v>
      </c>
      <c r="I1861" s="417" t="s">
        <v>2219</v>
      </c>
      <c r="J1861" s="416" t="s">
        <v>2219</v>
      </c>
      <c r="K1861" s="418" t="s">
        <v>2220</v>
      </c>
      <c r="L1861" s="416" t="s">
        <v>469</v>
      </c>
      <c r="M1861" s="316" t="s">
        <v>2335</v>
      </c>
      <c r="N1861" s="316" t="s">
        <v>1156</v>
      </c>
      <c r="O1861" s="415" t="s">
        <v>2200</v>
      </c>
      <c r="P1861" s="318" t="s">
        <v>1156</v>
      </c>
      <c r="Q1861" s="293" t="s">
        <v>2201</v>
      </c>
      <c r="R1861" s="293">
        <v>2</v>
      </c>
      <c r="S1861" s="517">
        <v>8600</v>
      </c>
      <c r="T1861" s="520" t="e">
        <f>+[1]!Tabla46[[#This Row],[Precio Unitario]]*[1]!Tabla46[[#This Row],[Cantidad de Insumos]]</f>
        <v>#REF!</v>
      </c>
      <c r="U1861" s="414">
        <v>239601</v>
      </c>
      <c r="V1861" s="328" t="s">
        <v>926</v>
      </c>
      <c r="W1861" s="420"/>
    </row>
    <row r="1862" spans="2:23" ht="18.75" hidden="1" customHeight="1" x14ac:dyDescent="0.2">
      <c r="B1862" s="419" t="e">
        <f>IF(Tabla46[[#This Row],[Tipos de Acciones]]="","",CONCATENATE(Tabla46[[#This Row],[POA]],".",Tabla46[[#This Row],[SRS]],".",Tabla46[[#This Row],[AREA]],".",Tabla46[[#This Row],[TIPO]]))</f>
        <v>#REF!</v>
      </c>
      <c r="C1862" s="419" t="e">
        <f>IF(Tabla46[[#This Row],[Tipos de Acciones]]="","",'Formulario PPGR1'!#REF!)</f>
        <v>#REF!</v>
      </c>
      <c r="D1862" s="419" t="e">
        <f>IF(Tabla46[[#This Row],[Tipos de Acciones]]="","",'Formulario PPGR1'!#REF!)</f>
        <v>#REF!</v>
      </c>
      <c r="E1862" s="419" t="e">
        <f>IF(Tabla46[[#This Row],[Tipos de Acciones]]="","",'Formulario PPGR1'!#REF!)</f>
        <v>#REF!</v>
      </c>
      <c r="F1862" s="419" t="e">
        <f>IF(Tabla46[[#This Row],[Tipos de Acciones]]="","",'Formulario PPGR1'!#REF!)</f>
        <v>#REF!</v>
      </c>
      <c r="G1862" s="416" t="s">
        <v>936</v>
      </c>
      <c r="H1862" s="416" t="s">
        <v>2221</v>
      </c>
      <c r="I1862" s="417" t="s">
        <v>2222</v>
      </c>
      <c r="J1862" s="416" t="s">
        <v>2222</v>
      </c>
      <c r="K1862" s="418" t="s">
        <v>2223</v>
      </c>
      <c r="L1862" s="416" t="s">
        <v>469</v>
      </c>
      <c r="M1862" s="316" t="s">
        <v>2335</v>
      </c>
      <c r="N1862" s="316" t="s">
        <v>1156</v>
      </c>
      <c r="O1862" s="415" t="s">
        <v>2200</v>
      </c>
      <c r="P1862" s="318" t="s">
        <v>1156</v>
      </c>
      <c r="Q1862" s="293" t="s">
        <v>2201</v>
      </c>
      <c r="R1862" s="293">
        <v>2</v>
      </c>
      <c r="S1862" s="517">
        <v>43660</v>
      </c>
      <c r="T1862" s="520" t="e">
        <f>+[1]!Tabla46[[#This Row],[Precio Unitario]]*[1]!Tabla46[[#This Row],[Cantidad de Insumos]]</f>
        <v>#REF!</v>
      </c>
      <c r="U1862" s="414">
        <v>261901</v>
      </c>
      <c r="V1862" s="328" t="s">
        <v>926</v>
      </c>
      <c r="W1862" s="420"/>
    </row>
    <row r="1863" spans="2:23" ht="18.75" hidden="1" customHeight="1" x14ac:dyDescent="0.2">
      <c r="B1863" s="419" t="e">
        <f>IF(Tabla46[[#This Row],[Tipos de Acciones]]="","",CONCATENATE(Tabla46[[#This Row],[POA]],".",Tabla46[[#This Row],[SRS]],".",Tabla46[[#This Row],[AREA]],".",Tabla46[[#This Row],[TIPO]]))</f>
        <v>#REF!</v>
      </c>
      <c r="C1863" s="419" t="e">
        <f>IF(Tabla46[[#This Row],[Tipos de Acciones]]="","",'Formulario PPGR1'!#REF!)</f>
        <v>#REF!</v>
      </c>
      <c r="D1863" s="419" t="e">
        <f>IF(Tabla46[[#This Row],[Tipos de Acciones]]="","",'Formulario PPGR1'!#REF!)</f>
        <v>#REF!</v>
      </c>
      <c r="E1863" s="419" t="e">
        <f>IF(Tabla46[[#This Row],[Tipos de Acciones]]="","",'Formulario PPGR1'!#REF!)</f>
        <v>#REF!</v>
      </c>
      <c r="F1863" s="419" t="e">
        <f>IF(Tabla46[[#This Row],[Tipos de Acciones]]="","",'Formulario PPGR1'!#REF!)</f>
        <v>#REF!</v>
      </c>
      <c r="G1863" s="416" t="s">
        <v>936</v>
      </c>
      <c r="H1863" s="416" t="s">
        <v>2221</v>
      </c>
      <c r="I1863" s="417" t="s">
        <v>2224</v>
      </c>
      <c r="J1863" s="416" t="s">
        <v>2224</v>
      </c>
      <c r="K1863" s="418" t="s">
        <v>2225</v>
      </c>
      <c r="L1863" s="416" t="s">
        <v>469</v>
      </c>
      <c r="M1863" s="316" t="s">
        <v>2335</v>
      </c>
      <c r="N1863" s="316" t="s">
        <v>1156</v>
      </c>
      <c r="O1863" s="415" t="s">
        <v>2200</v>
      </c>
      <c r="P1863" s="318" t="s">
        <v>1156</v>
      </c>
      <c r="Q1863" s="293" t="s">
        <v>2201</v>
      </c>
      <c r="R1863" s="293">
        <v>1</v>
      </c>
      <c r="S1863" s="517">
        <v>44333.33</v>
      </c>
      <c r="T1863" s="520" t="e">
        <f>+[1]!Tabla46[[#This Row],[Precio Unitario]]*[1]!Tabla46[[#This Row],[Cantidad de Insumos]]</f>
        <v>#REF!</v>
      </c>
      <c r="U1863" s="414">
        <v>239301</v>
      </c>
      <c r="V1863" s="328" t="s">
        <v>926</v>
      </c>
      <c r="W1863" s="420"/>
    </row>
    <row r="1864" spans="2:23" ht="18.75" hidden="1" customHeight="1" x14ac:dyDescent="0.2">
      <c r="B1864" s="419" t="e">
        <f>IF(Tabla46[[#This Row],[Tipos de Acciones]]="","",CONCATENATE(Tabla46[[#This Row],[POA]],".",Tabla46[[#This Row],[SRS]],".",Tabla46[[#This Row],[AREA]],".",Tabla46[[#This Row],[TIPO]]))</f>
        <v>#REF!</v>
      </c>
      <c r="C1864" s="419" t="e">
        <f>IF(Tabla46[[#This Row],[Tipos de Acciones]]="","",'Formulario PPGR1'!#REF!)</f>
        <v>#REF!</v>
      </c>
      <c r="D1864" s="419" t="e">
        <f>IF(Tabla46[[#This Row],[Tipos de Acciones]]="","",'Formulario PPGR1'!#REF!)</f>
        <v>#REF!</v>
      </c>
      <c r="E1864" s="419" t="e">
        <f>IF(Tabla46[[#This Row],[Tipos de Acciones]]="","",'Formulario PPGR1'!#REF!)</f>
        <v>#REF!</v>
      </c>
      <c r="F1864" s="419" t="e">
        <f>IF(Tabla46[[#This Row],[Tipos de Acciones]]="","",'Formulario PPGR1'!#REF!)</f>
        <v>#REF!</v>
      </c>
      <c r="G1864" s="416" t="s">
        <v>936</v>
      </c>
      <c r="H1864" s="416" t="s">
        <v>2221</v>
      </c>
      <c r="I1864" s="417" t="s">
        <v>2222</v>
      </c>
      <c r="J1864" s="416" t="s">
        <v>2222</v>
      </c>
      <c r="K1864" s="418" t="s">
        <v>2226</v>
      </c>
      <c r="L1864" s="416" t="s">
        <v>469</v>
      </c>
      <c r="M1864" s="316" t="s">
        <v>2335</v>
      </c>
      <c r="N1864" s="316" t="s">
        <v>1156</v>
      </c>
      <c r="O1864" s="415" t="s">
        <v>2200</v>
      </c>
      <c r="P1864" s="318" t="s">
        <v>1156</v>
      </c>
      <c r="Q1864" s="293" t="s">
        <v>2201</v>
      </c>
      <c r="R1864" s="293">
        <v>1</v>
      </c>
      <c r="S1864" s="517">
        <v>104465.4</v>
      </c>
      <c r="T1864" s="520" t="e">
        <f>+[1]!Tabla46[[#This Row],[Precio Unitario]]*[1]!Tabla46[[#This Row],[Cantidad de Insumos]]</f>
        <v>#REF!</v>
      </c>
      <c r="U1864" s="414">
        <v>261901</v>
      </c>
      <c r="V1864" s="328" t="s">
        <v>926</v>
      </c>
      <c r="W1864" s="420"/>
    </row>
    <row r="1865" spans="2:23" ht="18.75" hidden="1" customHeight="1" x14ac:dyDescent="0.2">
      <c r="B1865" s="419" t="e">
        <f>IF(Tabla46[[#This Row],[Tipos de Acciones]]="","",CONCATENATE(Tabla46[[#This Row],[POA]],".",Tabla46[[#This Row],[SRS]],".",Tabla46[[#This Row],[AREA]],".",Tabla46[[#This Row],[TIPO]]))</f>
        <v>#REF!</v>
      </c>
      <c r="C1865" s="419" t="e">
        <f>IF(Tabla46[[#This Row],[Tipos de Acciones]]="","",'Formulario PPGR1'!#REF!)</f>
        <v>#REF!</v>
      </c>
      <c r="D1865" s="419" t="e">
        <f>IF(Tabla46[[#This Row],[Tipos de Acciones]]="","",'Formulario PPGR1'!#REF!)</f>
        <v>#REF!</v>
      </c>
      <c r="E1865" s="419" t="e">
        <f>IF(Tabla46[[#This Row],[Tipos de Acciones]]="","",'Formulario PPGR1'!#REF!)</f>
        <v>#REF!</v>
      </c>
      <c r="F1865" s="419" t="e">
        <f>IF(Tabla46[[#This Row],[Tipos de Acciones]]="","",'Formulario PPGR1'!#REF!)</f>
        <v>#REF!</v>
      </c>
      <c r="G1865" s="416" t="s">
        <v>936</v>
      </c>
      <c r="H1865" s="416" t="s">
        <v>2221</v>
      </c>
      <c r="I1865" s="417" t="s">
        <v>2227</v>
      </c>
      <c r="J1865" s="416" t="s">
        <v>2227</v>
      </c>
      <c r="K1865" s="418" t="s">
        <v>2228</v>
      </c>
      <c r="L1865" s="416" t="s">
        <v>469</v>
      </c>
      <c r="M1865" s="316" t="s">
        <v>2335</v>
      </c>
      <c r="N1865" s="316" t="s">
        <v>1156</v>
      </c>
      <c r="O1865" s="415" t="s">
        <v>2200</v>
      </c>
      <c r="P1865" s="318" t="s">
        <v>1156</v>
      </c>
      <c r="Q1865" s="293" t="s">
        <v>2201</v>
      </c>
      <c r="R1865" s="293">
        <v>1</v>
      </c>
      <c r="S1865" s="517">
        <v>12836.04</v>
      </c>
      <c r="T1865" s="520" t="e">
        <f>+[1]!Tabla46[[#This Row],[Precio Unitario]]*[1]!Tabla46[[#This Row],[Cantidad de Insumos]]</f>
        <v>#REF!</v>
      </c>
      <c r="U1865" s="414">
        <v>239301</v>
      </c>
      <c r="V1865" s="328" t="s">
        <v>926</v>
      </c>
      <c r="W1865" s="420"/>
    </row>
    <row r="1866" spans="2:23" ht="18.75" customHeight="1" x14ac:dyDescent="0.2">
      <c r="B1866" s="419" t="e">
        <f>IF(Tabla46[[#This Row],[Tipos de Acciones]]="","",CONCATENATE(Tabla46[[#This Row],[POA]],".",Tabla46[[#This Row],[SRS]],".",Tabla46[[#This Row],[AREA]],".",Tabla46[[#This Row],[TIPO]]))</f>
        <v>#REF!</v>
      </c>
      <c r="C1866" s="419" t="e">
        <f>IF(Tabla46[[#This Row],[Tipos de Acciones]]="","",'Formulario PPGR1'!#REF!)</f>
        <v>#REF!</v>
      </c>
      <c r="D1866" s="419" t="e">
        <f>IF(Tabla46[[#This Row],[Tipos de Acciones]]="","",'Formulario PPGR1'!#REF!)</f>
        <v>#REF!</v>
      </c>
      <c r="E1866" s="419" t="e">
        <f>IF(Tabla46[[#This Row],[Tipos de Acciones]]="","",'Formulario PPGR1'!#REF!)</f>
        <v>#REF!</v>
      </c>
      <c r="F1866" s="419" t="e">
        <f>IF(Tabla46[[#This Row],[Tipos de Acciones]]="","",'Formulario PPGR1'!#REF!)</f>
        <v>#REF!</v>
      </c>
      <c r="G1866" s="416" t="s">
        <v>936</v>
      </c>
      <c r="H1866" s="416" t="s">
        <v>2221</v>
      </c>
      <c r="I1866" s="417" t="s">
        <v>2229</v>
      </c>
      <c r="J1866" s="416" t="s">
        <v>2229</v>
      </c>
      <c r="K1866" s="418" t="s">
        <v>2230</v>
      </c>
      <c r="L1866" s="416" t="s">
        <v>469</v>
      </c>
      <c r="M1866" s="316" t="s">
        <v>2335</v>
      </c>
      <c r="N1866" s="316" t="s">
        <v>1156</v>
      </c>
      <c r="O1866" s="415" t="s">
        <v>2200</v>
      </c>
      <c r="P1866" s="318" t="s">
        <v>1156</v>
      </c>
      <c r="Q1866" s="293" t="s">
        <v>2201</v>
      </c>
      <c r="R1866" s="293">
        <v>1</v>
      </c>
      <c r="S1866" s="517">
        <v>180000</v>
      </c>
      <c r="T1866" s="520" t="e">
        <f>+[1]!Tabla46[[#This Row],[Precio Unitario]]*[1]!Tabla46[[#This Row],[Cantidad de Insumos]]</f>
        <v>#REF!</v>
      </c>
      <c r="U1866" s="414">
        <v>263101</v>
      </c>
      <c r="V1866" s="328" t="s">
        <v>926</v>
      </c>
      <c r="W1866" s="420"/>
    </row>
    <row r="1867" spans="2:23" ht="18.75" hidden="1" customHeight="1" x14ac:dyDescent="0.2">
      <c r="B1867" s="419" t="e">
        <f>IF(Tabla46[[#This Row],[Tipos de Acciones]]="","",CONCATENATE(Tabla46[[#This Row],[POA]],".",Tabla46[[#This Row],[SRS]],".",Tabla46[[#This Row],[AREA]],".",Tabla46[[#This Row],[TIPO]]))</f>
        <v>#REF!</v>
      </c>
      <c r="C1867" s="419" t="e">
        <f>IF(Tabla46[[#This Row],[Tipos de Acciones]]="","",'Formulario PPGR1'!#REF!)</f>
        <v>#REF!</v>
      </c>
      <c r="D1867" s="419" t="e">
        <f>IF(Tabla46[[#This Row],[Tipos de Acciones]]="","",'Formulario PPGR1'!#REF!)</f>
        <v>#REF!</v>
      </c>
      <c r="E1867" s="419" t="e">
        <f>IF(Tabla46[[#This Row],[Tipos de Acciones]]="","",'Formulario PPGR1'!#REF!)</f>
        <v>#REF!</v>
      </c>
      <c r="F1867" s="419" t="e">
        <f>IF(Tabla46[[#This Row],[Tipos de Acciones]]="","",'Formulario PPGR1'!#REF!)</f>
        <v>#REF!</v>
      </c>
      <c r="G1867" s="416" t="s">
        <v>936</v>
      </c>
      <c r="H1867" s="416" t="s">
        <v>2221</v>
      </c>
      <c r="I1867" s="417" t="s">
        <v>2231</v>
      </c>
      <c r="J1867" s="416" t="s">
        <v>2231</v>
      </c>
      <c r="K1867" s="418" t="s">
        <v>2232</v>
      </c>
      <c r="L1867" s="416" t="s">
        <v>469</v>
      </c>
      <c r="M1867" s="316" t="s">
        <v>2335</v>
      </c>
      <c r="N1867" s="316" t="s">
        <v>1156</v>
      </c>
      <c r="O1867" s="415" t="s">
        <v>2200</v>
      </c>
      <c r="P1867" s="318" t="s">
        <v>1156</v>
      </c>
      <c r="Q1867" s="293" t="s">
        <v>2201</v>
      </c>
      <c r="R1867" s="293">
        <v>2</v>
      </c>
      <c r="S1867" s="517">
        <v>32099.97</v>
      </c>
      <c r="T1867" s="520" t="e">
        <f>+[1]!Tabla46[[#This Row],[Precio Unitario]]*[1]!Tabla46[[#This Row],[Cantidad de Insumos]]</f>
        <v>#REF!</v>
      </c>
      <c r="U1867" s="414">
        <v>239301</v>
      </c>
      <c r="V1867" s="328" t="s">
        <v>926</v>
      </c>
      <c r="W1867" s="420"/>
    </row>
    <row r="1868" spans="2:23" ht="18.75" hidden="1" customHeight="1" x14ac:dyDescent="0.2">
      <c r="B1868" s="419" t="e">
        <f>IF(Tabla46[[#This Row],[Tipos de Acciones]]="","",CONCATENATE(Tabla46[[#This Row],[POA]],".",Tabla46[[#This Row],[SRS]],".",Tabla46[[#This Row],[AREA]],".",Tabla46[[#This Row],[TIPO]]))</f>
        <v>#REF!</v>
      </c>
      <c r="C1868" s="419" t="e">
        <f>IF(Tabla46[[#This Row],[Tipos de Acciones]]="","",'Formulario PPGR1'!#REF!)</f>
        <v>#REF!</v>
      </c>
      <c r="D1868" s="419" t="e">
        <f>IF(Tabla46[[#This Row],[Tipos de Acciones]]="","",'Formulario PPGR1'!#REF!)</f>
        <v>#REF!</v>
      </c>
      <c r="E1868" s="419" t="e">
        <f>IF(Tabla46[[#This Row],[Tipos de Acciones]]="","",'Formulario PPGR1'!#REF!)</f>
        <v>#REF!</v>
      </c>
      <c r="F1868" s="419" t="e">
        <f>IF(Tabla46[[#This Row],[Tipos de Acciones]]="","",'Formulario PPGR1'!#REF!)</f>
        <v>#REF!</v>
      </c>
      <c r="G1868" s="416" t="s">
        <v>936</v>
      </c>
      <c r="H1868" s="416" t="s">
        <v>2221</v>
      </c>
      <c r="I1868" s="417" t="s">
        <v>2233</v>
      </c>
      <c r="J1868" s="416" t="s">
        <v>2234</v>
      </c>
      <c r="K1868" s="418" t="s">
        <v>2235</v>
      </c>
      <c r="L1868" s="416" t="s">
        <v>469</v>
      </c>
      <c r="M1868" s="316" t="s">
        <v>2335</v>
      </c>
      <c r="N1868" s="316" t="s">
        <v>1156</v>
      </c>
      <c r="O1868" s="415" t="s">
        <v>2200</v>
      </c>
      <c r="P1868" s="318" t="s">
        <v>1156</v>
      </c>
      <c r="Q1868" s="293" t="s">
        <v>2201</v>
      </c>
      <c r="R1868" s="293">
        <v>1</v>
      </c>
      <c r="S1868" s="517">
        <v>8270</v>
      </c>
      <c r="T1868" s="520" t="e">
        <f>+[1]!Tabla46[[#This Row],[Precio Unitario]]*[1]!Tabla46[[#This Row],[Cantidad de Insumos]]</f>
        <v>#REF!</v>
      </c>
      <c r="U1868" s="414">
        <v>239301</v>
      </c>
      <c r="V1868" s="328" t="s">
        <v>926</v>
      </c>
      <c r="W1868" s="420"/>
    </row>
    <row r="1869" spans="2:23" ht="18.75" hidden="1" customHeight="1" x14ac:dyDescent="0.2">
      <c r="B1869" s="419" t="e">
        <f>IF(Tabla46[[#This Row],[Tipos de Acciones]]="","",CONCATENATE(Tabla46[[#This Row],[POA]],".",Tabla46[[#This Row],[SRS]],".",Tabla46[[#This Row],[AREA]],".",Tabla46[[#This Row],[TIPO]]))</f>
        <v>#REF!</v>
      </c>
      <c r="C1869" s="419" t="e">
        <f>IF(Tabla46[[#This Row],[Tipos de Acciones]]="","",'Formulario PPGR1'!#REF!)</f>
        <v>#REF!</v>
      </c>
      <c r="D1869" s="419" t="e">
        <f>IF(Tabla46[[#This Row],[Tipos de Acciones]]="","",'Formulario PPGR1'!#REF!)</f>
        <v>#REF!</v>
      </c>
      <c r="E1869" s="419" t="e">
        <f>IF(Tabla46[[#This Row],[Tipos de Acciones]]="","",'Formulario PPGR1'!#REF!)</f>
        <v>#REF!</v>
      </c>
      <c r="F1869" s="419" t="e">
        <f>IF(Tabla46[[#This Row],[Tipos de Acciones]]="","",'Formulario PPGR1'!#REF!)</f>
        <v>#REF!</v>
      </c>
      <c r="G1869" s="416" t="s">
        <v>936</v>
      </c>
      <c r="H1869" s="416" t="s">
        <v>2221</v>
      </c>
      <c r="I1869" s="417" t="s">
        <v>2236</v>
      </c>
      <c r="J1869" s="416" t="s">
        <v>2236</v>
      </c>
      <c r="K1869" s="418" t="s">
        <v>2237</v>
      </c>
      <c r="L1869" s="416" t="s">
        <v>469</v>
      </c>
      <c r="M1869" s="316" t="s">
        <v>2335</v>
      </c>
      <c r="N1869" s="316" t="s">
        <v>1156</v>
      </c>
      <c r="O1869" s="415" t="s">
        <v>2200</v>
      </c>
      <c r="P1869" s="318" t="s">
        <v>1156</v>
      </c>
      <c r="Q1869" s="293" t="s">
        <v>2201</v>
      </c>
      <c r="R1869" s="293">
        <v>2</v>
      </c>
      <c r="S1869" s="517">
        <v>15733.33</v>
      </c>
      <c r="T1869" s="520" t="e">
        <f>+[1]!Tabla46[[#This Row],[Precio Unitario]]*[1]!Tabla46[[#This Row],[Cantidad de Insumos]]</f>
        <v>#REF!</v>
      </c>
      <c r="U1869" s="414">
        <v>239301</v>
      </c>
      <c r="V1869" s="328" t="s">
        <v>926</v>
      </c>
      <c r="W1869" s="420"/>
    </row>
    <row r="1870" spans="2:23" ht="18.75" hidden="1" customHeight="1" x14ac:dyDescent="0.2">
      <c r="B1870" s="419" t="e">
        <f>IF(Tabla46[[#This Row],[Tipos de Acciones]]="","",CONCATENATE(Tabla46[[#This Row],[POA]],".",Tabla46[[#This Row],[SRS]],".",Tabla46[[#This Row],[AREA]],".",Tabla46[[#This Row],[TIPO]]))</f>
        <v>#REF!</v>
      </c>
      <c r="C1870" s="419" t="e">
        <f>IF(Tabla46[[#This Row],[Tipos de Acciones]]="","",'Formulario PPGR1'!#REF!)</f>
        <v>#REF!</v>
      </c>
      <c r="D1870" s="419" t="e">
        <f>IF(Tabla46[[#This Row],[Tipos de Acciones]]="","",'Formulario PPGR1'!#REF!)</f>
        <v>#REF!</v>
      </c>
      <c r="E1870" s="419" t="e">
        <f>IF(Tabla46[[#This Row],[Tipos de Acciones]]="","",'Formulario PPGR1'!#REF!)</f>
        <v>#REF!</v>
      </c>
      <c r="F1870" s="419" t="e">
        <f>IF(Tabla46[[#This Row],[Tipos de Acciones]]="","",'Formulario PPGR1'!#REF!)</f>
        <v>#REF!</v>
      </c>
      <c r="G1870" s="416" t="s">
        <v>936</v>
      </c>
      <c r="H1870" s="416" t="s">
        <v>2221</v>
      </c>
      <c r="I1870" s="417" t="s">
        <v>2236</v>
      </c>
      <c r="J1870" s="416" t="s">
        <v>2236</v>
      </c>
      <c r="K1870" s="418" t="s">
        <v>2238</v>
      </c>
      <c r="L1870" s="416" t="s">
        <v>469</v>
      </c>
      <c r="M1870" s="316" t="s">
        <v>2335</v>
      </c>
      <c r="N1870" s="316" t="s">
        <v>1156</v>
      </c>
      <c r="O1870" s="415" t="s">
        <v>2200</v>
      </c>
      <c r="P1870" s="318" t="s">
        <v>1156</v>
      </c>
      <c r="Q1870" s="293" t="s">
        <v>2201</v>
      </c>
      <c r="R1870" s="293">
        <v>2</v>
      </c>
      <c r="S1870" s="517">
        <v>4500</v>
      </c>
      <c r="T1870" s="520" t="e">
        <f>+[1]!Tabla46[[#This Row],[Precio Unitario]]*[1]!Tabla46[[#This Row],[Cantidad de Insumos]]</f>
        <v>#REF!</v>
      </c>
      <c r="U1870" s="414">
        <v>239301</v>
      </c>
      <c r="V1870" s="328" t="s">
        <v>926</v>
      </c>
      <c r="W1870" s="420"/>
    </row>
    <row r="1871" spans="2:23" ht="18.75" hidden="1" customHeight="1" x14ac:dyDescent="0.2">
      <c r="B1871" s="419" t="e">
        <f>IF(Tabla46[[#This Row],[Tipos de Acciones]]="","",CONCATENATE(Tabla46[[#This Row],[POA]],".",Tabla46[[#This Row],[SRS]],".",Tabla46[[#This Row],[AREA]],".",Tabla46[[#This Row],[TIPO]]))</f>
        <v>#REF!</v>
      </c>
      <c r="C1871" s="419" t="e">
        <f>IF(Tabla46[[#This Row],[Tipos de Acciones]]="","",'Formulario PPGR1'!#REF!)</f>
        <v>#REF!</v>
      </c>
      <c r="D1871" s="419" t="e">
        <f>IF(Tabla46[[#This Row],[Tipos de Acciones]]="","",'Formulario PPGR1'!#REF!)</f>
        <v>#REF!</v>
      </c>
      <c r="E1871" s="419" t="e">
        <f>IF(Tabla46[[#This Row],[Tipos de Acciones]]="","",'Formulario PPGR1'!#REF!)</f>
        <v>#REF!</v>
      </c>
      <c r="F1871" s="419" t="e">
        <f>IF(Tabla46[[#This Row],[Tipos de Acciones]]="","",'Formulario PPGR1'!#REF!)</f>
        <v>#REF!</v>
      </c>
      <c r="G1871" s="416" t="s">
        <v>936</v>
      </c>
      <c r="H1871" s="416" t="s">
        <v>2221</v>
      </c>
      <c r="I1871" s="417" t="s">
        <v>2236</v>
      </c>
      <c r="J1871" s="416" t="s">
        <v>2236</v>
      </c>
      <c r="K1871" s="418" t="s">
        <v>2239</v>
      </c>
      <c r="L1871" s="416" t="s">
        <v>469</v>
      </c>
      <c r="M1871" s="316" t="s">
        <v>2335</v>
      </c>
      <c r="N1871" s="316" t="s">
        <v>1156</v>
      </c>
      <c r="O1871" s="415" t="s">
        <v>2200</v>
      </c>
      <c r="P1871" s="318" t="s">
        <v>1156</v>
      </c>
      <c r="Q1871" s="293" t="s">
        <v>2201</v>
      </c>
      <c r="R1871" s="293">
        <v>2</v>
      </c>
      <c r="S1871" s="517">
        <v>15733.33</v>
      </c>
      <c r="T1871" s="520" t="e">
        <f>+[1]!Tabla46[[#This Row],[Precio Unitario]]*[1]!Tabla46[[#This Row],[Cantidad de Insumos]]</f>
        <v>#REF!</v>
      </c>
      <c r="U1871" s="414">
        <v>239301</v>
      </c>
      <c r="V1871" s="328" t="s">
        <v>926</v>
      </c>
      <c r="W1871" s="420"/>
    </row>
    <row r="1872" spans="2:23" ht="18.75" hidden="1" customHeight="1" x14ac:dyDescent="0.2">
      <c r="B1872" s="419" t="e">
        <f>IF(Tabla46[[#This Row],[Tipos de Acciones]]="","",CONCATENATE(Tabla46[[#This Row],[POA]],".",Tabla46[[#This Row],[SRS]],".",Tabla46[[#This Row],[AREA]],".",Tabla46[[#This Row],[TIPO]]))</f>
        <v>#REF!</v>
      </c>
      <c r="C1872" s="419" t="e">
        <f>IF(Tabla46[[#This Row],[Tipos de Acciones]]="","",'Formulario PPGR1'!#REF!)</f>
        <v>#REF!</v>
      </c>
      <c r="D1872" s="419" t="e">
        <f>IF(Tabla46[[#This Row],[Tipos de Acciones]]="","",'Formulario PPGR1'!#REF!)</f>
        <v>#REF!</v>
      </c>
      <c r="E1872" s="419" t="e">
        <f>IF(Tabla46[[#This Row],[Tipos de Acciones]]="","",'Formulario PPGR1'!#REF!)</f>
        <v>#REF!</v>
      </c>
      <c r="F1872" s="419" t="e">
        <f>IF(Tabla46[[#This Row],[Tipos de Acciones]]="","",'Formulario PPGR1'!#REF!)</f>
        <v>#REF!</v>
      </c>
      <c r="G1872" s="416" t="s">
        <v>936</v>
      </c>
      <c r="H1872" s="416" t="s">
        <v>2221</v>
      </c>
      <c r="I1872" s="417" t="s">
        <v>2236</v>
      </c>
      <c r="J1872" s="416" t="s">
        <v>2236</v>
      </c>
      <c r="K1872" s="418" t="s">
        <v>2240</v>
      </c>
      <c r="L1872" s="416" t="s">
        <v>469</v>
      </c>
      <c r="M1872" s="316" t="s">
        <v>2335</v>
      </c>
      <c r="N1872" s="316" t="s">
        <v>1156</v>
      </c>
      <c r="O1872" s="415" t="s">
        <v>2200</v>
      </c>
      <c r="P1872" s="318" t="s">
        <v>1156</v>
      </c>
      <c r="Q1872" s="293" t="s">
        <v>2201</v>
      </c>
      <c r="R1872" s="293">
        <v>2</v>
      </c>
      <c r="S1872" s="517">
        <v>4500</v>
      </c>
      <c r="T1872" s="520" t="e">
        <f>+[1]!Tabla46[[#This Row],[Precio Unitario]]*[1]!Tabla46[[#This Row],[Cantidad de Insumos]]</f>
        <v>#REF!</v>
      </c>
      <c r="U1872" s="414">
        <v>239301</v>
      </c>
      <c r="V1872" s="328" t="s">
        <v>926</v>
      </c>
      <c r="W1872" s="420"/>
    </row>
    <row r="1873" spans="2:23" ht="18.75" hidden="1" customHeight="1" x14ac:dyDescent="0.2">
      <c r="B1873" s="419" t="e">
        <f>IF(Tabla46[[#This Row],[Tipos de Acciones]]="","",CONCATENATE(Tabla46[[#This Row],[POA]],".",Tabla46[[#This Row],[SRS]],".",Tabla46[[#This Row],[AREA]],".",Tabla46[[#This Row],[TIPO]]))</f>
        <v>#REF!</v>
      </c>
      <c r="C1873" s="419" t="e">
        <f>IF(Tabla46[[#This Row],[Tipos de Acciones]]="","",'Formulario PPGR1'!#REF!)</f>
        <v>#REF!</v>
      </c>
      <c r="D1873" s="419" t="e">
        <f>IF(Tabla46[[#This Row],[Tipos de Acciones]]="","",'Formulario PPGR1'!#REF!)</f>
        <v>#REF!</v>
      </c>
      <c r="E1873" s="419" t="e">
        <f>IF(Tabla46[[#This Row],[Tipos de Acciones]]="","",'Formulario PPGR1'!#REF!)</f>
        <v>#REF!</v>
      </c>
      <c r="F1873" s="419" t="e">
        <f>IF(Tabla46[[#This Row],[Tipos de Acciones]]="","",'Formulario PPGR1'!#REF!)</f>
        <v>#REF!</v>
      </c>
      <c r="G1873" s="416" t="s">
        <v>936</v>
      </c>
      <c r="H1873" s="416" t="s">
        <v>2221</v>
      </c>
      <c r="I1873" s="417" t="s">
        <v>2241</v>
      </c>
      <c r="J1873" s="416" t="s">
        <v>2241</v>
      </c>
      <c r="K1873" s="418" t="s">
        <v>2242</v>
      </c>
      <c r="L1873" s="416" t="s">
        <v>469</v>
      </c>
      <c r="M1873" s="316" t="s">
        <v>2335</v>
      </c>
      <c r="N1873" s="316" t="s">
        <v>1156</v>
      </c>
      <c r="O1873" s="415" t="s">
        <v>2200</v>
      </c>
      <c r="P1873" s="318" t="s">
        <v>1156</v>
      </c>
      <c r="Q1873" s="293" t="s">
        <v>2201</v>
      </c>
      <c r="R1873" s="293">
        <v>2</v>
      </c>
      <c r="S1873" s="517">
        <v>980</v>
      </c>
      <c r="T1873" s="520" t="e">
        <f>+[1]!Tabla46[[#This Row],[Precio Unitario]]*[1]!Tabla46[[#This Row],[Cantidad de Insumos]]</f>
        <v>#REF!</v>
      </c>
      <c r="U1873" s="414">
        <v>239301</v>
      </c>
      <c r="V1873" s="328" t="s">
        <v>926</v>
      </c>
      <c r="W1873" s="420"/>
    </row>
    <row r="1874" spans="2:23" ht="18.75" hidden="1" customHeight="1" x14ac:dyDescent="0.2">
      <c r="B1874" s="419" t="e">
        <f>IF(Tabla46[[#This Row],[Tipos de Acciones]]="","",CONCATENATE(Tabla46[[#This Row],[POA]],".",Tabla46[[#This Row],[SRS]],".",Tabla46[[#This Row],[AREA]],".",Tabla46[[#This Row],[TIPO]]))</f>
        <v>#REF!</v>
      </c>
      <c r="C1874" s="419" t="e">
        <f>IF(Tabla46[[#This Row],[Tipos de Acciones]]="","",'Formulario PPGR1'!#REF!)</f>
        <v>#REF!</v>
      </c>
      <c r="D1874" s="419" t="e">
        <f>IF(Tabla46[[#This Row],[Tipos de Acciones]]="","",'Formulario PPGR1'!#REF!)</f>
        <v>#REF!</v>
      </c>
      <c r="E1874" s="419" t="e">
        <f>IF(Tabla46[[#This Row],[Tipos de Acciones]]="","",'Formulario PPGR1'!#REF!)</f>
        <v>#REF!</v>
      </c>
      <c r="F1874" s="419" t="e">
        <f>IF(Tabla46[[#This Row],[Tipos de Acciones]]="","",'Formulario PPGR1'!#REF!)</f>
        <v>#REF!</v>
      </c>
      <c r="G1874" s="416" t="s">
        <v>936</v>
      </c>
      <c r="H1874" s="416" t="s">
        <v>2221</v>
      </c>
      <c r="I1874" s="417" t="s">
        <v>2241</v>
      </c>
      <c r="J1874" s="416" t="s">
        <v>2241</v>
      </c>
      <c r="K1874" s="418" t="s">
        <v>2243</v>
      </c>
      <c r="L1874" s="416" t="s">
        <v>469</v>
      </c>
      <c r="M1874" s="316" t="s">
        <v>2335</v>
      </c>
      <c r="N1874" s="316" t="s">
        <v>1156</v>
      </c>
      <c r="O1874" s="415" t="s">
        <v>2200</v>
      </c>
      <c r="P1874" s="318" t="s">
        <v>1156</v>
      </c>
      <c r="Q1874" s="293" t="s">
        <v>2201</v>
      </c>
      <c r="R1874" s="293">
        <v>2</v>
      </c>
      <c r="S1874" s="517">
        <v>3520</v>
      </c>
      <c r="T1874" s="520" t="e">
        <f>+[1]!Tabla46[[#This Row],[Precio Unitario]]*[1]!Tabla46[[#This Row],[Cantidad de Insumos]]</f>
        <v>#REF!</v>
      </c>
      <c r="U1874" s="414">
        <v>239301</v>
      </c>
      <c r="V1874" s="328" t="s">
        <v>926</v>
      </c>
      <c r="W1874" s="420"/>
    </row>
    <row r="1875" spans="2:23" ht="18.75" hidden="1" customHeight="1" x14ac:dyDescent="0.2">
      <c r="B1875" s="419" t="e">
        <f>IF(Tabla46[[#This Row],[Tipos de Acciones]]="","",CONCATENATE(Tabla46[[#This Row],[POA]],".",Tabla46[[#This Row],[SRS]],".",Tabla46[[#This Row],[AREA]],".",Tabla46[[#This Row],[TIPO]]))</f>
        <v>#REF!</v>
      </c>
      <c r="C1875" s="419" t="e">
        <f>IF(Tabla46[[#This Row],[Tipos de Acciones]]="","",'Formulario PPGR1'!#REF!)</f>
        <v>#REF!</v>
      </c>
      <c r="D1875" s="419" t="e">
        <f>IF(Tabla46[[#This Row],[Tipos de Acciones]]="","",'Formulario PPGR1'!#REF!)</f>
        <v>#REF!</v>
      </c>
      <c r="E1875" s="419" t="e">
        <f>IF(Tabla46[[#This Row],[Tipos de Acciones]]="","",'Formulario PPGR1'!#REF!)</f>
        <v>#REF!</v>
      </c>
      <c r="F1875" s="419" t="e">
        <f>IF(Tabla46[[#This Row],[Tipos de Acciones]]="","",'Formulario PPGR1'!#REF!)</f>
        <v>#REF!</v>
      </c>
      <c r="G1875" s="416" t="s">
        <v>936</v>
      </c>
      <c r="H1875" s="416" t="s">
        <v>2221</v>
      </c>
      <c r="I1875" s="417" t="s">
        <v>2244</v>
      </c>
      <c r="J1875" s="416" t="s">
        <v>2244</v>
      </c>
      <c r="K1875" s="418" t="s">
        <v>2245</v>
      </c>
      <c r="L1875" s="416" t="s">
        <v>469</v>
      </c>
      <c r="M1875" s="316" t="s">
        <v>2335</v>
      </c>
      <c r="N1875" s="316" t="s">
        <v>1156</v>
      </c>
      <c r="O1875" s="415" t="s">
        <v>2200</v>
      </c>
      <c r="P1875" s="318" t="s">
        <v>1156</v>
      </c>
      <c r="Q1875" s="293" t="s">
        <v>2201</v>
      </c>
      <c r="R1875" s="293">
        <v>1</v>
      </c>
      <c r="S1875" s="517">
        <v>14666.65</v>
      </c>
      <c r="T1875" s="520" t="e">
        <f>+[1]!Tabla46[[#This Row],[Precio Unitario]]*[1]!Tabla46[[#This Row],[Cantidad de Insumos]]</f>
        <v>#REF!</v>
      </c>
      <c r="U1875" s="414">
        <v>239601</v>
      </c>
      <c r="V1875" s="328" t="s">
        <v>926</v>
      </c>
      <c r="W1875" s="420"/>
    </row>
    <row r="1876" spans="2:23" ht="18.75" hidden="1" customHeight="1" x14ac:dyDescent="0.2">
      <c r="B1876" s="419" t="e">
        <f>IF(Tabla46[[#This Row],[Tipos de Acciones]]="","",CONCATENATE(Tabla46[[#This Row],[POA]],".",Tabla46[[#This Row],[SRS]],".",Tabla46[[#This Row],[AREA]],".",Tabla46[[#This Row],[TIPO]]))</f>
        <v>#REF!</v>
      </c>
      <c r="C1876" s="419" t="e">
        <f>IF(Tabla46[[#This Row],[Tipos de Acciones]]="","",'Formulario PPGR1'!#REF!)</f>
        <v>#REF!</v>
      </c>
      <c r="D1876" s="419" t="e">
        <f>IF(Tabla46[[#This Row],[Tipos de Acciones]]="","",'Formulario PPGR1'!#REF!)</f>
        <v>#REF!</v>
      </c>
      <c r="E1876" s="419" t="e">
        <f>IF(Tabla46[[#This Row],[Tipos de Acciones]]="","",'Formulario PPGR1'!#REF!)</f>
        <v>#REF!</v>
      </c>
      <c r="F1876" s="419" t="e">
        <f>IF(Tabla46[[#This Row],[Tipos de Acciones]]="","",'Formulario PPGR1'!#REF!)</f>
        <v>#REF!</v>
      </c>
      <c r="G1876" s="416" t="s">
        <v>936</v>
      </c>
      <c r="H1876" s="416" t="s">
        <v>2221</v>
      </c>
      <c r="I1876" s="417" t="s">
        <v>2246</v>
      </c>
      <c r="J1876" s="416" t="s">
        <v>2246</v>
      </c>
      <c r="K1876" s="418" t="s">
        <v>2247</v>
      </c>
      <c r="L1876" s="416" t="s">
        <v>469</v>
      </c>
      <c r="M1876" s="316" t="s">
        <v>2335</v>
      </c>
      <c r="N1876" s="316" t="s">
        <v>1156</v>
      </c>
      <c r="O1876" s="415" t="s">
        <v>2200</v>
      </c>
      <c r="P1876" s="318" t="s">
        <v>1156</v>
      </c>
      <c r="Q1876" s="293" t="s">
        <v>2201</v>
      </c>
      <c r="R1876" s="293">
        <v>1</v>
      </c>
      <c r="S1876" s="517">
        <v>257712</v>
      </c>
      <c r="T1876" s="520" t="e">
        <f>+[1]!Tabla46[[#This Row],[Precio Unitario]]*[1]!Tabla46[[#This Row],[Cantidad de Insumos]]</f>
        <v>#REF!</v>
      </c>
      <c r="U1876" s="414">
        <v>261401</v>
      </c>
      <c r="V1876" s="328" t="s">
        <v>926</v>
      </c>
      <c r="W1876" s="420"/>
    </row>
    <row r="1877" spans="2:23" ht="18.75" hidden="1" customHeight="1" x14ac:dyDescent="0.2">
      <c r="B1877" s="419" t="e">
        <f>IF(Tabla46[[#This Row],[Tipos de Acciones]]="","",CONCATENATE(Tabla46[[#This Row],[POA]],".",Tabla46[[#This Row],[SRS]],".",Tabla46[[#This Row],[AREA]],".",Tabla46[[#This Row],[TIPO]]))</f>
        <v>#REF!</v>
      </c>
      <c r="C1877" s="419" t="e">
        <f>IF(Tabla46[[#This Row],[Tipos de Acciones]]="","",'Formulario PPGR1'!#REF!)</f>
        <v>#REF!</v>
      </c>
      <c r="D1877" s="419" t="e">
        <f>IF(Tabla46[[#This Row],[Tipos de Acciones]]="","",'Formulario PPGR1'!#REF!)</f>
        <v>#REF!</v>
      </c>
      <c r="E1877" s="419" t="e">
        <f>IF(Tabla46[[#This Row],[Tipos de Acciones]]="","",'Formulario PPGR1'!#REF!)</f>
        <v>#REF!</v>
      </c>
      <c r="F1877" s="419" t="e">
        <f>IF(Tabla46[[#This Row],[Tipos de Acciones]]="","",'Formulario PPGR1'!#REF!)</f>
        <v>#REF!</v>
      </c>
      <c r="G1877" s="416" t="s">
        <v>936</v>
      </c>
      <c r="H1877" s="416" t="s">
        <v>2209</v>
      </c>
      <c r="I1877" s="417" t="s">
        <v>2200</v>
      </c>
      <c r="J1877" s="416" t="s">
        <v>2248</v>
      </c>
      <c r="K1877" s="418" t="s">
        <v>2248</v>
      </c>
      <c r="L1877" s="416" t="s">
        <v>469</v>
      </c>
      <c r="M1877" s="316" t="s">
        <v>2335</v>
      </c>
      <c r="N1877" s="316" t="s">
        <v>1156</v>
      </c>
      <c r="O1877" s="415" t="s">
        <v>2200</v>
      </c>
      <c r="P1877" s="318" t="s">
        <v>1156</v>
      </c>
      <c r="Q1877" s="293" t="s">
        <v>2201</v>
      </c>
      <c r="R1877" s="293">
        <v>1</v>
      </c>
      <c r="S1877" s="517">
        <v>30000</v>
      </c>
      <c r="T1877" s="520" t="e">
        <f>+[1]!Tabla46[[#This Row],[Precio Unitario]]*[1]!Tabla46[[#This Row],[Cantidad de Insumos]]</f>
        <v>#REF!</v>
      </c>
      <c r="U1877" s="414">
        <v>265801</v>
      </c>
      <c r="V1877" s="328" t="s">
        <v>926</v>
      </c>
      <c r="W1877" s="420"/>
    </row>
    <row r="1878" spans="2:23" ht="18.75" hidden="1" customHeight="1" x14ac:dyDescent="0.2">
      <c r="B1878" s="419" t="e">
        <f>IF(Tabla46[[#This Row],[Tipos de Acciones]]="","",CONCATENATE(Tabla46[[#This Row],[POA]],".",Tabla46[[#This Row],[SRS]],".",Tabla46[[#This Row],[AREA]],".",Tabla46[[#This Row],[TIPO]]))</f>
        <v>#REF!</v>
      </c>
      <c r="C1878" s="419" t="e">
        <f>IF(Tabla46[[#This Row],[Tipos de Acciones]]="","",'Formulario PPGR1'!#REF!)</f>
        <v>#REF!</v>
      </c>
      <c r="D1878" s="419" t="e">
        <f>IF(Tabla46[[#This Row],[Tipos de Acciones]]="","",'Formulario PPGR1'!#REF!)</f>
        <v>#REF!</v>
      </c>
      <c r="E1878" s="419" t="e">
        <f>IF(Tabla46[[#This Row],[Tipos de Acciones]]="","",'Formulario PPGR1'!#REF!)</f>
        <v>#REF!</v>
      </c>
      <c r="F1878" s="419" t="e">
        <f>IF(Tabla46[[#This Row],[Tipos de Acciones]]="","",'Formulario PPGR1'!#REF!)</f>
        <v>#REF!</v>
      </c>
      <c r="G1878" s="416" t="s">
        <v>934</v>
      </c>
      <c r="H1878" s="416" t="s">
        <v>2209</v>
      </c>
      <c r="I1878" s="417" t="s">
        <v>2200</v>
      </c>
      <c r="J1878" s="416" t="s">
        <v>2248</v>
      </c>
      <c r="K1878" s="418" t="s">
        <v>2248</v>
      </c>
      <c r="L1878" s="416" t="s">
        <v>469</v>
      </c>
      <c r="M1878" s="316" t="s">
        <v>2335</v>
      </c>
      <c r="N1878" s="316" t="s">
        <v>1156</v>
      </c>
      <c r="O1878" s="415" t="s">
        <v>2200</v>
      </c>
      <c r="P1878" s="318" t="s">
        <v>1156</v>
      </c>
      <c r="Q1878" s="293" t="s">
        <v>2201</v>
      </c>
      <c r="R1878" s="293">
        <v>3</v>
      </c>
      <c r="S1878" s="517">
        <v>5000</v>
      </c>
      <c r="T1878" s="520" t="e">
        <f>+[1]!Tabla46[[#This Row],[Precio Unitario]]*[1]!Tabla46[[#This Row],[Cantidad de Insumos]]</f>
        <v>#REF!</v>
      </c>
      <c r="U1878" s="414">
        <v>265801</v>
      </c>
      <c r="V1878" s="328" t="s">
        <v>926</v>
      </c>
      <c r="W1878" s="420"/>
    </row>
    <row r="1879" spans="2:23" ht="18.75" hidden="1" customHeight="1" x14ac:dyDescent="0.2">
      <c r="B1879" s="419" t="e">
        <f>IF(Tabla46[[#This Row],[Tipos de Acciones]]="","",CONCATENATE(Tabla46[[#This Row],[POA]],".",Tabla46[[#This Row],[SRS]],".",Tabla46[[#This Row],[AREA]],".",Tabla46[[#This Row],[TIPO]]))</f>
        <v>#REF!</v>
      </c>
      <c r="C1879" s="419" t="e">
        <f>IF(Tabla46[[#This Row],[Tipos de Acciones]]="","",'Formulario PPGR1'!#REF!)</f>
        <v>#REF!</v>
      </c>
      <c r="D1879" s="419" t="e">
        <f>IF(Tabla46[[#This Row],[Tipos de Acciones]]="","",'Formulario PPGR1'!#REF!)</f>
        <v>#REF!</v>
      </c>
      <c r="E1879" s="419" t="e">
        <f>IF(Tabla46[[#This Row],[Tipos de Acciones]]="","",'Formulario PPGR1'!#REF!)</f>
        <v>#REF!</v>
      </c>
      <c r="F1879" s="419" t="e">
        <f>IF(Tabla46[[#This Row],[Tipos de Acciones]]="","",'Formulario PPGR1'!#REF!)</f>
        <v>#REF!</v>
      </c>
      <c r="G1879" s="416" t="s">
        <v>936</v>
      </c>
      <c r="H1879" s="416" t="s">
        <v>2206</v>
      </c>
      <c r="I1879" s="417" t="s">
        <v>2212</v>
      </c>
      <c r="J1879" s="416" t="s">
        <v>2212</v>
      </c>
      <c r="K1879" s="418" t="s">
        <v>2213</v>
      </c>
      <c r="L1879" s="416" t="s">
        <v>469</v>
      </c>
      <c r="M1879" s="316" t="s">
        <v>2336</v>
      </c>
      <c r="N1879" s="316" t="s">
        <v>1156</v>
      </c>
      <c r="O1879" s="415" t="s">
        <v>2200</v>
      </c>
      <c r="P1879" s="318" t="s">
        <v>1156</v>
      </c>
      <c r="Q1879" s="293" t="s">
        <v>2201</v>
      </c>
      <c r="R1879" s="293">
        <v>1</v>
      </c>
      <c r="S1879" s="517">
        <v>56050</v>
      </c>
      <c r="T1879" s="520" t="e">
        <f>+[1]!Tabla46[[#This Row],[Precio Unitario]]*[1]!Tabla46[[#This Row],[Cantidad de Insumos]]</f>
        <v>#REF!</v>
      </c>
      <c r="U1879" s="414">
        <v>261301</v>
      </c>
      <c r="V1879" s="328" t="s">
        <v>926</v>
      </c>
      <c r="W1879" s="420"/>
    </row>
    <row r="1880" spans="2:23" ht="18.75" hidden="1" customHeight="1" x14ac:dyDescent="0.2">
      <c r="B1880" s="419" t="e">
        <f>IF(Tabla46[[#This Row],[Tipos de Acciones]]="","",CONCATENATE(Tabla46[[#This Row],[POA]],".",Tabla46[[#This Row],[SRS]],".",Tabla46[[#This Row],[AREA]],".",Tabla46[[#This Row],[TIPO]]))</f>
        <v>#REF!</v>
      </c>
      <c r="C1880" s="419" t="e">
        <f>IF(Tabla46[[#This Row],[Tipos de Acciones]]="","",'Formulario PPGR1'!#REF!)</f>
        <v>#REF!</v>
      </c>
      <c r="D1880" s="419" t="e">
        <f>IF(Tabla46[[#This Row],[Tipos de Acciones]]="","",'Formulario PPGR1'!#REF!)</f>
        <v>#REF!</v>
      </c>
      <c r="E1880" s="419" t="e">
        <f>IF(Tabla46[[#This Row],[Tipos de Acciones]]="","",'Formulario PPGR1'!#REF!)</f>
        <v>#REF!</v>
      </c>
      <c r="F1880" s="419" t="e">
        <f>IF(Tabla46[[#This Row],[Tipos de Acciones]]="","",'Formulario PPGR1'!#REF!)</f>
        <v>#REF!</v>
      </c>
      <c r="G1880" s="416" t="s">
        <v>936</v>
      </c>
      <c r="H1880" s="416" t="s">
        <v>2221</v>
      </c>
      <c r="I1880" s="417" t="s">
        <v>2236</v>
      </c>
      <c r="J1880" s="416" t="s">
        <v>2236</v>
      </c>
      <c r="K1880" s="418" t="s">
        <v>2237</v>
      </c>
      <c r="L1880" s="416" t="s">
        <v>469</v>
      </c>
      <c r="M1880" s="316" t="s">
        <v>2336</v>
      </c>
      <c r="N1880" s="316" t="s">
        <v>1156</v>
      </c>
      <c r="O1880" s="415" t="s">
        <v>2200</v>
      </c>
      <c r="P1880" s="318" t="s">
        <v>1156</v>
      </c>
      <c r="Q1880" s="293" t="s">
        <v>2201</v>
      </c>
      <c r="R1880" s="293">
        <v>2</v>
      </c>
      <c r="S1880" s="517">
        <v>15733.33</v>
      </c>
      <c r="T1880" s="520" t="e">
        <f>+[1]!Tabla46[[#This Row],[Precio Unitario]]*[1]!Tabla46[[#This Row],[Cantidad de Insumos]]</f>
        <v>#REF!</v>
      </c>
      <c r="U1880" s="414">
        <v>239301</v>
      </c>
      <c r="V1880" s="328" t="s">
        <v>926</v>
      </c>
      <c r="W1880" s="420"/>
    </row>
    <row r="1881" spans="2:23" ht="18.75" hidden="1" customHeight="1" x14ac:dyDescent="0.2">
      <c r="B1881" s="419" t="e">
        <f>IF(Tabla46[[#This Row],[Tipos de Acciones]]="","",CONCATENATE(Tabla46[[#This Row],[POA]],".",Tabla46[[#This Row],[SRS]],".",Tabla46[[#This Row],[AREA]],".",Tabla46[[#This Row],[TIPO]]))</f>
        <v>#REF!</v>
      </c>
      <c r="C1881" s="419" t="e">
        <f>IF(Tabla46[[#This Row],[Tipos de Acciones]]="","",'Formulario PPGR1'!#REF!)</f>
        <v>#REF!</v>
      </c>
      <c r="D1881" s="419" t="e">
        <f>IF(Tabla46[[#This Row],[Tipos de Acciones]]="","",'Formulario PPGR1'!#REF!)</f>
        <v>#REF!</v>
      </c>
      <c r="E1881" s="419" t="e">
        <f>IF(Tabla46[[#This Row],[Tipos de Acciones]]="","",'Formulario PPGR1'!#REF!)</f>
        <v>#REF!</v>
      </c>
      <c r="F1881" s="419" t="e">
        <f>IF(Tabla46[[#This Row],[Tipos de Acciones]]="","",'Formulario PPGR1'!#REF!)</f>
        <v>#REF!</v>
      </c>
      <c r="G1881" s="416" t="s">
        <v>936</v>
      </c>
      <c r="H1881" s="416" t="s">
        <v>2221</v>
      </c>
      <c r="I1881" s="417" t="s">
        <v>2222</v>
      </c>
      <c r="J1881" s="416" t="s">
        <v>2222</v>
      </c>
      <c r="K1881" s="418" t="s">
        <v>2226</v>
      </c>
      <c r="L1881" s="416" t="s">
        <v>469</v>
      </c>
      <c r="M1881" s="316" t="s">
        <v>2336</v>
      </c>
      <c r="N1881" s="316" t="s">
        <v>1156</v>
      </c>
      <c r="O1881" s="415" t="s">
        <v>2200</v>
      </c>
      <c r="P1881" s="318" t="s">
        <v>1156</v>
      </c>
      <c r="Q1881" s="293" t="s">
        <v>2201</v>
      </c>
      <c r="R1881" s="293">
        <v>1</v>
      </c>
      <c r="S1881" s="517">
        <v>104465.4</v>
      </c>
      <c r="T1881" s="520" t="e">
        <f>+[1]!Tabla46[[#This Row],[Precio Unitario]]*[1]!Tabla46[[#This Row],[Cantidad de Insumos]]</f>
        <v>#REF!</v>
      </c>
      <c r="U1881" s="414">
        <v>261901</v>
      </c>
      <c r="V1881" s="328" t="s">
        <v>926</v>
      </c>
      <c r="W1881" s="420"/>
    </row>
    <row r="1882" spans="2:23" ht="18.75" hidden="1" customHeight="1" x14ac:dyDescent="0.2">
      <c r="B1882" s="419" t="e">
        <f>IF(Tabla46[[#This Row],[Tipos de Acciones]]="","",CONCATENATE(Tabla46[[#This Row],[POA]],".",Tabla46[[#This Row],[SRS]],".",Tabla46[[#This Row],[AREA]],".",Tabla46[[#This Row],[TIPO]]))</f>
        <v>#REF!</v>
      </c>
      <c r="C1882" s="419" t="e">
        <f>IF(Tabla46[[#This Row],[Tipos de Acciones]]="","",'Formulario PPGR1'!#REF!)</f>
        <v>#REF!</v>
      </c>
      <c r="D1882" s="419" t="e">
        <f>IF(Tabla46[[#This Row],[Tipos de Acciones]]="","",'Formulario PPGR1'!#REF!)</f>
        <v>#REF!</v>
      </c>
      <c r="E1882" s="419" t="e">
        <f>IF(Tabla46[[#This Row],[Tipos de Acciones]]="","",'Formulario PPGR1'!#REF!)</f>
        <v>#REF!</v>
      </c>
      <c r="F1882" s="419" t="e">
        <f>IF(Tabla46[[#This Row],[Tipos de Acciones]]="","",'Formulario PPGR1'!#REF!)</f>
        <v>#REF!</v>
      </c>
      <c r="G1882" s="416" t="s">
        <v>936</v>
      </c>
      <c r="H1882" s="416" t="s">
        <v>2218</v>
      </c>
      <c r="I1882" s="417" t="s">
        <v>2219</v>
      </c>
      <c r="J1882" s="416" t="s">
        <v>2219</v>
      </c>
      <c r="K1882" s="418" t="s">
        <v>2220</v>
      </c>
      <c r="L1882" s="416" t="s">
        <v>469</v>
      </c>
      <c r="M1882" s="316" t="s">
        <v>2336</v>
      </c>
      <c r="N1882" s="316" t="s">
        <v>1156</v>
      </c>
      <c r="O1882" s="415" t="s">
        <v>2200</v>
      </c>
      <c r="P1882" s="318" t="s">
        <v>1156</v>
      </c>
      <c r="Q1882" s="293" t="s">
        <v>2201</v>
      </c>
      <c r="R1882" s="293">
        <v>2</v>
      </c>
      <c r="S1882" s="517">
        <v>8600</v>
      </c>
      <c r="T1882" s="520" t="e">
        <f>+[1]!Tabla46[[#This Row],[Precio Unitario]]*[1]!Tabla46[[#This Row],[Cantidad de Insumos]]</f>
        <v>#REF!</v>
      </c>
      <c r="U1882" s="414">
        <v>239601</v>
      </c>
      <c r="V1882" s="328" t="s">
        <v>926</v>
      </c>
      <c r="W1882" s="420"/>
    </row>
    <row r="1883" spans="2:23" ht="18.75" hidden="1" customHeight="1" x14ac:dyDescent="0.2">
      <c r="B1883" s="419" t="e">
        <f>IF(Tabla46[[#This Row],[Tipos de Acciones]]="","",CONCATENATE(Tabla46[[#This Row],[POA]],".",Tabla46[[#This Row],[SRS]],".",Tabla46[[#This Row],[AREA]],".",Tabla46[[#This Row],[TIPO]]))</f>
        <v>#REF!</v>
      </c>
      <c r="C1883" s="419" t="e">
        <f>IF(Tabla46[[#This Row],[Tipos de Acciones]]="","",'Formulario PPGR1'!#REF!)</f>
        <v>#REF!</v>
      </c>
      <c r="D1883" s="419" t="e">
        <f>IF(Tabla46[[#This Row],[Tipos de Acciones]]="","",'Formulario PPGR1'!#REF!)</f>
        <v>#REF!</v>
      </c>
      <c r="E1883" s="419" t="e">
        <f>IF(Tabla46[[#This Row],[Tipos de Acciones]]="","",'Formulario PPGR1'!#REF!)</f>
        <v>#REF!</v>
      </c>
      <c r="F1883" s="419" t="e">
        <f>IF(Tabla46[[#This Row],[Tipos de Acciones]]="","",'Formulario PPGR1'!#REF!)</f>
        <v>#REF!</v>
      </c>
      <c r="G1883" s="416" t="s">
        <v>936</v>
      </c>
      <c r="H1883" s="416" t="s">
        <v>2221</v>
      </c>
      <c r="I1883" s="417" t="s">
        <v>2222</v>
      </c>
      <c r="J1883" s="416" t="s">
        <v>2222</v>
      </c>
      <c r="K1883" s="418" t="s">
        <v>2223</v>
      </c>
      <c r="L1883" s="416" t="s">
        <v>469</v>
      </c>
      <c r="M1883" s="316" t="s">
        <v>2336</v>
      </c>
      <c r="N1883" s="316" t="s">
        <v>1156</v>
      </c>
      <c r="O1883" s="415" t="s">
        <v>2200</v>
      </c>
      <c r="P1883" s="318" t="s">
        <v>1156</v>
      </c>
      <c r="Q1883" s="293" t="s">
        <v>2201</v>
      </c>
      <c r="R1883" s="293">
        <v>2</v>
      </c>
      <c r="S1883" s="517">
        <v>43660</v>
      </c>
      <c r="T1883" s="520" t="e">
        <f>+[1]!Tabla46[[#This Row],[Precio Unitario]]*[1]!Tabla46[[#This Row],[Cantidad de Insumos]]</f>
        <v>#REF!</v>
      </c>
      <c r="U1883" s="414">
        <v>261901</v>
      </c>
      <c r="V1883" s="328" t="s">
        <v>926</v>
      </c>
      <c r="W1883" s="420"/>
    </row>
    <row r="1884" spans="2:23" ht="18.75" hidden="1" customHeight="1" x14ac:dyDescent="0.2">
      <c r="B1884" s="419" t="e">
        <f>IF(Tabla46[[#This Row],[Tipos de Acciones]]="","",CONCATENATE(Tabla46[[#This Row],[POA]],".",Tabla46[[#This Row],[SRS]],".",Tabla46[[#This Row],[AREA]],".",Tabla46[[#This Row],[TIPO]]))</f>
        <v>#REF!</v>
      </c>
      <c r="C1884" s="419" t="e">
        <f>IF(Tabla46[[#This Row],[Tipos de Acciones]]="","",'Formulario PPGR1'!#REF!)</f>
        <v>#REF!</v>
      </c>
      <c r="D1884" s="419" t="e">
        <f>IF(Tabla46[[#This Row],[Tipos de Acciones]]="","",'Formulario PPGR1'!#REF!)</f>
        <v>#REF!</v>
      </c>
      <c r="E1884" s="419" t="e">
        <f>IF(Tabla46[[#This Row],[Tipos de Acciones]]="","",'Formulario PPGR1'!#REF!)</f>
        <v>#REF!</v>
      </c>
      <c r="F1884" s="419" t="e">
        <f>IF(Tabla46[[#This Row],[Tipos de Acciones]]="","",'Formulario PPGR1'!#REF!)</f>
        <v>#REF!</v>
      </c>
      <c r="G1884" s="416" t="s">
        <v>936</v>
      </c>
      <c r="H1884" s="416" t="s">
        <v>2221</v>
      </c>
      <c r="I1884" s="417" t="s">
        <v>2224</v>
      </c>
      <c r="J1884" s="416" t="s">
        <v>2224</v>
      </c>
      <c r="K1884" s="418" t="s">
        <v>2225</v>
      </c>
      <c r="L1884" s="416" t="s">
        <v>469</v>
      </c>
      <c r="M1884" s="316" t="s">
        <v>2336</v>
      </c>
      <c r="N1884" s="316" t="s">
        <v>1156</v>
      </c>
      <c r="O1884" s="415" t="s">
        <v>2200</v>
      </c>
      <c r="P1884" s="318" t="s">
        <v>1156</v>
      </c>
      <c r="Q1884" s="293" t="s">
        <v>2201</v>
      </c>
      <c r="R1884" s="293">
        <v>1</v>
      </c>
      <c r="S1884" s="517">
        <v>44333.33</v>
      </c>
      <c r="T1884" s="520" t="e">
        <f>+[1]!Tabla46[[#This Row],[Precio Unitario]]*[1]!Tabla46[[#This Row],[Cantidad de Insumos]]</f>
        <v>#REF!</v>
      </c>
      <c r="U1884" s="414">
        <v>239301</v>
      </c>
      <c r="V1884" s="328" t="s">
        <v>926</v>
      </c>
      <c r="W1884" s="420"/>
    </row>
    <row r="1885" spans="2:23" ht="18.75" hidden="1" customHeight="1" x14ac:dyDescent="0.2">
      <c r="B1885" s="419" t="e">
        <f>IF(Tabla46[[#This Row],[Tipos de Acciones]]="","",CONCATENATE(Tabla46[[#This Row],[POA]],".",Tabla46[[#This Row],[SRS]],".",Tabla46[[#This Row],[AREA]],".",Tabla46[[#This Row],[TIPO]]))</f>
        <v>#REF!</v>
      </c>
      <c r="C1885" s="419" t="e">
        <f>IF(Tabla46[[#This Row],[Tipos de Acciones]]="","",'Formulario PPGR1'!#REF!)</f>
        <v>#REF!</v>
      </c>
      <c r="D1885" s="419" t="e">
        <f>IF(Tabla46[[#This Row],[Tipos de Acciones]]="","",'Formulario PPGR1'!#REF!)</f>
        <v>#REF!</v>
      </c>
      <c r="E1885" s="419" t="e">
        <f>IF(Tabla46[[#This Row],[Tipos de Acciones]]="","",'Formulario PPGR1'!#REF!)</f>
        <v>#REF!</v>
      </c>
      <c r="F1885" s="419" t="e">
        <f>IF(Tabla46[[#This Row],[Tipos de Acciones]]="","",'Formulario PPGR1'!#REF!)</f>
        <v>#REF!</v>
      </c>
      <c r="G1885" s="416" t="s">
        <v>936</v>
      </c>
      <c r="H1885" s="416" t="s">
        <v>2221</v>
      </c>
      <c r="I1885" s="417" t="s">
        <v>2231</v>
      </c>
      <c r="J1885" s="416" t="s">
        <v>2231</v>
      </c>
      <c r="K1885" s="418" t="s">
        <v>2232</v>
      </c>
      <c r="L1885" s="416" t="s">
        <v>469</v>
      </c>
      <c r="M1885" s="316" t="s">
        <v>2336</v>
      </c>
      <c r="N1885" s="316" t="s">
        <v>1156</v>
      </c>
      <c r="O1885" s="415" t="s">
        <v>2200</v>
      </c>
      <c r="P1885" s="318" t="s">
        <v>1156</v>
      </c>
      <c r="Q1885" s="293" t="s">
        <v>2201</v>
      </c>
      <c r="R1885" s="293">
        <v>2</v>
      </c>
      <c r="S1885" s="517">
        <v>32099.97</v>
      </c>
      <c r="T1885" s="520" t="e">
        <f>+[1]!Tabla46[[#This Row],[Precio Unitario]]*[1]!Tabla46[[#This Row],[Cantidad de Insumos]]</f>
        <v>#REF!</v>
      </c>
      <c r="U1885" s="414">
        <v>239301</v>
      </c>
      <c r="V1885" s="328" t="s">
        <v>926</v>
      </c>
      <c r="W1885" s="420"/>
    </row>
    <row r="1886" spans="2:23" ht="18.75" hidden="1" customHeight="1" x14ac:dyDescent="0.2">
      <c r="B1886" s="419" t="e">
        <f>IF(Tabla46[[#This Row],[Tipos de Acciones]]="","",CONCATENATE(Tabla46[[#This Row],[POA]],".",Tabla46[[#This Row],[SRS]],".",Tabla46[[#This Row],[AREA]],".",Tabla46[[#This Row],[TIPO]]))</f>
        <v>#REF!</v>
      </c>
      <c r="C1886" s="419" t="e">
        <f>IF(Tabla46[[#This Row],[Tipos de Acciones]]="","",'Formulario PPGR1'!#REF!)</f>
        <v>#REF!</v>
      </c>
      <c r="D1886" s="419" t="e">
        <f>IF(Tabla46[[#This Row],[Tipos de Acciones]]="","",'Formulario PPGR1'!#REF!)</f>
        <v>#REF!</v>
      </c>
      <c r="E1886" s="419" t="e">
        <f>IF(Tabla46[[#This Row],[Tipos de Acciones]]="","",'Formulario PPGR1'!#REF!)</f>
        <v>#REF!</v>
      </c>
      <c r="F1886" s="419" t="e">
        <f>IF(Tabla46[[#This Row],[Tipos de Acciones]]="","",'Formulario PPGR1'!#REF!)</f>
        <v>#REF!</v>
      </c>
      <c r="G1886" s="416" t="s">
        <v>936</v>
      </c>
      <c r="H1886" s="416" t="s">
        <v>2221</v>
      </c>
      <c r="I1886" s="417" t="s">
        <v>2233</v>
      </c>
      <c r="J1886" s="416" t="s">
        <v>2234</v>
      </c>
      <c r="K1886" s="418" t="s">
        <v>2235</v>
      </c>
      <c r="L1886" s="416" t="s">
        <v>469</v>
      </c>
      <c r="M1886" s="316" t="s">
        <v>2336</v>
      </c>
      <c r="N1886" s="316" t="s">
        <v>1156</v>
      </c>
      <c r="O1886" s="415" t="s">
        <v>2200</v>
      </c>
      <c r="P1886" s="318" t="s">
        <v>1156</v>
      </c>
      <c r="Q1886" s="293" t="s">
        <v>2201</v>
      </c>
      <c r="R1886" s="293">
        <v>1</v>
      </c>
      <c r="S1886" s="517">
        <v>8270</v>
      </c>
      <c r="T1886" s="520" t="e">
        <f>+[1]!Tabla46[[#This Row],[Precio Unitario]]*[1]!Tabla46[[#This Row],[Cantidad de Insumos]]</f>
        <v>#REF!</v>
      </c>
      <c r="U1886" s="414">
        <v>239301</v>
      </c>
      <c r="V1886" s="328" t="s">
        <v>926</v>
      </c>
      <c r="W1886" s="420"/>
    </row>
    <row r="1887" spans="2:23" ht="18.75" hidden="1" customHeight="1" x14ac:dyDescent="0.2">
      <c r="B1887" s="419" t="e">
        <f>IF(Tabla46[[#This Row],[Tipos de Acciones]]="","",CONCATENATE(Tabla46[[#This Row],[POA]],".",Tabla46[[#This Row],[SRS]],".",Tabla46[[#This Row],[AREA]],".",Tabla46[[#This Row],[TIPO]]))</f>
        <v>#REF!</v>
      </c>
      <c r="C1887" s="419" t="e">
        <f>IF(Tabla46[[#This Row],[Tipos de Acciones]]="","",'Formulario PPGR1'!#REF!)</f>
        <v>#REF!</v>
      </c>
      <c r="D1887" s="419" t="e">
        <f>IF(Tabla46[[#This Row],[Tipos de Acciones]]="","",'Formulario PPGR1'!#REF!)</f>
        <v>#REF!</v>
      </c>
      <c r="E1887" s="419" t="e">
        <f>IF(Tabla46[[#This Row],[Tipos de Acciones]]="","",'Formulario PPGR1'!#REF!)</f>
        <v>#REF!</v>
      </c>
      <c r="F1887" s="419" t="e">
        <f>IF(Tabla46[[#This Row],[Tipos de Acciones]]="","",'Formulario PPGR1'!#REF!)</f>
        <v>#REF!</v>
      </c>
      <c r="G1887" s="416" t="s">
        <v>936</v>
      </c>
      <c r="H1887" s="416" t="s">
        <v>2221</v>
      </c>
      <c r="I1887" s="417" t="s">
        <v>2241</v>
      </c>
      <c r="J1887" s="416" t="s">
        <v>2241</v>
      </c>
      <c r="K1887" s="418" t="s">
        <v>2242</v>
      </c>
      <c r="L1887" s="416" t="s">
        <v>469</v>
      </c>
      <c r="M1887" s="316" t="s">
        <v>2336</v>
      </c>
      <c r="N1887" s="316" t="s">
        <v>1156</v>
      </c>
      <c r="O1887" s="415" t="s">
        <v>2200</v>
      </c>
      <c r="P1887" s="318" t="s">
        <v>1156</v>
      </c>
      <c r="Q1887" s="293" t="s">
        <v>2201</v>
      </c>
      <c r="R1887" s="293">
        <v>2</v>
      </c>
      <c r="S1887" s="517">
        <v>980</v>
      </c>
      <c r="T1887" s="520" t="e">
        <f>+[1]!Tabla46[[#This Row],[Precio Unitario]]*[1]!Tabla46[[#This Row],[Cantidad de Insumos]]</f>
        <v>#REF!</v>
      </c>
      <c r="U1887" s="414">
        <v>239301</v>
      </c>
      <c r="V1887" s="328" t="s">
        <v>926</v>
      </c>
      <c r="W1887" s="420"/>
    </row>
    <row r="1888" spans="2:23" ht="18.75" hidden="1" customHeight="1" x14ac:dyDescent="0.2">
      <c r="B1888" s="419" t="e">
        <f>IF(Tabla46[[#This Row],[Tipos de Acciones]]="","",CONCATENATE(Tabla46[[#This Row],[POA]],".",Tabla46[[#This Row],[SRS]],".",Tabla46[[#This Row],[AREA]],".",Tabla46[[#This Row],[TIPO]]))</f>
        <v>#REF!</v>
      </c>
      <c r="C1888" s="419" t="e">
        <f>IF(Tabla46[[#This Row],[Tipos de Acciones]]="","",'Formulario PPGR1'!#REF!)</f>
        <v>#REF!</v>
      </c>
      <c r="D1888" s="419" t="e">
        <f>IF(Tabla46[[#This Row],[Tipos de Acciones]]="","",'Formulario PPGR1'!#REF!)</f>
        <v>#REF!</v>
      </c>
      <c r="E1888" s="419" t="e">
        <f>IF(Tabla46[[#This Row],[Tipos de Acciones]]="","",'Formulario PPGR1'!#REF!)</f>
        <v>#REF!</v>
      </c>
      <c r="F1888" s="419" t="e">
        <f>IF(Tabla46[[#This Row],[Tipos de Acciones]]="","",'Formulario PPGR1'!#REF!)</f>
        <v>#REF!</v>
      </c>
      <c r="G1888" s="416" t="s">
        <v>936</v>
      </c>
      <c r="H1888" s="416" t="s">
        <v>2221</v>
      </c>
      <c r="I1888" s="417" t="s">
        <v>2241</v>
      </c>
      <c r="J1888" s="416" t="s">
        <v>2241</v>
      </c>
      <c r="K1888" s="418" t="s">
        <v>2243</v>
      </c>
      <c r="L1888" s="416" t="s">
        <v>469</v>
      </c>
      <c r="M1888" s="316" t="s">
        <v>2336</v>
      </c>
      <c r="N1888" s="316" t="s">
        <v>1156</v>
      </c>
      <c r="O1888" s="415" t="s">
        <v>2200</v>
      </c>
      <c r="P1888" s="318" t="s">
        <v>1156</v>
      </c>
      <c r="Q1888" s="293" t="s">
        <v>2201</v>
      </c>
      <c r="R1888" s="293">
        <v>2</v>
      </c>
      <c r="S1888" s="517">
        <v>3520</v>
      </c>
      <c r="T1888" s="520" t="e">
        <f>+[1]!Tabla46[[#This Row],[Precio Unitario]]*[1]!Tabla46[[#This Row],[Cantidad de Insumos]]</f>
        <v>#REF!</v>
      </c>
      <c r="U1888" s="414">
        <v>239301</v>
      </c>
      <c r="V1888" s="328" t="s">
        <v>926</v>
      </c>
      <c r="W1888" s="420"/>
    </row>
    <row r="1889" spans="2:23" ht="18.75" hidden="1" customHeight="1" x14ac:dyDescent="0.2">
      <c r="B1889" s="419" t="e">
        <f>IF(Tabla46[[#This Row],[Tipos de Acciones]]="","",CONCATENATE(Tabla46[[#This Row],[POA]],".",Tabla46[[#This Row],[SRS]],".",Tabla46[[#This Row],[AREA]],".",Tabla46[[#This Row],[TIPO]]))</f>
        <v>#REF!</v>
      </c>
      <c r="C1889" s="419" t="e">
        <f>IF(Tabla46[[#This Row],[Tipos de Acciones]]="","",'Formulario PPGR1'!#REF!)</f>
        <v>#REF!</v>
      </c>
      <c r="D1889" s="419" t="e">
        <f>IF(Tabla46[[#This Row],[Tipos de Acciones]]="","",'Formulario PPGR1'!#REF!)</f>
        <v>#REF!</v>
      </c>
      <c r="E1889" s="419" t="e">
        <f>IF(Tabla46[[#This Row],[Tipos de Acciones]]="","",'Formulario PPGR1'!#REF!)</f>
        <v>#REF!</v>
      </c>
      <c r="F1889" s="419" t="e">
        <f>IF(Tabla46[[#This Row],[Tipos de Acciones]]="","",'Formulario PPGR1'!#REF!)</f>
        <v>#REF!</v>
      </c>
      <c r="G1889" s="416" t="s">
        <v>936</v>
      </c>
      <c r="H1889" s="416" t="s">
        <v>2221</v>
      </c>
      <c r="I1889" s="417" t="s">
        <v>2236</v>
      </c>
      <c r="J1889" s="416" t="s">
        <v>2236</v>
      </c>
      <c r="K1889" s="418" t="s">
        <v>2239</v>
      </c>
      <c r="L1889" s="416" t="s">
        <v>469</v>
      </c>
      <c r="M1889" s="316" t="s">
        <v>2336</v>
      </c>
      <c r="N1889" s="316" t="s">
        <v>1156</v>
      </c>
      <c r="O1889" s="415" t="s">
        <v>2200</v>
      </c>
      <c r="P1889" s="318" t="s">
        <v>1156</v>
      </c>
      <c r="Q1889" s="293" t="s">
        <v>2201</v>
      </c>
      <c r="R1889" s="293">
        <v>2</v>
      </c>
      <c r="S1889" s="517">
        <v>15733.33</v>
      </c>
      <c r="T1889" s="520" t="e">
        <f>+[1]!Tabla46[[#This Row],[Precio Unitario]]*[1]!Tabla46[[#This Row],[Cantidad de Insumos]]</f>
        <v>#REF!</v>
      </c>
      <c r="U1889" s="414">
        <v>239301</v>
      </c>
      <c r="V1889" s="328" t="s">
        <v>926</v>
      </c>
      <c r="W1889" s="420"/>
    </row>
    <row r="1890" spans="2:23" ht="18.75" hidden="1" customHeight="1" x14ac:dyDescent="0.2">
      <c r="B1890" s="419" t="e">
        <f>IF(Tabla46[[#This Row],[Tipos de Acciones]]="","",CONCATENATE(Tabla46[[#This Row],[POA]],".",Tabla46[[#This Row],[SRS]],".",Tabla46[[#This Row],[AREA]],".",Tabla46[[#This Row],[TIPO]]))</f>
        <v>#REF!</v>
      </c>
      <c r="C1890" s="419" t="e">
        <f>IF(Tabla46[[#This Row],[Tipos de Acciones]]="","",'Formulario PPGR1'!#REF!)</f>
        <v>#REF!</v>
      </c>
      <c r="D1890" s="419" t="e">
        <f>IF(Tabla46[[#This Row],[Tipos de Acciones]]="","",'Formulario PPGR1'!#REF!)</f>
        <v>#REF!</v>
      </c>
      <c r="E1890" s="419" t="e">
        <f>IF(Tabla46[[#This Row],[Tipos de Acciones]]="","",'Formulario PPGR1'!#REF!)</f>
        <v>#REF!</v>
      </c>
      <c r="F1890" s="419" t="e">
        <f>IF(Tabla46[[#This Row],[Tipos de Acciones]]="","",'Formulario PPGR1'!#REF!)</f>
        <v>#REF!</v>
      </c>
      <c r="G1890" s="416" t="s">
        <v>936</v>
      </c>
      <c r="H1890" s="416" t="s">
        <v>2221</v>
      </c>
      <c r="I1890" s="417" t="s">
        <v>2236</v>
      </c>
      <c r="J1890" s="416" t="s">
        <v>2236</v>
      </c>
      <c r="K1890" s="418" t="s">
        <v>2240</v>
      </c>
      <c r="L1890" s="416" t="s">
        <v>469</v>
      </c>
      <c r="M1890" s="316" t="s">
        <v>2336</v>
      </c>
      <c r="N1890" s="316" t="s">
        <v>1156</v>
      </c>
      <c r="O1890" s="415" t="s">
        <v>2200</v>
      </c>
      <c r="P1890" s="318" t="s">
        <v>1156</v>
      </c>
      <c r="Q1890" s="293" t="s">
        <v>2201</v>
      </c>
      <c r="R1890" s="293">
        <v>2</v>
      </c>
      <c r="S1890" s="517">
        <v>4500</v>
      </c>
      <c r="T1890" s="520" t="e">
        <f>+[1]!Tabla46[[#This Row],[Precio Unitario]]*[1]!Tabla46[[#This Row],[Cantidad de Insumos]]</f>
        <v>#REF!</v>
      </c>
      <c r="U1890" s="414">
        <v>239301</v>
      </c>
      <c r="V1890" s="328" t="s">
        <v>926</v>
      </c>
      <c r="W1890" s="420"/>
    </row>
    <row r="1891" spans="2:23" ht="18.75" hidden="1" customHeight="1" x14ac:dyDescent="0.2">
      <c r="B1891" s="419" t="e">
        <f>IF(Tabla46[[#This Row],[Tipos de Acciones]]="","",CONCATENATE(Tabla46[[#This Row],[POA]],".",Tabla46[[#This Row],[SRS]],".",Tabla46[[#This Row],[AREA]],".",Tabla46[[#This Row],[TIPO]]))</f>
        <v>#REF!</v>
      </c>
      <c r="C1891" s="419" t="e">
        <f>IF(Tabla46[[#This Row],[Tipos de Acciones]]="","",'Formulario PPGR1'!#REF!)</f>
        <v>#REF!</v>
      </c>
      <c r="D1891" s="419" t="e">
        <f>IF(Tabla46[[#This Row],[Tipos de Acciones]]="","",'Formulario PPGR1'!#REF!)</f>
        <v>#REF!</v>
      </c>
      <c r="E1891" s="419" t="e">
        <f>IF(Tabla46[[#This Row],[Tipos de Acciones]]="","",'Formulario PPGR1'!#REF!)</f>
        <v>#REF!</v>
      </c>
      <c r="F1891" s="419" t="e">
        <f>IF(Tabla46[[#This Row],[Tipos de Acciones]]="","",'Formulario PPGR1'!#REF!)</f>
        <v>#REF!</v>
      </c>
      <c r="G1891" s="416" t="s">
        <v>936</v>
      </c>
      <c r="H1891" s="416" t="s">
        <v>2209</v>
      </c>
      <c r="I1891" s="417" t="s">
        <v>2200</v>
      </c>
      <c r="J1891" s="416" t="s">
        <v>2248</v>
      </c>
      <c r="K1891" s="418" t="s">
        <v>2248</v>
      </c>
      <c r="L1891" s="416" t="s">
        <v>469</v>
      </c>
      <c r="M1891" s="316" t="s">
        <v>2336</v>
      </c>
      <c r="N1891" s="316" t="s">
        <v>1156</v>
      </c>
      <c r="O1891" s="415" t="s">
        <v>2200</v>
      </c>
      <c r="P1891" s="318" t="s">
        <v>1156</v>
      </c>
      <c r="Q1891" s="293" t="s">
        <v>2201</v>
      </c>
      <c r="R1891" s="293">
        <v>1</v>
      </c>
      <c r="S1891" s="517">
        <v>30000</v>
      </c>
      <c r="T1891" s="520" t="e">
        <f>+[1]!Tabla46[[#This Row],[Precio Unitario]]*[1]!Tabla46[[#This Row],[Cantidad de Insumos]]</f>
        <v>#REF!</v>
      </c>
      <c r="U1891" s="414">
        <v>265801</v>
      </c>
      <c r="V1891" s="328" t="s">
        <v>926</v>
      </c>
      <c r="W1891" s="420"/>
    </row>
    <row r="1892" spans="2:23" ht="18.75" hidden="1" customHeight="1" x14ac:dyDescent="0.2">
      <c r="B1892" s="419" t="e">
        <f>IF(Tabla46[[#This Row],[Tipos de Acciones]]="","",CONCATENATE(Tabla46[[#This Row],[POA]],".",Tabla46[[#This Row],[SRS]],".",Tabla46[[#This Row],[AREA]],".",Tabla46[[#This Row],[TIPO]]))</f>
        <v>#REF!</v>
      </c>
      <c r="C1892" s="419" t="e">
        <f>IF(Tabla46[[#This Row],[Tipos de Acciones]]="","",'Formulario PPGR1'!#REF!)</f>
        <v>#REF!</v>
      </c>
      <c r="D1892" s="419" t="e">
        <f>IF(Tabla46[[#This Row],[Tipos de Acciones]]="","",'Formulario PPGR1'!#REF!)</f>
        <v>#REF!</v>
      </c>
      <c r="E1892" s="419" t="e">
        <f>IF(Tabla46[[#This Row],[Tipos de Acciones]]="","",'Formulario PPGR1'!#REF!)</f>
        <v>#REF!</v>
      </c>
      <c r="F1892" s="419" t="e">
        <f>IF(Tabla46[[#This Row],[Tipos de Acciones]]="","",'Formulario PPGR1'!#REF!)</f>
        <v>#REF!</v>
      </c>
      <c r="G1892" s="416" t="s">
        <v>934</v>
      </c>
      <c r="H1892" s="416" t="s">
        <v>2209</v>
      </c>
      <c r="I1892" s="417" t="s">
        <v>2200</v>
      </c>
      <c r="J1892" s="416" t="s">
        <v>2248</v>
      </c>
      <c r="K1892" s="418" t="s">
        <v>2248</v>
      </c>
      <c r="L1892" s="416" t="s">
        <v>469</v>
      </c>
      <c r="M1892" s="316" t="s">
        <v>2336</v>
      </c>
      <c r="N1892" s="316" t="s">
        <v>1156</v>
      </c>
      <c r="O1892" s="415" t="s">
        <v>2200</v>
      </c>
      <c r="P1892" s="318" t="s">
        <v>1156</v>
      </c>
      <c r="Q1892" s="293" t="s">
        <v>2201</v>
      </c>
      <c r="R1892" s="293">
        <v>3</v>
      </c>
      <c r="S1892" s="517">
        <v>5000</v>
      </c>
      <c r="T1892" s="520" t="e">
        <f>+[1]!Tabla46[[#This Row],[Precio Unitario]]*[1]!Tabla46[[#This Row],[Cantidad de Insumos]]</f>
        <v>#REF!</v>
      </c>
      <c r="U1892" s="414">
        <v>265801</v>
      </c>
      <c r="V1892" s="328" t="s">
        <v>926</v>
      </c>
      <c r="W1892" s="420"/>
    </row>
    <row r="1893" spans="2:23" ht="18.75" hidden="1" customHeight="1" x14ac:dyDescent="0.2">
      <c r="B1893" s="419" t="e">
        <f>IF(Tabla46[[#This Row],[Tipos de Acciones]]="","",CONCATENATE(Tabla46[[#This Row],[POA]],".",Tabla46[[#This Row],[SRS]],".",Tabla46[[#This Row],[AREA]],".",Tabla46[[#This Row],[TIPO]]))</f>
        <v>#REF!</v>
      </c>
      <c r="C1893" s="419" t="e">
        <f>IF(Tabla46[[#This Row],[Tipos de Acciones]]="","",'Formulario PPGR1'!#REF!)</f>
        <v>#REF!</v>
      </c>
      <c r="D1893" s="419" t="e">
        <f>IF(Tabla46[[#This Row],[Tipos de Acciones]]="","",'Formulario PPGR1'!#REF!)</f>
        <v>#REF!</v>
      </c>
      <c r="E1893" s="419" t="e">
        <f>IF(Tabla46[[#This Row],[Tipos de Acciones]]="","",'Formulario PPGR1'!#REF!)</f>
        <v>#REF!</v>
      </c>
      <c r="F1893" s="419" t="e">
        <f>IF(Tabla46[[#This Row],[Tipos de Acciones]]="","",'Formulario PPGR1'!#REF!)</f>
        <v>#REF!</v>
      </c>
      <c r="G1893" s="416" t="s">
        <v>936</v>
      </c>
      <c r="H1893" s="416" t="s">
        <v>2221</v>
      </c>
      <c r="I1893" s="417" t="s">
        <v>2244</v>
      </c>
      <c r="J1893" s="416" t="s">
        <v>2244</v>
      </c>
      <c r="K1893" s="418" t="s">
        <v>2245</v>
      </c>
      <c r="L1893" s="416" t="s">
        <v>469</v>
      </c>
      <c r="M1893" s="316" t="s">
        <v>2336</v>
      </c>
      <c r="N1893" s="316" t="s">
        <v>1156</v>
      </c>
      <c r="O1893" s="415" t="s">
        <v>2200</v>
      </c>
      <c r="P1893" s="318" t="s">
        <v>1156</v>
      </c>
      <c r="Q1893" s="293" t="s">
        <v>2201</v>
      </c>
      <c r="R1893" s="293">
        <v>1</v>
      </c>
      <c r="S1893" s="517">
        <v>14666.65</v>
      </c>
      <c r="T1893" s="520" t="e">
        <f>+[1]!Tabla46[[#This Row],[Precio Unitario]]*[1]!Tabla46[[#This Row],[Cantidad de Insumos]]</f>
        <v>#REF!</v>
      </c>
      <c r="U1893" s="414">
        <v>239601</v>
      </c>
      <c r="V1893" s="328" t="s">
        <v>926</v>
      </c>
      <c r="W1893" s="420"/>
    </row>
    <row r="1894" spans="2:23" ht="18.75" hidden="1" customHeight="1" x14ac:dyDescent="0.2">
      <c r="B1894" s="419" t="e">
        <f>IF(Tabla46[[#This Row],[Tipos de Acciones]]="","",CONCATENATE(Tabla46[[#This Row],[POA]],".",Tabla46[[#This Row],[SRS]],".",Tabla46[[#This Row],[AREA]],".",Tabla46[[#This Row],[TIPO]]))</f>
        <v>#REF!</v>
      </c>
      <c r="C1894" s="419" t="e">
        <f>IF(Tabla46[[#This Row],[Tipos de Acciones]]="","",'Formulario PPGR1'!#REF!)</f>
        <v>#REF!</v>
      </c>
      <c r="D1894" s="419" t="e">
        <f>IF(Tabla46[[#This Row],[Tipos de Acciones]]="","",'Formulario PPGR1'!#REF!)</f>
        <v>#REF!</v>
      </c>
      <c r="E1894" s="419" t="e">
        <f>IF(Tabla46[[#This Row],[Tipos de Acciones]]="","",'Formulario PPGR1'!#REF!)</f>
        <v>#REF!</v>
      </c>
      <c r="F1894" s="419" t="e">
        <f>IF(Tabla46[[#This Row],[Tipos de Acciones]]="","",'Formulario PPGR1'!#REF!)</f>
        <v>#REF!</v>
      </c>
      <c r="G1894" s="416" t="s">
        <v>936</v>
      </c>
      <c r="H1894" s="416" t="s">
        <v>2221</v>
      </c>
      <c r="I1894" s="417" t="s">
        <v>2246</v>
      </c>
      <c r="J1894" s="416" t="s">
        <v>2246</v>
      </c>
      <c r="K1894" s="418" t="s">
        <v>2247</v>
      </c>
      <c r="L1894" s="416" t="s">
        <v>469</v>
      </c>
      <c r="M1894" s="316" t="s">
        <v>2336</v>
      </c>
      <c r="N1894" s="316" t="s">
        <v>1156</v>
      </c>
      <c r="O1894" s="415" t="s">
        <v>2200</v>
      </c>
      <c r="P1894" s="318" t="s">
        <v>1156</v>
      </c>
      <c r="Q1894" s="293" t="s">
        <v>2201</v>
      </c>
      <c r="R1894" s="293">
        <v>1</v>
      </c>
      <c r="S1894" s="517">
        <v>257712</v>
      </c>
      <c r="T1894" s="520" t="e">
        <f>+[1]!Tabla46[[#This Row],[Precio Unitario]]*[1]!Tabla46[[#This Row],[Cantidad de Insumos]]</f>
        <v>#REF!</v>
      </c>
      <c r="U1894" s="414">
        <v>261401</v>
      </c>
      <c r="V1894" s="328" t="s">
        <v>926</v>
      </c>
      <c r="W1894" s="420"/>
    </row>
    <row r="1895" spans="2:23" ht="18.75" hidden="1" customHeight="1" x14ac:dyDescent="0.2">
      <c r="B1895" s="419" t="e">
        <f>IF(Tabla46[[#This Row],[Tipos de Acciones]]="","",CONCATENATE(Tabla46[[#This Row],[POA]],".",Tabla46[[#This Row],[SRS]],".",Tabla46[[#This Row],[AREA]],".",Tabla46[[#This Row],[TIPO]]))</f>
        <v>#REF!</v>
      </c>
      <c r="C1895" s="419" t="e">
        <f>IF(Tabla46[[#This Row],[Tipos de Acciones]]="","",'Formulario PPGR1'!#REF!)</f>
        <v>#REF!</v>
      </c>
      <c r="D1895" s="419" t="e">
        <f>IF(Tabla46[[#This Row],[Tipos de Acciones]]="","",'Formulario PPGR1'!#REF!)</f>
        <v>#REF!</v>
      </c>
      <c r="E1895" s="419" t="e">
        <f>IF(Tabla46[[#This Row],[Tipos de Acciones]]="","",'Formulario PPGR1'!#REF!)</f>
        <v>#REF!</v>
      </c>
      <c r="F1895" s="419" t="e">
        <f>IF(Tabla46[[#This Row],[Tipos de Acciones]]="","",'Formulario PPGR1'!#REF!)</f>
        <v>#REF!</v>
      </c>
      <c r="G1895" s="416" t="s">
        <v>936</v>
      </c>
      <c r="H1895" s="416" t="s">
        <v>2221</v>
      </c>
      <c r="I1895" s="417" t="s">
        <v>2236</v>
      </c>
      <c r="J1895" s="416" t="s">
        <v>2236</v>
      </c>
      <c r="K1895" s="418" t="s">
        <v>2238</v>
      </c>
      <c r="L1895" s="416" t="s">
        <v>469</v>
      </c>
      <c r="M1895" s="316" t="s">
        <v>2336</v>
      </c>
      <c r="N1895" s="316" t="s">
        <v>1156</v>
      </c>
      <c r="O1895" s="415" t="s">
        <v>2200</v>
      </c>
      <c r="P1895" s="318" t="s">
        <v>1156</v>
      </c>
      <c r="Q1895" s="293" t="s">
        <v>2201</v>
      </c>
      <c r="R1895" s="293">
        <v>2</v>
      </c>
      <c r="S1895" s="517">
        <v>4500</v>
      </c>
      <c r="T1895" s="520" t="e">
        <f>+[1]!Tabla46[[#This Row],[Precio Unitario]]*[1]!Tabla46[[#This Row],[Cantidad de Insumos]]</f>
        <v>#REF!</v>
      </c>
      <c r="U1895" s="414">
        <v>239301</v>
      </c>
      <c r="V1895" s="328" t="s">
        <v>926</v>
      </c>
      <c r="W1895" s="420"/>
    </row>
    <row r="1896" spans="2:23" ht="18.75" hidden="1" customHeight="1" x14ac:dyDescent="0.2">
      <c r="B1896" s="419" t="e">
        <f>IF(Tabla46[[#This Row],[Tipos de Acciones]]="","",CONCATENATE(Tabla46[[#This Row],[POA]],".",Tabla46[[#This Row],[SRS]],".",Tabla46[[#This Row],[AREA]],".",Tabla46[[#This Row],[TIPO]]))</f>
        <v>#REF!</v>
      </c>
      <c r="C1896" s="419" t="e">
        <f>IF(Tabla46[[#This Row],[Tipos de Acciones]]="","",'Formulario PPGR1'!#REF!)</f>
        <v>#REF!</v>
      </c>
      <c r="D1896" s="419" t="e">
        <f>IF(Tabla46[[#This Row],[Tipos de Acciones]]="","",'Formulario PPGR1'!#REF!)</f>
        <v>#REF!</v>
      </c>
      <c r="E1896" s="419" t="e">
        <f>IF(Tabla46[[#This Row],[Tipos de Acciones]]="","",'Formulario PPGR1'!#REF!)</f>
        <v>#REF!</v>
      </c>
      <c r="F1896" s="419" t="e">
        <f>IF(Tabla46[[#This Row],[Tipos de Acciones]]="","",'Formulario PPGR1'!#REF!)</f>
        <v>#REF!</v>
      </c>
      <c r="G1896" s="416" t="s">
        <v>936</v>
      </c>
      <c r="H1896" s="416" t="s">
        <v>2221</v>
      </c>
      <c r="I1896" s="417" t="s">
        <v>2227</v>
      </c>
      <c r="J1896" s="416" t="s">
        <v>2227</v>
      </c>
      <c r="K1896" s="418" t="s">
        <v>2228</v>
      </c>
      <c r="L1896" s="416" t="s">
        <v>469</v>
      </c>
      <c r="M1896" s="316" t="s">
        <v>2336</v>
      </c>
      <c r="N1896" s="316" t="s">
        <v>1156</v>
      </c>
      <c r="O1896" s="415" t="s">
        <v>2200</v>
      </c>
      <c r="P1896" s="318" t="s">
        <v>1156</v>
      </c>
      <c r="Q1896" s="293" t="s">
        <v>2201</v>
      </c>
      <c r="R1896" s="293">
        <v>1</v>
      </c>
      <c r="S1896" s="517">
        <v>12836.04</v>
      </c>
      <c r="T1896" s="520" t="e">
        <f>+[1]!Tabla46[[#This Row],[Precio Unitario]]*[1]!Tabla46[[#This Row],[Cantidad de Insumos]]</f>
        <v>#REF!</v>
      </c>
      <c r="U1896" s="414">
        <v>239301</v>
      </c>
      <c r="V1896" s="328" t="s">
        <v>926</v>
      </c>
      <c r="W1896" s="420"/>
    </row>
    <row r="1897" spans="2:23" ht="18.75" customHeight="1" x14ac:dyDescent="0.2">
      <c r="B1897" s="419" t="e">
        <f>IF(Tabla46[[#This Row],[Tipos de Acciones]]="","",CONCATENATE(Tabla46[[#This Row],[POA]],".",Tabla46[[#This Row],[SRS]],".",Tabla46[[#This Row],[AREA]],".",Tabla46[[#This Row],[TIPO]]))</f>
        <v>#REF!</v>
      </c>
      <c r="C1897" s="419" t="e">
        <f>IF(Tabla46[[#This Row],[Tipos de Acciones]]="","",'Formulario PPGR1'!#REF!)</f>
        <v>#REF!</v>
      </c>
      <c r="D1897" s="419" t="e">
        <f>IF(Tabla46[[#This Row],[Tipos de Acciones]]="","",'Formulario PPGR1'!#REF!)</f>
        <v>#REF!</v>
      </c>
      <c r="E1897" s="419" t="e">
        <f>IF(Tabla46[[#This Row],[Tipos de Acciones]]="","",'Formulario PPGR1'!#REF!)</f>
        <v>#REF!</v>
      </c>
      <c r="F1897" s="419" t="e">
        <f>IF(Tabla46[[#This Row],[Tipos de Acciones]]="","",'Formulario PPGR1'!#REF!)</f>
        <v>#REF!</v>
      </c>
      <c r="G1897" s="416" t="s">
        <v>936</v>
      </c>
      <c r="H1897" s="416" t="s">
        <v>2221</v>
      </c>
      <c r="I1897" s="417" t="s">
        <v>2229</v>
      </c>
      <c r="J1897" s="416" t="s">
        <v>2229</v>
      </c>
      <c r="K1897" s="418" t="s">
        <v>2230</v>
      </c>
      <c r="L1897" s="416" t="s">
        <v>469</v>
      </c>
      <c r="M1897" s="316" t="s">
        <v>2336</v>
      </c>
      <c r="N1897" s="316" t="s">
        <v>1156</v>
      </c>
      <c r="O1897" s="415" t="s">
        <v>2200</v>
      </c>
      <c r="P1897" s="318" t="s">
        <v>1156</v>
      </c>
      <c r="Q1897" s="293" t="s">
        <v>2201</v>
      </c>
      <c r="R1897" s="293">
        <v>1</v>
      </c>
      <c r="S1897" s="517">
        <v>180000</v>
      </c>
      <c r="T1897" s="520" t="e">
        <f>+[1]!Tabla46[[#This Row],[Precio Unitario]]*[1]!Tabla46[[#This Row],[Cantidad de Insumos]]</f>
        <v>#REF!</v>
      </c>
      <c r="U1897" s="414">
        <v>263101</v>
      </c>
      <c r="V1897" s="328" t="s">
        <v>926</v>
      </c>
      <c r="W1897" s="420"/>
    </row>
    <row r="1898" spans="2:23" ht="18.75" hidden="1" customHeight="1" x14ac:dyDescent="0.2">
      <c r="B1898" s="419" t="e">
        <f>IF(Tabla46[[#This Row],[Tipos de Acciones]]="","",CONCATENATE(Tabla46[[#This Row],[POA]],".",Tabla46[[#This Row],[SRS]],".",Tabla46[[#This Row],[AREA]],".",Tabla46[[#This Row],[TIPO]]))</f>
        <v>#REF!</v>
      </c>
      <c r="C1898" s="419" t="e">
        <f>IF(Tabla46[[#This Row],[Tipos de Acciones]]="","",'Formulario PPGR1'!#REF!)</f>
        <v>#REF!</v>
      </c>
      <c r="D1898" s="419" t="e">
        <f>IF(Tabla46[[#This Row],[Tipos de Acciones]]="","",'Formulario PPGR1'!#REF!)</f>
        <v>#REF!</v>
      </c>
      <c r="E1898" s="419" t="e">
        <f>IF(Tabla46[[#This Row],[Tipos de Acciones]]="","",'Formulario PPGR1'!#REF!)</f>
        <v>#REF!</v>
      </c>
      <c r="F1898" s="419" t="e">
        <f>IF(Tabla46[[#This Row],[Tipos de Acciones]]="","",'Formulario PPGR1'!#REF!)</f>
        <v>#REF!</v>
      </c>
      <c r="G1898" s="416" t="s">
        <v>934</v>
      </c>
      <c r="H1898" s="416" t="s">
        <v>2206</v>
      </c>
      <c r="I1898" s="417" t="s">
        <v>2212</v>
      </c>
      <c r="J1898" s="416" t="s">
        <v>2212</v>
      </c>
      <c r="K1898" s="418" t="s">
        <v>2213</v>
      </c>
      <c r="L1898" s="416" t="s">
        <v>469</v>
      </c>
      <c r="M1898" s="316" t="s">
        <v>2336</v>
      </c>
      <c r="N1898" s="316" t="s">
        <v>1156</v>
      </c>
      <c r="O1898" s="415" t="s">
        <v>2200</v>
      </c>
      <c r="P1898" s="318" t="s">
        <v>1156</v>
      </c>
      <c r="Q1898" s="293" t="s">
        <v>2201</v>
      </c>
      <c r="R1898" s="293">
        <v>3</v>
      </c>
      <c r="S1898" s="517">
        <v>56000</v>
      </c>
      <c r="T1898" s="520" t="e">
        <f>+[1]!Tabla46[[#This Row],[Precio Unitario]]*[1]!Tabla46[[#This Row],[Cantidad de Insumos]]</f>
        <v>#REF!</v>
      </c>
      <c r="U1898" s="414">
        <v>261301</v>
      </c>
      <c r="V1898" s="328" t="s">
        <v>926</v>
      </c>
      <c r="W1898" s="420"/>
    </row>
    <row r="1899" spans="2:23" ht="18.75" hidden="1" customHeight="1" x14ac:dyDescent="0.2">
      <c r="B1899" s="419" t="e">
        <f>IF(Tabla46[[#This Row],[Tipos de Acciones]]="","",CONCATENATE(Tabla46[[#This Row],[POA]],".",Tabla46[[#This Row],[SRS]],".",Tabla46[[#This Row],[AREA]],".",Tabla46[[#This Row],[TIPO]]))</f>
        <v>#REF!</v>
      </c>
      <c r="C1899" s="419" t="e">
        <f>IF(Tabla46[[#This Row],[Tipos de Acciones]]="","",'Formulario PPGR1'!#REF!)</f>
        <v>#REF!</v>
      </c>
      <c r="D1899" s="419" t="e">
        <f>IF(Tabla46[[#This Row],[Tipos de Acciones]]="","",'Formulario PPGR1'!#REF!)</f>
        <v>#REF!</v>
      </c>
      <c r="E1899" s="419" t="e">
        <f>IF(Tabla46[[#This Row],[Tipos de Acciones]]="","",'Formulario PPGR1'!#REF!)</f>
        <v>#REF!</v>
      </c>
      <c r="F1899" s="419" t="e">
        <f>IF(Tabla46[[#This Row],[Tipos de Acciones]]="","",'Formulario PPGR1'!#REF!)</f>
        <v>#REF!</v>
      </c>
      <c r="G1899" s="416" t="s">
        <v>936</v>
      </c>
      <c r="H1899" s="416" t="s">
        <v>2215</v>
      </c>
      <c r="I1899" s="417" t="s">
        <v>2216</v>
      </c>
      <c r="J1899" s="416" t="s">
        <v>2216</v>
      </c>
      <c r="K1899" s="418" t="s">
        <v>2217</v>
      </c>
      <c r="L1899" s="416" t="s">
        <v>469</v>
      </c>
      <c r="M1899" s="316" t="s">
        <v>2336</v>
      </c>
      <c r="N1899" s="316" t="s">
        <v>1156</v>
      </c>
      <c r="O1899" s="415" t="s">
        <v>2200</v>
      </c>
      <c r="P1899" s="318" t="s">
        <v>1156</v>
      </c>
      <c r="Q1899" s="293" t="s">
        <v>2201</v>
      </c>
      <c r="R1899" s="293">
        <v>1</v>
      </c>
      <c r="S1899" s="517">
        <v>15000</v>
      </c>
      <c r="T1899" s="520" t="e">
        <f>+[1]!Tabla46[[#This Row],[Precio Unitario]]*[1]!Tabla46[[#This Row],[Cantidad de Insumos]]</f>
        <v>#REF!</v>
      </c>
      <c r="U1899" s="414">
        <v>239601</v>
      </c>
      <c r="V1899" s="328" t="s">
        <v>926</v>
      </c>
      <c r="W1899" s="420"/>
    </row>
    <row r="1900" spans="2:23" ht="18.75" hidden="1" customHeight="1" x14ac:dyDescent="0.2">
      <c r="B1900" s="419" t="e">
        <f>IF(Tabla46[[#This Row],[Tipos de Acciones]]="","",CONCATENATE(Tabla46[[#This Row],[POA]],".",Tabla46[[#This Row],[SRS]],".",Tabla46[[#This Row],[AREA]],".",Tabla46[[#This Row],[TIPO]]))</f>
        <v>#REF!</v>
      </c>
      <c r="C1900" s="419" t="e">
        <f>IF(Tabla46[[#This Row],[Tipos de Acciones]]="","",'Formulario PPGR1'!#REF!)</f>
        <v>#REF!</v>
      </c>
      <c r="D1900" s="419" t="e">
        <f>IF(Tabla46[[#This Row],[Tipos de Acciones]]="","",'Formulario PPGR1'!#REF!)</f>
        <v>#REF!</v>
      </c>
      <c r="E1900" s="419" t="e">
        <f>IF(Tabla46[[#This Row],[Tipos de Acciones]]="","",'Formulario PPGR1'!#REF!)</f>
        <v>#REF!</v>
      </c>
      <c r="F1900" s="419" t="e">
        <f>IF(Tabla46[[#This Row],[Tipos de Acciones]]="","",'Formulario PPGR1'!#REF!)</f>
        <v>#REF!</v>
      </c>
      <c r="G1900" s="416" t="s">
        <v>936</v>
      </c>
      <c r="H1900" s="416" t="s">
        <v>2221</v>
      </c>
      <c r="I1900" s="417" t="s">
        <v>2236</v>
      </c>
      <c r="J1900" s="416" t="s">
        <v>2236</v>
      </c>
      <c r="K1900" s="418" t="s">
        <v>2240</v>
      </c>
      <c r="L1900" s="416" t="s">
        <v>469</v>
      </c>
      <c r="M1900" s="316" t="s">
        <v>2337</v>
      </c>
      <c r="N1900" s="316" t="s">
        <v>1156</v>
      </c>
      <c r="O1900" s="415" t="s">
        <v>2200</v>
      </c>
      <c r="P1900" s="318" t="s">
        <v>1156</v>
      </c>
      <c r="Q1900" s="293" t="s">
        <v>2201</v>
      </c>
      <c r="R1900" s="293">
        <v>2</v>
      </c>
      <c r="S1900" s="517">
        <v>4500</v>
      </c>
      <c r="T1900" s="520" t="e">
        <f>+[1]!Tabla46[[#This Row],[Precio Unitario]]*[1]!Tabla46[[#This Row],[Cantidad de Insumos]]</f>
        <v>#REF!</v>
      </c>
      <c r="U1900" s="414">
        <v>239301</v>
      </c>
      <c r="V1900" s="328" t="s">
        <v>926</v>
      </c>
      <c r="W1900" s="420"/>
    </row>
    <row r="1901" spans="2:23" ht="18.75" hidden="1" customHeight="1" x14ac:dyDescent="0.2">
      <c r="B1901" s="419" t="e">
        <f>IF(Tabla46[[#This Row],[Tipos de Acciones]]="","",CONCATENATE(Tabla46[[#This Row],[POA]],".",Tabla46[[#This Row],[SRS]],".",Tabla46[[#This Row],[AREA]],".",Tabla46[[#This Row],[TIPO]]))</f>
        <v>#REF!</v>
      </c>
      <c r="C1901" s="419" t="e">
        <f>IF(Tabla46[[#This Row],[Tipos de Acciones]]="","",'Formulario PPGR1'!#REF!)</f>
        <v>#REF!</v>
      </c>
      <c r="D1901" s="419" t="e">
        <f>IF(Tabla46[[#This Row],[Tipos de Acciones]]="","",'Formulario PPGR1'!#REF!)</f>
        <v>#REF!</v>
      </c>
      <c r="E1901" s="419" t="e">
        <f>IF(Tabla46[[#This Row],[Tipos de Acciones]]="","",'Formulario PPGR1'!#REF!)</f>
        <v>#REF!</v>
      </c>
      <c r="F1901" s="419" t="e">
        <f>IF(Tabla46[[#This Row],[Tipos de Acciones]]="","",'Formulario PPGR1'!#REF!)</f>
        <v>#REF!</v>
      </c>
      <c r="G1901" s="416" t="s">
        <v>936</v>
      </c>
      <c r="H1901" s="416" t="s">
        <v>2221</v>
      </c>
      <c r="I1901" s="417" t="s">
        <v>2241</v>
      </c>
      <c r="J1901" s="416" t="s">
        <v>2241</v>
      </c>
      <c r="K1901" s="418" t="s">
        <v>2242</v>
      </c>
      <c r="L1901" s="416" t="s">
        <v>469</v>
      </c>
      <c r="M1901" s="316" t="s">
        <v>2337</v>
      </c>
      <c r="N1901" s="316" t="s">
        <v>1156</v>
      </c>
      <c r="O1901" s="415" t="s">
        <v>2200</v>
      </c>
      <c r="P1901" s="318" t="s">
        <v>1156</v>
      </c>
      <c r="Q1901" s="293" t="s">
        <v>2201</v>
      </c>
      <c r="R1901" s="293">
        <v>2</v>
      </c>
      <c r="S1901" s="517">
        <v>980</v>
      </c>
      <c r="T1901" s="520" t="e">
        <f>+[1]!Tabla46[[#This Row],[Precio Unitario]]*[1]!Tabla46[[#This Row],[Cantidad de Insumos]]</f>
        <v>#REF!</v>
      </c>
      <c r="U1901" s="414">
        <v>239301</v>
      </c>
      <c r="V1901" s="328" t="s">
        <v>926</v>
      </c>
      <c r="W1901" s="420"/>
    </row>
    <row r="1902" spans="2:23" ht="18.75" hidden="1" customHeight="1" x14ac:dyDescent="0.2">
      <c r="B1902" s="419" t="e">
        <f>IF(Tabla46[[#This Row],[Tipos de Acciones]]="","",CONCATENATE(Tabla46[[#This Row],[POA]],".",Tabla46[[#This Row],[SRS]],".",Tabla46[[#This Row],[AREA]],".",Tabla46[[#This Row],[TIPO]]))</f>
        <v>#REF!</v>
      </c>
      <c r="C1902" s="419" t="e">
        <f>IF(Tabla46[[#This Row],[Tipos de Acciones]]="","",'Formulario PPGR1'!#REF!)</f>
        <v>#REF!</v>
      </c>
      <c r="D1902" s="419" t="e">
        <f>IF(Tabla46[[#This Row],[Tipos de Acciones]]="","",'Formulario PPGR1'!#REF!)</f>
        <v>#REF!</v>
      </c>
      <c r="E1902" s="419" t="e">
        <f>IF(Tabla46[[#This Row],[Tipos de Acciones]]="","",'Formulario PPGR1'!#REF!)</f>
        <v>#REF!</v>
      </c>
      <c r="F1902" s="419" t="e">
        <f>IF(Tabla46[[#This Row],[Tipos de Acciones]]="","",'Formulario PPGR1'!#REF!)</f>
        <v>#REF!</v>
      </c>
      <c r="G1902" s="416" t="s">
        <v>936</v>
      </c>
      <c r="H1902" s="416" t="s">
        <v>2221</v>
      </c>
      <c r="I1902" s="417" t="s">
        <v>2241</v>
      </c>
      <c r="J1902" s="416" t="s">
        <v>2241</v>
      </c>
      <c r="K1902" s="418" t="s">
        <v>2243</v>
      </c>
      <c r="L1902" s="416" t="s">
        <v>469</v>
      </c>
      <c r="M1902" s="316" t="s">
        <v>2337</v>
      </c>
      <c r="N1902" s="316" t="s">
        <v>1156</v>
      </c>
      <c r="O1902" s="415" t="s">
        <v>2200</v>
      </c>
      <c r="P1902" s="318" t="s">
        <v>1156</v>
      </c>
      <c r="Q1902" s="293" t="s">
        <v>2201</v>
      </c>
      <c r="R1902" s="293">
        <v>2</v>
      </c>
      <c r="S1902" s="517">
        <v>3520</v>
      </c>
      <c r="T1902" s="520" t="e">
        <f>+[1]!Tabla46[[#This Row],[Precio Unitario]]*[1]!Tabla46[[#This Row],[Cantidad de Insumos]]</f>
        <v>#REF!</v>
      </c>
      <c r="U1902" s="414">
        <v>239301</v>
      </c>
      <c r="V1902" s="328" t="s">
        <v>926</v>
      </c>
      <c r="W1902" s="420"/>
    </row>
    <row r="1903" spans="2:23" ht="18.75" hidden="1" customHeight="1" x14ac:dyDescent="0.2">
      <c r="B1903" s="419" t="e">
        <f>IF(Tabla46[[#This Row],[Tipos de Acciones]]="","",CONCATENATE(Tabla46[[#This Row],[POA]],".",Tabla46[[#This Row],[SRS]],".",Tabla46[[#This Row],[AREA]],".",Tabla46[[#This Row],[TIPO]]))</f>
        <v>#REF!</v>
      </c>
      <c r="C1903" s="419" t="e">
        <f>IF(Tabla46[[#This Row],[Tipos de Acciones]]="","",'Formulario PPGR1'!#REF!)</f>
        <v>#REF!</v>
      </c>
      <c r="D1903" s="419" t="e">
        <f>IF(Tabla46[[#This Row],[Tipos de Acciones]]="","",'Formulario PPGR1'!#REF!)</f>
        <v>#REF!</v>
      </c>
      <c r="E1903" s="419" t="e">
        <f>IF(Tabla46[[#This Row],[Tipos de Acciones]]="","",'Formulario PPGR1'!#REF!)</f>
        <v>#REF!</v>
      </c>
      <c r="F1903" s="419" t="e">
        <f>IF(Tabla46[[#This Row],[Tipos de Acciones]]="","",'Formulario PPGR1'!#REF!)</f>
        <v>#REF!</v>
      </c>
      <c r="G1903" s="416" t="s">
        <v>936</v>
      </c>
      <c r="H1903" s="416" t="s">
        <v>2221</v>
      </c>
      <c r="I1903" s="417" t="s">
        <v>2244</v>
      </c>
      <c r="J1903" s="416" t="s">
        <v>2244</v>
      </c>
      <c r="K1903" s="418" t="s">
        <v>2245</v>
      </c>
      <c r="L1903" s="416" t="s">
        <v>469</v>
      </c>
      <c r="M1903" s="316" t="s">
        <v>2337</v>
      </c>
      <c r="N1903" s="316" t="s">
        <v>1156</v>
      </c>
      <c r="O1903" s="415" t="s">
        <v>2200</v>
      </c>
      <c r="P1903" s="318" t="s">
        <v>1156</v>
      </c>
      <c r="Q1903" s="293" t="s">
        <v>2201</v>
      </c>
      <c r="R1903" s="293">
        <v>1</v>
      </c>
      <c r="S1903" s="517">
        <v>14666.65</v>
      </c>
      <c r="T1903" s="520" t="e">
        <f>+[1]!Tabla46[[#This Row],[Precio Unitario]]*[1]!Tabla46[[#This Row],[Cantidad de Insumos]]</f>
        <v>#REF!</v>
      </c>
      <c r="U1903" s="414">
        <v>239601</v>
      </c>
      <c r="V1903" s="328" t="s">
        <v>926</v>
      </c>
      <c r="W1903" s="420"/>
    </row>
    <row r="1904" spans="2:23" ht="18.75" hidden="1" customHeight="1" x14ac:dyDescent="0.2">
      <c r="B1904" s="419" t="e">
        <f>IF(Tabla46[[#This Row],[Tipos de Acciones]]="","",CONCATENATE(Tabla46[[#This Row],[POA]],".",Tabla46[[#This Row],[SRS]],".",Tabla46[[#This Row],[AREA]],".",Tabla46[[#This Row],[TIPO]]))</f>
        <v>#REF!</v>
      </c>
      <c r="C1904" s="419" t="e">
        <f>IF(Tabla46[[#This Row],[Tipos de Acciones]]="","",'Formulario PPGR1'!#REF!)</f>
        <v>#REF!</v>
      </c>
      <c r="D1904" s="419" t="e">
        <f>IF(Tabla46[[#This Row],[Tipos de Acciones]]="","",'Formulario PPGR1'!#REF!)</f>
        <v>#REF!</v>
      </c>
      <c r="E1904" s="419" t="e">
        <f>IF(Tabla46[[#This Row],[Tipos de Acciones]]="","",'Formulario PPGR1'!#REF!)</f>
        <v>#REF!</v>
      </c>
      <c r="F1904" s="419" t="e">
        <f>IF(Tabla46[[#This Row],[Tipos de Acciones]]="","",'Formulario PPGR1'!#REF!)</f>
        <v>#REF!</v>
      </c>
      <c r="G1904" s="416" t="s">
        <v>936</v>
      </c>
      <c r="H1904" s="416" t="s">
        <v>2221</v>
      </c>
      <c r="I1904" s="417" t="s">
        <v>2246</v>
      </c>
      <c r="J1904" s="416" t="s">
        <v>2246</v>
      </c>
      <c r="K1904" s="418" t="s">
        <v>2247</v>
      </c>
      <c r="L1904" s="416" t="s">
        <v>469</v>
      </c>
      <c r="M1904" s="316" t="s">
        <v>2337</v>
      </c>
      <c r="N1904" s="316" t="s">
        <v>1156</v>
      </c>
      <c r="O1904" s="415" t="s">
        <v>2200</v>
      </c>
      <c r="P1904" s="318" t="s">
        <v>1156</v>
      </c>
      <c r="Q1904" s="293" t="s">
        <v>2201</v>
      </c>
      <c r="R1904" s="293">
        <v>1</v>
      </c>
      <c r="S1904" s="517">
        <v>257712</v>
      </c>
      <c r="T1904" s="520" t="e">
        <f>+[1]!Tabla46[[#This Row],[Precio Unitario]]*[1]!Tabla46[[#This Row],[Cantidad de Insumos]]</f>
        <v>#REF!</v>
      </c>
      <c r="U1904" s="414">
        <v>261401</v>
      </c>
      <c r="V1904" s="328" t="s">
        <v>926</v>
      </c>
      <c r="W1904" s="420"/>
    </row>
    <row r="1905" spans="2:23" ht="18.75" hidden="1" customHeight="1" x14ac:dyDescent="0.2">
      <c r="B1905" s="419" t="e">
        <f>IF(Tabla46[[#This Row],[Tipos de Acciones]]="","",CONCATENATE(Tabla46[[#This Row],[POA]],".",Tabla46[[#This Row],[SRS]],".",Tabla46[[#This Row],[AREA]],".",Tabla46[[#This Row],[TIPO]]))</f>
        <v>#REF!</v>
      </c>
      <c r="C1905" s="419" t="e">
        <f>IF(Tabla46[[#This Row],[Tipos de Acciones]]="","",'Formulario PPGR1'!#REF!)</f>
        <v>#REF!</v>
      </c>
      <c r="D1905" s="419" t="e">
        <f>IF(Tabla46[[#This Row],[Tipos de Acciones]]="","",'Formulario PPGR1'!#REF!)</f>
        <v>#REF!</v>
      </c>
      <c r="E1905" s="419" t="e">
        <f>IF(Tabla46[[#This Row],[Tipos de Acciones]]="","",'Formulario PPGR1'!#REF!)</f>
        <v>#REF!</v>
      </c>
      <c r="F1905" s="419" t="e">
        <f>IF(Tabla46[[#This Row],[Tipos de Acciones]]="","",'Formulario PPGR1'!#REF!)</f>
        <v>#REF!</v>
      </c>
      <c r="G1905" s="416" t="s">
        <v>936</v>
      </c>
      <c r="H1905" s="416" t="s">
        <v>2209</v>
      </c>
      <c r="I1905" s="417" t="s">
        <v>2200</v>
      </c>
      <c r="J1905" s="416" t="s">
        <v>2248</v>
      </c>
      <c r="K1905" s="418" t="s">
        <v>2248</v>
      </c>
      <c r="L1905" s="416" t="s">
        <v>469</v>
      </c>
      <c r="M1905" s="316" t="s">
        <v>2337</v>
      </c>
      <c r="N1905" s="316" t="s">
        <v>1156</v>
      </c>
      <c r="O1905" s="415" t="s">
        <v>2200</v>
      </c>
      <c r="P1905" s="318" t="s">
        <v>1156</v>
      </c>
      <c r="Q1905" s="293" t="s">
        <v>2201</v>
      </c>
      <c r="R1905" s="293">
        <v>1</v>
      </c>
      <c r="S1905" s="517">
        <v>30000</v>
      </c>
      <c r="T1905" s="520" t="e">
        <f>+[1]!Tabla46[[#This Row],[Precio Unitario]]*[1]!Tabla46[[#This Row],[Cantidad de Insumos]]</f>
        <v>#REF!</v>
      </c>
      <c r="U1905" s="414">
        <v>265801</v>
      </c>
      <c r="V1905" s="328" t="s">
        <v>926</v>
      </c>
      <c r="W1905" s="420"/>
    </row>
    <row r="1906" spans="2:23" ht="18.75" hidden="1" customHeight="1" x14ac:dyDescent="0.2">
      <c r="B1906" s="419" t="e">
        <f>IF(Tabla46[[#This Row],[Tipos de Acciones]]="","",CONCATENATE(Tabla46[[#This Row],[POA]],".",Tabla46[[#This Row],[SRS]],".",Tabla46[[#This Row],[AREA]],".",Tabla46[[#This Row],[TIPO]]))</f>
        <v>#REF!</v>
      </c>
      <c r="C1906" s="419" t="e">
        <f>IF(Tabla46[[#This Row],[Tipos de Acciones]]="","",'Formulario PPGR1'!#REF!)</f>
        <v>#REF!</v>
      </c>
      <c r="D1906" s="419" t="e">
        <f>IF(Tabla46[[#This Row],[Tipos de Acciones]]="","",'Formulario PPGR1'!#REF!)</f>
        <v>#REF!</v>
      </c>
      <c r="E1906" s="419" t="e">
        <f>IF(Tabla46[[#This Row],[Tipos de Acciones]]="","",'Formulario PPGR1'!#REF!)</f>
        <v>#REF!</v>
      </c>
      <c r="F1906" s="419" t="e">
        <f>IF(Tabla46[[#This Row],[Tipos de Acciones]]="","",'Formulario PPGR1'!#REF!)</f>
        <v>#REF!</v>
      </c>
      <c r="G1906" s="416" t="s">
        <v>934</v>
      </c>
      <c r="H1906" s="416" t="s">
        <v>2209</v>
      </c>
      <c r="I1906" s="417" t="s">
        <v>2200</v>
      </c>
      <c r="J1906" s="416" t="s">
        <v>2248</v>
      </c>
      <c r="K1906" s="418" t="s">
        <v>2248</v>
      </c>
      <c r="L1906" s="416" t="s">
        <v>469</v>
      </c>
      <c r="M1906" s="316" t="s">
        <v>2337</v>
      </c>
      <c r="N1906" s="316" t="s">
        <v>1156</v>
      </c>
      <c r="O1906" s="415" t="s">
        <v>2200</v>
      </c>
      <c r="P1906" s="318" t="s">
        <v>1156</v>
      </c>
      <c r="Q1906" s="293" t="s">
        <v>2201</v>
      </c>
      <c r="R1906" s="293">
        <v>3</v>
      </c>
      <c r="S1906" s="517">
        <v>5000</v>
      </c>
      <c r="T1906" s="520" t="e">
        <f>+[1]!Tabla46[[#This Row],[Precio Unitario]]*[1]!Tabla46[[#This Row],[Cantidad de Insumos]]</f>
        <v>#REF!</v>
      </c>
      <c r="U1906" s="414">
        <v>265801</v>
      </c>
      <c r="V1906" s="328" t="s">
        <v>926</v>
      </c>
      <c r="W1906" s="420"/>
    </row>
    <row r="1907" spans="2:23" ht="18.75" hidden="1" customHeight="1" x14ac:dyDescent="0.2">
      <c r="B1907" s="419" t="e">
        <f>IF(Tabla46[[#This Row],[Tipos de Acciones]]="","",CONCATENATE(Tabla46[[#This Row],[POA]],".",Tabla46[[#This Row],[SRS]],".",Tabla46[[#This Row],[AREA]],".",Tabla46[[#This Row],[TIPO]]))</f>
        <v>#REF!</v>
      </c>
      <c r="C1907" s="419" t="e">
        <f>IF(Tabla46[[#This Row],[Tipos de Acciones]]="","",'Formulario PPGR1'!#REF!)</f>
        <v>#REF!</v>
      </c>
      <c r="D1907" s="419" t="e">
        <f>IF(Tabla46[[#This Row],[Tipos de Acciones]]="","",'Formulario PPGR1'!#REF!)</f>
        <v>#REF!</v>
      </c>
      <c r="E1907" s="419" t="e">
        <f>IF(Tabla46[[#This Row],[Tipos de Acciones]]="","",'Formulario PPGR1'!#REF!)</f>
        <v>#REF!</v>
      </c>
      <c r="F1907" s="419" t="e">
        <f>IF(Tabla46[[#This Row],[Tipos de Acciones]]="","",'Formulario PPGR1'!#REF!)</f>
        <v>#REF!</v>
      </c>
      <c r="G1907" s="416" t="s">
        <v>936</v>
      </c>
      <c r="H1907" s="416" t="s">
        <v>2221</v>
      </c>
      <c r="I1907" s="417" t="s">
        <v>2233</v>
      </c>
      <c r="J1907" s="416" t="s">
        <v>2234</v>
      </c>
      <c r="K1907" s="418" t="s">
        <v>2235</v>
      </c>
      <c r="L1907" s="416" t="s">
        <v>469</v>
      </c>
      <c r="M1907" s="316" t="s">
        <v>2337</v>
      </c>
      <c r="N1907" s="316" t="s">
        <v>1156</v>
      </c>
      <c r="O1907" s="415" t="s">
        <v>2200</v>
      </c>
      <c r="P1907" s="318" t="s">
        <v>1156</v>
      </c>
      <c r="Q1907" s="293" t="s">
        <v>2201</v>
      </c>
      <c r="R1907" s="293">
        <v>1</v>
      </c>
      <c r="S1907" s="517">
        <v>8270</v>
      </c>
      <c r="T1907" s="520" t="e">
        <f>+[1]!Tabla46[[#This Row],[Precio Unitario]]*[1]!Tabla46[[#This Row],[Cantidad de Insumos]]</f>
        <v>#REF!</v>
      </c>
      <c r="U1907" s="414">
        <v>239301</v>
      </c>
      <c r="V1907" s="328" t="s">
        <v>926</v>
      </c>
      <c r="W1907" s="420"/>
    </row>
    <row r="1908" spans="2:23" ht="18.75" hidden="1" customHeight="1" x14ac:dyDescent="0.2">
      <c r="B1908" s="419" t="e">
        <f>IF(Tabla46[[#This Row],[Tipos de Acciones]]="","",CONCATENATE(Tabla46[[#This Row],[POA]],".",Tabla46[[#This Row],[SRS]],".",Tabla46[[#This Row],[AREA]],".",Tabla46[[#This Row],[TIPO]]))</f>
        <v>#REF!</v>
      </c>
      <c r="C1908" s="419" t="e">
        <f>IF(Tabla46[[#This Row],[Tipos de Acciones]]="","",'Formulario PPGR1'!#REF!)</f>
        <v>#REF!</v>
      </c>
      <c r="D1908" s="419" t="e">
        <f>IF(Tabla46[[#This Row],[Tipos de Acciones]]="","",'Formulario PPGR1'!#REF!)</f>
        <v>#REF!</v>
      </c>
      <c r="E1908" s="419" t="e">
        <f>IF(Tabla46[[#This Row],[Tipos de Acciones]]="","",'Formulario PPGR1'!#REF!)</f>
        <v>#REF!</v>
      </c>
      <c r="F1908" s="419" t="e">
        <f>IF(Tabla46[[#This Row],[Tipos de Acciones]]="","",'Formulario PPGR1'!#REF!)</f>
        <v>#REF!</v>
      </c>
      <c r="G1908" s="416" t="s">
        <v>936</v>
      </c>
      <c r="H1908" s="416" t="s">
        <v>2221</v>
      </c>
      <c r="I1908" s="417" t="s">
        <v>2233</v>
      </c>
      <c r="J1908" s="416" t="s">
        <v>2234</v>
      </c>
      <c r="K1908" s="418" t="s">
        <v>2251</v>
      </c>
      <c r="L1908" s="416" t="s">
        <v>469</v>
      </c>
      <c r="M1908" s="316" t="s">
        <v>2337</v>
      </c>
      <c r="N1908" s="316" t="s">
        <v>1156</v>
      </c>
      <c r="O1908" s="415" t="s">
        <v>2200</v>
      </c>
      <c r="P1908" s="318" t="s">
        <v>1156</v>
      </c>
      <c r="Q1908" s="293" t="s">
        <v>2201</v>
      </c>
      <c r="R1908" s="293">
        <v>1</v>
      </c>
      <c r="S1908" s="517">
        <v>8270</v>
      </c>
      <c r="T1908" s="520" t="e">
        <f>+[1]!Tabla46[[#This Row],[Precio Unitario]]*[1]!Tabla46[[#This Row],[Cantidad de Insumos]]</f>
        <v>#REF!</v>
      </c>
      <c r="U1908" s="414">
        <v>239301</v>
      </c>
      <c r="V1908" s="328" t="s">
        <v>926</v>
      </c>
      <c r="W1908" s="420"/>
    </row>
    <row r="1909" spans="2:23" ht="18.75" hidden="1" customHeight="1" x14ac:dyDescent="0.2">
      <c r="B1909" s="419" t="e">
        <f>IF(Tabla46[[#This Row],[Tipos de Acciones]]="","",CONCATENATE(Tabla46[[#This Row],[POA]],".",Tabla46[[#This Row],[SRS]],".",Tabla46[[#This Row],[AREA]],".",Tabla46[[#This Row],[TIPO]]))</f>
        <v>#REF!</v>
      </c>
      <c r="C1909" s="419" t="e">
        <f>IF(Tabla46[[#This Row],[Tipos de Acciones]]="","",'Formulario PPGR1'!#REF!)</f>
        <v>#REF!</v>
      </c>
      <c r="D1909" s="419" t="e">
        <f>IF(Tabla46[[#This Row],[Tipos de Acciones]]="","",'Formulario PPGR1'!#REF!)</f>
        <v>#REF!</v>
      </c>
      <c r="E1909" s="419" t="e">
        <f>IF(Tabla46[[#This Row],[Tipos de Acciones]]="","",'Formulario PPGR1'!#REF!)</f>
        <v>#REF!</v>
      </c>
      <c r="F1909" s="419" t="e">
        <f>IF(Tabla46[[#This Row],[Tipos de Acciones]]="","",'Formulario PPGR1'!#REF!)</f>
        <v>#REF!</v>
      </c>
      <c r="G1909" s="416" t="s">
        <v>936</v>
      </c>
      <c r="H1909" s="416" t="s">
        <v>2206</v>
      </c>
      <c r="I1909" s="417" t="s">
        <v>2212</v>
      </c>
      <c r="J1909" s="416" t="s">
        <v>2212</v>
      </c>
      <c r="K1909" s="418" t="s">
        <v>2213</v>
      </c>
      <c r="L1909" s="416" t="s">
        <v>469</v>
      </c>
      <c r="M1909" s="316" t="s">
        <v>2337</v>
      </c>
      <c r="N1909" s="316" t="s">
        <v>1156</v>
      </c>
      <c r="O1909" s="415" t="s">
        <v>2200</v>
      </c>
      <c r="P1909" s="318" t="s">
        <v>1156</v>
      </c>
      <c r="Q1909" s="293" t="s">
        <v>2201</v>
      </c>
      <c r="R1909" s="293">
        <v>1</v>
      </c>
      <c r="S1909" s="517">
        <v>56050</v>
      </c>
      <c r="T1909" s="520" t="e">
        <f>+[1]!Tabla46[[#This Row],[Precio Unitario]]*[1]!Tabla46[[#This Row],[Cantidad de Insumos]]</f>
        <v>#REF!</v>
      </c>
      <c r="U1909" s="414">
        <v>261301</v>
      </c>
      <c r="V1909" s="328" t="s">
        <v>926</v>
      </c>
      <c r="W1909" s="420"/>
    </row>
    <row r="1910" spans="2:23" ht="18.75" hidden="1" customHeight="1" x14ac:dyDescent="0.2">
      <c r="B1910" s="419" t="e">
        <f>IF(Tabla46[[#This Row],[Tipos de Acciones]]="","",CONCATENATE(Tabla46[[#This Row],[POA]],".",Tabla46[[#This Row],[SRS]],".",Tabla46[[#This Row],[AREA]],".",Tabla46[[#This Row],[TIPO]]))</f>
        <v>#REF!</v>
      </c>
      <c r="C1910" s="419" t="e">
        <f>IF(Tabla46[[#This Row],[Tipos de Acciones]]="","",'Formulario PPGR1'!#REF!)</f>
        <v>#REF!</v>
      </c>
      <c r="D1910" s="419" t="e">
        <f>IF(Tabla46[[#This Row],[Tipos de Acciones]]="","",'Formulario PPGR1'!#REF!)</f>
        <v>#REF!</v>
      </c>
      <c r="E1910" s="419" t="e">
        <f>IF(Tabla46[[#This Row],[Tipos de Acciones]]="","",'Formulario PPGR1'!#REF!)</f>
        <v>#REF!</v>
      </c>
      <c r="F1910" s="419" t="e">
        <f>IF(Tabla46[[#This Row],[Tipos de Acciones]]="","",'Formulario PPGR1'!#REF!)</f>
        <v>#REF!</v>
      </c>
      <c r="G1910" s="416" t="s">
        <v>934</v>
      </c>
      <c r="H1910" s="416" t="s">
        <v>2206</v>
      </c>
      <c r="I1910" s="417" t="s">
        <v>2212</v>
      </c>
      <c r="J1910" s="416" t="s">
        <v>2212</v>
      </c>
      <c r="K1910" s="418" t="s">
        <v>2213</v>
      </c>
      <c r="L1910" s="416" t="s">
        <v>469</v>
      </c>
      <c r="M1910" s="316" t="s">
        <v>2337</v>
      </c>
      <c r="N1910" s="316" t="s">
        <v>1156</v>
      </c>
      <c r="O1910" s="415" t="s">
        <v>2200</v>
      </c>
      <c r="P1910" s="318" t="s">
        <v>1156</v>
      </c>
      <c r="Q1910" s="293" t="s">
        <v>2201</v>
      </c>
      <c r="R1910" s="293">
        <v>3</v>
      </c>
      <c r="S1910" s="517">
        <v>5000</v>
      </c>
      <c r="T1910" s="520" t="e">
        <f>+[1]!Tabla46[[#This Row],[Precio Unitario]]*[1]!Tabla46[[#This Row],[Cantidad de Insumos]]</f>
        <v>#REF!</v>
      </c>
      <c r="U1910" s="414">
        <v>261301</v>
      </c>
      <c r="V1910" s="328" t="s">
        <v>926</v>
      </c>
      <c r="W1910" s="420"/>
    </row>
    <row r="1911" spans="2:23" ht="18.75" hidden="1" customHeight="1" x14ac:dyDescent="0.2">
      <c r="B1911" s="419" t="e">
        <f>IF(Tabla46[[#This Row],[Tipos de Acciones]]="","",CONCATENATE(Tabla46[[#This Row],[POA]],".",Tabla46[[#This Row],[SRS]],".",Tabla46[[#This Row],[AREA]],".",Tabla46[[#This Row],[TIPO]]))</f>
        <v>#REF!</v>
      </c>
      <c r="C1911" s="419" t="e">
        <f>IF(Tabla46[[#This Row],[Tipos de Acciones]]="","",'Formulario PPGR1'!#REF!)</f>
        <v>#REF!</v>
      </c>
      <c r="D1911" s="419" t="e">
        <f>IF(Tabla46[[#This Row],[Tipos de Acciones]]="","",'Formulario PPGR1'!#REF!)</f>
        <v>#REF!</v>
      </c>
      <c r="E1911" s="419" t="e">
        <f>IF(Tabla46[[#This Row],[Tipos de Acciones]]="","",'Formulario PPGR1'!#REF!)</f>
        <v>#REF!</v>
      </c>
      <c r="F1911" s="419" t="e">
        <f>IF(Tabla46[[#This Row],[Tipos de Acciones]]="","",'Formulario PPGR1'!#REF!)</f>
        <v>#REF!</v>
      </c>
      <c r="G1911" s="416" t="s">
        <v>936</v>
      </c>
      <c r="H1911" s="416" t="s">
        <v>2215</v>
      </c>
      <c r="I1911" s="417" t="s">
        <v>2216</v>
      </c>
      <c r="J1911" s="416" t="s">
        <v>2216</v>
      </c>
      <c r="K1911" s="418" t="s">
        <v>2217</v>
      </c>
      <c r="L1911" s="416" t="s">
        <v>469</v>
      </c>
      <c r="M1911" s="316" t="s">
        <v>2337</v>
      </c>
      <c r="N1911" s="316" t="s">
        <v>1156</v>
      </c>
      <c r="O1911" s="415" t="s">
        <v>2200</v>
      </c>
      <c r="P1911" s="318" t="s">
        <v>1156</v>
      </c>
      <c r="Q1911" s="293" t="s">
        <v>2201</v>
      </c>
      <c r="R1911" s="293">
        <v>1</v>
      </c>
      <c r="S1911" s="517">
        <v>15000</v>
      </c>
      <c r="T1911" s="520" t="e">
        <f>+[1]!Tabla46[[#This Row],[Precio Unitario]]*[1]!Tabla46[[#This Row],[Cantidad de Insumos]]</f>
        <v>#REF!</v>
      </c>
      <c r="U1911" s="414">
        <v>239601</v>
      </c>
      <c r="V1911" s="328" t="s">
        <v>926</v>
      </c>
      <c r="W1911" s="420"/>
    </row>
    <row r="1912" spans="2:23" ht="18.75" hidden="1" customHeight="1" x14ac:dyDescent="0.2">
      <c r="B1912" s="419" t="e">
        <f>IF(Tabla46[[#This Row],[Tipos de Acciones]]="","",CONCATENATE(Tabla46[[#This Row],[POA]],".",Tabla46[[#This Row],[SRS]],".",Tabla46[[#This Row],[AREA]],".",Tabla46[[#This Row],[TIPO]]))</f>
        <v>#REF!</v>
      </c>
      <c r="C1912" s="419" t="e">
        <f>IF(Tabla46[[#This Row],[Tipos de Acciones]]="","",'Formulario PPGR1'!#REF!)</f>
        <v>#REF!</v>
      </c>
      <c r="D1912" s="419" t="e">
        <f>IF(Tabla46[[#This Row],[Tipos de Acciones]]="","",'Formulario PPGR1'!#REF!)</f>
        <v>#REF!</v>
      </c>
      <c r="E1912" s="419" t="e">
        <f>IF(Tabla46[[#This Row],[Tipos de Acciones]]="","",'Formulario PPGR1'!#REF!)</f>
        <v>#REF!</v>
      </c>
      <c r="F1912" s="419" t="e">
        <f>IF(Tabla46[[#This Row],[Tipos de Acciones]]="","",'Formulario PPGR1'!#REF!)</f>
        <v>#REF!</v>
      </c>
      <c r="G1912" s="416" t="s">
        <v>936</v>
      </c>
      <c r="H1912" s="416" t="s">
        <v>2218</v>
      </c>
      <c r="I1912" s="417" t="s">
        <v>2219</v>
      </c>
      <c r="J1912" s="416" t="s">
        <v>2219</v>
      </c>
      <c r="K1912" s="418" t="s">
        <v>2220</v>
      </c>
      <c r="L1912" s="416" t="s">
        <v>469</v>
      </c>
      <c r="M1912" s="316" t="s">
        <v>2337</v>
      </c>
      <c r="N1912" s="316" t="s">
        <v>1156</v>
      </c>
      <c r="O1912" s="415" t="s">
        <v>2200</v>
      </c>
      <c r="P1912" s="318" t="s">
        <v>1156</v>
      </c>
      <c r="Q1912" s="293" t="s">
        <v>2201</v>
      </c>
      <c r="R1912" s="293">
        <v>2</v>
      </c>
      <c r="S1912" s="517">
        <v>8600</v>
      </c>
      <c r="T1912" s="520" t="e">
        <f>+[1]!Tabla46[[#This Row],[Precio Unitario]]*[1]!Tabla46[[#This Row],[Cantidad de Insumos]]</f>
        <v>#REF!</v>
      </c>
      <c r="U1912" s="414">
        <v>239601</v>
      </c>
      <c r="V1912" s="328" t="s">
        <v>926</v>
      </c>
      <c r="W1912" s="420"/>
    </row>
    <row r="1913" spans="2:23" ht="18.75" hidden="1" customHeight="1" x14ac:dyDescent="0.2">
      <c r="B1913" s="419" t="e">
        <f>IF(Tabla46[[#This Row],[Tipos de Acciones]]="","",CONCATENATE(Tabla46[[#This Row],[POA]],".",Tabla46[[#This Row],[SRS]],".",Tabla46[[#This Row],[AREA]],".",Tabla46[[#This Row],[TIPO]]))</f>
        <v>#REF!</v>
      </c>
      <c r="C1913" s="419" t="e">
        <f>IF(Tabla46[[#This Row],[Tipos de Acciones]]="","",'Formulario PPGR1'!#REF!)</f>
        <v>#REF!</v>
      </c>
      <c r="D1913" s="419" t="e">
        <f>IF(Tabla46[[#This Row],[Tipos de Acciones]]="","",'Formulario PPGR1'!#REF!)</f>
        <v>#REF!</v>
      </c>
      <c r="E1913" s="419" t="e">
        <f>IF(Tabla46[[#This Row],[Tipos de Acciones]]="","",'Formulario PPGR1'!#REF!)</f>
        <v>#REF!</v>
      </c>
      <c r="F1913" s="419" t="e">
        <f>IF(Tabla46[[#This Row],[Tipos de Acciones]]="","",'Formulario PPGR1'!#REF!)</f>
        <v>#REF!</v>
      </c>
      <c r="G1913" s="416" t="s">
        <v>936</v>
      </c>
      <c r="H1913" s="416" t="s">
        <v>2221</v>
      </c>
      <c r="I1913" s="417" t="s">
        <v>2222</v>
      </c>
      <c r="J1913" s="416" t="s">
        <v>2222</v>
      </c>
      <c r="K1913" s="418" t="s">
        <v>2223</v>
      </c>
      <c r="L1913" s="416" t="s">
        <v>469</v>
      </c>
      <c r="M1913" s="316" t="s">
        <v>2337</v>
      </c>
      <c r="N1913" s="316" t="s">
        <v>1156</v>
      </c>
      <c r="O1913" s="415" t="s">
        <v>2200</v>
      </c>
      <c r="P1913" s="318" t="s">
        <v>1156</v>
      </c>
      <c r="Q1913" s="293" t="s">
        <v>2201</v>
      </c>
      <c r="R1913" s="293">
        <v>2</v>
      </c>
      <c r="S1913" s="517">
        <v>43660</v>
      </c>
      <c r="T1913" s="520" t="e">
        <f>+[1]!Tabla46[[#This Row],[Precio Unitario]]*[1]!Tabla46[[#This Row],[Cantidad de Insumos]]</f>
        <v>#REF!</v>
      </c>
      <c r="U1913" s="414">
        <v>261901</v>
      </c>
      <c r="V1913" s="328" t="s">
        <v>926</v>
      </c>
      <c r="W1913" s="420"/>
    </row>
    <row r="1914" spans="2:23" ht="18.75" hidden="1" customHeight="1" x14ac:dyDescent="0.2">
      <c r="B1914" s="419" t="e">
        <f>IF(Tabla46[[#This Row],[Tipos de Acciones]]="","",CONCATENATE(Tabla46[[#This Row],[POA]],".",Tabla46[[#This Row],[SRS]],".",Tabla46[[#This Row],[AREA]],".",Tabla46[[#This Row],[TIPO]]))</f>
        <v>#REF!</v>
      </c>
      <c r="C1914" s="419" t="e">
        <f>IF(Tabla46[[#This Row],[Tipos de Acciones]]="","",'Formulario PPGR1'!#REF!)</f>
        <v>#REF!</v>
      </c>
      <c r="D1914" s="419" t="e">
        <f>IF(Tabla46[[#This Row],[Tipos de Acciones]]="","",'Formulario PPGR1'!#REF!)</f>
        <v>#REF!</v>
      </c>
      <c r="E1914" s="419" t="e">
        <f>IF(Tabla46[[#This Row],[Tipos de Acciones]]="","",'Formulario PPGR1'!#REF!)</f>
        <v>#REF!</v>
      </c>
      <c r="F1914" s="419" t="e">
        <f>IF(Tabla46[[#This Row],[Tipos de Acciones]]="","",'Formulario PPGR1'!#REF!)</f>
        <v>#REF!</v>
      </c>
      <c r="G1914" s="416" t="s">
        <v>936</v>
      </c>
      <c r="H1914" s="416" t="s">
        <v>2221</v>
      </c>
      <c r="I1914" s="417" t="s">
        <v>2236</v>
      </c>
      <c r="J1914" s="416" t="s">
        <v>2236</v>
      </c>
      <c r="K1914" s="418" t="s">
        <v>2237</v>
      </c>
      <c r="L1914" s="416" t="s">
        <v>469</v>
      </c>
      <c r="M1914" s="316" t="s">
        <v>2337</v>
      </c>
      <c r="N1914" s="316" t="s">
        <v>1156</v>
      </c>
      <c r="O1914" s="415" t="s">
        <v>2200</v>
      </c>
      <c r="P1914" s="318" t="s">
        <v>1156</v>
      </c>
      <c r="Q1914" s="293" t="s">
        <v>2201</v>
      </c>
      <c r="R1914" s="293">
        <v>2</v>
      </c>
      <c r="S1914" s="517">
        <v>15733.33</v>
      </c>
      <c r="T1914" s="520" t="e">
        <f>+[1]!Tabla46[[#This Row],[Precio Unitario]]*[1]!Tabla46[[#This Row],[Cantidad de Insumos]]</f>
        <v>#REF!</v>
      </c>
      <c r="U1914" s="414">
        <v>239301</v>
      </c>
      <c r="V1914" s="328" t="s">
        <v>926</v>
      </c>
      <c r="W1914" s="420"/>
    </row>
    <row r="1915" spans="2:23" ht="18.75" hidden="1" customHeight="1" x14ac:dyDescent="0.2">
      <c r="B1915" s="419" t="e">
        <f>IF(Tabla46[[#This Row],[Tipos de Acciones]]="","",CONCATENATE(Tabla46[[#This Row],[POA]],".",Tabla46[[#This Row],[SRS]],".",Tabla46[[#This Row],[AREA]],".",Tabla46[[#This Row],[TIPO]]))</f>
        <v>#REF!</v>
      </c>
      <c r="C1915" s="419" t="e">
        <f>IF(Tabla46[[#This Row],[Tipos de Acciones]]="","",'Formulario PPGR1'!#REF!)</f>
        <v>#REF!</v>
      </c>
      <c r="D1915" s="419" t="e">
        <f>IF(Tabla46[[#This Row],[Tipos de Acciones]]="","",'Formulario PPGR1'!#REF!)</f>
        <v>#REF!</v>
      </c>
      <c r="E1915" s="419" t="e">
        <f>IF(Tabla46[[#This Row],[Tipos de Acciones]]="","",'Formulario PPGR1'!#REF!)</f>
        <v>#REF!</v>
      </c>
      <c r="F1915" s="419" t="e">
        <f>IF(Tabla46[[#This Row],[Tipos de Acciones]]="","",'Formulario PPGR1'!#REF!)</f>
        <v>#REF!</v>
      </c>
      <c r="G1915" s="416" t="s">
        <v>936</v>
      </c>
      <c r="H1915" s="416" t="s">
        <v>2221</v>
      </c>
      <c r="I1915" s="417" t="s">
        <v>2236</v>
      </c>
      <c r="J1915" s="416" t="s">
        <v>2236</v>
      </c>
      <c r="K1915" s="418" t="s">
        <v>2238</v>
      </c>
      <c r="L1915" s="416" t="s">
        <v>469</v>
      </c>
      <c r="M1915" s="316" t="s">
        <v>2337</v>
      </c>
      <c r="N1915" s="316" t="s">
        <v>1156</v>
      </c>
      <c r="O1915" s="415" t="s">
        <v>2200</v>
      </c>
      <c r="P1915" s="318" t="s">
        <v>1156</v>
      </c>
      <c r="Q1915" s="293" t="s">
        <v>2201</v>
      </c>
      <c r="R1915" s="293">
        <v>2</v>
      </c>
      <c r="S1915" s="517">
        <v>4500</v>
      </c>
      <c r="T1915" s="520" t="e">
        <f>+[1]!Tabla46[[#This Row],[Precio Unitario]]*[1]!Tabla46[[#This Row],[Cantidad de Insumos]]</f>
        <v>#REF!</v>
      </c>
      <c r="U1915" s="414">
        <v>239301</v>
      </c>
      <c r="V1915" s="328" t="s">
        <v>926</v>
      </c>
      <c r="W1915" s="420"/>
    </row>
    <row r="1916" spans="2:23" ht="18.75" hidden="1" customHeight="1" x14ac:dyDescent="0.2">
      <c r="B1916" s="419" t="e">
        <f>IF(Tabla46[[#This Row],[Tipos de Acciones]]="","",CONCATENATE(Tabla46[[#This Row],[POA]],".",Tabla46[[#This Row],[SRS]],".",Tabla46[[#This Row],[AREA]],".",Tabla46[[#This Row],[TIPO]]))</f>
        <v>#REF!</v>
      </c>
      <c r="C1916" s="419" t="e">
        <f>IF(Tabla46[[#This Row],[Tipos de Acciones]]="","",'Formulario PPGR1'!#REF!)</f>
        <v>#REF!</v>
      </c>
      <c r="D1916" s="419" t="e">
        <f>IF(Tabla46[[#This Row],[Tipos de Acciones]]="","",'Formulario PPGR1'!#REF!)</f>
        <v>#REF!</v>
      </c>
      <c r="E1916" s="419" t="e">
        <f>IF(Tabla46[[#This Row],[Tipos de Acciones]]="","",'Formulario PPGR1'!#REF!)</f>
        <v>#REF!</v>
      </c>
      <c r="F1916" s="419" t="e">
        <f>IF(Tabla46[[#This Row],[Tipos de Acciones]]="","",'Formulario PPGR1'!#REF!)</f>
        <v>#REF!</v>
      </c>
      <c r="G1916" s="416" t="s">
        <v>936</v>
      </c>
      <c r="H1916" s="416" t="s">
        <v>2221</v>
      </c>
      <c r="I1916" s="417" t="s">
        <v>2236</v>
      </c>
      <c r="J1916" s="416" t="s">
        <v>2236</v>
      </c>
      <c r="K1916" s="418" t="s">
        <v>2239</v>
      </c>
      <c r="L1916" s="416" t="s">
        <v>469</v>
      </c>
      <c r="M1916" s="316" t="s">
        <v>2337</v>
      </c>
      <c r="N1916" s="316" t="s">
        <v>1156</v>
      </c>
      <c r="O1916" s="415" t="s">
        <v>2200</v>
      </c>
      <c r="P1916" s="318" t="s">
        <v>1156</v>
      </c>
      <c r="Q1916" s="293" t="s">
        <v>2201</v>
      </c>
      <c r="R1916" s="293">
        <v>2</v>
      </c>
      <c r="S1916" s="517">
        <v>15733.33</v>
      </c>
      <c r="T1916" s="520" t="e">
        <f>+[1]!Tabla46[[#This Row],[Precio Unitario]]*[1]!Tabla46[[#This Row],[Cantidad de Insumos]]</f>
        <v>#REF!</v>
      </c>
      <c r="U1916" s="414">
        <v>239301</v>
      </c>
      <c r="V1916" s="328" t="s">
        <v>926</v>
      </c>
      <c r="W1916" s="420"/>
    </row>
    <row r="1917" spans="2:23" ht="18.75" hidden="1" customHeight="1" x14ac:dyDescent="0.2">
      <c r="B1917" s="419" t="e">
        <f>IF(Tabla46[[#This Row],[Tipos de Acciones]]="","",CONCATENATE(Tabla46[[#This Row],[POA]],".",Tabla46[[#This Row],[SRS]],".",Tabla46[[#This Row],[AREA]],".",Tabla46[[#This Row],[TIPO]]))</f>
        <v>#REF!</v>
      </c>
      <c r="C1917" s="419" t="e">
        <f>IF(Tabla46[[#This Row],[Tipos de Acciones]]="","",'Formulario PPGR1'!#REF!)</f>
        <v>#REF!</v>
      </c>
      <c r="D1917" s="419" t="e">
        <f>IF(Tabla46[[#This Row],[Tipos de Acciones]]="","",'Formulario PPGR1'!#REF!)</f>
        <v>#REF!</v>
      </c>
      <c r="E1917" s="419" t="e">
        <f>IF(Tabla46[[#This Row],[Tipos de Acciones]]="","",'Formulario PPGR1'!#REF!)</f>
        <v>#REF!</v>
      </c>
      <c r="F1917" s="419" t="e">
        <f>IF(Tabla46[[#This Row],[Tipos de Acciones]]="","",'Formulario PPGR1'!#REF!)</f>
        <v>#REF!</v>
      </c>
      <c r="G1917" s="416" t="s">
        <v>936</v>
      </c>
      <c r="H1917" s="416" t="s">
        <v>2221</v>
      </c>
      <c r="I1917" s="417" t="s">
        <v>2224</v>
      </c>
      <c r="J1917" s="416" t="s">
        <v>2224</v>
      </c>
      <c r="K1917" s="418" t="s">
        <v>2225</v>
      </c>
      <c r="L1917" s="416" t="s">
        <v>469</v>
      </c>
      <c r="M1917" s="316" t="s">
        <v>2337</v>
      </c>
      <c r="N1917" s="316" t="s">
        <v>1156</v>
      </c>
      <c r="O1917" s="415" t="s">
        <v>2200</v>
      </c>
      <c r="P1917" s="318" t="s">
        <v>1156</v>
      </c>
      <c r="Q1917" s="293" t="s">
        <v>2201</v>
      </c>
      <c r="R1917" s="293">
        <v>1</v>
      </c>
      <c r="S1917" s="517">
        <v>44333.33</v>
      </c>
      <c r="T1917" s="520" t="e">
        <f>+[1]!Tabla46[[#This Row],[Precio Unitario]]*[1]!Tabla46[[#This Row],[Cantidad de Insumos]]</f>
        <v>#REF!</v>
      </c>
      <c r="U1917" s="414">
        <v>239301</v>
      </c>
      <c r="V1917" s="328" t="s">
        <v>926</v>
      </c>
      <c r="W1917" s="420"/>
    </row>
    <row r="1918" spans="2:23" ht="18.75" hidden="1" customHeight="1" x14ac:dyDescent="0.2">
      <c r="B1918" s="419" t="e">
        <f>IF(Tabla46[[#This Row],[Tipos de Acciones]]="","",CONCATENATE(Tabla46[[#This Row],[POA]],".",Tabla46[[#This Row],[SRS]],".",Tabla46[[#This Row],[AREA]],".",Tabla46[[#This Row],[TIPO]]))</f>
        <v>#REF!</v>
      </c>
      <c r="C1918" s="419" t="e">
        <f>IF(Tabla46[[#This Row],[Tipos de Acciones]]="","",'Formulario PPGR1'!#REF!)</f>
        <v>#REF!</v>
      </c>
      <c r="D1918" s="419" t="e">
        <f>IF(Tabla46[[#This Row],[Tipos de Acciones]]="","",'Formulario PPGR1'!#REF!)</f>
        <v>#REF!</v>
      </c>
      <c r="E1918" s="419" t="e">
        <f>IF(Tabla46[[#This Row],[Tipos de Acciones]]="","",'Formulario PPGR1'!#REF!)</f>
        <v>#REF!</v>
      </c>
      <c r="F1918" s="419" t="e">
        <f>IF(Tabla46[[#This Row],[Tipos de Acciones]]="","",'Formulario PPGR1'!#REF!)</f>
        <v>#REF!</v>
      </c>
      <c r="G1918" s="416" t="s">
        <v>936</v>
      </c>
      <c r="H1918" s="416" t="s">
        <v>2221</v>
      </c>
      <c r="I1918" s="417" t="s">
        <v>2222</v>
      </c>
      <c r="J1918" s="416" t="s">
        <v>2222</v>
      </c>
      <c r="K1918" s="418" t="s">
        <v>2226</v>
      </c>
      <c r="L1918" s="416" t="s">
        <v>469</v>
      </c>
      <c r="M1918" s="316" t="s">
        <v>2337</v>
      </c>
      <c r="N1918" s="316" t="s">
        <v>1156</v>
      </c>
      <c r="O1918" s="415" t="s">
        <v>2200</v>
      </c>
      <c r="P1918" s="318" t="s">
        <v>1156</v>
      </c>
      <c r="Q1918" s="293" t="s">
        <v>2201</v>
      </c>
      <c r="R1918" s="293">
        <v>1</v>
      </c>
      <c r="S1918" s="517">
        <v>104465.4</v>
      </c>
      <c r="T1918" s="520" t="e">
        <f>+[1]!Tabla46[[#This Row],[Precio Unitario]]*[1]!Tabla46[[#This Row],[Cantidad de Insumos]]</f>
        <v>#REF!</v>
      </c>
      <c r="U1918" s="414">
        <v>261901</v>
      </c>
      <c r="V1918" s="328" t="s">
        <v>926</v>
      </c>
      <c r="W1918" s="420"/>
    </row>
    <row r="1919" spans="2:23" ht="18.75" hidden="1" customHeight="1" x14ac:dyDescent="0.2">
      <c r="B1919" s="419" t="e">
        <f>IF(Tabla46[[#This Row],[Tipos de Acciones]]="","",CONCATENATE(Tabla46[[#This Row],[POA]],".",Tabla46[[#This Row],[SRS]],".",Tabla46[[#This Row],[AREA]],".",Tabla46[[#This Row],[TIPO]]))</f>
        <v>#REF!</v>
      </c>
      <c r="C1919" s="419" t="e">
        <f>IF(Tabla46[[#This Row],[Tipos de Acciones]]="","",'Formulario PPGR1'!#REF!)</f>
        <v>#REF!</v>
      </c>
      <c r="D1919" s="419" t="e">
        <f>IF(Tabla46[[#This Row],[Tipos de Acciones]]="","",'Formulario PPGR1'!#REF!)</f>
        <v>#REF!</v>
      </c>
      <c r="E1919" s="419" t="e">
        <f>IF(Tabla46[[#This Row],[Tipos de Acciones]]="","",'Formulario PPGR1'!#REF!)</f>
        <v>#REF!</v>
      </c>
      <c r="F1919" s="419" t="e">
        <f>IF(Tabla46[[#This Row],[Tipos de Acciones]]="","",'Formulario PPGR1'!#REF!)</f>
        <v>#REF!</v>
      </c>
      <c r="G1919" s="416" t="s">
        <v>936</v>
      </c>
      <c r="H1919" s="416" t="s">
        <v>2221</v>
      </c>
      <c r="I1919" s="417" t="s">
        <v>2227</v>
      </c>
      <c r="J1919" s="416" t="s">
        <v>2227</v>
      </c>
      <c r="K1919" s="418" t="s">
        <v>2228</v>
      </c>
      <c r="L1919" s="416" t="s">
        <v>469</v>
      </c>
      <c r="M1919" s="316" t="s">
        <v>2337</v>
      </c>
      <c r="N1919" s="316" t="s">
        <v>1156</v>
      </c>
      <c r="O1919" s="415" t="s">
        <v>2200</v>
      </c>
      <c r="P1919" s="318" t="s">
        <v>1156</v>
      </c>
      <c r="Q1919" s="293" t="s">
        <v>2201</v>
      </c>
      <c r="R1919" s="293">
        <v>1</v>
      </c>
      <c r="S1919" s="517">
        <v>12836.04</v>
      </c>
      <c r="T1919" s="520" t="e">
        <f>+[1]!Tabla46[[#This Row],[Precio Unitario]]*[1]!Tabla46[[#This Row],[Cantidad de Insumos]]</f>
        <v>#REF!</v>
      </c>
      <c r="U1919" s="414">
        <v>239301</v>
      </c>
      <c r="V1919" s="328" t="s">
        <v>926</v>
      </c>
      <c r="W1919" s="420"/>
    </row>
    <row r="1920" spans="2:23" ht="18.75" customHeight="1" x14ac:dyDescent="0.2">
      <c r="B1920" s="419" t="e">
        <f>IF(Tabla46[[#This Row],[Tipos de Acciones]]="","",CONCATENATE(Tabla46[[#This Row],[POA]],".",Tabla46[[#This Row],[SRS]],".",Tabla46[[#This Row],[AREA]],".",Tabla46[[#This Row],[TIPO]]))</f>
        <v>#REF!</v>
      </c>
      <c r="C1920" s="419" t="e">
        <f>IF(Tabla46[[#This Row],[Tipos de Acciones]]="","",'Formulario PPGR1'!#REF!)</f>
        <v>#REF!</v>
      </c>
      <c r="D1920" s="419" t="e">
        <f>IF(Tabla46[[#This Row],[Tipos de Acciones]]="","",'Formulario PPGR1'!#REF!)</f>
        <v>#REF!</v>
      </c>
      <c r="E1920" s="419" t="e">
        <f>IF(Tabla46[[#This Row],[Tipos de Acciones]]="","",'Formulario PPGR1'!#REF!)</f>
        <v>#REF!</v>
      </c>
      <c r="F1920" s="419" t="e">
        <f>IF(Tabla46[[#This Row],[Tipos de Acciones]]="","",'Formulario PPGR1'!#REF!)</f>
        <v>#REF!</v>
      </c>
      <c r="G1920" s="416" t="s">
        <v>936</v>
      </c>
      <c r="H1920" s="416" t="s">
        <v>2221</v>
      </c>
      <c r="I1920" s="417" t="s">
        <v>2229</v>
      </c>
      <c r="J1920" s="416" t="s">
        <v>2229</v>
      </c>
      <c r="K1920" s="418" t="s">
        <v>2230</v>
      </c>
      <c r="L1920" s="416" t="s">
        <v>469</v>
      </c>
      <c r="M1920" s="316" t="s">
        <v>2337</v>
      </c>
      <c r="N1920" s="316" t="s">
        <v>1156</v>
      </c>
      <c r="O1920" s="415" t="s">
        <v>2200</v>
      </c>
      <c r="P1920" s="318" t="s">
        <v>1156</v>
      </c>
      <c r="Q1920" s="293" t="s">
        <v>2201</v>
      </c>
      <c r="R1920" s="293">
        <v>1</v>
      </c>
      <c r="S1920" s="517">
        <v>180000</v>
      </c>
      <c r="T1920" s="520" t="e">
        <f>+[1]!Tabla46[[#This Row],[Precio Unitario]]*[1]!Tabla46[[#This Row],[Cantidad de Insumos]]</f>
        <v>#REF!</v>
      </c>
      <c r="U1920" s="414">
        <v>263101</v>
      </c>
      <c r="V1920" s="328" t="s">
        <v>926</v>
      </c>
      <c r="W1920" s="420"/>
    </row>
    <row r="1921" spans="2:23" ht="18.75" hidden="1" customHeight="1" x14ac:dyDescent="0.2">
      <c r="B1921" s="419" t="e">
        <f>IF(Tabla46[[#This Row],[Tipos de Acciones]]="","",CONCATENATE(Tabla46[[#This Row],[POA]],".",Tabla46[[#This Row],[SRS]],".",Tabla46[[#This Row],[AREA]],".",Tabla46[[#This Row],[TIPO]]))</f>
        <v>#REF!</v>
      </c>
      <c r="C1921" s="419" t="e">
        <f>IF(Tabla46[[#This Row],[Tipos de Acciones]]="","",'Formulario PPGR1'!#REF!)</f>
        <v>#REF!</v>
      </c>
      <c r="D1921" s="419" t="e">
        <f>IF(Tabla46[[#This Row],[Tipos de Acciones]]="","",'Formulario PPGR1'!#REF!)</f>
        <v>#REF!</v>
      </c>
      <c r="E1921" s="419" t="e">
        <f>IF(Tabla46[[#This Row],[Tipos de Acciones]]="","",'Formulario PPGR1'!#REF!)</f>
        <v>#REF!</v>
      </c>
      <c r="F1921" s="419" t="e">
        <f>IF(Tabla46[[#This Row],[Tipos de Acciones]]="","",'Formulario PPGR1'!#REF!)</f>
        <v>#REF!</v>
      </c>
      <c r="G1921" s="416" t="s">
        <v>936</v>
      </c>
      <c r="H1921" s="416" t="s">
        <v>2221</v>
      </c>
      <c r="I1921" s="417" t="s">
        <v>2231</v>
      </c>
      <c r="J1921" s="416" t="s">
        <v>2231</v>
      </c>
      <c r="K1921" s="418" t="s">
        <v>2232</v>
      </c>
      <c r="L1921" s="416" t="s">
        <v>469</v>
      </c>
      <c r="M1921" s="316" t="s">
        <v>2337</v>
      </c>
      <c r="N1921" s="316" t="s">
        <v>1156</v>
      </c>
      <c r="O1921" s="415" t="s">
        <v>2200</v>
      </c>
      <c r="P1921" s="318" t="s">
        <v>1156</v>
      </c>
      <c r="Q1921" s="293" t="s">
        <v>2201</v>
      </c>
      <c r="R1921" s="293">
        <v>2</v>
      </c>
      <c r="S1921" s="517">
        <v>32099.97</v>
      </c>
      <c r="T1921" s="520" t="e">
        <f>+[1]!Tabla46[[#This Row],[Precio Unitario]]*[1]!Tabla46[[#This Row],[Cantidad de Insumos]]</f>
        <v>#REF!</v>
      </c>
      <c r="U1921" s="414">
        <v>239301</v>
      </c>
      <c r="V1921" s="328" t="s">
        <v>926</v>
      </c>
      <c r="W1921" s="420"/>
    </row>
    <row r="1922" spans="2:23" ht="18.75" hidden="1" customHeight="1" x14ac:dyDescent="0.2">
      <c r="B1922" s="419" t="e">
        <f>IF(Tabla46[[#This Row],[Tipos de Acciones]]="","",CONCATENATE(Tabla46[[#This Row],[POA]],".",Tabla46[[#This Row],[SRS]],".",Tabla46[[#This Row],[AREA]],".",Tabla46[[#This Row],[TIPO]]))</f>
        <v>#REF!</v>
      </c>
      <c r="C1922" s="419" t="e">
        <f>IF(Tabla46[[#This Row],[Tipos de Acciones]]="","",'Formulario PPGR1'!#REF!)</f>
        <v>#REF!</v>
      </c>
      <c r="D1922" s="419" t="e">
        <f>IF(Tabla46[[#This Row],[Tipos de Acciones]]="","",'Formulario PPGR1'!#REF!)</f>
        <v>#REF!</v>
      </c>
      <c r="E1922" s="419" t="e">
        <f>IF(Tabla46[[#This Row],[Tipos de Acciones]]="","",'Formulario PPGR1'!#REF!)</f>
        <v>#REF!</v>
      </c>
      <c r="F1922" s="419" t="e">
        <f>IF(Tabla46[[#This Row],[Tipos de Acciones]]="","",'Formulario PPGR1'!#REF!)</f>
        <v>#REF!</v>
      </c>
      <c r="G1922" s="416" t="s">
        <v>936</v>
      </c>
      <c r="H1922" s="416" t="s">
        <v>2206</v>
      </c>
      <c r="I1922" s="417" t="s">
        <v>2212</v>
      </c>
      <c r="J1922" s="416" t="s">
        <v>2212</v>
      </c>
      <c r="K1922" s="418" t="s">
        <v>2213</v>
      </c>
      <c r="L1922" s="416" t="s">
        <v>469</v>
      </c>
      <c r="M1922" s="316" t="s">
        <v>2338</v>
      </c>
      <c r="N1922" s="316" t="s">
        <v>1156</v>
      </c>
      <c r="O1922" s="415" t="s">
        <v>2200</v>
      </c>
      <c r="P1922" s="318" t="s">
        <v>1156</v>
      </c>
      <c r="Q1922" s="293" t="s">
        <v>2201</v>
      </c>
      <c r="R1922" s="293">
        <v>1</v>
      </c>
      <c r="S1922" s="517">
        <v>56050</v>
      </c>
      <c r="T1922" s="520" t="e">
        <f>+[1]!Tabla46[[#This Row],[Precio Unitario]]*[1]!Tabla46[[#This Row],[Cantidad de Insumos]]</f>
        <v>#REF!</v>
      </c>
      <c r="U1922" s="414">
        <v>261301</v>
      </c>
      <c r="V1922" s="328" t="s">
        <v>926</v>
      </c>
      <c r="W1922" s="420"/>
    </row>
    <row r="1923" spans="2:23" ht="18.75" hidden="1" customHeight="1" x14ac:dyDescent="0.2">
      <c r="B1923" s="419" t="e">
        <f>IF(Tabla46[[#This Row],[Tipos de Acciones]]="","",CONCATENATE(Tabla46[[#This Row],[POA]],".",Tabla46[[#This Row],[SRS]],".",Tabla46[[#This Row],[AREA]],".",Tabla46[[#This Row],[TIPO]]))</f>
        <v>#REF!</v>
      </c>
      <c r="C1923" s="419" t="e">
        <f>IF(Tabla46[[#This Row],[Tipos de Acciones]]="","",'Formulario PPGR1'!#REF!)</f>
        <v>#REF!</v>
      </c>
      <c r="D1923" s="419" t="e">
        <f>IF(Tabla46[[#This Row],[Tipos de Acciones]]="","",'Formulario PPGR1'!#REF!)</f>
        <v>#REF!</v>
      </c>
      <c r="E1923" s="419" t="e">
        <f>IF(Tabla46[[#This Row],[Tipos de Acciones]]="","",'Formulario PPGR1'!#REF!)</f>
        <v>#REF!</v>
      </c>
      <c r="F1923" s="419" t="e">
        <f>IF(Tabla46[[#This Row],[Tipos de Acciones]]="","",'Formulario PPGR1'!#REF!)</f>
        <v>#REF!</v>
      </c>
      <c r="G1923" s="416" t="s">
        <v>934</v>
      </c>
      <c r="H1923" s="416" t="s">
        <v>2206</v>
      </c>
      <c r="I1923" s="417" t="s">
        <v>2212</v>
      </c>
      <c r="J1923" s="416" t="s">
        <v>2212</v>
      </c>
      <c r="K1923" s="418" t="s">
        <v>2213</v>
      </c>
      <c r="L1923" s="416" t="s">
        <v>469</v>
      </c>
      <c r="M1923" s="316" t="s">
        <v>2338</v>
      </c>
      <c r="N1923" s="316" t="s">
        <v>1156</v>
      </c>
      <c r="O1923" s="415" t="s">
        <v>2200</v>
      </c>
      <c r="P1923" s="318" t="s">
        <v>1156</v>
      </c>
      <c r="Q1923" s="293" t="s">
        <v>2201</v>
      </c>
      <c r="R1923" s="293">
        <v>3</v>
      </c>
      <c r="S1923" s="517">
        <v>5000</v>
      </c>
      <c r="T1923" s="520" t="e">
        <f>+[1]!Tabla46[[#This Row],[Precio Unitario]]*[1]!Tabla46[[#This Row],[Cantidad de Insumos]]</f>
        <v>#REF!</v>
      </c>
      <c r="U1923" s="414">
        <v>261301</v>
      </c>
      <c r="V1923" s="328" t="s">
        <v>926</v>
      </c>
      <c r="W1923" s="420"/>
    </row>
    <row r="1924" spans="2:23" ht="18.75" hidden="1" customHeight="1" x14ac:dyDescent="0.2">
      <c r="B1924" s="419" t="e">
        <f>IF(Tabla46[[#This Row],[Tipos de Acciones]]="","",CONCATENATE(Tabla46[[#This Row],[POA]],".",Tabla46[[#This Row],[SRS]],".",Tabla46[[#This Row],[AREA]],".",Tabla46[[#This Row],[TIPO]]))</f>
        <v>#REF!</v>
      </c>
      <c r="C1924" s="419" t="e">
        <f>IF(Tabla46[[#This Row],[Tipos de Acciones]]="","",'Formulario PPGR1'!#REF!)</f>
        <v>#REF!</v>
      </c>
      <c r="D1924" s="419" t="e">
        <f>IF(Tabla46[[#This Row],[Tipos de Acciones]]="","",'Formulario PPGR1'!#REF!)</f>
        <v>#REF!</v>
      </c>
      <c r="E1924" s="419" t="e">
        <f>IF(Tabla46[[#This Row],[Tipos de Acciones]]="","",'Formulario PPGR1'!#REF!)</f>
        <v>#REF!</v>
      </c>
      <c r="F1924" s="419" t="e">
        <f>IF(Tabla46[[#This Row],[Tipos de Acciones]]="","",'Formulario PPGR1'!#REF!)</f>
        <v>#REF!</v>
      </c>
      <c r="G1924" s="416" t="s">
        <v>936</v>
      </c>
      <c r="H1924" s="416" t="s">
        <v>2215</v>
      </c>
      <c r="I1924" s="417" t="s">
        <v>2216</v>
      </c>
      <c r="J1924" s="416" t="s">
        <v>2216</v>
      </c>
      <c r="K1924" s="418" t="s">
        <v>2217</v>
      </c>
      <c r="L1924" s="416" t="s">
        <v>469</v>
      </c>
      <c r="M1924" s="316" t="s">
        <v>2338</v>
      </c>
      <c r="N1924" s="316" t="s">
        <v>1156</v>
      </c>
      <c r="O1924" s="415" t="s">
        <v>2200</v>
      </c>
      <c r="P1924" s="318" t="s">
        <v>1156</v>
      </c>
      <c r="Q1924" s="293" t="s">
        <v>2201</v>
      </c>
      <c r="R1924" s="293">
        <v>1</v>
      </c>
      <c r="S1924" s="517">
        <v>15000</v>
      </c>
      <c r="T1924" s="520" t="e">
        <f>+[1]!Tabla46[[#This Row],[Precio Unitario]]*[1]!Tabla46[[#This Row],[Cantidad de Insumos]]</f>
        <v>#REF!</v>
      </c>
      <c r="U1924" s="414">
        <v>239601</v>
      </c>
      <c r="V1924" s="328" t="s">
        <v>926</v>
      </c>
      <c r="W1924" s="420"/>
    </row>
    <row r="1925" spans="2:23" ht="18.75" hidden="1" customHeight="1" x14ac:dyDescent="0.2">
      <c r="B1925" s="419" t="e">
        <f>IF(Tabla46[[#This Row],[Tipos de Acciones]]="","",CONCATENATE(Tabla46[[#This Row],[POA]],".",Tabla46[[#This Row],[SRS]],".",Tabla46[[#This Row],[AREA]],".",Tabla46[[#This Row],[TIPO]]))</f>
        <v>#REF!</v>
      </c>
      <c r="C1925" s="419" t="e">
        <f>IF(Tabla46[[#This Row],[Tipos de Acciones]]="","",'Formulario PPGR1'!#REF!)</f>
        <v>#REF!</v>
      </c>
      <c r="D1925" s="419" t="e">
        <f>IF(Tabla46[[#This Row],[Tipos de Acciones]]="","",'Formulario PPGR1'!#REF!)</f>
        <v>#REF!</v>
      </c>
      <c r="E1925" s="419" t="e">
        <f>IF(Tabla46[[#This Row],[Tipos de Acciones]]="","",'Formulario PPGR1'!#REF!)</f>
        <v>#REF!</v>
      </c>
      <c r="F1925" s="419" t="e">
        <f>IF(Tabla46[[#This Row],[Tipos de Acciones]]="","",'Formulario PPGR1'!#REF!)</f>
        <v>#REF!</v>
      </c>
      <c r="G1925" s="416" t="s">
        <v>936</v>
      </c>
      <c r="H1925" s="416" t="s">
        <v>2218</v>
      </c>
      <c r="I1925" s="417" t="s">
        <v>2219</v>
      </c>
      <c r="J1925" s="416" t="s">
        <v>2219</v>
      </c>
      <c r="K1925" s="418" t="s">
        <v>2220</v>
      </c>
      <c r="L1925" s="416" t="s">
        <v>469</v>
      </c>
      <c r="M1925" s="316" t="s">
        <v>2338</v>
      </c>
      <c r="N1925" s="316" t="s">
        <v>1156</v>
      </c>
      <c r="O1925" s="415" t="s">
        <v>2200</v>
      </c>
      <c r="P1925" s="318" t="s">
        <v>1156</v>
      </c>
      <c r="Q1925" s="293" t="s">
        <v>2201</v>
      </c>
      <c r="R1925" s="293">
        <v>2</v>
      </c>
      <c r="S1925" s="517">
        <v>8600</v>
      </c>
      <c r="T1925" s="520" t="e">
        <f>+[1]!Tabla46[[#This Row],[Precio Unitario]]*[1]!Tabla46[[#This Row],[Cantidad de Insumos]]</f>
        <v>#REF!</v>
      </c>
      <c r="U1925" s="414">
        <v>239601</v>
      </c>
      <c r="V1925" s="328" t="s">
        <v>926</v>
      </c>
      <c r="W1925" s="420"/>
    </row>
    <row r="1926" spans="2:23" ht="18.75" hidden="1" customHeight="1" x14ac:dyDescent="0.2">
      <c r="B1926" s="419" t="e">
        <f>IF(Tabla46[[#This Row],[Tipos de Acciones]]="","",CONCATENATE(Tabla46[[#This Row],[POA]],".",Tabla46[[#This Row],[SRS]],".",Tabla46[[#This Row],[AREA]],".",Tabla46[[#This Row],[TIPO]]))</f>
        <v>#REF!</v>
      </c>
      <c r="C1926" s="419" t="e">
        <f>IF(Tabla46[[#This Row],[Tipos de Acciones]]="","",'Formulario PPGR1'!#REF!)</f>
        <v>#REF!</v>
      </c>
      <c r="D1926" s="419" t="e">
        <f>IF(Tabla46[[#This Row],[Tipos de Acciones]]="","",'Formulario PPGR1'!#REF!)</f>
        <v>#REF!</v>
      </c>
      <c r="E1926" s="419" t="e">
        <f>IF(Tabla46[[#This Row],[Tipos de Acciones]]="","",'Formulario PPGR1'!#REF!)</f>
        <v>#REF!</v>
      </c>
      <c r="F1926" s="419" t="e">
        <f>IF(Tabla46[[#This Row],[Tipos de Acciones]]="","",'Formulario PPGR1'!#REF!)</f>
        <v>#REF!</v>
      </c>
      <c r="G1926" s="416" t="s">
        <v>936</v>
      </c>
      <c r="H1926" s="416" t="s">
        <v>2221</v>
      </c>
      <c r="I1926" s="417" t="s">
        <v>2222</v>
      </c>
      <c r="J1926" s="416" t="s">
        <v>2222</v>
      </c>
      <c r="K1926" s="418" t="s">
        <v>2223</v>
      </c>
      <c r="L1926" s="416" t="s">
        <v>469</v>
      </c>
      <c r="M1926" s="316" t="s">
        <v>2338</v>
      </c>
      <c r="N1926" s="316" t="s">
        <v>1156</v>
      </c>
      <c r="O1926" s="415" t="s">
        <v>2200</v>
      </c>
      <c r="P1926" s="318" t="s">
        <v>1156</v>
      </c>
      <c r="Q1926" s="293" t="s">
        <v>2201</v>
      </c>
      <c r="R1926" s="293">
        <v>2</v>
      </c>
      <c r="S1926" s="517">
        <v>43660</v>
      </c>
      <c r="T1926" s="520" t="e">
        <f>+[1]!Tabla46[[#This Row],[Precio Unitario]]*[1]!Tabla46[[#This Row],[Cantidad de Insumos]]</f>
        <v>#REF!</v>
      </c>
      <c r="U1926" s="414">
        <v>261901</v>
      </c>
      <c r="V1926" s="328" t="s">
        <v>926</v>
      </c>
      <c r="W1926" s="420"/>
    </row>
    <row r="1927" spans="2:23" ht="18.75" hidden="1" customHeight="1" x14ac:dyDescent="0.2">
      <c r="B1927" s="419" t="e">
        <f>IF(Tabla46[[#This Row],[Tipos de Acciones]]="","",CONCATENATE(Tabla46[[#This Row],[POA]],".",Tabla46[[#This Row],[SRS]],".",Tabla46[[#This Row],[AREA]],".",Tabla46[[#This Row],[TIPO]]))</f>
        <v>#REF!</v>
      </c>
      <c r="C1927" s="419" t="e">
        <f>IF(Tabla46[[#This Row],[Tipos de Acciones]]="","",'Formulario PPGR1'!#REF!)</f>
        <v>#REF!</v>
      </c>
      <c r="D1927" s="419" t="e">
        <f>IF(Tabla46[[#This Row],[Tipos de Acciones]]="","",'Formulario PPGR1'!#REF!)</f>
        <v>#REF!</v>
      </c>
      <c r="E1927" s="419" t="e">
        <f>IF(Tabla46[[#This Row],[Tipos de Acciones]]="","",'Formulario PPGR1'!#REF!)</f>
        <v>#REF!</v>
      </c>
      <c r="F1927" s="419" t="e">
        <f>IF(Tabla46[[#This Row],[Tipos de Acciones]]="","",'Formulario PPGR1'!#REF!)</f>
        <v>#REF!</v>
      </c>
      <c r="G1927" s="416" t="s">
        <v>936</v>
      </c>
      <c r="H1927" s="416" t="s">
        <v>2221</v>
      </c>
      <c r="I1927" s="417" t="s">
        <v>2224</v>
      </c>
      <c r="J1927" s="416" t="s">
        <v>2224</v>
      </c>
      <c r="K1927" s="418" t="s">
        <v>2225</v>
      </c>
      <c r="L1927" s="416" t="s">
        <v>469</v>
      </c>
      <c r="M1927" s="316" t="s">
        <v>2338</v>
      </c>
      <c r="N1927" s="316" t="s">
        <v>1156</v>
      </c>
      <c r="O1927" s="415" t="s">
        <v>2200</v>
      </c>
      <c r="P1927" s="318" t="s">
        <v>1156</v>
      </c>
      <c r="Q1927" s="293" t="s">
        <v>2201</v>
      </c>
      <c r="R1927" s="293">
        <v>1</v>
      </c>
      <c r="S1927" s="517">
        <v>44333.33</v>
      </c>
      <c r="T1927" s="520" t="e">
        <f>+[1]!Tabla46[[#This Row],[Precio Unitario]]*[1]!Tabla46[[#This Row],[Cantidad de Insumos]]</f>
        <v>#REF!</v>
      </c>
      <c r="U1927" s="414">
        <v>239301</v>
      </c>
      <c r="V1927" s="328" t="s">
        <v>926</v>
      </c>
      <c r="W1927" s="420"/>
    </row>
    <row r="1928" spans="2:23" ht="18.75" hidden="1" customHeight="1" x14ac:dyDescent="0.2">
      <c r="B1928" s="419" t="e">
        <f>IF(Tabla46[[#This Row],[Tipos de Acciones]]="","",CONCATENATE(Tabla46[[#This Row],[POA]],".",Tabla46[[#This Row],[SRS]],".",Tabla46[[#This Row],[AREA]],".",Tabla46[[#This Row],[TIPO]]))</f>
        <v>#REF!</v>
      </c>
      <c r="C1928" s="419" t="e">
        <f>IF(Tabla46[[#This Row],[Tipos de Acciones]]="","",'Formulario PPGR1'!#REF!)</f>
        <v>#REF!</v>
      </c>
      <c r="D1928" s="419" t="e">
        <f>IF(Tabla46[[#This Row],[Tipos de Acciones]]="","",'Formulario PPGR1'!#REF!)</f>
        <v>#REF!</v>
      </c>
      <c r="E1928" s="419" t="e">
        <f>IF(Tabla46[[#This Row],[Tipos de Acciones]]="","",'Formulario PPGR1'!#REF!)</f>
        <v>#REF!</v>
      </c>
      <c r="F1928" s="419" t="e">
        <f>IF(Tabla46[[#This Row],[Tipos de Acciones]]="","",'Formulario PPGR1'!#REF!)</f>
        <v>#REF!</v>
      </c>
      <c r="G1928" s="416" t="s">
        <v>936</v>
      </c>
      <c r="H1928" s="416" t="s">
        <v>2221</v>
      </c>
      <c r="I1928" s="417" t="s">
        <v>2222</v>
      </c>
      <c r="J1928" s="416" t="s">
        <v>2222</v>
      </c>
      <c r="K1928" s="418" t="s">
        <v>2226</v>
      </c>
      <c r="L1928" s="416" t="s">
        <v>469</v>
      </c>
      <c r="M1928" s="316" t="s">
        <v>2338</v>
      </c>
      <c r="N1928" s="316" t="s">
        <v>1156</v>
      </c>
      <c r="O1928" s="415" t="s">
        <v>2200</v>
      </c>
      <c r="P1928" s="318" t="s">
        <v>1156</v>
      </c>
      <c r="Q1928" s="293" t="s">
        <v>2201</v>
      </c>
      <c r="R1928" s="293">
        <v>1</v>
      </c>
      <c r="S1928" s="517">
        <v>104465.4</v>
      </c>
      <c r="T1928" s="520" t="e">
        <f>+[1]!Tabla46[[#This Row],[Precio Unitario]]*[1]!Tabla46[[#This Row],[Cantidad de Insumos]]</f>
        <v>#REF!</v>
      </c>
      <c r="U1928" s="414">
        <v>261901</v>
      </c>
      <c r="V1928" s="328" t="s">
        <v>926</v>
      </c>
      <c r="W1928" s="420"/>
    </row>
    <row r="1929" spans="2:23" ht="18.75" hidden="1" customHeight="1" x14ac:dyDescent="0.2">
      <c r="B1929" s="419" t="e">
        <f>IF(Tabla46[[#This Row],[Tipos de Acciones]]="","",CONCATENATE(Tabla46[[#This Row],[POA]],".",Tabla46[[#This Row],[SRS]],".",Tabla46[[#This Row],[AREA]],".",Tabla46[[#This Row],[TIPO]]))</f>
        <v>#REF!</v>
      </c>
      <c r="C1929" s="419" t="e">
        <f>IF(Tabla46[[#This Row],[Tipos de Acciones]]="","",'Formulario PPGR1'!#REF!)</f>
        <v>#REF!</v>
      </c>
      <c r="D1929" s="419" t="e">
        <f>IF(Tabla46[[#This Row],[Tipos de Acciones]]="","",'Formulario PPGR1'!#REF!)</f>
        <v>#REF!</v>
      </c>
      <c r="E1929" s="419" t="e">
        <f>IF(Tabla46[[#This Row],[Tipos de Acciones]]="","",'Formulario PPGR1'!#REF!)</f>
        <v>#REF!</v>
      </c>
      <c r="F1929" s="419" t="e">
        <f>IF(Tabla46[[#This Row],[Tipos de Acciones]]="","",'Formulario PPGR1'!#REF!)</f>
        <v>#REF!</v>
      </c>
      <c r="G1929" s="416" t="s">
        <v>936</v>
      </c>
      <c r="H1929" s="416" t="s">
        <v>2221</v>
      </c>
      <c r="I1929" s="417" t="s">
        <v>2227</v>
      </c>
      <c r="J1929" s="416" t="s">
        <v>2227</v>
      </c>
      <c r="K1929" s="418" t="s">
        <v>2228</v>
      </c>
      <c r="L1929" s="416" t="s">
        <v>469</v>
      </c>
      <c r="M1929" s="316" t="s">
        <v>2338</v>
      </c>
      <c r="N1929" s="316" t="s">
        <v>1156</v>
      </c>
      <c r="O1929" s="415" t="s">
        <v>2200</v>
      </c>
      <c r="P1929" s="318" t="s">
        <v>1156</v>
      </c>
      <c r="Q1929" s="293" t="s">
        <v>2201</v>
      </c>
      <c r="R1929" s="293">
        <v>1</v>
      </c>
      <c r="S1929" s="517">
        <v>12836.04</v>
      </c>
      <c r="T1929" s="520" t="e">
        <f>+[1]!Tabla46[[#This Row],[Precio Unitario]]*[1]!Tabla46[[#This Row],[Cantidad de Insumos]]</f>
        <v>#REF!</v>
      </c>
      <c r="U1929" s="414">
        <v>239301</v>
      </c>
      <c r="V1929" s="328" t="s">
        <v>926</v>
      </c>
      <c r="W1929" s="420"/>
    </row>
    <row r="1930" spans="2:23" ht="18.75" customHeight="1" x14ac:dyDescent="0.2">
      <c r="B1930" s="419" t="e">
        <f>IF(Tabla46[[#This Row],[Tipos de Acciones]]="","",CONCATENATE(Tabla46[[#This Row],[POA]],".",Tabla46[[#This Row],[SRS]],".",Tabla46[[#This Row],[AREA]],".",Tabla46[[#This Row],[TIPO]]))</f>
        <v>#REF!</v>
      </c>
      <c r="C1930" s="419" t="e">
        <f>IF(Tabla46[[#This Row],[Tipos de Acciones]]="","",'Formulario PPGR1'!#REF!)</f>
        <v>#REF!</v>
      </c>
      <c r="D1930" s="419" t="e">
        <f>IF(Tabla46[[#This Row],[Tipos de Acciones]]="","",'Formulario PPGR1'!#REF!)</f>
        <v>#REF!</v>
      </c>
      <c r="E1930" s="419" t="e">
        <f>IF(Tabla46[[#This Row],[Tipos de Acciones]]="","",'Formulario PPGR1'!#REF!)</f>
        <v>#REF!</v>
      </c>
      <c r="F1930" s="419" t="e">
        <f>IF(Tabla46[[#This Row],[Tipos de Acciones]]="","",'Formulario PPGR1'!#REF!)</f>
        <v>#REF!</v>
      </c>
      <c r="G1930" s="416" t="s">
        <v>936</v>
      </c>
      <c r="H1930" s="416" t="s">
        <v>2221</v>
      </c>
      <c r="I1930" s="417" t="s">
        <v>2229</v>
      </c>
      <c r="J1930" s="416" t="s">
        <v>2229</v>
      </c>
      <c r="K1930" s="418" t="s">
        <v>2230</v>
      </c>
      <c r="L1930" s="416" t="s">
        <v>469</v>
      </c>
      <c r="M1930" s="316" t="s">
        <v>2338</v>
      </c>
      <c r="N1930" s="316" t="s">
        <v>1156</v>
      </c>
      <c r="O1930" s="415" t="s">
        <v>2200</v>
      </c>
      <c r="P1930" s="318" t="s">
        <v>1156</v>
      </c>
      <c r="Q1930" s="293" t="s">
        <v>2201</v>
      </c>
      <c r="R1930" s="293">
        <v>1</v>
      </c>
      <c r="S1930" s="517">
        <v>180000</v>
      </c>
      <c r="T1930" s="520" t="e">
        <f>+[1]!Tabla46[[#This Row],[Precio Unitario]]*[1]!Tabla46[[#This Row],[Cantidad de Insumos]]</f>
        <v>#REF!</v>
      </c>
      <c r="U1930" s="414">
        <v>263101</v>
      </c>
      <c r="V1930" s="328" t="s">
        <v>926</v>
      </c>
      <c r="W1930" s="420"/>
    </row>
    <row r="1931" spans="2:23" ht="18.75" hidden="1" customHeight="1" x14ac:dyDescent="0.2">
      <c r="B1931" s="419" t="e">
        <f>IF(Tabla46[[#This Row],[Tipos de Acciones]]="","",CONCATENATE(Tabla46[[#This Row],[POA]],".",Tabla46[[#This Row],[SRS]],".",Tabla46[[#This Row],[AREA]],".",Tabla46[[#This Row],[TIPO]]))</f>
        <v>#REF!</v>
      </c>
      <c r="C1931" s="419" t="e">
        <f>IF(Tabla46[[#This Row],[Tipos de Acciones]]="","",'Formulario PPGR1'!#REF!)</f>
        <v>#REF!</v>
      </c>
      <c r="D1931" s="419" t="e">
        <f>IF(Tabla46[[#This Row],[Tipos de Acciones]]="","",'Formulario PPGR1'!#REF!)</f>
        <v>#REF!</v>
      </c>
      <c r="E1931" s="419" t="e">
        <f>IF(Tabla46[[#This Row],[Tipos de Acciones]]="","",'Formulario PPGR1'!#REF!)</f>
        <v>#REF!</v>
      </c>
      <c r="F1931" s="419" t="e">
        <f>IF(Tabla46[[#This Row],[Tipos de Acciones]]="","",'Formulario PPGR1'!#REF!)</f>
        <v>#REF!</v>
      </c>
      <c r="G1931" s="416" t="s">
        <v>936</v>
      </c>
      <c r="H1931" s="416" t="s">
        <v>2221</v>
      </c>
      <c r="I1931" s="417" t="s">
        <v>2231</v>
      </c>
      <c r="J1931" s="416" t="s">
        <v>2231</v>
      </c>
      <c r="K1931" s="418" t="s">
        <v>2232</v>
      </c>
      <c r="L1931" s="416" t="s">
        <v>469</v>
      </c>
      <c r="M1931" s="316" t="s">
        <v>2338</v>
      </c>
      <c r="N1931" s="316" t="s">
        <v>1156</v>
      </c>
      <c r="O1931" s="415" t="s">
        <v>2200</v>
      </c>
      <c r="P1931" s="318" t="s">
        <v>1156</v>
      </c>
      <c r="Q1931" s="293" t="s">
        <v>2201</v>
      </c>
      <c r="R1931" s="293">
        <v>2</v>
      </c>
      <c r="S1931" s="517">
        <v>32099.97</v>
      </c>
      <c r="T1931" s="520" t="e">
        <f>+[1]!Tabla46[[#This Row],[Precio Unitario]]*[1]!Tabla46[[#This Row],[Cantidad de Insumos]]</f>
        <v>#REF!</v>
      </c>
      <c r="U1931" s="414">
        <v>239301</v>
      </c>
      <c r="V1931" s="328" t="s">
        <v>926</v>
      </c>
      <c r="W1931" s="420"/>
    </row>
    <row r="1932" spans="2:23" ht="18.75" hidden="1" customHeight="1" x14ac:dyDescent="0.2">
      <c r="B1932" s="419" t="e">
        <f>IF(Tabla46[[#This Row],[Tipos de Acciones]]="","",CONCATENATE(Tabla46[[#This Row],[POA]],".",Tabla46[[#This Row],[SRS]],".",Tabla46[[#This Row],[AREA]],".",Tabla46[[#This Row],[TIPO]]))</f>
        <v>#REF!</v>
      </c>
      <c r="C1932" s="419" t="e">
        <f>IF(Tabla46[[#This Row],[Tipos de Acciones]]="","",'Formulario PPGR1'!#REF!)</f>
        <v>#REF!</v>
      </c>
      <c r="D1932" s="419" t="e">
        <f>IF(Tabla46[[#This Row],[Tipos de Acciones]]="","",'Formulario PPGR1'!#REF!)</f>
        <v>#REF!</v>
      </c>
      <c r="E1932" s="419" t="e">
        <f>IF(Tabla46[[#This Row],[Tipos de Acciones]]="","",'Formulario PPGR1'!#REF!)</f>
        <v>#REF!</v>
      </c>
      <c r="F1932" s="419" t="e">
        <f>IF(Tabla46[[#This Row],[Tipos de Acciones]]="","",'Formulario PPGR1'!#REF!)</f>
        <v>#REF!</v>
      </c>
      <c r="G1932" s="416" t="s">
        <v>936</v>
      </c>
      <c r="H1932" s="416" t="s">
        <v>2221</v>
      </c>
      <c r="I1932" s="417" t="s">
        <v>2233</v>
      </c>
      <c r="J1932" s="416" t="s">
        <v>2234</v>
      </c>
      <c r="K1932" s="418" t="s">
        <v>2235</v>
      </c>
      <c r="L1932" s="416" t="s">
        <v>469</v>
      </c>
      <c r="M1932" s="316" t="s">
        <v>2338</v>
      </c>
      <c r="N1932" s="316" t="s">
        <v>1156</v>
      </c>
      <c r="O1932" s="415" t="s">
        <v>2200</v>
      </c>
      <c r="P1932" s="318" t="s">
        <v>1156</v>
      </c>
      <c r="Q1932" s="293" t="s">
        <v>2201</v>
      </c>
      <c r="R1932" s="293">
        <v>1</v>
      </c>
      <c r="S1932" s="517">
        <v>8270</v>
      </c>
      <c r="T1932" s="520" t="e">
        <f>+[1]!Tabla46[[#This Row],[Precio Unitario]]*[1]!Tabla46[[#This Row],[Cantidad de Insumos]]</f>
        <v>#REF!</v>
      </c>
      <c r="U1932" s="414">
        <v>239301</v>
      </c>
      <c r="V1932" s="328" t="s">
        <v>926</v>
      </c>
      <c r="W1932" s="420"/>
    </row>
    <row r="1933" spans="2:23" ht="18.75" hidden="1" customHeight="1" x14ac:dyDescent="0.2">
      <c r="B1933" s="419" t="e">
        <f>IF(Tabla46[[#This Row],[Tipos de Acciones]]="","",CONCATENATE(Tabla46[[#This Row],[POA]],".",Tabla46[[#This Row],[SRS]],".",Tabla46[[#This Row],[AREA]],".",Tabla46[[#This Row],[TIPO]]))</f>
        <v>#REF!</v>
      </c>
      <c r="C1933" s="419" t="e">
        <f>IF(Tabla46[[#This Row],[Tipos de Acciones]]="","",'Formulario PPGR1'!#REF!)</f>
        <v>#REF!</v>
      </c>
      <c r="D1933" s="419" t="e">
        <f>IF(Tabla46[[#This Row],[Tipos de Acciones]]="","",'Formulario PPGR1'!#REF!)</f>
        <v>#REF!</v>
      </c>
      <c r="E1933" s="419" t="e">
        <f>IF(Tabla46[[#This Row],[Tipos de Acciones]]="","",'Formulario PPGR1'!#REF!)</f>
        <v>#REF!</v>
      </c>
      <c r="F1933" s="419" t="e">
        <f>IF(Tabla46[[#This Row],[Tipos de Acciones]]="","",'Formulario PPGR1'!#REF!)</f>
        <v>#REF!</v>
      </c>
      <c r="G1933" s="416" t="s">
        <v>936</v>
      </c>
      <c r="H1933" s="416" t="s">
        <v>2221</v>
      </c>
      <c r="I1933" s="417" t="s">
        <v>2236</v>
      </c>
      <c r="J1933" s="416" t="s">
        <v>2236</v>
      </c>
      <c r="K1933" s="418" t="s">
        <v>2237</v>
      </c>
      <c r="L1933" s="416" t="s">
        <v>469</v>
      </c>
      <c r="M1933" s="316" t="s">
        <v>2338</v>
      </c>
      <c r="N1933" s="316" t="s">
        <v>1156</v>
      </c>
      <c r="O1933" s="415" t="s">
        <v>2200</v>
      </c>
      <c r="P1933" s="318" t="s">
        <v>1156</v>
      </c>
      <c r="Q1933" s="293" t="s">
        <v>2201</v>
      </c>
      <c r="R1933" s="293">
        <v>2</v>
      </c>
      <c r="S1933" s="517">
        <v>15733.33</v>
      </c>
      <c r="T1933" s="520" t="e">
        <f>+[1]!Tabla46[[#This Row],[Precio Unitario]]*[1]!Tabla46[[#This Row],[Cantidad de Insumos]]</f>
        <v>#REF!</v>
      </c>
      <c r="U1933" s="414">
        <v>239301</v>
      </c>
      <c r="V1933" s="328" t="s">
        <v>926</v>
      </c>
      <c r="W1933" s="420"/>
    </row>
    <row r="1934" spans="2:23" ht="18.75" hidden="1" customHeight="1" x14ac:dyDescent="0.2">
      <c r="B1934" s="419" t="e">
        <f>IF(Tabla46[[#This Row],[Tipos de Acciones]]="","",CONCATENATE(Tabla46[[#This Row],[POA]],".",Tabla46[[#This Row],[SRS]],".",Tabla46[[#This Row],[AREA]],".",Tabla46[[#This Row],[TIPO]]))</f>
        <v>#REF!</v>
      </c>
      <c r="C1934" s="419" t="e">
        <f>IF(Tabla46[[#This Row],[Tipos de Acciones]]="","",'Formulario PPGR1'!#REF!)</f>
        <v>#REF!</v>
      </c>
      <c r="D1934" s="419" t="e">
        <f>IF(Tabla46[[#This Row],[Tipos de Acciones]]="","",'Formulario PPGR1'!#REF!)</f>
        <v>#REF!</v>
      </c>
      <c r="E1934" s="419" t="e">
        <f>IF(Tabla46[[#This Row],[Tipos de Acciones]]="","",'Formulario PPGR1'!#REF!)</f>
        <v>#REF!</v>
      </c>
      <c r="F1934" s="419" t="e">
        <f>IF(Tabla46[[#This Row],[Tipos de Acciones]]="","",'Formulario PPGR1'!#REF!)</f>
        <v>#REF!</v>
      </c>
      <c r="G1934" s="416" t="s">
        <v>936</v>
      </c>
      <c r="H1934" s="416" t="s">
        <v>2221</v>
      </c>
      <c r="I1934" s="417" t="s">
        <v>2236</v>
      </c>
      <c r="J1934" s="416" t="s">
        <v>2236</v>
      </c>
      <c r="K1934" s="418" t="s">
        <v>2238</v>
      </c>
      <c r="L1934" s="416" t="s">
        <v>469</v>
      </c>
      <c r="M1934" s="316" t="s">
        <v>2338</v>
      </c>
      <c r="N1934" s="316" t="s">
        <v>1156</v>
      </c>
      <c r="O1934" s="415" t="s">
        <v>2200</v>
      </c>
      <c r="P1934" s="318" t="s">
        <v>1156</v>
      </c>
      <c r="Q1934" s="293" t="s">
        <v>2201</v>
      </c>
      <c r="R1934" s="293">
        <v>2</v>
      </c>
      <c r="S1934" s="517">
        <v>4500</v>
      </c>
      <c r="T1934" s="520" t="e">
        <f>+[1]!Tabla46[[#This Row],[Precio Unitario]]*[1]!Tabla46[[#This Row],[Cantidad de Insumos]]</f>
        <v>#REF!</v>
      </c>
      <c r="U1934" s="414">
        <v>239301</v>
      </c>
      <c r="V1934" s="328" t="s">
        <v>926</v>
      </c>
      <c r="W1934" s="420"/>
    </row>
    <row r="1935" spans="2:23" ht="18.75" hidden="1" customHeight="1" x14ac:dyDescent="0.2">
      <c r="B1935" s="419" t="e">
        <f>IF(Tabla46[[#This Row],[Tipos de Acciones]]="","",CONCATENATE(Tabla46[[#This Row],[POA]],".",Tabla46[[#This Row],[SRS]],".",Tabla46[[#This Row],[AREA]],".",Tabla46[[#This Row],[TIPO]]))</f>
        <v>#REF!</v>
      </c>
      <c r="C1935" s="419" t="e">
        <f>IF(Tabla46[[#This Row],[Tipos de Acciones]]="","",'Formulario PPGR1'!#REF!)</f>
        <v>#REF!</v>
      </c>
      <c r="D1935" s="419" t="e">
        <f>IF(Tabla46[[#This Row],[Tipos de Acciones]]="","",'Formulario PPGR1'!#REF!)</f>
        <v>#REF!</v>
      </c>
      <c r="E1935" s="419" t="e">
        <f>IF(Tabla46[[#This Row],[Tipos de Acciones]]="","",'Formulario PPGR1'!#REF!)</f>
        <v>#REF!</v>
      </c>
      <c r="F1935" s="419" t="e">
        <f>IF(Tabla46[[#This Row],[Tipos de Acciones]]="","",'Formulario PPGR1'!#REF!)</f>
        <v>#REF!</v>
      </c>
      <c r="G1935" s="416" t="s">
        <v>936</v>
      </c>
      <c r="H1935" s="416" t="s">
        <v>2221</v>
      </c>
      <c r="I1935" s="417" t="s">
        <v>2236</v>
      </c>
      <c r="J1935" s="416" t="s">
        <v>2236</v>
      </c>
      <c r="K1935" s="418" t="s">
        <v>2239</v>
      </c>
      <c r="L1935" s="416" t="s">
        <v>469</v>
      </c>
      <c r="M1935" s="316" t="s">
        <v>2338</v>
      </c>
      <c r="N1935" s="316" t="s">
        <v>1156</v>
      </c>
      <c r="O1935" s="415" t="s">
        <v>2200</v>
      </c>
      <c r="P1935" s="318" t="s">
        <v>1156</v>
      </c>
      <c r="Q1935" s="293" t="s">
        <v>2201</v>
      </c>
      <c r="R1935" s="293">
        <v>2</v>
      </c>
      <c r="S1935" s="517">
        <v>15733.33</v>
      </c>
      <c r="T1935" s="520" t="e">
        <f>+[1]!Tabla46[[#This Row],[Precio Unitario]]*[1]!Tabla46[[#This Row],[Cantidad de Insumos]]</f>
        <v>#REF!</v>
      </c>
      <c r="U1935" s="414">
        <v>239301</v>
      </c>
      <c r="V1935" s="328" t="s">
        <v>926</v>
      </c>
      <c r="W1935" s="420"/>
    </row>
    <row r="1936" spans="2:23" ht="18.75" hidden="1" customHeight="1" x14ac:dyDescent="0.2">
      <c r="B1936" s="419" t="e">
        <f>IF(Tabla46[[#This Row],[Tipos de Acciones]]="","",CONCATENATE(Tabla46[[#This Row],[POA]],".",Tabla46[[#This Row],[SRS]],".",Tabla46[[#This Row],[AREA]],".",Tabla46[[#This Row],[TIPO]]))</f>
        <v>#REF!</v>
      </c>
      <c r="C1936" s="419" t="e">
        <f>IF(Tabla46[[#This Row],[Tipos de Acciones]]="","",'Formulario PPGR1'!#REF!)</f>
        <v>#REF!</v>
      </c>
      <c r="D1936" s="419" t="e">
        <f>IF(Tabla46[[#This Row],[Tipos de Acciones]]="","",'Formulario PPGR1'!#REF!)</f>
        <v>#REF!</v>
      </c>
      <c r="E1936" s="419" t="e">
        <f>IF(Tabla46[[#This Row],[Tipos de Acciones]]="","",'Formulario PPGR1'!#REF!)</f>
        <v>#REF!</v>
      </c>
      <c r="F1936" s="419" t="e">
        <f>IF(Tabla46[[#This Row],[Tipos de Acciones]]="","",'Formulario PPGR1'!#REF!)</f>
        <v>#REF!</v>
      </c>
      <c r="G1936" s="416" t="s">
        <v>936</v>
      </c>
      <c r="H1936" s="416" t="s">
        <v>2221</v>
      </c>
      <c r="I1936" s="417" t="s">
        <v>2236</v>
      </c>
      <c r="J1936" s="416" t="s">
        <v>2236</v>
      </c>
      <c r="K1936" s="418" t="s">
        <v>2240</v>
      </c>
      <c r="L1936" s="416" t="s">
        <v>469</v>
      </c>
      <c r="M1936" s="316" t="s">
        <v>2338</v>
      </c>
      <c r="N1936" s="316" t="s">
        <v>1156</v>
      </c>
      <c r="O1936" s="415" t="s">
        <v>2200</v>
      </c>
      <c r="P1936" s="318" t="s">
        <v>1156</v>
      </c>
      <c r="Q1936" s="293" t="s">
        <v>2201</v>
      </c>
      <c r="R1936" s="293">
        <v>2</v>
      </c>
      <c r="S1936" s="517">
        <v>4500</v>
      </c>
      <c r="T1936" s="520" t="e">
        <f>+[1]!Tabla46[[#This Row],[Precio Unitario]]*[1]!Tabla46[[#This Row],[Cantidad de Insumos]]</f>
        <v>#REF!</v>
      </c>
      <c r="U1936" s="414">
        <v>239301</v>
      </c>
      <c r="V1936" s="328" t="s">
        <v>926</v>
      </c>
      <c r="W1936" s="420"/>
    </row>
    <row r="1937" spans="2:23" ht="18.75" hidden="1" customHeight="1" x14ac:dyDescent="0.2">
      <c r="B1937" s="419" t="e">
        <f>IF(Tabla46[[#This Row],[Tipos de Acciones]]="","",CONCATENATE(Tabla46[[#This Row],[POA]],".",Tabla46[[#This Row],[SRS]],".",Tabla46[[#This Row],[AREA]],".",Tabla46[[#This Row],[TIPO]]))</f>
        <v>#REF!</v>
      </c>
      <c r="C1937" s="419" t="e">
        <f>IF(Tabla46[[#This Row],[Tipos de Acciones]]="","",'Formulario PPGR1'!#REF!)</f>
        <v>#REF!</v>
      </c>
      <c r="D1937" s="419" t="e">
        <f>IF(Tabla46[[#This Row],[Tipos de Acciones]]="","",'Formulario PPGR1'!#REF!)</f>
        <v>#REF!</v>
      </c>
      <c r="E1937" s="419" t="e">
        <f>IF(Tabla46[[#This Row],[Tipos de Acciones]]="","",'Formulario PPGR1'!#REF!)</f>
        <v>#REF!</v>
      </c>
      <c r="F1937" s="419" t="e">
        <f>IF(Tabla46[[#This Row],[Tipos de Acciones]]="","",'Formulario PPGR1'!#REF!)</f>
        <v>#REF!</v>
      </c>
      <c r="G1937" s="416" t="s">
        <v>936</v>
      </c>
      <c r="H1937" s="416" t="s">
        <v>2221</v>
      </c>
      <c r="I1937" s="417" t="s">
        <v>2241</v>
      </c>
      <c r="J1937" s="416" t="s">
        <v>2241</v>
      </c>
      <c r="K1937" s="418" t="s">
        <v>2242</v>
      </c>
      <c r="L1937" s="416" t="s">
        <v>469</v>
      </c>
      <c r="M1937" s="316" t="s">
        <v>2338</v>
      </c>
      <c r="N1937" s="316" t="s">
        <v>1156</v>
      </c>
      <c r="O1937" s="415" t="s">
        <v>2200</v>
      </c>
      <c r="P1937" s="318" t="s">
        <v>1156</v>
      </c>
      <c r="Q1937" s="293" t="s">
        <v>2201</v>
      </c>
      <c r="R1937" s="293">
        <v>2</v>
      </c>
      <c r="S1937" s="517">
        <v>980</v>
      </c>
      <c r="T1937" s="520" t="e">
        <f>+[1]!Tabla46[[#This Row],[Precio Unitario]]*[1]!Tabla46[[#This Row],[Cantidad de Insumos]]</f>
        <v>#REF!</v>
      </c>
      <c r="U1937" s="414">
        <v>239301</v>
      </c>
      <c r="V1937" s="328" t="s">
        <v>926</v>
      </c>
      <c r="W1937" s="420"/>
    </row>
    <row r="1938" spans="2:23" ht="18.75" hidden="1" customHeight="1" x14ac:dyDescent="0.2">
      <c r="B1938" s="419" t="e">
        <f>IF(Tabla46[[#This Row],[Tipos de Acciones]]="","",CONCATENATE(Tabla46[[#This Row],[POA]],".",Tabla46[[#This Row],[SRS]],".",Tabla46[[#This Row],[AREA]],".",Tabla46[[#This Row],[TIPO]]))</f>
        <v>#REF!</v>
      </c>
      <c r="C1938" s="419" t="e">
        <f>IF(Tabla46[[#This Row],[Tipos de Acciones]]="","",'Formulario PPGR1'!#REF!)</f>
        <v>#REF!</v>
      </c>
      <c r="D1938" s="419" t="e">
        <f>IF(Tabla46[[#This Row],[Tipos de Acciones]]="","",'Formulario PPGR1'!#REF!)</f>
        <v>#REF!</v>
      </c>
      <c r="E1938" s="419" t="e">
        <f>IF(Tabla46[[#This Row],[Tipos de Acciones]]="","",'Formulario PPGR1'!#REF!)</f>
        <v>#REF!</v>
      </c>
      <c r="F1938" s="419" t="e">
        <f>IF(Tabla46[[#This Row],[Tipos de Acciones]]="","",'Formulario PPGR1'!#REF!)</f>
        <v>#REF!</v>
      </c>
      <c r="G1938" s="416" t="s">
        <v>936</v>
      </c>
      <c r="H1938" s="416" t="s">
        <v>2221</v>
      </c>
      <c r="I1938" s="417" t="s">
        <v>2241</v>
      </c>
      <c r="J1938" s="416" t="s">
        <v>2241</v>
      </c>
      <c r="K1938" s="418" t="s">
        <v>2243</v>
      </c>
      <c r="L1938" s="416" t="s">
        <v>469</v>
      </c>
      <c r="M1938" s="316" t="s">
        <v>2338</v>
      </c>
      <c r="N1938" s="316" t="s">
        <v>1156</v>
      </c>
      <c r="O1938" s="415" t="s">
        <v>2200</v>
      </c>
      <c r="P1938" s="318" t="s">
        <v>1156</v>
      </c>
      <c r="Q1938" s="293" t="s">
        <v>2201</v>
      </c>
      <c r="R1938" s="293">
        <v>2</v>
      </c>
      <c r="S1938" s="517">
        <v>3520</v>
      </c>
      <c r="T1938" s="520" t="e">
        <f>+[1]!Tabla46[[#This Row],[Precio Unitario]]*[1]!Tabla46[[#This Row],[Cantidad de Insumos]]</f>
        <v>#REF!</v>
      </c>
      <c r="U1938" s="414">
        <v>239301</v>
      </c>
      <c r="V1938" s="328" t="s">
        <v>926</v>
      </c>
      <c r="W1938" s="420"/>
    </row>
    <row r="1939" spans="2:23" ht="18.75" hidden="1" customHeight="1" x14ac:dyDescent="0.2">
      <c r="B1939" s="419" t="e">
        <f>IF(Tabla46[[#This Row],[Tipos de Acciones]]="","",CONCATENATE(Tabla46[[#This Row],[POA]],".",Tabla46[[#This Row],[SRS]],".",Tabla46[[#This Row],[AREA]],".",Tabla46[[#This Row],[TIPO]]))</f>
        <v>#REF!</v>
      </c>
      <c r="C1939" s="419" t="e">
        <f>IF(Tabla46[[#This Row],[Tipos de Acciones]]="","",'Formulario PPGR1'!#REF!)</f>
        <v>#REF!</v>
      </c>
      <c r="D1939" s="419" t="e">
        <f>IF(Tabla46[[#This Row],[Tipos de Acciones]]="","",'Formulario PPGR1'!#REF!)</f>
        <v>#REF!</v>
      </c>
      <c r="E1939" s="419" t="e">
        <f>IF(Tabla46[[#This Row],[Tipos de Acciones]]="","",'Formulario PPGR1'!#REF!)</f>
        <v>#REF!</v>
      </c>
      <c r="F1939" s="419" t="e">
        <f>IF(Tabla46[[#This Row],[Tipos de Acciones]]="","",'Formulario PPGR1'!#REF!)</f>
        <v>#REF!</v>
      </c>
      <c r="G1939" s="416" t="s">
        <v>936</v>
      </c>
      <c r="H1939" s="416" t="s">
        <v>2221</v>
      </c>
      <c r="I1939" s="417" t="s">
        <v>2244</v>
      </c>
      <c r="J1939" s="416" t="s">
        <v>2244</v>
      </c>
      <c r="K1939" s="418" t="s">
        <v>2245</v>
      </c>
      <c r="L1939" s="416" t="s">
        <v>469</v>
      </c>
      <c r="M1939" s="316" t="s">
        <v>2338</v>
      </c>
      <c r="N1939" s="316" t="s">
        <v>1156</v>
      </c>
      <c r="O1939" s="415" t="s">
        <v>2200</v>
      </c>
      <c r="P1939" s="318" t="s">
        <v>1156</v>
      </c>
      <c r="Q1939" s="293" t="s">
        <v>2201</v>
      </c>
      <c r="R1939" s="293">
        <v>1</v>
      </c>
      <c r="S1939" s="517">
        <v>14666.65</v>
      </c>
      <c r="T1939" s="520" t="e">
        <f>+[1]!Tabla46[[#This Row],[Precio Unitario]]*[1]!Tabla46[[#This Row],[Cantidad de Insumos]]</f>
        <v>#REF!</v>
      </c>
      <c r="U1939" s="414">
        <v>239601</v>
      </c>
      <c r="V1939" s="328" t="s">
        <v>926</v>
      </c>
      <c r="W1939" s="420"/>
    </row>
    <row r="1940" spans="2:23" ht="18.75" hidden="1" customHeight="1" x14ac:dyDescent="0.2">
      <c r="B1940" s="419" t="e">
        <f>IF(Tabla46[[#This Row],[Tipos de Acciones]]="","",CONCATENATE(Tabla46[[#This Row],[POA]],".",Tabla46[[#This Row],[SRS]],".",Tabla46[[#This Row],[AREA]],".",Tabla46[[#This Row],[TIPO]]))</f>
        <v>#REF!</v>
      </c>
      <c r="C1940" s="419" t="e">
        <f>IF(Tabla46[[#This Row],[Tipos de Acciones]]="","",'Formulario PPGR1'!#REF!)</f>
        <v>#REF!</v>
      </c>
      <c r="D1940" s="419" t="e">
        <f>IF(Tabla46[[#This Row],[Tipos de Acciones]]="","",'Formulario PPGR1'!#REF!)</f>
        <v>#REF!</v>
      </c>
      <c r="E1940" s="419" t="e">
        <f>IF(Tabla46[[#This Row],[Tipos de Acciones]]="","",'Formulario PPGR1'!#REF!)</f>
        <v>#REF!</v>
      </c>
      <c r="F1940" s="419" t="e">
        <f>IF(Tabla46[[#This Row],[Tipos de Acciones]]="","",'Formulario PPGR1'!#REF!)</f>
        <v>#REF!</v>
      </c>
      <c r="G1940" s="416" t="s">
        <v>936</v>
      </c>
      <c r="H1940" s="416" t="s">
        <v>2221</v>
      </c>
      <c r="I1940" s="417" t="s">
        <v>2246</v>
      </c>
      <c r="J1940" s="416" t="s">
        <v>2246</v>
      </c>
      <c r="K1940" s="418" t="s">
        <v>2247</v>
      </c>
      <c r="L1940" s="416" t="s">
        <v>469</v>
      </c>
      <c r="M1940" s="316" t="s">
        <v>2338</v>
      </c>
      <c r="N1940" s="316" t="s">
        <v>1156</v>
      </c>
      <c r="O1940" s="415" t="s">
        <v>2200</v>
      </c>
      <c r="P1940" s="318" t="s">
        <v>1156</v>
      </c>
      <c r="Q1940" s="293" t="s">
        <v>2201</v>
      </c>
      <c r="R1940" s="293">
        <v>1</v>
      </c>
      <c r="S1940" s="517">
        <v>257712</v>
      </c>
      <c r="T1940" s="520" t="e">
        <f>+[1]!Tabla46[[#This Row],[Precio Unitario]]*[1]!Tabla46[[#This Row],[Cantidad de Insumos]]</f>
        <v>#REF!</v>
      </c>
      <c r="U1940" s="414">
        <v>261401</v>
      </c>
      <c r="V1940" s="328" t="s">
        <v>926</v>
      </c>
      <c r="W1940" s="420"/>
    </row>
    <row r="1941" spans="2:23" ht="18.75" hidden="1" customHeight="1" x14ac:dyDescent="0.2">
      <c r="B1941" s="419" t="e">
        <f>IF(Tabla46[[#This Row],[Tipos de Acciones]]="","",CONCATENATE(Tabla46[[#This Row],[POA]],".",Tabla46[[#This Row],[SRS]],".",Tabla46[[#This Row],[AREA]],".",Tabla46[[#This Row],[TIPO]]))</f>
        <v>#REF!</v>
      </c>
      <c r="C1941" s="419" t="e">
        <f>IF(Tabla46[[#This Row],[Tipos de Acciones]]="","",'Formulario PPGR1'!#REF!)</f>
        <v>#REF!</v>
      </c>
      <c r="D1941" s="419" t="e">
        <f>IF(Tabla46[[#This Row],[Tipos de Acciones]]="","",'Formulario PPGR1'!#REF!)</f>
        <v>#REF!</v>
      </c>
      <c r="E1941" s="419" t="e">
        <f>IF(Tabla46[[#This Row],[Tipos de Acciones]]="","",'Formulario PPGR1'!#REF!)</f>
        <v>#REF!</v>
      </c>
      <c r="F1941" s="419" t="e">
        <f>IF(Tabla46[[#This Row],[Tipos de Acciones]]="","",'Formulario PPGR1'!#REF!)</f>
        <v>#REF!</v>
      </c>
      <c r="G1941" s="416" t="s">
        <v>936</v>
      </c>
      <c r="H1941" s="416" t="s">
        <v>2209</v>
      </c>
      <c r="I1941" s="417" t="s">
        <v>2200</v>
      </c>
      <c r="J1941" s="416" t="s">
        <v>2248</v>
      </c>
      <c r="K1941" s="418" t="s">
        <v>2248</v>
      </c>
      <c r="L1941" s="416" t="s">
        <v>469</v>
      </c>
      <c r="M1941" s="316" t="s">
        <v>2338</v>
      </c>
      <c r="N1941" s="316" t="s">
        <v>1156</v>
      </c>
      <c r="O1941" s="415" t="s">
        <v>2200</v>
      </c>
      <c r="P1941" s="318" t="s">
        <v>1156</v>
      </c>
      <c r="Q1941" s="293" t="s">
        <v>2201</v>
      </c>
      <c r="R1941" s="293">
        <v>1</v>
      </c>
      <c r="S1941" s="517">
        <v>30000</v>
      </c>
      <c r="T1941" s="520" t="e">
        <f>+[1]!Tabla46[[#This Row],[Precio Unitario]]*[1]!Tabla46[[#This Row],[Cantidad de Insumos]]</f>
        <v>#REF!</v>
      </c>
      <c r="U1941" s="414">
        <v>265801</v>
      </c>
      <c r="V1941" s="328" t="s">
        <v>926</v>
      </c>
      <c r="W1941" s="420"/>
    </row>
    <row r="1942" spans="2:23" ht="18.75" hidden="1" customHeight="1" x14ac:dyDescent="0.2">
      <c r="B1942" s="419" t="e">
        <f>IF(Tabla46[[#This Row],[Tipos de Acciones]]="","",CONCATENATE(Tabla46[[#This Row],[POA]],".",Tabla46[[#This Row],[SRS]],".",Tabla46[[#This Row],[AREA]],".",Tabla46[[#This Row],[TIPO]]))</f>
        <v>#REF!</v>
      </c>
      <c r="C1942" s="419" t="e">
        <f>IF(Tabla46[[#This Row],[Tipos de Acciones]]="","",'Formulario PPGR1'!#REF!)</f>
        <v>#REF!</v>
      </c>
      <c r="D1942" s="419" t="e">
        <f>IF(Tabla46[[#This Row],[Tipos de Acciones]]="","",'Formulario PPGR1'!#REF!)</f>
        <v>#REF!</v>
      </c>
      <c r="E1942" s="419" t="e">
        <f>IF(Tabla46[[#This Row],[Tipos de Acciones]]="","",'Formulario PPGR1'!#REF!)</f>
        <v>#REF!</v>
      </c>
      <c r="F1942" s="419" t="e">
        <f>IF(Tabla46[[#This Row],[Tipos de Acciones]]="","",'Formulario PPGR1'!#REF!)</f>
        <v>#REF!</v>
      </c>
      <c r="G1942" s="416" t="s">
        <v>934</v>
      </c>
      <c r="H1942" s="416" t="s">
        <v>2209</v>
      </c>
      <c r="I1942" s="417" t="s">
        <v>2200</v>
      </c>
      <c r="J1942" s="416" t="s">
        <v>2248</v>
      </c>
      <c r="K1942" s="418" t="s">
        <v>2248</v>
      </c>
      <c r="L1942" s="416" t="s">
        <v>469</v>
      </c>
      <c r="M1942" s="316" t="s">
        <v>2338</v>
      </c>
      <c r="N1942" s="316" t="s">
        <v>1156</v>
      </c>
      <c r="O1942" s="415" t="s">
        <v>2200</v>
      </c>
      <c r="P1942" s="318" t="s">
        <v>1156</v>
      </c>
      <c r="Q1942" s="293" t="s">
        <v>2201</v>
      </c>
      <c r="R1942" s="293">
        <v>3</v>
      </c>
      <c r="S1942" s="517">
        <v>5000</v>
      </c>
      <c r="T1942" s="520" t="e">
        <f>+[1]!Tabla46[[#This Row],[Precio Unitario]]*[1]!Tabla46[[#This Row],[Cantidad de Insumos]]</f>
        <v>#REF!</v>
      </c>
      <c r="U1942" s="414">
        <v>265801</v>
      </c>
      <c r="V1942" s="328" t="s">
        <v>926</v>
      </c>
      <c r="W1942" s="420"/>
    </row>
    <row r="1943" spans="2:23" ht="18.75" hidden="1" customHeight="1" x14ac:dyDescent="0.2">
      <c r="B1943" s="419" t="e">
        <f>IF(Tabla46[[#This Row],[Tipos de Acciones]]="","",CONCATENATE(Tabla46[[#This Row],[POA]],".",Tabla46[[#This Row],[SRS]],".",Tabla46[[#This Row],[AREA]],".",Tabla46[[#This Row],[TIPO]]))</f>
        <v>#REF!</v>
      </c>
      <c r="C1943" s="419" t="e">
        <f>IF(Tabla46[[#This Row],[Tipos de Acciones]]="","",'Formulario PPGR1'!#REF!)</f>
        <v>#REF!</v>
      </c>
      <c r="D1943" s="419" t="e">
        <f>IF(Tabla46[[#This Row],[Tipos de Acciones]]="","",'Formulario PPGR1'!#REF!)</f>
        <v>#REF!</v>
      </c>
      <c r="E1943" s="419" t="e">
        <f>IF(Tabla46[[#This Row],[Tipos de Acciones]]="","",'Formulario PPGR1'!#REF!)</f>
        <v>#REF!</v>
      </c>
      <c r="F1943" s="419" t="e">
        <f>IF(Tabla46[[#This Row],[Tipos de Acciones]]="","",'Formulario PPGR1'!#REF!)</f>
        <v>#REF!</v>
      </c>
      <c r="G1943" s="416" t="s">
        <v>936</v>
      </c>
      <c r="H1943" s="416" t="s">
        <v>2206</v>
      </c>
      <c r="I1943" s="417" t="s">
        <v>2212</v>
      </c>
      <c r="J1943" s="416" t="s">
        <v>2212</v>
      </c>
      <c r="K1943" s="418" t="s">
        <v>2213</v>
      </c>
      <c r="L1943" s="416" t="s">
        <v>469</v>
      </c>
      <c r="M1943" s="316" t="s">
        <v>2339</v>
      </c>
      <c r="N1943" s="316" t="s">
        <v>1156</v>
      </c>
      <c r="O1943" s="415" t="s">
        <v>2200</v>
      </c>
      <c r="P1943" s="318" t="s">
        <v>1156</v>
      </c>
      <c r="Q1943" s="293" t="s">
        <v>2201</v>
      </c>
      <c r="R1943" s="293">
        <v>1</v>
      </c>
      <c r="S1943" s="517">
        <v>56050</v>
      </c>
      <c r="T1943" s="520" t="e">
        <f>+[1]!Tabla46[[#This Row],[Precio Unitario]]*[1]!Tabla46[[#This Row],[Cantidad de Insumos]]</f>
        <v>#REF!</v>
      </c>
      <c r="U1943" s="414">
        <v>261301</v>
      </c>
      <c r="V1943" s="328" t="s">
        <v>926</v>
      </c>
      <c r="W1943" s="420"/>
    </row>
    <row r="1944" spans="2:23" ht="18.75" hidden="1" customHeight="1" x14ac:dyDescent="0.2">
      <c r="B1944" s="419" t="e">
        <f>IF(Tabla46[[#This Row],[Tipos de Acciones]]="","",CONCATENATE(Tabla46[[#This Row],[POA]],".",Tabla46[[#This Row],[SRS]],".",Tabla46[[#This Row],[AREA]],".",Tabla46[[#This Row],[TIPO]]))</f>
        <v>#REF!</v>
      </c>
      <c r="C1944" s="419" t="e">
        <f>IF(Tabla46[[#This Row],[Tipos de Acciones]]="","",'Formulario PPGR1'!#REF!)</f>
        <v>#REF!</v>
      </c>
      <c r="D1944" s="419" t="e">
        <f>IF(Tabla46[[#This Row],[Tipos de Acciones]]="","",'Formulario PPGR1'!#REF!)</f>
        <v>#REF!</v>
      </c>
      <c r="E1944" s="419" t="e">
        <f>IF(Tabla46[[#This Row],[Tipos de Acciones]]="","",'Formulario PPGR1'!#REF!)</f>
        <v>#REF!</v>
      </c>
      <c r="F1944" s="419" t="e">
        <f>IF(Tabla46[[#This Row],[Tipos de Acciones]]="","",'Formulario PPGR1'!#REF!)</f>
        <v>#REF!</v>
      </c>
      <c r="G1944" s="416" t="s">
        <v>934</v>
      </c>
      <c r="H1944" s="416" t="s">
        <v>2206</v>
      </c>
      <c r="I1944" s="417" t="s">
        <v>2212</v>
      </c>
      <c r="J1944" s="416" t="s">
        <v>2212</v>
      </c>
      <c r="K1944" s="418" t="s">
        <v>2213</v>
      </c>
      <c r="L1944" s="416" t="s">
        <v>469</v>
      </c>
      <c r="M1944" s="316" t="s">
        <v>2339</v>
      </c>
      <c r="N1944" s="316" t="s">
        <v>1156</v>
      </c>
      <c r="O1944" s="415" t="s">
        <v>2200</v>
      </c>
      <c r="P1944" s="318" t="s">
        <v>1156</v>
      </c>
      <c r="Q1944" s="293" t="s">
        <v>2201</v>
      </c>
      <c r="R1944" s="293">
        <v>3</v>
      </c>
      <c r="S1944" s="517">
        <v>5000</v>
      </c>
      <c r="T1944" s="520" t="e">
        <f>+[1]!Tabla46[[#This Row],[Precio Unitario]]*[1]!Tabla46[[#This Row],[Cantidad de Insumos]]</f>
        <v>#REF!</v>
      </c>
      <c r="U1944" s="414">
        <v>261301</v>
      </c>
      <c r="V1944" s="328" t="s">
        <v>926</v>
      </c>
      <c r="W1944" s="420"/>
    </row>
    <row r="1945" spans="2:23" ht="18.75" hidden="1" customHeight="1" x14ac:dyDescent="0.2">
      <c r="B1945" s="419" t="e">
        <f>IF(Tabla46[[#This Row],[Tipos de Acciones]]="","",CONCATENATE(Tabla46[[#This Row],[POA]],".",Tabla46[[#This Row],[SRS]],".",Tabla46[[#This Row],[AREA]],".",Tabla46[[#This Row],[TIPO]]))</f>
        <v>#REF!</v>
      </c>
      <c r="C1945" s="419" t="e">
        <f>IF(Tabla46[[#This Row],[Tipos de Acciones]]="","",'Formulario PPGR1'!#REF!)</f>
        <v>#REF!</v>
      </c>
      <c r="D1945" s="419" t="e">
        <f>IF(Tabla46[[#This Row],[Tipos de Acciones]]="","",'Formulario PPGR1'!#REF!)</f>
        <v>#REF!</v>
      </c>
      <c r="E1945" s="419" t="e">
        <f>IF(Tabla46[[#This Row],[Tipos de Acciones]]="","",'Formulario PPGR1'!#REF!)</f>
        <v>#REF!</v>
      </c>
      <c r="F1945" s="419" t="e">
        <f>IF(Tabla46[[#This Row],[Tipos de Acciones]]="","",'Formulario PPGR1'!#REF!)</f>
        <v>#REF!</v>
      </c>
      <c r="G1945" s="416" t="s">
        <v>936</v>
      </c>
      <c r="H1945" s="416" t="s">
        <v>2215</v>
      </c>
      <c r="I1945" s="417" t="s">
        <v>2216</v>
      </c>
      <c r="J1945" s="416" t="s">
        <v>2216</v>
      </c>
      <c r="K1945" s="418" t="s">
        <v>2217</v>
      </c>
      <c r="L1945" s="416" t="s">
        <v>469</v>
      </c>
      <c r="M1945" s="316" t="s">
        <v>2339</v>
      </c>
      <c r="N1945" s="316" t="s">
        <v>1156</v>
      </c>
      <c r="O1945" s="415" t="s">
        <v>2200</v>
      </c>
      <c r="P1945" s="318" t="s">
        <v>1156</v>
      </c>
      <c r="Q1945" s="293" t="s">
        <v>2201</v>
      </c>
      <c r="R1945" s="293">
        <v>1</v>
      </c>
      <c r="S1945" s="517">
        <v>15000</v>
      </c>
      <c r="T1945" s="520" t="e">
        <f>+[1]!Tabla46[[#This Row],[Precio Unitario]]*[1]!Tabla46[[#This Row],[Cantidad de Insumos]]</f>
        <v>#REF!</v>
      </c>
      <c r="U1945" s="414">
        <v>239601</v>
      </c>
      <c r="V1945" s="328" t="s">
        <v>926</v>
      </c>
      <c r="W1945" s="420"/>
    </row>
    <row r="1946" spans="2:23" ht="18.75" hidden="1" customHeight="1" x14ac:dyDescent="0.2">
      <c r="B1946" s="419" t="e">
        <f>IF(Tabla46[[#This Row],[Tipos de Acciones]]="","",CONCATENATE(Tabla46[[#This Row],[POA]],".",Tabla46[[#This Row],[SRS]],".",Tabla46[[#This Row],[AREA]],".",Tabla46[[#This Row],[TIPO]]))</f>
        <v>#REF!</v>
      </c>
      <c r="C1946" s="419" t="e">
        <f>IF(Tabla46[[#This Row],[Tipos de Acciones]]="","",'Formulario PPGR1'!#REF!)</f>
        <v>#REF!</v>
      </c>
      <c r="D1946" s="419" t="e">
        <f>IF(Tabla46[[#This Row],[Tipos de Acciones]]="","",'Formulario PPGR1'!#REF!)</f>
        <v>#REF!</v>
      </c>
      <c r="E1946" s="419" t="e">
        <f>IF(Tabla46[[#This Row],[Tipos de Acciones]]="","",'Formulario PPGR1'!#REF!)</f>
        <v>#REF!</v>
      </c>
      <c r="F1946" s="419" t="e">
        <f>IF(Tabla46[[#This Row],[Tipos de Acciones]]="","",'Formulario PPGR1'!#REF!)</f>
        <v>#REF!</v>
      </c>
      <c r="G1946" s="416" t="s">
        <v>936</v>
      </c>
      <c r="H1946" s="416" t="s">
        <v>2218</v>
      </c>
      <c r="I1946" s="417" t="s">
        <v>2219</v>
      </c>
      <c r="J1946" s="416" t="s">
        <v>2219</v>
      </c>
      <c r="K1946" s="418" t="s">
        <v>2220</v>
      </c>
      <c r="L1946" s="416" t="s">
        <v>469</v>
      </c>
      <c r="M1946" s="316" t="s">
        <v>2339</v>
      </c>
      <c r="N1946" s="316" t="s">
        <v>1156</v>
      </c>
      <c r="O1946" s="415" t="s">
        <v>2200</v>
      </c>
      <c r="P1946" s="318" t="s">
        <v>1156</v>
      </c>
      <c r="Q1946" s="293" t="s">
        <v>2201</v>
      </c>
      <c r="R1946" s="293">
        <v>2</v>
      </c>
      <c r="S1946" s="517">
        <v>8600</v>
      </c>
      <c r="T1946" s="520" t="e">
        <f>+[1]!Tabla46[[#This Row],[Precio Unitario]]*[1]!Tabla46[[#This Row],[Cantidad de Insumos]]</f>
        <v>#REF!</v>
      </c>
      <c r="U1946" s="414">
        <v>239601</v>
      </c>
      <c r="V1946" s="328" t="s">
        <v>926</v>
      </c>
      <c r="W1946" s="420"/>
    </row>
    <row r="1947" spans="2:23" ht="18.75" hidden="1" customHeight="1" x14ac:dyDescent="0.2">
      <c r="B1947" s="419" t="e">
        <f>IF(Tabla46[[#This Row],[Tipos de Acciones]]="","",CONCATENATE(Tabla46[[#This Row],[POA]],".",Tabla46[[#This Row],[SRS]],".",Tabla46[[#This Row],[AREA]],".",Tabla46[[#This Row],[TIPO]]))</f>
        <v>#REF!</v>
      </c>
      <c r="C1947" s="419" t="e">
        <f>IF(Tabla46[[#This Row],[Tipos de Acciones]]="","",'Formulario PPGR1'!#REF!)</f>
        <v>#REF!</v>
      </c>
      <c r="D1947" s="419" t="e">
        <f>IF(Tabla46[[#This Row],[Tipos de Acciones]]="","",'Formulario PPGR1'!#REF!)</f>
        <v>#REF!</v>
      </c>
      <c r="E1947" s="419" t="e">
        <f>IF(Tabla46[[#This Row],[Tipos de Acciones]]="","",'Formulario PPGR1'!#REF!)</f>
        <v>#REF!</v>
      </c>
      <c r="F1947" s="419" t="e">
        <f>IF(Tabla46[[#This Row],[Tipos de Acciones]]="","",'Formulario PPGR1'!#REF!)</f>
        <v>#REF!</v>
      </c>
      <c r="G1947" s="416" t="s">
        <v>936</v>
      </c>
      <c r="H1947" s="416" t="s">
        <v>2221</v>
      </c>
      <c r="I1947" s="417" t="s">
        <v>2222</v>
      </c>
      <c r="J1947" s="416" t="s">
        <v>2222</v>
      </c>
      <c r="K1947" s="418" t="s">
        <v>2223</v>
      </c>
      <c r="L1947" s="416" t="s">
        <v>469</v>
      </c>
      <c r="M1947" s="316" t="s">
        <v>2339</v>
      </c>
      <c r="N1947" s="316" t="s">
        <v>1156</v>
      </c>
      <c r="O1947" s="415" t="s">
        <v>2200</v>
      </c>
      <c r="P1947" s="318" t="s">
        <v>1156</v>
      </c>
      <c r="Q1947" s="293" t="s">
        <v>2201</v>
      </c>
      <c r="R1947" s="293">
        <v>2</v>
      </c>
      <c r="S1947" s="517">
        <v>43660</v>
      </c>
      <c r="T1947" s="520" t="e">
        <f>+[1]!Tabla46[[#This Row],[Precio Unitario]]*[1]!Tabla46[[#This Row],[Cantidad de Insumos]]</f>
        <v>#REF!</v>
      </c>
      <c r="U1947" s="414">
        <v>261901</v>
      </c>
      <c r="V1947" s="328" t="s">
        <v>926</v>
      </c>
      <c r="W1947" s="420"/>
    </row>
    <row r="1948" spans="2:23" ht="18.75" hidden="1" customHeight="1" x14ac:dyDescent="0.2">
      <c r="B1948" s="419" t="e">
        <f>IF(Tabla46[[#This Row],[Tipos de Acciones]]="","",CONCATENATE(Tabla46[[#This Row],[POA]],".",Tabla46[[#This Row],[SRS]],".",Tabla46[[#This Row],[AREA]],".",Tabla46[[#This Row],[TIPO]]))</f>
        <v>#REF!</v>
      </c>
      <c r="C1948" s="419" t="e">
        <f>IF(Tabla46[[#This Row],[Tipos de Acciones]]="","",'Formulario PPGR1'!#REF!)</f>
        <v>#REF!</v>
      </c>
      <c r="D1948" s="419" t="e">
        <f>IF(Tabla46[[#This Row],[Tipos de Acciones]]="","",'Formulario PPGR1'!#REF!)</f>
        <v>#REF!</v>
      </c>
      <c r="E1948" s="419" t="e">
        <f>IF(Tabla46[[#This Row],[Tipos de Acciones]]="","",'Formulario PPGR1'!#REF!)</f>
        <v>#REF!</v>
      </c>
      <c r="F1948" s="419" t="e">
        <f>IF(Tabla46[[#This Row],[Tipos de Acciones]]="","",'Formulario PPGR1'!#REF!)</f>
        <v>#REF!</v>
      </c>
      <c r="G1948" s="416" t="s">
        <v>936</v>
      </c>
      <c r="H1948" s="416" t="s">
        <v>2221</v>
      </c>
      <c r="I1948" s="417" t="s">
        <v>2224</v>
      </c>
      <c r="J1948" s="416" t="s">
        <v>2224</v>
      </c>
      <c r="K1948" s="418" t="s">
        <v>2225</v>
      </c>
      <c r="L1948" s="416" t="s">
        <v>469</v>
      </c>
      <c r="M1948" s="316" t="s">
        <v>2339</v>
      </c>
      <c r="N1948" s="316" t="s">
        <v>1156</v>
      </c>
      <c r="O1948" s="415" t="s">
        <v>2200</v>
      </c>
      <c r="P1948" s="318" t="s">
        <v>1156</v>
      </c>
      <c r="Q1948" s="293" t="s">
        <v>2201</v>
      </c>
      <c r="R1948" s="293">
        <v>1</v>
      </c>
      <c r="S1948" s="517">
        <v>44333.33</v>
      </c>
      <c r="T1948" s="520" t="e">
        <f>+[1]!Tabla46[[#This Row],[Precio Unitario]]*[1]!Tabla46[[#This Row],[Cantidad de Insumos]]</f>
        <v>#REF!</v>
      </c>
      <c r="U1948" s="414">
        <v>239301</v>
      </c>
      <c r="V1948" s="328" t="s">
        <v>926</v>
      </c>
      <c r="W1948" s="420"/>
    </row>
    <row r="1949" spans="2:23" ht="18.75" hidden="1" customHeight="1" x14ac:dyDescent="0.2">
      <c r="B1949" s="419" t="e">
        <f>IF(Tabla46[[#This Row],[Tipos de Acciones]]="","",CONCATENATE(Tabla46[[#This Row],[POA]],".",Tabla46[[#This Row],[SRS]],".",Tabla46[[#This Row],[AREA]],".",Tabla46[[#This Row],[TIPO]]))</f>
        <v>#REF!</v>
      </c>
      <c r="C1949" s="419" t="e">
        <f>IF(Tabla46[[#This Row],[Tipos de Acciones]]="","",'Formulario PPGR1'!#REF!)</f>
        <v>#REF!</v>
      </c>
      <c r="D1949" s="419" t="e">
        <f>IF(Tabla46[[#This Row],[Tipos de Acciones]]="","",'Formulario PPGR1'!#REF!)</f>
        <v>#REF!</v>
      </c>
      <c r="E1949" s="419" t="e">
        <f>IF(Tabla46[[#This Row],[Tipos de Acciones]]="","",'Formulario PPGR1'!#REF!)</f>
        <v>#REF!</v>
      </c>
      <c r="F1949" s="419" t="e">
        <f>IF(Tabla46[[#This Row],[Tipos de Acciones]]="","",'Formulario PPGR1'!#REF!)</f>
        <v>#REF!</v>
      </c>
      <c r="G1949" s="416" t="s">
        <v>936</v>
      </c>
      <c r="H1949" s="416" t="s">
        <v>2221</v>
      </c>
      <c r="I1949" s="417" t="s">
        <v>2222</v>
      </c>
      <c r="J1949" s="416" t="s">
        <v>2222</v>
      </c>
      <c r="K1949" s="418" t="s">
        <v>2226</v>
      </c>
      <c r="L1949" s="416" t="s">
        <v>469</v>
      </c>
      <c r="M1949" s="316" t="s">
        <v>2339</v>
      </c>
      <c r="N1949" s="316" t="s">
        <v>1156</v>
      </c>
      <c r="O1949" s="415" t="s">
        <v>2200</v>
      </c>
      <c r="P1949" s="318" t="s">
        <v>1156</v>
      </c>
      <c r="Q1949" s="293" t="s">
        <v>2201</v>
      </c>
      <c r="R1949" s="293">
        <v>1</v>
      </c>
      <c r="S1949" s="517">
        <v>104465.4</v>
      </c>
      <c r="T1949" s="520" t="e">
        <f>+[1]!Tabla46[[#This Row],[Precio Unitario]]*[1]!Tabla46[[#This Row],[Cantidad de Insumos]]</f>
        <v>#REF!</v>
      </c>
      <c r="U1949" s="414">
        <v>239301</v>
      </c>
      <c r="V1949" s="328" t="s">
        <v>926</v>
      </c>
      <c r="W1949" s="420"/>
    </row>
    <row r="1950" spans="2:23" ht="18.75" hidden="1" customHeight="1" x14ac:dyDescent="0.2">
      <c r="B1950" s="419" t="e">
        <f>IF(Tabla46[[#This Row],[Tipos de Acciones]]="","",CONCATENATE(Tabla46[[#This Row],[POA]],".",Tabla46[[#This Row],[SRS]],".",Tabla46[[#This Row],[AREA]],".",Tabla46[[#This Row],[TIPO]]))</f>
        <v>#REF!</v>
      </c>
      <c r="C1950" s="419" t="e">
        <f>IF(Tabla46[[#This Row],[Tipos de Acciones]]="","",'Formulario PPGR1'!#REF!)</f>
        <v>#REF!</v>
      </c>
      <c r="D1950" s="419" t="e">
        <f>IF(Tabla46[[#This Row],[Tipos de Acciones]]="","",'Formulario PPGR1'!#REF!)</f>
        <v>#REF!</v>
      </c>
      <c r="E1950" s="419" t="e">
        <f>IF(Tabla46[[#This Row],[Tipos de Acciones]]="","",'Formulario PPGR1'!#REF!)</f>
        <v>#REF!</v>
      </c>
      <c r="F1950" s="419" t="e">
        <f>IF(Tabla46[[#This Row],[Tipos de Acciones]]="","",'Formulario PPGR1'!#REF!)</f>
        <v>#REF!</v>
      </c>
      <c r="G1950" s="416" t="s">
        <v>936</v>
      </c>
      <c r="H1950" s="416" t="s">
        <v>2221</v>
      </c>
      <c r="I1950" s="417" t="s">
        <v>2227</v>
      </c>
      <c r="J1950" s="416" t="s">
        <v>2227</v>
      </c>
      <c r="K1950" s="418" t="s">
        <v>2228</v>
      </c>
      <c r="L1950" s="416" t="s">
        <v>469</v>
      </c>
      <c r="M1950" s="316" t="s">
        <v>2339</v>
      </c>
      <c r="N1950" s="316" t="s">
        <v>1156</v>
      </c>
      <c r="O1950" s="415" t="s">
        <v>2200</v>
      </c>
      <c r="P1950" s="318" t="s">
        <v>1156</v>
      </c>
      <c r="Q1950" s="293" t="s">
        <v>2201</v>
      </c>
      <c r="R1950" s="293">
        <v>1</v>
      </c>
      <c r="S1950" s="517">
        <v>12836.04</v>
      </c>
      <c r="T1950" s="520" t="e">
        <f>+[1]!Tabla46[[#This Row],[Precio Unitario]]*[1]!Tabla46[[#This Row],[Cantidad de Insumos]]</f>
        <v>#REF!</v>
      </c>
      <c r="U1950" s="414">
        <v>239301</v>
      </c>
      <c r="V1950" s="328" t="s">
        <v>926</v>
      </c>
      <c r="W1950" s="420"/>
    </row>
    <row r="1951" spans="2:23" ht="18.75" customHeight="1" x14ac:dyDescent="0.2">
      <c r="B1951" s="419" t="e">
        <f>IF(Tabla46[[#This Row],[Tipos de Acciones]]="","",CONCATENATE(Tabla46[[#This Row],[POA]],".",Tabla46[[#This Row],[SRS]],".",Tabla46[[#This Row],[AREA]],".",Tabla46[[#This Row],[TIPO]]))</f>
        <v>#REF!</v>
      </c>
      <c r="C1951" s="419" t="e">
        <f>IF(Tabla46[[#This Row],[Tipos de Acciones]]="","",'Formulario PPGR1'!#REF!)</f>
        <v>#REF!</v>
      </c>
      <c r="D1951" s="419" t="e">
        <f>IF(Tabla46[[#This Row],[Tipos de Acciones]]="","",'Formulario PPGR1'!#REF!)</f>
        <v>#REF!</v>
      </c>
      <c r="E1951" s="419" t="e">
        <f>IF(Tabla46[[#This Row],[Tipos de Acciones]]="","",'Formulario PPGR1'!#REF!)</f>
        <v>#REF!</v>
      </c>
      <c r="F1951" s="419" t="e">
        <f>IF(Tabla46[[#This Row],[Tipos de Acciones]]="","",'Formulario PPGR1'!#REF!)</f>
        <v>#REF!</v>
      </c>
      <c r="G1951" s="416" t="s">
        <v>936</v>
      </c>
      <c r="H1951" s="416" t="s">
        <v>2221</v>
      </c>
      <c r="I1951" s="417" t="s">
        <v>2229</v>
      </c>
      <c r="J1951" s="416" t="s">
        <v>2229</v>
      </c>
      <c r="K1951" s="418" t="s">
        <v>2230</v>
      </c>
      <c r="L1951" s="416" t="s">
        <v>469</v>
      </c>
      <c r="M1951" s="316" t="s">
        <v>2339</v>
      </c>
      <c r="N1951" s="316" t="s">
        <v>1156</v>
      </c>
      <c r="O1951" s="415" t="s">
        <v>2200</v>
      </c>
      <c r="P1951" s="318" t="s">
        <v>1156</v>
      </c>
      <c r="Q1951" s="293" t="s">
        <v>2201</v>
      </c>
      <c r="R1951" s="293">
        <v>1</v>
      </c>
      <c r="S1951" s="517">
        <v>180000</v>
      </c>
      <c r="T1951" s="520" t="e">
        <f>+[1]!Tabla46[[#This Row],[Precio Unitario]]*[1]!Tabla46[[#This Row],[Cantidad de Insumos]]</f>
        <v>#REF!</v>
      </c>
      <c r="U1951" s="414">
        <v>263101</v>
      </c>
      <c r="V1951" s="328" t="s">
        <v>926</v>
      </c>
      <c r="W1951" s="420"/>
    </row>
    <row r="1952" spans="2:23" ht="18.75" hidden="1" customHeight="1" x14ac:dyDescent="0.2">
      <c r="B1952" s="419" t="e">
        <f>IF(Tabla46[[#This Row],[Tipos de Acciones]]="","",CONCATENATE(Tabla46[[#This Row],[POA]],".",Tabla46[[#This Row],[SRS]],".",Tabla46[[#This Row],[AREA]],".",Tabla46[[#This Row],[TIPO]]))</f>
        <v>#REF!</v>
      </c>
      <c r="C1952" s="419" t="e">
        <f>IF(Tabla46[[#This Row],[Tipos de Acciones]]="","",'Formulario PPGR1'!#REF!)</f>
        <v>#REF!</v>
      </c>
      <c r="D1952" s="419" t="e">
        <f>IF(Tabla46[[#This Row],[Tipos de Acciones]]="","",'Formulario PPGR1'!#REF!)</f>
        <v>#REF!</v>
      </c>
      <c r="E1952" s="419" t="e">
        <f>IF(Tabla46[[#This Row],[Tipos de Acciones]]="","",'Formulario PPGR1'!#REF!)</f>
        <v>#REF!</v>
      </c>
      <c r="F1952" s="419" t="e">
        <f>IF(Tabla46[[#This Row],[Tipos de Acciones]]="","",'Formulario PPGR1'!#REF!)</f>
        <v>#REF!</v>
      </c>
      <c r="G1952" s="416" t="s">
        <v>936</v>
      </c>
      <c r="H1952" s="416" t="s">
        <v>2221</v>
      </c>
      <c r="I1952" s="417" t="s">
        <v>2231</v>
      </c>
      <c r="J1952" s="416" t="s">
        <v>2231</v>
      </c>
      <c r="K1952" s="418" t="s">
        <v>2232</v>
      </c>
      <c r="L1952" s="416" t="s">
        <v>469</v>
      </c>
      <c r="M1952" s="316" t="s">
        <v>2339</v>
      </c>
      <c r="N1952" s="316" t="s">
        <v>1156</v>
      </c>
      <c r="O1952" s="415" t="s">
        <v>2200</v>
      </c>
      <c r="P1952" s="318" t="s">
        <v>1156</v>
      </c>
      <c r="Q1952" s="293" t="s">
        <v>2201</v>
      </c>
      <c r="R1952" s="293">
        <v>2</v>
      </c>
      <c r="S1952" s="517">
        <v>32099.97</v>
      </c>
      <c r="T1952" s="520" t="e">
        <f>+[1]!Tabla46[[#This Row],[Precio Unitario]]*[1]!Tabla46[[#This Row],[Cantidad de Insumos]]</f>
        <v>#REF!</v>
      </c>
      <c r="U1952" s="414">
        <v>239301</v>
      </c>
      <c r="V1952" s="328" t="s">
        <v>926</v>
      </c>
      <c r="W1952" s="420"/>
    </row>
    <row r="1953" spans="2:23" ht="18.75" hidden="1" customHeight="1" x14ac:dyDescent="0.2">
      <c r="B1953" s="419" t="e">
        <f>IF(Tabla46[[#This Row],[Tipos de Acciones]]="","",CONCATENATE(Tabla46[[#This Row],[POA]],".",Tabla46[[#This Row],[SRS]],".",Tabla46[[#This Row],[AREA]],".",Tabla46[[#This Row],[TIPO]]))</f>
        <v>#REF!</v>
      </c>
      <c r="C1953" s="419" t="e">
        <f>IF(Tabla46[[#This Row],[Tipos de Acciones]]="","",'Formulario PPGR1'!#REF!)</f>
        <v>#REF!</v>
      </c>
      <c r="D1953" s="419" t="e">
        <f>IF(Tabla46[[#This Row],[Tipos de Acciones]]="","",'Formulario PPGR1'!#REF!)</f>
        <v>#REF!</v>
      </c>
      <c r="E1953" s="419" t="e">
        <f>IF(Tabla46[[#This Row],[Tipos de Acciones]]="","",'Formulario PPGR1'!#REF!)</f>
        <v>#REF!</v>
      </c>
      <c r="F1953" s="419" t="e">
        <f>IF(Tabla46[[#This Row],[Tipos de Acciones]]="","",'Formulario PPGR1'!#REF!)</f>
        <v>#REF!</v>
      </c>
      <c r="G1953" s="416" t="s">
        <v>936</v>
      </c>
      <c r="H1953" s="416" t="s">
        <v>2221</v>
      </c>
      <c r="I1953" s="417" t="s">
        <v>2233</v>
      </c>
      <c r="J1953" s="416" t="s">
        <v>2234</v>
      </c>
      <c r="K1953" s="418" t="s">
        <v>2235</v>
      </c>
      <c r="L1953" s="416" t="s">
        <v>469</v>
      </c>
      <c r="M1953" s="316" t="s">
        <v>2339</v>
      </c>
      <c r="N1953" s="316" t="s">
        <v>1156</v>
      </c>
      <c r="O1953" s="415" t="s">
        <v>2200</v>
      </c>
      <c r="P1953" s="318" t="s">
        <v>1156</v>
      </c>
      <c r="Q1953" s="293" t="s">
        <v>2201</v>
      </c>
      <c r="R1953" s="293">
        <v>1</v>
      </c>
      <c r="S1953" s="517">
        <v>8270</v>
      </c>
      <c r="T1953" s="520" t="e">
        <f>+[1]!Tabla46[[#This Row],[Precio Unitario]]*[1]!Tabla46[[#This Row],[Cantidad de Insumos]]</f>
        <v>#REF!</v>
      </c>
      <c r="U1953" s="414">
        <v>239301</v>
      </c>
      <c r="V1953" s="328" t="s">
        <v>926</v>
      </c>
      <c r="W1953" s="420"/>
    </row>
    <row r="1954" spans="2:23" ht="18.75" hidden="1" customHeight="1" x14ac:dyDescent="0.2">
      <c r="B1954" s="419" t="e">
        <f>IF(Tabla46[[#This Row],[Tipos de Acciones]]="","",CONCATENATE(Tabla46[[#This Row],[POA]],".",Tabla46[[#This Row],[SRS]],".",Tabla46[[#This Row],[AREA]],".",Tabla46[[#This Row],[TIPO]]))</f>
        <v>#REF!</v>
      </c>
      <c r="C1954" s="419" t="e">
        <f>IF(Tabla46[[#This Row],[Tipos de Acciones]]="","",'Formulario PPGR1'!#REF!)</f>
        <v>#REF!</v>
      </c>
      <c r="D1954" s="419" t="e">
        <f>IF(Tabla46[[#This Row],[Tipos de Acciones]]="","",'Formulario PPGR1'!#REF!)</f>
        <v>#REF!</v>
      </c>
      <c r="E1954" s="419" t="e">
        <f>IF(Tabla46[[#This Row],[Tipos de Acciones]]="","",'Formulario PPGR1'!#REF!)</f>
        <v>#REF!</v>
      </c>
      <c r="F1954" s="419" t="e">
        <f>IF(Tabla46[[#This Row],[Tipos de Acciones]]="","",'Formulario PPGR1'!#REF!)</f>
        <v>#REF!</v>
      </c>
      <c r="G1954" s="416" t="s">
        <v>936</v>
      </c>
      <c r="H1954" s="416" t="s">
        <v>2221</v>
      </c>
      <c r="I1954" s="417" t="s">
        <v>2236</v>
      </c>
      <c r="J1954" s="416" t="s">
        <v>2236</v>
      </c>
      <c r="K1954" s="418" t="s">
        <v>2237</v>
      </c>
      <c r="L1954" s="416" t="s">
        <v>469</v>
      </c>
      <c r="M1954" s="316" t="s">
        <v>2339</v>
      </c>
      <c r="N1954" s="316" t="s">
        <v>1156</v>
      </c>
      <c r="O1954" s="415" t="s">
        <v>2200</v>
      </c>
      <c r="P1954" s="318" t="s">
        <v>1156</v>
      </c>
      <c r="Q1954" s="293" t="s">
        <v>2201</v>
      </c>
      <c r="R1954" s="293">
        <v>2</v>
      </c>
      <c r="S1954" s="517">
        <v>15733.33</v>
      </c>
      <c r="T1954" s="520" t="e">
        <f>+[1]!Tabla46[[#This Row],[Precio Unitario]]*[1]!Tabla46[[#This Row],[Cantidad de Insumos]]</f>
        <v>#REF!</v>
      </c>
      <c r="U1954" s="414">
        <v>239301</v>
      </c>
      <c r="V1954" s="328" t="s">
        <v>926</v>
      </c>
      <c r="W1954" s="420"/>
    </row>
    <row r="1955" spans="2:23" ht="18.75" hidden="1" customHeight="1" x14ac:dyDescent="0.2">
      <c r="B1955" s="419" t="e">
        <f>IF(Tabla46[[#This Row],[Tipos de Acciones]]="","",CONCATENATE(Tabla46[[#This Row],[POA]],".",Tabla46[[#This Row],[SRS]],".",Tabla46[[#This Row],[AREA]],".",Tabla46[[#This Row],[TIPO]]))</f>
        <v>#REF!</v>
      </c>
      <c r="C1955" s="419" t="e">
        <f>IF(Tabla46[[#This Row],[Tipos de Acciones]]="","",'Formulario PPGR1'!#REF!)</f>
        <v>#REF!</v>
      </c>
      <c r="D1955" s="419" t="e">
        <f>IF(Tabla46[[#This Row],[Tipos de Acciones]]="","",'Formulario PPGR1'!#REF!)</f>
        <v>#REF!</v>
      </c>
      <c r="E1955" s="419" t="e">
        <f>IF(Tabla46[[#This Row],[Tipos de Acciones]]="","",'Formulario PPGR1'!#REF!)</f>
        <v>#REF!</v>
      </c>
      <c r="F1955" s="419" t="e">
        <f>IF(Tabla46[[#This Row],[Tipos de Acciones]]="","",'Formulario PPGR1'!#REF!)</f>
        <v>#REF!</v>
      </c>
      <c r="G1955" s="416" t="s">
        <v>936</v>
      </c>
      <c r="H1955" s="416" t="s">
        <v>2221</v>
      </c>
      <c r="I1955" s="417" t="s">
        <v>2236</v>
      </c>
      <c r="J1955" s="416" t="s">
        <v>2236</v>
      </c>
      <c r="K1955" s="418" t="s">
        <v>2238</v>
      </c>
      <c r="L1955" s="416" t="s">
        <v>469</v>
      </c>
      <c r="M1955" s="316" t="s">
        <v>2339</v>
      </c>
      <c r="N1955" s="316" t="s">
        <v>1156</v>
      </c>
      <c r="O1955" s="415" t="s">
        <v>2200</v>
      </c>
      <c r="P1955" s="318" t="s">
        <v>1156</v>
      </c>
      <c r="Q1955" s="293" t="s">
        <v>2201</v>
      </c>
      <c r="R1955" s="293">
        <v>2</v>
      </c>
      <c r="S1955" s="517">
        <v>4500</v>
      </c>
      <c r="T1955" s="520" t="e">
        <f>+[1]!Tabla46[[#This Row],[Precio Unitario]]*[1]!Tabla46[[#This Row],[Cantidad de Insumos]]</f>
        <v>#REF!</v>
      </c>
      <c r="U1955" s="414">
        <v>239301</v>
      </c>
      <c r="V1955" s="328" t="s">
        <v>926</v>
      </c>
      <c r="W1955" s="420"/>
    </row>
    <row r="1956" spans="2:23" ht="18.75" hidden="1" customHeight="1" x14ac:dyDescent="0.2">
      <c r="B1956" s="419" t="e">
        <f>IF(Tabla46[[#This Row],[Tipos de Acciones]]="","",CONCATENATE(Tabla46[[#This Row],[POA]],".",Tabla46[[#This Row],[SRS]],".",Tabla46[[#This Row],[AREA]],".",Tabla46[[#This Row],[TIPO]]))</f>
        <v>#REF!</v>
      </c>
      <c r="C1956" s="419" t="e">
        <f>IF(Tabla46[[#This Row],[Tipos de Acciones]]="","",'Formulario PPGR1'!#REF!)</f>
        <v>#REF!</v>
      </c>
      <c r="D1956" s="419" t="e">
        <f>IF(Tabla46[[#This Row],[Tipos de Acciones]]="","",'Formulario PPGR1'!#REF!)</f>
        <v>#REF!</v>
      </c>
      <c r="E1956" s="419" t="e">
        <f>IF(Tabla46[[#This Row],[Tipos de Acciones]]="","",'Formulario PPGR1'!#REF!)</f>
        <v>#REF!</v>
      </c>
      <c r="F1956" s="419" t="e">
        <f>IF(Tabla46[[#This Row],[Tipos de Acciones]]="","",'Formulario PPGR1'!#REF!)</f>
        <v>#REF!</v>
      </c>
      <c r="G1956" s="416" t="s">
        <v>936</v>
      </c>
      <c r="H1956" s="416" t="s">
        <v>2221</v>
      </c>
      <c r="I1956" s="417" t="s">
        <v>2236</v>
      </c>
      <c r="J1956" s="416" t="s">
        <v>2236</v>
      </c>
      <c r="K1956" s="418" t="s">
        <v>2239</v>
      </c>
      <c r="L1956" s="416" t="s">
        <v>469</v>
      </c>
      <c r="M1956" s="316" t="s">
        <v>2339</v>
      </c>
      <c r="N1956" s="316" t="s">
        <v>1156</v>
      </c>
      <c r="O1956" s="415" t="s">
        <v>2200</v>
      </c>
      <c r="P1956" s="318" t="s">
        <v>1156</v>
      </c>
      <c r="Q1956" s="293" t="s">
        <v>2201</v>
      </c>
      <c r="R1956" s="293">
        <v>2</v>
      </c>
      <c r="S1956" s="517">
        <v>15733.33</v>
      </c>
      <c r="T1956" s="520" t="e">
        <f>+[1]!Tabla46[[#This Row],[Precio Unitario]]*[1]!Tabla46[[#This Row],[Cantidad de Insumos]]</f>
        <v>#REF!</v>
      </c>
      <c r="U1956" s="414">
        <v>239301</v>
      </c>
      <c r="V1956" s="328" t="s">
        <v>926</v>
      </c>
      <c r="W1956" s="420"/>
    </row>
    <row r="1957" spans="2:23" ht="18.75" hidden="1" customHeight="1" x14ac:dyDescent="0.2">
      <c r="B1957" s="419" t="e">
        <f>IF(Tabla46[[#This Row],[Tipos de Acciones]]="","",CONCATENATE(Tabla46[[#This Row],[POA]],".",Tabla46[[#This Row],[SRS]],".",Tabla46[[#This Row],[AREA]],".",Tabla46[[#This Row],[TIPO]]))</f>
        <v>#REF!</v>
      </c>
      <c r="C1957" s="419" t="e">
        <f>IF(Tabla46[[#This Row],[Tipos de Acciones]]="","",'Formulario PPGR1'!#REF!)</f>
        <v>#REF!</v>
      </c>
      <c r="D1957" s="419" t="e">
        <f>IF(Tabla46[[#This Row],[Tipos de Acciones]]="","",'Formulario PPGR1'!#REF!)</f>
        <v>#REF!</v>
      </c>
      <c r="E1957" s="419" t="e">
        <f>IF(Tabla46[[#This Row],[Tipos de Acciones]]="","",'Formulario PPGR1'!#REF!)</f>
        <v>#REF!</v>
      </c>
      <c r="F1957" s="419" t="e">
        <f>IF(Tabla46[[#This Row],[Tipos de Acciones]]="","",'Formulario PPGR1'!#REF!)</f>
        <v>#REF!</v>
      </c>
      <c r="G1957" s="416" t="s">
        <v>936</v>
      </c>
      <c r="H1957" s="416" t="s">
        <v>2221</v>
      </c>
      <c r="I1957" s="417" t="s">
        <v>2236</v>
      </c>
      <c r="J1957" s="416" t="s">
        <v>2236</v>
      </c>
      <c r="K1957" s="418" t="s">
        <v>2240</v>
      </c>
      <c r="L1957" s="416" t="s">
        <v>469</v>
      </c>
      <c r="M1957" s="316" t="s">
        <v>2339</v>
      </c>
      <c r="N1957" s="316" t="s">
        <v>1156</v>
      </c>
      <c r="O1957" s="415" t="s">
        <v>2200</v>
      </c>
      <c r="P1957" s="318" t="s">
        <v>1156</v>
      </c>
      <c r="Q1957" s="293" t="s">
        <v>2201</v>
      </c>
      <c r="R1957" s="293">
        <v>2</v>
      </c>
      <c r="S1957" s="517">
        <v>4500</v>
      </c>
      <c r="T1957" s="520" t="e">
        <f>+[1]!Tabla46[[#This Row],[Precio Unitario]]*[1]!Tabla46[[#This Row],[Cantidad de Insumos]]</f>
        <v>#REF!</v>
      </c>
      <c r="U1957" s="414">
        <v>239301</v>
      </c>
      <c r="V1957" s="328" t="s">
        <v>926</v>
      </c>
      <c r="W1957" s="420"/>
    </row>
    <row r="1958" spans="2:23" ht="18.75" hidden="1" customHeight="1" x14ac:dyDescent="0.2">
      <c r="B1958" s="419" t="e">
        <f>IF(Tabla46[[#This Row],[Tipos de Acciones]]="","",CONCATENATE(Tabla46[[#This Row],[POA]],".",Tabla46[[#This Row],[SRS]],".",Tabla46[[#This Row],[AREA]],".",Tabla46[[#This Row],[TIPO]]))</f>
        <v>#REF!</v>
      </c>
      <c r="C1958" s="419" t="e">
        <f>IF(Tabla46[[#This Row],[Tipos de Acciones]]="","",'Formulario PPGR1'!#REF!)</f>
        <v>#REF!</v>
      </c>
      <c r="D1958" s="419" t="e">
        <f>IF(Tabla46[[#This Row],[Tipos de Acciones]]="","",'Formulario PPGR1'!#REF!)</f>
        <v>#REF!</v>
      </c>
      <c r="E1958" s="419" t="e">
        <f>IF(Tabla46[[#This Row],[Tipos de Acciones]]="","",'Formulario PPGR1'!#REF!)</f>
        <v>#REF!</v>
      </c>
      <c r="F1958" s="419" t="e">
        <f>IF(Tabla46[[#This Row],[Tipos de Acciones]]="","",'Formulario PPGR1'!#REF!)</f>
        <v>#REF!</v>
      </c>
      <c r="G1958" s="416" t="s">
        <v>936</v>
      </c>
      <c r="H1958" s="416" t="s">
        <v>2221</v>
      </c>
      <c r="I1958" s="417" t="s">
        <v>2241</v>
      </c>
      <c r="J1958" s="416" t="s">
        <v>2241</v>
      </c>
      <c r="K1958" s="418" t="s">
        <v>2242</v>
      </c>
      <c r="L1958" s="416" t="s">
        <v>469</v>
      </c>
      <c r="M1958" s="316" t="s">
        <v>2339</v>
      </c>
      <c r="N1958" s="316" t="s">
        <v>1156</v>
      </c>
      <c r="O1958" s="415" t="s">
        <v>2200</v>
      </c>
      <c r="P1958" s="318" t="s">
        <v>1156</v>
      </c>
      <c r="Q1958" s="293" t="s">
        <v>2201</v>
      </c>
      <c r="R1958" s="293">
        <v>2</v>
      </c>
      <c r="S1958" s="517">
        <v>980</v>
      </c>
      <c r="T1958" s="520" t="e">
        <f>+[1]!Tabla46[[#This Row],[Precio Unitario]]*[1]!Tabla46[[#This Row],[Cantidad de Insumos]]</f>
        <v>#REF!</v>
      </c>
      <c r="U1958" s="414">
        <v>239301</v>
      </c>
      <c r="V1958" s="328" t="s">
        <v>926</v>
      </c>
      <c r="W1958" s="420"/>
    </row>
    <row r="1959" spans="2:23" ht="18.75" hidden="1" customHeight="1" x14ac:dyDescent="0.2">
      <c r="B1959" s="419" t="e">
        <f>IF(Tabla46[[#This Row],[Tipos de Acciones]]="","",CONCATENATE(Tabla46[[#This Row],[POA]],".",Tabla46[[#This Row],[SRS]],".",Tabla46[[#This Row],[AREA]],".",Tabla46[[#This Row],[TIPO]]))</f>
        <v>#REF!</v>
      </c>
      <c r="C1959" s="419" t="e">
        <f>IF(Tabla46[[#This Row],[Tipos de Acciones]]="","",'Formulario PPGR1'!#REF!)</f>
        <v>#REF!</v>
      </c>
      <c r="D1959" s="419" t="e">
        <f>IF(Tabla46[[#This Row],[Tipos de Acciones]]="","",'Formulario PPGR1'!#REF!)</f>
        <v>#REF!</v>
      </c>
      <c r="E1959" s="419" t="e">
        <f>IF(Tabla46[[#This Row],[Tipos de Acciones]]="","",'Formulario PPGR1'!#REF!)</f>
        <v>#REF!</v>
      </c>
      <c r="F1959" s="419" t="e">
        <f>IF(Tabla46[[#This Row],[Tipos de Acciones]]="","",'Formulario PPGR1'!#REF!)</f>
        <v>#REF!</v>
      </c>
      <c r="G1959" s="416" t="s">
        <v>936</v>
      </c>
      <c r="H1959" s="416" t="s">
        <v>2221</v>
      </c>
      <c r="I1959" s="417" t="s">
        <v>2241</v>
      </c>
      <c r="J1959" s="416" t="s">
        <v>2241</v>
      </c>
      <c r="K1959" s="418" t="s">
        <v>2243</v>
      </c>
      <c r="L1959" s="416" t="s">
        <v>469</v>
      </c>
      <c r="M1959" s="316" t="s">
        <v>2339</v>
      </c>
      <c r="N1959" s="316" t="s">
        <v>1156</v>
      </c>
      <c r="O1959" s="415" t="s">
        <v>2200</v>
      </c>
      <c r="P1959" s="318" t="s">
        <v>1156</v>
      </c>
      <c r="Q1959" s="293" t="s">
        <v>2201</v>
      </c>
      <c r="R1959" s="293">
        <v>2</v>
      </c>
      <c r="S1959" s="517">
        <v>3520</v>
      </c>
      <c r="T1959" s="520" t="e">
        <f>+[1]!Tabla46[[#This Row],[Precio Unitario]]*[1]!Tabla46[[#This Row],[Cantidad de Insumos]]</f>
        <v>#REF!</v>
      </c>
      <c r="U1959" s="414">
        <v>239301</v>
      </c>
      <c r="V1959" s="328" t="s">
        <v>926</v>
      </c>
      <c r="W1959" s="420"/>
    </row>
    <row r="1960" spans="2:23" ht="18.75" hidden="1" customHeight="1" x14ac:dyDescent="0.2">
      <c r="B1960" s="419" t="e">
        <f>IF(Tabla46[[#This Row],[Tipos de Acciones]]="","",CONCATENATE(Tabla46[[#This Row],[POA]],".",Tabla46[[#This Row],[SRS]],".",Tabla46[[#This Row],[AREA]],".",Tabla46[[#This Row],[TIPO]]))</f>
        <v>#REF!</v>
      </c>
      <c r="C1960" s="419" t="e">
        <f>IF(Tabla46[[#This Row],[Tipos de Acciones]]="","",'Formulario PPGR1'!#REF!)</f>
        <v>#REF!</v>
      </c>
      <c r="D1960" s="419" t="e">
        <f>IF(Tabla46[[#This Row],[Tipos de Acciones]]="","",'Formulario PPGR1'!#REF!)</f>
        <v>#REF!</v>
      </c>
      <c r="E1960" s="419" t="e">
        <f>IF(Tabla46[[#This Row],[Tipos de Acciones]]="","",'Formulario PPGR1'!#REF!)</f>
        <v>#REF!</v>
      </c>
      <c r="F1960" s="419" t="e">
        <f>IF(Tabla46[[#This Row],[Tipos de Acciones]]="","",'Formulario PPGR1'!#REF!)</f>
        <v>#REF!</v>
      </c>
      <c r="G1960" s="416" t="s">
        <v>936</v>
      </c>
      <c r="H1960" s="416" t="s">
        <v>2221</v>
      </c>
      <c r="I1960" s="417" t="s">
        <v>2244</v>
      </c>
      <c r="J1960" s="416" t="s">
        <v>2244</v>
      </c>
      <c r="K1960" s="418" t="s">
        <v>2245</v>
      </c>
      <c r="L1960" s="416" t="s">
        <v>469</v>
      </c>
      <c r="M1960" s="316" t="s">
        <v>2339</v>
      </c>
      <c r="N1960" s="316" t="s">
        <v>1156</v>
      </c>
      <c r="O1960" s="415" t="s">
        <v>2200</v>
      </c>
      <c r="P1960" s="318" t="s">
        <v>1156</v>
      </c>
      <c r="Q1960" s="293" t="s">
        <v>2201</v>
      </c>
      <c r="R1960" s="293">
        <v>1</v>
      </c>
      <c r="S1960" s="517">
        <v>14666.65</v>
      </c>
      <c r="T1960" s="520" t="e">
        <f>+[1]!Tabla46[[#This Row],[Precio Unitario]]*[1]!Tabla46[[#This Row],[Cantidad de Insumos]]</f>
        <v>#REF!</v>
      </c>
      <c r="U1960" s="414">
        <v>239601</v>
      </c>
      <c r="V1960" s="328" t="s">
        <v>926</v>
      </c>
      <c r="W1960" s="420"/>
    </row>
    <row r="1961" spans="2:23" ht="18.75" hidden="1" customHeight="1" x14ac:dyDescent="0.2">
      <c r="B1961" s="419" t="e">
        <f>IF(Tabla46[[#This Row],[Tipos de Acciones]]="","",CONCATENATE(Tabla46[[#This Row],[POA]],".",Tabla46[[#This Row],[SRS]],".",Tabla46[[#This Row],[AREA]],".",Tabla46[[#This Row],[TIPO]]))</f>
        <v>#REF!</v>
      </c>
      <c r="C1961" s="419" t="e">
        <f>IF(Tabla46[[#This Row],[Tipos de Acciones]]="","",'Formulario PPGR1'!#REF!)</f>
        <v>#REF!</v>
      </c>
      <c r="D1961" s="419" t="e">
        <f>IF(Tabla46[[#This Row],[Tipos de Acciones]]="","",'Formulario PPGR1'!#REF!)</f>
        <v>#REF!</v>
      </c>
      <c r="E1961" s="419" t="e">
        <f>IF(Tabla46[[#This Row],[Tipos de Acciones]]="","",'Formulario PPGR1'!#REF!)</f>
        <v>#REF!</v>
      </c>
      <c r="F1961" s="419" t="e">
        <f>IF(Tabla46[[#This Row],[Tipos de Acciones]]="","",'Formulario PPGR1'!#REF!)</f>
        <v>#REF!</v>
      </c>
      <c r="G1961" s="416" t="s">
        <v>936</v>
      </c>
      <c r="H1961" s="416" t="s">
        <v>2221</v>
      </c>
      <c r="I1961" s="417" t="s">
        <v>2246</v>
      </c>
      <c r="J1961" s="416" t="s">
        <v>2246</v>
      </c>
      <c r="K1961" s="418" t="s">
        <v>2247</v>
      </c>
      <c r="L1961" s="416" t="s">
        <v>469</v>
      </c>
      <c r="M1961" s="316" t="s">
        <v>2339</v>
      </c>
      <c r="N1961" s="316" t="s">
        <v>1156</v>
      </c>
      <c r="O1961" s="415" t="s">
        <v>2200</v>
      </c>
      <c r="P1961" s="318" t="s">
        <v>1156</v>
      </c>
      <c r="Q1961" s="293" t="s">
        <v>2201</v>
      </c>
      <c r="R1961" s="293">
        <v>1</v>
      </c>
      <c r="S1961" s="517">
        <v>257712</v>
      </c>
      <c r="T1961" s="520" t="e">
        <f>+[1]!Tabla46[[#This Row],[Precio Unitario]]*[1]!Tabla46[[#This Row],[Cantidad de Insumos]]</f>
        <v>#REF!</v>
      </c>
      <c r="U1961" s="414">
        <v>261401</v>
      </c>
      <c r="V1961" s="328" t="s">
        <v>926</v>
      </c>
      <c r="W1961" s="420"/>
    </row>
    <row r="1962" spans="2:23" ht="18.75" hidden="1" customHeight="1" x14ac:dyDescent="0.2">
      <c r="B1962" s="419" t="e">
        <f>IF(Tabla46[[#This Row],[Tipos de Acciones]]="","",CONCATENATE(Tabla46[[#This Row],[POA]],".",Tabla46[[#This Row],[SRS]],".",Tabla46[[#This Row],[AREA]],".",Tabla46[[#This Row],[TIPO]]))</f>
        <v>#REF!</v>
      </c>
      <c r="C1962" s="419" t="e">
        <f>IF(Tabla46[[#This Row],[Tipos de Acciones]]="","",'Formulario PPGR1'!#REF!)</f>
        <v>#REF!</v>
      </c>
      <c r="D1962" s="419" t="e">
        <f>IF(Tabla46[[#This Row],[Tipos de Acciones]]="","",'Formulario PPGR1'!#REF!)</f>
        <v>#REF!</v>
      </c>
      <c r="E1962" s="419" t="e">
        <f>IF(Tabla46[[#This Row],[Tipos de Acciones]]="","",'Formulario PPGR1'!#REF!)</f>
        <v>#REF!</v>
      </c>
      <c r="F1962" s="419" t="e">
        <f>IF(Tabla46[[#This Row],[Tipos de Acciones]]="","",'Formulario PPGR1'!#REF!)</f>
        <v>#REF!</v>
      </c>
      <c r="G1962" s="416" t="s">
        <v>936</v>
      </c>
      <c r="H1962" s="416" t="s">
        <v>2209</v>
      </c>
      <c r="I1962" s="417" t="s">
        <v>2200</v>
      </c>
      <c r="J1962" s="416" t="s">
        <v>2248</v>
      </c>
      <c r="K1962" s="418" t="s">
        <v>2248</v>
      </c>
      <c r="L1962" s="416" t="s">
        <v>469</v>
      </c>
      <c r="M1962" s="316" t="s">
        <v>2339</v>
      </c>
      <c r="N1962" s="316" t="s">
        <v>1156</v>
      </c>
      <c r="O1962" s="415" t="s">
        <v>2200</v>
      </c>
      <c r="P1962" s="318" t="s">
        <v>1156</v>
      </c>
      <c r="Q1962" s="293" t="s">
        <v>2201</v>
      </c>
      <c r="R1962" s="293">
        <v>1</v>
      </c>
      <c r="S1962" s="517">
        <v>30000</v>
      </c>
      <c r="T1962" s="520" t="e">
        <f>+[1]!Tabla46[[#This Row],[Precio Unitario]]*[1]!Tabla46[[#This Row],[Cantidad de Insumos]]</f>
        <v>#REF!</v>
      </c>
      <c r="U1962" s="414">
        <v>265801</v>
      </c>
      <c r="V1962" s="328" t="s">
        <v>926</v>
      </c>
      <c r="W1962" s="420"/>
    </row>
    <row r="1963" spans="2:23" ht="18.75" hidden="1" customHeight="1" x14ac:dyDescent="0.2">
      <c r="B1963" s="419" t="e">
        <f>IF(Tabla46[[#This Row],[Tipos de Acciones]]="","",CONCATENATE(Tabla46[[#This Row],[POA]],".",Tabla46[[#This Row],[SRS]],".",Tabla46[[#This Row],[AREA]],".",Tabla46[[#This Row],[TIPO]]))</f>
        <v>#REF!</v>
      </c>
      <c r="C1963" s="419" t="e">
        <f>IF(Tabla46[[#This Row],[Tipos de Acciones]]="","",'Formulario PPGR1'!#REF!)</f>
        <v>#REF!</v>
      </c>
      <c r="D1963" s="419" t="e">
        <f>IF(Tabla46[[#This Row],[Tipos de Acciones]]="","",'Formulario PPGR1'!#REF!)</f>
        <v>#REF!</v>
      </c>
      <c r="E1963" s="419" t="e">
        <f>IF(Tabla46[[#This Row],[Tipos de Acciones]]="","",'Formulario PPGR1'!#REF!)</f>
        <v>#REF!</v>
      </c>
      <c r="F1963" s="419" t="e">
        <f>IF(Tabla46[[#This Row],[Tipos de Acciones]]="","",'Formulario PPGR1'!#REF!)</f>
        <v>#REF!</v>
      </c>
      <c r="G1963" s="416" t="s">
        <v>934</v>
      </c>
      <c r="H1963" s="416" t="s">
        <v>2209</v>
      </c>
      <c r="I1963" s="417" t="s">
        <v>2200</v>
      </c>
      <c r="J1963" s="416" t="s">
        <v>2248</v>
      </c>
      <c r="K1963" s="418" t="s">
        <v>2248</v>
      </c>
      <c r="L1963" s="416" t="s">
        <v>469</v>
      </c>
      <c r="M1963" s="316" t="s">
        <v>2339</v>
      </c>
      <c r="N1963" s="316" t="s">
        <v>1156</v>
      </c>
      <c r="O1963" s="415" t="s">
        <v>2200</v>
      </c>
      <c r="P1963" s="318" t="s">
        <v>1156</v>
      </c>
      <c r="Q1963" s="293" t="s">
        <v>2201</v>
      </c>
      <c r="R1963" s="293">
        <v>3</v>
      </c>
      <c r="S1963" s="517">
        <v>5000</v>
      </c>
      <c r="T1963" s="520" t="e">
        <f>+[1]!Tabla46[[#This Row],[Precio Unitario]]*[1]!Tabla46[[#This Row],[Cantidad de Insumos]]</f>
        <v>#REF!</v>
      </c>
      <c r="U1963" s="414">
        <v>265801</v>
      </c>
      <c r="V1963" s="328" t="s">
        <v>926</v>
      </c>
      <c r="W1963" s="420"/>
    </row>
    <row r="1964" spans="2:23" ht="18.75" hidden="1" customHeight="1" x14ac:dyDescent="0.2">
      <c r="B1964" s="419" t="e">
        <f>IF(Tabla46[[#This Row],[Tipos de Acciones]]="","",CONCATENATE(Tabla46[[#This Row],[POA]],".",Tabla46[[#This Row],[SRS]],".",Tabla46[[#This Row],[AREA]],".",Tabla46[[#This Row],[TIPO]]))</f>
        <v>#REF!</v>
      </c>
      <c r="C1964" s="419" t="e">
        <f>IF(Tabla46[[#This Row],[Tipos de Acciones]]="","",'Formulario PPGR1'!#REF!)</f>
        <v>#REF!</v>
      </c>
      <c r="D1964" s="419" t="e">
        <f>IF(Tabla46[[#This Row],[Tipos de Acciones]]="","",'Formulario PPGR1'!#REF!)</f>
        <v>#REF!</v>
      </c>
      <c r="E1964" s="419" t="e">
        <f>IF(Tabla46[[#This Row],[Tipos de Acciones]]="","",'Formulario PPGR1'!#REF!)</f>
        <v>#REF!</v>
      </c>
      <c r="F1964" s="419" t="e">
        <f>IF(Tabla46[[#This Row],[Tipos de Acciones]]="","",'Formulario PPGR1'!#REF!)</f>
        <v>#REF!</v>
      </c>
      <c r="G1964" s="416" t="s">
        <v>936</v>
      </c>
      <c r="H1964" s="416" t="s">
        <v>2221</v>
      </c>
      <c r="I1964" s="417" t="s">
        <v>2236</v>
      </c>
      <c r="J1964" s="416" t="s">
        <v>2236</v>
      </c>
      <c r="K1964" s="418" t="s">
        <v>2240</v>
      </c>
      <c r="L1964" s="416" t="s">
        <v>469</v>
      </c>
      <c r="M1964" s="316" t="s">
        <v>2340</v>
      </c>
      <c r="N1964" s="316" t="s">
        <v>1156</v>
      </c>
      <c r="O1964" s="415" t="s">
        <v>2200</v>
      </c>
      <c r="P1964" s="318" t="s">
        <v>1156</v>
      </c>
      <c r="Q1964" s="293" t="s">
        <v>2201</v>
      </c>
      <c r="R1964" s="293">
        <v>2</v>
      </c>
      <c r="S1964" s="517">
        <v>4500</v>
      </c>
      <c r="T1964" s="520" t="e">
        <f>+[1]!Tabla46[[#This Row],[Precio Unitario]]*[1]!Tabla46[[#This Row],[Cantidad de Insumos]]</f>
        <v>#REF!</v>
      </c>
      <c r="U1964" s="414">
        <v>239301</v>
      </c>
      <c r="V1964" s="328" t="s">
        <v>926</v>
      </c>
      <c r="W1964" s="420"/>
    </row>
    <row r="1965" spans="2:23" ht="18.75" hidden="1" customHeight="1" x14ac:dyDescent="0.2">
      <c r="B1965" s="419" t="e">
        <f>IF(Tabla46[[#This Row],[Tipos de Acciones]]="","",CONCATENATE(Tabla46[[#This Row],[POA]],".",Tabla46[[#This Row],[SRS]],".",Tabla46[[#This Row],[AREA]],".",Tabla46[[#This Row],[TIPO]]))</f>
        <v>#REF!</v>
      </c>
      <c r="C1965" s="419" t="e">
        <f>IF(Tabla46[[#This Row],[Tipos de Acciones]]="","",'Formulario PPGR1'!#REF!)</f>
        <v>#REF!</v>
      </c>
      <c r="D1965" s="419" t="e">
        <f>IF(Tabla46[[#This Row],[Tipos de Acciones]]="","",'Formulario PPGR1'!#REF!)</f>
        <v>#REF!</v>
      </c>
      <c r="E1965" s="419" t="e">
        <f>IF(Tabla46[[#This Row],[Tipos de Acciones]]="","",'Formulario PPGR1'!#REF!)</f>
        <v>#REF!</v>
      </c>
      <c r="F1965" s="419" t="e">
        <f>IF(Tabla46[[#This Row],[Tipos de Acciones]]="","",'Formulario PPGR1'!#REF!)</f>
        <v>#REF!</v>
      </c>
      <c r="G1965" s="416" t="s">
        <v>936</v>
      </c>
      <c r="H1965" s="416" t="s">
        <v>2221</v>
      </c>
      <c r="I1965" s="417" t="s">
        <v>2241</v>
      </c>
      <c r="J1965" s="416" t="s">
        <v>2241</v>
      </c>
      <c r="K1965" s="418" t="s">
        <v>2242</v>
      </c>
      <c r="L1965" s="416" t="s">
        <v>469</v>
      </c>
      <c r="M1965" s="316" t="s">
        <v>2340</v>
      </c>
      <c r="N1965" s="316" t="s">
        <v>1156</v>
      </c>
      <c r="O1965" s="415" t="s">
        <v>2200</v>
      </c>
      <c r="P1965" s="318" t="s">
        <v>1156</v>
      </c>
      <c r="Q1965" s="293" t="s">
        <v>2201</v>
      </c>
      <c r="R1965" s="293">
        <v>2</v>
      </c>
      <c r="S1965" s="517">
        <v>980</v>
      </c>
      <c r="T1965" s="520" t="e">
        <f>+[1]!Tabla46[[#This Row],[Precio Unitario]]*[1]!Tabla46[[#This Row],[Cantidad de Insumos]]</f>
        <v>#REF!</v>
      </c>
      <c r="U1965" s="414">
        <v>239301</v>
      </c>
      <c r="V1965" s="328" t="s">
        <v>926</v>
      </c>
      <c r="W1965" s="420"/>
    </row>
    <row r="1966" spans="2:23" ht="18.75" hidden="1" customHeight="1" x14ac:dyDescent="0.2">
      <c r="B1966" s="419" t="e">
        <f>IF(Tabla46[[#This Row],[Tipos de Acciones]]="","",CONCATENATE(Tabla46[[#This Row],[POA]],".",Tabla46[[#This Row],[SRS]],".",Tabla46[[#This Row],[AREA]],".",Tabla46[[#This Row],[TIPO]]))</f>
        <v>#REF!</v>
      </c>
      <c r="C1966" s="419" t="e">
        <f>IF(Tabla46[[#This Row],[Tipos de Acciones]]="","",'Formulario PPGR1'!#REF!)</f>
        <v>#REF!</v>
      </c>
      <c r="D1966" s="419" t="e">
        <f>IF(Tabla46[[#This Row],[Tipos de Acciones]]="","",'Formulario PPGR1'!#REF!)</f>
        <v>#REF!</v>
      </c>
      <c r="E1966" s="419" t="e">
        <f>IF(Tabla46[[#This Row],[Tipos de Acciones]]="","",'Formulario PPGR1'!#REF!)</f>
        <v>#REF!</v>
      </c>
      <c r="F1966" s="419" t="e">
        <f>IF(Tabla46[[#This Row],[Tipos de Acciones]]="","",'Formulario PPGR1'!#REF!)</f>
        <v>#REF!</v>
      </c>
      <c r="G1966" s="416" t="s">
        <v>936</v>
      </c>
      <c r="H1966" s="416" t="s">
        <v>2221</v>
      </c>
      <c r="I1966" s="417" t="s">
        <v>2241</v>
      </c>
      <c r="J1966" s="416" t="s">
        <v>2241</v>
      </c>
      <c r="K1966" s="418" t="s">
        <v>2243</v>
      </c>
      <c r="L1966" s="416" t="s">
        <v>469</v>
      </c>
      <c r="M1966" s="316" t="s">
        <v>2340</v>
      </c>
      <c r="N1966" s="316" t="s">
        <v>1156</v>
      </c>
      <c r="O1966" s="415" t="s">
        <v>2200</v>
      </c>
      <c r="P1966" s="318" t="s">
        <v>1156</v>
      </c>
      <c r="Q1966" s="293" t="s">
        <v>2201</v>
      </c>
      <c r="R1966" s="293">
        <v>2</v>
      </c>
      <c r="S1966" s="517">
        <v>3520</v>
      </c>
      <c r="T1966" s="520" t="e">
        <f>+[1]!Tabla46[[#This Row],[Precio Unitario]]*[1]!Tabla46[[#This Row],[Cantidad de Insumos]]</f>
        <v>#REF!</v>
      </c>
      <c r="U1966" s="414">
        <v>239301</v>
      </c>
      <c r="V1966" s="328" t="s">
        <v>926</v>
      </c>
      <c r="W1966" s="420"/>
    </row>
    <row r="1967" spans="2:23" ht="18.75" hidden="1" customHeight="1" x14ac:dyDescent="0.2">
      <c r="B1967" s="419" t="e">
        <f>IF(Tabla46[[#This Row],[Tipos de Acciones]]="","",CONCATENATE(Tabla46[[#This Row],[POA]],".",Tabla46[[#This Row],[SRS]],".",Tabla46[[#This Row],[AREA]],".",Tabla46[[#This Row],[TIPO]]))</f>
        <v>#REF!</v>
      </c>
      <c r="C1967" s="419" t="e">
        <f>IF(Tabla46[[#This Row],[Tipos de Acciones]]="","",'Formulario PPGR1'!#REF!)</f>
        <v>#REF!</v>
      </c>
      <c r="D1967" s="419" t="e">
        <f>IF(Tabla46[[#This Row],[Tipos de Acciones]]="","",'Formulario PPGR1'!#REF!)</f>
        <v>#REF!</v>
      </c>
      <c r="E1967" s="419" t="e">
        <f>IF(Tabla46[[#This Row],[Tipos de Acciones]]="","",'Formulario PPGR1'!#REF!)</f>
        <v>#REF!</v>
      </c>
      <c r="F1967" s="419" t="e">
        <f>IF(Tabla46[[#This Row],[Tipos de Acciones]]="","",'Formulario PPGR1'!#REF!)</f>
        <v>#REF!</v>
      </c>
      <c r="G1967" s="416" t="s">
        <v>936</v>
      </c>
      <c r="H1967" s="416" t="s">
        <v>2221</v>
      </c>
      <c r="I1967" s="417" t="s">
        <v>2244</v>
      </c>
      <c r="J1967" s="416" t="s">
        <v>2244</v>
      </c>
      <c r="K1967" s="418" t="s">
        <v>2245</v>
      </c>
      <c r="L1967" s="416" t="s">
        <v>469</v>
      </c>
      <c r="M1967" s="316" t="s">
        <v>2340</v>
      </c>
      <c r="N1967" s="316" t="s">
        <v>1156</v>
      </c>
      <c r="O1967" s="415" t="s">
        <v>2200</v>
      </c>
      <c r="P1967" s="318" t="s">
        <v>1156</v>
      </c>
      <c r="Q1967" s="293" t="s">
        <v>2201</v>
      </c>
      <c r="R1967" s="293">
        <v>1</v>
      </c>
      <c r="S1967" s="517">
        <v>14666.65</v>
      </c>
      <c r="T1967" s="520" t="e">
        <f>+[1]!Tabla46[[#This Row],[Precio Unitario]]*[1]!Tabla46[[#This Row],[Cantidad de Insumos]]</f>
        <v>#REF!</v>
      </c>
      <c r="U1967" s="414">
        <v>239601</v>
      </c>
      <c r="V1967" s="328" t="s">
        <v>926</v>
      </c>
      <c r="W1967" s="420"/>
    </row>
    <row r="1968" spans="2:23" ht="18.75" hidden="1" customHeight="1" x14ac:dyDescent="0.2">
      <c r="B1968" s="419" t="e">
        <f>IF(Tabla46[[#This Row],[Tipos de Acciones]]="","",CONCATENATE(Tabla46[[#This Row],[POA]],".",Tabla46[[#This Row],[SRS]],".",Tabla46[[#This Row],[AREA]],".",Tabla46[[#This Row],[TIPO]]))</f>
        <v>#REF!</v>
      </c>
      <c r="C1968" s="419" t="e">
        <f>IF(Tabla46[[#This Row],[Tipos de Acciones]]="","",'Formulario PPGR1'!#REF!)</f>
        <v>#REF!</v>
      </c>
      <c r="D1968" s="419" t="e">
        <f>IF(Tabla46[[#This Row],[Tipos de Acciones]]="","",'Formulario PPGR1'!#REF!)</f>
        <v>#REF!</v>
      </c>
      <c r="E1968" s="419" t="e">
        <f>IF(Tabla46[[#This Row],[Tipos de Acciones]]="","",'Formulario PPGR1'!#REF!)</f>
        <v>#REF!</v>
      </c>
      <c r="F1968" s="419" t="e">
        <f>IF(Tabla46[[#This Row],[Tipos de Acciones]]="","",'Formulario PPGR1'!#REF!)</f>
        <v>#REF!</v>
      </c>
      <c r="G1968" s="416" t="s">
        <v>936</v>
      </c>
      <c r="H1968" s="416" t="s">
        <v>2221</v>
      </c>
      <c r="I1968" s="417" t="s">
        <v>2246</v>
      </c>
      <c r="J1968" s="416" t="s">
        <v>2246</v>
      </c>
      <c r="K1968" s="418" t="s">
        <v>2247</v>
      </c>
      <c r="L1968" s="416" t="s">
        <v>469</v>
      </c>
      <c r="M1968" s="316" t="s">
        <v>2340</v>
      </c>
      <c r="N1968" s="316" t="s">
        <v>1156</v>
      </c>
      <c r="O1968" s="415" t="s">
        <v>2200</v>
      </c>
      <c r="P1968" s="318" t="s">
        <v>1156</v>
      </c>
      <c r="Q1968" s="293" t="s">
        <v>2201</v>
      </c>
      <c r="R1968" s="293">
        <v>1</v>
      </c>
      <c r="S1968" s="517">
        <v>257712</v>
      </c>
      <c r="T1968" s="520" t="e">
        <f>+[1]!Tabla46[[#This Row],[Precio Unitario]]*[1]!Tabla46[[#This Row],[Cantidad de Insumos]]</f>
        <v>#REF!</v>
      </c>
      <c r="U1968" s="414">
        <v>261401</v>
      </c>
      <c r="V1968" s="328" t="s">
        <v>926</v>
      </c>
      <c r="W1968" s="420"/>
    </row>
    <row r="1969" spans="2:23" ht="18.75" hidden="1" customHeight="1" x14ac:dyDescent="0.2">
      <c r="B1969" s="419" t="e">
        <f>IF(Tabla46[[#This Row],[Tipos de Acciones]]="","",CONCATENATE(Tabla46[[#This Row],[POA]],".",Tabla46[[#This Row],[SRS]],".",Tabla46[[#This Row],[AREA]],".",Tabla46[[#This Row],[TIPO]]))</f>
        <v>#REF!</v>
      </c>
      <c r="C1969" s="419" t="e">
        <f>IF(Tabla46[[#This Row],[Tipos de Acciones]]="","",'Formulario PPGR1'!#REF!)</f>
        <v>#REF!</v>
      </c>
      <c r="D1969" s="419" t="e">
        <f>IF(Tabla46[[#This Row],[Tipos de Acciones]]="","",'Formulario PPGR1'!#REF!)</f>
        <v>#REF!</v>
      </c>
      <c r="E1969" s="419" t="e">
        <f>IF(Tabla46[[#This Row],[Tipos de Acciones]]="","",'Formulario PPGR1'!#REF!)</f>
        <v>#REF!</v>
      </c>
      <c r="F1969" s="419" t="e">
        <f>IF(Tabla46[[#This Row],[Tipos de Acciones]]="","",'Formulario PPGR1'!#REF!)</f>
        <v>#REF!</v>
      </c>
      <c r="G1969" s="416" t="s">
        <v>936</v>
      </c>
      <c r="H1969" s="416" t="s">
        <v>2209</v>
      </c>
      <c r="I1969" s="417" t="s">
        <v>2200</v>
      </c>
      <c r="J1969" s="416" t="s">
        <v>2248</v>
      </c>
      <c r="K1969" s="418" t="s">
        <v>2248</v>
      </c>
      <c r="L1969" s="416" t="s">
        <v>469</v>
      </c>
      <c r="M1969" s="316" t="s">
        <v>2340</v>
      </c>
      <c r="N1969" s="316" t="s">
        <v>1156</v>
      </c>
      <c r="O1969" s="415" t="s">
        <v>2200</v>
      </c>
      <c r="P1969" s="318" t="s">
        <v>1156</v>
      </c>
      <c r="Q1969" s="293" t="s">
        <v>2201</v>
      </c>
      <c r="R1969" s="293">
        <v>1</v>
      </c>
      <c r="S1969" s="517">
        <v>30000</v>
      </c>
      <c r="T1969" s="520" t="e">
        <f>+[1]!Tabla46[[#This Row],[Precio Unitario]]*[1]!Tabla46[[#This Row],[Cantidad de Insumos]]</f>
        <v>#REF!</v>
      </c>
      <c r="U1969" s="414">
        <v>265801</v>
      </c>
      <c r="V1969" s="328" t="s">
        <v>926</v>
      </c>
      <c r="W1969" s="420"/>
    </row>
    <row r="1970" spans="2:23" ht="18.75" hidden="1" customHeight="1" x14ac:dyDescent="0.2">
      <c r="B1970" s="419" t="e">
        <f>IF(Tabla46[[#This Row],[Tipos de Acciones]]="","",CONCATENATE(Tabla46[[#This Row],[POA]],".",Tabla46[[#This Row],[SRS]],".",Tabla46[[#This Row],[AREA]],".",Tabla46[[#This Row],[TIPO]]))</f>
        <v>#REF!</v>
      </c>
      <c r="C1970" s="419" t="e">
        <f>IF(Tabla46[[#This Row],[Tipos de Acciones]]="","",'Formulario PPGR1'!#REF!)</f>
        <v>#REF!</v>
      </c>
      <c r="D1970" s="419" t="e">
        <f>IF(Tabla46[[#This Row],[Tipos de Acciones]]="","",'Formulario PPGR1'!#REF!)</f>
        <v>#REF!</v>
      </c>
      <c r="E1970" s="419" t="e">
        <f>IF(Tabla46[[#This Row],[Tipos de Acciones]]="","",'Formulario PPGR1'!#REF!)</f>
        <v>#REF!</v>
      </c>
      <c r="F1970" s="419" t="e">
        <f>IF(Tabla46[[#This Row],[Tipos de Acciones]]="","",'Formulario PPGR1'!#REF!)</f>
        <v>#REF!</v>
      </c>
      <c r="G1970" s="416" t="s">
        <v>934</v>
      </c>
      <c r="H1970" s="416" t="s">
        <v>2209</v>
      </c>
      <c r="I1970" s="417" t="s">
        <v>2200</v>
      </c>
      <c r="J1970" s="416" t="s">
        <v>2248</v>
      </c>
      <c r="K1970" s="418" t="s">
        <v>2248</v>
      </c>
      <c r="L1970" s="416" t="s">
        <v>469</v>
      </c>
      <c r="M1970" s="316" t="s">
        <v>2340</v>
      </c>
      <c r="N1970" s="316" t="s">
        <v>1156</v>
      </c>
      <c r="O1970" s="415" t="s">
        <v>2200</v>
      </c>
      <c r="P1970" s="318" t="s">
        <v>1156</v>
      </c>
      <c r="Q1970" s="293" t="s">
        <v>2201</v>
      </c>
      <c r="R1970" s="293">
        <v>3</v>
      </c>
      <c r="S1970" s="517">
        <v>5000</v>
      </c>
      <c r="T1970" s="520" t="e">
        <f>+[1]!Tabla46[[#This Row],[Precio Unitario]]*[1]!Tabla46[[#This Row],[Cantidad de Insumos]]</f>
        <v>#REF!</v>
      </c>
      <c r="U1970" s="414">
        <v>265801</v>
      </c>
      <c r="V1970" s="328" t="s">
        <v>926</v>
      </c>
      <c r="W1970" s="420"/>
    </row>
    <row r="1971" spans="2:23" ht="18.75" hidden="1" customHeight="1" x14ac:dyDescent="0.2">
      <c r="B1971" s="419" t="e">
        <f>IF(Tabla46[[#This Row],[Tipos de Acciones]]="","",CONCATENATE(Tabla46[[#This Row],[POA]],".",Tabla46[[#This Row],[SRS]],".",Tabla46[[#This Row],[AREA]],".",Tabla46[[#This Row],[TIPO]]))</f>
        <v>#REF!</v>
      </c>
      <c r="C1971" s="419" t="e">
        <f>IF(Tabla46[[#This Row],[Tipos de Acciones]]="","",'Formulario PPGR1'!#REF!)</f>
        <v>#REF!</v>
      </c>
      <c r="D1971" s="419" t="e">
        <f>IF(Tabla46[[#This Row],[Tipos de Acciones]]="","",'Formulario PPGR1'!#REF!)</f>
        <v>#REF!</v>
      </c>
      <c r="E1971" s="419" t="e">
        <f>IF(Tabla46[[#This Row],[Tipos de Acciones]]="","",'Formulario PPGR1'!#REF!)</f>
        <v>#REF!</v>
      </c>
      <c r="F1971" s="419" t="e">
        <f>IF(Tabla46[[#This Row],[Tipos de Acciones]]="","",'Formulario PPGR1'!#REF!)</f>
        <v>#REF!</v>
      </c>
      <c r="G1971" s="416" t="s">
        <v>936</v>
      </c>
      <c r="H1971" s="416" t="s">
        <v>2221</v>
      </c>
      <c r="I1971" s="417" t="s">
        <v>2233</v>
      </c>
      <c r="J1971" s="416" t="s">
        <v>2234</v>
      </c>
      <c r="K1971" s="418" t="s">
        <v>2235</v>
      </c>
      <c r="L1971" s="416" t="s">
        <v>469</v>
      </c>
      <c r="M1971" s="316" t="s">
        <v>2340</v>
      </c>
      <c r="N1971" s="316" t="s">
        <v>1156</v>
      </c>
      <c r="O1971" s="415" t="s">
        <v>2200</v>
      </c>
      <c r="P1971" s="318" t="s">
        <v>1156</v>
      </c>
      <c r="Q1971" s="293" t="s">
        <v>2201</v>
      </c>
      <c r="R1971" s="293">
        <v>1</v>
      </c>
      <c r="S1971" s="517">
        <v>8270</v>
      </c>
      <c r="T1971" s="520" t="e">
        <f>+[1]!Tabla46[[#This Row],[Precio Unitario]]*[1]!Tabla46[[#This Row],[Cantidad de Insumos]]</f>
        <v>#REF!</v>
      </c>
      <c r="U1971" s="414">
        <v>239301</v>
      </c>
      <c r="V1971" s="328" t="s">
        <v>926</v>
      </c>
      <c r="W1971" s="420"/>
    </row>
    <row r="1972" spans="2:23" ht="18.75" hidden="1" customHeight="1" x14ac:dyDescent="0.2">
      <c r="B1972" s="419" t="e">
        <f>IF(Tabla46[[#This Row],[Tipos de Acciones]]="","",CONCATENATE(Tabla46[[#This Row],[POA]],".",Tabla46[[#This Row],[SRS]],".",Tabla46[[#This Row],[AREA]],".",Tabla46[[#This Row],[TIPO]]))</f>
        <v>#REF!</v>
      </c>
      <c r="C1972" s="419" t="e">
        <f>IF(Tabla46[[#This Row],[Tipos de Acciones]]="","",'Formulario PPGR1'!#REF!)</f>
        <v>#REF!</v>
      </c>
      <c r="D1972" s="419" t="e">
        <f>IF(Tabla46[[#This Row],[Tipos de Acciones]]="","",'Formulario PPGR1'!#REF!)</f>
        <v>#REF!</v>
      </c>
      <c r="E1972" s="419" t="e">
        <f>IF(Tabla46[[#This Row],[Tipos de Acciones]]="","",'Formulario PPGR1'!#REF!)</f>
        <v>#REF!</v>
      </c>
      <c r="F1972" s="419" t="e">
        <f>IF(Tabla46[[#This Row],[Tipos de Acciones]]="","",'Formulario PPGR1'!#REF!)</f>
        <v>#REF!</v>
      </c>
      <c r="G1972" s="416" t="s">
        <v>936</v>
      </c>
      <c r="H1972" s="416" t="s">
        <v>2221</v>
      </c>
      <c r="I1972" s="417" t="s">
        <v>2233</v>
      </c>
      <c r="J1972" s="416" t="s">
        <v>2234</v>
      </c>
      <c r="K1972" s="418" t="s">
        <v>2251</v>
      </c>
      <c r="L1972" s="416" t="s">
        <v>469</v>
      </c>
      <c r="M1972" s="316" t="s">
        <v>2340</v>
      </c>
      <c r="N1972" s="316" t="s">
        <v>1156</v>
      </c>
      <c r="O1972" s="415" t="s">
        <v>2200</v>
      </c>
      <c r="P1972" s="318" t="s">
        <v>1156</v>
      </c>
      <c r="Q1972" s="293" t="s">
        <v>2201</v>
      </c>
      <c r="R1972" s="293">
        <v>1</v>
      </c>
      <c r="S1972" s="517">
        <v>8270</v>
      </c>
      <c r="T1972" s="520" t="e">
        <f>+[1]!Tabla46[[#This Row],[Precio Unitario]]*[1]!Tabla46[[#This Row],[Cantidad de Insumos]]</f>
        <v>#REF!</v>
      </c>
      <c r="U1972" s="414">
        <v>239301</v>
      </c>
      <c r="V1972" s="328" t="s">
        <v>926</v>
      </c>
      <c r="W1972" s="420"/>
    </row>
    <row r="1973" spans="2:23" ht="18.75" hidden="1" customHeight="1" x14ac:dyDescent="0.2">
      <c r="B1973" s="419" t="e">
        <f>IF(Tabla46[[#This Row],[Tipos de Acciones]]="","",CONCATENATE(Tabla46[[#This Row],[POA]],".",Tabla46[[#This Row],[SRS]],".",Tabla46[[#This Row],[AREA]],".",Tabla46[[#This Row],[TIPO]]))</f>
        <v>#REF!</v>
      </c>
      <c r="C1973" s="419" t="e">
        <f>IF(Tabla46[[#This Row],[Tipos de Acciones]]="","",'Formulario PPGR1'!#REF!)</f>
        <v>#REF!</v>
      </c>
      <c r="D1973" s="419" t="e">
        <f>IF(Tabla46[[#This Row],[Tipos de Acciones]]="","",'Formulario PPGR1'!#REF!)</f>
        <v>#REF!</v>
      </c>
      <c r="E1973" s="419" t="e">
        <f>IF(Tabla46[[#This Row],[Tipos de Acciones]]="","",'Formulario PPGR1'!#REF!)</f>
        <v>#REF!</v>
      </c>
      <c r="F1973" s="419" t="e">
        <f>IF(Tabla46[[#This Row],[Tipos de Acciones]]="","",'Formulario PPGR1'!#REF!)</f>
        <v>#REF!</v>
      </c>
      <c r="G1973" s="416" t="s">
        <v>936</v>
      </c>
      <c r="H1973" s="416" t="s">
        <v>2206</v>
      </c>
      <c r="I1973" s="417" t="s">
        <v>2212</v>
      </c>
      <c r="J1973" s="416" t="s">
        <v>2212</v>
      </c>
      <c r="K1973" s="418" t="s">
        <v>2213</v>
      </c>
      <c r="L1973" s="416" t="s">
        <v>469</v>
      </c>
      <c r="M1973" s="316" t="s">
        <v>2340</v>
      </c>
      <c r="N1973" s="316" t="s">
        <v>1156</v>
      </c>
      <c r="O1973" s="415" t="s">
        <v>2200</v>
      </c>
      <c r="P1973" s="318" t="s">
        <v>1156</v>
      </c>
      <c r="Q1973" s="293" t="s">
        <v>2201</v>
      </c>
      <c r="R1973" s="293">
        <v>1</v>
      </c>
      <c r="S1973" s="517">
        <v>56050</v>
      </c>
      <c r="T1973" s="520" t="e">
        <f>+[1]!Tabla46[[#This Row],[Precio Unitario]]*[1]!Tabla46[[#This Row],[Cantidad de Insumos]]</f>
        <v>#REF!</v>
      </c>
      <c r="U1973" s="414">
        <v>261301</v>
      </c>
      <c r="V1973" s="328" t="s">
        <v>926</v>
      </c>
      <c r="W1973" s="420"/>
    </row>
    <row r="1974" spans="2:23" ht="18.75" hidden="1" customHeight="1" x14ac:dyDescent="0.2">
      <c r="B1974" s="419" t="e">
        <f>IF(Tabla46[[#This Row],[Tipos de Acciones]]="","",CONCATENATE(Tabla46[[#This Row],[POA]],".",Tabla46[[#This Row],[SRS]],".",Tabla46[[#This Row],[AREA]],".",Tabla46[[#This Row],[TIPO]]))</f>
        <v>#REF!</v>
      </c>
      <c r="C1974" s="419" t="e">
        <f>IF(Tabla46[[#This Row],[Tipos de Acciones]]="","",'Formulario PPGR1'!#REF!)</f>
        <v>#REF!</v>
      </c>
      <c r="D1974" s="419" t="e">
        <f>IF(Tabla46[[#This Row],[Tipos de Acciones]]="","",'Formulario PPGR1'!#REF!)</f>
        <v>#REF!</v>
      </c>
      <c r="E1974" s="419" t="e">
        <f>IF(Tabla46[[#This Row],[Tipos de Acciones]]="","",'Formulario PPGR1'!#REF!)</f>
        <v>#REF!</v>
      </c>
      <c r="F1974" s="419" t="e">
        <f>IF(Tabla46[[#This Row],[Tipos de Acciones]]="","",'Formulario PPGR1'!#REF!)</f>
        <v>#REF!</v>
      </c>
      <c r="G1974" s="416" t="s">
        <v>934</v>
      </c>
      <c r="H1974" s="416" t="s">
        <v>2206</v>
      </c>
      <c r="I1974" s="417" t="s">
        <v>2212</v>
      </c>
      <c r="J1974" s="416" t="s">
        <v>2212</v>
      </c>
      <c r="K1974" s="418" t="s">
        <v>2213</v>
      </c>
      <c r="L1974" s="416" t="s">
        <v>469</v>
      </c>
      <c r="M1974" s="316" t="s">
        <v>2340</v>
      </c>
      <c r="N1974" s="316" t="s">
        <v>1156</v>
      </c>
      <c r="O1974" s="415" t="s">
        <v>2200</v>
      </c>
      <c r="P1974" s="318" t="s">
        <v>1156</v>
      </c>
      <c r="Q1974" s="293" t="s">
        <v>2201</v>
      </c>
      <c r="R1974" s="293">
        <v>3</v>
      </c>
      <c r="S1974" s="517">
        <v>5000</v>
      </c>
      <c r="T1974" s="520" t="e">
        <f>+[1]!Tabla46[[#This Row],[Precio Unitario]]*[1]!Tabla46[[#This Row],[Cantidad de Insumos]]</f>
        <v>#REF!</v>
      </c>
      <c r="U1974" s="414">
        <v>261301</v>
      </c>
      <c r="V1974" s="328" t="s">
        <v>926</v>
      </c>
      <c r="W1974" s="420"/>
    </row>
    <row r="1975" spans="2:23" ht="18.75" hidden="1" customHeight="1" x14ac:dyDescent="0.2">
      <c r="B1975" s="419" t="e">
        <f>IF(Tabla46[[#This Row],[Tipos de Acciones]]="","",CONCATENATE(Tabla46[[#This Row],[POA]],".",Tabla46[[#This Row],[SRS]],".",Tabla46[[#This Row],[AREA]],".",Tabla46[[#This Row],[TIPO]]))</f>
        <v>#REF!</v>
      </c>
      <c r="C1975" s="419" t="e">
        <f>IF(Tabla46[[#This Row],[Tipos de Acciones]]="","",'Formulario PPGR1'!#REF!)</f>
        <v>#REF!</v>
      </c>
      <c r="D1975" s="419" t="e">
        <f>IF(Tabla46[[#This Row],[Tipos de Acciones]]="","",'Formulario PPGR1'!#REF!)</f>
        <v>#REF!</v>
      </c>
      <c r="E1975" s="419" t="e">
        <f>IF(Tabla46[[#This Row],[Tipos de Acciones]]="","",'Formulario PPGR1'!#REF!)</f>
        <v>#REF!</v>
      </c>
      <c r="F1975" s="419" t="e">
        <f>IF(Tabla46[[#This Row],[Tipos de Acciones]]="","",'Formulario PPGR1'!#REF!)</f>
        <v>#REF!</v>
      </c>
      <c r="G1975" s="416" t="s">
        <v>936</v>
      </c>
      <c r="H1975" s="416" t="s">
        <v>2215</v>
      </c>
      <c r="I1975" s="417" t="s">
        <v>2216</v>
      </c>
      <c r="J1975" s="416" t="s">
        <v>2216</v>
      </c>
      <c r="K1975" s="418" t="s">
        <v>2217</v>
      </c>
      <c r="L1975" s="416" t="s">
        <v>469</v>
      </c>
      <c r="M1975" s="316" t="s">
        <v>2340</v>
      </c>
      <c r="N1975" s="316" t="s">
        <v>1156</v>
      </c>
      <c r="O1975" s="415" t="s">
        <v>2200</v>
      </c>
      <c r="P1975" s="318" t="s">
        <v>1156</v>
      </c>
      <c r="Q1975" s="293" t="s">
        <v>2201</v>
      </c>
      <c r="R1975" s="293">
        <v>1</v>
      </c>
      <c r="S1975" s="517">
        <v>15000</v>
      </c>
      <c r="T1975" s="520" t="e">
        <f>+[1]!Tabla46[[#This Row],[Precio Unitario]]*[1]!Tabla46[[#This Row],[Cantidad de Insumos]]</f>
        <v>#REF!</v>
      </c>
      <c r="U1975" s="414">
        <v>239601</v>
      </c>
      <c r="V1975" s="328" t="s">
        <v>926</v>
      </c>
      <c r="W1975" s="420"/>
    </row>
    <row r="1976" spans="2:23" ht="18.75" hidden="1" customHeight="1" x14ac:dyDescent="0.2">
      <c r="B1976" s="419" t="e">
        <f>IF(Tabla46[[#This Row],[Tipos de Acciones]]="","",CONCATENATE(Tabla46[[#This Row],[POA]],".",Tabla46[[#This Row],[SRS]],".",Tabla46[[#This Row],[AREA]],".",Tabla46[[#This Row],[TIPO]]))</f>
        <v>#REF!</v>
      </c>
      <c r="C1976" s="419" t="e">
        <f>IF(Tabla46[[#This Row],[Tipos de Acciones]]="","",'Formulario PPGR1'!#REF!)</f>
        <v>#REF!</v>
      </c>
      <c r="D1976" s="419" t="e">
        <f>IF(Tabla46[[#This Row],[Tipos de Acciones]]="","",'Formulario PPGR1'!#REF!)</f>
        <v>#REF!</v>
      </c>
      <c r="E1976" s="419" t="e">
        <f>IF(Tabla46[[#This Row],[Tipos de Acciones]]="","",'Formulario PPGR1'!#REF!)</f>
        <v>#REF!</v>
      </c>
      <c r="F1976" s="419" t="e">
        <f>IF(Tabla46[[#This Row],[Tipos de Acciones]]="","",'Formulario PPGR1'!#REF!)</f>
        <v>#REF!</v>
      </c>
      <c r="G1976" s="416" t="s">
        <v>936</v>
      </c>
      <c r="H1976" s="416" t="s">
        <v>2218</v>
      </c>
      <c r="I1976" s="417" t="s">
        <v>2219</v>
      </c>
      <c r="J1976" s="416" t="s">
        <v>2219</v>
      </c>
      <c r="K1976" s="418" t="s">
        <v>2220</v>
      </c>
      <c r="L1976" s="416" t="s">
        <v>469</v>
      </c>
      <c r="M1976" s="316" t="s">
        <v>2340</v>
      </c>
      <c r="N1976" s="316" t="s">
        <v>1156</v>
      </c>
      <c r="O1976" s="415" t="s">
        <v>2200</v>
      </c>
      <c r="P1976" s="318" t="s">
        <v>1156</v>
      </c>
      <c r="Q1976" s="293" t="s">
        <v>2201</v>
      </c>
      <c r="R1976" s="293">
        <v>2</v>
      </c>
      <c r="S1976" s="517">
        <v>8600</v>
      </c>
      <c r="T1976" s="520" t="e">
        <f>+[1]!Tabla46[[#This Row],[Precio Unitario]]*[1]!Tabla46[[#This Row],[Cantidad de Insumos]]</f>
        <v>#REF!</v>
      </c>
      <c r="U1976" s="414">
        <v>239601</v>
      </c>
      <c r="V1976" s="328" t="s">
        <v>926</v>
      </c>
      <c r="W1976" s="420"/>
    </row>
    <row r="1977" spans="2:23" ht="18.75" hidden="1" customHeight="1" x14ac:dyDescent="0.2">
      <c r="B1977" s="419" t="e">
        <f>IF(Tabla46[[#This Row],[Tipos de Acciones]]="","",CONCATENATE(Tabla46[[#This Row],[POA]],".",Tabla46[[#This Row],[SRS]],".",Tabla46[[#This Row],[AREA]],".",Tabla46[[#This Row],[TIPO]]))</f>
        <v>#REF!</v>
      </c>
      <c r="C1977" s="419" t="e">
        <f>IF(Tabla46[[#This Row],[Tipos de Acciones]]="","",'Formulario PPGR1'!#REF!)</f>
        <v>#REF!</v>
      </c>
      <c r="D1977" s="419" t="e">
        <f>IF(Tabla46[[#This Row],[Tipos de Acciones]]="","",'Formulario PPGR1'!#REF!)</f>
        <v>#REF!</v>
      </c>
      <c r="E1977" s="419" t="e">
        <f>IF(Tabla46[[#This Row],[Tipos de Acciones]]="","",'Formulario PPGR1'!#REF!)</f>
        <v>#REF!</v>
      </c>
      <c r="F1977" s="419" t="e">
        <f>IF(Tabla46[[#This Row],[Tipos de Acciones]]="","",'Formulario PPGR1'!#REF!)</f>
        <v>#REF!</v>
      </c>
      <c r="G1977" s="416" t="s">
        <v>936</v>
      </c>
      <c r="H1977" s="416" t="s">
        <v>2221</v>
      </c>
      <c r="I1977" s="417" t="s">
        <v>2222</v>
      </c>
      <c r="J1977" s="416" t="s">
        <v>2222</v>
      </c>
      <c r="K1977" s="418" t="s">
        <v>2223</v>
      </c>
      <c r="L1977" s="416" t="s">
        <v>469</v>
      </c>
      <c r="M1977" s="316" t="s">
        <v>2340</v>
      </c>
      <c r="N1977" s="316" t="s">
        <v>1156</v>
      </c>
      <c r="O1977" s="415" t="s">
        <v>2200</v>
      </c>
      <c r="P1977" s="318" t="s">
        <v>1156</v>
      </c>
      <c r="Q1977" s="293" t="s">
        <v>2201</v>
      </c>
      <c r="R1977" s="293">
        <v>2</v>
      </c>
      <c r="S1977" s="517">
        <v>43660</v>
      </c>
      <c r="T1977" s="520" t="e">
        <f>+[1]!Tabla46[[#This Row],[Precio Unitario]]*[1]!Tabla46[[#This Row],[Cantidad de Insumos]]</f>
        <v>#REF!</v>
      </c>
      <c r="U1977" s="414">
        <v>261901</v>
      </c>
      <c r="V1977" s="328" t="s">
        <v>926</v>
      </c>
      <c r="W1977" s="420"/>
    </row>
    <row r="1978" spans="2:23" ht="18.75" hidden="1" customHeight="1" x14ac:dyDescent="0.2">
      <c r="B1978" s="419" t="e">
        <f>IF(Tabla46[[#This Row],[Tipos de Acciones]]="","",CONCATENATE(Tabla46[[#This Row],[POA]],".",Tabla46[[#This Row],[SRS]],".",Tabla46[[#This Row],[AREA]],".",Tabla46[[#This Row],[TIPO]]))</f>
        <v>#REF!</v>
      </c>
      <c r="C1978" s="419" t="e">
        <f>IF(Tabla46[[#This Row],[Tipos de Acciones]]="","",'Formulario PPGR1'!#REF!)</f>
        <v>#REF!</v>
      </c>
      <c r="D1978" s="419" t="e">
        <f>IF(Tabla46[[#This Row],[Tipos de Acciones]]="","",'Formulario PPGR1'!#REF!)</f>
        <v>#REF!</v>
      </c>
      <c r="E1978" s="419" t="e">
        <f>IF(Tabla46[[#This Row],[Tipos de Acciones]]="","",'Formulario PPGR1'!#REF!)</f>
        <v>#REF!</v>
      </c>
      <c r="F1978" s="419" t="e">
        <f>IF(Tabla46[[#This Row],[Tipos de Acciones]]="","",'Formulario PPGR1'!#REF!)</f>
        <v>#REF!</v>
      </c>
      <c r="G1978" s="416" t="s">
        <v>936</v>
      </c>
      <c r="H1978" s="416" t="s">
        <v>2221</v>
      </c>
      <c r="I1978" s="417" t="s">
        <v>2236</v>
      </c>
      <c r="J1978" s="416" t="s">
        <v>2236</v>
      </c>
      <c r="K1978" s="418" t="s">
        <v>2237</v>
      </c>
      <c r="L1978" s="416" t="s">
        <v>469</v>
      </c>
      <c r="M1978" s="316" t="s">
        <v>2340</v>
      </c>
      <c r="N1978" s="316" t="s">
        <v>1156</v>
      </c>
      <c r="O1978" s="415" t="s">
        <v>2200</v>
      </c>
      <c r="P1978" s="318" t="s">
        <v>1156</v>
      </c>
      <c r="Q1978" s="293" t="s">
        <v>2201</v>
      </c>
      <c r="R1978" s="293">
        <v>2</v>
      </c>
      <c r="S1978" s="517">
        <v>15733.33</v>
      </c>
      <c r="T1978" s="520" t="e">
        <f>+[1]!Tabla46[[#This Row],[Precio Unitario]]*[1]!Tabla46[[#This Row],[Cantidad de Insumos]]</f>
        <v>#REF!</v>
      </c>
      <c r="U1978" s="414">
        <v>239301</v>
      </c>
      <c r="V1978" s="328" t="s">
        <v>926</v>
      </c>
      <c r="W1978" s="420"/>
    </row>
    <row r="1979" spans="2:23" ht="18.75" hidden="1" customHeight="1" x14ac:dyDescent="0.2">
      <c r="B1979" s="419" t="e">
        <f>IF(Tabla46[[#This Row],[Tipos de Acciones]]="","",CONCATENATE(Tabla46[[#This Row],[POA]],".",Tabla46[[#This Row],[SRS]],".",Tabla46[[#This Row],[AREA]],".",Tabla46[[#This Row],[TIPO]]))</f>
        <v>#REF!</v>
      </c>
      <c r="C1979" s="419" t="e">
        <f>IF(Tabla46[[#This Row],[Tipos de Acciones]]="","",'Formulario PPGR1'!#REF!)</f>
        <v>#REF!</v>
      </c>
      <c r="D1979" s="419" t="e">
        <f>IF(Tabla46[[#This Row],[Tipos de Acciones]]="","",'Formulario PPGR1'!#REF!)</f>
        <v>#REF!</v>
      </c>
      <c r="E1979" s="419" t="e">
        <f>IF(Tabla46[[#This Row],[Tipos de Acciones]]="","",'Formulario PPGR1'!#REF!)</f>
        <v>#REF!</v>
      </c>
      <c r="F1979" s="419" t="e">
        <f>IF(Tabla46[[#This Row],[Tipos de Acciones]]="","",'Formulario PPGR1'!#REF!)</f>
        <v>#REF!</v>
      </c>
      <c r="G1979" s="416" t="s">
        <v>936</v>
      </c>
      <c r="H1979" s="416" t="s">
        <v>2221</v>
      </c>
      <c r="I1979" s="417" t="s">
        <v>2236</v>
      </c>
      <c r="J1979" s="416" t="s">
        <v>2236</v>
      </c>
      <c r="K1979" s="418" t="s">
        <v>2238</v>
      </c>
      <c r="L1979" s="416" t="s">
        <v>469</v>
      </c>
      <c r="M1979" s="316" t="s">
        <v>2340</v>
      </c>
      <c r="N1979" s="316" t="s">
        <v>1156</v>
      </c>
      <c r="O1979" s="415" t="s">
        <v>2200</v>
      </c>
      <c r="P1979" s="318" t="s">
        <v>1156</v>
      </c>
      <c r="Q1979" s="293" t="s">
        <v>2201</v>
      </c>
      <c r="R1979" s="293">
        <v>2</v>
      </c>
      <c r="S1979" s="517">
        <v>4500</v>
      </c>
      <c r="T1979" s="520" t="e">
        <f>+[1]!Tabla46[[#This Row],[Precio Unitario]]*[1]!Tabla46[[#This Row],[Cantidad de Insumos]]</f>
        <v>#REF!</v>
      </c>
      <c r="U1979" s="414">
        <v>239301</v>
      </c>
      <c r="V1979" s="328" t="s">
        <v>926</v>
      </c>
      <c r="W1979" s="420"/>
    </row>
    <row r="1980" spans="2:23" ht="18.75" hidden="1" customHeight="1" x14ac:dyDescent="0.2">
      <c r="B1980" s="419" t="e">
        <f>IF(Tabla46[[#This Row],[Tipos de Acciones]]="","",CONCATENATE(Tabla46[[#This Row],[POA]],".",Tabla46[[#This Row],[SRS]],".",Tabla46[[#This Row],[AREA]],".",Tabla46[[#This Row],[TIPO]]))</f>
        <v>#REF!</v>
      </c>
      <c r="C1980" s="419" t="e">
        <f>IF(Tabla46[[#This Row],[Tipos de Acciones]]="","",'Formulario PPGR1'!#REF!)</f>
        <v>#REF!</v>
      </c>
      <c r="D1980" s="419" t="e">
        <f>IF(Tabla46[[#This Row],[Tipos de Acciones]]="","",'Formulario PPGR1'!#REF!)</f>
        <v>#REF!</v>
      </c>
      <c r="E1980" s="419" t="e">
        <f>IF(Tabla46[[#This Row],[Tipos de Acciones]]="","",'Formulario PPGR1'!#REF!)</f>
        <v>#REF!</v>
      </c>
      <c r="F1980" s="419" t="e">
        <f>IF(Tabla46[[#This Row],[Tipos de Acciones]]="","",'Formulario PPGR1'!#REF!)</f>
        <v>#REF!</v>
      </c>
      <c r="G1980" s="416" t="s">
        <v>936</v>
      </c>
      <c r="H1980" s="416" t="s">
        <v>2221</v>
      </c>
      <c r="I1980" s="417" t="s">
        <v>2236</v>
      </c>
      <c r="J1980" s="416" t="s">
        <v>2236</v>
      </c>
      <c r="K1980" s="418" t="s">
        <v>2239</v>
      </c>
      <c r="L1980" s="416" t="s">
        <v>469</v>
      </c>
      <c r="M1980" s="316" t="s">
        <v>2340</v>
      </c>
      <c r="N1980" s="316" t="s">
        <v>1156</v>
      </c>
      <c r="O1980" s="415" t="s">
        <v>2200</v>
      </c>
      <c r="P1980" s="318" t="s">
        <v>1156</v>
      </c>
      <c r="Q1980" s="293" t="s">
        <v>2201</v>
      </c>
      <c r="R1980" s="293">
        <v>2</v>
      </c>
      <c r="S1980" s="517">
        <v>15733.33</v>
      </c>
      <c r="T1980" s="520" t="e">
        <f>+[1]!Tabla46[[#This Row],[Precio Unitario]]*[1]!Tabla46[[#This Row],[Cantidad de Insumos]]</f>
        <v>#REF!</v>
      </c>
      <c r="U1980" s="414">
        <v>239301</v>
      </c>
      <c r="V1980" s="328" t="s">
        <v>926</v>
      </c>
      <c r="W1980" s="420"/>
    </row>
    <row r="1981" spans="2:23" ht="18.75" hidden="1" customHeight="1" x14ac:dyDescent="0.2">
      <c r="B1981" s="419" t="e">
        <f>IF(Tabla46[[#This Row],[Tipos de Acciones]]="","",CONCATENATE(Tabla46[[#This Row],[POA]],".",Tabla46[[#This Row],[SRS]],".",Tabla46[[#This Row],[AREA]],".",Tabla46[[#This Row],[TIPO]]))</f>
        <v>#REF!</v>
      </c>
      <c r="C1981" s="419" t="e">
        <f>IF(Tabla46[[#This Row],[Tipos de Acciones]]="","",'Formulario PPGR1'!#REF!)</f>
        <v>#REF!</v>
      </c>
      <c r="D1981" s="419" t="e">
        <f>IF(Tabla46[[#This Row],[Tipos de Acciones]]="","",'Formulario PPGR1'!#REF!)</f>
        <v>#REF!</v>
      </c>
      <c r="E1981" s="419" t="e">
        <f>IF(Tabla46[[#This Row],[Tipos de Acciones]]="","",'Formulario PPGR1'!#REF!)</f>
        <v>#REF!</v>
      </c>
      <c r="F1981" s="419" t="e">
        <f>IF(Tabla46[[#This Row],[Tipos de Acciones]]="","",'Formulario PPGR1'!#REF!)</f>
        <v>#REF!</v>
      </c>
      <c r="G1981" s="416" t="s">
        <v>936</v>
      </c>
      <c r="H1981" s="416" t="s">
        <v>2221</v>
      </c>
      <c r="I1981" s="417" t="s">
        <v>2224</v>
      </c>
      <c r="J1981" s="416" t="s">
        <v>2224</v>
      </c>
      <c r="K1981" s="418" t="s">
        <v>2225</v>
      </c>
      <c r="L1981" s="416" t="s">
        <v>469</v>
      </c>
      <c r="M1981" s="316" t="s">
        <v>2340</v>
      </c>
      <c r="N1981" s="316" t="s">
        <v>1156</v>
      </c>
      <c r="O1981" s="415" t="s">
        <v>2200</v>
      </c>
      <c r="P1981" s="318" t="s">
        <v>1156</v>
      </c>
      <c r="Q1981" s="293" t="s">
        <v>2201</v>
      </c>
      <c r="R1981" s="293">
        <v>1</v>
      </c>
      <c r="S1981" s="517">
        <v>44333.33</v>
      </c>
      <c r="T1981" s="520" t="e">
        <f>+[1]!Tabla46[[#This Row],[Precio Unitario]]*[1]!Tabla46[[#This Row],[Cantidad de Insumos]]</f>
        <v>#REF!</v>
      </c>
      <c r="U1981" s="414">
        <v>239301</v>
      </c>
      <c r="V1981" s="328" t="s">
        <v>926</v>
      </c>
      <c r="W1981" s="420"/>
    </row>
    <row r="1982" spans="2:23" ht="18.75" hidden="1" customHeight="1" x14ac:dyDescent="0.2">
      <c r="B1982" s="419" t="e">
        <f>IF(Tabla46[[#This Row],[Tipos de Acciones]]="","",CONCATENATE(Tabla46[[#This Row],[POA]],".",Tabla46[[#This Row],[SRS]],".",Tabla46[[#This Row],[AREA]],".",Tabla46[[#This Row],[TIPO]]))</f>
        <v>#REF!</v>
      </c>
      <c r="C1982" s="419" t="e">
        <f>IF(Tabla46[[#This Row],[Tipos de Acciones]]="","",'Formulario PPGR1'!#REF!)</f>
        <v>#REF!</v>
      </c>
      <c r="D1982" s="419" t="e">
        <f>IF(Tabla46[[#This Row],[Tipos de Acciones]]="","",'Formulario PPGR1'!#REF!)</f>
        <v>#REF!</v>
      </c>
      <c r="E1982" s="419" t="e">
        <f>IF(Tabla46[[#This Row],[Tipos de Acciones]]="","",'Formulario PPGR1'!#REF!)</f>
        <v>#REF!</v>
      </c>
      <c r="F1982" s="419" t="e">
        <f>IF(Tabla46[[#This Row],[Tipos de Acciones]]="","",'Formulario PPGR1'!#REF!)</f>
        <v>#REF!</v>
      </c>
      <c r="G1982" s="416" t="s">
        <v>936</v>
      </c>
      <c r="H1982" s="416" t="s">
        <v>2221</v>
      </c>
      <c r="I1982" s="417" t="s">
        <v>2222</v>
      </c>
      <c r="J1982" s="416" t="s">
        <v>2222</v>
      </c>
      <c r="K1982" s="418" t="s">
        <v>2226</v>
      </c>
      <c r="L1982" s="416" t="s">
        <v>469</v>
      </c>
      <c r="M1982" s="316" t="s">
        <v>2340</v>
      </c>
      <c r="N1982" s="316" t="s">
        <v>1156</v>
      </c>
      <c r="O1982" s="415" t="s">
        <v>2200</v>
      </c>
      <c r="P1982" s="318" t="s">
        <v>1156</v>
      </c>
      <c r="Q1982" s="293" t="s">
        <v>2201</v>
      </c>
      <c r="R1982" s="293">
        <v>1</v>
      </c>
      <c r="S1982" s="517">
        <v>104465.4</v>
      </c>
      <c r="T1982" s="520" t="e">
        <f>+[1]!Tabla46[[#This Row],[Precio Unitario]]*[1]!Tabla46[[#This Row],[Cantidad de Insumos]]</f>
        <v>#REF!</v>
      </c>
      <c r="U1982" s="414">
        <v>261901</v>
      </c>
      <c r="V1982" s="328" t="s">
        <v>926</v>
      </c>
      <c r="W1982" s="420"/>
    </row>
    <row r="1983" spans="2:23" ht="18.75" hidden="1" customHeight="1" x14ac:dyDescent="0.2">
      <c r="B1983" s="419" t="e">
        <f>IF(Tabla46[[#This Row],[Tipos de Acciones]]="","",CONCATENATE(Tabla46[[#This Row],[POA]],".",Tabla46[[#This Row],[SRS]],".",Tabla46[[#This Row],[AREA]],".",Tabla46[[#This Row],[TIPO]]))</f>
        <v>#REF!</v>
      </c>
      <c r="C1983" s="419" t="e">
        <f>IF(Tabla46[[#This Row],[Tipos de Acciones]]="","",'Formulario PPGR1'!#REF!)</f>
        <v>#REF!</v>
      </c>
      <c r="D1983" s="419" t="e">
        <f>IF(Tabla46[[#This Row],[Tipos de Acciones]]="","",'Formulario PPGR1'!#REF!)</f>
        <v>#REF!</v>
      </c>
      <c r="E1983" s="419" t="e">
        <f>IF(Tabla46[[#This Row],[Tipos de Acciones]]="","",'Formulario PPGR1'!#REF!)</f>
        <v>#REF!</v>
      </c>
      <c r="F1983" s="419" t="e">
        <f>IF(Tabla46[[#This Row],[Tipos de Acciones]]="","",'Formulario PPGR1'!#REF!)</f>
        <v>#REF!</v>
      </c>
      <c r="G1983" s="416" t="s">
        <v>936</v>
      </c>
      <c r="H1983" s="416" t="s">
        <v>2221</v>
      </c>
      <c r="I1983" s="417" t="s">
        <v>2227</v>
      </c>
      <c r="J1983" s="416" t="s">
        <v>2227</v>
      </c>
      <c r="K1983" s="418" t="s">
        <v>2228</v>
      </c>
      <c r="L1983" s="416" t="s">
        <v>469</v>
      </c>
      <c r="M1983" s="316" t="s">
        <v>2340</v>
      </c>
      <c r="N1983" s="316" t="s">
        <v>1156</v>
      </c>
      <c r="O1983" s="415" t="s">
        <v>2200</v>
      </c>
      <c r="P1983" s="318" t="s">
        <v>1156</v>
      </c>
      <c r="Q1983" s="293" t="s">
        <v>2201</v>
      </c>
      <c r="R1983" s="293">
        <v>1</v>
      </c>
      <c r="S1983" s="517">
        <v>12836.04</v>
      </c>
      <c r="T1983" s="520" t="e">
        <f>+[1]!Tabla46[[#This Row],[Precio Unitario]]*[1]!Tabla46[[#This Row],[Cantidad de Insumos]]</f>
        <v>#REF!</v>
      </c>
      <c r="U1983" s="414">
        <v>239301</v>
      </c>
      <c r="V1983" s="328" t="s">
        <v>926</v>
      </c>
      <c r="W1983" s="420"/>
    </row>
    <row r="1984" spans="2:23" ht="18.75" hidden="1" customHeight="1" x14ac:dyDescent="0.2">
      <c r="B1984" s="419" t="e">
        <f>IF(Tabla46[[#This Row],[Tipos de Acciones]]="","",CONCATENATE(Tabla46[[#This Row],[POA]],".",Tabla46[[#This Row],[SRS]],".",Tabla46[[#This Row],[AREA]],".",Tabla46[[#This Row],[TIPO]]))</f>
        <v>#REF!</v>
      </c>
      <c r="C1984" s="419" t="e">
        <f>IF(Tabla46[[#This Row],[Tipos de Acciones]]="","",'Formulario PPGR1'!#REF!)</f>
        <v>#REF!</v>
      </c>
      <c r="D1984" s="419" t="e">
        <f>IF(Tabla46[[#This Row],[Tipos de Acciones]]="","",'Formulario PPGR1'!#REF!)</f>
        <v>#REF!</v>
      </c>
      <c r="E1984" s="419" t="e">
        <f>IF(Tabla46[[#This Row],[Tipos de Acciones]]="","",'Formulario PPGR1'!#REF!)</f>
        <v>#REF!</v>
      </c>
      <c r="F1984" s="419" t="e">
        <f>IF(Tabla46[[#This Row],[Tipos de Acciones]]="","",'Formulario PPGR1'!#REF!)</f>
        <v>#REF!</v>
      </c>
      <c r="G1984" s="416" t="s">
        <v>936</v>
      </c>
      <c r="H1984" s="416" t="s">
        <v>2221</v>
      </c>
      <c r="I1984" s="417" t="s">
        <v>2229</v>
      </c>
      <c r="J1984" s="416" t="s">
        <v>2229</v>
      </c>
      <c r="K1984" s="418" t="s">
        <v>2230</v>
      </c>
      <c r="L1984" s="416" t="s">
        <v>469</v>
      </c>
      <c r="M1984" s="316" t="s">
        <v>2340</v>
      </c>
      <c r="N1984" s="316" t="s">
        <v>1156</v>
      </c>
      <c r="O1984" s="415" t="s">
        <v>2200</v>
      </c>
      <c r="P1984" s="318" t="s">
        <v>1156</v>
      </c>
      <c r="Q1984" s="293" t="s">
        <v>2201</v>
      </c>
      <c r="R1984" s="293">
        <v>1</v>
      </c>
      <c r="S1984" s="517">
        <v>180000</v>
      </c>
      <c r="T1984" s="520" t="e">
        <f>+[1]!Tabla46[[#This Row],[Precio Unitario]]*[1]!Tabla46[[#This Row],[Cantidad de Insumos]]</f>
        <v>#REF!</v>
      </c>
      <c r="U1984" s="414">
        <v>239301</v>
      </c>
      <c r="V1984" s="328" t="s">
        <v>926</v>
      </c>
      <c r="W1984" s="420"/>
    </row>
    <row r="1985" spans="2:23" ht="18.75" hidden="1" customHeight="1" x14ac:dyDescent="0.2">
      <c r="B1985" s="419" t="e">
        <f>IF(Tabla46[[#This Row],[Tipos de Acciones]]="","",CONCATENATE(Tabla46[[#This Row],[POA]],".",Tabla46[[#This Row],[SRS]],".",Tabla46[[#This Row],[AREA]],".",Tabla46[[#This Row],[TIPO]]))</f>
        <v>#REF!</v>
      </c>
      <c r="C1985" s="419" t="e">
        <f>IF(Tabla46[[#This Row],[Tipos de Acciones]]="","",'Formulario PPGR1'!#REF!)</f>
        <v>#REF!</v>
      </c>
      <c r="D1985" s="419" t="e">
        <f>IF(Tabla46[[#This Row],[Tipos de Acciones]]="","",'Formulario PPGR1'!#REF!)</f>
        <v>#REF!</v>
      </c>
      <c r="E1985" s="419" t="e">
        <f>IF(Tabla46[[#This Row],[Tipos de Acciones]]="","",'Formulario PPGR1'!#REF!)</f>
        <v>#REF!</v>
      </c>
      <c r="F1985" s="419" t="e">
        <f>IF(Tabla46[[#This Row],[Tipos de Acciones]]="","",'Formulario PPGR1'!#REF!)</f>
        <v>#REF!</v>
      </c>
      <c r="G1985" s="416" t="s">
        <v>936</v>
      </c>
      <c r="H1985" s="416" t="s">
        <v>2221</v>
      </c>
      <c r="I1985" s="417" t="s">
        <v>2231</v>
      </c>
      <c r="J1985" s="416" t="s">
        <v>2231</v>
      </c>
      <c r="K1985" s="418" t="s">
        <v>2232</v>
      </c>
      <c r="L1985" s="416" t="s">
        <v>469</v>
      </c>
      <c r="M1985" s="316" t="s">
        <v>2340</v>
      </c>
      <c r="N1985" s="316" t="s">
        <v>1156</v>
      </c>
      <c r="O1985" s="415" t="s">
        <v>2200</v>
      </c>
      <c r="P1985" s="318" t="s">
        <v>1156</v>
      </c>
      <c r="Q1985" s="293" t="s">
        <v>2201</v>
      </c>
      <c r="R1985" s="293">
        <v>2</v>
      </c>
      <c r="S1985" s="517">
        <v>32099.97</v>
      </c>
      <c r="T1985" s="520" t="e">
        <f>+[1]!Tabla46[[#This Row],[Precio Unitario]]*[1]!Tabla46[[#This Row],[Cantidad de Insumos]]</f>
        <v>#REF!</v>
      </c>
      <c r="U1985" s="414">
        <v>239301</v>
      </c>
      <c r="V1985" s="328" t="s">
        <v>926</v>
      </c>
      <c r="W1985" s="420"/>
    </row>
    <row r="1986" spans="2:23" ht="18.75" hidden="1" customHeight="1" x14ac:dyDescent="0.2">
      <c r="B1986" s="419" t="e">
        <f>IF(Tabla46[[#This Row],[Tipos de Acciones]]="","",CONCATENATE(Tabla46[[#This Row],[POA]],".",Tabla46[[#This Row],[SRS]],".",Tabla46[[#This Row],[AREA]],".",Tabla46[[#This Row],[TIPO]]))</f>
        <v>#REF!</v>
      </c>
      <c r="C1986" s="419" t="e">
        <f>IF(Tabla46[[#This Row],[Tipos de Acciones]]="","",'Formulario PPGR1'!#REF!)</f>
        <v>#REF!</v>
      </c>
      <c r="D1986" s="419" t="e">
        <f>IF(Tabla46[[#This Row],[Tipos de Acciones]]="","",'Formulario PPGR1'!#REF!)</f>
        <v>#REF!</v>
      </c>
      <c r="E1986" s="419" t="e">
        <f>IF(Tabla46[[#This Row],[Tipos de Acciones]]="","",'Formulario PPGR1'!#REF!)</f>
        <v>#REF!</v>
      </c>
      <c r="F1986" s="419" t="e">
        <f>IF(Tabla46[[#This Row],[Tipos de Acciones]]="","",'Formulario PPGR1'!#REF!)</f>
        <v>#REF!</v>
      </c>
      <c r="G1986" s="416" t="s">
        <v>936</v>
      </c>
      <c r="H1986" s="416" t="s">
        <v>2206</v>
      </c>
      <c r="I1986" s="417" t="s">
        <v>2212</v>
      </c>
      <c r="J1986" s="416" t="s">
        <v>2212</v>
      </c>
      <c r="K1986" s="418" t="s">
        <v>2213</v>
      </c>
      <c r="L1986" s="416" t="s">
        <v>469</v>
      </c>
      <c r="M1986" s="316" t="s">
        <v>2341</v>
      </c>
      <c r="N1986" s="316" t="s">
        <v>1156</v>
      </c>
      <c r="O1986" s="415" t="s">
        <v>2200</v>
      </c>
      <c r="P1986" s="318" t="s">
        <v>1156</v>
      </c>
      <c r="Q1986" s="293" t="s">
        <v>2201</v>
      </c>
      <c r="R1986" s="293">
        <v>1</v>
      </c>
      <c r="S1986" s="517">
        <v>56050</v>
      </c>
      <c r="T1986" s="520" t="e">
        <f>+[1]!Tabla46[[#This Row],[Precio Unitario]]*[1]!Tabla46[[#This Row],[Cantidad de Insumos]]</f>
        <v>#REF!</v>
      </c>
      <c r="U1986" s="414">
        <v>261301</v>
      </c>
      <c r="V1986" s="328" t="s">
        <v>926</v>
      </c>
      <c r="W1986" s="420"/>
    </row>
    <row r="1987" spans="2:23" ht="18.75" hidden="1" customHeight="1" x14ac:dyDescent="0.2">
      <c r="B1987" s="419" t="e">
        <f>IF(Tabla46[[#This Row],[Tipos de Acciones]]="","",CONCATENATE(Tabla46[[#This Row],[POA]],".",Tabla46[[#This Row],[SRS]],".",Tabla46[[#This Row],[AREA]],".",Tabla46[[#This Row],[TIPO]]))</f>
        <v>#REF!</v>
      </c>
      <c r="C1987" s="419" t="e">
        <f>IF(Tabla46[[#This Row],[Tipos de Acciones]]="","",'Formulario PPGR1'!#REF!)</f>
        <v>#REF!</v>
      </c>
      <c r="D1987" s="419" t="e">
        <f>IF(Tabla46[[#This Row],[Tipos de Acciones]]="","",'Formulario PPGR1'!#REF!)</f>
        <v>#REF!</v>
      </c>
      <c r="E1987" s="419" t="e">
        <f>IF(Tabla46[[#This Row],[Tipos de Acciones]]="","",'Formulario PPGR1'!#REF!)</f>
        <v>#REF!</v>
      </c>
      <c r="F1987" s="419" t="e">
        <f>IF(Tabla46[[#This Row],[Tipos de Acciones]]="","",'Formulario PPGR1'!#REF!)</f>
        <v>#REF!</v>
      </c>
      <c r="G1987" s="416" t="s">
        <v>934</v>
      </c>
      <c r="H1987" s="416" t="s">
        <v>2206</v>
      </c>
      <c r="I1987" s="417" t="s">
        <v>2212</v>
      </c>
      <c r="J1987" s="416" t="s">
        <v>2212</v>
      </c>
      <c r="K1987" s="418" t="s">
        <v>2213</v>
      </c>
      <c r="L1987" s="416" t="s">
        <v>469</v>
      </c>
      <c r="M1987" s="316" t="s">
        <v>2341</v>
      </c>
      <c r="N1987" s="316" t="s">
        <v>1156</v>
      </c>
      <c r="O1987" s="415" t="s">
        <v>2200</v>
      </c>
      <c r="P1987" s="318" t="s">
        <v>1156</v>
      </c>
      <c r="Q1987" s="293" t="s">
        <v>2201</v>
      </c>
      <c r="R1987" s="293">
        <v>3</v>
      </c>
      <c r="S1987" s="517">
        <v>56050</v>
      </c>
      <c r="T1987" s="520" t="e">
        <f>+[1]!Tabla46[[#This Row],[Precio Unitario]]*[1]!Tabla46[[#This Row],[Cantidad de Insumos]]</f>
        <v>#REF!</v>
      </c>
      <c r="U1987" s="414">
        <v>261301</v>
      </c>
      <c r="V1987" s="328" t="s">
        <v>926</v>
      </c>
      <c r="W1987" s="420"/>
    </row>
    <row r="1988" spans="2:23" ht="18.75" hidden="1" customHeight="1" x14ac:dyDescent="0.2">
      <c r="B1988" s="419" t="e">
        <f>IF(Tabla46[[#This Row],[Tipos de Acciones]]="","",CONCATENATE(Tabla46[[#This Row],[POA]],".",Tabla46[[#This Row],[SRS]],".",Tabla46[[#This Row],[AREA]],".",Tabla46[[#This Row],[TIPO]]))</f>
        <v>#REF!</v>
      </c>
      <c r="C1988" s="419" t="e">
        <f>IF(Tabla46[[#This Row],[Tipos de Acciones]]="","",'Formulario PPGR1'!#REF!)</f>
        <v>#REF!</v>
      </c>
      <c r="D1988" s="419" t="e">
        <f>IF(Tabla46[[#This Row],[Tipos de Acciones]]="","",'Formulario PPGR1'!#REF!)</f>
        <v>#REF!</v>
      </c>
      <c r="E1988" s="419" t="e">
        <f>IF(Tabla46[[#This Row],[Tipos de Acciones]]="","",'Formulario PPGR1'!#REF!)</f>
        <v>#REF!</v>
      </c>
      <c r="F1988" s="419" t="e">
        <f>IF(Tabla46[[#This Row],[Tipos de Acciones]]="","",'Formulario PPGR1'!#REF!)</f>
        <v>#REF!</v>
      </c>
      <c r="G1988" s="416" t="s">
        <v>936</v>
      </c>
      <c r="H1988" s="416" t="s">
        <v>2215</v>
      </c>
      <c r="I1988" s="417" t="s">
        <v>2216</v>
      </c>
      <c r="J1988" s="416" t="s">
        <v>2216</v>
      </c>
      <c r="K1988" s="418" t="s">
        <v>2217</v>
      </c>
      <c r="L1988" s="416" t="s">
        <v>469</v>
      </c>
      <c r="M1988" s="316" t="s">
        <v>2341</v>
      </c>
      <c r="N1988" s="316" t="s">
        <v>1156</v>
      </c>
      <c r="O1988" s="415" t="s">
        <v>2200</v>
      </c>
      <c r="P1988" s="318" t="s">
        <v>1156</v>
      </c>
      <c r="Q1988" s="293" t="s">
        <v>2201</v>
      </c>
      <c r="R1988" s="293">
        <v>1</v>
      </c>
      <c r="S1988" s="517">
        <v>15000</v>
      </c>
      <c r="T1988" s="520" t="e">
        <f>+[1]!Tabla46[[#This Row],[Precio Unitario]]*[1]!Tabla46[[#This Row],[Cantidad de Insumos]]</f>
        <v>#REF!</v>
      </c>
      <c r="U1988" s="414">
        <v>239601</v>
      </c>
      <c r="V1988" s="328" t="s">
        <v>926</v>
      </c>
      <c r="W1988" s="420"/>
    </row>
    <row r="1989" spans="2:23" ht="18.75" hidden="1" customHeight="1" x14ac:dyDescent="0.2">
      <c r="B1989" s="419" t="e">
        <f>IF(Tabla46[[#This Row],[Tipos de Acciones]]="","",CONCATENATE(Tabla46[[#This Row],[POA]],".",Tabla46[[#This Row],[SRS]],".",Tabla46[[#This Row],[AREA]],".",Tabla46[[#This Row],[TIPO]]))</f>
        <v>#REF!</v>
      </c>
      <c r="C1989" s="419" t="e">
        <f>IF(Tabla46[[#This Row],[Tipos de Acciones]]="","",'Formulario PPGR1'!#REF!)</f>
        <v>#REF!</v>
      </c>
      <c r="D1989" s="419" t="e">
        <f>IF(Tabla46[[#This Row],[Tipos de Acciones]]="","",'Formulario PPGR1'!#REF!)</f>
        <v>#REF!</v>
      </c>
      <c r="E1989" s="419" t="e">
        <f>IF(Tabla46[[#This Row],[Tipos de Acciones]]="","",'Formulario PPGR1'!#REF!)</f>
        <v>#REF!</v>
      </c>
      <c r="F1989" s="419" t="e">
        <f>IF(Tabla46[[#This Row],[Tipos de Acciones]]="","",'Formulario PPGR1'!#REF!)</f>
        <v>#REF!</v>
      </c>
      <c r="G1989" s="416" t="s">
        <v>936</v>
      </c>
      <c r="H1989" s="416" t="s">
        <v>2218</v>
      </c>
      <c r="I1989" s="417" t="s">
        <v>2219</v>
      </c>
      <c r="J1989" s="416" t="s">
        <v>2219</v>
      </c>
      <c r="K1989" s="418" t="s">
        <v>2220</v>
      </c>
      <c r="L1989" s="416" t="s">
        <v>469</v>
      </c>
      <c r="M1989" s="316" t="s">
        <v>2341</v>
      </c>
      <c r="N1989" s="316" t="s">
        <v>1156</v>
      </c>
      <c r="O1989" s="415" t="s">
        <v>2200</v>
      </c>
      <c r="P1989" s="318" t="s">
        <v>1156</v>
      </c>
      <c r="Q1989" s="293" t="s">
        <v>2201</v>
      </c>
      <c r="R1989" s="293">
        <v>2</v>
      </c>
      <c r="S1989" s="517">
        <v>8600</v>
      </c>
      <c r="T1989" s="520" t="e">
        <f>+[1]!Tabla46[[#This Row],[Precio Unitario]]*[1]!Tabla46[[#This Row],[Cantidad de Insumos]]</f>
        <v>#REF!</v>
      </c>
      <c r="U1989" s="414">
        <v>239601</v>
      </c>
      <c r="V1989" s="328" t="s">
        <v>926</v>
      </c>
      <c r="W1989" s="420"/>
    </row>
    <row r="1990" spans="2:23" ht="18.75" hidden="1" customHeight="1" x14ac:dyDescent="0.2">
      <c r="B1990" s="419" t="e">
        <f>IF(Tabla46[[#This Row],[Tipos de Acciones]]="","",CONCATENATE(Tabla46[[#This Row],[POA]],".",Tabla46[[#This Row],[SRS]],".",Tabla46[[#This Row],[AREA]],".",Tabla46[[#This Row],[TIPO]]))</f>
        <v>#REF!</v>
      </c>
      <c r="C1990" s="419" t="e">
        <f>IF(Tabla46[[#This Row],[Tipos de Acciones]]="","",'Formulario PPGR1'!#REF!)</f>
        <v>#REF!</v>
      </c>
      <c r="D1990" s="419" t="e">
        <f>IF(Tabla46[[#This Row],[Tipos de Acciones]]="","",'Formulario PPGR1'!#REF!)</f>
        <v>#REF!</v>
      </c>
      <c r="E1990" s="419" t="e">
        <f>IF(Tabla46[[#This Row],[Tipos de Acciones]]="","",'Formulario PPGR1'!#REF!)</f>
        <v>#REF!</v>
      </c>
      <c r="F1990" s="419" t="e">
        <f>IF(Tabla46[[#This Row],[Tipos de Acciones]]="","",'Formulario PPGR1'!#REF!)</f>
        <v>#REF!</v>
      </c>
      <c r="G1990" s="416" t="s">
        <v>936</v>
      </c>
      <c r="H1990" s="416" t="s">
        <v>2221</v>
      </c>
      <c r="I1990" s="417" t="s">
        <v>2222</v>
      </c>
      <c r="J1990" s="416" t="s">
        <v>2222</v>
      </c>
      <c r="K1990" s="418" t="s">
        <v>2223</v>
      </c>
      <c r="L1990" s="416" t="s">
        <v>469</v>
      </c>
      <c r="M1990" s="316" t="s">
        <v>2341</v>
      </c>
      <c r="N1990" s="316" t="s">
        <v>1156</v>
      </c>
      <c r="O1990" s="415" t="s">
        <v>2200</v>
      </c>
      <c r="P1990" s="318" t="s">
        <v>1156</v>
      </c>
      <c r="Q1990" s="293" t="s">
        <v>2201</v>
      </c>
      <c r="R1990" s="293">
        <v>2</v>
      </c>
      <c r="S1990" s="517">
        <v>43660</v>
      </c>
      <c r="T1990" s="520" t="e">
        <f>+[1]!Tabla46[[#This Row],[Precio Unitario]]*[1]!Tabla46[[#This Row],[Cantidad de Insumos]]</f>
        <v>#REF!</v>
      </c>
      <c r="U1990" s="414">
        <v>261901</v>
      </c>
      <c r="V1990" s="328" t="s">
        <v>926</v>
      </c>
      <c r="W1990" s="420"/>
    </row>
    <row r="1991" spans="2:23" ht="18.75" hidden="1" customHeight="1" x14ac:dyDescent="0.2">
      <c r="B1991" s="419" t="e">
        <f>IF(Tabla46[[#This Row],[Tipos de Acciones]]="","",CONCATENATE(Tabla46[[#This Row],[POA]],".",Tabla46[[#This Row],[SRS]],".",Tabla46[[#This Row],[AREA]],".",Tabla46[[#This Row],[TIPO]]))</f>
        <v>#REF!</v>
      </c>
      <c r="C1991" s="419" t="e">
        <f>IF(Tabla46[[#This Row],[Tipos de Acciones]]="","",'Formulario PPGR1'!#REF!)</f>
        <v>#REF!</v>
      </c>
      <c r="D1991" s="419" t="e">
        <f>IF(Tabla46[[#This Row],[Tipos de Acciones]]="","",'Formulario PPGR1'!#REF!)</f>
        <v>#REF!</v>
      </c>
      <c r="E1991" s="419" t="e">
        <f>IF(Tabla46[[#This Row],[Tipos de Acciones]]="","",'Formulario PPGR1'!#REF!)</f>
        <v>#REF!</v>
      </c>
      <c r="F1991" s="419" t="e">
        <f>IF(Tabla46[[#This Row],[Tipos de Acciones]]="","",'Formulario PPGR1'!#REF!)</f>
        <v>#REF!</v>
      </c>
      <c r="G1991" s="416" t="s">
        <v>936</v>
      </c>
      <c r="H1991" s="416" t="s">
        <v>2221</v>
      </c>
      <c r="I1991" s="417" t="s">
        <v>2224</v>
      </c>
      <c r="J1991" s="416" t="s">
        <v>2224</v>
      </c>
      <c r="K1991" s="418" t="s">
        <v>2225</v>
      </c>
      <c r="L1991" s="416" t="s">
        <v>469</v>
      </c>
      <c r="M1991" s="316" t="s">
        <v>2341</v>
      </c>
      <c r="N1991" s="316" t="s">
        <v>1156</v>
      </c>
      <c r="O1991" s="415" t="s">
        <v>2200</v>
      </c>
      <c r="P1991" s="318" t="s">
        <v>1156</v>
      </c>
      <c r="Q1991" s="293" t="s">
        <v>2201</v>
      </c>
      <c r="R1991" s="293">
        <v>1</v>
      </c>
      <c r="S1991" s="517">
        <v>44333.33</v>
      </c>
      <c r="T1991" s="520" t="e">
        <f>+[1]!Tabla46[[#This Row],[Precio Unitario]]*[1]!Tabla46[[#This Row],[Cantidad de Insumos]]</f>
        <v>#REF!</v>
      </c>
      <c r="U1991" s="414">
        <v>239301</v>
      </c>
      <c r="V1991" s="328" t="s">
        <v>926</v>
      </c>
      <c r="W1991" s="420"/>
    </row>
    <row r="1992" spans="2:23" ht="18.75" hidden="1" customHeight="1" x14ac:dyDescent="0.2">
      <c r="B1992" s="419" t="e">
        <f>IF(Tabla46[[#This Row],[Tipos de Acciones]]="","",CONCATENATE(Tabla46[[#This Row],[POA]],".",Tabla46[[#This Row],[SRS]],".",Tabla46[[#This Row],[AREA]],".",Tabla46[[#This Row],[TIPO]]))</f>
        <v>#REF!</v>
      </c>
      <c r="C1992" s="419" t="e">
        <f>IF(Tabla46[[#This Row],[Tipos de Acciones]]="","",'Formulario PPGR1'!#REF!)</f>
        <v>#REF!</v>
      </c>
      <c r="D1992" s="419" t="e">
        <f>IF(Tabla46[[#This Row],[Tipos de Acciones]]="","",'Formulario PPGR1'!#REF!)</f>
        <v>#REF!</v>
      </c>
      <c r="E1992" s="419" t="e">
        <f>IF(Tabla46[[#This Row],[Tipos de Acciones]]="","",'Formulario PPGR1'!#REF!)</f>
        <v>#REF!</v>
      </c>
      <c r="F1992" s="419" t="e">
        <f>IF(Tabla46[[#This Row],[Tipos de Acciones]]="","",'Formulario PPGR1'!#REF!)</f>
        <v>#REF!</v>
      </c>
      <c r="G1992" s="416" t="s">
        <v>936</v>
      </c>
      <c r="H1992" s="416" t="s">
        <v>2221</v>
      </c>
      <c r="I1992" s="417" t="s">
        <v>2222</v>
      </c>
      <c r="J1992" s="416" t="s">
        <v>2222</v>
      </c>
      <c r="K1992" s="418" t="s">
        <v>2226</v>
      </c>
      <c r="L1992" s="416" t="s">
        <v>469</v>
      </c>
      <c r="M1992" s="316" t="s">
        <v>2341</v>
      </c>
      <c r="N1992" s="316" t="s">
        <v>1156</v>
      </c>
      <c r="O1992" s="415" t="s">
        <v>2200</v>
      </c>
      <c r="P1992" s="318" t="s">
        <v>1156</v>
      </c>
      <c r="Q1992" s="293" t="s">
        <v>2201</v>
      </c>
      <c r="R1992" s="293">
        <v>1</v>
      </c>
      <c r="S1992" s="517">
        <v>104465.4</v>
      </c>
      <c r="T1992" s="520" t="e">
        <f>+[1]!Tabla46[[#This Row],[Precio Unitario]]*[1]!Tabla46[[#This Row],[Cantidad de Insumos]]</f>
        <v>#REF!</v>
      </c>
      <c r="U1992" s="414">
        <v>261901</v>
      </c>
      <c r="V1992" s="328" t="s">
        <v>926</v>
      </c>
      <c r="W1992" s="420"/>
    </row>
    <row r="1993" spans="2:23" ht="18.75" hidden="1" customHeight="1" x14ac:dyDescent="0.2">
      <c r="B1993" s="419" t="e">
        <f>IF(Tabla46[[#This Row],[Tipos de Acciones]]="","",CONCATENATE(Tabla46[[#This Row],[POA]],".",Tabla46[[#This Row],[SRS]],".",Tabla46[[#This Row],[AREA]],".",Tabla46[[#This Row],[TIPO]]))</f>
        <v>#REF!</v>
      </c>
      <c r="C1993" s="419" t="e">
        <f>IF(Tabla46[[#This Row],[Tipos de Acciones]]="","",'Formulario PPGR1'!#REF!)</f>
        <v>#REF!</v>
      </c>
      <c r="D1993" s="419" t="e">
        <f>IF(Tabla46[[#This Row],[Tipos de Acciones]]="","",'Formulario PPGR1'!#REF!)</f>
        <v>#REF!</v>
      </c>
      <c r="E1993" s="419" t="e">
        <f>IF(Tabla46[[#This Row],[Tipos de Acciones]]="","",'Formulario PPGR1'!#REF!)</f>
        <v>#REF!</v>
      </c>
      <c r="F1993" s="419" t="e">
        <f>IF(Tabla46[[#This Row],[Tipos de Acciones]]="","",'Formulario PPGR1'!#REF!)</f>
        <v>#REF!</v>
      </c>
      <c r="G1993" s="416" t="s">
        <v>936</v>
      </c>
      <c r="H1993" s="416" t="s">
        <v>2221</v>
      </c>
      <c r="I1993" s="417" t="s">
        <v>2227</v>
      </c>
      <c r="J1993" s="416" t="s">
        <v>2227</v>
      </c>
      <c r="K1993" s="418" t="s">
        <v>2228</v>
      </c>
      <c r="L1993" s="416" t="s">
        <v>469</v>
      </c>
      <c r="M1993" s="316" t="s">
        <v>2341</v>
      </c>
      <c r="N1993" s="316" t="s">
        <v>1156</v>
      </c>
      <c r="O1993" s="415" t="s">
        <v>2200</v>
      </c>
      <c r="P1993" s="318" t="s">
        <v>1156</v>
      </c>
      <c r="Q1993" s="293" t="s">
        <v>2201</v>
      </c>
      <c r="R1993" s="293">
        <v>1</v>
      </c>
      <c r="S1993" s="517">
        <v>12836.04</v>
      </c>
      <c r="T1993" s="520" t="e">
        <f>+[1]!Tabla46[[#This Row],[Precio Unitario]]*[1]!Tabla46[[#This Row],[Cantidad de Insumos]]</f>
        <v>#REF!</v>
      </c>
      <c r="U1993" s="414">
        <v>239301</v>
      </c>
      <c r="V1993" s="328" t="s">
        <v>926</v>
      </c>
      <c r="W1993" s="420"/>
    </row>
    <row r="1994" spans="2:23" ht="18.75" customHeight="1" x14ac:dyDescent="0.2">
      <c r="B1994" s="419" t="e">
        <f>IF(Tabla46[[#This Row],[Tipos de Acciones]]="","",CONCATENATE(Tabla46[[#This Row],[POA]],".",Tabla46[[#This Row],[SRS]],".",Tabla46[[#This Row],[AREA]],".",Tabla46[[#This Row],[TIPO]]))</f>
        <v>#REF!</v>
      </c>
      <c r="C1994" s="419" t="e">
        <f>IF(Tabla46[[#This Row],[Tipos de Acciones]]="","",'Formulario PPGR1'!#REF!)</f>
        <v>#REF!</v>
      </c>
      <c r="D1994" s="419" t="e">
        <f>IF(Tabla46[[#This Row],[Tipos de Acciones]]="","",'Formulario PPGR1'!#REF!)</f>
        <v>#REF!</v>
      </c>
      <c r="E1994" s="419" t="e">
        <f>IF(Tabla46[[#This Row],[Tipos de Acciones]]="","",'Formulario PPGR1'!#REF!)</f>
        <v>#REF!</v>
      </c>
      <c r="F1994" s="419" t="e">
        <f>IF(Tabla46[[#This Row],[Tipos de Acciones]]="","",'Formulario PPGR1'!#REF!)</f>
        <v>#REF!</v>
      </c>
      <c r="G1994" s="416" t="s">
        <v>936</v>
      </c>
      <c r="H1994" s="416" t="s">
        <v>2221</v>
      </c>
      <c r="I1994" s="417" t="s">
        <v>2229</v>
      </c>
      <c r="J1994" s="416" t="s">
        <v>2229</v>
      </c>
      <c r="K1994" s="418" t="s">
        <v>2230</v>
      </c>
      <c r="L1994" s="416" t="s">
        <v>469</v>
      </c>
      <c r="M1994" s="316" t="s">
        <v>2341</v>
      </c>
      <c r="N1994" s="316" t="s">
        <v>1156</v>
      </c>
      <c r="O1994" s="415" t="s">
        <v>2200</v>
      </c>
      <c r="P1994" s="318" t="s">
        <v>1156</v>
      </c>
      <c r="Q1994" s="293" t="s">
        <v>2201</v>
      </c>
      <c r="R1994" s="293">
        <v>1</v>
      </c>
      <c r="S1994" s="517">
        <v>180000</v>
      </c>
      <c r="T1994" s="520" t="e">
        <f>+[1]!Tabla46[[#This Row],[Precio Unitario]]*[1]!Tabla46[[#This Row],[Cantidad de Insumos]]</f>
        <v>#REF!</v>
      </c>
      <c r="U1994" s="414">
        <v>263101</v>
      </c>
      <c r="V1994" s="328" t="s">
        <v>926</v>
      </c>
      <c r="W1994" s="420"/>
    </row>
    <row r="1995" spans="2:23" ht="18.75" hidden="1" customHeight="1" x14ac:dyDescent="0.2">
      <c r="B1995" s="419" t="e">
        <f>IF(Tabla46[[#This Row],[Tipos de Acciones]]="","",CONCATENATE(Tabla46[[#This Row],[POA]],".",Tabla46[[#This Row],[SRS]],".",Tabla46[[#This Row],[AREA]],".",Tabla46[[#This Row],[TIPO]]))</f>
        <v>#REF!</v>
      </c>
      <c r="C1995" s="419" t="e">
        <f>IF(Tabla46[[#This Row],[Tipos de Acciones]]="","",'Formulario PPGR1'!#REF!)</f>
        <v>#REF!</v>
      </c>
      <c r="D1995" s="419" t="e">
        <f>IF(Tabla46[[#This Row],[Tipos de Acciones]]="","",'Formulario PPGR1'!#REF!)</f>
        <v>#REF!</v>
      </c>
      <c r="E1995" s="419" t="e">
        <f>IF(Tabla46[[#This Row],[Tipos de Acciones]]="","",'Formulario PPGR1'!#REF!)</f>
        <v>#REF!</v>
      </c>
      <c r="F1995" s="419" t="e">
        <f>IF(Tabla46[[#This Row],[Tipos de Acciones]]="","",'Formulario PPGR1'!#REF!)</f>
        <v>#REF!</v>
      </c>
      <c r="G1995" s="416" t="s">
        <v>936</v>
      </c>
      <c r="H1995" s="416" t="s">
        <v>2221</v>
      </c>
      <c r="I1995" s="417" t="s">
        <v>2231</v>
      </c>
      <c r="J1995" s="416" t="s">
        <v>2231</v>
      </c>
      <c r="K1995" s="418" t="s">
        <v>2232</v>
      </c>
      <c r="L1995" s="416" t="s">
        <v>469</v>
      </c>
      <c r="M1995" s="316" t="s">
        <v>2341</v>
      </c>
      <c r="N1995" s="316" t="s">
        <v>1156</v>
      </c>
      <c r="O1995" s="415" t="s">
        <v>2200</v>
      </c>
      <c r="P1995" s="318" t="s">
        <v>1156</v>
      </c>
      <c r="Q1995" s="293" t="s">
        <v>2201</v>
      </c>
      <c r="R1995" s="293">
        <v>2</v>
      </c>
      <c r="S1995" s="517">
        <v>32099.97</v>
      </c>
      <c r="T1995" s="520" t="e">
        <f>+[1]!Tabla46[[#This Row],[Precio Unitario]]*[1]!Tabla46[[#This Row],[Cantidad de Insumos]]</f>
        <v>#REF!</v>
      </c>
      <c r="U1995" s="414">
        <v>239301</v>
      </c>
      <c r="V1995" s="328" t="s">
        <v>926</v>
      </c>
      <c r="W1995" s="420"/>
    </row>
    <row r="1996" spans="2:23" ht="18.75" hidden="1" customHeight="1" x14ac:dyDescent="0.2">
      <c r="B1996" s="419" t="e">
        <f>IF(Tabla46[[#This Row],[Tipos de Acciones]]="","",CONCATENATE(Tabla46[[#This Row],[POA]],".",Tabla46[[#This Row],[SRS]],".",Tabla46[[#This Row],[AREA]],".",Tabla46[[#This Row],[TIPO]]))</f>
        <v>#REF!</v>
      </c>
      <c r="C1996" s="419" t="e">
        <f>IF(Tabla46[[#This Row],[Tipos de Acciones]]="","",'Formulario PPGR1'!#REF!)</f>
        <v>#REF!</v>
      </c>
      <c r="D1996" s="419" t="e">
        <f>IF(Tabla46[[#This Row],[Tipos de Acciones]]="","",'Formulario PPGR1'!#REF!)</f>
        <v>#REF!</v>
      </c>
      <c r="E1996" s="419" t="e">
        <f>IF(Tabla46[[#This Row],[Tipos de Acciones]]="","",'Formulario PPGR1'!#REF!)</f>
        <v>#REF!</v>
      </c>
      <c r="F1996" s="419" t="e">
        <f>IF(Tabla46[[#This Row],[Tipos de Acciones]]="","",'Formulario PPGR1'!#REF!)</f>
        <v>#REF!</v>
      </c>
      <c r="G1996" s="416" t="s">
        <v>936</v>
      </c>
      <c r="H1996" s="416" t="s">
        <v>2221</v>
      </c>
      <c r="I1996" s="417" t="s">
        <v>2233</v>
      </c>
      <c r="J1996" s="416" t="s">
        <v>2234</v>
      </c>
      <c r="K1996" s="418" t="s">
        <v>2235</v>
      </c>
      <c r="L1996" s="416" t="s">
        <v>469</v>
      </c>
      <c r="M1996" s="316" t="s">
        <v>2341</v>
      </c>
      <c r="N1996" s="316" t="s">
        <v>1156</v>
      </c>
      <c r="O1996" s="415" t="s">
        <v>2200</v>
      </c>
      <c r="P1996" s="318" t="s">
        <v>1156</v>
      </c>
      <c r="Q1996" s="293" t="s">
        <v>2201</v>
      </c>
      <c r="R1996" s="293">
        <v>1</v>
      </c>
      <c r="S1996" s="517">
        <v>8270</v>
      </c>
      <c r="T1996" s="520" t="e">
        <f>+[1]!Tabla46[[#This Row],[Precio Unitario]]*[1]!Tabla46[[#This Row],[Cantidad de Insumos]]</f>
        <v>#REF!</v>
      </c>
      <c r="U1996" s="414">
        <v>239301</v>
      </c>
      <c r="V1996" s="328" t="s">
        <v>926</v>
      </c>
      <c r="W1996" s="420"/>
    </row>
    <row r="1997" spans="2:23" ht="18.75" hidden="1" customHeight="1" x14ac:dyDescent="0.2">
      <c r="B1997" s="419" t="e">
        <f>IF(Tabla46[[#This Row],[Tipos de Acciones]]="","",CONCATENATE(Tabla46[[#This Row],[POA]],".",Tabla46[[#This Row],[SRS]],".",Tabla46[[#This Row],[AREA]],".",Tabla46[[#This Row],[TIPO]]))</f>
        <v>#REF!</v>
      </c>
      <c r="C1997" s="419" t="e">
        <f>IF(Tabla46[[#This Row],[Tipos de Acciones]]="","",'Formulario PPGR1'!#REF!)</f>
        <v>#REF!</v>
      </c>
      <c r="D1997" s="419" t="e">
        <f>IF(Tabla46[[#This Row],[Tipos de Acciones]]="","",'Formulario PPGR1'!#REF!)</f>
        <v>#REF!</v>
      </c>
      <c r="E1997" s="419" t="e">
        <f>IF(Tabla46[[#This Row],[Tipos de Acciones]]="","",'Formulario PPGR1'!#REF!)</f>
        <v>#REF!</v>
      </c>
      <c r="F1997" s="419" t="e">
        <f>IF(Tabla46[[#This Row],[Tipos de Acciones]]="","",'Formulario PPGR1'!#REF!)</f>
        <v>#REF!</v>
      </c>
      <c r="G1997" s="416" t="s">
        <v>936</v>
      </c>
      <c r="H1997" s="416" t="s">
        <v>2221</v>
      </c>
      <c r="I1997" s="417" t="s">
        <v>2236</v>
      </c>
      <c r="J1997" s="416" t="s">
        <v>2236</v>
      </c>
      <c r="K1997" s="418" t="s">
        <v>2237</v>
      </c>
      <c r="L1997" s="416" t="s">
        <v>469</v>
      </c>
      <c r="M1997" s="316" t="s">
        <v>2341</v>
      </c>
      <c r="N1997" s="316" t="s">
        <v>1156</v>
      </c>
      <c r="O1997" s="415" t="s">
        <v>2200</v>
      </c>
      <c r="P1997" s="318" t="s">
        <v>1156</v>
      </c>
      <c r="Q1997" s="293" t="s">
        <v>2201</v>
      </c>
      <c r="R1997" s="293">
        <v>2</v>
      </c>
      <c r="S1997" s="517">
        <v>15733.33</v>
      </c>
      <c r="T1997" s="520" t="e">
        <f>+[1]!Tabla46[[#This Row],[Precio Unitario]]*[1]!Tabla46[[#This Row],[Cantidad de Insumos]]</f>
        <v>#REF!</v>
      </c>
      <c r="U1997" s="414">
        <v>239301</v>
      </c>
      <c r="V1997" s="328" t="s">
        <v>926</v>
      </c>
      <c r="W1997" s="420"/>
    </row>
    <row r="1998" spans="2:23" ht="18.75" hidden="1" customHeight="1" x14ac:dyDescent="0.2">
      <c r="B1998" s="419" t="e">
        <f>IF(Tabla46[[#This Row],[Tipos de Acciones]]="","",CONCATENATE(Tabla46[[#This Row],[POA]],".",Tabla46[[#This Row],[SRS]],".",Tabla46[[#This Row],[AREA]],".",Tabla46[[#This Row],[TIPO]]))</f>
        <v>#REF!</v>
      </c>
      <c r="C1998" s="419" t="e">
        <f>IF(Tabla46[[#This Row],[Tipos de Acciones]]="","",'Formulario PPGR1'!#REF!)</f>
        <v>#REF!</v>
      </c>
      <c r="D1998" s="419" t="e">
        <f>IF(Tabla46[[#This Row],[Tipos de Acciones]]="","",'Formulario PPGR1'!#REF!)</f>
        <v>#REF!</v>
      </c>
      <c r="E1998" s="419" t="e">
        <f>IF(Tabla46[[#This Row],[Tipos de Acciones]]="","",'Formulario PPGR1'!#REF!)</f>
        <v>#REF!</v>
      </c>
      <c r="F1998" s="419" t="e">
        <f>IF(Tabla46[[#This Row],[Tipos de Acciones]]="","",'Formulario PPGR1'!#REF!)</f>
        <v>#REF!</v>
      </c>
      <c r="G1998" s="416" t="s">
        <v>936</v>
      </c>
      <c r="H1998" s="416" t="s">
        <v>2221</v>
      </c>
      <c r="I1998" s="417" t="s">
        <v>2236</v>
      </c>
      <c r="J1998" s="416" t="s">
        <v>2236</v>
      </c>
      <c r="K1998" s="418" t="s">
        <v>2238</v>
      </c>
      <c r="L1998" s="416" t="s">
        <v>469</v>
      </c>
      <c r="M1998" s="316" t="s">
        <v>2341</v>
      </c>
      <c r="N1998" s="316" t="s">
        <v>1156</v>
      </c>
      <c r="O1998" s="415" t="s">
        <v>2200</v>
      </c>
      <c r="P1998" s="318" t="s">
        <v>1156</v>
      </c>
      <c r="Q1998" s="293" t="s">
        <v>2201</v>
      </c>
      <c r="R1998" s="293">
        <v>2</v>
      </c>
      <c r="S1998" s="517">
        <v>4500</v>
      </c>
      <c r="T1998" s="520" t="e">
        <f>+[1]!Tabla46[[#This Row],[Precio Unitario]]*[1]!Tabla46[[#This Row],[Cantidad de Insumos]]</f>
        <v>#REF!</v>
      </c>
      <c r="U1998" s="414">
        <v>239301</v>
      </c>
      <c r="V1998" s="328" t="s">
        <v>926</v>
      </c>
      <c r="W1998" s="420"/>
    </row>
    <row r="1999" spans="2:23" ht="18.75" hidden="1" customHeight="1" x14ac:dyDescent="0.2">
      <c r="B1999" s="419" t="e">
        <f>IF(Tabla46[[#This Row],[Tipos de Acciones]]="","",CONCATENATE(Tabla46[[#This Row],[POA]],".",Tabla46[[#This Row],[SRS]],".",Tabla46[[#This Row],[AREA]],".",Tabla46[[#This Row],[TIPO]]))</f>
        <v>#REF!</v>
      </c>
      <c r="C1999" s="419" t="e">
        <f>IF(Tabla46[[#This Row],[Tipos de Acciones]]="","",'Formulario PPGR1'!#REF!)</f>
        <v>#REF!</v>
      </c>
      <c r="D1999" s="419" t="e">
        <f>IF(Tabla46[[#This Row],[Tipos de Acciones]]="","",'Formulario PPGR1'!#REF!)</f>
        <v>#REF!</v>
      </c>
      <c r="E1999" s="419" t="e">
        <f>IF(Tabla46[[#This Row],[Tipos de Acciones]]="","",'Formulario PPGR1'!#REF!)</f>
        <v>#REF!</v>
      </c>
      <c r="F1999" s="419" t="e">
        <f>IF(Tabla46[[#This Row],[Tipos de Acciones]]="","",'Formulario PPGR1'!#REF!)</f>
        <v>#REF!</v>
      </c>
      <c r="G1999" s="416" t="s">
        <v>936</v>
      </c>
      <c r="H1999" s="416" t="s">
        <v>2221</v>
      </c>
      <c r="I1999" s="417" t="s">
        <v>2236</v>
      </c>
      <c r="J1999" s="416" t="s">
        <v>2236</v>
      </c>
      <c r="K1999" s="418" t="s">
        <v>2239</v>
      </c>
      <c r="L1999" s="416" t="s">
        <v>469</v>
      </c>
      <c r="M1999" s="316" t="s">
        <v>2341</v>
      </c>
      <c r="N1999" s="316" t="s">
        <v>1156</v>
      </c>
      <c r="O1999" s="415" t="s">
        <v>2200</v>
      </c>
      <c r="P1999" s="318" t="s">
        <v>1156</v>
      </c>
      <c r="Q1999" s="293" t="s">
        <v>2201</v>
      </c>
      <c r="R1999" s="293">
        <v>2</v>
      </c>
      <c r="S1999" s="517">
        <v>15733.33</v>
      </c>
      <c r="T1999" s="520" t="e">
        <f>+[1]!Tabla46[[#This Row],[Precio Unitario]]*[1]!Tabla46[[#This Row],[Cantidad de Insumos]]</f>
        <v>#REF!</v>
      </c>
      <c r="U1999" s="414">
        <v>239301</v>
      </c>
      <c r="V1999" s="328" t="s">
        <v>926</v>
      </c>
      <c r="W1999" s="420"/>
    </row>
    <row r="2000" spans="2:23" ht="18.75" hidden="1" customHeight="1" x14ac:dyDescent="0.2">
      <c r="B2000" s="419" t="e">
        <f>IF(Tabla46[[#This Row],[Tipos de Acciones]]="","",CONCATENATE(Tabla46[[#This Row],[POA]],".",Tabla46[[#This Row],[SRS]],".",Tabla46[[#This Row],[AREA]],".",Tabla46[[#This Row],[TIPO]]))</f>
        <v>#REF!</v>
      </c>
      <c r="C2000" s="419" t="e">
        <f>IF(Tabla46[[#This Row],[Tipos de Acciones]]="","",'Formulario PPGR1'!#REF!)</f>
        <v>#REF!</v>
      </c>
      <c r="D2000" s="419" t="e">
        <f>IF(Tabla46[[#This Row],[Tipos de Acciones]]="","",'Formulario PPGR1'!#REF!)</f>
        <v>#REF!</v>
      </c>
      <c r="E2000" s="419" t="e">
        <f>IF(Tabla46[[#This Row],[Tipos de Acciones]]="","",'Formulario PPGR1'!#REF!)</f>
        <v>#REF!</v>
      </c>
      <c r="F2000" s="419" t="e">
        <f>IF(Tabla46[[#This Row],[Tipos de Acciones]]="","",'Formulario PPGR1'!#REF!)</f>
        <v>#REF!</v>
      </c>
      <c r="G2000" s="416" t="s">
        <v>936</v>
      </c>
      <c r="H2000" s="416" t="s">
        <v>2221</v>
      </c>
      <c r="I2000" s="417" t="s">
        <v>2236</v>
      </c>
      <c r="J2000" s="416" t="s">
        <v>2236</v>
      </c>
      <c r="K2000" s="418" t="s">
        <v>2240</v>
      </c>
      <c r="L2000" s="416" t="s">
        <v>469</v>
      </c>
      <c r="M2000" s="316" t="s">
        <v>2341</v>
      </c>
      <c r="N2000" s="316" t="s">
        <v>1156</v>
      </c>
      <c r="O2000" s="415" t="s">
        <v>2200</v>
      </c>
      <c r="P2000" s="318" t="s">
        <v>1156</v>
      </c>
      <c r="Q2000" s="293" t="s">
        <v>2201</v>
      </c>
      <c r="R2000" s="293">
        <v>2</v>
      </c>
      <c r="S2000" s="517">
        <v>4500</v>
      </c>
      <c r="T2000" s="520" t="e">
        <f>+[1]!Tabla46[[#This Row],[Precio Unitario]]*[1]!Tabla46[[#This Row],[Cantidad de Insumos]]</f>
        <v>#REF!</v>
      </c>
      <c r="U2000" s="414">
        <v>239301</v>
      </c>
      <c r="V2000" s="328" t="s">
        <v>926</v>
      </c>
      <c r="W2000" s="420"/>
    </row>
    <row r="2001" spans="2:23" ht="18.75" hidden="1" customHeight="1" x14ac:dyDescent="0.2">
      <c r="B2001" s="419" t="e">
        <f>IF(Tabla46[[#This Row],[Tipos de Acciones]]="","",CONCATENATE(Tabla46[[#This Row],[POA]],".",Tabla46[[#This Row],[SRS]],".",Tabla46[[#This Row],[AREA]],".",Tabla46[[#This Row],[TIPO]]))</f>
        <v>#REF!</v>
      </c>
      <c r="C2001" s="419" t="e">
        <f>IF(Tabla46[[#This Row],[Tipos de Acciones]]="","",'Formulario PPGR1'!#REF!)</f>
        <v>#REF!</v>
      </c>
      <c r="D2001" s="419" t="e">
        <f>IF(Tabla46[[#This Row],[Tipos de Acciones]]="","",'Formulario PPGR1'!#REF!)</f>
        <v>#REF!</v>
      </c>
      <c r="E2001" s="419" t="e">
        <f>IF(Tabla46[[#This Row],[Tipos de Acciones]]="","",'Formulario PPGR1'!#REF!)</f>
        <v>#REF!</v>
      </c>
      <c r="F2001" s="419" t="e">
        <f>IF(Tabla46[[#This Row],[Tipos de Acciones]]="","",'Formulario PPGR1'!#REF!)</f>
        <v>#REF!</v>
      </c>
      <c r="G2001" s="416" t="s">
        <v>936</v>
      </c>
      <c r="H2001" s="416" t="s">
        <v>2221</v>
      </c>
      <c r="I2001" s="417" t="s">
        <v>2241</v>
      </c>
      <c r="J2001" s="416" t="s">
        <v>2241</v>
      </c>
      <c r="K2001" s="418" t="s">
        <v>2242</v>
      </c>
      <c r="L2001" s="416" t="s">
        <v>469</v>
      </c>
      <c r="M2001" s="316" t="s">
        <v>2341</v>
      </c>
      <c r="N2001" s="316" t="s">
        <v>1156</v>
      </c>
      <c r="O2001" s="415" t="s">
        <v>2200</v>
      </c>
      <c r="P2001" s="318" t="s">
        <v>1156</v>
      </c>
      <c r="Q2001" s="293" t="s">
        <v>2201</v>
      </c>
      <c r="R2001" s="293">
        <v>2</v>
      </c>
      <c r="S2001" s="517">
        <v>980</v>
      </c>
      <c r="T2001" s="520" t="e">
        <f>+[1]!Tabla46[[#This Row],[Precio Unitario]]*[1]!Tabla46[[#This Row],[Cantidad de Insumos]]</f>
        <v>#REF!</v>
      </c>
      <c r="U2001" s="414">
        <v>239301</v>
      </c>
      <c r="V2001" s="328" t="s">
        <v>926</v>
      </c>
      <c r="W2001" s="420"/>
    </row>
    <row r="2002" spans="2:23" ht="18.75" hidden="1" customHeight="1" x14ac:dyDescent="0.2">
      <c r="B2002" s="419" t="e">
        <f>IF(Tabla46[[#This Row],[Tipos de Acciones]]="","",CONCATENATE(Tabla46[[#This Row],[POA]],".",Tabla46[[#This Row],[SRS]],".",Tabla46[[#This Row],[AREA]],".",Tabla46[[#This Row],[TIPO]]))</f>
        <v>#REF!</v>
      </c>
      <c r="C2002" s="419" t="e">
        <f>IF(Tabla46[[#This Row],[Tipos de Acciones]]="","",'Formulario PPGR1'!#REF!)</f>
        <v>#REF!</v>
      </c>
      <c r="D2002" s="419" t="e">
        <f>IF(Tabla46[[#This Row],[Tipos de Acciones]]="","",'Formulario PPGR1'!#REF!)</f>
        <v>#REF!</v>
      </c>
      <c r="E2002" s="419" t="e">
        <f>IF(Tabla46[[#This Row],[Tipos de Acciones]]="","",'Formulario PPGR1'!#REF!)</f>
        <v>#REF!</v>
      </c>
      <c r="F2002" s="419" t="e">
        <f>IF(Tabla46[[#This Row],[Tipos de Acciones]]="","",'Formulario PPGR1'!#REF!)</f>
        <v>#REF!</v>
      </c>
      <c r="G2002" s="416" t="s">
        <v>936</v>
      </c>
      <c r="H2002" s="416" t="s">
        <v>2221</v>
      </c>
      <c r="I2002" s="417" t="s">
        <v>2241</v>
      </c>
      <c r="J2002" s="416" t="s">
        <v>2241</v>
      </c>
      <c r="K2002" s="418" t="s">
        <v>2243</v>
      </c>
      <c r="L2002" s="416" t="s">
        <v>469</v>
      </c>
      <c r="M2002" s="316" t="s">
        <v>2341</v>
      </c>
      <c r="N2002" s="316" t="s">
        <v>1156</v>
      </c>
      <c r="O2002" s="415" t="s">
        <v>2200</v>
      </c>
      <c r="P2002" s="318" t="s">
        <v>1156</v>
      </c>
      <c r="Q2002" s="293" t="s">
        <v>2201</v>
      </c>
      <c r="R2002" s="293">
        <v>2</v>
      </c>
      <c r="S2002" s="517">
        <v>3520</v>
      </c>
      <c r="T2002" s="520" t="e">
        <f>+[1]!Tabla46[[#This Row],[Precio Unitario]]*[1]!Tabla46[[#This Row],[Cantidad de Insumos]]</f>
        <v>#REF!</v>
      </c>
      <c r="U2002" s="414">
        <v>239301</v>
      </c>
      <c r="V2002" s="328" t="s">
        <v>926</v>
      </c>
      <c r="W2002" s="420"/>
    </row>
    <row r="2003" spans="2:23" ht="18.75" hidden="1" customHeight="1" x14ac:dyDescent="0.2">
      <c r="B2003" s="419" t="e">
        <f>IF(Tabla46[[#This Row],[Tipos de Acciones]]="","",CONCATENATE(Tabla46[[#This Row],[POA]],".",Tabla46[[#This Row],[SRS]],".",Tabla46[[#This Row],[AREA]],".",Tabla46[[#This Row],[TIPO]]))</f>
        <v>#REF!</v>
      </c>
      <c r="C2003" s="419" t="e">
        <f>IF(Tabla46[[#This Row],[Tipos de Acciones]]="","",'Formulario PPGR1'!#REF!)</f>
        <v>#REF!</v>
      </c>
      <c r="D2003" s="419" t="e">
        <f>IF(Tabla46[[#This Row],[Tipos de Acciones]]="","",'Formulario PPGR1'!#REF!)</f>
        <v>#REF!</v>
      </c>
      <c r="E2003" s="419" t="e">
        <f>IF(Tabla46[[#This Row],[Tipos de Acciones]]="","",'Formulario PPGR1'!#REF!)</f>
        <v>#REF!</v>
      </c>
      <c r="F2003" s="419" t="e">
        <f>IF(Tabla46[[#This Row],[Tipos de Acciones]]="","",'Formulario PPGR1'!#REF!)</f>
        <v>#REF!</v>
      </c>
      <c r="G2003" s="416" t="s">
        <v>936</v>
      </c>
      <c r="H2003" s="416" t="s">
        <v>2221</v>
      </c>
      <c r="I2003" s="417" t="s">
        <v>2244</v>
      </c>
      <c r="J2003" s="416" t="s">
        <v>2244</v>
      </c>
      <c r="K2003" s="418" t="s">
        <v>2245</v>
      </c>
      <c r="L2003" s="416" t="s">
        <v>469</v>
      </c>
      <c r="M2003" s="316" t="s">
        <v>2341</v>
      </c>
      <c r="N2003" s="316" t="s">
        <v>1156</v>
      </c>
      <c r="O2003" s="415" t="s">
        <v>2200</v>
      </c>
      <c r="P2003" s="318" t="s">
        <v>1156</v>
      </c>
      <c r="Q2003" s="293" t="s">
        <v>2201</v>
      </c>
      <c r="R2003" s="293">
        <v>1</v>
      </c>
      <c r="S2003" s="517">
        <v>14666.65</v>
      </c>
      <c r="T2003" s="520" t="e">
        <f>+[1]!Tabla46[[#This Row],[Precio Unitario]]*[1]!Tabla46[[#This Row],[Cantidad de Insumos]]</f>
        <v>#REF!</v>
      </c>
      <c r="U2003" s="414">
        <v>239601</v>
      </c>
      <c r="V2003" s="328" t="s">
        <v>926</v>
      </c>
      <c r="W2003" s="420"/>
    </row>
    <row r="2004" spans="2:23" ht="18.75" hidden="1" customHeight="1" x14ac:dyDescent="0.2">
      <c r="B2004" s="419" t="e">
        <f>IF(Tabla46[[#This Row],[Tipos de Acciones]]="","",CONCATENATE(Tabla46[[#This Row],[POA]],".",Tabla46[[#This Row],[SRS]],".",Tabla46[[#This Row],[AREA]],".",Tabla46[[#This Row],[TIPO]]))</f>
        <v>#REF!</v>
      </c>
      <c r="C2004" s="419" t="e">
        <f>IF(Tabla46[[#This Row],[Tipos de Acciones]]="","",'Formulario PPGR1'!#REF!)</f>
        <v>#REF!</v>
      </c>
      <c r="D2004" s="419" t="e">
        <f>IF(Tabla46[[#This Row],[Tipos de Acciones]]="","",'Formulario PPGR1'!#REF!)</f>
        <v>#REF!</v>
      </c>
      <c r="E2004" s="419" t="e">
        <f>IF(Tabla46[[#This Row],[Tipos de Acciones]]="","",'Formulario PPGR1'!#REF!)</f>
        <v>#REF!</v>
      </c>
      <c r="F2004" s="419" t="e">
        <f>IF(Tabla46[[#This Row],[Tipos de Acciones]]="","",'Formulario PPGR1'!#REF!)</f>
        <v>#REF!</v>
      </c>
      <c r="G2004" s="416" t="s">
        <v>936</v>
      </c>
      <c r="H2004" s="416" t="s">
        <v>2221</v>
      </c>
      <c r="I2004" s="417" t="s">
        <v>2246</v>
      </c>
      <c r="J2004" s="416" t="s">
        <v>2246</v>
      </c>
      <c r="K2004" s="418" t="s">
        <v>2247</v>
      </c>
      <c r="L2004" s="416" t="s">
        <v>469</v>
      </c>
      <c r="M2004" s="316" t="s">
        <v>2341</v>
      </c>
      <c r="N2004" s="316" t="s">
        <v>1156</v>
      </c>
      <c r="O2004" s="415" t="s">
        <v>2200</v>
      </c>
      <c r="P2004" s="318" t="s">
        <v>1156</v>
      </c>
      <c r="Q2004" s="293" t="s">
        <v>2201</v>
      </c>
      <c r="R2004" s="293">
        <v>1</v>
      </c>
      <c r="S2004" s="517">
        <v>257712</v>
      </c>
      <c r="T2004" s="520" t="e">
        <f>+[1]!Tabla46[[#This Row],[Precio Unitario]]*[1]!Tabla46[[#This Row],[Cantidad de Insumos]]</f>
        <v>#REF!</v>
      </c>
      <c r="U2004" s="414">
        <v>261401</v>
      </c>
      <c r="V2004" s="328" t="s">
        <v>926</v>
      </c>
      <c r="W2004" s="420"/>
    </row>
    <row r="2005" spans="2:23" ht="18.75" hidden="1" customHeight="1" x14ac:dyDescent="0.2">
      <c r="B2005" s="419" t="e">
        <f>IF(Tabla46[[#This Row],[Tipos de Acciones]]="","",CONCATENATE(Tabla46[[#This Row],[POA]],".",Tabla46[[#This Row],[SRS]],".",Tabla46[[#This Row],[AREA]],".",Tabla46[[#This Row],[TIPO]]))</f>
        <v>#REF!</v>
      </c>
      <c r="C2005" s="419" t="e">
        <f>IF(Tabla46[[#This Row],[Tipos de Acciones]]="","",'Formulario PPGR1'!#REF!)</f>
        <v>#REF!</v>
      </c>
      <c r="D2005" s="419" t="e">
        <f>IF(Tabla46[[#This Row],[Tipos de Acciones]]="","",'Formulario PPGR1'!#REF!)</f>
        <v>#REF!</v>
      </c>
      <c r="E2005" s="419" t="e">
        <f>IF(Tabla46[[#This Row],[Tipos de Acciones]]="","",'Formulario PPGR1'!#REF!)</f>
        <v>#REF!</v>
      </c>
      <c r="F2005" s="419" t="e">
        <f>IF(Tabla46[[#This Row],[Tipos de Acciones]]="","",'Formulario PPGR1'!#REF!)</f>
        <v>#REF!</v>
      </c>
      <c r="G2005" s="416" t="s">
        <v>936</v>
      </c>
      <c r="H2005" s="416" t="s">
        <v>2209</v>
      </c>
      <c r="I2005" s="417" t="s">
        <v>2200</v>
      </c>
      <c r="J2005" s="416" t="s">
        <v>2248</v>
      </c>
      <c r="K2005" s="418" t="s">
        <v>2248</v>
      </c>
      <c r="L2005" s="416" t="s">
        <v>469</v>
      </c>
      <c r="M2005" s="316" t="s">
        <v>2341</v>
      </c>
      <c r="N2005" s="316" t="s">
        <v>1156</v>
      </c>
      <c r="O2005" s="415" t="s">
        <v>2200</v>
      </c>
      <c r="P2005" s="318" t="s">
        <v>1156</v>
      </c>
      <c r="Q2005" s="293" t="s">
        <v>2201</v>
      </c>
      <c r="R2005" s="293">
        <v>1</v>
      </c>
      <c r="S2005" s="517">
        <v>30000</v>
      </c>
      <c r="T2005" s="520" t="e">
        <f>+[1]!Tabla46[[#This Row],[Precio Unitario]]*[1]!Tabla46[[#This Row],[Cantidad de Insumos]]</f>
        <v>#REF!</v>
      </c>
      <c r="U2005" s="414">
        <v>265801</v>
      </c>
      <c r="V2005" s="328" t="s">
        <v>926</v>
      </c>
      <c r="W2005" s="420"/>
    </row>
    <row r="2006" spans="2:23" ht="18.75" hidden="1" customHeight="1" x14ac:dyDescent="0.2">
      <c r="B2006" s="419" t="e">
        <f>IF(Tabla46[[#This Row],[Tipos de Acciones]]="","",CONCATENATE(Tabla46[[#This Row],[POA]],".",Tabla46[[#This Row],[SRS]],".",Tabla46[[#This Row],[AREA]],".",Tabla46[[#This Row],[TIPO]]))</f>
        <v>#REF!</v>
      </c>
      <c r="C2006" s="419" t="e">
        <f>IF(Tabla46[[#This Row],[Tipos de Acciones]]="","",'Formulario PPGR1'!#REF!)</f>
        <v>#REF!</v>
      </c>
      <c r="D2006" s="419" t="e">
        <f>IF(Tabla46[[#This Row],[Tipos de Acciones]]="","",'Formulario PPGR1'!#REF!)</f>
        <v>#REF!</v>
      </c>
      <c r="E2006" s="419" t="e">
        <f>IF(Tabla46[[#This Row],[Tipos de Acciones]]="","",'Formulario PPGR1'!#REF!)</f>
        <v>#REF!</v>
      </c>
      <c r="F2006" s="419" t="e">
        <f>IF(Tabla46[[#This Row],[Tipos de Acciones]]="","",'Formulario PPGR1'!#REF!)</f>
        <v>#REF!</v>
      </c>
      <c r="G2006" s="416" t="s">
        <v>934</v>
      </c>
      <c r="H2006" s="416" t="s">
        <v>2209</v>
      </c>
      <c r="I2006" s="417" t="s">
        <v>2200</v>
      </c>
      <c r="J2006" s="416" t="s">
        <v>2248</v>
      </c>
      <c r="K2006" s="418" t="s">
        <v>2248</v>
      </c>
      <c r="L2006" s="416" t="s">
        <v>469</v>
      </c>
      <c r="M2006" s="316" t="s">
        <v>2341</v>
      </c>
      <c r="N2006" s="316" t="s">
        <v>1156</v>
      </c>
      <c r="O2006" s="415" t="s">
        <v>2200</v>
      </c>
      <c r="P2006" s="318" t="s">
        <v>1156</v>
      </c>
      <c r="Q2006" s="293" t="s">
        <v>2201</v>
      </c>
      <c r="R2006" s="293">
        <v>3</v>
      </c>
      <c r="S2006" s="517">
        <v>5000</v>
      </c>
      <c r="T2006" s="520" t="e">
        <f>+[1]!Tabla46[[#This Row],[Precio Unitario]]*[1]!Tabla46[[#This Row],[Cantidad de Insumos]]</f>
        <v>#REF!</v>
      </c>
      <c r="U2006" s="414">
        <v>265801</v>
      </c>
      <c r="V2006" s="328" t="s">
        <v>926</v>
      </c>
      <c r="W2006" s="420"/>
    </row>
    <row r="2007" spans="2:23" ht="18.75" hidden="1" customHeight="1" x14ac:dyDescent="0.2">
      <c r="B2007" s="419" t="e">
        <f>IF(Tabla46[[#This Row],[Tipos de Acciones]]="","",CONCATENATE(Tabla46[[#This Row],[POA]],".",Tabla46[[#This Row],[SRS]],".",Tabla46[[#This Row],[AREA]],".",Tabla46[[#This Row],[TIPO]]))</f>
        <v>#REF!</v>
      </c>
      <c r="C2007" s="419" t="e">
        <f>IF(Tabla46[[#This Row],[Tipos de Acciones]]="","",'Formulario PPGR1'!#REF!)</f>
        <v>#REF!</v>
      </c>
      <c r="D2007" s="419" t="e">
        <f>IF(Tabla46[[#This Row],[Tipos de Acciones]]="","",'Formulario PPGR1'!#REF!)</f>
        <v>#REF!</v>
      </c>
      <c r="E2007" s="419" t="e">
        <f>IF(Tabla46[[#This Row],[Tipos de Acciones]]="","",'Formulario PPGR1'!#REF!)</f>
        <v>#REF!</v>
      </c>
      <c r="F2007" s="419" t="e">
        <f>IF(Tabla46[[#This Row],[Tipos de Acciones]]="","",'Formulario PPGR1'!#REF!)</f>
        <v>#REF!</v>
      </c>
      <c r="G2007" s="416" t="s">
        <v>936</v>
      </c>
      <c r="H2007" s="416" t="s">
        <v>2206</v>
      </c>
      <c r="I2007" s="417" t="s">
        <v>2212</v>
      </c>
      <c r="J2007" s="416" t="s">
        <v>2212</v>
      </c>
      <c r="K2007" s="418" t="s">
        <v>2213</v>
      </c>
      <c r="L2007" s="416" t="s">
        <v>469</v>
      </c>
      <c r="M2007" s="316" t="s">
        <v>2342</v>
      </c>
      <c r="N2007" s="316" t="s">
        <v>1156</v>
      </c>
      <c r="O2007" s="415" t="s">
        <v>2200</v>
      </c>
      <c r="P2007" s="318" t="s">
        <v>1156</v>
      </c>
      <c r="Q2007" s="293" t="s">
        <v>2201</v>
      </c>
      <c r="R2007" s="293">
        <v>1</v>
      </c>
      <c r="S2007" s="517">
        <v>56050</v>
      </c>
      <c r="T2007" s="520" t="e">
        <f>+[1]!Tabla46[[#This Row],[Precio Unitario]]*[1]!Tabla46[[#This Row],[Cantidad de Insumos]]</f>
        <v>#REF!</v>
      </c>
      <c r="U2007" s="414">
        <v>261301</v>
      </c>
      <c r="V2007" s="328" t="s">
        <v>926</v>
      </c>
      <c r="W2007" s="420"/>
    </row>
    <row r="2008" spans="2:23" ht="18.75" hidden="1" customHeight="1" x14ac:dyDescent="0.2">
      <c r="B2008" s="419" t="e">
        <f>IF(Tabla46[[#This Row],[Tipos de Acciones]]="","",CONCATENATE(Tabla46[[#This Row],[POA]],".",Tabla46[[#This Row],[SRS]],".",Tabla46[[#This Row],[AREA]],".",Tabla46[[#This Row],[TIPO]]))</f>
        <v>#REF!</v>
      </c>
      <c r="C2008" s="419" t="e">
        <f>IF(Tabla46[[#This Row],[Tipos de Acciones]]="","",'Formulario PPGR1'!#REF!)</f>
        <v>#REF!</v>
      </c>
      <c r="D2008" s="419" t="e">
        <f>IF(Tabla46[[#This Row],[Tipos de Acciones]]="","",'Formulario PPGR1'!#REF!)</f>
        <v>#REF!</v>
      </c>
      <c r="E2008" s="419" t="e">
        <f>IF(Tabla46[[#This Row],[Tipos de Acciones]]="","",'Formulario PPGR1'!#REF!)</f>
        <v>#REF!</v>
      </c>
      <c r="F2008" s="419" t="e">
        <f>IF(Tabla46[[#This Row],[Tipos de Acciones]]="","",'Formulario PPGR1'!#REF!)</f>
        <v>#REF!</v>
      </c>
      <c r="G2008" s="416" t="s">
        <v>934</v>
      </c>
      <c r="H2008" s="416" t="s">
        <v>2206</v>
      </c>
      <c r="I2008" s="417" t="s">
        <v>2212</v>
      </c>
      <c r="J2008" s="416" t="s">
        <v>2212</v>
      </c>
      <c r="K2008" s="418" t="s">
        <v>2213</v>
      </c>
      <c r="L2008" s="416" t="s">
        <v>469</v>
      </c>
      <c r="M2008" s="316" t="s">
        <v>2342</v>
      </c>
      <c r="N2008" s="316" t="s">
        <v>1156</v>
      </c>
      <c r="O2008" s="415" t="s">
        <v>2200</v>
      </c>
      <c r="P2008" s="318" t="s">
        <v>1156</v>
      </c>
      <c r="Q2008" s="293" t="s">
        <v>2201</v>
      </c>
      <c r="R2008" s="293">
        <v>3</v>
      </c>
      <c r="S2008" s="517">
        <v>56050</v>
      </c>
      <c r="T2008" s="520" t="e">
        <f>+[1]!Tabla46[[#This Row],[Precio Unitario]]*[1]!Tabla46[[#This Row],[Cantidad de Insumos]]</f>
        <v>#REF!</v>
      </c>
      <c r="U2008" s="414">
        <v>261301</v>
      </c>
      <c r="V2008" s="328" t="s">
        <v>926</v>
      </c>
      <c r="W2008" s="420"/>
    </row>
    <row r="2009" spans="2:23" ht="18.75" hidden="1" customHeight="1" x14ac:dyDescent="0.2">
      <c r="B2009" s="419" t="e">
        <f>IF(Tabla46[[#This Row],[Tipos de Acciones]]="","",CONCATENATE(Tabla46[[#This Row],[POA]],".",Tabla46[[#This Row],[SRS]],".",Tabla46[[#This Row],[AREA]],".",Tabla46[[#This Row],[TIPO]]))</f>
        <v>#REF!</v>
      </c>
      <c r="C2009" s="419" t="e">
        <f>IF(Tabla46[[#This Row],[Tipos de Acciones]]="","",'Formulario PPGR1'!#REF!)</f>
        <v>#REF!</v>
      </c>
      <c r="D2009" s="419" t="e">
        <f>IF(Tabla46[[#This Row],[Tipos de Acciones]]="","",'Formulario PPGR1'!#REF!)</f>
        <v>#REF!</v>
      </c>
      <c r="E2009" s="419" t="e">
        <f>IF(Tabla46[[#This Row],[Tipos de Acciones]]="","",'Formulario PPGR1'!#REF!)</f>
        <v>#REF!</v>
      </c>
      <c r="F2009" s="419" t="e">
        <f>IF(Tabla46[[#This Row],[Tipos de Acciones]]="","",'Formulario PPGR1'!#REF!)</f>
        <v>#REF!</v>
      </c>
      <c r="G2009" s="416" t="s">
        <v>936</v>
      </c>
      <c r="H2009" s="416" t="s">
        <v>2215</v>
      </c>
      <c r="I2009" s="417" t="s">
        <v>2216</v>
      </c>
      <c r="J2009" s="416" t="s">
        <v>2216</v>
      </c>
      <c r="K2009" s="418" t="s">
        <v>2217</v>
      </c>
      <c r="L2009" s="416" t="s">
        <v>469</v>
      </c>
      <c r="M2009" s="316" t="s">
        <v>2342</v>
      </c>
      <c r="N2009" s="316" t="s">
        <v>1156</v>
      </c>
      <c r="O2009" s="415" t="s">
        <v>2200</v>
      </c>
      <c r="P2009" s="318" t="s">
        <v>1156</v>
      </c>
      <c r="Q2009" s="293" t="s">
        <v>2201</v>
      </c>
      <c r="R2009" s="293">
        <v>1</v>
      </c>
      <c r="S2009" s="517">
        <v>15000</v>
      </c>
      <c r="T2009" s="520" t="e">
        <f>+[1]!Tabla46[[#This Row],[Precio Unitario]]*[1]!Tabla46[[#This Row],[Cantidad de Insumos]]</f>
        <v>#REF!</v>
      </c>
      <c r="U2009" s="414">
        <v>239601</v>
      </c>
      <c r="V2009" s="328" t="s">
        <v>926</v>
      </c>
      <c r="W2009" s="420"/>
    </row>
    <row r="2010" spans="2:23" ht="18.75" hidden="1" customHeight="1" x14ac:dyDescent="0.2">
      <c r="B2010" s="419" t="e">
        <f>IF(Tabla46[[#This Row],[Tipos de Acciones]]="","",CONCATENATE(Tabla46[[#This Row],[POA]],".",Tabla46[[#This Row],[SRS]],".",Tabla46[[#This Row],[AREA]],".",Tabla46[[#This Row],[TIPO]]))</f>
        <v>#REF!</v>
      </c>
      <c r="C2010" s="419" t="e">
        <f>IF(Tabla46[[#This Row],[Tipos de Acciones]]="","",'Formulario PPGR1'!#REF!)</f>
        <v>#REF!</v>
      </c>
      <c r="D2010" s="419" t="e">
        <f>IF(Tabla46[[#This Row],[Tipos de Acciones]]="","",'Formulario PPGR1'!#REF!)</f>
        <v>#REF!</v>
      </c>
      <c r="E2010" s="419" t="e">
        <f>IF(Tabla46[[#This Row],[Tipos de Acciones]]="","",'Formulario PPGR1'!#REF!)</f>
        <v>#REF!</v>
      </c>
      <c r="F2010" s="419" t="e">
        <f>IF(Tabla46[[#This Row],[Tipos de Acciones]]="","",'Formulario PPGR1'!#REF!)</f>
        <v>#REF!</v>
      </c>
      <c r="G2010" s="416" t="s">
        <v>936</v>
      </c>
      <c r="H2010" s="416" t="s">
        <v>2218</v>
      </c>
      <c r="I2010" s="417" t="s">
        <v>2219</v>
      </c>
      <c r="J2010" s="416" t="s">
        <v>2219</v>
      </c>
      <c r="K2010" s="418" t="s">
        <v>2220</v>
      </c>
      <c r="L2010" s="416" t="s">
        <v>469</v>
      </c>
      <c r="M2010" s="316" t="s">
        <v>2342</v>
      </c>
      <c r="N2010" s="316" t="s">
        <v>1156</v>
      </c>
      <c r="O2010" s="415" t="s">
        <v>2200</v>
      </c>
      <c r="P2010" s="318" t="s">
        <v>1156</v>
      </c>
      <c r="Q2010" s="293" t="s">
        <v>2201</v>
      </c>
      <c r="R2010" s="293">
        <v>2</v>
      </c>
      <c r="S2010" s="517">
        <v>8600</v>
      </c>
      <c r="T2010" s="520" t="e">
        <f>+[1]!Tabla46[[#This Row],[Precio Unitario]]*[1]!Tabla46[[#This Row],[Cantidad de Insumos]]</f>
        <v>#REF!</v>
      </c>
      <c r="U2010" s="414">
        <v>239601</v>
      </c>
      <c r="V2010" s="328" t="s">
        <v>926</v>
      </c>
      <c r="W2010" s="420"/>
    </row>
    <row r="2011" spans="2:23" ht="18.75" hidden="1" customHeight="1" x14ac:dyDescent="0.2">
      <c r="B2011" s="419" t="e">
        <f>IF(Tabla46[[#This Row],[Tipos de Acciones]]="","",CONCATENATE(Tabla46[[#This Row],[POA]],".",Tabla46[[#This Row],[SRS]],".",Tabla46[[#This Row],[AREA]],".",Tabla46[[#This Row],[TIPO]]))</f>
        <v>#REF!</v>
      </c>
      <c r="C2011" s="419" t="e">
        <f>IF(Tabla46[[#This Row],[Tipos de Acciones]]="","",'Formulario PPGR1'!#REF!)</f>
        <v>#REF!</v>
      </c>
      <c r="D2011" s="419" t="e">
        <f>IF(Tabla46[[#This Row],[Tipos de Acciones]]="","",'Formulario PPGR1'!#REF!)</f>
        <v>#REF!</v>
      </c>
      <c r="E2011" s="419" t="e">
        <f>IF(Tabla46[[#This Row],[Tipos de Acciones]]="","",'Formulario PPGR1'!#REF!)</f>
        <v>#REF!</v>
      </c>
      <c r="F2011" s="419" t="e">
        <f>IF(Tabla46[[#This Row],[Tipos de Acciones]]="","",'Formulario PPGR1'!#REF!)</f>
        <v>#REF!</v>
      </c>
      <c r="G2011" s="416" t="s">
        <v>936</v>
      </c>
      <c r="H2011" s="416" t="s">
        <v>2221</v>
      </c>
      <c r="I2011" s="417" t="s">
        <v>2222</v>
      </c>
      <c r="J2011" s="416" t="s">
        <v>2222</v>
      </c>
      <c r="K2011" s="418" t="s">
        <v>2223</v>
      </c>
      <c r="L2011" s="416" t="s">
        <v>469</v>
      </c>
      <c r="M2011" s="316" t="s">
        <v>2342</v>
      </c>
      <c r="N2011" s="316" t="s">
        <v>1156</v>
      </c>
      <c r="O2011" s="415" t="s">
        <v>2200</v>
      </c>
      <c r="P2011" s="318" t="s">
        <v>1156</v>
      </c>
      <c r="Q2011" s="293" t="s">
        <v>2201</v>
      </c>
      <c r="R2011" s="293">
        <v>2</v>
      </c>
      <c r="S2011" s="517">
        <v>43660</v>
      </c>
      <c r="T2011" s="520" t="e">
        <f>+[1]!Tabla46[[#This Row],[Precio Unitario]]*[1]!Tabla46[[#This Row],[Cantidad de Insumos]]</f>
        <v>#REF!</v>
      </c>
      <c r="U2011" s="414">
        <v>261901</v>
      </c>
      <c r="V2011" s="328" t="s">
        <v>926</v>
      </c>
      <c r="W2011" s="420"/>
    </row>
    <row r="2012" spans="2:23" ht="18.75" hidden="1" customHeight="1" x14ac:dyDescent="0.2">
      <c r="B2012" s="419" t="e">
        <f>IF(Tabla46[[#This Row],[Tipos de Acciones]]="","",CONCATENATE(Tabla46[[#This Row],[POA]],".",Tabla46[[#This Row],[SRS]],".",Tabla46[[#This Row],[AREA]],".",Tabla46[[#This Row],[TIPO]]))</f>
        <v>#REF!</v>
      </c>
      <c r="C2012" s="419" t="e">
        <f>IF(Tabla46[[#This Row],[Tipos de Acciones]]="","",'Formulario PPGR1'!#REF!)</f>
        <v>#REF!</v>
      </c>
      <c r="D2012" s="419" t="e">
        <f>IF(Tabla46[[#This Row],[Tipos de Acciones]]="","",'Formulario PPGR1'!#REF!)</f>
        <v>#REF!</v>
      </c>
      <c r="E2012" s="419" t="e">
        <f>IF(Tabla46[[#This Row],[Tipos de Acciones]]="","",'Formulario PPGR1'!#REF!)</f>
        <v>#REF!</v>
      </c>
      <c r="F2012" s="419" t="e">
        <f>IF(Tabla46[[#This Row],[Tipos de Acciones]]="","",'Formulario PPGR1'!#REF!)</f>
        <v>#REF!</v>
      </c>
      <c r="G2012" s="416" t="s">
        <v>936</v>
      </c>
      <c r="H2012" s="416" t="s">
        <v>2221</v>
      </c>
      <c r="I2012" s="417" t="s">
        <v>2224</v>
      </c>
      <c r="J2012" s="416" t="s">
        <v>2224</v>
      </c>
      <c r="K2012" s="418" t="s">
        <v>2225</v>
      </c>
      <c r="L2012" s="416" t="s">
        <v>469</v>
      </c>
      <c r="M2012" s="316" t="s">
        <v>2342</v>
      </c>
      <c r="N2012" s="316" t="s">
        <v>1156</v>
      </c>
      <c r="O2012" s="415" t="s">
        <v>2200</v>
      </c>
      <c r="P2012" s="318" t="s">
        <v>1156</v>
      </c>
      <c r="Q2012" s="293" t="s">
        <v>2201</v>
      </c>
      <c r="R2012" s="293">
        <v>1</v>
      </c>
      <c r="S2012" s="517">
        <v>44333.33</v>
      </c>
      <c r="T2012" s="520" t="e">
        <f>+[1]!Tabla46[[#This Row],[Precio Unitario]]*[1]!Tabla46[[#This Row],[Cantidad de Insumos]]</f>
        <v>#REF!</v>
      </c>
      <c r="U2012" s="414">
        <v>239301</v>
      </c>
      <c r="V2012" s="328" t="s">
        <v>926</v>
      </c>
      <c r="W2012" s="420"/>
    </row>
    <row r="2013" spans="2:23" ht="18.75" hidden="1" customHeight="1" x14ac:dyDescent="0.2">
      <c r="B2013" s="419" t="e">
        <f>IF(Tabla46[[#This Row],[Tipos de Acciones]]="","",CONCATENATE(Tabla46[[#This Row],[POA]],".",Tabla46[[#This Row],[SRS]],".",Tabla46[[#This Row],[AREA]],".",Tabla46[[#This Row],[TIPO]]))</f>
        <v>#REF!</v>
      </c>
      <c r="C2013" s="419" t="e">
        <f>IF(Tabla46[[#This Row],[Tipos de Acciones]]="","",'Formulario PPGR1'!#REF!)</f>
        <v>#REF!</v>
      </c>
      <c r="D2013" s="419" t="e">
        <f>IF(Tabla46[[#This Row],[Tipos de Acciones]]="","",'Formulario PPGR1'!#REF!)</f>
        <v>#REF!</v>
      </c>
      <c r="E2013" s="419" t="e">
        <f>IF(Tabla46[[#This Row],[Tipos de Acciones]]="","",'Formulario PPGR1'!#REF!)</f>
        <v>#REF!</v>
      </c>
      <c r="F2013" s="419" t="e">
        <f>IF(Tabla46[[#This Row],[Tipos de Acciones]]="","",'Formulario PPGR1'!#REF!)</f>
        <v>#REF!</v>
      </c>
      <c r="G2013" s="416" t="s">
        <v>936</v>
      </c>
      <c r="H2013" s="416" t="s">
        <v>2221</v>
      </c>
      <c r="I2013" s="417" t="s">
        <v>2222</v>
      </c>
      <c r="J2013" s="416" t="s">
        <v>2222</v>
      </c>
      <c r="K2013" s="418" t="s">
        <v>2226</v>
      </c>
      <c r="L2013" s="416" t="s">
        <v>469</v>
      </c>
      <c r="M2013" s="316" t="s">
        <v>2342</v>
      </c>
      <c r="N2013" s="316" t="s">
        <v>1156</v>
      </c>
      <c r="O2013" s="415" t="s">
        <v>2200</v>
      </c>
      <c r="P2013" s="318" t="s">
        <v>1156</v>
      </c>
      <c r="Q2013" s="293" t="s">
        <v>2201</v>
      </c>
      <c r="R2013" s="293">
        <v>1</v>
      </c>
      <c r="S2013" s="517">
        <v>104465.4</v>
      </c>
      <c r="T2013" s="520" t="e">
        <f>+[1]!Tabla46[[#This Row],[Precio Unitario]]*[1]!Tabla46[[#This Row],[Cantidad de Insumos]]</f>
        <v>#REF!</v>
      </c>
      <c r="U2013" s="414">
        <v>261901</v>
      </c>
      <c r="V2013" s="328" t="s">
        <v>926</v>
      </c>
      <c r="W2013" s="420"/>
    </row>
    <row r="2014" spans="2:23" ht="18.75" hidden="1" customHeight="1" x14ac:dyDescent="0.2">
      <c r="B2014" s="419" t="e">
        <f>IF(Tabla46[[#This Row],[Tipos de Acciones]]="","",CONCATENATE(Tabla46[[#This Row],[POA]],".",Tabla46[[#This Row],[SRS]],".",Tabla46[[#This Row],[AREA]],".",Tabla46[[#This Row],[TIPO]]))</f>
        <v>#REF!</v>
      </c>
      <c r="C2014" s="419" t="e">
        <f>IF(Tabla46[[#This Row],[Tipos de Acciones]]="","",'Formulario PPGR1'!#REF!)</f>
        <v>#REF!</v>
      </c>
      <c r="D2014" s="419" t="e">
        <f>IF(Tabla46[[#This Row],[Tipos de Acciones]]="","",'Formulario PPGR1'!#REF!)</f>
        <v>#REF!</v>
      </c>
      <c r="E2014" s="419" t="e">
        <f>IF(Tabla46[[#This Row],[Tipos de Acciones]]="","",'Formulario PPGR1'!#REF!)</f>
        <v>#REF!</v>
      </c>
      <c r="F2014" s="419" t="e">
        <f>IF(Tabla46[[#This Row],[Tipos de Acciones]]="","",'Formulario PPGR1'!#REF!)</f>
        <v>#REF!</v>
      </c>
      <c r="G2014" s="416" t="s">
        <v>936</v>
      </c>
      <c r="H2014" s="416" t="s">
        <v>2221</v>
      </c>
      <c r="I2014" s="417" t="s">
        <v>2227</v>
      </c>
      <c r="J2014" s="416" t="s">
        <v>2227</v>
      </c>
      <c r="K2014" s="418" t="s">
        <v>2228</v>
      </c>
      <c r="L2014" s="416" t="s">
        <v>469</v>
      </c>
      <c r="M2014" s="316" t="s">
        <v>2342</v>
      </c>
      <c r="N2014" s="316" t="s">
        <v>1156</v>
      </c>
      <c r="O2014" s="415" t="s">
        <v>2200</v>
      </c>
      <c r="P2014" s="318" t="s">
        <v>1156</v>
      </c>
      <c r="Q2014" s="293" t="s">
        <v>2201</v>
      </c>
      <c r="R2014" s="293">
        <v>1</v>
      </c>
      <c r="S2014" s="517">
        <v>12836.04</v>
      </c>
      <c r="T2014" s="520" t="e">
        <f>+[1]!Tabla46[[#This Row],[Precio Unitario]]*[1]!Tabla46[[#This Row],[Cantidad de Insumos]]</f>
        <v>#REF!</v>
      </c>
      <c r="U2014" s="414">
        <v>239301</v>
      </c>
      <c r="V2014" s="328" t="s">
        <v>926</v>
      </c>
      <c r="W2014" s="420"/>
    </row>
    <row r="2015" spans="2:23" ht="18.75" customHeight="1" x14ac:dyDescent="0.2">
      <c r="B2015" s="419" t="e">
        <f>IF(Tabla46[[#This Row],[Tipos de Acciones]]="","",CONCATENATE(Tabla46[[#This Row],[POA]],".",Tabla46[[#This Row],[SRS]],".",Tabla46[[#This Row],[AREA]],".",Tabla46[[#This Row],[TIPO]]))</f>
        <v>#REF!</v>
      </c>
      <c r="C2015" s="419" t="e">
        <f>IF(Tabla46[[#This Row],[Tipos de Acciones]]="","",'Formulario PPGR1'!#REF!)</f>
        <v>#REF!</v>
      </c>
      <c r="D2015" s="419" t="e">
        <f>IF(Tabla46[[#This Row],[Tipos de Acciones]]="","",'Formulario PPGR1'!#REF!)</f>
        <v>#REF!</v>
      </c>
      <c r="E2015" s="419" t="e">
        <f>IF(Tabla46[[#This Row],[Tipos de Acciones]]="","",'Formulario PPGR1'!#REF!)</f>
        <v>#REF!</v>
      </c>
      <c r="F2015" s="419" t="e">
        <f>IF(Tabla46[[#This Row],[Tipos de Acciones]]="","",'Formulario PPGR1'!#REF!)</f>
        <v>#REF!</v>
      </c>
      <c r="G2015" s="416" t="s">
        <v>936</v>
      </c>
      <c r="H2015" s="416" t="s">
        <v>2221</v>
      </c>
      <c r="I2015" s="417" t="s">
        <v>2229</v>
      </c>
      <c r="J2015" s="416" t="s">
        <v>2229</v>
      </c>
      <c r="K2015" s="418" t="s">
        <v>2230</v>
      </c>
      <c r="L2015" s="416" t="s">
        <v>469</v>
      </c>
      <c r="M2015" s="316" t="s">
        <v>2342</v>
      </c>
      <c r="N2015" s="316" t="s">
        <v>1156</v>
      </c>
      <c r="O2015" s="415" t="s">
        <v>2200</v>
      </c>
      <c r="P2015" s="318" t="s">
        <v>1156</v>
      </c>
      <c r="Q2015" s="293" t="s">
        <v>2201</v>
      </c>
      <c r="R2015" s="293">
        <v>1</v>
      </c>
      <c r="S2015" s="517">
        <v>180000</v>
      </c>
      <c r="T2015" s="520" t="e">
        <f>+[1]!Tabla46[[#This Row],[Precio Unitario]]*[1]!Tabla46[[#This Row],[Cantidad de Insumos]]</f>
        <v>#REF!</v>
      </c>
      <c r="U2015" s="414">
        <v>263101</v>
      </c>
      <c r="V2015" s="328" t="s">
        <v>926</v>
      </c>
      <c r="W2015" s="420"/>
    </row>
    <row r="2016" spans="2:23" ht="18.75" hidden="1" customHeight="1" x14ac:dyDescent="0.2">
      <c r="B2016" s="419" t="e">
        <f>IF(Tabla46[[#This Row],[Tipos de Acciones]]="","",CONCATENATE(Tabla46[[#This Row],[POA]],".",Tabla46[[#This Row],[SRS]],".",Tabla46[[#This Row],[AREA]],".",Tabla46[[#This Row],[TIPO]]))</f>
        <v>#REF!</v>
      </c>
      <c r="C2016" s="419" t="e">
        <f>IF(Tabla46[[#This Row],[Tipos de Acciones]]="","",'Formulario PPGR1'!#REF!)</f>
        <v>#REF!</v>
      </c>
      <c r="D2016" s="419" t="e">
        <f>IF(Tabla46[[#This Row],[Tipos de Acciones]]="","",'Formulario PPGR1'!#REF!)</f>
        <v>#REF!</v>
      </c>
      <c r="E2016" s="419" t="e">
        <f>IF(Tabla46[[#This Row],[Tipos de Acciones]]="","",'Formulario PPGR1'!#REF!)</f>
        <v>#REF!</v>
      </c>
      <c r="F2016" s="419" t="e">
        <f>IF(Tabla46[[#This Row],[Tipos de Acciones]]="","",'Formulario PPGR1'!#REF!)</f>
        <v>#REF!</v>
      </c>
      <c r="G2016" s="416" t="s">
        <v>936</v>
      </c>
      <c r="H2016" s="416" t="s">
        <v>2221</v>
      </c>
      <c r="I2016" s="417" t="s">
        <v>2231</v>
      </c>
      <c r="J2016" s="416" t="s">
        <v>2231</v>
      </c>
      <c r="K2016" s="418" t="s">
        <v>2232</v>
      </c>
      <c r="L2016" s="416" t="s">
        <v>469</v>
      </c>
      <c r="M2016" s="316" t="s">
        <v>2342</v>
      </c>
      <c r="N2016" s="316" t="s">
        <v>1156</v>
      </c>
      <c r="O2016" s="415" t="s">
        <v>2200</v>
      </c>
      <c r="P2016" s="318" t="s">
        <v>1156</v>
      </c>
      <c r="Q2016" s="293" t="s">
        <v>2201</v>
      </c>
      <c r="R2016" s="293">
        <v>2</v>
      </c>
      <c r="S2016" s="517">
        <v>32099.97</v>
      </c>
      <c r="T2016" s="520" t="e">
        <f>+[1]!Tabla46[[#This Row],[Precio Unitario]]*[1]!Tabla46[[#This Row],[Cantidad de Insumos]]</f>
        <v>#REF!</v>
      </c>
      <c r="U2016" s="414">
        <v>239301</v>
      </c>
      <c r="V2016" s="328" t="s">
        <v>926</v>
      </c>
      <c r="W2016" s="420"/>
    </row>
    <row r="2017" spans="2:23" ht="18.75" hidden="1" customHeight="1" x14ac:dyDescent="0.2">
      <c r="B2017" s="419" t="e">
        <f>IF(Tabla46[[#This Row],[Tipos de Acciones]]="","",CONCATENATE(Tabla46[[#This Row],[POA]],".",Tabla46[[#This Row],[SRS]],".",Tabla46[[#This Row],[AREA]],".",Tabla46[[#This Row],[TIPO]]))</f>
        <v>#REF!</v>
      </c>
      <c r="C2017" s="419" t="e">
        <f>IF(Tabla46[[#This Row],[Tipos de Acciones]]="","",'Formulario PPGR1'!#REF!)</f>
        <v>#REF!</v>
      </c>
      <c r="D2017" s="419" t="e">
        <f>IF(Tabla46[[#This Row],[Tipos de Acciones]]="","",'Formulario PPGR1'!#REF!)</f>
        <v>#REF!</v>
      </c>
      <c r="E2017" s="419" t="e">
        <f>IF(Tabla46[[#This Row],[Tipos de Acciones]]="","",'Formulario PPGR1'!#REF!)</f>
        <v>#REF!</v>
      </c>
      <c r="F2017" s="419" t="e">
        <f>IF(Tabla46[[#This Row],[Tipos de Acciones]]="","",'Formulario PPGR1'!#REF!)</f>
        <v>#REF!</v>
      </c>
      <c r="G2017" s="416" t="s">
        <v>936</v>
      </c>
      <c r="H2017" s="416" t="s">
        <v>2221</v>
      </c>
      <c r="I2017" s="417" t="s">
        <v>2233</v>
      </c>
      <c r="J2017" s="416" t="s">
        <v>2234</v>
      </c>
      <c r="K2017" s="418" t="s">
        <v>2235</v>
      </c>
      <c r="L2017" s="416" t="s">
        <v>469</v>
      </c>
      <c r="M2017" s="316" t="s">
        <v>2342</v>
      </c>
      <c r="N2017" s="316" t="s">
        <v>1156</v>
      </c>
      <c r="O2017" s="415" t="s">
        <v>2200</v>
      </c>
      <c r="P2017" s="318" t="s">
        <v>1156</v>
      </c>
      <c r="Q2017" s="293" t="s">
        <v>2201</v>
      </c>
      <c r="R2017" s="293">
        <v>1</v>
      </c>
      <c r="S2017" s="517">
        <v>8270</v>
      </c>
      <c r="T2017" s="520" t="e">
        <f>+[1]!Tabla46[[#This Row],[Precio Unitario]]*[1]!Tabla46[[#This Row],[Cantidad de Insumos]]</f>
        <v>#REF!</v>
      </c>
      <c r="U2017" s="414">
        <v>239301</v>
      </c>
      <c r="V2017" s="328" t="s">
        <v>926</v>
      </c>
      <c r="W2017" s="420"/>
    </row>
    <row r="2018" spans="2:23" ht="18.75" hidden="1" customHeight="1" x14ac:dyDescent="0.2">
      <c r="B2018" s="419" t="e">
        <f>IF(Tabla46[[#This Row],[Tipos de Acciones]]="","",CONCATENATE(Tabla46[[#This Row],[POA]],".",Tabla46[[#This Row],[SRS]],".",Tabla46[[#This Row],[AREA]],".",Tabla46[[#This Row],[TIPO]]))</f>
        <v>#REF!</v>
      </c>
      <c r="C2018" s="419" t="e">
        <f>IF(Tabla46[[#This Row],[Tipos de Acciones]]="","",'Formulario PPGR1'!#REF!)</f>
        <v>#REF!</v>
      </c>
      <c r="D2018" s="419" t="e">
        <f>IF(Tabla46[[#This Row],[Tipos de Acciones]]="","",'Formulario PPGR1'!#REF!)</f>
        <v>#REF!</v>
      </c>
      <c r="E2018" s="419" t="e">
        <f>IF(Tabla46[[#This Row],[Tipos de Acciones]]="","",'Formulario PPGR1'!#REF!)</f>
        <v>#REF!</v>
      </c>
      <c r="F2018" s="419" t="e">
        <f>IF(Tabla46[[#This Row],[Tipos de Acciones]]="","",'Formulario PPGR1'!#REF!)</f>
        <v>#REF!</v>
      </c>
      <c r="G2018" s="416" t="s">
        <v>936</v>
      </c>
      <c r="H2018" s="416" t="s">
        <v>2221</v>
      </c>
      <c r="I2018" s="417" t="s">
        <v>2236</v>
      </c>
      <c r="J2018" s="416" t="s">
        <v>2236</v>
      </c>
      <c r="K2018" s="418" t="s">
        <v>2237</v>
      </c>
      <c r="L2018" s="416" t="s">
        <v>469</v>
      </c>
      <c r="M2018" s="316" t="s">
        <v>2342</v>
      </c>
      <c r="N2018" s="316" t="s">
        <v>1156</v>
      </c>
      <c r="O2018" s="415" t="s">
        <v>2200</v>
      </c>
      <c r="P2018" s="318" t="s">
        <v>1156</v>
      </c>
      <c r="Q2018" s="293" t="s">
        <v>2201</v>
      </c>
      <c r="R2018" s="293">
        <v>2</v>
      </c>
      <c r="S2018" s="517">
        <v>15733.33</v>
      </c>
      <c r="T2018" s="520" t="e">
        <f>+[1]!Tabla46[[#This Row],[Precio Unitario]]*[1]!Tabla46[[#This Row],[Cantidad de Insumos]]</f>
        <v>#REF!</v>
      </c>
      <c r="U2018" s="414">
        <v>239301</v>
      </c>
      <c r="V2018" s="328" t="s">
        <v>926</v>
      </c>
      <c r="W2018" s="420"/>
    </row>
    <row r="2019" spans="2:23" ht="18.75" hidden="1" customHeight="1" x14ac:dyDescent="0.2">
      <c r="B2019" s="419" t="e">
        <f>IF(Tabla46[[#This Row],[Tipos de Acciones]]="","",CONCATENATE(Tabla46[[#This Row],[POA]],".",Tabla46[[#This Row],[SRS]],".",Tabla46[[#This Row],[AREA]],".",Tabla46[[#This Row],[TIPO]]))</f>
        <v>#REF!</v>
      </c>
      <c r="C2019" s="419" t="e">
        <f>IF(Tabla46[[#This Row],[Tipos de Acciones]]="","",'Formulario PPGR1'!#REF!)</f>
        <v>#REF!</v>
      </c>
      <c r="D2019" s="419" t="e">
        <f>IF(Tabla46[[#This Row],[Tipos de Acciones]]="","",'Formulario PPGR1'!#REF!)</f>
        <v>#REF!</v>
      </c>
      <c r="E2019" s="419" t="e">
        <f>IF(Tabla46[[#This Row],[Tipos de Acciones]]="","",'Formulario PPGR1'!#REF!)</f>
        <v>#REF!</v>
      </c>
      <c r="F2019" s="419" t="e">
        <f>IF(Tabla46[[#This Row],[Tipos de Acciones]]="","",'Formulario PPGR1'!#REF!)</f>
        <v>#REF!</v>
      </c>
      <c r="G2019" s="416" t="s">
        <v>936</v>
      </c>
      <c r="H2019" s="416" t="s">
        <v>2221</v>
      </c>
      <c r="I2019" s="417" t="s">
        <v>2236</v>
      </c>
      <c r="J2019" s="416" t="s">
        <v>2236</v>
      </c>
      <c r="K2019" s="418" t="s">
        <v>2238</v>
      </c>
      <c r="L2019" s="416" t="s">
        <v>469</v>
      </c>
      <c r="M2019" s="316" t="s">
        <v>2342</v>
      </c>
      <c r="N2019" s="316" t="s">
        <v>1156</v>
      </c>
      <c r="O2019" s="415" t="s">
        <v>2200</v>
      </c>
      <c r="P2019" s="318" t="s">
        <v>1156</v>
      </c>
      <c r="Q2019" s="293" t="s">
        <v>2201</v>
      </c>
      <c r="R2019" s="293">
        <v>2</v>
      </c>
      <c r="S2019" s="517">
        <v>4500</v>
      </c>
      <c r="T2019" s="520" t="e">
        <f>+[1]!Tabla46[[#This Row],[Precio Unitario]]*[1]!Tabla46[[#This Row],[Cantidad de Insumos]]</f>
        <v>#REF!</v>
      </c>
      <c r="U2019" s="414">
        <v>239301</v>
      </c>
      <c r="V2019" s="328" t="s">
        <v>926</v>
      </c>
      <c r="W2019" s="420"/>
    </row>
    <row r="2020" spans="2:23" ht="18.75" hidden="1" customHeight="1" x14ac:dyDescent="0.2">
      <c r="B2020" s="419" t="e">
        <f>IF(Tabla46[[#This Row],[Tipos de Acciones]]="","",CONCATENATE(Tabla46[[#This Row],[POA]],".",Tabla46[[#This Row],[SRS]],".",Tabla46[[#This Row],[AREA]],".",Tabla46[[#This Row],[TIPO]]))</f>
        <v>#REF!</v>
      </c>
      <c r="C2020" s="419" t="e">
        <f>IF(Tabla46[[#This Row],[Tipos de Acciones]]="","",'Formulario PPGR1'!#REF!)</f>
        <v>#REF!</v>
      </c>
      <c r="D2020" s="419" t="e">
        <f>IF(Tabla46[[#This Row],[Tipos de Acciones]]="","",'Formulario PPGR1'!#REF!)</f>
        <v>#REF!</v>
      </c>
      <c r="E2020" s="419" t="e">
        <f>IF(Tabla46[[#This Row],[Tipos de Acciones]]="","",'Formulario PPGR1'!#REF!)</f>
        <v>#REF!</v>
      </c>
      <c r="F2020" s="419" t="e">
        <f>IF(Tabla46[[#This Row],[Tipos de Acciones]]="","",'Formulario PPGR1'!#REF!)</f>
        <v>#REF!</v>
      </c>
      <c r="G2020" s="416" t="s">
        <v>936</v>
      </c>
      <c r="H2020" s="416" t="s">
        <v>2221</v>
      </c>
      <c r="I2020" s="417" t="s">
        <v>2236</v>
      </c>
      <c r="J2020" s="416" t="s">
        <v>2236</v>
      </c>
      <c r="K2020" s="418" t="s">
        <v>2239</v>
      </c>
      <c r="L2020" s="416" t="s">
        <v>469</v>
      </c>
      <c r="M2020" s="316" t="s">
        <v>2342</v>
      </c>
      <c r="N2020" s="316" t="s">
        <v>1156</v>
      </c>
      <c r="O2020" s="415" t="s">
        <v>2200</v>
      </c>
      <c r="P2020" s="318" t="s">
        <v>1156</v>
      </c>
      <c r="Q2020" s="293" t="s">
        <v>2201</v>
      </c>
      <c r="R2020" s="293">
        <v>2</v>
      </c>
      <c r="S2020" s="517">
        <v>15733.33</v>
      </c>
      <c r="T2020" s="520" t="e">
        <f>+[1]!Tabla46[[#This Row],[Precio Unitario]]*[1]!Tabla46[[#This Row],[Cantidad de Insumos]]</f>
        <v>#REF!</v>
      </c>
      <c r="U2020" s="414">
        <v>239301</v>
      </c>
      <c r="V2020" s="328" t="s">
        <v>926</v>
      </c>
      <c r="W2020" s="420"/>
    </row>
    <row r="2021" spans="2:23" ht="18.75" hidden="1" customHeight="1" x14ac:dyDescent="0.2">
      <c r="B2021" s="419" t="e">
        <f>IF(Tabla46[[#This Row],[Tipos de Acciones]]="","",CONCATENATE(Tabla46[[#This Row],[POA]],".",Tabla46[[#This Row],[SRS]],".",Tabla46[[#This Row],[AREA]],".",Tabla46[[#This Row],[TIPO]]))</f>
        <v>#REF!</v>
      </c>
      <c r="C2021" s="419" t="e">
        <f>IF(Tabla46[[#This Row],[Tipos de Acciones]]="","",'Formulario PPGR1'!#REF!)</f>
        <v>#REF!</v>
      </c>
      <c r="D2021" s="419" t="e">
        <f>IF(Tabla46[[#This Row],[Tipos de Acciones]]="","",'Formulario PPGR1'!#REF!)</f>
        <v>#REF!</v>
      </c>
      <c r="E2021" s="419" t="e">
        <f>IF(Tabla46[[#This Row],[Tipos de Acciones]]="","",'Formulario PPGR1'!#REF!)</f>
        <v>#REF!</v>
      </c>
      <c r="F2021" s="419" t="e">
        <f>IF(Tabla46[[#This Row],[Tipos de Acciones]]="","",'Formulario PPGR1'!#REF!)</f>
        <v>#REF!</v>
      </c>
      <c r="G2021" s="416" t="s">
        <v>936</v>
      </c>
      <c r="H2021" s="416" t="s">
        <v>2221</v>
      </c>
      <c r="I2021" s="417" t="s">
        <v>2236</v>
      </c>
      <c r="J2021" s="416" t="s">
        <v>2236</v>
      </c>
      <c r="K2021" s="418" t="s">
        <v>2240</v>
      </c>
      <c r="L2021" s="416" t="s">
        <v>469</v>
      </c>
      <c r="M2021" s="316" t="s">
        <v>2342</v>
      </c>
      <c r="N2021" s="316" t="s">
        <v>1156</v>
      </c>
      <c r="O2021" s="415" t="s">
        <v>2200</v>
      </c>
      <c r="P2021" s="318" t="s">
        <v>1156</v>
      </c>
      <c r="Q2021" s="293" t="s">
        <v>2201</v>
      </c>
      <c r="R2021" s="293">
        <v>2</v>
      </c>
      <c r="S2021" s="517">
        <v>4500</v>
      </c>
      <c r="T2021" s="520" t="e">
        <f>+[1]!Tabla46[[#This Row],[Precio Unitario]]*[1]!Tabla46[[#This Row],[Cantidad de Insumos]]</f>
        <v>#REF!</v>
      </c>
      <c r="U2021" s="414">
        <v>239301</v>
      </c>
      <c r="V2021" s="328" t="s">
        <v>926</v>
      </c>
      <c r="W2021" s="420"/>
    </row>
    <row r="2022" spans="2:23" ht="18.75" hidden="1" customHeight="1" x14ac:dyDescent="0.2">
      <c r="B2022" s="419" t="e">
        <f>IF(Tabla46[[#This Row],[Tipos de Acciones]]="","",CONCATENATE(Tabla46[[#This Row],[POA]],".",Tabla46[[#This Row],[SRS]],".",Tabla46[[#This Row],[AREA]],".",Tabla46[[#This Row],[TIPO]]))</f>
        <v>#REF!</v>
      </c>
      <c r="C2022" s="419" t="e">
        <f>IF(Tabla46[[#This Row],[Tipos de Acciones]]="","",'Formulario PPGR1'!#REF!)</f>
        <v>#REF!</v>
      </c>
      <c r="D2022" s="419" t="e">
        <f>IF(Tabla46[[#This Row],[Tipos de Acciones]]="","",'Formulario PPGR1'!#REF!)</f>
        <v>#REF!</v>
      </c>
      <c r="E2022" s="419" t="e">
        <f>IF(Tabla46[[#This Row],[Tipos de Acciones]]="","",'Formulario PPGR1'!#REF!)</f>
        <v>#REF!</v>
      </c>
      <c r="F2022" s="419" t="e">
        <f>IF(Tabla46[[#This Row],[Tipos de Acciones]]="","",'Formulario PPGR1'!#REF!)</f>
        <v>#REF!</v>
      </c>
      <c r="G2022" s="416" t="s">
        <v>936</v>
      </c>
      <c r="H2022" s="416" t="s">
        <v>2221</v>
      </c>
      <c r="I2022" s="417" t="s">
        <v>2241</v>
      </c>
      <c r="J2022" s="416" t="s">
        <v>2241</v>
      </c>
      <c r="K2022" s="418" t="s">
        <v>2242</v>
      </c>
      <c r="L2022" s="416" t="s">
        <v>469</v>
      </c>
      <c r="M2022" s="316" t="s">
        <v>2342</v>
      </c>
      <c r="N2022" s="316" t="s">
        <v>1156</v>
      </c>
      <c r="O2022" s="415" t="s">
        <v>2200</v>
      </c>
      <c r="P2022" s="318" t="s">
        <v>1156</v>
      </c>
      <c r="Q2022" s="293" t="s">
        <v>2201</v>
      </c>
      <c r="R2022" s="293">
        <v>2</v>
      </c>
      <c r="S2022" s="517">
        <v>980</v>
      </c>
      <c r="T2022" s="520" t="e">
        <f>+[1]!Tabla46[[#This Row],[Precio Unitario]]*[1]!Tabla46[[#This Row],[Cantidad de Insumos]]</f>
        <v>#REF!</v>
      </c>
      <c r="U2022" s="414">
        <v>239301</v>
      </c>
      <c r="V2022" s="328" t="s">
        <v>926</v>
      </c>
      <c r="W2022" s="420"/>
    </row>
    <row r="2023" spans="2:23" ht="18.75" hidden="1" customHeight="1" x14ac:dyDescent="0.2">
      <c r="B2023" s="419" t="e">
        <f>IF(Tabla46[[#This Row],[Tipos de Acciones]]="","",CONCATENATE(Tabla46[[#This Row],[POA]],".",Tabla46[[#This Row],[SRS]],".",Tabla46[[#This Row],[AREA]],".",Tabla46[[#This Row],[TIPO]]))</f>
        <v>#REF!</v>
      </c>
      <c r="C2023" s="419" t="e">
        <f>IF(Tabla46[[#This Row],[Tipos de Acciones]]="","",'Formulario PPGR1'!#REF!)</f>
        <v>#REF!</v>
      </c>
      <c r="D2023" s="419" t="e">
        <f>IF(Tabla46[[#This Row],[Tipos de Acciones]]="","",'Formulario PPGR1'!#REF!)</f>
        <v>#REF!</v>
      </c>
      <c r="E2023" s="419" t="e">
        <f>IF(Tabla46[[#This Row],[Tipos de Acciones]]="","",'Formulario PPGR1'!#REF!)</f>
        <v>#REF!</v>
      </c>
      <c r="F2023" s="419" t="e">
        <f>IF(Tabla46[[#This Row],[Tipos de Acciones]]="","",'Formulario PPGR1'!#REF!)</f>
        <v>#REF!</v>
      </c>
      <c r="G2023" s="416" t="s">
        <v>936</v>
      </c>
      <c r="H2023" s="416" t="s">
        <v>2221</v>
      </c>
      <c r="I2023" s="417" t="s">
        <v>2241</v>
      </c>
      <c r="J2023" s="416" t="s">
        <v>2241</v>
      </c>
      <c r="K2023" s="418" t="s">
        <v>2243</v>
      </c>
      <c r="L2023" s="416" t="s">
        <v>469</v>
      </c>
      <c r="M2023" s="316" t="s">
        <v>2342</v>
      </c>
      <c r="N2023" s="316" t="s">
        <v>1156</v>
      </c>
      <c r="O2023" s="415" t="s">
        <v>2200</v>
      </c>
      <c r="P2023" s="318" t="s">
        <v>1156</v>
      </c>
      <c r="Q2023" s="293" t="s">
        <v>2201</v>
      </c>
      <c r="R2023" s="293">
        <v>2</v>
      </c>
      <c r="S2023" s="517">
        <v>3520</v>
      </c>
      <c r="T2023" s="520" t="e">
        <f>+[1]!Tabla46[[#This Row],[Precio Unitario]]*[1]!Tabla46[[#This Row],[Cantidad de Insumos]]</f>
        <v>#REF!</v>
      </c>
      <c r="U2023" s="414">
        <v>239301</v>
      </c>
      <c r="V2023" s="328" t="s">
        <v>926</v>
      </c>
      <c r="W2023" s="420"/>
    </row>
    <row r="2024" spans="2:23" ht="18.75" hidden="1" customHeight="1" x14ac:dyDescent="0.2">
      <c r="B2024" s="419" t="e">
        <f>IF(Tabla46[[#This Row],[Tipos de Acciones]]="","",CONCATENATE(Tabla46[[#This Row],[POA]],".",Tabla46[[#This Row],[SRS]],".",Tabla46[[#This Row],[AREA]],".",Tabla46[[#This Row],[TIPO]]))</f>
        <v>#REF!</v>
      </c>
      <c r="C2024" s="419" t="e">
        <f>IF(Tabla46[[#This Row],[Tipos de Acciones]]="","",'Formulario PPGR1'!#REF!)</f>
        <v>#REF!</v>
      </c>
      <c r="D2024" s="419" t="e">
        <f>IF(Tabla46[[#This Row],[Tipos de Acciones]]="","",'Formulario PPGR1'!#REF!)</f>
        <v>#REF!</v>
      </c>
      <c r="E2024" s="419" t="e">
        <f>IF(Tabla46[[#This Row],[Tipos de Acciones]]="","",'Formulario PPGR1'!#REF!)</f>
        <v>#REF!</v>
      </c>
      <c r="F2024" s="419" t="e">
        <f>IF(Tabla46[[#This Row],[Tipos de Acciones]]="","",'Formulario PPGR1'!#REF!)</f>
        <v>#REF!</v>
      </c>
      <c r="G2024" s="416" t="s">
        <v>936</v>
      </c>
      <c r="H2024" s="416" t="s">
        <v>2221</v>
      </c>
      <c r="I2024" s="417" t="s">
        <v>2244</v>
      </c>
      <c r="J2024" s="416" t="s">
        <v>2244</v>
      </c>
      <c r="K2024" s="418" t="s">
        <v>2245</v>
      </c>
      <c r="L2024" s="416" t="s">
        <v>469</v>
      </c>
      <c r="M2024" s="316" t="s">
        <v>2342</v>
      </c>
      <c r="N2024" s="316" t="s">
        <v>1156</v>
      </c>
      <c r="O2024" s="415" t="s">
        <v>2200</v>
      </c>
      <c r="P2024" s="318" t="s">
        <v>1156</v>
      </c>
      <c r="Q2024" s="293" t="s">
        <v>2201</v>
      </c>
      <c r="R2024" s="293">
        <v>1</v>
      </c>
      <c r="S2024" s="517">
        <v>14666.65</v>
      </c>
      <c r="T2024" s="520" t="e">
        <f>+[1]!Tabla46[[#This Row],[Precio Unitario]]*[1]!Tabla46[[#This Row],[Cantidad de Insumos]]</f>
        <v>#REF!</v>
      </c>
      <c r="U2024" s="414">
        <v>239601</v>
      </c>
      <c r="V2024" s="328" t="s">
        <v>926</v>
      </c>
      <c r="W2024" s="420"/>
    </row>
    <row r="2025" spans="2:23" ht="18.75" hidden="1" customHeight="1" x14ac:dyDescent="0.2">
      <c r="B2025" s="419" t="e">
        <f>IF(Tabla46[[#This Row],[Tipos de Acciones]]="","",CONCATENATE(Tabla46[[#This Row],[POA]],".",Tabla46[[#This Row],[SRS]],".",Tabla46[[#This Row],[AREA]],".",Tabla46[[#This Row],[TIPO]]))</f>
        <v>#REF!</v>
      </c>
      <c r="C2025" s="419" t="e">
        <f>IF(Tabla46[[#This Row],[Tipos de Acciones]]="","",'Formulario PPGR1'!#REF!)</f>
        <v>#REF!</v>
      </c>
      <c r="D2025" s="419" t="e">
        <f>IF(Tabla46[[#This Row],[Tipos de Acciones]]="","",'Formulario PPGR1'!#REF!)</f>
        <v>#REF!</v>
      </c>
      <c r="E2025" s="419" t="e">
        <f>IF(Tabla46[[#This Row],[Tipos de Acciones]]="","",'Formulario PPGR1'!#REF!)</f>
        <v>#REF!</v>
      </c>
      <c r="F2025" s="419" t="e">
        <f>IF(Tabla46[[#This Row],[Tipos de Acciones]]="","",'Formulario PPGR1'!#REF!)</f>
        <v>#REF!</v>
      </c>
      <c r="G2025" s="416" t="s">
        <v>936</v>
      </c>
      <c r="H2025" s="416" t="s">
        <v>2221</v>
      </c>
      <c r="I2025" s="417" t="s">
        <v>2246</v>
      </c>
      <c r="J2025" s="416" t="s">
        <v>2246</v>
      </c>
      <c r="K2025" s="418" t="s">
        <v>2247</v>
      </c>
      <c r="L2025" s="416" t="s">
        <v>469</v>
      </c>
      <c r="M2025" s="316" t="s">
        <v>2342</v>
      </c>
      <c r="N2025" s="316" t="s">
        <v>1156</v>
      </c>
      <c r="O2025" s="415" t="s">
        <v>2200</v>
      </c>
      <c r="P2025" s="318" t="s">
        <v>1156</v>
      </c>
      <c r="Q2025" s="293" t="s">
        <v>2201</v>
      </c>
      <c r="R2025" s="293">
        <v>1</v>
      </c>
      <c r="S2025" s="517">
        <v>257712</v>
      </c>
      <c r="T2025" s="520" t="e">
        <f>+[1]!Tabla46[[#This Row],[Precio Unitario]]*[1]!Tabla46[[#This Row],[Cantidad de Insumos]]</f>
        <v>#REF!</v>
      </c>
      <c r="U2025" s="414">
        <v>261401</v>
      </c>
      <c r="V2025" s="328" t="s">
        <v>926</v>
      </c>
      <c r="W2025" s="420"/>
    </row>
    <row r="2026" spans="2:23" ht="18.75" hidden="1" customHeight="1" x14ac:dyDescent="0.2">
      <c r="B2026" s="419" t="e">
        <f>IF(Tabla46[[#This Row],[Tipos de Acciones]]="","",CONCATENATE(Tabla46[[#This Row],[POA]],".",Tabla46[[#This Row],[SRS]],".",Tabla46[[#This Row],[AREA]],".",Tabla46[[#This Row],[TIPO]]))</f>
        <v>#REF!</v>
      </c>
      <c r="C2026" s="419" t="e">
        <f>IF(Tabla46[[#This Row],[Tipos de Acciones]]="","",'Formulario PPGR1'!#REF!)</f>
        <v>#REF!</v>
      </c>
      <c r="D2026" s="419" t="e">
        <f>IF(Tabla46[[#This Row],[Tipos de Acciones]]="","",'Formulario PPGR1'!#REF!)</f>
        <v>#REF!</v>
      </c>
      <c r="E2026" s="419" t="e">
        <f>IF(Tabla46[[#This Row],[Tipos de Acciones]]="","",'Formulario PPGR1'!#REF!)</f>
        <v>#REF!</v>
      </c>
      <c r="F2026" s="419" t="e">
        <f>IF(Tabla46[[#This Row],[Tipos de Acciones]]="","",'Formulario PPGR1'!#REF!)</f>
        <v>#REF!</v>
      </c>
      <c r="G2026" s="416" t="s">
        <v>936</v>
      </c>
      <c r="H2026" s="416" t="s">
        <v>2209</v>
      </c>
      <c r="I2026" s="417" t="s">
        <v>2200</v>
      </c>
      <c r="J2026" s="416" t="s">
        <v>2248</v>
      </c>
      <c r="K2026" s="418" t="s">
        <v>2248</v>
      </c>
      <c r="L2026" s="416" t="s">
        <v>469</v>
      </c>
      <c r="M2026" s="316" t="s">
        <v>2342</v>
      </c>
      <c r="N2026" s="316" t="s">
        <v>1156</v>
      </c>
      <c r="O2026" s="415" t="s">
        <v>2200</v>
      </c>
      <c r="P2026" s="318" t="s">
        <v>1156</v>
      </c>
      <c r="Q2026" s="293" t="s">
        <v>2201</v>
      </c>
      <c r="R2026" s="293">
        <v>1</v>
      </c>
      <c r="S2026" s="517">
        <v>30000</v>
      </c>
      <c r="T2026" s="520" t="e">
        <f>+[1]!Tabla46[[#This Row],[Precio Unitario]]*[1]!Tabla46[[#This Row],[Cantidad de Insumos]]</f>
        <v>#REF!</v>
      </c>
      <c r="U2026" s="414">
        <v>265801</v>
      </c>
      <c r="V2026" s="328" t="s">
        <v>926</v>
      </c>
      <c r="W2026" s="420"/>
    </row>
    <row r="2027" spans="2:23" ht="18.75" hidden="1" customHeight="1" x14ac:dyDescent="0.2">
      <c r="B2027" s="419" t="e">
        <f>IF(Tabla46[[#This Row],[Tipos de Acciones]]="","",CONCATENATE(Tabla46[[#This Row],[POA]],".",Tabla46[[#This Row],[SRS]],".",Tabla46[[#This Row],[AREA]],".",Tabla46[[#This Row],[TIPO]]))</f>
        <v>#REF!</v>
      </c>
      <c r="C2027" s="419" t="e">
        <f>IF(Tabla46[[#This Row],[Tipos de Acciones]]="","",'Formulario PPGR1'!#REF!)</f>
        <v>#REF!</v>
      </c>
      <c r="D2027" s="419" t="e">
        <f>IF(Tabla46[[#This Row],[Tipos de Acciones]]="","",'Formulario PPGR1'!#REF!)</f>
        <v>#REF!</v>
      </c>
      <c r="E2027" s="419" t="e">
        <f>IF(Tabla46[[#This Row],[Tipos de Acciones]]="","",'Formulario PPGR1'!#REF!)</f>
        <v>#REF!</v>
      </c>
      <c r="F2027" s="419" t="e">
        <f>IF(Tabla46[[#This Row],[Tipos de Acciones]]="","",'Formulario PPGR1'!#REF!)</f>
        <v>#REF!</v>
      </c>
      <c r="G2027" s="416" t="s">
        <v>934</v>
      </c>
      <c r="H2027" s="416" t="s">
        <v>2209</v>
      </c>
      <c r="I2027" s="417" t="s">
        <v>2200</v>
      </c>
      <c r="J2027" s="416" t="s">
        <v>2248</v>
      </c>
      <c r="K2027" s="418" t="s">
        <v>2248</v>
      </c>
      <c r="L2027" s="416" t="s">
        <v>469</v>
      </c>
      <c r="M2027" s="316" t="s">
        <v>2342</v>
      </c>
      <c r="N2027" s="316" t="s">
        <v>1156</v>
      </c>
      <c r="O2027" s="415" t="s">
        <v>2200</v>
      </c>
      <c r="P2027" s="318" t="s">
        <v>1156</v>
      </c>
      <c r="Q2027" s="293" t="s">
        <v>2201</v>
      </c>
      <c r="R2027" s="293">
        <v>3</v>
      </c>
      <c r="S2027" s="517">
        <v>5000</v>
      </c>
      <c r="T2027" s="520" t="e">
        <f>+[1]!Tabla46[[#This Row],[Precio Unitario]]*[1]!Tabla46[[#This Row],[Cantidad de Insumos]]</f>
        <v>#REF!</v>
      </c>
      <c r="U2027" s="414">
        <v>265801</v>
      </c>
      <c r="V2027" s="328" t="s">
        <v>926</v>
      </c>
      <c r="W2027" s="420"/>
    </row>
    <row r="2028" spans="2:23" ht="18.75" hidden="1" customHeight="1" x14ac:dyDescent="0.2">
      <c r="B2028" s="419" t="e">
        <f>IF(Tabla46[[#This Row],[Tipos de Acciones]]="","",CONCATENATE(Tabla46[[#This Row],[POA]],".",Tabla46[[#This Row],[SRS]],".",Tabla46[[#This Row],[AREA]],".",Tabla46[[#This Row],[TIPO]]))</f>
        <v>#REF!</v>
      </c>
      <c r="C2028" s="419" t="e">
        <f>IF(Tabla46[[#This Row],[Tipos de Acciones]]="","",'Formulario PPGR1'!#REF!)</f>
        <v>#REF!</v>
      </c>
      <c r="D2028" s="419" t="e">
        <f>IF(Tabla46[[#This Row],[Tipos de Acciones]]="","",'Formulario PPGR1'!#REF!)</f>
        <v>#REF!</v>
      </c>
      <c r="E2028" s="419" t="e">
        <f>IF(Tabla46[[#This Row],[Tipos de Acciones]]="","",'Formulario PPGR1'!#REF!)</f>
        <v>#REF!</v>
      </c>
      <c r="F2028" s="419" t="e">
        <f>IF(Tabla46[[#This Row],[Tipos de Acciones]]="","",'Formulario PPGR1'!#REF!)</f>
        <v>#REF!</v>
      </c>
      <c r="G2028" s="416" t="s">
        <v>936</v>
      </c>
      <c r="H2028" s="416" t="s">
        <v>2206</v>
      </c>
      <c r="I2028" s="417" t="s">
        <v>2212</v>
      </c>
      <c r="J2028" s="416" t="s">
        <v>2212</v>
      </c>
      <c r="K2028" s="418" t="s">
        <v>2213</v>
      </c>
      <c r="L2028" s="416" t="s">
        <v>469</v>
      </c>
      <c r="M2028" s="316" t="s">
        <v>2343</v>
      </c>
      <c r="N2028" s="316" t="s">
        <v>1156</v>
      </c>
      <c r="O2028" s="415" t="s">
        <v>2200</v>
      </c>
      <c r="P2028" s="318" t="s">
        <v>1156</v>
      </c>
      <c r="Q2028" s="293" t="s">
        <v>2201</v>
      </c>
      <c r="R2028" s="293">
        <v>1</v>
      </c>
      <c r="S2028" s="517">
        <v>56050</v>
      </c>
      <c r="T2028" s="520" t="e">
        <f>+[1]!Tabla46[[#This Row],[Precio Unitario]]*[1]!Tabla46[[#This Row],[Cantidad de Insumos]]</f>
        <v>#REF!</v>
      </c>
      <c r="U2028" s="414">
        <v>261301</v>
      </c>
      <c r="V2028" s="328" t="s">
        <v>926</v>
      </c>
      <c r="W2028" s="420"/>
    </row>
    <row r="2029" spans="2:23" ht="18.75" hidden="1" customHeight="1" x14ac:dyDescent="0.2">
      <c r="B2029" s="419" t="e">
        <f>IF(Tabla46[[#This Row],[Tipos de Acciones]]="","",CONCATENATE(Tabla46[[#This Row],[POA]],".",Tabla46[[#This Row],[SRS]],".",Tabla46[[#This Row],[AREA]],".",Tabla46[[#This Row],[TIPO]]))</f>
        <v>#REF!</v>
      </c>
      <c r="C2029" s="419" t="e">
        <f>IF(Tabla46[[#This Row],[Tipos de Acciones]]="","",'Formulario PPGR1'!#REF!)</f>
        <v>#REF!</v>
      </c>
      <c r="D2029" s="419" t="e">
        <f>IF(Tabla46[[#This Row],[Tipos de Acciones]]="","",'Formulario PPGR1'!#REF!)</f>
        <v>#REF!</v>
      </c>
      <c r="E2029" s="419" t="e">
        <f>IF(Tabla46[[#This Row],[Tipos de Acciones]]="","",'Formulario PPGR1'!#REF!)</f>
        <v>#REF!</v>
      </c>
      <c r="F2029" s="419" t="e">
        <f>IF(Tabla46[[#This Row],[Tipos de Acciones]]="","",'Formulario PPGR1'!#REF!)</f>
        <v>#REF!</v>
      </c>
      <c r="G2029" s="416" t="s">
        <v>936</v>
      </c>
      <c r="H2029" s="416" t="s">
        <v>2221</v>
      </c>
      <c r="I2029" s="417" t="s">
        <v>2236</v>
      </c>
      <c r="J2029" s="416" t="s">
        <v>2236</v>
      </c>
      <c r="K2029" s="418" t="s">
        <v>2237</v>
      </c>
      <c r="L2029" s="416" t="s">
        <v>469</v>
      </c>
      <c r="M2029" s="316" t="s">
        <v>2343</v>
      </c>
      <c r="N2029" s="316" t="s">
        <v>1156</v>
      </c>
      <c r="O2029" s="415" t="s">
        <v>2200</v>
      </c>
      <c r="P2029" s="318" t="s">
        <v>1156</v>
      </c>
      <c r="Q2029" s="293" t="s">
        <v>2201</v>
      </c>
      <c r="R2029" s="293">
        <v>2</v>
      </c>
      <c r="S2029" s="517">
        <v>15733.33</v>
      </c>
      <c r="T2029" s="520" t="e">
        <f>+[1]!Tabla46[[#This Row],[Precio Unitario]]*[1]!Tabla46[[#This Row],[Cantidad de Insumos]]</f>
        <v>#REF!</v>
      </c>
      <c r="U2029" s="414">
        <v>239301</v>
      </c>
      <c r="V2029" s="328" t="s">
        <v>926</v>
      </c>
      <c r="W2029" s="420"/>
    </row>
    <row r="2030" spans="2:23" ht="18.75" hidden="1" customHeight="1" x14ac:dyDescent="0.2">
      <c r="B2030" s="419" t="e">
        <f>IF(Tabla46[[#This Row],[Tipos de Acciones]]="","",CONCATENATE(Tabla46[[#This Row],[POA]],".",Tabla46[[#This Row],[SRS]],".",Tabla46[[#This Row],[AREA]],".",Tabla46[[#This Row],[TIPO]]))</f>
        <v>#REF!</v>
      </c>
      <c r="C2030" s="419" t="e">
        <f>IF(Tabla46[[#This Row],[Tipos de Acciones]]="","",'Formulario PPGR1'!#REF!)</f>
        <v>#REF!</v>
      </c>
      <c r="D2030" s="419" t="e">
        <f>IF(Tabla46[[#This Row],[Tipos de Acciones]]="","",'Formulario PPGR1'!#REF!)</f>
        <v>#REF!</v>
      </c>
      <c r="E2030" s="419" t="e">
        <f>IF(Tabla46[[#This Row],[Tipos de Acciones]]="","",'Formulario PPGR1'!#REF!)</f>
        <v>#REF!</v>
      </c>
      <c r="F2030" s="419" t="e">
        <f>IF(Tabla46[[#This Row],[Tipos de Acciones]]="","",'Formulario PPGR1'!#REF!)</f>
        <v>#REF!</v>
      </c>
      <c r="G2030" s="416" t="s">
        <v>936</v>
      </c>
      <c r="H2030" s="416" t="s">
        <v>2221</v>
      </c>
      <c r="I2030" s="417" t="s">
        <v>2222</v>
      </c>
      <c r="J2030" s="416" t="s">
        <v>2222</v>
      </c>
      <c r="K2030" s="418" t="s">
        <v>2226</v>
      </c>
      <c r="L2030" s="416" t="s">
        <v>469</v>
      </c>
      <c r="M2030" s="316" t="s">
        <v>2343</v>
      </c>
      <c r="N2030" s="316" t="s">
        <v>1156</v>
      </c>
      <c r="O2030" s="415" t="s">
        <v>2200</v>
      </c>
      <c r="P2030" s="318" t="s">
        <v>1156</v>
      </c>
      <c r="Q2030" s="293" t="s">
        <v>2201</v>
      </c>
      <c r="R2030" s="293">
        <v>1</v>
      </c>
      <c r="S2030" s="517">
        <v>104465.4</v>
      </c>
      <c r="T2030" s="520" t="e">
        <f>+[1]!Tabla46[[#This Row],[Precio Unitario]]*[1]!Tabla46[[#This Row],[Cantidad de Insumos]]</f>
        <v>#REF!</v>
      </c>
      <c r="U2030" s="414">
        <v>261901</v>
      </c>
      <c r="V2030" s="328" t="s">
        <v>926</v>
      </c>
      <c r="W2030" s="420"/>
    </row>
    <row r="2031" spans="2:23" ht="18.75" hidden="1" customHeight="1" x14ac:dyDescent="0.2">
      <c r="B2031" s="419" t="e">
        <f>IF(Tabla46[[#This Row],[Tipos de Acciones]]="","",CONCATENATE(Tabla46[[#This Row],[POA]],".",Tabla46[[#This Row],[SRS]],".",Tabla46[[#This Row],[AREA]],".",Tabla46[[#This Row],[TIPO]]))</f>
        <v>#REF!</v>
      </c>
      <c r="C2031" s="419" t="e">
        <f>IF(Tabla46[[#This Row],[Tipos de Acciones]]="","",'Formulario PPGR1'!#REF!)</f>
        <v>#REF!</v>
      </c>
      <c r="D2031" s="419" t="e">
        <f>IF(Tabla46[[#This Row],[Tipos de Acciones]]="","",'Formulario PPGR1'!#REF!)</f>
        <v>#REF!</v>
      </c>
      <c r="E2031" s="419" t="e">
        <f>IF(Tabla46[[#This Row],[Tipos de Acciones]]="","",'Formulario PPGR1'!#REF!)</f>
        <v>#REF!</v>
      </c>
      <c r="F2031" s="419" t="e">
        <f>IF(Tabla46[[#This Row],[Tipos de Acciones]]="","",'Formulario PPGR1'!#REF!)</f>
        <v>#REF!</v>
      </c>
      <c r="G2031" s="416" t="s">
        <v>936</v>
      </c>
      <c r="H2031" s="416" t="s">
        <v>2218</v>
      </c>
      <c r="I2031" s="417" t="s">
        <v>2219</v>
      </c>
      <c r="J2031" s="416" t="s">
        <v>2219</v>
      </c>
      <c r="K2031" s="418" t="s">
        <v>2220</v>
      </c>
      <c r="L2031" s="416" t="s">
        <v>469</v>
      </c>
      <c r="M2031" s="316" t="s">
        <v>2343</v>
      </c>
      <c r="N2031" s="316" t="s">
        <v>1156</v>
      </c>
      <c r="O2031" s="415" t="s">
        <v>2200</v>
      </c>
      <c r="P2031" s="318" t="s">
        <v>1156</v>
      </c>
      <c r="Q2031" s="293" t="s">
        <v>2201</v>
      </c>
      <c r="R2031" s="293">
        <v>2</v>
      </c>
      <c r="S2031" s="517">
        <v>8600</v>
      </c>
      <c r="T2031" s="520" t="e">
        <f>+[1]!Tabla46[[#This Row],[Precio Unitario]]*[1]!Tabla46[[#This Row],[Cantidad de Insumos]]</f>
        <v>#REF!</v>
      </c>
      <c r="U2031" s="414">
        <v>239601</v>
      </c>
      <c r="V2031" s="328" t="s">
        <v>926</v>
      </c>
      <c r="W2031" s="420"/>
    </row>
    <row r="2032" spans="2:23" ht="18.75" hidden="1" customHeight="1" x14ac:dyDescent="0.2">
      <c r="B2032" s="419" t="e">
        <f>IF(Tabla46[[#This Row],[Tipos de Acciones]]="","",CONCATENATE(Tabla46[[#This Row],[POA]],".",Tabla46[[#This Row],[SRS]],".",Tabla46[[#This Row],[AREA]],".",Tabla46[[#This Row],[TIPO]]))</f>
        <v>#REF!</v>
      </c>
      <c r="C2032" s="419" t="e">
        <f>IF(Tabla46[[#This Row],[Tipos de Acciones]]="","",'Formulario PPGR1'!#REF!)</f>
        <v>#REF!</v>
      </c>
      <c r="D2032" s="419" t="e">
        <f>IF(Tabla46[[#This Row],[Tipos de Acciones]]="","",'Formulario PPGR1'!#REF!)</f>
        <v>#REF!</v>
      </c>
      <c r="E2032" s="419" t="e">
        <f>IF(Tabla46[[#This Row],[Tipos de Acciones]]="","",'Formulario PPGR1'!#REF!)</f>
        <v>#REF!</v>
      </c>
      <c r="F2032" s="419" t="e">
        <f>IF(Tabla46[[#This Row],[Tipos de Acciones]]="","",'Formulario PPGR1'!#REF!)</f>
        <v>#REF!</v>
      </c>
      <c r="G2032" s="416" t="s">
        <v>936</v>
      </c>
      <c r="H2032" s="416" t="s">
        <v>2221</v>
      </c>
      <c r="I2032" s="417" t="s">
        <v>2222</v>
      </c>
      <c r="J2032" s="416" t="s">
        <v>2222</v>
      </c>
      <c r="K2032" s="418" t="s">
        <v>2223</v>
      </c>
      <c r="L2032" s="416" t="s">
        <v>469</v>
      </c>
      <c r="M2032" s="316" t="s">
        <v>2343</v>
      </c>
      <c r="N2032" s="316" t="s">
        <v>1156</v>
      </c>
      <c r="O2032" s="415" t="s">
        <v>2200</v>
      </c>
      <c r="P2032" s="318" t="s">
        <v>1156</v>
      </c>
      <c r="Q2032" s="293" t="s">
        <v>2201</v>
      </c>
      <c r="R2032" s="293">
        <v>2</v>
      </c>
      <c r="S2032" s="517">
        <v>43660</v>
      </c>
      <c r="T2032" s="520" t="e">
        <f>+[1]!Tabla46[[#This Row],[Precio Unitario]]*[1]!Tabla46[[#This Row],[Cantidad de Insumos]]</f>
        <v>#REF!</v>
      </c>
      <c r="U2032" s="414">
        <v>261901</v>
      </c>
      <c r="V2032" s="328" t="s">
        <v>926</v>
      </c>
      <c r="W2032" s="420"/>
    </row>
    <row r="2033" spans="2:23" ht="18.75" hidden="1" customHeight="1" x14ac:dyDescent="0.2">
      <c r="B2033" s="419" t="e">
        <f>IF(Tabla46[[#This Row],[Tipos de Acciones]]="","",CONCATENATE(Tabla46[[#This Row],[POA]],".",Tabla46[[#This Row],[SRS]],".",Tabla46[[#This Row],[AREA]],".",Tabla46[[#This Row],[TIPO]]))</f>
        <v>#REF!</v>
      </c>
      <c r="C2033" s="419" t="e">
        <f>IF(Tabla46[[#This Row],[Tipos de Acciones]]="","",'Formulario PPGR1'!#REF!)</f>
        <v>#REF!</v>
      </c>
      <c r="D2033" s="419" t="e">
        <f>IF(Tabla46[[#This Row],[Tipos de Acciones]]="","",'Formulario PPGR1'!#REF!)</f>
        <v>#REF!</v>
      </c>
      <c r="E2033" s="419" t="e">
        <f>IF(Tabla46[[#This Row],[Tipos de Acciones]]="","",'Formulario PPGR1'!#REF!)</f>
        <v>#REF!</v>
      </c>
      <c r="F2033" s="419" t="e">
        <f>IF(Tabla46[[#This Row],[Tipos de Acciones]]="","",'Formulario PPGR1'!#REF!)</f>
        <v>#REF!</v>
      </c>
      <c r="G2033" s="416" t="s">
        <v>936</v>
      </c>
      <c r="H2033" s="416" t="s">
        <v>2221</v>
      </c>
      <c r="I2033" s="417" t="s">
        <v>2224</v>
      </c>
      <c r="J2033" s="416" t="s">
        <v>2224</v>
      </c>
      <c r="K2033" s="418" t="s">
        <v>2225</v>
      </c>
      <c r="L2033" s="416" t="s">
        <v>469</v>
      </c>
      <c r="M2033" s="316" t="s">
        <v>2343</v>
      </c>
      <c r="N2033" s="316" t="s">
        <v>1156</v>
      </c>
      <c r="O2033" s="415" t="s">
        <v>2200</v>
      </c>
      <c r="P2033" s="318" t="s">
        <v>1156</v>
      </c>
      <c r="Q2033" s="293" t="s">
        <v>2201</v>
      </c>
      <c r="R2033" s="293">
        <v>1</v>
      </c>
      <c r="S2033" s="517">
        <v>44333.33</v>
      </c>
      <c r="T2033" s="520" t="e">
        <f>+[1]!Tabla46[[#This Row],[Precio Unitario]]*[1]!Tabla46[[#This Row],[Cantidad de Insumos]]</f>
        <v>#REF!</v>
      </c>
      <c r="U2033" s="414">
        <v>239301</v>
      </c>
      <c r="V2033" s="328" t="s">
        <v>926</v>
      </c>
      <c r="W2033" s="420"/>
    </row>
    <row r="2034" spans="2:23" ht="18.75" hidden="1" customHeight="1" x14ac:dyDescent="0.2">
      <c r="B2034" s="419" t="e">
        <f>IF(Tabla46[[#This Row],[Tipos de Acciones]]="","",CONCATENATE(Tabla46[[#This Row],[POA]],".",Tabla46[[#This Row],[SRS]],".",Tabla46[[#This Row],[AREA]],".",Tabla46[[#This Row],[TIPO]]))</f>
        <v>#REF!</v>
      </c>
      <c r="C2034" s="419" t="e">
        <f>IF(Tabla46[[#This Row],[Tipos de Acciones]]="","",'Formulario PPGR1'!#REF!)</f>
        <v>#REF!</v>
      </c>
      <c r="D2034" s="419" t="e">
        <f>IF(Tabla46[[#This Row],[Tipos de Acciones]]="","",'Formulario PPGR1'!#REF!)</f>
        <v>#REF!</v>
      </c>
      <c r="E2034" s="419" t="e">
        <f>IF(Tabla46[[#This Row],[Tipos de Acciones]]="","",'Formulario PPGR1'!#REF!)</f>
        <v>#REF!</v>
      </c>
      <c r="F2034" s="419" t="e">
        <f>IF(Tabla46[[#This Row],[Tipos de Acciones]]="","",'Formulario PPGR1'!#REF!)</f>
        <v>#REF!</v>
      </c>
      <c r="G2034" s="416" t="s">
        <v>936</v>
      </c>
      <c r="H2034" s="416" t="s">
        <v>2221</v>
      </c>
      <c r="I2034" s="417" t="s">
        <v>2231</v>
      </c>
      <c r="J2034" s="416" t="s">
        <v>2231</v>
      </c>
      <c r="K2034" s="418" t="s">
        <v>2232</v>
      </c>
      <c r="L2034" s="416" t="s">
        <v>469</v>
      </c>
      <c r="M2034" s="316" t="s">
        <v>2343</v>
      </c>
      <c r="N2034" s="316" t="s">
        <v>1156</v>
      </c>
      <c r="O2034" s="415" t="s">
        <v>2200</v>
      </c>
      <c r="P2034" s="318" t="s">
        <v>1156</v>
      </c>
      <c r="Q2034" s="293" t="s">
        <v>2201</v>
      </c>
      <c r="R2034" s="293">
        <v>2</v>
      </c>
      <c r="S2034" s="517">
        <v>32099.97</v>
      </c>
      <c r="T2034" s="520" t="e">
        <f>+[1]!Tabla46[[#This Row],[Precio Unitario]]*[1]!Tabla46[[#This Row],[Cantidad de Insumos]]</f>
        <v>#REF!</v>
      </c>
      <c r="U2034" s="414">
        <v>239301</v>
      </c>
      <c r="V2034" s="328" t="s">
        <v>926</v>
      </c>
      <c r="W2034" s="420"/>
    </row>
    <row r="2035" spans="2:23" ht="18.75" hidden="1" customHeight="1" x14ac:dyDescent="0.2">
      <c r="B2035" s="419" t="e">
        <f>IF(Tabla46[[#This Row],[Tipos de Acciones]]="","",CONCATENATE(Tabla46[[#This Row],[POA]],".",Tabla46[[#This Row],[SRS]],".",Tabla46[[#This Row],[AREA]],".",Tabla46[[#This Row],[TIPO]]))</f>
        <v>#REF!</v>
      </c>
      <c r="C2035" s="419" t="e">
        <f>IF(Tabla46[[#This Row],[Tipos de Acciones]]="","",'Formulario PPGR1'!#REF!)</f>
        <v>#REF!</v>
      </c>
      <c r="D2035" s="419" t="e">
        <f>IF(Tabla46[[#This Row],[Tipos de Acciones]]="","",'Formulario PPGR1'!#REF!)</f>
        <v>#REF!</v>
      </c>
      <c r="E2035" s="419" t="e">
        <f>IF(Tabla46[[#This Row],[Tipos de Acciones]]="","",'Formulario PPGR1'!#REF!)</f>
        <v>#REF!</v>
      </c>
      <c r="F2035" s="419" t="e">
        <f>IF(Tabla46[[#This Row],[Tipos de Acciones]]="","",'Formulario PPGR1'!#REF!)</f>
        <v>#REF!</v>
      </c>
      <c r="G2035" s="416" t="s">
        <v>936</v>
      </c>
      <c r="H2035" s="416" t="s">
        <v>2221</v>
      </c>
      <c r="I2035" s="417" t="s">
        <v>2233</v>
      </c>
      <c r="J2035" s="416" t="s">
        <v>2234</v>
      </c>
      <c r="K2035" s="418" t="s">
        <v>2235</v>
      </c>
      <c r="L2035" s="416" t="s">
        <v>469</v>
      </c>
      <c r="M2035" s="316" t="s">
        <v>2343</v>
      </c>
      <c r="N2035" s="316" t="s">
        <v>1156</v>
      </c>
      <c r="O2035" s="415" t="s">
        <v>2200</v>
      </c>
      <c r="P2035" s="318" t="s">
        <v>1156</v>
      </c>
      <c r="Q2035" s="293" t="s">
        <v>2201</v>
      </c>
      <c r="R2035" s="293">
        <v>1</v>
      </c>
      <c r="S2035" s="517">
        <v>8270</v>
      </c>
      <c r="T2035" s="520" t="e">
        <f>+[1]!Tabla46[[#This Row],[Precio Unitario]]*[1]!Tabla46[[#This Row],[Cantidad de Insumos]]</f>
        <v>#REF!</v>
      </c>
      <c r="U2035" s="414">
        <v>239301</v>
      </c>
      <c r="V2035" s="328" t="s">
        <v>926</v>
      </c>
      <c r="W2035" s="420"/>
    </row>
    <row r="2036" spans="2:23" ht="18.75" hidden="1" customHeight="1" x14ac:dyDescent="0.2">
      <c r="B2036" s="419" t="e">
        <f>IF(Tabla46[[#This Row],[Tipos de Acciones]]="","",CONCATENATE(Tabla46[[#This Row],[POA]],".",Tabla46[[#This Row],[SRS]],".",Tabla46[[#This Row],[AREA]],".",Tabla46[[#This Row],[TIPO]]))</f>
        <v>#REF!</v>
      </c>
      <c r="C2036" s="419" t="e">
        <f>IF(Tabla46[[#This Row],[Tipos de Acciones]]="","",'Formulario PPGR1'!#REF!)</f>
        <v>#REF!</v>
      </c>
      <c r="D2036" s="419" t="e">
        <f>IF(Tabla46[[#This Row],[Tipos de Acciones]]="","",'Formulario PPGR1'!#REF!)</f>
        <v>#REF!</v>
      </c>
      <c r="E2036" s="419" t="e">
        <f>IF(Tabla46[[#This Row],[Tipos de Acciones]]="","",'Formulario PPGR1'!#REF!)</f>
        <v>#REF!</v>
      </c>
      <c r="F2036" s="419" t="e">
        <f>IF(Tabla46[[#This Row],[Tipos de Acciones]]="","",'Formulario PPGR1'!#REF!)</f>
        <v>#REF!</v>
      </c>
      <c r="G2036" s="416" t="s">
        <v>936</v>
      </c>
      <c r="H2036" s="416" t="s">
        <v>2221</v>
      </c>
      <c r="I2036" s="417" t="s">
        <v>2241</v>
      </c>
      <c r="J2036" s="416" t="s">
        <v>2241</v>
      </c>
      <c r="K2036" s="418" t="s">
        <v>2242</v>
      </c>
      <c r="L2036" s="416" t="s">
        <v>469</v>
      </c>
      <c r="M2036" s="316" t="s">
        <v>2343</v>
      </c>
      <c r="N2036" s="316" t="s">
        <v>1156</v>
      </c>
      <c r="O2036" s="415" t="s">
        <v>2200</v>
      </c>
      <c r="P2036" s="318" t="s">
        <v>1156</v>
      </c>
      <c r="Q2036" s="293" t="s">
        <v>2201</v>
      </c>
      <c r="R2036" s="293">
        <v>2</v>
      </c>
      <c r="S2036" s="517">
        <v>980</v>
      </c>
      <c r="T2036" s="520" t="e">
        <f>+[1]!Tabla46[[#This Row],[Precio Unitario]]*[1]!Tabla46[[#This Row],[Cantidad de Insumos]]</f>
        <v>#REF!</v>
      </c>
      <c r="U2036" s="414">
        <v>239301</v>
      </c>
      <c r="V2036" s="328" t="s">
        <v>926</v>
      </c>
      <c r="W2036" s="420"/>
    </row>
    <row r="2037" spans="2:23" ht="18.75" hidden="1" customHeight="1" x14ac:dyDescent="0.2">
      <c r="B2037" s="419" t="e">
        <f>IF(Tabla46[[#This Row],[Tipos de Acciones]]="","",CONCATENATE(Tabla46[[#This Row],[POA]],".",Tabla46[[#This Row],[SRS]],".",Tabla46[[#This Row],[AREA]],".",Tabla46[[#This Row],[TIPO]]))</f>
        <v>#REF!</v>
      </c>
      <c r="C2037" s="419" t="e">
        <f>IF(Tabla46[[#This Row],[Tipos de Acciones]]="","",'Formulario PPGR1'!#REF!)</f>
        <v>#REF!</v>
      </c>
      <c r="D2037" s="419" t="e">
        <f>IF(Tabla46[[#This Row],[Tipos de Acciones]]="","",'Formulario PPGR1'!#REF!)</f>
        <v>#REF!</v>
      </c>
      <c r="E2037" s="419" t="e">
        <f>IF(Tabla46[[#This Row],[Tipos de Acciones]]="","",'Formulario PPGR1'!#REF!)</f>
        <v>#REF!</v>
      </c>
      <c r="F2037" s="419" t="e">
        <f>IF(Tabla46[[#This Row],[Tipos de Acciones]]="","",'Formulario PPGR1'!#REF!)</f>
        <v>#REF!</v>
      </c>
      <c r="G2037" s="416" t="s">
        <v>936</v>
      </c>
      <c r="H2037" s="416" t="s">
        <v>2221</v>
      </c>
      <c r="I2037" s="417" t="s">
        <v>2241</v>
      </c>
      <c r="J2037" s="416" t="s">
        <v>2241</v>
      </c>
      <c r="K2037" s="418" t="s">
        <v>2243</v>
      </c>
      <c r="L2037" s="416" t="s">
        <v>469</v>
      </c>
      <c r="M2037" s="316" t="s">
        <v>2343</v>
      </c>
      <c r="N2037" s="316" t="s">
        <v>1156</v>
      </c>
      <c r="O2037" s="415" t="s">
        <v>2200</v>
      </c>
      <c r="P2037" s="318" t="s">
        <v>1156</v>
      </c>
      <c r="Q2037" s="293" t="s">
        <v>2201</v>
      </c>
      <c r="R2037" s="293">
        <v>2</v>
      </c>
      <c r="S2037" s="517">
        <v>3520</v>
      </c>
      <c r="T2037" s="520" t="e">
        <f>+[1]!Tabla46[[#This Row],[Precio Unitario]]*[1]!Tabla46[[#This Row],[Cantidad de Insumos]]</f>
        <v>#REF!</v>
      </c>
      <c r="U2037" s="414">
        <v>239301</v>
      </c>
      <c r="V2037" s="328" t="s">
        <v>926</v>
      </c>
      <c r="W2037" s="420"/>
    </row>
    <row r="2038" spans="2:23" ht="18.75" hidden="1" customHeight="1" x14ac:dyDescent="0.2">
      <c r="B2038" s="419" t="e">
        <f>IF(Tabla46[[#This Row],[Tipos de Acciones]]="","",CONCATENATE(Tabla46[[#This Row],[POA]],".",Tabla46[[#This Row],[SRS]],".",Tabla46[[#This Row],[AREA]],".",Tabla46[[#This Row],[TIPO]]))</f>
        <v>#REF!</v>
      </c>
      <c r="C2038" s="419" t="e">
        <f>IF(Tabla46[[#This Row],[Tipos de Acciones]]="","",'Formulario PPGR1'!#REF!)</f>
        <v>#REF!</v>
      </c>
      <c r="D2038" s="419" t="e">
        <f>IF(Tabla46[[#This Row],[Tipos de Acciones]]="","",'Formulario PPGR1'!#REF!)</f>
        <v>#REF!</v>
      </c>
      <c r="E2038" s="419" t="e">
        <f>IF(Tabla46[[#This Row],[Tipos de Acciones]]="","",'Formulario PPGR1'!#REF!)</f>
        <v>#REF!</v>
      </c>
      <c r="F2038" s="419" t="e">
        <f>IF(Tabla46[[#This Row],[Tipos de Acciones]]="","",'Formulario PPGR1'!#REF!)</f>
        <v>#REF!</v>
      </c>
      <c r="G2038" s="416" t="s">
        <v>936</v>
      </c>
      <c r="H2038" s="416" t="s">
        <v>2221</v>
      </c>
      <c r="I2038" s="417" t="s">
        <v>2236</v>
      </c>
      <c r="J2038" s="416" t="s">
        <v>2236</v>
      </c>
      <c r="K2038" s="418" t="s">
        <v>2239</v>
      </c>
      <c r="L2038" s="416" t="s">
        <v>469</v>
      </c>
      <c r="M2038" s="316" t="s">
        <v>2343</v>
      </c>
      <c r="N2038" s="316" t="s">
        <v>1156</v>
      </c>
      <c r="O2038" s="415" t="s">
        <v>2200</v>
      </c>
      <c r="P2038" s="318" t="s">
        <v>1156</v>
      </c>
      <c r="Q2038" s="293" t="s">
        <v>2201</v>
      </c>
      <c r="R2038" s="293">
        <v>2</v>
      </c>
      <c r="S2038" s="517">
        <v>15733.33</v>
      </c>
      <c r="T2038" s="520" t="e">
        <f>+[1]!Tabla46[[#This Row],[Precio Unitario]]*[1]!Tabla46[[#This Row],[Cantidad de Insumos]]</f>
        <v>#REF!</v>
      </c>
      <c r="U2038" s="414">
        <v>239301</v>
      </c>
      <c r="V2038" s="328" t="s">
        <v>926</v>
      </c>
      <c r="W2038" s="420"/>
    </row>
    <row r="2039" spans="2:23" ht="18.75" hidden="1" customHeight="1" x14ac:dyDescent="0.2">
      <c r="B2039" s="419" t="e">
        <f>IF(Tabla46[[#This Row],[Tipos de Acciones]]="","",CONCATENATE(Tabla46[[#This Row],[POA]],".",Tabla46[[#This Row],[SRS]],".",Tabla46[[#This Row],[AREA]],".",Tabla46[[#This Row],[TIPO]]))</f>
        <v>#REF!</v>
      </c>
      <c r="C2039" s="419" t="e">
        <f>IF(Tabla46[[#This Row],[Tipos de Acciones]]="","",'Formulario PPGR1'!#REF!)</f>
        <v>#REF!</v>
      </c>
      <c r="D2039" s="419" t="e">
        <f>IF(Tabla46[[#This Row],[Tipos de Acciones]]="","",'Formulario PPGR1'!#REF!)</f>
        <v>#REF!</v>
      </c>
      <c r="E2039" s="419" t="e">
        <f>IF(Tabla46[[#This Row],[Tipos de Acciones]]="","",'Formulario PPGR1'!#REF!)</f>
        <v>#REF!</v>
      </c>
      <c r="F2039" s="419" t="e">
        <f>IF(Tabla46[[#This Row],[Tipos de Acciones]]="","",'Formulario PPGR1'!#REF!)</f>
        <v>#REF!</v>
      </c>
      <c r="G2039" s="416" t="s">
        <v>936</v>
      </c>
      <c r="H2039" s="416" t="s">
        <v>2221</v>
      </c>
      <c r="I2039" s="417" t="s">
        <v>2236</v>
      </c>
      <c r="J2039" s="416" t="s">
        <v>2236</v>
      </c>
      <c r="K2039" s="418" t="s">
        <v>2240</v>
      </c>
      <c r="L2039" s="416" t="s">
        <v>469</v>
      </c>
      <c r="M2039" s="316" t="s">
        <v>2343</v>
      </c>
      <c r="N2039" s="316" t="s">
        <v>1156</v>
      </c>
      <c r="O2039" s="415" t="s">
        <v>2200</v>
      </c>
      <c r="P2039" s="318" t="s">
        <v>1156</v>
      </c>
      <c r="Q2039" s="293" t="s">
        <v>2201</v>
      </c>
      <c r="R2039" s="293">
        <v>2</v>
      </c>
      <c r="S2039" s="517">
        <v>4500</v>
      </c>
      <c r="T2039" s="520" t="e">
        <f>+[1]!Tabla46[[#This Row],[Precio Unitario]]*[1]!Tabla46[[#This Row],[Cantidad de Insumos]]</f>
        <v>#REF!</v>
      </c>
      <c r="U2039" s="414">
        <v>239301</v>
      </c>
      <c r="V2039" s="328" t="s">
        <v>926</v>
      </c>
      <c r="W2039" s="420"/>
    </row>
    <row r="2040" spans="2:23" ht="18.75" hidden="1" customHeight="1" x14ac:dyDescent="0.2">
      <c r="B2040" s="419" t="e">
        <f>IF(Tabla46[[#This Row],[Tipos de Acciones]]="","",CONCATENATE(Tabla46[[#This Row],[POA]],".",Tabla46[[#This Row],[SRS]],".",Tabla46[[#This Row],[AREA]],".",Tabla46[[#This Row],[TIPO]]))</f>
        <v>#REF!</v>
      </c>
      <c r="C2040" s="419" t="e">
        <f>IF(Tabla46[[#This Row],[Tipos de Acciones]]="","",'Formulario PPGR1'!#REF!)</f>
        <v>#REF!</v>
      </c>
      <c r="D2040" s="419" t="e">
        <f>IF(Tabla46[[#This Row],[Tipos de Acciones]]="","",'Formulario PPGR1'!#REF!)</f>
        <v>#REF!</v>
      </c>
      <c r="E2040" s="419" t="e">
        <f>IF(Tabla46[[#This Row],[Tipos de Acciones]]="","",'Formulario PPGR1'!#REF!)</f>
        <v>#REF!</v>
      </c>
      <c r="F2040" s="419" t="e">
        <f>IF(Tabla46[[#This Row],[Tipos de Acciones]]="","",'Formulario PPGR1'!#REF!)</f>
        <v>#REF!</v>
      </c>
      <c r="G2040" s="416" t="s">
        <v>936</v>
      </c>
      <c r="H2040" s="416" t="s">
        <v>2209</v>
      </c>
      <c r="I2040" s="417" t="s">
        <v>2200</v>
      </c>
      <c r="J2040" s="416" t="s">
        <v>2248</v>
      </c>
      <c r="K2040" s="418" t="s">
        <v>2248</v>
      </c>
      <c r="L2040" s="416" t="s">
        <v>469</v>
      </c>
      <c r="M2040" s="316" t="s">
        <v>2343</v>
      </c>
      <c r="N2040" s="316" t="s">
        <v>1156</v>
      </c>
      <c r="O2040" s="415" t="s">
        <v>2200</v>
      </c>
      <c r="P2040" s="318" t="s">
        <v>1156</v>
      </c>
      <c r="Q2040" s="293" t="s">
        <v>2201</v>
      </c>
      <c r="R2040" s="293">
        <v>1</v>
      </c>
      <c r="S2040" s="517">
        <v>30000</v>
      </c>
      <c r="T2040" s="520" t="e">
        <f>+[1]!Tabla46[[#This Row],[Precio Unitario]]*[1]!Tabla46[[#This Row],[Cantidad de Insumos]]</f>
        <v>#REF!</v>
      </c>
      <c r="U2040" s="414">
        <v>265801</v>
      </c>
      <c r="V2040" s="328" t="s">
        <v>926</v>
      </c>
      <c r="W2040" s="420"/>
    </row>
    <row r="2041" spans="2:23" ht="18.75" hidden="1" customHeight="1" x14ac:dyDescent="0.2">
      <c r="B2041" s="419" t="e">
        <f>IF(Tabla46[[#This Row],[Tipos de Acciones]]="","",CONCATENATE(Tabla46[[#This Row],[POA]],".",Tabla46[[#This Row],[SRS]],".",Tabla46[[#This Row],[AREA]],".",Tabla46[[#This Row],[TIPO]]))</f>
        <v>#REF!</v>
      </c>
      <c r="C2041" s="419" t="e">
        <f>IF(Tabla46[[#This Row],[Tipos de Acciones]]="","",'Formulario PPGR1'!#REF!)</f>
        <v>#REF!</v>
      </c>
      <c r="D2041" s="419" t="e">
        <f>IF(Tabla46[[#This Row],[Tipos de Acciones]]="","",'Formulario PPGR1'!#REF!)</f>
        <v>#REF!</v>
      </c>
      <c r="E2041" s="419" t="e">
        <f>IF(Tabla46[[#This Row],[Tipos de Acciones]]="","",'Formulario PPGR1'!#REF!)</f>
        <v>#REF!</v>
      </c>
      <c r="F2041" s="419" t="e">
        <f>IF(Tabla46[[#This Row],[Tipos de Acciones]]="","",'Formulario PPGR1'!#REF!)</f>
        <v>#REF!</v>
      </c>
      <c r="G2041" s="416" t="s">
        <v>934</v>
      </c>
      <c r="H2041" s="416" t="s">
        <v>2209</v>
      </c>
      <c r="I2041" s="417" t="s">
        <v>2200</v>
      </c>
      <c r="J2041" s="416" t="s">
        <v>2248</v>
      </c>
      <c r="K2041" s="418" t="s">
        <v>2248</v>
      </c>
      <c r="L2041" s="416" t="s">
        <v>469</v>
      </c>
      <c r="M2041" s="316" t="s">
        <v>2343</v>
      </c>
      <c r="N2041" s="316" t="s">
        <v>1156</v>
      </c>
      <c r="O2041" s="415" t="s">
        <v>2200</v>
      </c>
      <c r="P2041" s="318" t="s">
        <v>1156</v>
      </c>
      <c r="Q2041" s="293" t="s">
        <v>2201</v>
      </c>
      <c r="R2041" s="293">
        <v>3</v>
      </c>
      <c r="S2041" s="517">
        <v>5000</v>
      </c>
      <c r="T2041" s="520" t="e">
        <f>+[1]!Tabla46[[#This Row],[Precio Unitario]]*[1]!Tabla46[[#This Row],[Cantidad de Insumos]]</f>
        <v>#REF!</v>
      </c>
      <c r="U2041" s="414">
        <v>265801</v>
      </c>
      <c r="V2041" s="328" t="s">
        <v>926</v>
      </c>
      <c r="W2041" s="420"/>
    </row>
    <row r="2042" spans="2:23" ht="18.75" hidden="1" customHeight="1" x14ac:dyDescent="0.2">
      <c r="B2042" s="419" t="e">
        <f>IF(Tabla46[[#This Row],[Tipos de Acciones]]="","",CONCATENATE(Tabla46[[#This Row],[POA]],".",Tabla46[[#This Row],[SRS]],".",Tabla46[[#This Row],[AREA]],".",Tabla46[[#This Row],[TIPO]]))</f>
        <v>#REF!</v>
      </c>
      <c r="C2042" s="419" t="e">
        <f>IF(Tabla46[[#This Row],[Tipos de Acciones]]="","",'Formulario PPGR1'!#REF!)</f>
        <v>#REF!</v>
      </c>
      <c r="D2042" s="419" t="e">
        <f>IF(Tabla46[[#This Row],[Tipos de Acciones]]="","",'Formulario PPGR1'!#REF!)</f>
        <v>#REF!</v>
      </c>
      <c r="E2042" s="419" t="e">
        <f>IF(Tabla46[[#This Row],[Tipos de Acciones]]="","",'Formulario PPGR1'!#REF!)</f>
        <v>#REF!</v>
      </c>
      <c r="F2042" s="419" t="e">
        <f>IF(Tabla46[[#This Row],[Tipos de Acciones]]="","",'Formulario PPGR1'!#REF!)</f>
        <v>#REF!</v>
      </c>
      <c r="G2042" s="416" t="s">
        <v>936</v>
      </c>
      <c r="H2042" s="416" t="s">
        <v>2221</v>
      </c>
      <c r="I2042" s="417" t="s">
        <v>2244</v>
      </c>
      <c r="J2042" s="416" t="s">
        <v>2244</v>
      </c>
      <c r="K2042" s="418" t="s">
        <v>2245</v>
      </c>
      <c r="L2042" s="416" t="s">
        <v>469</v>
      </c>
      <c r="M2042" s="316" t="s">
        <v>2343</v>
      </c>
      <c r="N2042" s="316" t="s">
        <v>1156</v>
      </c>
      <c r="O2042" s="415" t="s">
        <v>2200</v>
      </c>
      <c r="P2042" s="318" t="s">
        <v>1156</v>
      </c>
      <c r="Q2042" s="293" t="s">
        <v>2201</v>
      </c>
      <c r="R2042" s="293">
        <v>1</v>
      </c>
      <c r="S2042" s="517">
        <v>14666.65</v>
      </c>
      <c r="T2042" s="520" t="e">
        <f>+[1]!Tabla46[[#This Row],[Precio Unitario]]*[1]!Tabla46[[#This Row],[Cantidad de Insumos]]</f>
        <v>#REF!</v>
      </c>
      <c r="U2042" s="414">
        <v>239601</v>
      </c>
      <c r="V2042" s="328" t="s">
        <v>926</v>
      </c>
      <c r="W2042" s="420"/>
    </row>
    <row r="2043" spans="2:23" ht="18.75" hidden="1" customHeight="1" x14ac:dyDescent="0.2">
      <c r="B2043" s="419" t="e">
        <f>IF(Tabla46[[#This Row],[Tipos de Acciones]]="","",CONCATENATE(Tabla46[[#This Row],[POA]],".",Tabla46[[#This Row],[SRS]],".",Tabla46[[#This Row],[AREA]],".",Tabla46[[#This Row],[TIPO]]))</f>
        <v>#REF!</v>
      </c>
      <c r="C2043" s="419" t="e">
        <f>IF(Tabla46[[#This Row],[Tipos de Acciones]]="","",'Formulario PPGR1'!#REF!)</f>
        <v>#REF!</v>
      </c>
      <c r="D2043" s="419" t="e">
        <f>IF(Tabla46[[#This Row],[Tipos de Acciones]]="","",'Formulario PPGR1'!#REF!)</f>
        <v>#REF!</v>
      </c>
      <c r="E2043" s="419" t="e">
        <f>IF(Tabla46[[#This Row],[Tipos de Acciones]]="","",'Formulario PPGR1'!#REF!)</f>
        <v>#REF!</v>
      </c>
      <c r="F2043" s="419" t="e">
        <f>IF(Tabla46[[#This Row],[Tipos de Acciones]]="","",'Formulario PPGR1'!#REF!)</f>
        <v>#REF!</v>
      </c>
      <c r="G2043" s="416" t="s">
        <v>936</v>
      </c>
      <c r="H2043" s="416" t="s">
        <v>2221</v>
      </c>
      <c r="I2043" s="417" t="s">
        <v>2246</v>
      </c>
      <c r="J2043" s="416" t="s">
        <v>2246</v>
      </c>
      <c r="K2043" s="418" t="s">
        <v>2247</v>
      </c>
      <c r="L2043" s="416" t="s">
        <v>469</v>
      </c>
      <c r="M2043" s="316" t="s">
        <v>2343</v>
      </c>
      <c r="N2043" s="316" t="s">
        <v>1156</v>
      </c>
      <c r="O2043" s="415" t="s">
        <v>2200</v>
      </c>
      <c r="P2043" s="318" t="s">
        <v>1156</v>
      </c>
      <c r="Q2043" s="293" t="s">
        <v>2201</v>
      </c>
      <c r="R2043" s="293">
        <v>1</v>
      </c>
      <c r="S2043" s="517">
        <v>257712</v>
      </c>
      <c r="T2043" s="520" t="e">
        <f>+[1]!Tabla46[[#This Row],[Precio Unitario]]*[1]!Tabla46[[#This Row],[Cantidad de Insumos]]</f>
        <v>#REF!</v>
      </c>
      <c r="U2043" s="414">
        <v>261401</v>
      </c>
      <c r="V2043" s="328" t="s">
        <v>926</v>
      </c>
      <c r="W2043" s="420"/>
    </row>
    <row r="2044" spans="2:23" ht="18.75" hidden="1" customHeight="1" x14ac:dyDescent="0.2">
      <c r="B2044" s="419" t="e">
        <f>IF(Tabla46[[#This Row],[Tipos de Acciones]]="","",CONCATENATE(Tabla46[[#This Row],[POA]],".",Tabla46[[#This Row],[SRS]],".",Tabla46[[#This Row],[AREA]],".",Tabla46[[#This Row],[TIPO]]))</f>
        <v>#REF!</v>
      </c>
      <c r="C2044" s="419" t="e">
        <f>IF(Tabla46[[#This Row],[Tipos de Acciones]]="","",'Formulario PPGR1'!#REF!)</f>
        <v>#REF!</v>
      </c>
      <c r="D2044" s="419" t="e">
        <f>IF(Tabla46[[#This Row],[Tipos de Acciones]]="","",'Formulario PPGR1'!#REF!)</f>
        <v>#REF!</v>
      </c>
      <c r="E2044" s="419" t="e">
        <f>IF(Tabla46[[#This Row],[Tipos de Acciones]]="","",'Formulario PPGR1'!#REF!)</f>
        <v>#REF!</v>
      </c>
      <c r="F2044" s="419" t="e">
        <f>IF(Tabla46[[#This Row],[Tipos de Acciones]]="","",'Formulario PPGR1'!#REF!)</f>
        <v>#REF!</v>
      </c>
      <c r="G2044" s="416" t="s">
        <v>936</v>
      </c>
      <c r="H2044" s="416" t="s">
        <v>2221</v>
      </c>
      <c r="I2044" s="417" t="s">
        <v>2236</v>
      </c>
      <c r="J2044" s="416" t="s">
        <v>2236</v>
      </c>
      <c r="K2044" s="418" t="s">
        <v>2238</v>
      </c>
      <c r="L2044" s="416" t="s">
        <v>469</v>
      </c>
      <c r="M2044" s="316" t="s">
        <v>2343</v>
      </c>
      <c r="N2044" s="316" t="s">
        <v>1156</v>
      </c>
      <c r="O2044" s="415" t="s">
        <v>2200</v>
      </c>
      <c r="P2044" s="318" t="s">
        <v>1156</v>
      </c>
      <c r="Q2044" s="293" t="s">
        <v>2201</v>
      </c>
      <c r="R2044" s="293">
        <v>2</v>
      </c>
      <c r="S2044" s="517">
        <v>4500</v>
      </c>
      <c r="T2044" s="520" t="e">
        <f>+[1]!Tabla46[[#This Row],[Precio Unitario]]*[1]!Tabla46[[#This Row],[Cantidad de Insumos]]</f>
        <v>#REF!</v>
      </c>
      <c r="U2044" s="414">
        <v>239301</v>
      </c>
      <c r="V2044" s="328" t="s">
        <v>926</v>
      </c>
      <c r="W2044" s="420"/>
    </row>
    <row r="2045" spans="2:23" ht="18.75" hidden="1" customHeight="1" x14ac:dyDescent="0.2">
      <c r="B2045" s="419" t="e">
        <f>IF(Tabla46[[#This Row],[Tipos de Acciones]]="","",CONCATENATE(Tabla46[[#This Row],[POA]],".",Tabla46[[#This Row],[SRS]],".",Tabla46[[#This Row],[AREA]],".",Tabla46[[#This Row],[TIPO]]))</f>
        <v>#REF!</v>
      </c>
      <c r="C2045" s="419" t="e">
        <f>IF(Tabla46[[#This Row],[Tipos de Acciones]]="","",'Formulario PPGR1'!#REF!)</f>
        <v>#REF!</v>
      </c>
      <c r="D2045" s="419" t="e">
        <f>IF(Tabla46[[#This Row],[Tipos de Acciones]]="","",'Formulario PPGR1'!#REF!)</f>
        <v>#REF!</v>
      </c>
      <c r="E2045" s="419" t="e">
        <f>IF(Tabla46[[#This Row],[Tipos de Acciones]]="","",'Formulario PPGR1'!#REF!)</f>
        <v>#REF!</v>
      </c>
      <c r="F2045" s="419" t="e">
        <f>IF(Tabla46[[#This Row],[Tipos de Acciones]]="","",'Formulario PPGR1'!#REF!)</f>
        <v>#REF!</v>
      </c>
      <c r="G2045" s="416" t="s">
        <v>936</v>
      </c>
      <c r="H2045" s="416" t="s">
        <v>2221</v>
      </c>
      <c r="I2045" s="417" t="s">
        <v>2227</v>
      </c>
      <c r="J2045" s="416" t="s">
        <v>2227</v>
      </c>
      <c r="K2045" s="418" t="s">
        <v>2228</v>
      </c>
      <c r="L2045" s="416" t="s">
        <v>469</v>
      </c>
      <c r="M2045" s="316" t="s">
        <v>2343</v>
      </c>
      <c r="N2045" s="316" t="s">
        <v>1156</v>
      </c>
      <c r="O2045" s="415" t="s">
        <v>2200</v>
      </c>
      <c r="P2045" s="318" t="s">
        <v>1156</v>
      </c>
      <c r="Q2045" s="293" t="s">
        <v>2201</v>
      </c>
      <c r="R2045" s="293">
        <v>1</v>
      </c>
      <c r="S2045" s="517">
        <v>12836.04</v>
      </c>
      <c r="T2045" s="520" t="e">
        <f>+[1]!Tabla46[[#This Row],[Precio Unitario]]*[1]!Tabla46[[#This Row],[Cantidad de Insumos]]</f>
        <v>#REF!</v>
      </c>
      <c r="U2045" s="414">
        <v>239301</v>
      </c>
      <c r="V2045" s="328" t="s">
        <v>926</v>
      </c>
      <c r="W2045" s="420"/>
    </row>
    <row r="2046" spans="2:23" ht="18.75" customHeight="1" x14ac:dyDescent="0.2">
      <c r="B2046" s="419" t="e">
        <f>IF(Tabla46[[#This Row],[Tipos de Acciones]]="","",CONCATENATE(Tabla46[[#This Row],[POA]],".",Tabla46[[#This Row],[SRS]],".",Tabla46[[#This Row],[AREA]],".",Tabla46[[#This Row],[TIPO]]))</f>
        <v>#REF!</v>
      </c>
      <c r="C2046" s="419" t="e">
        <f>IF(Tabla46[[#This Row],[Tipos de Acciones]]="","",'Formulario PPGR1'!#REF!)</f>
        <v>#REF!</v>
      </c>
      <c r="D2046" s="419" t="e">
        <f>IF(Tabla46[[#This Row],[Tipos de Acciones]]="","",'Formulario PPGR1'!#REF!)</f>
        <v>#REF!</v>
      </c>
      <c r="E2046" s="419" t="e">
        <f>IF(Tabla46[[#This Row],[Tipos de Acciones]]="","",'Formulario PPGR1'!#REF!)</f>
        <v>#REF!</v>
      </c>
      <c r="F2046" s="419" t="e">
        <f>IF(Tabla46[[#This Row],[Tipos de Acciones]]="","",'Formulario PPGR1'!#REF!)</f>
        <v>#REF!</v>
      </c>
      <c r="G2046" s="416" t="s">
        <v>936</v>
      </c>
      <c r="H2046" s="416" t="s">
        <v>2221</v>
      </c>
      <c r="I2046" s="417" t="s">
        <v>2229</v>
      </c>
      <c r="J2046" s="416" t="s">
        <v>2229</v>
      </c>
      <c r="K2046" s="418" t="s">
        <v>2230</v>
      </c>
      <c r="L2046" s="416" t="s">
        <v>469</v>
      </c>
      <c r="M2046" s="316" t="s">
        <v>2343</v>
      </c>
      <c r="N2046" s="316" t="s">
        <v>1156</v>
      </c>
      <c r="O2046" s="415" t="s">
        <v>2200</v>
      </c>
      <c r="P2046" s="318" t="s">
        <v>1156</v>
      </c>
      <c r="Q2046" s="293" t="s">
        <v>2201</v>
      </c>
      <c r="R2046" s="293">
        <v>1</v>
      </c>
      <c r="S2046" s="517">
        <v>180000</v>
      </c>
      <c r="T2046" s="520" t="e">
        <f>+[1]!Tabla46[[#This Row],[Precio Unitario]]*[1]!Tabla46[[#This Row],[Cantidad de Insumos]]</f>
        <v>#REF!</v>
      </c>
      <c r="U2046" s="414">
        <v>263101</v>
      </c>
      <c r="V2046" s="328" t="s">
        <v>926</v>
      </c>
      <c r="W2046" s="420"/>
    </row>
    <row r="2047" spans="2:23" ht="18.75" hidden="1" customHeight="1" x14ac:dyDescent="0.2">
      <c r="B2047" s="419" t="e">
        <f>IF(Tabla46[[#This Row],[Tipos de Acciones]]="","",CONCATENATE(Tabla46[[#This Row],[POA]],".",Tabla46[[#This Row],[SRS]],".",Tabla46[[#This Row],[AREA]],".",Tabla46[[#This Row],[TIPO]]))</f>
        <v>#REF!</v>
      </c>
      <c r="C2047" s="419" t="e">
        <f>IF(Tabla46[[#This Row],[Tipos de Acciones]]="","",'Formulario PPGR1'!#REF!)</f>
        <v>#REF!</v>
      </c>
      <c r="D2047" s="419" t="e">
        <f>IF(Tabla46[[#This Row],[Tipos de Acciones]]="","",'Formulario PPGR1'!#REF!)</f>
        <v>#REF!</v>
      </c>
      <c r="E2047" s="419" t="e">
        <f>IF(Tabla46[[#This Row],[Tipos de Acciones]]="","",'Formulario PPGR1'!#REF!)</f>
        <v>#REF!</v>
      </c>
      <c r="F2047" s="419" t="e">
        <f>IF(Tabla46[[#This Row],[Tipos de Acciones]]="","",'Formulario PPGR1'!#REF!)</f>
        <v>#REF!</v>
      </c>
      <c r="G2047" s="416" t="s">
        <v>934</v>
      </c>
      <c r="H2047" s="416" t="s">
        <v>2206</v>
      </c>
      <c r="I2047" s="417" t="s">
        <v>2212</v>
      </c>
      <c r="J2047" s="416" t="s">
        <v>2212</v>
      </c>
      <c r="K2047" s="418" t="s">
        <v>2213</v>
      </c>
      <c r="L2047" s="416" t="s">
        <v>469</v>
      </c>
      <c r="M2047" s="316" t="s">
        <v>2343</v>
      </c>
      <c r="N2047" s="316" t="s">
        <v>1156</v>
      </c>
      <c r="O2047" s="415" t="s">
        <v>2200</v>
      </c>
      <c r="P2047" s="318" t="s">
        <v>1156</v>
      </c>
      <c r="Q2047" s="293" t="s">
        <v>2201</v>
      </c>
      <c r="R2047" s="293">
        <v>3</v>
      </c>
      <c r="S2047" s="517">
        <v>5000</v>
      </c>
      <c r="T2047" s="520" t="e">
        <f>+[1]!Tabla46[[#This Row],[Precio Unitario]]*[1]!Tabla46[[#This Row],[Cantidad de Insumos]]</f>
        <v>#REF!</v>
      </c>
      <c r="U2047" s="414">
        <v>261301</v>
      </c>
      <c r="V2047" s="328" t="s">
        <v>926</v>
      </c>
      <c r="W2047" s="420"/>
    </row>
    <row r="2048" spans="2:23" ht="18.75" hidden="1" customHeight="1" x14ac:dyDescent="0.2">
      <c r="B2048" s="419" t="e">
        <f>IF(Tabla46[[#This Row],[Tipos de Acciones]]="","",CONCATENATE(Tabla46[[#This Row],[POA]],".",Tabla46[[#This Row],[SRS]],".",Tabla46[[#This Row],[AREA]],".",Tabla46[[#This Row],[TIPO]]))</f>
        <v>#REF!</v>
      </c>
      <c r="C2048" s="419" t="e">
        <f>IF(Tabla46[[#This Row],[Tipos de Acciones]]="","",'Formulario PPGR1'!#REF!)</f>
        <v>#REF!</v>
      </c>
      <c r="D2048" s="419" t="e">
        <f>IF(Tabla46[[#This Row],[Tipos de Acciones]]="","",'Formulario PPGR1'!#REF!)</f>
        <v>#REF!</v>
      </c>
      <c r="E2048" s="419" t="e">
        <f>IF(Tabla46[[#This Row],[Tipos de Acciones]]="","",'Formulario PPGR1'!#REF!)</f>
        <v>#REF!</v>
      </c>
      <c r="F2048" s="419" t="e">
        <f>IF(Tabla46[[#This Row],[Tipos de Acciones]]="","",'Formulario PPGR1'!#REF!)</f>
        <v>#REF!</v>
      </c>
      <c r="G2048" s="416" t="s">
        <v>936</v>
      </c>
      <c r="H2048" s="416" t="s">
        <v>2215</v>
      </c>
      <c r="I2048" s="417" t="s">
        <v>2216</v>
      </c>
      <c r="J2048" s="416" t="s">
        <v>2216</v>
      </c>
      <c r="K2048" s="418" t="s">
        <v>2217</v>
      </c>
      <c r="L2048" s="416" t="s">
        <v>469</v>
      </c>
      <c r="M2048" s="316" t="s">
        <v>2343</v>
      </c>
      <c r="N2048" s="316" t="s">
        <v>1156</v>
      </c>
      <c r="O2048" s="415" t="s">
        <v>2200</v>
      </c>
      <c r="P2048" s="318" t="s">
        <v>1156</v>
      </c>
      <c r="Q2048" s="293" t="s">
        <v>2201</v>
      </c>
      <c r="R2048" s="293">
        <v>1</v>
      </c>
      <c r="S2048" s="517">
        <v>15000</v>
      </c>
      <c r="T2048" s="520" t="e">
        <f>+[1]!Tabla46[[#This Row],[Precio Unitario]]*[1]!Tabla46[[#This Row],[Cantidad de Insumos]]</f>
        <v>#REF!</v>
      </c>
      <c r="U2048" s="414">
        <v>239601</v>
      </c>
      <c r="V2048" s="328" t="s">
        <v>926</v>
      </c>
      <c r="W2048" s="420"/>
    </row>
    <row r="2049" spans="2:23" ht="18.75" hidden="1" customHeight="1" x14ac:dyDescent="0.2">
      <c r="B2049" s="419" t="e">
        <f>IF(Tabla46[[#This Row],[Tipos de Acciones]]="","",CONCATENATE(Tabla46[[#This Row],[POA]],".",Tabla46[[#This Row],[SRS]],".",Tabla46[[#This Row],[AREA]],".",Tabla46[[#This Row],[TIPO]]))</f>
        <v>#REF!</v>
      </c>
      <c r="C2049" s="419" t="e">
        <f>IF(Tabla46[[#This Row],[Tipos de Acciones]]="","",'Formulario PPGR1'!#REF!)</f>
        <v>#REF!</v>
      </c>
      <c r="D2049" s="419" t="e">
        <f>IF(Tabla46[[#This Row],[Tipos de Acciones]]="","",'Formulario PPGR1'!#REF!)</f>
        <v>#REF!</v>
      </c>
      <c r="E2049" s="419" t="e">
        <f>IF(Tabla46[[#This Row],[Tipos de Acciones]]="","",'Formulario PPGR1'!#REF!)</f>
        <v>#REF!</v>
      </c>
      <c r="F2049" s="419" t="e">
        <f>IF(Tabla46[[#This Row],[Tipos de Acciones]]="","",'Formulario PPGR1'!#REF!)</f>
        <v>#REF!</v>
      </c>
      <c r="G2049" s="416" t="s">
        <v>936</v>
      </c>
      <c r="H2049" s="416" t="s">
        <v>2221</v>
      </c>
      <c r="I2049" s="417" t="s">
        <v>2236</v>
      </c>
      <c r="J2049" s="416" t="s">
        <v>2236</v>
      </c>
      <c r="K2049" s="418" t="s">
        <v>2240</v>
      </c>
      <c r="L2049" s="416" t="s">
        <v>469</v>
      </c>
      <c r="M2049" s="316" t="s">
        <v>2344</v>
      </c>
      <c r="N2049" s="316" t="s">
        <v>1156</v>
      </c>
      <c r="O2049" s="415" t="s">
        <v>2200</v>
      </c>
      <c r="P2049" s="318" t="s">
        <v>1156</v>
      </c>
      <c r="Q2049" s="293" t="s">
        <v>2201</v>
      </c>
      <c r="R2049" s="293">
        <v>2</v>
      </c>
      <c r="S2049" s="517">
        <v>4500</v>
      </c>
      <c r="T2049" s="520" t="e">
        <f>+[1]!Tabla46[[#This Row],[Precio Unitario]]*[1]!Tabla46[[#This Row],[Cantidad de Insumos]]</f>
        <v>#REF!</v>
      </c>
      <c r="U2049" s="414">
        <v>239301</v>
      </c>
      <c r="V2049" s="328" t="s">
        <v>926</v>
      </c>
      <c r="W2049" s="420"/>
    </row>
    <row r="2050" spans="2:23" ht="18.75" hidden="1" customHeight="1" x14ac:dyDescent="0.2">
      <c r="B2050" s="419" t="e">
        <f>IF(Tabla46[[#This Row],[Tipos de Acciones]]="","",CONCATENATE(Tabla46[[#This Row],[POA]],".",Tabla46[[#This Row],[SRS]],".",Tabla46[[#This Row],[AREA]],".",Tabla46[[#This Row],[TIPO]]))</f>
        <v>#REF!</v>
      </c>
      <c r="C2050" s="419" t="e">
        <f>IF(Tabla46[[#This Row],[Tipos de Acciones]]="","",'Formulario PPGR1'!#REF!)</f>
        <v>#REF!</v>
      </c>
      <c r="D2050" s="419" t="e">
        <f>IF(Tabla46[[#This Row],[Tipos de Acciones]]="","",'Formulario PPGR1'!#REF!)</f>
        <v>#REF!</v>
      </c>
      <c r="E2050" s="419" t="e">
        <f>IF(Tabla46[[#This Row],[Tipos de Acciones]]="","",'Formulario PPGR1'!#REF!)</f>
        <v>#REF!</v>
      </c>
      <c r="F2050" s="419" t="e">
        <f>IF(Tabla46[[#This Row],[Tipos de Acciones]]="","",'Formulario PPGR1'!#REF!)</f>
        <v>#REF!</v>
      </c>
      <c r="G2050" s="416" t="s">
        <v>936</v>
      </c>
      <c r="H2050" s="416" t="s">
        <v>2221</v>
      </c>
      <c r="I2050" s="417" t="s">
        <v>2241</v>
      </c>
      <c r="J2050" s="416" t="s">
        <v>2241</v>
      </c>
      <c r="K2050" s="418" t="s">
        <v>2242</v>
      </c>
      <c r="L2050" s="416" t="s">
        <v>469</v>
      </c>
      <c r="M2050" s="316" t="s">
        <v>2344</v>
      </c>
      <c r="N2050" s="316" t="s">
        <v>1156</v>
      </c>
      <c r="O2050" s="415" t="s">
        <v>2200</v>
      </c>
      <c r="P2050" s="318" t="s">
        <v>1156</v>
      </c>
      <c r="Q2050" s="293" t="s">
        <v>2201</v>
      </c>
      <c r="R2050" s="293">
        <v>2</v>
      </c>
      <c r="S2050" s="517">
        <v>980</v>
      </c>
      <c r="T2050" s="520" t="e">
        <f>+[1]!Tabla46[[#This Row],[Precio Unitario]]*[1]!Tabla46[[#This Row],[Cantidad de Insumos]]</f>
        <v>#REF!</v>
      </c>
      <c r="U2050" s="414">
        <v>239301</v>
      </c>
      <c r="V2050" s="328" t="s">
        <v>926</v>
      </c>
      <c r="W2050" s="420"/>
    </row>
    <row r="2051" spans="2:23" ht="18.75" hidden="1" customHeight="1" x14ac:dyDescent="0.2">
      <c r="B2051" s="419" t="e">
        <f>IF(Tabla46[[#This Row],[Tipos de Acciones]]="","",CONCATENATE(Tabla46[[#This Row],[POA]],".",Tabla46[[#This Row],[SRS]],".",Tabla46[[#This Row],[AREA]],".",Tabla46[[#This Row],[TIPO]]))</f>
        <v>#REF!</v>
      </c>
      <c r="C2051" s="419" t="e">
        <f>IF(Tabla46[[#This Row],[Tipos de Acciones]]="","",'Formulario PPGR1'!#REF!)</f>
        <v>#REF!</v>
      </c>
      <c r="D2051" s="419" t="e">
        <f>IF(Tabla46[[#This Row],[Tipos de Acciones]]="","",'Formulario PPGR1'!#REF!)</f>
        <v>#REF!</v>
      </c>
      <c r="E2051" s="419" t="e">
        <f>IF(Tabla46[[#This Row],[Tipos de Acciones]]="","",'Formulario PPGR1'!#REF!)</f>
        <v>#REF!</v>
      </c>
      <c r="F2051" s="419" t="e">
        <f>IF(Tabla46[[#This Row],[Tipos de Acciones]]="","",'Formulario PPGR1'!#REF!)</f>
        <v>#REF!</v>
      </c>
      <c r="G2051" s="416" t="s">
        <v>936</v>
      </c>
      <c r="H2051" s="416" t="s">
        <v>2221</v>
      </c>
      <c r="I2051" s="417" t="s">
        <v>2241</v>
      </c>
      <c r="J2051" s="416" t="s">
        <v>2241</v>
      </c>
      <c r="K2051" s="418" t="s">
        <v>2243</v>
      </c>
      <c r="L2051" s="416" t="s">
        <v>469</v>
      </c>
      <c r="M2051" s="316" t="s">
        <v>2344</v>
      </c>
      <c r="N2051" s="316" t="s">
        <v>1156</v>
      </c>
      <c r="O2051" s="415" t="s">
        <v>2200</v>
      </c>
      <c r="P2051" s="318" t="s">
        <v>1156</v>
      </c>
      <c r="Q2051" s="293" t="s">
        <v>2201</v>
      </c>
      <c r="R2051" s="293">
        <v>2</v>
      </c>
      <c r="S2051" s="517">
        <v>3520</v>
      </c>
      <c r="T2051" s="520" t="e">
        <f>+[1]!Tabla46[[#This Row],[Precio Unitario]]*[1]!Tabla46[[#This Row],[Cantidad de Insumos]]</f>
        <v>#REF!</v>
      </c>
      <c r="U2051" s="414">
        <v>239301</v>
      </c>
      <c r="V2051" s="328" t="s">
        <v>926</v>
      </c>
      <c r="W2051" s="420"/>
    </row>
    <row r="2052" spans="2:23" ht="18.75" hidden="1" customHeight="1" x14ac:dyDescent="0.2">
      <c r="B2052" s="419" t="e">
        <f>IF(Tabla46[[#This Row],[Tipos de Acciones]]="","",CONCATENATE(Tabla46[[#This Row],[POA]],".",Tabla46[[#This Row],[SRS]],".",Tabla46[[#This Row],[AREA]],".",Tabla46[[#This Row],[TIPO]]))</f>
        <v>#REF!</v>
      </c>
      <c r="C2052" s="419" t="e">
        <f>IF(Tabla46[[#This Row],[Tipos de Acciones]]="","",'Formulario PPGR1'!#REF!)</f>
        <v>#REF!</v>
      </c>
      <c r="D2052" s="419" t="e">
        <f>IF(Tabla46[[#This Row],[Tipos de Acciones]]="","",'Formulario PPGR1'!#REF!)</f>
        <v>#REF!</v>
      </c>
      <c r="E2052" s="419" t="e">
        <f>IF(Tabla46[[#This Row],[Tipos de Acciones]]="","",'Formulario PPGR1'!#REF!)</f>
        <v>#REF!</v>
      </c>
      <c r="F2052" s="419" t="e">
        <f>IF(Tabla46[[#This Row],[Tipos de Acciones]]="","",'Formulario PPGR1'!#REF!)</f>
        <v>#REF!</v>
      </c>
      <c r="G2052" s="416" t="s">
        <v>936</v>
      </c>
      <c r="H2052" s="416" t="s">
        <v>2221</v>
      </c>
      <c r="I2052" s="417" t="s">
        <v>2244</v>
      </c>
      <c r="J2052" s="416" t="s">
        <v>2244</v>
      </c>
      <c r="K2052" s="418" t="s">
        <v>2245</v>
      </c>
      <c r="L2052" s="416" t="s">
        <v>469</v>
      </c>
      <c r="M2052" s="316" t="s">
        <v>2344</v>
      </c>
      <c r="N2052" s="316" t="s">
        <v>1156</v>
      </c>
      <c r="O2052" s="415" t="s">
        <v>2200</v>
      </c>
      <c r="P2052" s="318" t="s">
        <v>1156</v>
      </c>
      <c r="Q2052" s="293" t="s">
        <v>2201</v>
      </c>
      <c r="R2052" s="293">
        <v>1</v>
      </c>
      <c r="S2052" s="517">
        <v>14666.65</v>
      </c>
      <c r="T2052" s="520" t="e">
        <f>+[1]!Tabla46[[#This Row],[Precio Unitario]]*[1]!Tabla46[[#This Row],[Cantidad de Insumos]]</f>
        <v>#REF!</v>
      </c>
      <c r="U2052" s="414">
        <v>239601</v>
      </c>
      <c r="V2052" s="328" t="s">
        <v>926</v>
      </c>
      <c r="W2052" s="420"/>
    </row>
    <row r="2053" spans="2:23" ht="18.75" hidden="1" customHeight="1" x14ac:dyDescent="0.2">
      <c r="B2053" s="419" t="e">
        <f>IF(Tabla46[[#This Row],[Tipos de Acciones]]="","",CONCATENATE(Tabla46[[#This Row],[POA]],".",Tabla46[[#This Row],[SRS]],".",Tabla46[[#This Row],[AREA]],".",Tabla46[[#This Row],[TIPO]]))</f>
        <v>#REF!</v>
      </c>
      <c r="C2053" s="419" t="e">
        <f>IF(Tabla46[[#This Row],[Tipos de Acciones]]="","",'Formulario PPGR1'!#REF!)</f>
        <v>#REF!</v>
      </c>
      <c r="D2053" s="419" t="e">
        <f>IF(Tabla46[[#This Row],[Tipos de Acciones]]="","",'Formulario PPGR1'!#REF!)</f>
        <v>#REF!</v>
      </c>
      <c r="E2053" s="419" t="e">
        <f>IF(Tabla46[[#This Row],[Tipos de Acciones]]="","",'Formulario PPGR1'!#REF!)</f>
        <v>#REF!</v>
      </c>
      <c r="F2053" s="419" t="e">
        <f>IF(Tabla46[[#This Row],[Tipos de Acciones]]="","",'Formulario PPGR1'!#REF!)</f>
        <v>#REF!</v>
      </c>
      <c r="G2053" s="416" t="s">
        <v>936</v>
      </c>
      <c r="H2053" s="416" t="s">
        <v>2221</v>
      </c>
      <c r="I2053" s="417" t="s">
        <v>2246</v>
      </c>
      <c r="J2053" s="416" t="s">
        <v>2246</v>
      </c>
      <c r="K2053" s="418" t="s">
        <v>2247</v>
      </c>
      <c r="L2053" s="416" t="s">
        <v>469</v>
      </c>
      <c r="M2053" s="316" t="s">
        <v>2344</v>
      </c>
      <c r="N2053" s="316" t="s">
        <v>1156</v>
      </c>
      <c r="O2053" s="415" t="s">
        <v>2200</v>
      </c>
      <c r="P2053" s="318" t="s">
        <v>1156</v>
      </c>
      <c r="Q2053" s="293" t="s">
        <v>2201</v>
      </c>
      <c r="R2053" s="293">
        <v>1</v>
      </c>
      <c r="S2053" s="517">
        <v>257712</v>
      </c>
      <c r="T2053" s="520" t="e">
        <f>+[1]!Tabla46[[#This Row],[Precio Unitario]]*[1]!Tabla46[[#This Row],[Cantidad de Insumos]]</f>
        <v>#REF!</v>
      </c>
      <c r="U2053" s="414">
        <v>261401</v>
      </c>
      <c r="V2053" s="328" t="s">
        <v>926</v>
      </c>
      <c r="W2053" s="420"/>
    </row>
    <row r="2054" spans="2:23" ht="18.75" hidden="1" customHeight="1" x14ac:dyDescent="0.2">
      <c r="B2054" s="419" t="e">
        <f>IF(Tabla46[[#This Row],[Tipos de Acciones]]="","",CONCATENATE(Tabla46[[#This Row],[POA]],".",Tabla46[[#This Row],[SRS]],".",Tabla46[[#This Row],[AREA]],".",Tabla46[[#This Row],[TIPO]]))</f>
        <v>#REF!</v>
      </c>
      <c r="C2054" s="419" t="e">
        <f>IF(Tabla46[[#This Row],[Tipos de Acciones]]="","",'Formulario PPGR1'!#REF!)</f>
        <v>#REF!</v>
      </c>
      <c r="D2054" s="419" t="e">
        <f>IF(Tabla46[[#This Row],[Tipos de Acciones]]="","",'Formulario PPGR1'!#REF!)</f>
        <v>#REF!</v>
      </c>
      <c r="E2054" s="419" t="e">
        <f>IF(Tabla46[[#This Row],[Tipos de Acciones]]="","",'Formulario PPGR1'!#REF!)</f>
        <v>#REF!</v>
      </c>
      <c r="F2054" s="419" t="e">
        <f>IF(Tabla46[[#This Row],[Tipos de Acciones]]="","",'Formulario PPGR1'!#REF!)</f>
        <v>#REF!</v>
      </c>
      <c r="G2054" s="416" t="s">
        <v>936</v>
      </c>
      <c r="H2054" s="416" t="s">
        <v>2209</v>
      </c>
      <c r="I2054" s="417" t="s">
        <v>2200</v>
      </c>
      <c r="J2054" s="416" t="s">
        <v>2248</v>
      </c>
      <c r="K2054" s="418" t="s">
        <v>2248</v>
      </c>
      <c r="L2054" s="416" t="s">
        <v>469</v>
      </c>
      <c r="M2054" s="316" t="s">
        <v>2344</v>
      </c>
      <c r="N2054" s="316" t="s">
        <v>1156</v>
      </c>
      <c r="O2054" s="415" t="s">
        <v>2200</v>
      </c>
      <c r="P2054" s="318" t="s">
        <v>1156</v>
      </c>
      <c r="Q2054" s="293" t="s">
        <v>2201</v>
      </c>
      <c r="R2054" s="293">
        <v>1</v>
      </c>
      <c r="S2054" s="517">
        <v>30000</v>
      </c>
      <c r="T2054" s="520" t="e">
        <f>+[1]!Tabla46[[#This Row],[Precio Unitario]]*[1]!Tabla46[[#This Row],[Cantidad de Insumos]]</f>
        <v>#REF!</v>
      </c>
      <c r="U2054" s="414">
        <v>265801</v>
      </c>
      <c r="V2054" s="328" t="s">
        <v>926</v>
      </c>
      <c r="W2054" s="420"/>
    </row>
    <row r="2055" spans="2:23" ht="18.75" hidden="1" customHeight="1" x14ac:dyDescent="0.2">
      <c r="B2055" s="419" t="e">
        <f>IF(Tabla46[[#This Row],[Tipos de Acciones]]="","",CONCATENATE(Tabla46[[#This Row],[POA]],".",Tabla46[[#This Row],[SRS]],".",Tabla46[[#This Row],[AREA]],".",Tabla46[[#This Row],[TIPO]]))</f>
        <v>#REF!</v>
      </c>
      <c r="C2055" s="419" t="e">
        <f>IF(Tabla46[[#This Row],[Tipos de Acciones]]="","",'Formulario PPGR1'!#REF!)</f>
        <v>#REF!</v>
      </c>
      <c r="D2055" s="419" t="e">
        <f>IF(Tabla46[[#This Row],[Tipos de Acciones]]="","",'Formulario PPGR1'!#REF!)</f>
        <v>#REF!</v>
      </c>
      <c r="E2055" s="419" t="e">
        <f>IF(Tabla46[[#This Row],[Tipos de Acciones]]="","",'Formulario PPGR1'!#REF!)</f>
        <v>#REF!</v>
      </c>
      <c r="F2055" s="419" t="e">
        <f>IF(Tabla46[[#This Row],[Tipos de Acciones]]="","",'Formulario PPGR1'!#REF!)</f>
        <v>#REF!</v>
      </c>
      <c r="G2055" s="416" t="s">
        <v>934</v>
      </c>
      <c r="H2055" s="416" t="s">
        <v>2209</v>
      </c>
      <c r="I2055" s="417" t="s">
        <v>2200</v>
      </c>
      <c r="J2055" s="416" t="s">
        <v>2248</v>
      </c>
      <c r="K2055" s="418" t="s">
        <v>2248</v>
      </c>
      <c r="L2055" s="416" t="s">
        <v>469</v>
      </c>
      <c r="M2055" s="316" t="s">
        <v>2344</v>
      </c>
      <c r="N2055" s="316" t="s">
        <v>1156</v>
      </c>
      <c r="O2055" s="415" t="s">
        <v>2200</v>
      </c>
      <c r="P2055" s="318" t="s">
        <v>1156</v>
      </c>
      <c r="Q2055" s="293" t="s">
        <v>2201</v>
      </c>
      <c r="R2055" s="293">
        <v>3</v>
      </c>
      <c r="S2055" s="517">
        <v>5000</v>
      </c>
      <c r="T2055" s="520" t="e">
        <f>+[1]!Tabla46[[#This Row],[Precio Unitario]]*[1]!Tabla46[[#This Row],[Cantidad de Insumos]]</f>
        <v>#REF!</v>
      </c>
      <c r="U2055" s="414">
        <v>265801</v>
      </c>
      <c r="V2055" s="328" t="s">
        <v>926</v>
      </c>
      <c r="W2055" s="420"/>
    </row>
    <row r="2056" spans="2:23" ht="18.75" hidden="1" customHeight="1" x14ac:dyDescent="0.2">
      <c r="B2056" s="419" t="e">
        <f>IF(Tabla46[[#This Row],[Tipos de Acciones]]="","",CONCATENATE(Tabla46[[#This Row],[POA]],".",Tabla46[[#This Row],[SRS]],".",Tabla46[[#This Row],[AREA]],".",Tabla46[[#This Row],[TIPO]]))</f>
        <v>#REF!</v>
      </c>
      <c r="C2056" s="419" t="e">
        <f>IF(Tabla46[[#This Row],[Tipos de Acciones]]="","",'Formulario PPGR1'!#REF!)</f>
        <v>#REF!</v>
      </c>
      <c r="D2056" s="419" t="e">
        <f>IF(Tabla46[[#This Row],[Tipos de Acciones]]="","",'Formulario PPGR1'!#REF!)</f>
        <v>#REF!</v>
      </c>
      <c r="E2056" s="419" t="e">
        <f>IF(Tabla46[[#This Row],[Tipos de Acciones]]="","",'Formulario PPGR1'!#REF!)</f>
        <v>#REF!</v>
      </c>
      <c r="F2056" s="419" t="e">
        <f>IF(Tabla46[[#This Row],[Tipos de Acciones]]="","",'Formulario PPGR1'!#REF!)</f>
        <v>#REF!</v>
      </c>
      <c r="G2056" s="416" t="s">
        <v>936</v>
      </c>
      <c r="H2056" s="416" t="s">
        <v>2221</v>
      </c>
      <c r="I2056" s="417" t="s">
        <v>2233</v>
      </c>
      <c r="J2056" s="416" t="s">
        <v>2234</v>
      </c>
      <c r="K2056" s="418" t="s">
        <v>2235</v>
      </c>
      <c r="L2056" s="416" t="s">
        <v>469</v>
      </c>
      <c r="M2056" s="316" t="s">
        <v>2344</v>
      </c>
      <c r="N2056" s="316" t="s">
        <v>1156</v>
      </c>
      <c r="O2056" s="415" t="s">
        <v>2200</v>
      </c>
      <c r="P2056" s="318" t="s">
        <v>1156</v>
      </c>
      <c r="Q2056" s="293" t="s">
        <v>2201</v>
      </c>
      <c r="R2056" s="293">
        <v>1</v>
      </c>
      <c r="S2056" s="517">
        <v>8270</v>
      </c>
      <c r="T2056" s="520" t="e">
        <f>+[1]!Tabla46[[#This Row],[Precio Unitario]]*[1]!Tabla46[[#This Row],[Cantidad de Insumos]]</f>
        <v>#REF!</v>
      </c>
      <c r="U2056" s="414">
        <v>239301</v>
      </c>
      <c r="V2056" s="328" t="s">
        <v>926</v>
      </c>
      <c r="W2056" s="420"/>
    </row>
    <row r="2057" spans="2:23" ht="18.75" hidden="1" customHeight="1" x14ac:dyDescent="0.2">
      <c r="B2057" s="419" t="e">
        <f>IF(Tabla46[[#This Row],[Tipos de Acciones]]="","",CONCATENATE(Tabla46[[#This Row],[POA]],".",Tabla46[[#This Row],[SRS]],".",Tabla46[[#This Row],[AREA]],".",Tabla46[[#This Row],[TIPO]]))</f>
        <v>#REF!</v>
      </c>
      <c r="C2057" s="419" t="e">
        <f>IF(Tabla46[[#This Row],[Tipos de Acciones]]="","",'Formulario PPGR1'!#REF!)</f>
        <v>#REF!</v>
      </c>
      <c r="D2057" s="419" t="e">
        <f>IF(Tabla46[[#This Row],[Tipos de Acciones]]="","",'Formulario PPGR1'!#REF!)</f>
        <v>#REF!</v>
      </c>
      <c r="E2057" s="419" t="e">
        <f>IF(Tabla46[[#This Row],[Tipos de Acciones]]="","",'Formulario PPGR1'!#REF!)</f>
        <v>#REF!</v>
      </c>
      <c r="F2057" s="419" t="e">
        <f>IF(Tabla46[[#This Row],[Tipos de Acciones]]="","",'Formulario PPGR1'!#REF!)</f>
        <v>#REF!</v>
      </c>
      <c r="G2057" s="416" t="s">
        <v>936</v>
      </c>
      <c r="H2057" s="416" t="s">
        <v>2221</v>
      </c>
      <c r="I2057" s="417" t="s">
        <v>2233</v>
      </c>
      <c r="J2057" s="416" t="s">
        <v>2234</v>
      </c>
      <c r="K2057" s="418" t="s">
        <v>2251</v>
      </c>
      <c r="L2057" s="416" t="s">
        <v>469</v>
      </c>
      <c r="M2057" s="316" t="s">
        <v>2344</v>
      </c>
      <c r="N2057" s="316" t="s">
        <v>1156</v>
      </c>
      <c r="O2057" s="415" t="s">
        <v>2200</v>
      </c>
      <c r="P2057" s="318" t="s">
        <v>1156</v>
      </c>
      <c r="Q2057" s="293" t="s">
        <v>2201</v>
      </c>
      <c r="R2057" s="293">
        <v>1</v>
      </c>
      <c r="S2057" s="517">
        <v>8270</v>
      </c>
      <c r="T2057" s="520" t="e">
        <f>+[1]!Tabla46[[#This Row],[Precio Unitario]]*[1]!Tabla46[[#This Row],[Cantidad de Insumos]]</f>
        <v>#REF!</v>
      </c>
      <c r="U2057" s="414">
        <v>239301</v>
      </c>
      <c r="V2057" s="328" t="s">
        <v>926</v>
      </c>
      <c r="W2057" s="420"/>
    </row>
    <row r="2058" spans="2:23" ht="18.75" hidden="1" customHeight="1" x14ac:dyDescent="0.2">
      <c r="B2058" s="419" t="e">
        <f>IF(Tabla46[[#This Row],[Tipos de Acciones]]="","",CONCATENATE(Tabla46[[#This Row],[POA]],".",Tabla46[[#This Row],[SRS]],".",Tabla46[[#This Row],[AREA]],".",Tabla46[[#This Row],[TIPO]]))</f>
        <v>#REF!</v>
      </c>
      <c r="C2058" s="419" t="e">
        <f>IF(Tabla46[[#This Row],[Tipos de Acciones]]="","",'Formulario PPGR1'!#REF!)</f>
        <v>#REF!</v>
      </c>
      <c r="D2058" s="419" t="e">
        <f>IF(Tabla46[[#This Row],[Tipos de Acciones]]="","",'Formulario PPGR1'!#REF!)</f>
        <v>#REF!</v>
      </c>
      <c r="E2058" s="419" t="e">
        <f>IF(Tabla46[[#This Row],[Tipos de Acciones]]="","",'Formulario PPGR1'!#REF!)</f>
        <v>#REF!</v>
      </c>
      <c r="F2058" s="419" t="e">
        <f>IF(Tabla46[[#This Row],[Tipos de Acciones]]="","",'Formulario PPGR1'!#REF!)</f>
        <v>#REF!</v>
      </c>
      <c r="G2058" s="416" t="s">
        <v>936</v>
      </c>
      <c r="H2058" s="416" t="s">
        <v>2206</v>
      </c>
      <c r="I2058" s="417" t="s">
        <v>2212</v>
      </c>
      <c r="J2058" s="416" t="s">
        <v>2212</v>
      </c>
      <c r="K2058" s="418" t="s">
        <v>2213</v>
      </c>
      <c r="L2058" s="416" t="s">
        <v>469</v>
      </c>
      <c r="M2058" s="316" t="s">
        <v>2344</v>
      </c>
      <c r="N2058" s="316" t="s">
        <v>1156</v>
      </c>
      <c r="O2058" s="415" t="s">
        <v>2200</v>
      </c>
      <c r="P2058" s="318" t="s">
        <v>1156</v>
      </c>
      <c r="Q2058" s="293" t="s">
        <v>2201</v>
      </c>
      <c r="R2058" s="293">
        <v>1</v>
      </c>
      <c r="S2058" s="517">
        <v>56050</v>
      </c>
      <c r="T2058" s="520" t="e">
        <f>+[1]!Tabla46[[#This Row],[Precio Unitario]]*[1]!Tabla46[[#This Row],[Cantidad de Insumos]]</f>
        <v>#REF!</v>
      </c>
      <c r="U2058" s="414">
        <v>261301</v>
      </c>
      <c r="V2058" s="328" t="s">
        <v>926</v>
      </c>
      <c r="W2058" s="420"/>
    </row>
    <row r="2059" spans="2:23" ht="18.75" hidden="1" customHeight="1" x14ac:dyDescent="0.2">
      <c r="B2059" s="419" t="e">
        <f>IF(Tabla46[[#This Row],[Tipos de Acciones]]="","",CONCATENATE(Tabla46[[#This Row],[POA]],".",Tabla46[[#This Row],[SRS]],".",Tabla46[[#This Row],[AREA]],".",Tabla46[[#This Row],[TIPO]]))</f>
        <v>#REF!</v>
      </c>
      <c r="C2059" s="419" t="e">
        <f>IF(Tabla46[[#This Row],[Tipos de Acciones]]="","",'Formulario PPGR1'!#REF!)</f>
        <v>#REF!</v>
      </c>
      <c r="D2059" s="419" t="e">
        <f>IF(Tabla46[[#This Row],[Tipos de Acciones]]="","",'Formulario PPGR1'!#REF!)</f>
        <v>#REF!</v>
      </c>
      <c r="E2059" s="419" t="e">
        <f>IF(Tabla46[[#This Row],[Tipos de Acciones]]="","",'Formulario PPGR1'!#REF!)</f>
        <v>#REF!</v>
      </c>
      <c r="F2059" s="419" t="e">
        <f>IF(Tabla46[[#This Row],[Tipos de Acciones]]="","",'Formulario PPGR1'!#REF!)</f>
        <v>#REF!</v>
      </c>
      <c r="G2059" s="416" t="s">
        <v>934</v>
      </c>
      <c r="H2059" s="416" t="s">
        <v>2206</v>
      </c>
      <c r="I2059" s="417" t="s">
        <v>2212</v>
      </c>
      <c r="J2059" s="416" t="s">
        <v>2212</v>
      </c>
      <c r="K2059" s="418" t="s">
        <v>2213</v>
      </c>
      <c r="L2059" s="416" t="s">
        <v>469</v>
      </c>
      <c r="M2059" s="316" t="s">
        <v>2344</v>
      </c>
      <c r="N2059" s="316" t="s">
        <v>1156</v>
      </c>
      <c r="O2059" s="415" t="s">
        <v>2200</v>
      </c>
      <c r="P2059" s="318" t="s">
        <v>1156</v>
      </c>
      <c r="Q2059" s="293" t="s">
        <v>2201</v>
      </c>
      <c r="R2059" s="293">
        <v>3</v>
      </c>
      <c r="S2059" s="517">
        <v>5000</v>
      </c>
      <c r="T2059" s="520" t="e">
        <f>+[1]!Tabla46[[#This Row],[Precio Unitario]]*[1]!Tabla46[[#This Row],[Cantidad de Insumos]]</f>
        <v>#REF!</v>
      </c>
      <c r="U2059" s="414">
        <v>261301</v>
      </c>
      <c r="V2059" s="328" t="s">
        <v>926</v>
      </c>
      <c r="W2059" s="420"/>
    </row>
    <row r="2060" spans="2:23" ht="18.75" hidden="1" customHeight="1" x14ac:dyDescent="0.2">
      <c r="B2060" s="419" t="e">
        <f>IF(Tabla46[[#This Row],[Tipos de Acciones]]="","",CONCATENATE(Tabla46[[#This Row],[POA]],".",Tabla46[[#This Row],[SRS]],".",Tabla46[[#This Row],[AREA]],".",Tabla46[[#This Row],[TIPO]]))</f>
        <v>#REF!</v>
      </c>
      <c r="C2060" s="419" t="e">
        <f>IF(Tabla46[[#This Row],[Tipos de Acciones]]="","",'Formulario PPGR1'!#REF!)</f>
        <v>#REF!</v>
      </c>
      <c r="D2060" s="419" t="e">
        <f>IF(Tabla46[[#This Row],[Tipos de Acciones]]="","",'Formulario PPGR1'!#REF!)</f>
        <v>#REF!</v>
      </c>
      <c r="E2060" s="419" t="e">
        <f>IF(Tabla46[[#This Row],[Tipos de Acciones]]="","",'Formulario PPGR1'!#REF!)</f>
        <v>#REF!</v>
      </c>
      <c r="F2060" s="419" t="e">
        <f>IF(Tabla46[[#This Row],[Tipos de Acciones]]="","",'Formulario PPGR1'!#REF!)</f>
        <v>#REF!</v>
      </c>
      <c r="G2060" s="416" t="s">
        <v>936</v>
      </c>
      <c r="H2060" s="416" t="s">
        <v>2215</v>
      </c>
      <c r="I2060" s="417" t="s">
        <v>2216</v>
      </c>
      <c r="J2060" s="416" t="s">
        <v>2216</v>
      </c>
      <c r="K2060" s="418" t="s">
        <v>2217</v>
      </c>
      <c r="L2060" s="416" t="s">
        <v>469</v>
      </c>
      <c r="M2060" s="316" t="s">
        <v>2344</v>
      </c>
      <c r="N2060" s="316" t="s">
        <v>1156</v>
      </c>
      <c r="O2060" s="415" t="s">
        <v>2200</v>
      </c>
      <c r="P2060" s="318" t="s">
        <v>1156</v>
      </c>
      <c r="Q2060" s="293" t="s">
        <v>2201</v>
      </c>
      <c r="R2060" s="293">
        <v>1</v>
      </c>
      <c r="S2060" s="517">
        <v>15000</v>
      </c>
      <c r="T2060" s="520" t="e">
        <f>+[1]!Tabla46[[#This Row],[Precio Unitario]]*[1]!Tabla46[[#This Row],[Cantidad de Insumos]]</f>
        <v>#REF!</v>
      </c>
      <c r="U2060" s="414">
        <v>239601</v>
      </c>
      <c r="V2060" s="328" t="s">
        <v>926</v>
      </c>
      <c r="W2060" s="420"/>
    </row>
    <row r="2061" spans="2:23" ht="18.75" hidden="1" customHeight="1" x14ac:dyDescent="0.2">
      <c r="B2061" s="419" t="e">
        <f>IF(Tabla46[[#This Row],[Tipos de Acciones]]="","",CONCATENATE(Tabla46[[#This Row],[POA]],".",Tabla46[[#This Row],[SRS]],".",Tabla46[[#This Row],[AREA]],".",Tabla46[[#This Row],[TIPO]]))</f>
        <v>#REF!</v>
      </c>
      <c r="C2061" s="419" t="e">
        <f>IF(Tabla46[[#This Row],[Tipos de Acciones]]="","",'Formulario PPGR1'!#REF!)</f>
        <v>#REF!</v>
      </c>
      <c r="D2061" s="419" t="e">
        <f>IF(Tabla46[[#This Row],[Tipos de Acciones]]="","",'Formulario PPGR1'!#REF!)</f>
        <v>#REF!</v>
      </c>
      <c r="E2061" s="419" t="e">
        <f>IF(Tabla46[[#This Row],[Tipos de Acciones]]="","",'Formulario PPGR1'!#REF!)</f>
        <v>#REF!</v>
      </c>
      <c r="F2061" s="419" t="e">
        <f>IF(Tabla46[[#This Row],[Tipos de Acciones]]="","",'Formulario PPGR1'!#REF!)</f>
        <v>#REF!</v>
      </c>
      <c r="G2061" s="416" t="s">
        <v>936</v>
      </c>
      <c r="H2061" s="416" t="s">
        <v>2218</v>
      </c>
      <c r="I2061" s="417" t="s">
        <v>2219</v>
      </c>
      <c r="J2061" s="416" t="s">
        <v>2219</v>
      </c>
      <c r="K2061" s="418" t="s">
        <v>2220</v>
      </c>
      <c r="L2061" s="416" t="s">
        <v>469</v>
      </c>
      <c r="M2061" s="316" t="s">
        <v>2344</v>
      </c>
      <c r="N2061" s="316" t="s">
        <v>1156</v>
      </c>
      <c r="O2061" s="415" t="s">
        <v>2200</v>
      </c>
      <c r="P2061" s="318" t="s">
        <v>1156</v>
      </c>
      <c r="Q2061" s="293" t="s">
        <v>2201</v>
      </c>
      <c r="R2061" s="293">
        <v>2</v>
      </c>
      <c r="S2061" s="517">
        <v>8600</v>
      </c>
      <c r="T2061" s="520" t="e">
        <f>+[1]!Tabla46[[#This Row],[Precio Unitario]]*[1]!Tabla46[[#This Row],[Cantidad de Insumos]]</f>
        <v>#REF!</v>
      </c>
      <c r="U2061" s="414">
        <v>239601</v>
      </c>
      <c r="V2061" s="328" t="s">
        <v>926</v>
      </c>
      <c r="W2061" s="420"/>
    </row>
    <row r="2062" spans="2:23" ht="18.75" hidden="1" customHeight="1" x14ac:dyDescent="0.2">
      <c r="B2062" s="419" t="e">
        <f>IF(Tabla46[[#This Row],[Tipos de Acciones]]="","",CONCATENATE(Tabla46[[#This Row],[POA]],".",Tabla46[[#This Row],[SRS]],".",Tabla46[[#This Row],[AREA]],".",Tabla46[[#This Row],[TIPO]]))</f>
        <v>#REF!</v>
      </c>
      <c r="C2062" s="419" t="e">
        <f>IF(Tabla46[[#This Row],[Tipos de Acciones]]="","",'Formulario PPGR1'!#REF!)</f>
        <v>#REF!</v>
      </c>
      <c r="D2062" s="419" t="e">
        <f>IF(Tabla46[[#This Row],[Tipos de Acciones]]="","",'Formulario PPGR1'!#REF!)</f>
        <v>#REF!</v>
      </c>
      <c r="E2062" s="419" t="e">
        <f>IF(Tabla46[[#This Row],[Tipos de Acciones]]="","",'Formulario PPGR1'!#REF!)</f>
        <v>#REF!</v>
      </c>
      <c r="F2062" s="419" t="e">
        <f>IF(Tabla46[[#This Row],[Tipos de Acciones]]="","",'Formulario PPGR1'!#REF!)</f>
        <v>#REF!</v>
      </c>
      <c r="G2062" s="416" t="s">
        <v>936</v>
      </c>
      <c r="H2062" s="416" t="s">
        <v>2221</v>
      </c>
      <c r="I2062" s="417" t="s">
        <v>2222</v>
      </c>
      <c r="J2062" s="416" t="s">
        <v>2222</v>
      </c>
      <c r="K2062" s="418" t="s">
        <v>2223</v>
      </c>
      <c r="L2062" s="416" t="s">
        <v>469</v>
      </c>
      <c r="M2062" s="316" t="s">
        <v>2344</v>
      </c>
      <c r="N2062" s="316" t="s">
        <v>1156</v>
      </c>
      <c r="O2062" s="415" t="s">
        <v>2200</v>
      </c>
      <c r="P2062" s="318" t="s">
        <v>1156</v>
      </c>
      <c r="Q2062" s="293" t="s">
        <v>2201</v>
      </c>
      <c r="R2062" s="293">
        <v>2</v>
      </c>
      <c r="S2062" s="517">
        <v>43660</v>
      </c>
      <c r="T2062" s="520" t="e">
        <f>+[1]!Tabla46[[#This Row],[Precio Unitario]]*[1]!Tabla46[[#This Row],[Cantidad de Insumos]]</f>
        <v>#REF!</v>
      </c>
      <c r="U2062" s="414">
        <v>261901</v>
      </c>
      <c r="V2062" s="328" t="s">
        <v>926</v>
      </c>
      <c r="W2062" s="420"/>
    </row>
    <row r="2063" spans="2:23" ht="18.75" hidden="1" customHeight="1" x14ac:dyDescent="0.2">
      <c r="B2063" s="419" t="e">
        <f>IF(Tabla46[[#This Row],[Tipos de Acciones]]="","",CONCATENATE(Tabla46[[#This Row],[POA]],".",Tabla46[[#This Row],[SRS]],".",Tabla46[[#This Row],[AREA]],".",Tabla46[[#This Row],[TIPO]]))</f>
        <v>#REF!</v>
      </c>
      <c r="C2063" s="419" t="e">
        <f>IF(Tabla46[[#This Row],[Tipos de Acciones]]="","",'Formulario PPGR1'!#REF!)</f>
        <v>#REF!</v>
      </c>
      <c r="D2063" s="419" t="e">
        <f>IF(Tabla46[[#This Row],[Tipos de Acciones]]="","",'Formulario PPGR1'!#REF!)</f>
        <v>#REF!</v>
      </c>
      <c r="E2063" s="419" t="e">
        <f>IF(Tabla46[[#This Row],[Tipos de Acciones]]="","",'Formulario PPGR1'!#REF!)</f>
        <v>#REF!</v>
      </c>
      <c r="F2063" s="419" t="e">
        <f>IF(Tabla46[[#This Row],[Tipos de Acciones]]="","",'Formulario PPGR1'!#REF!)</f>
        <v>#REF!</v>
      </c>
      <c r="G2063" s="416" t="s">
        <v>936</v>
      </c>
      <c r="H2063" s="416" t="s">
        <v>2221</v>
      </c>
      <c r="I2063" s="417" t="s">
        <v>2236</v>
      </c>
      <c r="J2063" s="416" t="s">
        <v>2236</v>
      </c>
      <c r="K2063" s="418" t="s">
        <v>2237</v>
      </c>
      <c r="L2063" s="416" t="s">
        <v>469</v>
      </c>
      <c r="M2063" s="316" t="s">
        <v>2344</v>
      </c>
      <c r="N2063" s="316" t="s">
        <v>1156</v>
      </c>
      <c r="O2063" s="415" t="s">
        <v>2200</v>
      </c>
      <c r="P2063" s="318" t="s">
        <v>1156</v>
      </c>
      <c r="Q2063" s="293" t="s">
        <v>2201</v>
      </c>
      <c r="R2063" s="293">
        <v>2</v>
      </c>
      <c r="S2063" s="517">
        <v>15733.33</v>
      </c>
      <c r="T2063" s="520" t="e">
        <f>+[1]!Tabla46[[#This Row],[Precio Unitario]]*[1]!Tabla46[[#This Row],[Cantidad de Insumos]]</f>
        <v>#REF!</v>
      </c>
      <c r="U2063" s="414">
        <v>239301</v>
      </c>
      <c r="V2063" s="328" t="s">
        <v>926</v>
      </c>
      <c r="W2063" s="420"/>
    </row>
    <row r="2064" spans="2:23" ht="18.75" hidden="1" customHeight="1" x14ac:dyDescent="0.2">
      <c r="B2064" s="419" t="e">
        <f>IF(Tabla46[[#This Row],[Tipos de Acciones]]="","",CONCATENATE(Tabla46[[#This Row],[POA]],".",Tabla46[[#This Row],[SRS]],".",Tabla46[[#This Row],[AREA]],".",Tabla46[[#This Row],[TIPO]]))</f>
        <v>#REF!</v>
      </c>
      <c r="C2064" s="419" t="e">
        <f>IF(Tabla46[[#This Row],[Tipos de Acciones]]="","",'Formulario PPGR1'!#REF!)</f>
        <v>#REF!</v>
      </c>
      <c r="D2064" s="419" t="e">
        <f>IF(Tabla46[[#This Row],[Tipos de Acciones]]="","",'Formulario PPGR1'!#REF!)</f>
        <v>#REF!</v>
      </c>
      <c r="E2064" s="419" t="e">
        <f>IF(Tabla46[[#This Row],[Tipos de Acciones]]="","",'Formulario PPGR1'!#REF!)</f>
        <v>#REF!</v>
      </c>
      <c r="F2064" s="419" t="e">
        <f>IF(Tabla46[[#This Row],[Tipos de Acciones]]="","",'Formulario PPGR1'!#REF!)</f>
        <v>#REF!</v>
      </c>
      <c r="G2064" s="416" t="s">
        <v>936</v>
      </c>
      <c r="H2064" s="416" t="s">
        <v>2221</v>
      </c>
      <c r="I2064" s="417" t="s">
        <v>2236</v>
      </c>
      <c r="J2064" s="416" t="s">
        <v>2236</v>
      </c>
      <c r="K2064" s="418" t="s">
        <v>2238</v>
      </c>
      <c r="L2064" s="416" t="s">
        <v>469</v>
      </c>
      <c r="M2064" s="316" t="s">
        <v>2344</v>
      </c>
      <c r="N2064" s="316" t="s">
        <v>1156</v>
      </c>
      <c r="O2064" s="415" t="s">
        <v>2200</v>
      </c>
      <c r="P2064" s="318" t="s">
        <v>1156</v>
      </c>
      <c r="Q2064" s="293" t="s">
        <v>2201</v>
      </c>
      <c r="R2064" s="293">
        <v>2</v>
      </c>
      <c r="S2064" s="517">
        <v>4500</v>
      </c>
      <c r="T2064" s="520" t="e">
        <f>+[1]!Tabla46[[#This Row],[Precio Unitario]]*[1]!Tabla46[[#This Row],[Cantidad de Insumos]]</f>
        <v>#REF!</v>
      </c>
      <c r="U2064" s="414">
        <v>239301</v>
      </c>
      <c r="V2064" s="328" t="s">
        <v>926</v>
      </c>
      <c r="W2064" s="420"/>
    </row>
    <row r="2065" spans="2:23" ht="18.75" hidden="1" customHeight="1" x14ac:dyDescent="0.2">
      <c r="B2065" s="419" t="e">
        <f>IF(Tabla46[[#This Row],[Tipos de Acciones]]="","",CONCATENATE(Tabla46[[#This Row],[POA]],".",Tabla46[[#This Row],[SRS]],".",Tabla46[[#This Row],[AREA]],".",Tabla46[[#This Row],[TIPO]]))</f>
        <v>#REF!</v>
      </c>
      <c r="C2065" s="419" t="e">
        <f>IF(Tabla46[[#This Row],[Tipos de Acciones]]="","",'Formulario PPGR1'!#REF!)</f>
        <v>#REF!</v>
      </c>
      <c r="D2065" s="419" t="e">
        <f>IF(Tabla46[[#This Row],[Tipos de Acciones]]="","",'Formulario PPGR1'!#REF!)</f>
        <v>#REF!</v>
      </c>
      <c r="E2065" s="419" t="e">
        <f>IF(Tabla46[[#This Row],[Tipos de Acciones]]="","",'Formulario PPGR1'!#REF!)</f>
        <v>#REF!</v>
      </c>
      <c r="F2065" s="419" t="e">
        <f>IF(Tabla46[[#This Row],[Tipos de Acciones]]="","",'Formulario PPGR1'!#REF!)</f>
        <v>#REF!</v>
      </c>
      <c r="G2065" s="416" t="s">
        <v>936</v>
      </c>
      <c r="H2065" s="416" t="s">
        <v>2221</v>
      </c>
      <c r="I2065" s="417" t="s">
        <v>2236</v>
      </c>
      <c r="J2065" s="416" t="s">
        <v>2236</v>
      </c>
      <c r="K2065" s="418" t="s">
        <v>2239</v>
      </c>
      <c r="L2065" s="416" t="s">
        <v>469</v>
      </c>
      <c r="M2065" s="316" t="s">
        <v>2344</v>
      </c>
      <c r="N2065" s="316" t="s">
        <v>1156</v>
      </c>
      <c r="O2065" s="415" t="s">
        <v>2200</v>
      </c>
      <c r="P2065" s="318" t="s">
        <v>1156</v>
      </c>
      <c r="Q2065" s="293" t="s">
        <v>2201</v>
      </c>
      <c r="R2065" s="293">
        <v>2</v>
      </c>
      <c r="S2065" s="517">
        <v>15733.33</v>
      </c>
      <c r="T2065" s="520" t="e">
        <f>+[1]!Tabla46[[#This Row],[Precio Unitario]]*[1]!Tabla46[[#This Row],[Cantidad de Insumos]]</f>
        <v>#REF!</v>
      </c>
      <c r="U2065" s="414">
        <v>239301</v>
      </c>
      <c r="V2065" s="328" t="s">
        <v>926</v>
      </c>
      <c r="W2065" s="420"/>
    </row>
    <row r="2066" spans="2:23" ht="18.75" hidden="1" customHeight="1" x14ac:dyDescent="0.2">
      <c r="B2066" s="419" t="e">
        <f>IF(Tabla46[[#This Row],[Tipos de Acciones]]="","",CONCATENATE(Tabla46[[#This Row],[POA]],".",Tabla46[[#This Row],[SRS]],".",Tabla46[[#This Row],[AREA]],".",Tabla46[[#This Row],[TIPO]]))</f>
        <v>#REF!</v>
      </c>
      <c r="C2066" s="419" t="e">
        <f>IF(Tabla46[[#This Row],[Tipos de Acciones]]="","",'Formulario PPGR1'!#REF!)</f>
        <v>#REF!</v>
      </c>
      <c r="D2066" s="419" t="e">
        <f>IF(Tabla46[[#This Row],[Tipos de Acciones]]="","",'Formulario PPGR1'!#REF!)</f>
        <v>#REF!</v>
      </c>
      <c r="E2066" s="419" t="e">
        <f>IF(Tabla46[[#This Row],[Tipos de Acciones]]="","",'Formulario PPGR1'!#REF!)</f>
        <v>#REF!</v>
      </c>
      <c r="F2066" s="419" t="e">
        <f>IF(Tabla46[[#This Row],[Tipos de Acciones]]="","",'Formulario PPGR1'!#REF!)</f>
        <v>#REF!</v>
      </c>
      <c r="G2066" s="416" t="s">
        <v>936</v>
      </c>
      <c r="H2066" s="416" t="s">
        <v>2221</v>
      </c>
      <c r="I2066" s="417" t="s">
        <v>2224</v>
      </c>
      <c r="J2066" s="416" t="s">
        <v>2224</v>
      </c>
      <c r="K2066" s="418" t="s">
        <v>2225</v>
      </c>
      <c r="L2066" s="416" t="s">
        <v>469</v>
      </c>
      <c r="M2066" s="316" t="s">
        <v>2344</v>
      </c>
      <c r="N2066" s="316" t="s">
        <v>1156</v>
      </c>
      <c r="O2066" s="415" t="s">
        <v>2200</v>
      </c>
      <c r="P2066" s="318" t="s">
        <v>1156</v>
      </c>
      <c r="Q2066" s="293" t="s">
        <v>2201</v>
      </c>
      <c r="R2066" s="293">
        <v>1</v>
      </c>
      <c r="S2066" s="517">
        <v>44333.33</v>
      </c>
      <c r="T2066" s="520" t="e">
        <f>+[1]!Tabla46[[#This Row],[Precio Unitario]]*[1]!Tabla46[[#This Row],[Cantidad de Insumos]]</f>
        <v>#REF!</v>
      </c>
      <c r="U2066" s="414">
        <v>239301</v>
      </c>
      <c r="V2066" s="328" t="s">
        <v>926</v>
      </c>
      <c r="W2066" s="420"/>
    </row>
    <row r="2067" spans="2:23" ht="18.75" hidden="1" customHeight="1" x14ac:dyDescent="0.2">
      <c r="B2067" s="419" t="e">
        <f>IF(Tabla46[[#This Row],[Tipos de Acciones]]="","",CONCATENATE(Tabla46[[#This Row],[POA]],".",Tabla46[[#This Row],[SRS]],".",Tabla46[[#This Row],[AREA]],".",Tabla46[[#This Row],[TIPO]]))</f>
        <v>#REF!</v>
      </c>
      <c r="C2067" s="419" t="e">
        <f>IF(Tabla46[[#This Row],[Tipos de Acciones]]="","",'Formulario PPGR1'!#REF!)</f>
        <v>#REF!</v>
      </c>
      <c r="D2067" s="419" t="e">
        <f>IF(Tabla46[[#This Row],[Tipos de Acciones]]="","",'Formulario PPGR1'!#REF!)</f>
        <v>#REF!</v>
      </c>
      <c r="E2067" s="419" t="e">
        <f>IF(Tabla46[[#This Row],[Tipos de Acciones]]="","",'Formulario PPGR1'!#REF!)</f>
        <v>#REF!</v>
      </c>
      <c r="F2067" s="419" t="e">
        <f>IF(Tabla46[[#This Row],[Tipos de Acciones]]="","",'Formulario PPGR1'!#REF!)</f>
        <v>#REF!</v>
      </c>
      <c r="G2067" s="416" t="s">
        <v>936</v>
      </c>
      <c r="H2067" s="416" t="s">
        <v>2221</v>
      </c>
      <c r="I2067" s="417" t="s">
        <v>2222</v>
      </c>
      <c r="J2067" s="416" t="s">
        <v>2222</v>
      </c>
      <c r="K2067" s="418" t="s">
        <v>2226</v>
      </c>
      <c r="L2067" s="416" t="s">
        <v>469</v>
      </c>
      <c r="M2067" s="316" t="s">
        <v>2344</v>
      </c>
      <c r="N2067" s="316" t="s">
        <v>1156</v>
      </c>
      <c r="O2067" s="415" t="s">
        <v>2200</v>
      </c>
      <c r="P2067" s="318" t="s">
        <v>1156</v>
      </c>
      <c r="Q2067" s="293" t="s">
        <v>2201</v>
      </c>
      <c r="R2067" s="293">
        <v>1</v>
      </c>
      <c r="S2067" s="517">
        <v>104465.4</v>
      </c>
      <c r="T2067" s="520" t="e">
        <f>+[1]!Tabla46[[#This Row],[Precio Unitario]]*[1]!Tabla46[[#This Row],[Cantidad de Insumos]]</f>
        <v>#REF!</v>
      </c>
      <c r="U2067" s="414">
        <v>261901</v>
      </c>
      <c r="V2067" s="328" t="s">
        <v>926</v>
      </c>
      <c r="W2067" s="420"/>
    </row>
    <row r="2068" spans="2:23" ht="18.75" hidden="1" customHeight="1" x14ac:dyDescent="0.2">
      <c r="B2068" s="419" t="e">
        <f>IF(Tabla46[[#This Row],[Tipos de Acciones]]="","",CONCATENATE(Tabla46[[#This Row],[POA]],".",Tabla46[[#This Row],[SRS]],".",Tabla46[[#This Row],[AREA]],".",Tabla46[[#This Row],[TIPO]]))</f>
        <v>#REF!</v>
      </c>
      <c r="C2068" s="419" t="e">
        <f>IF(Tabla46[[#This Row],[Tipos de Acciones]]="","",'Formulario PPGR1'!#REF!)</f>
        <v>#REF!</v>
      </c>
      <c r="D2068" s="419" t="e">
        <f>IF(Tabla46[[#This Row],[Tipos de Acciones]]="","",'Formulario PPGR1'!#REF!)</f>
        <v>#REF!</v>
      </c>
      <c r="E2068" s="419" t="e">
        <f>IF(Tabla46[[#This Row],[Tipos de Acciones]]="","",'Formulario PPGR1'!#REF!)</f>
        <v>#REF!</v>
      </c>
      <c r="F2068" s="419" t="e">
        <f>IF(Tabla46[[#This Row],[Tipos de Acciones]]="","",'Formulario PPGR1'!#REF!)</f>
        <v>#REF!</v>
      </c>
      <c r="G2068" s="416" t="s">
        <v>936</v>
      </c>
      <c r="H2068" s="416" t="s">
        <v>2221</v>
      </c>
      <c r="I2068" s="417" t="s">
        <v>2227</v>
      </c>
      <c r="J2068" s="416" t="s">
        <v>2227</v>
      </c>
      <c r="K2068" s="418" t="s">
        <v>2228</v>
      </c>
      <c r="L2068" s="416" t="s">
        <v>469</v>
      </c>
      <c r="M2068" s="316" t="s">
        <v>2344</v>
      </c>
      <c r="N2068" s="316" t="s">
        <v>1156</v>
      </c>
      <c r="O2068" s="415" t="s">
        <v>2200</v>
      </c>
      <c r="P2068" s="318" t="s">
        <v>1156</v>
      </c>
      <c r="Q2068" s="293" t="s">
        <v>2201</v>
      </c>
      <c r="R2068" s="293">
        <v>1</v>
      </c>
      <c r="S2068" s="517">
        <v>12836.04</v>
      </c>
      <c r="T2068" s="520" t="e">
        <f>+[1]!Tabla46[[#This Row],[Precio Unitario]]*[1]!Tabla46[[#This Row],[Cantidad de Insumos]]</f>
        <v>#REF!</v>
      </c>
      <c r="U2068" s="414">
        <v>239301</v>
      </c>
      <c r="V2068" s="328" t="s">
        <v>926</v>
      </c>
      <c r="W2068" s="420"/>
    </row>
    <row r="2069" spans="2:23" ht="18.75" customHeight="1" x14ac:dyDescent="0.2">
      <c r="B2069" s="419" t="e">
        <f>IF(Tabla46[[#This Row],[Tipos de Acciones]]="","",CONCATENATE(Tabla46[[#This Row],[POA]],".",Tabla46[[#This Row],[SRS]],".",Tabla46[[#This Row],[AREA]],".",Tabla46[[#This Row],[TIPO]]))</f>
        <v>#REF!</v>
      </c>
      <c r="C2069" s="419" t="e">
        <f>IF(Tabla46[[#This Row],[Tipos de Acciones]]="","",'Formulario PPGR1'!#REF!)</f>
        <v>#REF!</v>
      </c>
      <c r="D2069" s="419" t="e">
        <f>IF(Tabla46[[#This Row],[Tipos de Acciones]]="","",'Formulario PPGR1'!#REF!)</f>
        <v>#REF!</v>
      </c>
      <c r="E2069" s="419" t="e">
        <f>IF(Tabla46[[#This Row],[Tipos de Acciones]]="","",'Formulario PPGR1'!#REF!)</f>
        <v>#REF!</v>
      </c>
      <c r="F2069" s="419" t="e">
        <f>IF(Tabla46[[#This Row],[Tipos de Acciones]]="","",'Formulario PPGR1'!#REF!)</f>
        <v>#REF!</v>
      </c>
      <c r="G2069" s="416" t="s">
        <v>936</v>
      </c>
      <c r="H2069" s="416" t="s">
        <v>2221</v>
      </c>
      <c r="I2069" s="417" t="s">
        <v>2229</v>
      </c>
      <c r="J2069" s="416" t="s">
        <v>2229</v>
      </c>
      <c r="K2069" s="418" t="s">
        <v>2230</v>
      </c>
      <c r="L2069" s="416" t="s">
        <v>469</v>
      </c>
      <c r="M2069" s="316" t="s">
        <v>2344</v>
      </c>
      <c r="N2069" s="316" t="s">
        <v>1156</v>
      </c>
      <c r="O2069" s="415" t="s">
        <v>2200</v>
      </c>
      <c r="P2069" s="318" t="s">
        <v>1156</v>
      </c>
      <c r="Q2069" s="293" t="s">
        <v>2201</v>
      </c>
      <c r="R2069" s="293">
        <v>1</v>
      </c>
      <c r="S2069" s="517">
        <v>180000</v>
      </c>
      <c r="T2069" s="520" t="e">
        <f>+[1]!Tabla46[[#This Row],[Precio Unitario]]*[1]!Tabla46[[#This Row],[Cantidad de Insumos]]</f>
        <v>#REF!</v>
      </c>
      <c r="U2069" s="414">
        <v>263101</v>
      </c>
      <c r="V2069" s="328" t="s">
        <v>926</v>
      </c>
      <c r="W2069" s="420"/>
    </row>
    <row r="2070" spans="2:23" ht="18.75" hidden="1" customHeight="1" x14ac:dyDescent="0.2">
      <c r="B2070" s="419" t="e">
        <f>IF(Tabla46[[#This Row],[Tipos de Acciones]]="","",CONCATENATE(Tabla46[[#This Row],[POA]],".",Tabla46[[#This Row],[SRS]],".",Tabla46[[#This Row],[AREA]],".",Tabla46[[#This Row],[TIPO]]))</f>
        <v>#REF!</v>
      </c>
      <c r="C2070" s="419" t="e">
        <f>IF(Tabla46[[#This Row],[Tipos de Acciones]]="","",'Formulario PPGR1'!#REF!)</f>
        <v>#REF!</v>
      </c>
      <c r="D2070" s="419" t="e">
        <f>IF(Tabla46[[#This Row],[Tipos de Acciones]]="","",'Formulario PPGR1'!#REF!)</f>
        <v>#REF!</v>
      </c>
      <c r="E2070" s="419" t="e">
        <f>IF(Tabla46[[#This Row],[Tipos de Acciones]]="","",'Formulario PPGR1'!#REF!)</f>
        <v>#REF!</v>
      </c>
      <c r="F2070" s="419" t="e">
        <f>IF(Tabla46[[#This Row],[Tipos de Acciones]]="","",'Formulario PPGR1'!#REF!)</f>
        <v>#REF!</v>
      </c>
      <c r="G2070" s="416" t="s">
        <v>936</v>
      </c>
      <c r="H2070" s="416" t="s">
        <v>2221</v>
      </c>
      <c r="I2070" s="417" t="s">
        <v>2231</v>
      </c>
      <c r="J2070" s="416" t="s">
        <v>2231</v>
      </c>
      <c r="K2070" s="418" t="s">
        <v>2232</v>
      </c>
      <c r="L2070" s="416" t="s">
        <v>469</v>
      </c>
      <c r="M2070" s="316" t="s">
        <v>2344</v>
      </c>
      <c r="N2070" s="316" t="s">
        <v>1156</v>
      </c>
      <c r="O2070" s="415" t="s">
        <v>2200</v>
      </c>
      <c r="P2070" s="318" t="s">
        <v>1156</v>
      </c>
      <c r="Q2070" s="293" t="s">
        <v>2201</v>
      </c>
      <c r="R2070" s="293">
        <v>2</v>
      </c>
      <c r="S2070" s="517">
        <v>32099.97</v>
      </c>
      <c r="T2070" s="520" t="e">
        <f>+[1]!Tabla46[[#This Row],[Precio Unitario]]*[1]!Tabla46[[#This Row],[Cantidad de Insumos]]</f>
        <v>#REF!</v>
      </c>
      <c r="U2070" s="414">
        <v>239301</v>
      </c>
      <c r="V2070" s="328" t="s">
        <v>926</v>
      </c>
      <c r="W2070" s="420"/>
    </row>
    <row r="2071" spans="2:23" ht="18.75" hidden="1" customHeight="1" x14ac:dyDescent="0.2">
      <c r="B2071" s="419" t="e">
        <f>IF(Tabla46[[#This Row],[Tipos de Acciones]]="","",CONCATENATE(Tabla46[[#This Row],[POA]],".",Tabla46[[#This Row],[SRS]],".",Tabla46[[#This Row],[AREA]],".",Tabla46[[#This Row],[TIPO]]))</f>
        <v>#REF!</v>
      </c>
      <c r="C2071" s="419" t="e">
        <f>IF(Tabla46[[#This Row],[Tipos de Acciones]]="","",'Formulario PPGR1'!#REF!)</f>
        <v>#REF!</v>
      </c>
      <c r="D2071" s="419" t="e">
        <f>IF(Tabla46[[#This Row],[Tipos de Acciones]]="","",'Formulario PPGR1'!#REF!)</f>
        <v>#REF!</v>
      </c>
      <c r="E2071" s="419" t="e">
        <f>IF(Tabla46[[#This Row],[Tipos de Acciones]]="","",'Formulario PPGR1'!#REF!)</f>
        <v>#REF!</v>
      </c>
      <c r="F2071" s="419" t="e">
        <f>IF(Tabla46[[#This Row],[Tipos de Acciones]]="","",'Formulario PPGR1'!#REF!)</f>
        <v>#REF!</v>
      </c>
      <c r="G2071" s="416" t="s">
        <v>936</v>
      </c>
      <c r="H2071" s="416" t="s">
        <v>2206</v>
      </c>
      <c r="I2071" s="417" t="s">
        <v>2212</v>
      </c>
      <c r="J2071" s="416" t="s">
        <v>2212</v>
      </c>
      <c r="K2071" s="418" t="s">
        <v>2213</v>
      </c>
      <c r="L2071" s="416" t="s">
        <v>469</v>
      </c>
      <c r="M2071" s="316" t="s">
        <v>2345</v>
      </c>
      <c r="N2071" s="316" t="s">
        <v>1156</v>
      </c>
      <c r="O2071" s="415" t="s">
        <v>2200</v>
      </c>
      <c r="P2071" s="318" t="s">
        <v>1156</v>
      </c>
      <c r="Q2071" s="293" t="s">
        <v>2201</v>
      </c>
      <c r="R2071" s="293">
        <v>1</v>
      </c>
      <c r="S2071" s="517">
        <v>56050</v>
      </c>
      <c r="T2071" s="520" t="e">
        <f>+[1]!Tabla46[[#This Row],[Precio Unitario]]*[1]!Tabla46[[#This Row],[Cantidad de Insumos]]</f>
        <v>#REF!</v>
      </c>
      <c r="U2071" s="414">
        <v>261301</v>
      </c>
      <c r="V2071" s="328" t="s">
        <v>926</v>
      </c>
      <c r="W2071" s="420"/>
    </row>
    <row r="2072" spans="2:23" ht="18.75" hidden="1" customHeight="1" x14ac:dyDescent="0.2">
      <c r="B2072" s="419" t="e">
        <f>IF(Tabla46[[#This Row],[Tipos de Acciones]]="","",CONCATENATE(Tabla46[[#This Row],[POA]],".",Tabla46[[#This Row],[SRS]],".",Tabla46[[#This Row],[AREA]],".",Tabla46[[#This Row],[TIPO]]))</f>
        <v>#REF!</v>
      </c>
      <c r="C2072" s="419" t="e">
        <f>IF(Tabla46[[#This Row],[Tipos de Acciones]]="","",'Formulario PPGR1'!#REF!)</f>
        <v>#REF!</v>
      </c>
      <c r="D2072" s="419" t="e">
        <f>IF(Tabla46[[#This Row],[Tipos de Acciones]]="","",'Formulario PPGR1'!#REF!)</f>
        <v>#REF!</v>
      </c>
      <c r="E2072" s="419" t="e">
        <f>IF(Tabla46[[#This Row],[Tipos de Acciones]]="","",'Formulario PPGR1'!#REF!)</f>
        <v>#REF!</v>
      </c>
      <c r="F2072" s="419" t="e">
        <f>IF(Tabla46[[#This Row],[Tipos de Acciones]]="","",'Formulario PPGR1'!#REF!)</f>
        <v>#REF!</v>
      </c>
      <c r="G2072" s="416" t="s">
        <v>936</v>
      </c>
      <c r="H2072" s="416" t="s">
        <v>2221</v>
      </c>
      <c r="I2072" s="417" t="s">
        <v>2236</v>
      </c>
      <c r="J2072" s="416" t="s">
        <v>2236</v>
      </c>
      <c r="K2072" s="418" t="s">
        <v>2237</v>
      </c>
      <c r="L2072" s="416" t="s">
        <v>469</v>
      </c>
      <c r="M2072" s="316" t="s">
        <v>2345</v>
      </c>
      <c r="N2072" s="316" t="s">
        <v>1156</v>
      </c>
      <c r="O2072" s="415" t="s">
        <v>2200</v>
      </c>
      <c r="P2072" s="318" t="s">
        <v>1156</v>
      </c>
      <c r="Q2072" s="293" t="s">
        <v>2201</v>
      </c>
      <c r="R2072" s="293">
        <v>2</v>
      </c>
      <c r="S2072" s="517">
        <v>15733.33</v>
      </c>
      <c r="T2072" s="520" t="e">
        <f>+[1]!Tabla46[[#This Row],[Precio Unitario]]*[1]!Tabla46[[#This Row],[Cantidad de Insumos]]</f>
        <v>#REF!</v>
      </c>
      <c r="U2072" s="414">
        <v>239301</v>
      </c>
      <c r="V2072" s="328" t="s">
        <v>926</v>
      </c>
      <c r="W2072" s="420"/>
    </row>
    <row r="2073" spans="2:23" ht="18.75" hidden="1" customHeight="1" x14ac:dyDescent="0.2">
      <c r="B2073" s="419" t="e">
        <f>IF(Tabla46[[#This Row],[Tipos de Acciones]]="","",CONCATENATE(Tabla46[[#This Row],[POA]],".",Tabla46[[#This Row],[SRS]],".",Tabla46[[#This Row],[AREA]],".",Tabla46[[#This Row],[TIPO]]))</f>
        <v>#REF!</v>
      </c>
      <c r="C2073" s="419" t="e">
        <f>IF(Tabla46[[#This Row],[Tipos de Acciones]]="","",'Formulario PPGR1'!#REF!)</f>
        <v>#REF!</v>
      </c>
      <c r="D2073" s="419" t="e">
        <f>IF(Tabla46[[#This Row],[Tipos de Acciones]]="","",'Formulario PPGR1'!#REF!)</f>
        <v>#REF!</v>
      </c>
      <c r="E2073" s="419" t="e">
        <f>IF(Tabla46[[#This Row],[Tipos de Acciones]]="","",'Formulario PPGR1'!#REF!)</f>
        <v>#REF!</v>
      </c>
      <c r="F2073" s="419" t="e">
        <f>IF(Tabla46[[#This Row],[Tipos de Acciones]]="","",'Formulario PPGR1'!#REF!)</f>
        <v>#REF!</v>
      </c>
      <c r="G2073" s="416" t="s">
        <v>936</v>
      </c>
      <c r="H2073" s="416" t="s">
        <v>2221</v>
      </c>
      <c r="I2073" s="417" t="s">
        <v>2222</v>
      </c>
      <c r="J2073" s="416" t="s">
        <v>2222</v>
      </c>
      <c r="K2073" s="418" t="s">
        <v>2226</v>
      </c>
      <c r="L2073" s="416" t="s">
        <v>469</v>
      </c>
      <c r="M2073" s="316" t="s">
        <v>2345</v>
      </c>
      <c r="N2073" s="316" t="s">
        <v>1156</v>
      </c>
      <c r="O2073" s="415" t="s">
        <v>2200</v>
      </c>
      <c r="P2073" s="318" t="s">
        <v>1156</v>
      </c>
      <c r="Q2073" s="293" t="s">
        <v>2201</v>
      </c>
      <c r="R2073" s="293">
        <v>1</v>
      </c>
      <c r="S2073" s="517">
        <v>104465.4</v>
      </c>
      <c r="T2073" s="520" t="e">
        <f>+[1]!Tabla46[[#This Row],[Precio Unitario]]*[1]!Tabla46[[#This Row],[Cantidad de Insumos]]</f>
        <v>#REF!</v>
      </c>
      <c r="U2073" s="414">
        <v>261901</v>
      </c>
      <c r="V2073" s="328" t="s">
        <v>926</v>
      </c>
      <c r="W2073" s="420"/>
    </row>
    <row r="2074" spans="2:23" ht="18.75" hidden="1" customHeight="1" x14ac:dyDescent="0.2">
      <c r="B2074" s="419" t="e">
        <f>IF(Tabla46[[#This Row],[Tipos de Acciones]]="","",CONCATENATE(Tabla46[[#This Row],[POA]],".",Tabla46[[#This Row],[SRS]],".",Tabla46[[#This Row],[AREA]],".",Tabla46[[#This Row],[TIPO]]))</f>
        <v>#REF!</v>
      </c>
      <c r="C2074" s="419" t="e">
        <f>IF(Tabla46[[#This Row],[Tipos de Acciones]]="","",'Formulario PPGR1'!#REF!)</f>
        <v>#REF!</v>
      </c>
      <c r="D2074" s="419" t="e">
        <f>IF(Tabla46[[#This Row],[Tipos de Acciones]]="","",'Formulario PPGR1'!#REF!)</f>
        <v>#REF!</v>
      </c>
      <c r="E2074" s="419" t="e">
        <f>IF(Tabla46[[#This Row],[Tipos de Acciones]]="","",'Formulario PPGR1'!#REF!)</f>
        <v>#REF!</v>
      </c>
      <c r="F2074" s="419" t="e">
        <f>IF(Tabla46[[#This Row],[Tipos de Acciones]]="","",'Formulario PPGR1'!#REF!)</f>
        <v>#REF!</v>
      </c>
      <c r="G2074" s="416" t="s">
        <v>936</v>
      </c>
      <c r="H2074" s="416" t="s">
        <v>2218</v>
      </c>
      <c r="I2074" s="417" t="s">
        <v>2219</v>
      </c>
      <c r="J2074" s="416" t="s">
        <v>2219</v>
      </c>
      <c r="K2074" s="418" t="s">
        <v>2220</v>
      </c>
      <c r="L2074" s="416" t="s">
        <v>469</v>
      </c>
      <c r="M2074" s="316" t="s">
        <v>2345</v>
      </c>
      <c r="N2074" s="316" t="s">
        <v>1156</v>
      </c>
      <c r="O2074" s="415" t="s">
        <v>2200</v>
      </c>
      <c r="P2074" s="318" t="s">
        <v>1156</v>
      </c>
      <c r="Q2074" s="293" t="s">
        <v>2201</v>
      </c>
      <c r="R2074" s="293">
        <v>2</v>
      </c>
      <c r="S2074" s="517">
        <v>8600</v>
      </c>
      <c r="T2074" s="520" t="e">
        <f>+[1]!Tabla46[[#This Row],[Precio Unitario]]*[1]!Tabla46[[#This Row],[Cantidad de Insumos]]</f>
        <v>#REF!</v>
      </c>
      <c r="U2074" s="414">
        <v>239601</v>
      </c>
      <c r="V2074" s="328" t="s">
        <v>926</v>
      </c>
      <c r="W2074" s="420"/>
    </row>
    <row r="2075" spans="2:23" ht="18.75" hidden="1" customHeight="1" x14ac:dyDescent="0.2">
      <c r="B2075" s="419" t="e">
        <f>IF(Tabla46[[#This Row],[Tipos de Acciones]]="","",CONCATENATE(Tabla46[[#This Row],[POA]],".",Tabla46[[#This Row],[SRS]],".",Tabla46[[#This Row],[AREA]],".",Tabla46[[#This Row],[TIPO]]))</f>
        <v>#REF!</v>
      </c>
      <c r="C2075" s="419" t="e">
        <f>IF(Tabla46[[#This Row],[Tipos de Acciones]]="","",'Formulario PPGR1'!#REF!)</f>
        <v>#REF!</v>
      </c>
      <c r="D2075" s="419" t="e">
        <f>IF(Tabla46[[#This Row],[Tipos de Acciones]]="","",'Formulario PPGR1'!#REF!)</f>
        <v>#REF!</v>
      </c>
      <c r="E2075" s="419" t="e">
        <f>IF(Tabla46[[#This Row],[Tipos de Acciones]]="","",'Formulario PPGR1'!#REF!)</f>
        <v>#REF!</v>
      </c>
      <c r="F2075" s="419" t="e">
        <f>IF(Tabla46[[#This Row],[Tipos de Acciones]]="","",'Formulario PPGR1'!#REF!)</f>
        <v>#REF!</v>
      </c>
      <c r="G2075" s="416" t="s">
        <v>936</v>
      </c>
      <c r="H2075" s="416" t="s">
        <v>2221</v>
      </c>
      <c r="I2075" s="417" t="s">
        <v>2222</v>
      </c>
      <c r="J2075" s="416" t="s">
        <v>2222</v>
      </c>
      <c r="K2075" s="418" t="s">
        <v>2223</v>
      </c>
      <c r="L2075" s="416" t="s">
        <v>469</v>
      </c>
      <c r="M2075" s="316" t="s">
        <v>2345</v>
      </c>
      <c r="N2075" s="316" t="s">
        <v>1156</v>
      </c>
      <c r="O2075" s="415" t="s">
        <v>2200</v>
      </c>
      <c r="P2075" s="318" t="s">
        <v>1156</v>
      </c>
      <c r="Q2075" s="293" t="s">
        <v>2201</v>
      </c>
      <c r="R2075" s="293">
        <v>2</v>
      </c>
      <c r="S2075" s="517">
        <v>43660</v>
      </c>
      <c r="T2075" s="520" t="e">
        <f>+[1]!Tabla46[[#This Row],[Precio Unitario]]*[1]!Tabla46[[#This Row],[Cantidad de Insumos]]</f>
        <v>#REF!</v>
      </c>
      <c r="U2075" s="414">
        <v>261901</v>
      </c>
      <c r="V2075" s="328" t="s">
        <v>926</v>
      </c>
      <c r="W2075" s="420"/>
    </row>
    <row r="2076" spans="2:23" ht="18.75" hidden="1" customHeight="1" x14ac:dyDescent="0.2">
      <c r="B2076" s="419" t="e">
        <f>IF(Tabla46[[#This Row],[Tipos de Acciones]]="","",CONCATENATE(Tabla46[[#This Row],[POA]],".",Tabla46[[#This Row],[SRS]],".",Tabla46[[#This Row],[AREA]],".",Tabla46[[#This Row],[TIPO]]))</f>
        <v>#REF!</v>
      </c>
      <c r="C2076" s="419" t="e">
        <f>IF(Tabla46[[#This Row],[Tipos de Acciones]]="","",'Formulario PPGR1'!#REF!)</f>
        <v>#REF!</v>
      </c>
      <c r="D2076" s="419" t="e">
        <f>IF(Tabla46[[#This Row],[Tipos de Acciones]]="","",'Formulario PPGR1'!#REF!)</f>
        <v>#REF!</v>
      </c>
      <c r="E2076" s="419" t="e">
        <f>IF(Tabla46[[#This Row],[Tipos de Acciones]]="","",'Formulario PPGR1'!#REF!)</f>
        <v>#REF!</v>
      </c>
      <c r="F2076" s="419" t="e">
        <f>IF(Tabla46[[#This Row],[Tipos de Acciones]]="","",'Formulario PPGR1'!#REF!)</f>
        <v>#REF!</v>
      </c>
      <c r="G2076" s="416" t="s">
        <v>936</v>
      </c>
      <c r="H2076" s="416" t="s">
        <v>2221</v>
      </c>
      <c r="I2076" s="417" t="s">
        <v>2224</v>
      </c>
      <c r="J2076" s="416" t="s">
        <v>2224</v>
      </c>
      <c r="K2076" s="418" t="s">
        <v>2225</v>
      </c>
      <c r="L2076" s="416" t="s">
        <v>469</v>
      </c>
      <c r="M2076" s="316" t="s">
        <v>2345</v>
      </c>
      <c r="N2076" s="316" t="s">
        <v>1156</v>
      </c>
      <c r="O2076" s="415" t="s">
        <v>2200</v>
      </c>
      <c r="P2076" s="318" t="s">
        <v>1156</v>
      </c>
      <c r="Q2076" s="293" t="s">
        <v>2201</v>
      </c>
      <c r="R2076" s="293">
        <v>1</v>
      </c>
      <c r="S2076" s="517">
        <v>44333.33</v>
      </c>
      <c r="T2076" s="520" t="e">
        <f>+[1]!Tabla46[[#This Row],[Precio Unitario]]*[1]!Tabla46[[#This Row],[Cantidad de Insumos]]</f>
        <v>#REF!</v>
      </c>
      <c r="U2076" s="414">
        <v>239301</v>
      </c>
      <c r="V2076" s="328" t="s">
        <v>926</v>
      </c>
      <c r="W2076" s="420"/>
    </row>
    <row r="2077" spans="2:23" ht="18.75" hidden="1" customHeight="1" x14ac:dyDescent="0.2">
      <c r="B2077" s="419" t="e">
        <f>IF(Tabla46[[#This Row],[Tipos de Acciones]]="","",CONCATENATE(Tabla46[[#This Row],[POA]],".",Tabla46[[#This Row],[SRS]],".",Tabla46[[#This Row],[AREA]],".",Tabla46[[#This Row],[TIPO]]))</f>
        <v>#REF!</v>
      </c>
      <c r="C2077" s="419" t="e">
        <f>IF(Tabla46[[#This Row],[Tipos de Acciones]]="","",'Formulario PPGR1'!#REF!)</f>
        <v>#REF!</v>
      </c>
      <c r="D2077" s="419" t="e">
        <f>IF(Tabla46[[#This Row],[Tipos de Acciones]]="","",'Formulario PPGR1'!#REF!)</f>
        <v>#REF!</v>
      </c>
      <c r="E2077" s="419" t="e">
        <f>IF(Tabla46[[#This Row],[Tipos de Acciones]]="","",'Formulario PPGR1'!#REF!)</f>
        <v>#REF!</v>
      </c>
      <c r="F2077" s="419" t="e">
        <f>IF(Tabla46[[#This Row],[Tipos de Acciones]]="","",'Formulario PPGR1'!#REF!)</f>
        <v>#REF!</v>
      </c>
      <c r="G2077" s="416" t="s">
        <v>936</v>
      </c>
      <c r="H2077" s="416" t="s">
        <v>2221</v>
      </c>
      <c r="I2077" s="417" t="s">
        <v>2231</v>
      </c>
      <c r="J2077" s="416" t="s">
        <v>2231</v>
      </c>
      <c r="K2077" s="418" t="s">
        <v>2232</v>
      </c>
      <c r="L2077" s="416" t="s">
        <v>469</v>
      </c>
      <c r="M2077" s="316" t="s">
        <v>2345</v>
      </c>
      <c r="N2077" s="316" t="s">
        <v>1156</v>
      </c>
      <c r="O2077" s="415" t="s">
        <v>2200</v>
      </c>
      <c r="P2077" s="318" t="s">
        <v>1156</v>
      </c>
      <c r="Q2077" s="293" t="s">
        <v>2201</v>
      </c>
      <c r="R2077" s="293">
        <v>2</v>
      </c>
      <c r="S2077" s="517">
        <v>32099.97</v>
      </c>
      <c r="T2077" s="520" t="e">
        <f>+[1]!Tabla46[[#This Row],[Precio Unitario]]*[1]!Tabla46[[#This Row],[Cantidad de Insumos]]</f>
        <v>#REF!</v>
      </c>
      <c r="U2077" s="414">
        <v>239301</v>
      </c>
      <c r="V2077" s="328" t="s">
        <v>926</v>
      </c>
      <c r="W2077" s="420"/>
    </row>
    <row r="2078" spans="2:23" ht="18.75" hidden="1" customHeight="1" x14ac:dyDescent="0.2">
      <c r="B2078" s="419" t="e">
        <f>IF(Tabla46[[#This Row],[Tipos de Acciones]]="","",CONCATENATE(Tabla46[[#This Row],[POA]],".",Tabla46[[#This Row],[SRS]],".",Tabla46[[#This Row],[AREA]],".",Tabla46[[#This Row],[TIPO]]))</f>
        <v>#REF!</v>
      </c>
      <c r="C2078" s="419" t="e">
        <f>IF(Tabla46[[#This Row],[Tipos de Acciones]]="","",'Formulario PPGR1'!#REF!)</f>
        <v>#REF!</v>
      </c>
      <c r="D2078" s="419" t="e">
        <f>IF(Tabla46[[#This Row],[Tipos de Acciones]]="","",'Formulario PPGR1'!#REF!)</f>
        <v>#REF!</v>
      </c>
      <c r="E2078" s="419" t="e">
        <f>IF(Tabla46[[#This Row],[Tipos de Acciones]]="","",'Formulario PPGR1'!#REF!)</f>
        <v>#REF!</v>
      </c>
      <c r="F2078" s="419" t="e">
        <f>IF(Tabla46[[#This Row],[Tipos de Acciones]]="","",'Formulario PPGR1'!#REF!)</f>
        <v>#REF!</v>
      </c>
      <c r="G2078" s="416" t="s">
        <v>936</v>
      </c>
      <c r="H2078" s="416" t="s">
        <v>2221</v>
      </c>
      <c r="I2078" s="417" t="s">
        <v>2233</v>
      </c>
      <c r="J2078" s="416" t="s">
        <v>2234</v>
      </c>
      <c r="K2078" s="418" t="s">
        <v>2235</v>
      </c>
      <c r="L2078" s="416" t="s">
        <v>469</v>
      </c>
      <c r="M2078" s="316" t="s">
        <v>2345</v>
      </c>
      <c r="N2078" s="316" t="s">
        <v>1156</v>
      </c>
      <c r="O2078" s="415" t="s">
        <v>2200</v>
      </c>
      <c r="P2078" s="318" t="s">
        <v>1156</v>
      </c>
      <c r="Q2078" s="293" t="s">
        <v>2201</v>
      </c>
      <c r="R2078" s="293">
        <v>1</v>
      </c>
      <c r="S2078" s="517">
        <v>8270</v>
      </c>
      <c r="T2078" s="520" t="e">
        <f>+[1]!Tabla46[[#This Row],[Precio Unitario]]*[1]!Tabla46[[#This Row],[Cantidad de Insumos]]</f>
        <v>#REF!</v>
      </c>
      <c r="U2078" s="414">
        <v>239301</v>
      </c>
      <c r="V2078" s="328" t="s">
        <v>926</v>
      </c>
      <c r="W2078" s="420"/>
    </row>
    <row r="2079" spans="2:23" ht="18.75" hidden="1" customHeight="1" x14ac:dyDescent="0.2">
      <c r="B2079" s="419" t="e">
        <f>IF(Tabla46[[#This Row],[Tipos de Acciones]]="","",CONCATENATE(Tabla46[[#This Row],[POA]],".",Tabla46[[#This Row],[SRS]],".",Tabla46[[#This Row],[AREA]],".",Tabla46[[#This Row],[TIPO]]))</f>
        <v>#REF!</v>
      </c>
      <c r="C2079" s="419" t="e">
        <f>IF(Tabla46[[#This Row],[Tipos de Acciones]]="","",'Formulario PPGR1'!#REF!)</f>
        <v>#REF!</v>
      </c>
      <c r="D2079" s="419" t="e">
        <f>IF(Tabla46[[#This Row],[Tipos de Acciones]]="","",'Formulario PPGR1'!#REF!)</f>
        <v>#REF!</v>
      </c>
      <c r="E2079" s="419" t="e">
        <f>IF(Tabla46[[#This Row],[Tipos de Acciones]]="","",'Formulario PPGR1'!#REF!)</f>
        <v>#REF!</v>
      </c>
      <c r="F2079" s="419" t="e">
        <f>IF(Tabla46[[#This Row],[Tipos de Acciones]]="","",'Formulario PPGR1'!#REF!)</f>
        <v>#REF!</v>
      </c>
      <c r="G2079" s="416" t="s">
        <v>936</v>
      </c>
      <c r="H2079" s="416" t="s">
        <v>2221</v>
      </c>
      <c r="I2079" s="417" t="s">
        <v>2241</v>
      </c>
      <c r="J2079" s="416" t="s">
        <v>2241</v>
      </c>
      <c r="K2079" s="418" t="s">
        <v>2242</v>
      </c>
      <c r="L2079" s="416" t="s">
        <v>469</v>
      </c>
      <c r="M2079" s="316" t="s">
        <v>2345</v>
      </c>
      <c r="N2079" s="316" t="s">
        <v>1156</v>
      </c>
      <c r="O2079" s="415" t="s">
        <v>2200</v>
      </c>
      <c r="P2079" s="318" t="s">
        <v>1156</v>
      </c>
      <c r="Q2079" s="293" t="s">
        <v>2201</v>
      </c>
      <c r="R2079" s="293">
        <v>2</v>
      </c>
      <c r="S2079" s="517">
        <v>980</v>
      </c>
      <c r="T2079" s="520" t="e">
        <f>+[1]!Tabla46[[#This Row],[Precio Unitario]]*[1]!Tabla46[[#This Row],[Cantidad de Insumos]]</f>
        <v>#REF!</v>
      </c>
      <c r="U2079" s="414">
        <v>239301</v>
      </c>
      <c r="V2079" s="328" t="s">
        <v>926</v>
      </c>
      <c r="W2079" s="420"/>
    </row>
    <row r="2080" spans="2:23" ht="18.75" hidden="1" customHeight="1" x14ac:dyDescent="0.2">
      <c r="B2080" s="419" t="e">
        <f>IF(Tabla46[[#This Row],[Tipos de Acciones]]="","",CONCATENATE(Tabla46[[#This Row],[POA]],".",Tabla46[[#This Row],[SRS]],".",Tabla46[[#This Row],[AREA]],".",Tabla46[[#This Row],[TIPO]]))</f>
        <v>#REF!</v>
      </c>
      <c r="C2080" s="419" t="e">
        <f>IF(Tabla46[[#This Row],[Tipos de Acciones]]="","",'Formulario PPGR1'!#REF!)</f>
        <v>#REF!</v>
      </c>
      <c r="D2080" s="419" t="e">
        <f>IF(Tabla46[[#This Row],[Tipos de Acciones]]="","",'Formulario PPGR1'!#REF!)</f>
        <v>#REF!</v>
      </c>
      <c r="E2080" s="419" t="e">
        <f>IF(Tabla46[[#This Row],[Tipos de Acciones]]="","",'Formulario PPGR1'!#REF!)</f>
        <v>#REF!</v>
      </c>
      <c r="F2080" s="419" t="e">
        <f>IF(Tabla46[[#This Row],[Tipos de Acciones]]="","",'Formulario PPGR1'!#REF!)</f>
        <v>#REF!</v>
      </c>
      <c r="G2080" s="416" t="s">
        <v>936</v>
      </c>
      <c r="H2080" s="416" t="s">
        <v>2221</v>
      </c>
      <c r="I2080" s="417" t="s">
        <v>2241</v>
      </c>
      <c r="J2080" s="416" t="s">
        <v>2241</v>
      </c>
      <c r="K2080" s="418" t="s">
        <v>2243</v>
      </c>
      <c r="L2080" s="416" t="s">
        <v>469</v>
      </c>
      <c r="M2080" s="316" t="s">
        <v>2345</v>
      </c>
      <c r="N2080" s="316" t="s">
        <v>1156</v>
      </c>
      <c r="O2080" s="415" t="s">
        <v>2200</v>
      </c>
      <c r="P2080" s="318" t="s">
        <v>1156</v>
      </c>
      <c r="Q2080" s="293" t="s">
        <v>2201</v>
      </c>
      <c r="R2080" s="293">
        <v>2</v>
      </c>
      <c r="S2080" s="517">
        <v>3520</v>
      </c>
      <c r="T2080" s="520" t="e">
        <f>+[1]!Tabla46[[#This Row],[Precio Unitario]]*[1]!Tabla46[[#This Row],[Cantidad de Insumos]]</f>
        <v>#REF!</v>
      </c>
      <c r="U2080" s="414">
        <v>239301</v>
      </c>
      <c r="V2080" s="328" t="s">
        <v>926</v>
      </c>
      <c r="W2080" s="420"/>
    </row>
    <row r="2081" spans="2:23" ht="18.75" hidden="1" customHeight="1" x14ac:dyDescent="0.2">
      <c r="B2081" s="419" t="e">
        <f>IF(Tabla46[[#This Row],[Tipos de Acciones]]="","",CONCATENATE(Tabla46[[#This Row],[POA]],".",Tabla46[[#This Row],[SRS]],".",Tabla46[[#This Row],[AREA]],".",Tabla46[[#This Row],[TIPO]]))</f>
        <v>#REF!</v>
      </c>
      <c r="C2081" s="419" t="e">
        <f>IF(Tabla46[[#This Row],[Tipos de Acciones]]="","",'Formulario PPGR1'!#REF!)</f>
        <v>#REF!</v>
      </c>
      <c r="D2081" s="419" t="e">
        <f>IF(Tabla46[[#This Row],[Tipos de Acciones]]="","",'Formulario PPGR1'!#REF!)</f>
        <v>#REF!</v>
      </c>
      <c r="E2081" s="419" t="e">
        <f>IF(Tabla46[[#This Row],[Tipos de Acciones]]="","",'Formulario PPGR1'!#REF!)</f>
        <v>#REF!</v>
      </c>
      <c r="F2081" s="419" t="e">
        <f>IF(Tabla46[[#This Row],[Tipos de Acciones]]="","",'Formulario PPGR1'!#REF!)</f>
        <v>#REF!</v>
      </c>
      <c r="G2081" s="416" t="s">
        <v>936</v>
      </c>
      <c r="H2081" s="416" t="s">
        <v>2221</v>
      </c>
      <c r="I2081" s="417" t="s">
        <v>2236</v>
      </c>
      <c r="J2081" s="416" t="s">
        <v>2236</v>
      </c>
      <c r="K2081" s="418" t="s">
        <v>2239</v>
      </c>
      <c r="L2081" s="416" t="s">
        <v>469</v>
      </c>
      <c r="M2081" s="316" t="s">
        <v>2345</v>
      </c>
      <c r="N2081" s="316" t="s">
        <v>1156</v>
      </c>
      <c r="O2081" s="415" t="s">
        <v>2200</v>
      </c>
      <c r="P2081" s="318" t="s">
        <v>1156</v>
      </c>
      <c r="Q2081" s="293" t="s">
        <v>2201</v>
      </c>
      <c r="R2081" s="293">
        <v>2</v>
      </c>
      <c r="S2081" s="517">
        <v>15733.33</v>
      </c>
      <c r="T2081" s="520" t="e">
        <f>+[1]!Tabla46[[#This Row],[Precio Unitario]]*[1]!Tabla46[[#This Row],[Cantidad de Insumos]]</f>
        <v>#REF!</v>
      </c>
      <c r="U2081" s="414">
        <v>239301</v>
      </c>
      <c r="V2081" s="328" t="s">
        <v>926</v>
      </c>
      <c r="W2081" s="420"/>
    </row>
    <row r="2082" spans="2:23" ht="18.75" hidden="1" customHeight="1" x14ac:dyDescent="0.2">
      <c r="B2082" s="419" t="e">
        <f>IF(Tabla46[[#This Row],[Tipos de Acciones]]="","",CONCATENATE(Tabla46[[#This Row],[POA]],".",Tabla46[[#This Row],[SRS]],".",Tabla46[[#This Row],[AREA]],".",Tabla46[[#This Row],[TIPO]]))</f>
        <v>#REF!</v>
      </c>
      <c r="C2082" s="419" t="e">
        <f>IF(Tabla46[[#This Row],[Tipos de Acciones]]="","",'Formulario PPGR1'!#REF!)</f>
        <v>#REF!</v>
      </c>
      <c r="D2082" s="419" t="e">
        <f>IF(Tabla46[[#This Row],[Tipos de Acciones]]="","",'Formulario PPGR1'!#REF!)</f>
        <v>#REF!</v>
      </c>
      <c r="E2082" s="419" t="e">
        <f>IF(Tabla46[[#This Row],[Tipos de Acciones]]="","",'Formulario PPGR1'!#REF!)</f>
        <v>#REF!</v>
      </c>
      <c r="F2082" s="419" t="e">
        <f>IF(Tabla46[[#This Row],[Tipos de Acciones]]="","",'Formulario PPGR1'!#REF!)</f>
        <v>#REF!</v>
      </c>
      <c r="G2082" s="416" t="s">
        <v>936</v>
      </c>
      <c r="H2082" s="416" t="s">
        <v>2221</v>
      </c>
      <c r="I2082" s="417" t="s">
        <v>2236</v>
      </c>
      <c r="J2082" s="416" t="s">
        <v>2236</v>
      </c>
      <c r="K2082" s="418" t="s">
        <v>2240</v>
      </c>
      <c r="L2082" s="416" t="s">
        <v>469</v>
      </c>
      <c r="M2082" s="316" t="s">
        <v>2345</v>
      </c>
      <c r="N2082" s="316" t="s">
        <v>1156</v>
      </c>
      <c r="O2082" s="415" t="s">
        <v>2200</v>
      </c>
      <c r="P2082" s="318" t="s">
        <v>1156</v>
      </c>
      <c r="Q2082" s="293" t="s">
        <v>2201</v>
      </c>
      <c r="R2082" s="293">
        <v>2</v>
      </c>
      <c r="S2082" s="517">
        <v>4500</v>
      </c>
      <c r="T2082" s="520" t="e">
        <f>+[1]!Tabla46[[#This Row],[Precio Unitario]]*[1]!Tabla46[[#This Row],[Cantidad de Insumos]]</f>
        <v>#REF!</v>
      </c>
      <c r="U2082" s="414">
        <v>239301</v>
      </c>
      <c r="V2082" s="328" t="s">
        <v>926</v>
      </c>
      <c r="W2082" s="420"/>
    </row>
    <row r="2083" spans="2:23" ht="18.75" hidden="1" customHeight="1" x14ac:dyDescent="0.2">
      <c r="B2083" s="419" t="e">
        <f>IF(Tabla46[[#This Row],[Tipos de Acciones]]="","",CONCATENATE(Tabla46[[#This Row],[POA]],".",Tabla46[[#This Row],[SRS]],".",Tabla46[[#This Row],[AREA]],".",Tabla46[[#This Row],[TIPO]]))</f>
        <v>#REF!</v>
      </c>
      <c r="C2083" s="419" t="e">
        <f>IF(Tabla46[[#This Row],[Tipos de Acciones]]="","",'Formulario PPGR1'!#REF!)</f>
        <v>#REF!</v>
      </c>
      <c r="D2083" s="419" t="e">
        <f>IF(Tabla46[[#This Row],[Tipos de Acciones]]="","",'Formulario PPGR1'!#REF!)</f>
        <v>#REF!</v>
      </c>
      <c r="E2083" s="419" t="e">
        <f>IF(Tabla46[[#This Row],[Tipos de Acciones]]="","",'Formulario PPGR1'!#REF!)</f>
        <v>#REF!</v>
      </c>
      <c r="F2083" s="419" t="e">
        <f>IF(Tabla46[[#This Row],[Tipos de Acciones]]="","",'Formulario PPGR1'!#REF!)</f>
        <v>#REF!</v>
      </c>
      <c r="G2083" s="416" t="s">
        <v>936</v>
      </c>
      <c r="H2083" s="416" t="s">
        <v>2209</v>
      </c>
      <c r="I2083" s="417" t="s">
        <v>2200</v>
      </c>
      <c r="J2083" s="416" t="s">
        <v>2248</v>
      </c>
      <c r="K2083" s="418" t="s">
        <v>2248</v>
      </c>
      <c r="L2083" s="416" t="s">
        <v>469</v>
      </c>
      <c r="M2083" s="316" t="s">
        <v>2345</v>
      </c>
      <c r="N2083" s="316" t="s">
        <v>1156</v>
      </c>
      <c r="O2083" s="415" t="s">
        <v>2200</v>
      </c>
      <c r="P2083" s="318" t="s">
        <v>1156</v>
      </c>
      <c r="Q2083" s="293" t="s">
        <v>2201</v>
      </c>
      <c r="R2083" s="293">
        <v>1</v>
      </c>
      <c r="S2083" s="517">
        <v>30000</v>
      </c>
      <c r="T2083" s="520" t="e">
        <f>+[1]!Tabla46[[#This Row],[Precio Unitario]]*[1]!Tabla46[[#This Row],[Cantidad de Insumos]]</f>
        <v>#REF!</v>
      </c>
      <c r="U2083" s="414">
        <v>265801</v>
      </c>
      <c r="V2083" s="328" t="s">
        <v>926</v>
      </c>
      <c r="W2083" s="420"/>
    </row>
    <row r="2084" spans="2:23" ht="18.75" hidden="1" customHeight="1" x14ac:dyDescent="0.2">
      <c r="B2084" s="419" t="e">
        <f>IF(Tabla46[[#This Row],[Tipos de Acciones]]="","",CONCATENATE(Tabla46[[#This Row],[POA]],".",Tabla46[[#This Row],[SRS]],".",Tabla46[[#This Row],[AREA]],".",Tabla46[[#This Row],[TIPO]]))</f>
        <v>#REF!</v>
      </c>
      <c r="C2084" s="419" t="e">
        <f>IF(Tabla46[[#This Row],[Tipos de Acciones]]="","",'Formulario PPGR1'!#REF!)</f>
        <v>#REF!</v>
      </c>
      <c r="D2084" s="419" t="e">
        <f>IF(Tabla46[[#This Row],[Tipos de Acciones]]="","",'Formulario PPGR1'!#REF!)</f>
        <v>#REF!</v>
      </c>
      <c r="E2084" s="419" t="e">
        <f>IF(Tabla46[[#This Row],[Tipos de Acciones]]="","",'Formulario PPGR1'!#REF!)</f>
        <v>#REF!</v>
      </c>
      <c r="F2084" s="419" t="e">
        <f>IF(Tabla46[[#This Row],[Tipos de Acciones]]="","",'Formulario PPGR1'!#REF!)</f>
        <v>#REF!</v>
      </c>
      <c r="G2084" s="416" t="s">
        <v>934</v>
      </c>
      <c r="H2084" s="416" t="s">
        <v>2209</v>
      </c>
      <c r="I2084" s="417" t="s">
        <v>2200</v>
      </c>
      <c r="J2084" s="416" t="s">
        <v>2248</v>
      </c>
      <c r="K2084" s="418" t="s">
        <v>2248</v>
      </c>
      <c r="L2084" s="416" t="s">
        <v>469</v>
      </c>
      <c r="M2084" s="316" t="s">
        <v>2345</v>
      </c>
      <c r="N2084" s="316" t="s">
        <v>1156</v>
      </c>
      <c r="O2084" s="415" t="s">
        <v>2200</v>
      </c>
      <c r="P2084" s="318" t="s">
        <v>1156</v>
      </c>
      <c r="Q2084" s="293" t="s">
        <v>2201</v>
      </c>
      <c r="R2084" s="293">
        <v>3</v>
      </c>
      <c r="S2084" s="517">
        <v>5000</v>
      </c>
      <c r="T2084" s="520" t="e">
        <f>+[1]!Tabla46[[#This Row],[Precio Unitario]]*[1]!Tabla46[[#This Row],[Cantidad de Insumos]]</f>
        <v>#REF!</v>
      </c>
      <c r="U2084" s="414">
        <v>265801</v>
      </c>
      <c r="V2084" s="328" t="s">
        <v>926</v>
      </c>
      <c r="W2084" s="420"/>
    </row>
    <row r="2085" spans="2:23" ht="18.75" hidden="1" customHeight="1" x14ac:dyDescent="0.2">
      <c r="B2085" s="419" t="e">
        <f>IF(Tabla46[[#This Row],[Tipos de Acciones]]="","",CONCATENATE(Tabla46[[#This Row],[POA]],".",Tabla46[[#This Row],[SRS]],".",Tabla46[[#This Row],[AREA]],".",Tabla46[[#This Row],[TIPO]]))</f>
        <v>#REF!</v>
      </c>
      <c r="C2085" s="419" t="e">
        <f>IF(Tabla46[[#This Row],[Tipos de Acciones]]="","",'Formulario PPGR1'!#REF!)</f>
        <v>#REF!</v>
      </c>
      <c r="D2085" s="419" t="e">
        <f>IF(Tabla46[[#This Row],[Tipos de Acciones]]="","",'Formulario PPGR1'!#REF!)</f>
        <v>#REF!</v>
      </c>
      <c r="E2085" s="419" t="e">
        <f>IF(Tabla46[[#This Row],[Tipos de Acciones]]="","",'Formulario PPGR1'!#REF!)</f>
        <v>#REF!</v>
      </c>
      <c r="F2085" s="419" t="e">
        <f>IF(Tabla46[[#This Row],[Tipos de Acciones]]="","",'Formulario PPGR1'!#REF!)</f>
        <v>#REF!</v>
      </c>
      <c r="G2085" s="416" t="s">
        <v>936</v>
      </c>
      <c r="H2085" s="416" t="s">
        <v>2221</v>
      </c>
      <c r="I2085" s="417" t="s">
        <v>2244</v>
      </c>
      <c r="J2085" s="416" t="s">
        <v>2244</v>
      </c>
      <c r="K2085" s="418" t="s">
        <v>2245</v>
      </c>
      <c r="L2085" s="416" t="s">
        <v>469</v>
      </c>
      <c r="M2085" s="316" t="s">
        <v>2345</v>
      </c>
      <c r="N2085" s="316" t="s">
        <v>1156</v>
      </c>
      <c r="O2085" s="415" t="s">
        <v>2200</v>
      </c>
      <c r="P2085" s="318" t="s">
        <v>1156</v>
      </c>
      <c r="Q2085" s="293" t="s">
        <v>2201</v>
      </c>
      <c r="R2085" s="293">
        <v>1</v>
      </c>
      <c r="S2085" s="517">
        <v>14666.65</v>
      </c>
      <c r="T2085" s="520" t="e">
        <f>+[1]!Tabla46[[#This Row],[Precio Unitario]]*[1]!Tabla46[[#This Row],[Cantidad de Insumos]]</f>
        <v>#REF!</v>
      </c>
      <c r="U2085" s="414">
        <v>239601</v>
      </c>
      <c r="V2085" s="328" t="s">
        <v>926</v>
      </c>
      <c r="W2085" s="420"/>
    </row>
    <row r="2086" spans="2:23" ht="18.75" hidden="1" customHeight="1" x14ac:dyDescent="0.2">
      <c r="B2086" s="419" t="e">
        <f>IF(Tabla46[[#This Row],[Tipos de Acciones]]="","",CONCATENATE(Tabla46[[#This Row],[POA]],".",Tabla46[[#This Row],[SRS]],".",Tabla46[[#This Row],[AREA]],".",Tabla46[[#This Row],[TIPO]]))</f>
        <v>#REF!</v>
      </c>
      <c r="C2086" s="419" t="e">
        <f>IF(Tabla46[[#This Row],[Tipos de Acciones]]="","",'Formulario PPGR1'!#REF!)</f>
        <v>#REF!</v>
      </c>
      <c r="D2086" s="419" t="e">
        <f>IF(Tabla46[[#This Row],[Tipos de Acciones]]="","",'Formulario PPGR1'!#REF!)</f>
        <v>#REF!</v>
      </c>
      <c r="E2086" s="419" t="e">
        <f>IF(Tabla46[[#This Row],[Tipos de Acciones]]="","",'Formulario PPGR1'!#REF!)</f>
        <v>#REF!</v>
      </c>
      <c r="F2086" s="419" t="e">
        <f>IF(Tabla46[[#This Row],[Tipos de Acciones]]="","",'Formulario PPGR1'!#REF!)</f>
        <v>#REF!</v>
      </c>
      <c r="G2086" s="416" t="s">
        <v>936</v>
      </c>
      <c r="H2086" s="416" t="s">
        <v>2221</v>
      </c>
      <c r="I2086" s="417" t="s">
        <v>2246</v>
      </c>
      <c r="J2086" s="416" t="s">
        <v>2246</v>
      </c>
      <c r="K2086" s="418" t="s">
        <v>2247</v>
      </c>
      <c r="L2086" s="416" t="s">
        <v>469</v>
      </c>
      <c r="M2086" s="316" t="s">
        <v>2345</v>
      </c>
      <c r="N2086" s="316" t="s">
        <v>1156</v>
      </c>
      <c r="O2086" s="415" t="s">
        <v>2200</v>
      </c>
      <c r="P2086" s="318" t="s">
        <v>1156</v>
      </c>
      <c r="Q2086" s="293" t="s">
        <v>2201</v>
      </c>
      <c r="R2086" s="293">
        <v>1</v>
      </c>
      <c r="S2086" s="517">
        <v>257712</v>
      </c>
      <c r="T2086" s="520" t="e">
        <f>+[1]!Tabla46[[#This Row],[Precio Unitario]]*[1]!Tabla46[[#This Row],[Cantidad de Insumos]]</f>
        <v>#REF!</v>
      </c>
      <c r="U2086" s="414">
        <v>261401</v>
      </c>
      <c r="V2086" s="328" t="s">
        <v>926</v>
      </c>
      <c r="W2086" s="420"/>
    </row>
    <row r="2087" spans="2:23" ht="18.75" hidden="1" customHeight="1" x14ac:dyDescent="0.2">
      <c r="B2087" s="419" t="e">
        <f>IF(Tabla46[[#This Row],[Tipos de Acciones]]="","",CONCATENATE(Tabla46[[#This Row],[POA]],".",Tabla46[[#This Row],[SRS]],".",Tabla46[[#This Row],[AREA]],".",Tabla46[[#This Row],[TIPO]]))</f>
        <v>#REF!</v>
      </c>
      <c r="C2087" s="419" t="e">
        <f>IF(Tabla46[[#This Row],[Tipos de Acciones]]="","",'Formulario PPGR1'!#REF!)</f>
        <v>#REF!</v>
      </c>
      <c r="D2087" s="419" t="e">
        <f>IF(Tabla46[[#This Row],[Tipos de Acciones]]="","",'Formulario PPGR1'!#REF!)</f>
        <v>#REF!</v>
      </c>
      <c r="E2087" s="419" t="e">
        <f>IF(Tabla46[[#This Row],[Tipos de Acciones]]="","",'Formulario PPGR1'!#REF!)</f>
        <v>#REF!</v>
      </c>
      <c r="F2087" s="419" t="e">
        <f>IF(Tabla46[[#This Row],[Tipos de Acciones]]="","",'Formulario PPGR1'!#REF!)</f>
        <v>#REF!</v>
      </c>
      <c r="G2087" s="416" t="s">
        <v>936</v>
      </c>
      <c r="H2087" s="416" t="s">
        <v>2221</v>
      </c>
      <c r="I2087" s="417" t="s">
        <v>2236</v>
      </c>
      <c r="J2087" s="416" t="s">
        <v>2236</v>
      </c>
      <c r="K2087" s="418" t="s">
        <v>2238</v>
      </c>
      <c r="L2087" s="416" t="s">
        <v>469</v>
      </c>
      <c r="M2087" s="316" t="s">
        <v>2345</v>
      </c>
      <c r="N2087" s="316" t="s">
        <v>1156</v>
      </c>
      <c r="O2087" s="415" t="s">
        <v>2200</v>
      </c>
      <c r="P2087" s="318" t="s">
        <v>1156</v>
      </c>
      <c r="Q2087" s="293" t="s">
        <v>2201</v>
      </c>
      <c r="R2087" s="293">
        <v>2</v>
      </c>
      <c r="S2087" s="517">
        <v>4500</v>
      </c>
      <c r="T2087" s="520" t="e">
        <f>+[1]!Tabla46[[#This Row],[Precio Unitario]]*[1]!Tabla46[[#This Row],[Cantidad de Insumos]]</f>
        <v>#REF!</v>
      </c>
      <c r="U2087" s="414">
        <v>239301</v>
      </c>
      <c r="V2087" s="328" t="s">
        <v>926</v>
      </c>
      <c r="W2087" s="420"/>
    </row>
    <row r="2088" spans="2:23" ht="18.75" hidden="1" customHeight="1" x14ac:dyDescent="0.2">
      <c r="B2088" s="419" t="e">
        <f>IF(Tabla46[[#This Row],[Tipos de Acciones]]="","",CONCATENATE(Tabla46[[#This Row],[POA]],".",Tabla46[[#This Row],[SRS]],".",Tabla46[[#This Row],[AREA]],".",Tabla46[[#This Row],[TIPO]]))</f>
        <v>#REF!</v>
      </c>
      <c r="C2088" s="419" t="e">
        <f>IF(Tabla46[[#This Row],[Tipos de Acciones]]="","",'Formulario PPGR1'!#REF!)</f>
        <v>#REF!</v>
      </c>
      <c r="D2088" s="419" t="e">
        <f>IF(Tabla46[[#This Row],[Tipos de Acciones]]="","",'Formulario PPGR1'!#REF!)</f>
        <v>#REF!</v>
      </c>
      <c r="E2088" s="419" t="e">
        <f>IF(Tabla46[[#This Row],[Tipos de Acciones]]="","",'Formulario PPGR1'!#REF!)</f>
        <v>#REF!</v>
      </c>
      <c r="F2088" s="419" t="e">
        <f>IF(Tabla46[[#This Row],[Tipos de Acciones]]="","",'Formulario PPGR1'!#REF!)</f>
        <v>#REF!</v>
      </c>
      <c r="G2088" s="416" t="s">
        <v>936</v>
      </c>
      <c r="H2088" s="416" t="s">
        <v>2221</v>
      </c>
      <c r="I2088" s="417" t="s">
        <v>2227</v>
      </c>
      <c r="J2088" s="416" t="s">
        <v>2227</v>
      </c>
      <c r="K2088" s="418" t="s">
        <v>2228</v>
      </c>
      <c r="L2088" s="416" t="s">
        <v>469</v>
      </c>
      <c r="M2088" s="316" t="s">
        <v>2345</v>
      </c>
      <c r="N2088" s="316" t="s">
        <v>1156</v>
      </c>
      <c r="O2088" s="415" t="s">
        <v>2200</v>
      </c>
      <c r="P2088" s="318" t="s">
        <v>1156</v>
      </c>
      <c r="Q2088" s="293" t="s">
        <v>2201</v>
      </c>
      <c r="R2088" s="293">
        <v>1</v>
      </c>
      <c r="S2088" s="517">
        <v>12836.04</v>
      </c>
      <c r="T2088" s="520" t="e">
        <f>+[1]!Tabla46[[#This Row],[Precio Unitario]]*[1]!Tabla46[[#This Row],[Cantidad de Insumos]]</f>
        <v>#REF!</v>
      </c>
      <c r="U2088" s="414">
        <v>239301</v>
      </c>
      <c r="V2088" s="328" t="s">
        <v>926</v>
      </c>
      <c r="W2088" s="420"/>
    </row>
    <row r="2089" spans="2:23" ht="18.75" customHeight="1" x14ac:dyDescent="0.2">
      <c r="B2089" s="419" t="e">
        <f>IF(Tabla46[[#This Row],[Tipos de Acciones]]="","",CONCATENATE(Tabla46[[#This Row],[POA]],".",Tabla46[[#This Row],[SRS]],".",Tabla46[[#This Row],[AREA]],".",Tabla46[[#This Row],[TIPO]]))</f>
        <v>#REF!</v>
      </c>
      <c r="C2089" s="419" t="e">
        <f>IF(Tabla46[[#This Row],[Tipos de Acciones]]="","",'Formulario PPGR1'!#REF!)</f>
        <v>#REF!</v>
      </c>
      <c r="D2089" s="419" t="e">
        <f>IF(Tabla46[[#This Row],[Tipos de Acciones]]="","",'Formulario PPGR1'!#REF!)</f>
        <v>#REF!</v>
      </c>
      <c r="E2089" s="419" t="e">
        <f>IF(Tabla46[[#This Row],[Tipos de Acciones]]="","",'Formulario PPGR1'!#REF!)</f>
        <v>#REF!</v>
      </c>
      <c r="F2089" s="419" t="e">
        <f>IF(Tabla46[[#This Row],[Tipos de Acciones]]="","",'Formulario PPGR1'!#REF!)</f>
        <v>#REF!</v>
      </c>
      <c r="G2089" s="416" t="s">
        <v>936</v>
      </c>
      <c r="H2089" s="416" t="s">
        <v>2221</v>
      </c>
      <c r="I2089" s="417" t="s">
        <v>2229</v>
      </c>
      <c r="J2089" s="416" t="s">
        <v>2229</v>
      </c>
      <c r="K2089" s="418" t="s">
        <v>2230</v>
      </c>
      <c r="L2089" s="416" t="s">
        <v>469</v>
      </c>
      <c r="M2089" s="316" t="s">
        <v>2345</v>
      </c>
      <c r="N2089" s="316" t="s">
        <v>1156</v>
      </c>
      <c r="O2089" s="415" t="s">
        <v>2200</v>
      </c>
      <c r="P2089" s="318" t="s">
        <v>1156</v>
      </c>
      <c r="Q2089" s="293" t="s">
        <v>2201</v>
      </c>
      <c r="R2089" s="293">
        <v>1</v>
      </c>
      <c r="S2089" s="517">
        <v>180000</v>
      </c>
      <c r="T2089" s="520" t="e">
        <f>+[1]!Tabla46[[#This Row],[Precio Unitario]]*[1]!Tabla46[[#This Row],[Cantidad de Insumos]]</f>
        <v>#REF!</v>
      </c>
      <c r="U2089" s="414">
        <v>263101</v>
      </c>
      <c r="V2089" s="328" t="s">
        <v>926</v>
      </c>
      <c r="W2089" s="420"/>
    </row>
    <row r="2090" spans="2:23" ht="18.75" hidden="1" customHeight="1" x14ac:dyDescent="0.2">
      <c r="B2090" s="419" t="e">
        <f>IF(Tabla46[[#This Row],[Tipos de Acciones]]="","",CONCATENATE(Tabla46[[#This Row],[POA]],".",Tabla46[[#This Row],[SRS]],".",Tabla46[[#This Row],[AREA]],".",Tabla46[[#This Row],[TIPO]]))</f>
        <v>#REF!</v>
      </c>
      <c r="C2090" s="419" t="e">
        <f>IF(Tabla46[[#This Row],[Tipos de Acciones]]="","",'Formulario PPGR1'!#REF!)</f>
        <v>#REF!</v>
      </c>
      <c r="D2090" s="419" t="e">
        <f>IF(Tabla46[[#This Row],[Tipos de Acciones]]="","",'Formulario PPGR1'!#REF!)</f>
        <v>#REF!</v>
      </c>
      <c r="E2090" s="419" t="e">
        <f>IF(Tabla46[[#This Row],[Tipos de Acciones]]="","",'Formulario PPGR1'!#REF!)</f>
        <v>#REF!</v>
      </c>
      <c r="F2090" s="419" t="e">
        <f>IF(Tabla46[[#This Row],[Tipos de Acciones]]="","",'Formulario PPGR1'!#REF!)</f>
        <v>#REF!</v>
      </c>
      <c r="G2090" s="416" t="s">
        <v>934</v>
      </c>
      <c r="H2090" s="416" t="s">
        <v>2206</v>
      </c>
      <c r="I2090" s="417" t="s">
        <v>2212</v>
      </c>
      <c r="J2090" s="416" t="s">
        <v>2212</v>
      </c>
      <c r="K2090" s="418" t="s">
        <v>2213</v>
      </c>
      <c r="L2090" s="416" t="s">
        <v>469</v>
      </c>
      <c r="M2090" s="316" t="s">
        <v>2345</v>
      </c>
      <c r="N2090" s="316" t="s">
        <v>1156</v>
      </c>
      <c r="O2090" s="415" t="s">
        <v>2200</v>
      </c>
      <c r="P2090" s="318" t="s">
        <v>1156</v>
      </c>
      <c r="Q2090" s="293" t="s">
        <v>2201</v>
      </c>
      <c r="R2090" s="293">
        <v>3</v>
      </c>
      <c r="S2090" s="517">
        <v>5000</v>
      </c>
      <c r="T2090" s="520" t="e">
        <f>+[1]!Tabla46[[#This Row],[Precio Unitario]]*[1]!Tabla46[[#This Row],[Cantidad de Insumos]]</f>
        <v>#REF!</v>
      </c>
      <c r="U2090" s="414">
        <v>261301</v>
      </c>
      <c r="V2090" s="328" t="s">
        <v>926</v>
      </c>
      <c r="W2090" s="420"/>
    </row>
    <row r="2091" spans="2:23" ht="18.75" hidden="1" customHeight="1" x14ac:dyDescent="0.2">
      <c r="B2091" s="419" t="e">
        <f>IF(Tabla46[[#This Row],[Tipos de Acciones]]="","",CONCATENATE(Tabla46[[#This Row],[POA]],".",Tabla46[[#This Row],[SRS]],".",Tabla46[[#This Row],[AREA]],".",Tabla46[[#This Row],[TIPO]]))</f>
        <v>#REF!</v>
      </c>
      <c r="C2091" s="419" t="e">
        <f>IF(Tabla46[[#This Row],[Tipos de Acciones]]="","",'Formulario PPGR1'!#REF!)</f>
        <v>#REF!</v>
      </c>
      <c r="D2091" s="419" t="e">
        <f>IF(Tabla46[[#This Row],[Tipos de Acciones]]="","",'Formulario PPGR1'!#REF!)</f>
        <v>#REF!</v>
      </c>
      <c r="E2091" s="419" t="e">
        <f>IF(Tabla46[[#This Row],[Tipos de Acciones]]="","",'Formulario PPGR1'!#REF!)</f>
        <v>#REF!</v>
      </c>
      <c r="F2091" s="419" t="e">
        <f>IF(Tabla46[[#This Row],[Tipos de Acciones]]="","",'Formulario PPGR1'!#REF!)</f>
        <v>#REF!</v>
      </c>
      <c r="G2091" s="416" t="s">
        <v>936</v>
      </c>
      <c r="H2091" s="416" t="s">
        <v>2215</v>
      </c>
      <c r="I2091" s="417" t="s">
        <v>2216</v>
      </c>
      <c r="J2091" s="416" t="s">
        <v>2216</v>
      </c>
      <c r="K2091" s="418" t="s">
        <v>2217</v>
      </c>
      <c r="L2091" s="416" t="s">
        <v>469</v>
      </c>
      <c r="M2091" s="316" t="s">
        <v>2345</v>
      </c>
      <c r="N2091" s="316" t="s">
        <v>1156</v>
      </c>
      <c r="O2091" s="415" t="s">
        <v>2200</v>
      </c>
      <c r="P2091" s="318" t="s">
        <v>1156</v>
      </c>
      <c r="Q2091" s="293" t="s">
        <v>2201</v>
      </c>
      <c r="R2091" s="293">
        <v>1</v>
      </c>
      <c r="S2091" s="517">
        <v>15000</v>
      </c>
      <c r="T2091" s="520" t="e">
        <f>+[1]!Tabla46[[#This Row],[Precio Unitario]]*[1]!Tabla46[[#This Row],[Cantidad de Insumos]]</f>
        <v>#REF!</v>
      </c>
      <c r="U2091" s="414">
        <v>239601</v>
      </c>
      <c r="V2091" s="328" t="s">
        <v>926</v>
      </c>
      <c r="W2091" s="420"/>
    </row>
    <row r="2092" spans="2:23" ht="18.75" hidden="1" customHeight="1" x14ac:dyDescent="0.2">
      <c r="B2092" s="419" t="e">
        <f>IF(Tabla46[[#This Row],[Tipos de Acciones]]="","",CONCATENATE(Tabla46[[#This Row],[POA]],".",Tabla46[[#This Row],[SRS]],".",Tabla46[[#This Row],[AREA]],".",Tabla46[[#This Row],[TIPO]]))</f>
        <v>#REF!</v>
      </c>
      <c r="C2092" s="419" t="e">
        <f>IF(Tabla46[[#This Row],[Tipos de Acciones]]="","",'Formulario PPGR1'!#REF!)</f>
        <v>#REF!</v>
      </c>
      <c r="D2092" s="419" t="e">
        <f>IF(Tabla46[[#This Row],[Tipos de Acciones]]="","",'Formulario PPGR1'!#REF!)</f>
        <v>#REF!</v>
      </c>
      <c r="E2092" s="419" t="e">
        <f>IF(Tabla46[[#This Row],[Tipos de Acciones]]="","",'Formulario PPGR1'!#REF!)</f>
        <v>#REF!</v>
      </c>
      <c r="F2092" s="419" t="e">
        <f>IF(Tabla46[[#This Row],[Tipos de Acciones]]="","",'Formulario PPGR1'!#REF!)</f>
        <v>#REF!</v>
      </c>
      <c r="G2092" s="416" t="s">
        <v>936</v>
      </c>
      <c r="H2092" s="416" t="s">
        <v>2206</v>
      </c>
      <c r="I2092" s="417" t="s">
        <v>2212</v>
      </c>
      <c r="J2092" s="416" t="s">
        <v>2212</v>
      </c>
      <c r="K2092" s="418" t="s">
        <v>2213</v>
      </c>
      <c r="L2092" s="416" t="s">
        <v>469</v>
      </c>
      <c r="M2092" s="316" t="s">
        <v>2346</v>
      </c>
      <c r="N2092" s="316" t="s">
        <v>1156</v>
      </c>
      <c r="O2092" s="415" t="s">
        <v>2200</v>
      </c>
      <c r="P2092" s="318" t="s">
        <v>1156</v>
      </c>
      <c r="Q2092" s="293" t="s">
        <v>2201</v>
      </c>
      <c r="R2092" s="293">
        <v>1</v>
      </c>
      <c r="S2092" s="517">
        <v>56050</v>
      </c>
      <c r="T2092" s="520" t="e">
        <f>+[1]!Tabla46[[#This Row],[Precio Unitario]]*[1]!Tabla46[[#This Row],[Cantidad de Insumos]]</f>
        <v>#REF!</v>
      </c>
      <c r="U2092" s="414">
        <v>261301</v>
      </c>
      <c r="V2092" s="328" t="s">
        <v>926</v>
      </c>
      <c r="W2092" s="420"/>
    </row>
    <row r="2093" spans="2:23" ht="18.75" hidden="1" customHeight="1" x14ac:dyDescent="0.2">
      <c r="B2093" s="419" t="e">
        <f>IF(Tabla46[[#This Row],[Tipos de Acciones]]="","",CONCATENATE(Tabla46[[#This Row],[POA]],".",Tabla46[[#This Row],[SRS]],".",Tabla46[[#This Row],[AREA]],".",Tabla46[[#This Row],[TIPO]]))</f>
        <v>#REF!</v>
      </c>
      <c r="C2093" s="419" t="e">
        <f>IF(Tabla46[[#This Row],[Tipos de Acciones]]="","",'Formulario PPGR1'!#REF!)</f>
        <v>#REF!</v>
      </c>
      <c r="D2093" s="419" t="e">
        <f>IF(Tabla46[[#This Row],[Tipos de Acciones]]="","",'Formulario PPGR1'!#REF!)</f>
        <v>#REF!</v>
      </c>
      <c r="E2093" s="419" t="e">
        <f>IF(Tabla46[[#This Row],[Tipos de Acciones]]="","",'Formulario PPGR1'!#REF!)</f>
        <v>#REF!</v>
      </c>
      <c r="F2093" s="419" t="e">
        <f>IF(Tabla46[[#This Row],[Tipos de Acciones]]="","",'Formulario PPGR1'!#REF!)</f>
        <v>#REF!</v>
      </c>
      <c r="G2093" s="416" t="s">
        <v>936</v>
      </c>
      <c r="H2093" s="416" t="s">
        <v>2221</v>
      </c>
      <c r="I2093" s="417" t="s">
        <v>2236</v>
      </c>
      <c r="J2093" s="416" t="s">
        <v>2236</v>
      </c>
      <c r="K2093" s="418" t="s">
        <v>2237</v>
      </c>
      <c r="L2093" s="416" t="s">
        <v>469</v>
      </c>
      <c r="M2093" s="316" t="s">
        <v>2346</v>
      </c>
      <c r="N2093" s="316" t="s">
        <v>1156</v>
      </c>
      <c r="O2093" s="415" t="s">
        <v>2200</v>
      </c>
      <c r="P2093" s="318" t="s">
        <v>1156</v>
      </c>
      <c r="Q2093" s="293" t="s">
        <v>2201</v>
      </c>
      <c r="R2093" s="293">
        <v>2</v>
      </c>
      <c r="S2093" s="517">
        <v>15733.33</v>
      </c>
      <c r="T2093" s="520" t="e">
        <f>+[1]!Tabla46[[#This Row],[Precio Unitario]]*[1]!Tabla46[[#This Row],[Cantidad de Insumos]]</f>
        <v>#REF!</v>
      </c>
      <c r="U2093" s="414">
        <v>239301</v>
      </c>
      <c r="V2093" s="328" t="s">
        <v>926</v>
      </c>
      <c r="W2093" s="420"/>
    </row>
    <row r="2094" spans="2:23" ht="18.75" hidden="1" customHeight="1" x14ac:dyDescent="0.2">
      <c r="B2094" s="419" t="e">
        <f>IF(Tabla46[[#This Row],[Tipos de Acciones]]="","",CONCATENATE(Tabla46[[#This Row],[POA]],".",Tabla46[[#This Row],[SRS]],".",Tabla46[[#This Row],[AREA]],".",Tabla46[[#This Row],[TIPO]]))</f>
        <v>#REF!</v>
      </c>
      <c r="C2094" s="419" t="e">
        <f>IF(Tabla46[[#This Row],[Tipos de Acciones]]="","",'Formulario PPGR1'!#REF!)</f>
        <v>#REF!</v>
      </c>
      <c r="D2094" s="419" t="e">
        <f>IF(Tabla46[[#This Row],[Tipos de Acciones]]="","",'Formulario PPGR1'!#REF!)</f>
        <v>#REF!</v>
      </c>
      <c r="E2094" s="419" t="e">
        <f>IF(Tabla46[[#This Row],[Tipos de Acciones]]="","",'Formulario PPGR1'!#REF!)</f>
        <v>#REF!</v>
      </c>
      <c r="F2094" s="419" t="e">
        <f>IF(Tabla46[[#This Row],[Tipos de Acciones]]="","",'Formulario PPGR1'!#REF!)</f>
        <v>#REF!</v>
      </c>
      <c r="G2094" s="416" t="s">
        <v>936</v>
      </c>
      <c r="H2094" s="416" t="s">
        <v>2221</v>
      </c>
      <c r="I2094" s="417" t="s">
        <v>2222</v>
      </c>
      <c r="J2094" s="416" t="s">
        <v>2222</v>
      </c>
      <c r="K2094" s="418" t="s">
        <v>2226</v>
      </c>
      <c r="L2094" s="416" t="s">
        <v>469</v>
      </c>
      <c r="M2094" s="316" t="s">
        <v>2346</v>
      </c>
      <c r="N2094" s="316" t="s">
        <v>1156</v>
      </c>
      <c r="O2094" s="415" t="s">
        <v>2200</v>
      </c>
      <c r="P2094" s="318" t="s">
        <v>1156</v>
      </c>
      <c r="Q2094" s="293" t="s">
        <v>2201</v>
      </c>
      <c r="R2094" s="293">
        <v>1</v>
      </c>
      <c r="S2094" s="517">
        <v>104465.4</v>
      </c>
      <c r="T2094" s="520" t="e">
        <f>+[1]!Tabla46[[#This Row],[Precio Unitario]]*[1]!Tabla46[[#This Row],[Cantidad de Insumos]]</f>
        <v>#REF!</v>
      </c>
      <c r="U2094" s="414">
        <v>239301</v>
      </c>
      <c r="V2094" s="328" t="s">
        <v>926</v>
      </c>
      <c r="W2094" s="420"/>
    </row>
    <row r="2095" spans="2:23" ht="18.75" hidden="1" customHeight="1" x14ac:dyDescent="0.2">
      <c r="B2095" s="419" t="e">
        <f>IF(Tabla46[[#This Row],[Tipos de Acciones]]="","",CONCATENATE(Tabla46[[#This Row],[POA]],".",Tabla46[[#This Row],[SRS]],".",Tabla46[[#This Row],[AREA]],".",Tabla46[[#This Row],[TIPO]]))</f>
        <v>#REF!</v>
      </c>
      <c r="C2095" s="419" t="e">
        <f>IF(Tabla46[[#This Row],[Tipos de Acciones]]="","",'Formulario PPGR1'!#REF!)</f>
        <v>#REF!</v>
      </c>
      <c r="D2095" s="419" t="e">
        <f>IF(Tabla46[[#This Row],[Tipos de Acciones]]="","",'Formulario PPGR1'!#REF!)</f>
        <v>#REF!</v>
      </c>
      <c r="E2095" s="419" t="e">
        <f>IF(Tabla46[[#This Row],[Tipos de Acciones]]="","",'Formulario PPGR1'!#REF!)</f>
        <v>#REF!</v>
      </c>
      <c r="F2095" s="419" t="e">
        <f>IF(Tabla46[[#This Row],[Tipos de Acciones]]="","",'Formulario PPGR1'!#REF!)</f>
        <v>#REF!</v>
      </c>
      <c r="G2095" s="416" t="s">
        <v>936</v>
      </c>
      <c r="H2095" s="416" t="s">
        <v>2218</v>
      </c>
      <c r="I2095" s="417" t="s">
        <v>2219</v>
      </c>
      <c r="J2095" s="416" t="s">
        <v>2219</v>
      </c>
      <c r="K2095" s="418" t="s">
        <v>2220</v>
      </c>
      <c r="L2095" s="416" t="s">
        <v>469</v>
      </c>
      <c r="M2095" s="316" t="s">
        <v>2346</v>
      </c>
      <c r="N2095" s="316" t="s">
        <v>1156</v>
      </c>
      <c r="O2095" s="415" t="s">
        <v>2200</v>
      </c>
      <c r="P2095" s="318" t="s">
        <v>1156</v>
      </c>
      <c r="Q2095" s="293" t="s">
        <v>2201</v>
      </c>
      <c r="R2095" s="293">
        <v>2</v>
      </c>
      <c r="S2095" s="517">
        <v>8600</v>
      </c>
      <c r="T2095" s="520" t="e">
        <f>+[1]!Tabla46[[#This Row],[Precio Unitario]]*[1]!Tabla46[[#This Row],[Cantidad de Insumos]]</f>
        <v>#REF!</v>
      </c>
      <c r="U2095" s="414">
        <v>239601</v>
      </c>
      <c r="V2095" s="328" t="s">
        <v>926</v>
      </c>
      <c r="W2095" s="420"/>
    </row>
    <row r="2096" spans="2:23" ht="18.75" hidden="1" customHeight="1" x14ac:dyDescent="0.2">
      <c r="B2096" s="419" t="e">
        <f>IF(Tabla46[[#This Row],[Tipos de Acciones]]="","",CONCATENATE(Tabla46[[#This Row],[POA]],".",Tabla46[[#This Row],[SRS]],".",Tabla46[[#This Row],[AREA]],".",Tabla46[[#This Row],[TIPO]]))</f>
        <v>#REF!</v>
      </c>
      <c r="C2096" s="419" t="e">
        <f>IF(Tabla46[[#This Row],[Tipos de Acciones]]="","",'Formulario PPGR1'!#REF!)</f>
        <v>#REF!</v>
      </c>
      <c r="D2096" s="419" t="e">
        <f>IF(Tabla46[[#This Row],[Tipos de Acciones]]="","",'Formulario PPGR1'!#REF!)</f>
        <v>#REF!</v>
      </c>
      <c r="E2096" s="419" t="e">
        <f>IF(Tabla46[[#This Row],[Tipos de Acciones]]="","",'Formulario PPGR1'!#REF!)</f>
        <v>#REF!</v>
      </c>
      <c r="F2096" s="419" t="e">
        <f>IF(Tabla46[[#This Row],[Tipos de Acciones]]="","",'Formulario PPGR1'!#REF!)</f>
        <v>#REF!</v>
      </c>
      <c r="G2096" s="416" t="s">
        <v>936</v>
      </c>
      <c r="H2096" s="416" t="s">
        <v>2221</v>
      </c>
      <c r="I2096" s="417" t="s">
        <v>2222</v>
      </c>
      <c r="J2096" s="416" t="s">
        <v>2222</v>
      </c>
      <c r="K2096" s="418" t="s">
        <v>2223</v>
      </c>
      <c r="L2096" s="416" t="s">
        <v>469</v>
      </c>
      <c r="M2096" s="316" t="s">
        <v>2346</v>
      </c>
      <c r="N2096" s="316" t="s">
        <v>1156</v>
      </c>
      <c r="O2096" s="415" t="s">
        <v>2200</v>
      </c>
      <c r="P2096" s="318" t="s">
        <v>1156</v>
      </c>
      <c r="Q2096" s="293" t="s">
        <v>2201</v>
      </c>
      <c r="R2096" s="293">
        <v>2</v>
      </c>
      <c r="S2096" s="517">
        <v>43660</v>
      </c>
      <c r="T2096" s="520" t="e">
        <f>+[1]!Tabla46[[#This Row],[Precio Unitario]]*[1]!Tabla46[[#This Row],[Cantidad de Insumos]]</f>
        <v>#REF!</v>
      </c>
      <c r="U2096" s="414">
        <v>261901</v>
      </c>
      <c r="V2096" s="328" t="s">
        <v>926</v>
      </c>
      <c r="W2096" s="420"/>
    </row>
    <row r="2097" spans="2:23" ht="18.75" hidden="1" customHeight="1" x14ac:dyDescent="0.2">
      <c r="B2097" s="419" t="e">
        <f>IF(Tabla46[[#This Row],[Tipos de Acciones]]="","",CONCATENATE(Tabla46[[#This Row],[POA]],".",Tabla46[[#This Row],[SRS]],".",Tabla46[[#This Row],[AREA]],".",Tabla46[[#This Row],[TIPO]]))</f>
        <v>#REF!</v>
      </c>
      <c r="C2097" s="419" t="e">
        <f>IF(Tabla46[[#This Row],[Tipos de Acciones]]="","",'Formulario PPGR1'!#REF!)</f>
        <v>#REF!</v>
      </c>
      <c r="D2097" s="419" t="e">
        <f>IF(Tabla46[[#This Row],[Tipos de Acciones]]="","",'Formulario PPGR1'!#REF!)</f>
        <v>#REF!</v>
      </c>
      <c r="E2097" s="419" t="e">
        <f>IF(Tabla46[[#This Row],[Tipos de Acciones]]="","",'Formulario PPGR1'!#REF!)</f>
        <v>#REF!</v>
      </c>
      <c r="F2097" s="419" t="e">
        <f>IF(Tabla46[[#This Row],[Tipos de Acciones]]="","",'Formulario PPGR1'!#REF!)</f>
        <v>#REF!</v>
      </c>
      <c r="G2097" s="416" t="s">
        <v>936</v>
      </c>
      <c r="H2097" s="416" t="s">
        <v>2221</v>
      </c>
      <c r="I2097" s="417" t="s">
        <v>2224</v>
      </c>
      <c r="J2097" s="416" t="s">
        <v>2224</v>
      </c>
      <c r="K2097" s="418" t="s">
        <v>2225</v>
      </c>
      <c r="L2097" s="416" t="s">
        <v>469</v>
      </c>
      <c r="M2097" s="316" t="s">
        <v>2346</v>
      </c>
      <c r="N2097" s="316" t="s">
        <v>1156</v>
      </c>
      <c r="O2097" s="415" t="s">
        <v>2200</v>
      </c>
      <c r="P2097" s="318" t="s">
        <v>1156</v>
      </c>
      <c r="Q2097" s="293" t="s">
        <v>2201</v>
      </c>
      <c r="R2097" s="293">
        <v>1</v>
      </c>
      <c r="S2097" s="517">
        <v>44333.33</v>
      </c>
      <c r="T2097" s="520" t="e">
        <f>+[1]!Tabla46[[#This Row],[Precio Unitario]]*[1]!Tabla46[[#This Row],[Cantidad de Insumos]]</f>
        <v>#REF!</v>
      </c>
      <c r="U2097" s="414">
        <v>239301</v>
      </c>
      <c r="V2097" s="328" t="s">
        <v>926</v>
      </c>
      <c r="W2097" s="420"/>
    </row>
    <row r="2098" spans="2:23" ht="18.75" hidden="1" customHeight="1" x14ac:dyDescent="0.2">
      <c r="B2098" s="419" t="e">
        <f>IF(Tabla46[[#This Row],[Tipos de Acciones]]="","",CONCATENATE(Tabla46[[#This Row],[POA]],".",Tabla46[[#This Row],[SRS]],".",Tabla46[[#This Row],[AREA]],".",Tabla46[[#This Row],[TIPO]]))</f>
        <v>#REF!</v>
      </c>
      <c r="C2098" s="419" t="e">
        <f>IF(Tabla46[[#This Row],[Tipos de Acciones]]="","",'Formulario PPGR1'!#REF!)</f>
        <v>#REF!</v>
      </c>
      <c r="D2098" s="419" t="e">
        <f>IF(Tabla46[[#This Row],[Tipos de Acciones]]="","",'Formulario PPGR1'!#REF!)</f>
        <v>#REF!</v>
      </c>
      <c r="E2098" s="419" t="e">
        <f>IF(Tabla46[[#This Row],[Tipos de Acciones]]="","",'Formulario PPGR1'!#REF!)</f>
        <v>#REF!</v>
      </c>
      <c r="F2098" s="419" t="e">
        <f>IF(Tabla46[[#This Row],[Tipos de Acciones]]="","",'Formulario PPGR1'!#REF!)</f>
        <v>#REF!</v>
      </c>
      <c r="G2098" s="416" t="s">
        <v>936</v>
      </c>
      <c r="H2098" s="416" t="s">
        <v>2221</v>
      </c>
      <c r="I2098" s="417" t="s">
        <v>2231</v>
      </c>
      <c r="J2098" s="416" t="s">
        <v>2231</v>
      </c>
      <c r="K2098" s="418" t="s">
        <v>2232</v>
      </c>
      <c r="L2098" s="416" t="s">
        <v>469</v>
      </c>
      <c r="M2098" s="316" t="s">
        <v>2346</v>
      </c>
      <c r="N2098" s="316" t="s">
        <v>1156</v>
      </c>
      <c r="O2098" s="415" t="s">
        <v>2200</v>
      </c>
      <c r="P2098" s="318" t="s">
        <v>1156</v>
      </c>
      <c r="Q2098" s="293" t="s">
        <v>2201</v>
      </c>
      <c r="R2098" s="293">
        <v>2</v>
      </c>
      <c r="S2098" s="517">
        <v>32099.97</v>
      </c>
      <c r="T2098" s="520" t="e">
        <f>+[1]!Tabla46[[#This Row],[Precio Unitario]]*[1]!Tabla46[[#This Row],[Cantidad de Insumos]]</f>
        <v>#REF!</v>
      </c>
      <c r="U2098" s="414">
        <v>239301</v>
      </c>
      <c r="V2098" s="328" t="s">
        <v>926</v>
      </c>
      <c r="W2098" s="420"/>
    </row>
    <row r="2099" spans="2:23" ht="18.75" hidden="1" customHeight="1" x14ac:dyDescent="0.2">
      <c r="B2099" s="419" t="e">
        <f>IF(Tabla46[[#This Row],[Tipos de Acciones]]="","",CONCATENATE(Tabla46[[#This Row],[POA]],".",Tabla46[[#This Row],[SRS]],".",Tabla46[[#This Row],[AREA]],".",Tabla46[[#This Row],[TIPO]]))</f>
        <v>#REF!</v>
      </c>
      <c r="C2099" s="419" t="e">
        <f>IF(Tabla46[[#This Row],[Tipos de Acciones]]="","",'Formulario PPGR1'!#REF!)</f>
        <v>#REF!</v>
      </c>
      <c r="D2099" s="419" t="e">
        <f>IF(Tabla46[[#This Row],[Tipos de Acciones]]="","",'Formulario PPGR1'!#REF!)</f>
        <v>#REF!</v>
      </c>
      <c r="E2099" s="419" t="e">
        <f>IF(Tabla46[[#This Row],[Tipos de Acciones]]="","",'Formulario PPGR1'!#REF!)</f>
        <v>#REF!</v>
      </c>
      <c r="F2099" s="419" t="e">
        <f>IF(Tabla46[[#This Row],[Tipos de Acciones]]="","",'Formulario PPGR1'!#REF!)</f>
        <v>#REF!</v>
      </c>
      <c r="G2099" s="416" t="s">
        <v>936</v>
      </c>
      <c r="H2099" s="416" t="s">
        <v>2221</v>
      </c>
      <c r="I2099" s="417" t="s">
        <v>2233</v>
      </c>
      <c r="J2099" s="416" t="s">
        <v>2234</v>
      </c>
      <c r="K2099" s="418" t="s">
        <v>2235</v>
      </c>
      <c r="L2099" s="416" t="s">
        <v>469</v>
      </c>
      <c r="M2099" s="316" t="s">
        <v>2346</v>
      </c>
      <c r="N2099" s="316" t="s">
        <v>1156</v>
      </c>
      <c r="O2099" s="415" t="s">
        <v>2200</v>
      </c>
      <c r="P2099" s="318" t="s">
        <v>1156</v>
      </c>
      <c r="Q2099" s="293" t="s">
        <v>2201</v>
      </c>
      <c r="R2099" s="293">
        <v>1</v>
      </c>
      <c r="S2099" s="517">
        <v>8270</v>
      </c>
      <c r="T2099" s="520" t="e">
        <f>+[1]!Tabla46[[#This Row],[Precio Unitario]]*[1]!Tabla46[[#This Row],[Cantidad de Insumos]]</f>
        <v>#REF!</v>
      </c>
      <c r="U2099" s="414">
        <v>239301</v>
      </c>
      <c r="V2099" s="328" t="s">
        <v>926</v>
      </c>
      <c r="W2099" s="420"/>
    </row>
    <row r="2100" spans="2:23" ht="18.75" hidden="1" customHeight="1" x14ac:dyDescent="0.2">
      <c r="B2100" s="419" t="e">
        <f>IF(Tabla46[[#This Row],[Tipos de Acciones]]="","",CONCATENATE(Tabla46[[#This Row],[POA]],".",Tabla46[[#This Row],[SRS]],".",Tabla46[[#This Row],[AREA]],".",Tabla46[[#This Row],[TIPO]]))</f>
        <v>#REF!</v>
      </c>
      <c r="C2100" s="419" t="e">
        <f>IF(Tabla46[[#This Row],[Tipos de Acciones]]="","",'Formulario PPGR1'!#REF!)</f>
        <v>#REF!</v>
      </c>
      <c r="D2100" s="419" t="e">
        <f>IF(Tabla46[[#This Row],[Tipos de Acciones]]="","",'Formulario PPGR1'!#REF!)</f>
        <v>#REF!</v>
      </c>
      <c r="E2100" s="419" t="e">
        <f>IF(Tabla46[[#This Row],[Tipos de Acciones]]="","",'Formulario PPGR1'!#REF!)</f>
        <v>#REF!</v>
      </c>
      <c r="F2100" s="419" t="e">
        <f>IF(Tabla46[[#This Row],[Tipos de Acciones]]="","",'Formulario PPGR1'!#REF!)</f>
        <v>#REF!</v>
      </c>
      <c r="G2100" s="416" t="s">
        <v>936</v>
      </c>
      <c r="H2100" s="416" t="s">
        <v>2221</v>
      </c>
      <c r="I2100" s="417" t="s">
        <v>2241</v>
      </c>
      <c r="J2100" s="416" t="s">
        <v>2241</v>
      </c>
      <c r="K2100" s="418" t="s">
        <v>2242</v>
      </c>
      <c r="L2100" s="416" t="s">
        <v>469</v>
      </c>
      <c r="M2100" s="316" t="s">
        <v>2346</v>
      </c>
      <c r="N2100" s="316" t="s">
        <v>1156</v>
      </c>
      <c r="O2100" s="415" t="s">
        <v>2200</v>
      </c>
      <c r="P2100" s="318" t="s">
        <v>1156</v>
      </c>
      <c r="Q2100" s="293" t="s">
        <v>2201</v>
      </c>
      <c r="R2100" s="293">
        <v>2</v>
      </c>
      <c r="S2100" s="517">
        <v>980</v>
      </c>
      <c r="T2100" s="520" t="e">
        <f>+[1]!Tabla46[[#This Row],[Precio Unitario]]*[1]!Tabla46[[#This Row],[Cantidad de Insumos]]</f>
        <v>#REF!</v>
      </c>
      <c r="U2100" s="414">
        <v>239301</v>
      </c>
      <c r="V2100" s="328" t="s">
        <v>926</v>
      </c>
      <c r="W2100" s="420"/>
    </row>
    <row r="2101" spans="2:23" ht="18.75" hidden="1" customHeight="1" x14ac:dyDescent="0.2">
      <c r="B2101" s="419" t="e">
        <f>IF(Tabla46[[#This Row],[Tipos de Acciones]]="","",CONCATENATE(Tabla46[[#This Row],[POA]],".",Tabla46[[#This Row],[SRS]],".",Tabla46[[#This Row],[AREA]],".",Tabla46[[#This Row],[TIPO]]))</f>
        <v>#REF!</v>
      </c>
      <c r="C2101" s="419" t="e">
        <f>IF(Tabla46[[#This Row],[Tipos de Acciones]]="","",'Formulario PPGR1'!#REF!)</f>
        <v>#REF!</v>
      </c>
      <c r="D2101" s="419" t="e">
        <f>IF(Tabla46[[#This Row],[Tipos de Acciones]]="","",'Formulario PPGR1'!#REF!)</f>
        <v>#REF!</v>
      </c>
      <c r="E2101" s="419" t="e">
        <f>IF(Tabla46[[#This Row],[Tipos de Acciones]]="","",'Formulario PPGR1'!#REF!)</f>
        <v>#REF!</v>
      </c>
      <c r="F2101" s="419" t="e">
        <f>IF(Tabla46[[#This Row],[Tipos de Acciones]]="","",'Formulario PPGR1'!#REF!)</f>
        <v>#REF!</v>
      </c>
      <c r="G2101" s="416" t="s">
        <v>936</v>
      </c>
      <c r="H2101" s="416" t="s">
        <v>2221</v>
      </c>
      <c r="I2101" s="417" t="s">
        <v>2241</v>
      </c>
      <c r="J2101" s="416" t="s">
        <v>2241</v>
      </c>
      <c r="K2101" s="418" t="s">
        <v>2243</v>
      </c>
      <c r="L2101" s="416" t="s">
        <v>469</v>
      </c>
      <c r="M2101" s="316" t="s">
        <v>2346</v>
      </c>
      <c r="N2101" s="316" t="s">
        <v>1156</v>
      </c>
      <c r="O2101" s="415" t="s">
        <v>2200</v>
      </c>
      <c r="P2101" s="318" t="s">
        <v>1156</v>
      </c>
      <c r="Q2101" s="293" t="s">
        <v>2201</v>
      </c>
      <c r="R2101" s="293">
        <v>2</v>
      </c>
      <c r="S2101" s="517">
        <v>3520</v>
      </c>
      <c r="T2101" s="520" t="e">
        <f>+[1]!Tabla46[[#This Row],[Precio Unitario]]*[1]!Tabla46[[#This Row],[Cantidad de Insumos]]</f>
        <v>#REF!</v>
      </c>
      <c r="U2101" s="414">
        <v>239301</v>
      </c>
      <c r="V2101" s="328" t="s">
        <v>926</v>
      </c>
      <c r="W2101" s="420"/>
    </row>
    <row r="2102" spans="2:23" ht="18.75" hidden="1" customHeight="1" x14ac:dyDescent="0.2">
      <c r="B2102" s="419" t="e">
        <f>IF(Tabla46[[#This Row],[Tipos de Acciones]]="","",CONCATENATE(Tabla46[[#This Row],[POA]],".",Tabla46[[#This Row],[SRS]],".",Tabla46[[#This Row],[AREA]],".",Tabla46[[#This Row],[TIPO]]))</f>
        <v>#REF!</v>
      </c>
      <c r="C2102" s="419" t="e">
        <f>IF(Tabla46[[#This Row],[Tipos de Acciones]]="","",'Formulario PPGR1'!#REF!)</f>
        <v>#REF!</v>
      </c>
      <c r="D2102" s="419" t="e">
        <f>IF(Tabla46[[#This Row],[Tipos de Acciones]]="","",'Formulario PPGR1'!#REF!)</f>
        <v>#REF!</v>
      </c>
      <c r="E2102" s="419" t="e">
        <f>IF(Tabla46[[#This Row],[Tipos de Acciones]]="","",'Formulario PPGR1'!#REF!)</f>
        <v>#REF!</v>
      </c>
      <c r="F2102" s="419" t="e">
        <f>IF(Tabla46[[#This Row],[Tipos de Acciones]]="","",'Formulario PPGR1'!#REF!)</f>
        <v>#REF!</v>
      </c>
      <c r="G2102" s="416" t="s">
        <v>936</v>
      </c>
      <c r="H2102" s="416" t="s">
        <v>2221</v>
      </c>
      <c r="I2102" s="417" t="s">
        <v>2236</v>
      </c>
      <c r="J2102" s="416" t="s">
        <v>2236</v>
      </c>
      <c r="K2102" s="418" t="s">
        <v>2239</v>
      </c>
      <c r="L2102" s="416" t="s">
        <v>469</v>
      </c>
      <c r="M2102" s="316" t="s">
        <v>2346</v>
      </c>
      <c r="N2102" s="316" t="s">
        <v>1156</v>
      </c>
      <c r="O2102" s="415" t="s">
        <v>2200</v>
      </c>
      <c r="P2102" s="318" t="s">
        <v>1156</v>
      </c>
      <c r="Q2102" s="293" t="s">
        <v>2201</v>
      </c>
      <c r="R2102" s="293">
        <v>2</v>
      </c>
      <c r="S2102" s="517">
        <v>15733.33</v>
      </c>
      <c r="T2102" s="520" t="e">
        <f>+[1]!Tabla46[[#This Row],[Precio Unitario]]*[1]!Tabla46[[#This Row],[Cantidad de Insumos]]</f>
        <v>#REF!</v>
      </c>
      <c r="U2102" s="414">
        <v>239301</v>
      </c>
      <c r="V2102" s="328" t="s">
        <v>926</v>
      </c>
      <c r="W2102" s="420"/>
    </row>
    <row r="2103" spans="2:23" ht="18.75" hidden="1" customHeight="1" x14ac:dyDescent="0.2">
      <c r="B2103" s="419" t="e">
        <f>IF(Tabla46[[#This Row],[Tipos de Acciones]]="","",CONCATENATE(Tabla46[[#This Row],[POA]],".",Tabla46[[#This Row],[SRS]],".",Tabla46[[#This Row],[AREA]],".",Tabla46[[#This Row],[TIPO]]))</f>
        <v>#REF!</v>
      </c>
      <c r="C2103" s="419" t="e">
        <f>IF(Tabla46[[#This Row],[Tipos de Acciones]]="","",'Formulario PPGR1'!#REF!)</f>
        <v>#REF!</v>
      </c>
      <c r="D2103" s="419" t="e">
        <f>IF(Tabla46[[#This Row],[Tipos de Acciones]]="","",'Formulario PPGR1'!#REF!)</f>
        <v>#REF!</v>
      </c>
      <c r="E2103" s="419" t="e">
        <f>IF(Tabla46[[#This Row],[Tipos de Acciones]]="","",'Formulario PPGR1'!#REF!)</f>
        <v>#REF!</v>
      </c>
      <c r="F2103" s="419" t="e">
        <f>IF(Tabla46[[#This Row],[Tipos de Acciones]]="","",'Formulario PPGR1'!#REF!)</f>
        <v>#REF!</v>
      </c>
      <c r="G2103" s="416" t="s">
        <v>936</v>
      </c>
      <c r="H2103" s="416" t="s">
        <v>2221</v>
      </c>
      <c r="I2103" s="417" t="s">
        <v>2236</v>
      </c>
      <c r="J2103" s="416" t="s">
        <v>2236</v>
      </c>
      <c r="K2103" s="418" t="s">
        <v>2240</v>
      </c>
      <c r="L2103" s="416" t="s">
        <v>469</v>
      </c>
      <c r="M2103" s="316" t="s">
        <v>2346</v>
      </c>
      <c r="N2103" s="316" t="s">
        <v>1156</v>
      </c>
      <c r="O2103" s="415" t="s">
        <v>2200</v>
      </c>
      <c r="P2103" s="318" t="s">
        <v>1156</v>
      </c>
      <c r="Q2103" s="293" t="s">
        <v>2201</v>
      </c>
      <c r="R2103" s="293">
        <v>2</v>
      </c>
      <c r="S2103" s="517">
        <v>4500</v>
      </c>
      <c r="T2103" s="520" t="e">
        <f>+[1]!Tabla46[[#This Row],[Precio Unitario]]*[1]!Tabla46[[#This Row],[Cantidad de Insumos]]</f>
        <v>#REF!</v>
      </c>
      <c r="U2103" s="414">
        <v>239301</v>
      </c>
      <c r="V2103" s="328" t="s">
        <v>926</v>
      </c>
      <c r="W2103" s="420"/>
    </row>
    <row r="2104" spans="2:23" ht="18.75" hidden="1" customHeight="1" x14ac:dyDescent="0.2">
      <c r="B2104" s="419" t="e">
        <f>IF(Tabla46[[#This Row],[Tipos de Acciones]]="","",CONCATENATE(Tabla46[[#This Row],[POA]],".",Tabla46[[#This Row],[SRS]],".",Tabla46[[#This Row],[AREA]],".",Tabla46[[#This Row],[TIPO]]))</f>
        <v>#REF!</v>
      </c>
      <c r="C2104" s="419" t="e">
        <f>IF(Tabla46[[#This Row],[Tipos de Acciones]]="","",'Formulario PPGR1'!#REF!)</f>
        <v>#REF!</v>
      </c>
      <c r="D2104" s="419" t="e">
        <f>IF(Tabla46[[#This Row],[Tipos de Acciones]]="","",'Formulario PPGR1'!#REF!)</f>
        <v>#REF!</v>
      </c>
      <c r="E2104" s="419" t="e">
        <f>IF(Tabla46[[#This Row],[Tipos de Acciones]]="","",'Formulario PPGR1'!#REF!)</f>
        <v>#REF!</v>
      </c>
      <c r="F2104" s="419" t="e">
        <f>IF(Tabla46[[#This Row],[Tipos de Acciones]]="","",'Formulario PPGR1'!#REF!)</f>
        <v>#REF!</v>
      </c>
      <c r="G2104" s="416" t="s">
        <v>936</v>
      </c>
      <c r="H2104" s="416" t="s">
        <v>2209</v>
      </c>
      <c r="I2104" s="417" t="s">
        <v>2200</v>
      </c>
      <c r="J2104" s="416" t="s">
        <v>2248</v>
      </c>
      <c r="K2104" s="418" t="s">
        <v>2248</v>
      </c>
      <c r="L2104" s="416" t="s">
        <v>469</v>
      </c>
      <c r="M2104" s="316" t="s">
        <v>2346</v>
      </c>
      <c r="N2104" s="316" t="s">
        <v>1156</v>
      </c>
      <c r="O2104" s="415" t="s">
        <v>2200</v>
      </c>
      <c r="P2104" s="318" t="s">
        <v>1156</v>
      </c>
      <c r="Q2104" s="293" t="s">
        <v>2201</v>
      </c>
      <c r="R2104" s="293">
        <v>1</v>
      </c>
      <c r="S2104" s="517">
        <v>30000</v>
      </c>
      <c r="T2104" s="520" t="e">
        <f>+[1]!Tabla46[[#This Row],[Precio Unitario]]*[1]!Tabla46[[#This Row],[Cantidad de Insumos]]</f>
        <v>#REF!</v>
      </c>
      <c r="U2104" s="414">
        <v>265801</v>
      </c>
      <c r="V2104" s="328" t="s">
        <v>926</v>
      </c>
      <c r="W2104" s="420"/>
    </row>
    <row r="2105" spans="2:23" ht="18.75" hidden="1" customHeight="1" x14ac:dyDescent="0.2">
      <c r="B2105" s="419" t="e">
        <f>IF(Tabla46[[#This Row],[Tipos de Acciones]]="","",CONCATENATE(Tabla46[[#This Row],[POA]],".",Tabla46[[#This Row],[SRS]],".",Tabla46[[#This Row],[AREA]],".",Tabla46[[#This Row],[TIPO]]))</f>
        <v>#REF!</v>
      </c>
      <c r="C2105" s="419" t="e">
        <f>IF(Tabla46[[#This Row],[Tipos de Acciones]]="","",'Formulario PPGR1'!#REF!)</f>
        <v>#REF!</v>
      </c>
      <c r="D2105" s="419" t="e">
        <f>IF(Tabla46[[#This Row],[Tipos de Acciones]]="","",'Formulario PPGR1'!#REF!)</f>
        <v>#REF!</v>
      </c>
      <c r="E2105" s="419" t="e">
        <f>IF(Tabla46[[#This Row],[Tipos de Acciones]]="","",'Formulario PPGR1'!#REF!)</f>
        <v>#REF!</v>
      </c>
      <c r="F2105" s="419" t="e">
        <f>IF(Tabla46[[#This Row],[Tipos de Acciones]]="","",'Formulario PPGR1'!#REF!)</f>
        <v>#REF!</v>
      </c>
      <c r="G2105" s="416" t="s">
        <v>934</v>
      </c>
      <c r="H2105" s="416" t="s">
        <v>2209</v>
      </c>
      <c r="I2105" s="417" t="s">
        <v>2200</v>
      </c>
      <c r="J2105" s="416" t="s">
        <v>2248</v>
      </c>
      <c r="K2105" s="418" t="s">
        <v>2248</v>
      </c>
      <c r="L2105" s="416" t="s">
        <v>469</v>
      </c>
      <c r="M2105" s="316" t="s">
        <v>2346</v>
      </c>
      <c r="N2105" s="316" t="s">
        <v>1156</v>
      </c>
      <c r="O2105" s="415" t="s">
        <v>2200</v>
      </c>
      <c r="P2105" s="318" t="s">
        <v>1156</v>
      </c>
      <c r="Q2105" s="293" t="s">
        <v>2201</v>
      </c>
      <c r="R2105" s="293">
        <v>3</v>
      </c>
      <c r="S2105" s="517">
        <v>5000</v>
      </c>
      <c r="T2105" s="520" t="e">
        <f>+[1]!Tabla46[[#This Row],[Precio Unitario]]*[1]!Tabla46[[#This Row],[Cantidad de Insumos]]</f>
        <v>#REF!</v>
      </c>
      <c r="U2105" s="414">
        <v>265801</v>
      </c>
      <c r="V2105" s="328" t="s">
        <v>926</v>
      </c>
      <c r="W2105" s="420"/>
    </row>
    <row r="2106" spans="2:23" ht="18.75" hidden="1" customHeight="1" x14ac:dyDescent="0.2">
      <c r="B2106" s="419" t="e">
        <f>IF(Tabla46[[#This Row],[Tipos de Acciones]]="","",CONCATENATE(Tabla46[[#This Row],[POA]],".",Tabla46[[#This Row],[SRS]],".",Tabla46[[#This Row],[AREA]],".",Tabla46[[#This Row],[TIPO]]))</f>
        <v>#REF!</v>
      </c>
      <c r="C2106" s="419" t="e">
        <f>IF(Tabla46[[#This Row],[Tipos de Acciones]]="","",'Formulario PPGR1'!#REF!)</f>
        <v>#REF!</v>
      </c>
      <c r="D2106" s="419" t="e">
        <f>IF(Tabla46[[#This Row],[Tipos de Acciones]]="","",'Formulario PPGR1'!#REF!)</f>
        <v>#REF!</v>
      </c>
      <c r="E2106" s="419" t="e">
        <f>IF(Tabla46[[#This Row],[Tipos de Acciones]]="","",'Formulario PPGR1'!#REF!)</f>
        <v>#REF!</v>
      </c>
      <c r="F2106" s="419" t="e">
        <f>IF(Tabla46[[#This Row],[Tipos de Acciones]]="","",'Formulario PPGR1'!#REF!)</f>
        <v>#REF!</v>
      </c>
      <c r="G2106" s="416" t="s">
        <v>936</v>
      </c>
      <c r="H2106" s="416" t="s">
        <v>2221</v>
      </c>
      <c r="I2106" s="417" t="s">
        <v>2244</v>
      </c>
      <c r="J2106" s="416" t="s">
        <v>2244</v>
      </c>
      <c r="K2106" s="418" t="s">
        <v>2245</v>
      </c>
      <c r="L2106" s="416" t="s">
        <v>469</v>
      </c>
      <c r="M2106" s="316" t="s">
        <v>2346</v>
      </c>
      <c r="N2106" s="316" t="s">
        <v>1156</v>
      </c>
      <c r="O2106" s="415" t="s">
        <v>2200</v>
      </c>
      <c r="P2106" s="318" t="s">
        <v>1156</v>
      </c>
      <c r="Q2106" s="293" t="s">
        <v>2201</v>
      </c>
      <c r="R2106" s="293">
        <v>1</v>
      </c>
      <c r="S2106" s="517">
        <v>14666.65</v>
      </c>
      <c r="T2106" s="520" t="e">
        <f>+[1]!Tabla46[[#This Row],[Precio Unitario]]*[1]!Tabla46[[#This Row],[Cantidad de Insumos]]</f>
        <v>#REF!</v>
      </c>
      <c r="U2106" s="414">
        <v>239601</v>
      </c>
      <c r="V2106" s="328" t="s">
        <v>926</v>
      </c>
      <c r="W2106" s="420"/>
    </row>
    <row r="2107" spans="2:23" ht="18.75" hidden="1" customHeight="1" x14ac:dyDescent="0.2">
      <c r="B2107" s="419" t="e">
        <f>IF(Tabla46[[#This Row],[Tipos de Acciones]]="","",CONCATENATE(Tabla46[[#This Row],[POA]],".",Tabla46[[#This Row],[SRS]],".",Tabla46[[#This Row],[AREA]],".",Tabla46[[#This Row],[TIPO]]))</f>
        <v>#REF!</v>
      </c>
      <c r="C2107" s="419" t="e">
        <f>IF(Tabla46[[#This Row],[Tipos de Acciones]]="","",'Formulario PPGR1'!#REF!)</f>
        <v>#REF!</v>
      </c>
      <c r="D2107" s="419" t="e">
        <f>IF(Tabla46[[#This Row],[Tipos de Acciones]]="","",'Formulario PPGR1'!#REF!)</f>
        <v>#REF!</v>
      </c>
      <c r="E2107" s="419" t="e">
        <f>IF(Tabla46[[#This Row],[Tipos de Acciones]]="","",'Formulario PPGR1'!#REF!)</f>
        <v>#REF!</v>
      </c>
      <c r="F2107" s="419" t="e">
        <f>IF(Tabla46[[#This Row],[Tipos de Acciones]]="","",'Formulario PPGR1'!#REF!)</f>
        <v>#REF!</v>
      </c>
      <c r="G2107" s="416" t="s">
        <v>936</v>
      </c>
      <c r="H2107" s="416" t="s">
        <v>2221</v>
      </c>
      <c r="I2107" s="417" t="s">
        <v>2246</v>
      </c>
      <c r="J2107" s="416" t="s">
        <v>2246</v>
      </c>
      <c r="K2107" s="418" t="s">
        <v>2247</v>
      </c>
      <c r="L2107" s="416" t="s">
        <v>469</v>
      </c>
      <c r="M2107" s="316" t="s">
        <v>2346</v>
      </c>
      <c r="N2107" s="316" t="s">
        <v>1156</v>
      </c>
      <c r="O2107" s="415" t="s">
        <v>2200</v>
      </c>
      <c r="P2107" s="318" t="s">
        <v>1156</v>
      </c>
      <c r="Q2107" s="293" t="s">
        <v>2201</v>
      </c>
      <c r="R2107" s="293">
        <v>1</v>
      </c>
      <c r="S2107" s="517">
        <v>257712</v>
      </c>
      <c r="T2107" s="520" t="e">
        <f>+[1]!Tabla46[[#This Row],[Precio Unitario]]*[1]!Tabla46[[#This Row],[Cantidad de Insumos]]</f>
        <v>#REF!</v>
      </c>
      <c r="U2107" s="414">
        <v>261401</v>
      </c>
      <c r="V2107" s="328" t="s">
        <v>926</v>
      </c>
      <c r="W2107" s="420"/>
    </row>
    <row r="2108" spans="2:23" ht="18.75" hidden="1" customHeight="1" x14ac:dyDescent="0.2">
      <c r="B2108" s="419" t="e">
        <f>IF(Tabla46[[#This Row],[Tipos de Acciones]]="","",CONCATENATE(Tabla46[[#This Row],[POA]],".",Tabla46[[#This Row],[SRS]],".",Tabla46[[#This Row],[AREA]],".",Tabla46[[#This Row],[TIPO]]))</f>
        <v>#REF!</v>
      </c>
      <c r="C2108" s="419" t="e">
        <f>IF(Tabla46[[#This Row],[Tipos de Acciones]]="","",'Formulario PPGR1'!#REF!)</f>
        <v>#REF!</v>
      </c>
      <c r="D2108" s="419" t="e">
        <f>IF(Tabla46[[#This Row],[Tipos de Acciones]]="","",'Formulario PPGR1'!#REF!)</f>
        <v>#REF!</v>
      </c>
      <c r="E2108" s="419" t="e">
        <f>IF(Tabla46[[#This Row],[Tipos de Acciones]]="","",'Formulario PPGR1'!#REF!)</f>
        <v>#REF!</v>
      </c>
      <c r="F2108" s="419" t="e">
        <f>IF(Tabla46[[#This Row],[Tipos de Acciones]]="","",'Formulario PPGR1'!#REF!)</f>
        <v>#REF!</v>
      </c>
      <c r="G2108" s="416" t="s">
        <v>936</v>
      </c>
      <c r="H2108" s="416" t="s">
        <v>2221</v>
      </c>
      <c r="I2108" s="417" t="s">
        <v>2236</v>
      </c>
      <c r="J2108" s="416" t="s">
        <v>2236</v>
      </c>
      <c r="K2108" s="418" t="s">
        <v>2238</v>
      </c>
      <c r="L2108" s="416" t="s">
        <v>469</v>
      </c>
      <c r="M2108" s="316" t="s">
        <v>2346</v>
      </c>
      <c r="N2108" s="316" t="s">
        <v>1156</v>
      </c>
      <c r="O2108" s="415" t="s">
        <v>2200</v>
      </c>
      <c r="P2108" s="318" t="s">
        <v>1156</v>
      </c>
      <c r="Q2108" s="293" t="s">
        <v>2201</v>
      </c>
      <c r="R2108" s="293">
        <v>2</v>
      </c>
      <c r="S2108" s="517">
        <v>4500</v>
      </c>
      <c r="T2108" s="520" t="e">
        <f>+[1]!Tabla46[[#This Row],[Precio Unitario]]*[1]!Tabla46[[#This Row],[Cantidad de Insumos]]</f>
        <v>#REF!</v>
      </c>
      <c r="U2108" s="414">
        <v>239301</v>
      </c>
      <c r="V2108" s="328" t="s">
        <v>926</v>
      </c>
      <c r="W2108" s="420"/>
    </row>
    <row r="2109" spans="2:23" ht="18.75" hidden="1" customHeight="1" x14ac:dyDescent="0.2">
      <c r="B2109" s="419" t="e">
        <f>IF(Tabla46[[#This Row],[Tipos de Acciones]]="","",CONCATENATE(Tabla46[[#This Row],[POA]],".",Tabla46[[#This Row],[SRS]],".",Tabla46[[#This Row],[AREA]],".",Tabla46[[#This Row],[TIPO]]))</f>
        <v>#REF!</v>
      </c>
      <c r="C2109" s="419" t="e">
        <f>IF(Tabla46[[#This Row],[Tipos de Acciones]]="","",'Formulario PPGR1'!#REF!)</f>
        <v>#REF!</v>
      </c>
      <c r="D2109" s="419" t="e">
        <f>IF(Tabla46[[#This Row],[Tipos de Acciones]]="","",'Formulario PPGR1'!#REF!)</f>
        <v>#REF!</v>
      </c>
      <c r="E2109" s="419" t="e">
        <f>IF(Tabla46[[#This Row],[Tipos de Acciones]]="","",'Formulario PPGR1'!#REF!)</f>
        <v>#REF!</v>
      </c>
      <c r="F2109" s="419" t="e">
        <f>IF(Tabla46[[#This Row],[Tipos de Acciones]]="","",'Formulario PPGR1'!#REF!)</f>
        <v>#REF!</v>
      </c>
      <c r="G2109" s="416" t="s">
        <v>936</v>
      </c>
      <c r="H2109" s="416" t="s">
        <v>2221</v>
      </c>
      <c r="I2109" s="417" t="s">
        <v>2227</v>
      </c>
      <c r="J2109" s="416" t="s">
        <v>2227</v>
      </c>
      <c r="K2109" s="418" t="s">
        <v>2228</v>
      </c>
      <c r="L2109" s="416" t="s">
        <v>469</v>
      </c>
      <c r="M2109" s="316" t="s">
        <v>2346</v>
      </c>
      <c r="N2109" s="316" t="s">
        <v>1156</v>
      </c>
      <c r="O2109" s="415" t="s">
        <v>2200</v>
      </c>
      <c r="P2109" s="318" t="s">
        <v>1156</v>
      </c>
      <c r="Q2109" s="293" t="s">
        <v>2201</v>
      </c>
      <c r="R2109" s="293">
        <v>1</v>
      </c>
      <c r="S2109" s="517">
        <v>12836.04</v>
      </c>
      <c r="T2109" s="520" t="e">
        <f>+[1]!Tabla46[[#This Row],[Precio Unitario]]*[1]!Tabla46[[#This Row],[Cantidad de Insumos]]</f>
        <v>#REF!</v>
      </c>
      <c r="U2109" s="414">
        <v>239301</v>
      </c>
      <c r="V2109" s="328" t="s">
        <v>926</v>
      </c>
      <c r="W2109" s="420"/>
    </row>
    <row r="2110" spans="2:23" ht="18.75" customHeight="1" x14ac:dyDescent="0.2">
      <c r="B2110" s="419" t="e">
        <f>IF(Tabla46[[#This Row],[Tipos de Acciones]]="","",CONCATENATE(Tabla46[[#This Row],[POA]],".",Tabla46[[#This Row],[SRS]],".",Tabla46[[#This Row],[AREA]],".",Tabla46[[#This Row],[TIPO]]))</f>
        <v>#REF!</v>
      </c>
      <c r="C2110" s="419" t="e">
        <f>IF(Tabla46[[#This Row],[Tipos de Acciones]]="","",'Formulario PPGR1'!#REF!)</f>
        <v>#REF!</v>
      </c>
      <c r="D2110" s="419" t="e">
        <f>IF(Tabla46[[#This Row],[Tipos de Acciones]]="","",'Formulario PPGR1'!#REF!)</f>
        <v>#REF!</v>
      </c>
      <c r="E2110" s="419" t="e">
        <f>IF(Tabla46[[#This Row],[Tipos de Acciones]]="","",'Formulario PPGR1'!#REF!)</f>
        <v>#REF!</v>
      </c>
      <c r="F2110" s="419" t="e">
        <f>IF(Tabla46[[#This Row],[Tipos de Acciones]]="","",'Formulario PPGR1'!#REF!)</f>
        <v>#REF!</v>
      </c>
      <c r="G2110" s="416" t="s">
        <v>936</v>
      </c>
      <c r="H2110" s="416" t="s">
        <v>2221</v>
      </c>
      <c r="I2110" s="417" t="s">
        <v>2229</v>
      </c>
      <c r="J2110" s="416" t="s">
        <v>2229</v>
      </c>
      <c r="K2110" s="418" t="s">
        <v>2230</v>
      </c>
      <c r="L2110" s="416" t="s">
        <v>469</v>
      </c>
      <c r="M2110" s="316" t="s">
        <v>2346</v>
      </c>
      <c r="N2110" s="316" t="s">
        <v>1156</v>
      </c>
      <c r="O2110" s="415" t="s">
        <v>2200</v>
      </c>
      <c r="P2110" s="318" t="s">
        <v>1156</v>
      </c>
      <c r="Q2110" s="293" t="s">
        <v>2201</v>
      </c>
      <c r="R2110" s="293">
        <v>1</v>
      </c>
      <c r="S2110" s="517">
        <v>180000</v>
      </c>
      <c r="T2110" s="520" t="e">
        <f>+[1]!Tabla46[[#This Row],[Precio Unitario]]*[1]!Tabla46[[#This Row],[Cantidad de Insumos]]</f>
        <v>#REF!</v>
      </c>
      <c r="U2110" s="414">
        <v>263101</v>
      </c>
      <c r="V2110" s="328" t="s">
        <v>926</v>
      </c>
      <c r="W2110" s="420"/>
    </row>
    <row r="2111" spans="2:23" ht="18.75" hidden="1" customHeight="1" x14ac:dyDescent="0.2">
      <c r="B2111" s="419" t="e">
        <f>IF(Tabla46[[#This Row],[Tipos de Acciones]]="","",CONCATENATE(Tabla46[[#This Row],[POA]],".",Tabla46[[#This Row],[SRS]],".",Tabla46[[#This Row],[AREA]],".",Tabla46[[#This Row],[TIPO]]))</f>
        <v>#REF!</v>
      </c>
      <c r="C2111" s="419" t="e">
        <f>IF(Tabla46[[#This Row],[Tipos de Acciones]]="","",'Formulario PPGR1'!#REF!)</f>
        <v>#REF!</v>
      </c>
      <c r="D2111" s="419" t="e">
        <f>IF(Tabla46[[#This Row],[Tipos de Acciones]]="","",'Formulario PPGR1'!#REF!)</f>
        <v>#REF!</v>
      </c>
      <c r="E2111" s="419" t="e">
        <f>IF(Tabla46[[#This Row],[Tipos de Acciones]]="","",'Formulario PPGR1'!#REF!)</f>
        <v>#REF!</v>
      </c>
      <c r="F2111" s="419" t="e">
        <f>IF(Tabla46[[#This Row],[Tipos de Acciones]]="","",'Formulario PPGR1'!#REF!)</f>
        <v>#REF!</v>
      </c>
      <c r="G2111" s="416" t="s">
        <v>934</v>
      </c>
      <c r="H2111" s="416" t="s">
        <v>2206</v>
      </c>
      <c r="I2111" s="417" t="s">
        <v>2212</v>
      </c>
      <c r="J2111" s="416" t="s">
        <v>2212</v>
      </c>
      <c r="K2111" s="418" t="s">
        <v>2213</v>
      </c>
      <c r="L2111" s="416" t="s">
        <v>469</v>
      </c>
      <c r="M2111" s="316" t="s">
        <v>2346</v>
      </c>
      <c r="N2111" s="316" t="s">
        <v>1156</v>
      </c>
      <c r="O2111" s="415" t="s">
        <v>2200</v>
      </c>
      <c r="P2111" s="318" t="s">
        <v>1156</v>
      </c>
      <c r="Q2111" s="293" t="s">
        <v>2201</v>
      </c>
      <c r="R2111" s="293">
        <v>3</v>
      </c>
      <c r="S2111" s="517">
        <v>5000</v>
      </c>
      <c r="T2111" s="520" t="e">
        <f>+[1]!Tabla46[[#This Row],[Precio Unitario]]*[1]!Tabla46[[#This Row],[Cantidad de Insumos]]</f>
        <v>#REF!</v>
      </c>
      <c r="U2111" s="414">
        <v>261301</v>
      </c>
      <c r="V2111" s="328" t="s">
        <v>926</v>
      </c>
      <c r="W2111" s="420"/>
    </row>
    <row r="2112" spans="2:23" ht="18.75" hidden="1" customHeight="1" x14ac:dyDescent="0.2">
      <c r="B2112" s="419" t="e">
        <f>IF(Tabla46[[#This Row],[Tipos de Acciones]]="","",CONCATENATE(Tabla46[[#This Row],[POA]],".",Tabla46[[#This Row],[SRS]],".",Tabla46[[#This Row],[AREA]],".",Tabla46[[#This Row],[TIPO]]))</f>
        <v>#REF!</v>
      </c>
      <c r="C2112" s="419" t="e">
        <f>IF(Tabla46[[#This Row],[Tipos de Acciones]]="","",'Formulario PPGR1'!#REF!)</f>
        <v>#REF!</v>
      </c>
      <c r="D2112" s="419" t="e">
        <f>IF(Tabla46[[#This Row],[Tipos de Acciones]]="","",'Formulario PPGR1'!#REF!)</f>
        <v>#REF!</v>
      </c>
      <c r="E2112" s="419" t="e">
        <f>IF(Tabla46[[#This Row],[Tipos de Acciones]]="","",'Formulario PPGR1'!#REF!)</f>
        <v>#REF!</v>
      </c>
      <c r="F2112" s="419" t="e">
        <f>IF(Tabla46[[#This Row],[Tipos de Acciones]]="","",'Formulario PPGR1'!#REF!)</f>
        <v>#REF!</v>
      </c>
      <c r="G2112" s="416" t="s">
        <v>936</v>
      </c>
      <c r="H2112" s="416" t="s">
        <v>2215</v>
      </c>
      <c r="I2112" s="417" t="s">
        <v>2216</v>
      </c>
      <c r="J2112" s="416" t="s">
        <v>2216</v>
      </c>
      <c r="K2112" s="418" t="s">
        <v>2217</v>
      </c>
      <c r="L2112" s="416" t="s">
        <v>469</v>
      </c>
      <c r="M2112" s="316" t="s">
        <v>2346</v>
      </c>
      <c r="N2112" s="316" t="s">
        <v>1156</v>
      </c>
      <c r="O2112" s="415" t="s">
        <v>2200</v>
      </c>
      <c r="P2112" s="318" t="s">
        <v>1156</v>
      </c>
      <c r="Q2112" s="293" t="s">
        <v>2201</v>
      </c>
      <c r="R2112" s="293">
        <v>1</v>
      </c>
      <c r="S2112" s="517">
        <v>15000</v>
      </c>
      <c r="T2112" s="520" t="e">
        <f>+[1]!Tabla46[[#This Row],[Precio Unitario]]*[1]!Tabla46[[#This Row],[Cantidad de Insumos]]</f>
        <v>#REF!</v>
      </c>
      <c r="U2112" s="414">
        <v>239601</v>
      </c>
      <c r="V2112" s="328" t="s">
        <v>926</v>
      </c>
      <c r="W2112" s="420"/>
    </row>
    <row r="2113" spans="2:23" ht="18.75" hidden="1" customHeight="1" x14ac:dyDescent="0.2">
      <c r="B2113" s="419" t="e">
        <f>IF(Tabla46[[#This Row],[Tipos de Acciones]]="","",CONCATENATE(Tabla46[[#This Row],[POA]],".",Tabla46[[#This Row],[SRS]],".",Tabla46[[#This Row],[AREA]],".",Tabla46[[#This Row],[TIPO]]))</f>
        <v>#REF!</v>
      </c>
      <c r="C2113" s="419" t="e">
        <f>IF(Tabla46[[#This Row],[Tipos de Acciones]]="","",'Formulario PPGR1'!#REF!)</f>
        <v>#REF!</v>
      </c>
      <c r="D2113" s="419" t="e">
        <f>IF(Tabla46[[#This Row],[Tipos de Acciones]]="","",'Formulario PPGR1'!#REF!)</f>
        <v>#REF!</v>
      </c>
      <c r="E2113" s="419" t="e">
        <f>IF(Tabla46[[#This Row],[Tipos de Acciones]]="","",'Formulario PPGR1'!#REF!)</f>
        <v>#REF!</v>
      </c>
      <c r="F2113" s="419" t="e">
        <f>IF(Tabla46[[#This Row],[Tipos de Acciones]]="","",'Formulario PPGR1'!#REF!)</f>
        <v>#REF!</v>
      </c>
      <c r="G2113" s="416" t="s">
        <v>936</v>
      </c>
      <c r="H2113" s="416" t="s">
        <v>2206</v>
      </c>
      <c r="I2113" s="417" t="s">
        <v>2212</v>
      </c>
      <c r="J2113" s="416" t="s">
        <v>2212</v>
      </c>
      <c r="K2113" s="418" t="s">
        <v>2213</v>
      </c>
      <c r="L2113" s="416" t="s">
        <v>469</v>
      </c>
      <c r="M2113" s="316" t="s">
        <v>2347</v>
      </c>
      <c r="N2113" s="316" t="s">
        <v>1156</v>
      </c>
      <c r="O2113" s="415" t="s">
        <v>2200</v>
      </c>
      <c r="P2113" s="318" t="s">
        <v>1156</v>
      </c>
      <c r="Q2113" s="293" t="s">
        <v>2201</v>
      </c>
      <c r="R2113" s="293">
        <v>1</v>
      </c>
      <c r="S2113" s="517">
        <v>56050</v>
      </c>
      <c r="T2113" s="520" t="e">
        <f>+[1]!Tabla46[[#This Row],[Precio Unitario]]*[1]!Tabla46[[#This Row],[Cantidad de Insumos]]</f>
        <v>#REF!</v>
      </c>
      <c r="U2113" s="414">
        <v>261301</v>
      </c>
      <c r="V2113" s="328" t="s">
        <v>926</v>
      </c>
      <c r="W2113" s="420"/>
    </row>
    <row r="2114" spans="2:23" ht="18.75" hidden="1" customHeight="1" x14ac:dyDescent="0.2">
      <c r="B2114" s="419" t="e">
        <f>IF(Tabla46[[#This Row],[Tipos de Acciones]]="","",CONCATENATE(Tabla46[[#This Row],[POA]],".",Tabla46[[#This Row],[SRS]],".",Tabla46[[#This Row],[AREA]],".",Tabla46[[#This Row],[TIPO]]))</f>
        <v>#REF!</v>
      </c>
      <c r="C2114" s="419" t="e">
        <f>IF(Tabla46[[#This Row],[Tipos de Acciones]]="","",'Formulario PPGR1'!#REF!)</f>
        <v>#REF!</v>
      </c>
      <c r="D2114" s="419" t="e">
        <f>IF(Tabla46[[#This Row],[Tipos de Acciones]]="","",'Formulario PPGR1'!#REF!)</f>
        <v>#REF!</v>
      </c>
      <c r="E2114" s="419" t="e">
        <f>IF(Tabla46[[#This Row],[Tipos de Acciones]]="","",'Formulario PPGR1'!#REF!)</f>
        <v>#REF!</v>
      </c>
      <c r="F2114" s="419" t="e">
        <f>IF(Tabla46[[#This Row],[Tipos de Acciones]]="","",'Formulario PPGR1'!#REF!)</f>
        <v>#REF!</v>
      </c>
      <c r="G2114" s="416" t="s">
        <v>934</v>
      </c>
      <c r="H2114" s="416" t="s">
        <v>2206</v>
      </c>
      <c r="I2114" s="417" t="s">
        <v>2212</v>
      </c>
      <c r="J2114" s="416" t="s">
        <v>2212</v>
      </c>
      <c r="K2114" s="418" t="s">
        <v>2213</v>
      </c>
      <c r="L2114" s="416" t="s">
        <v>469</v>
      </c>
      <c r="M2114" s="316" t="s">
        <v>2347</v>
      </c>
      <c r="N2114" s="316" t="s">
        <v>1156</v>
      </c>
      <c r="O2114" s="415" t="s">
        <v>2200</v>
      </c>
      <c r="P2114" s="318" t="s">
        <v>1156</v>
      </c>
      <c r="Q2114" s="293" t="s">
        <v>2201</v>
      </c>
      <c r="R2114" s="293">
        <v>3</v>
      </c>
      <c r="S2114" s="517">
        <v>56050</v>
      </c>
      <c r="T2114" s="520" t="e">
        <f>+[1]!Tabla46[[#This Row],[Precio Unitario]]*[1]!Tabla46[[#This Row],[Cantidad de Insumos]]</f>
        <v>#REF!</v>
      </c>
      <c r="U2114" s="414">
        <v>261301</v>
      </c>
      <c r="V2114" s="328" t="s">
        <v>926</v>
      </c>
      <c r="W2114" s="420"/>
    </row>
    <row r="2115" spans="2:23" ht="18.75" hidden="1" customHeight="1" x14ac:dyDescent="0.2">
      <c r="B2115" s="419" t="e">
        <f>IF(Tabla46[[#This Row],[Tipos de Acciones]]="","",CONCATENATE(Tabla46[[#This Row],[POA]],".",Tabla46[[#This Row],[SRS]],".",Tabla46[[#This Row],[AREA]],".",Tabla46[[#This Row],[TIPO]]))</f>
        <v>#REF!</v>
      </c>
      <c r="C2115" s="419" t="e">
        <f>IF(Tabla46[[#This Row],[Tipos de Acciones]]="","",'Formulario PPGR1'!#REF!)</f>
        <v>#REF!</v>
      </c>
      <c r="D2115" s="419" t="e">
        <f>IF(Tabla46[[#This Row],[Tipos de Acciones]]="","",'Formulario PPGR1'!#REF!)</f>
        <v>#REF!</v>
      </c>
      <c r="E2115" s="419" t="e">
        <f>IF(Tabla46[[#This Row],[Tipos de Acciones]]="","",'Formulario PPGR1'!#REF!)</f>
        <v>#REF!</v>
      </c>
      <c r="F2115" s="419" t="e">
        <f>IF(Tabla46[[#This Row],[Tipos de Acciones]]="","",'Formulario PPGR1'!#REF!)</f>
        <v>#REF!</v>
      </c>
      <c r="G2115" s="416" t="s">
        <v>936</v>
      </c>
      <c r="H2115" s="416" t="s">
        <v>2215</v>
      </c>
      <c r="I2115" s="417" t="s">
        <v>2216</v>
      </c>
      <c r="J2115" s="416" t="s">
        <v>2216</v>
      </c>
      <c r="K2115" s="418" t="s">
        <v>2217</v>
      </c>
      <c r="L2115" s="416" t="s">
        <v>469</v>
      </c>
      <c r="M2115" s="316" t="s">
        <v>2347</v>
      </c>
      <c r="N2115" s="316" t="s">
        <v>1156</v>
      </c>
      <c r="O2115" s="415" t="s">
        <v>2200</v>
      </c>
      <c r="P2115" s="318" t="s">
        <v>1156</v>
      </c>
      <c r="Q2115" s="293" t="s">
        <v>2201</v>
      </c>
      <c r="R2115" s="293">
        <v>1</v>
      </c>
      <c r="S2115" s="517">
        <v>15000</v>
      </c>
      <c r="T2115" s="520" t="e">
        <f>+[1]!Tabla46[[#This Row],[Precio Unitario]]*[1]!Tabla46[[#This Row],[Cantidad de Insumos]]</f>
        <v>#REF!</v>
      </c>
      <c r="U2115" s="414">
        <v>239601</v>
      </c>
      <c r="V2115" s="328" t="s">
        <v>926</v>
      </c>
      <c r="W2115" s="420"/>
    </row>
    <row r="2116" spans="2:23" ht="18.75" hidden="1" customHeight="1" x14ac:dyDescent="0.2">
      <c r="B2116" s="419" t="e">
        <f>IF(Tabla46[[#This Row],[Tipos de Acciones]]="","",CONCATENATE(Tabla46[[#This Row],[POA]],".",Tabla46[[#This Row],[SRS]],".",Tabla46[[#This Row],[AREA]],".",Tabla46[[#This Row],[TIPO]]))</f>
        <v>#REF!</v>
      </c>
      <c r="C2116" s="419" t="e">
        <f>IF(Tabla46[[#This Row],[Tipos de Acciones]]="","",'Formulario PPGR1'!#REF!)</f>
        <v>#REF!</v>
      </c>
      <c r="D2116" s="419" t="e">
        <f>IF(Tabla46[[#This Row],[Tipos de Acciones]]="","",'Formulario PPGR1'!#REF!)</f>
        <v>#REF!</v>
      </c>
      <c r="E2116" s="419" t="e">
        <f>IF(Tabla46[[#This Row],[Tipos de Acciones]]="","",'Formulario PPGR1'!#REF!)</f>
        <v>#REF!</v>
      </c>
      <c r="F2116" s="419" t="e">
        <f>IF(Tabla46[[#This Row],[Tipos de Acciones]]="","",'Formulario PPGR1'!#REF!)</f>
        <v>#REF!</v>
      </c>
      <c r="G2116" s="416" t="s">
        <v>936</v>
      </c>
      <c r="H2116" s="416" t="s">
        <v>2218</v>
      </c>
      <c r="I2116" s="417" t="s">
        <v>2219</v>
      </c>
      <c r="J2116" s="416" t="s">
        <v>2219</v>
      </c>
      <c r="K2116" s="418" t="s">
        <v>2220</v>
      </c>
      <c r="L2116" s="416" t="s">
        <v>469</v>
      </c>
      <c r="M2116" s="316" t="s">
        <v>2347</v>
      </c>
      <c r="N2116" s="316" t="s">
        <v>1156</v>
      </c>
      <c r="O2116" s="415" t="s">
        <v>2200</v>
      </c>
      <c r="P2116" s="318" t="s">
        <v>1156</v>
      </c>
      <c r="Q2116" s="293" t="s">
        <v>2201</v>
      </c>
      <c r="R2116" s="293">
        <v>2</v>
      </c>
      <c r="S2116" s="517">
        <v>8600</v>
      </c>
      <c r="T2116" s="520" t="e">
        <f>+[1]!Tabla46[[#This Row],[Precio Unitario]]*[1]!Tabla46[[#This Row],[Cantidad de Insumos]]</f>
        <v>#REF!</v>
      </c>
      <c r="U2116" s="414">
        <v>239601</v>
      </c>
      <c r="V2116" s="328" t="s">
        <v>926</v>
      </c>
      <c r="W2116" s="420"/>
    </row>
    <row r="2117" spans="2:23" ht="18.75" hidden="1" customHeight="1" x14ac:dyDescent="0.2">
      <c r="B2117" s="419" t="e">
        <f>IF(Tabla46[[#This Row],[Tipos de Acciones]]="","",CONCATENATE(Tabla46[[#This Row],[POA]],".",Tabla46[[#This Row],[SRS]],".",Tabla46[[#This Row],[AREA]],".",Tabla46[[#This Row],[TIPO]]))</f>
        <v>#REF!</v>
      </c>
      <c r="C2117" s="419" t="e">
        <f>IF(Tabla46[[#This Row],[Tipos de Acciones]]="","",'Formulario PPGR1'!#REF!)</f>
        <v>#REF!</v>
      </c>
      <c r="D2117" s="419" t="e">
        <f>IF(Tabla46[[#This Row],[Tipos de Acciones]]="","",'Formulario PPGR1'!#REF!)</f>
        <v>#REF!</v>
      </c>
      <c r="E2117" s="419" t="e">
        <f>IF(Tabla46[[#This Row],[Tipos de Acciones]]="","",'Formulario PPGR1'!#REF!)</f>
        <v>#REF!</v>
      </c>
      <c r="F2117" s="419" t="e">
        <f>IF(Tabla46[[#This Row],[Tipos de Acciones]]="","",'Formulario PPGR1'!#REF!)</f>
        <v>#REF!</v>
      </c>
      <c r="G2117" s="416" t="s">
        <v>936</v>
      </c>
      <c r="H2117" s="416" t="s">
        <v>2221</v>
      </c>
      <c r="I2117" s="417" t="s">
        <v>2222</v>
      </c>
      <c r="J2117" s="416" t="s">
        <v>2222</v>
      </c>
      <c r="K2117" s="418" t="s">
        <v>2223</v>
      </c>
      <c r="L2117" s="416" t="s">
        <v>469</v>
      </c>
      <c r="M2117" s="316" t="s">
        <v>2347</v>
      </c>
      <c r="N2117" s="316" t="s">
        <v>1156</v>
      </c>
      <c r="O2117" s="415" t="s">
        <v>2200</v>
      </c>
      <c r="P2117" s="318" t="s">
        <v>1156</v>
      </c>
      <c r="Q2117" s="293" t="s">
        <v>2201</v>
      </c>
      <c r="R2117" s="293">
        <v>2</v>
      </c>
      <c r="S2117" s="517">
        <v>43660</v>
      </c>
      <c r="T2117" s="520" t="e">
        <f>+[1]!Tabla46[[#This Row],[Precio Unitario]]*[1]!Tabla46[[#This Row],[Cantidad de Insumos]]</f>
        <v>#REF!</v>
      </c>
      <c r="U2117" s="414">
        <v>261901</v>
      </c>
      <c r="V2117" s="328" t="s">
        <v>926</v>
      </c>
      <c r="W2117" s="420"/>
    </row>
    <row r="2118" spans="2:23" ht="18.75" hidden="1" customHeight="1" x14ac:dyDescent="0.2">
      <c r="B2118" s="419" t="e">
        <f>IF(Tabla46[[#This Row],[Tipos de Acciones]]="","",CONCATENATE(Tabla46[[#This Row],[POA]],".",Tabla46[[#This Row],[SRS]],".",Tabla46[[#This Row],[AREA]],".",Tabla46[[#This Row],[TIPO]]))</f>
        <v>#REF!</v>
      </c>
      <c r="C2118" s="419" t="e">
        <f>IF(Tabla46[[#This Row],[Tipos de Acciones]]="","",'Formulario PPGR1'!#REF!)</f>
        <v>#REF!</v>
      </c>
      <c r="D2118" s="419" t="e">
        <f>IF(Tabla46[[#This Row],[Tipos de Acciones]]="","",'Formulario PPGR1'!#REF!)</f>
        <v>#REF!</v>
      </c>
      <c r="E2118" s="419" t="e">
        <f>IF(Tabla46[[#This Row],[Tipos de Acciones]]="","",'Formulario PPGR1'!#REF!)</f>
        <v>#REF!</v>
      </c>
      <c r="F2118" s="419" t="e">
        <f>IF(Tabla46[[#This Row],[Tipos de Acciones]]="","",'Formulario PPGR1'!#REF!)</f>
        <v>#REF!</v>
      </c>
      <c r="G2118" s="416" t="s">
        <v>936</v>
      </c>
      <c r="H2118" s="416" t="s">
        <v>2221</v>
      </c>
      <c r="I2118" s="417" t="s">
        <v>2224</v>
      </c>
      <c r="J2118" s="416" t="s">
        <v>2224</v>
      </c>
      <c r="K2118" s="418" t="s">
        <v>2225</v>
      </c>
      <c r="L2118" s="416" t="s">
        <v>469</v>
      </c>
      <c r="M2118" s="316" t="s">
        <v>2347</v>
      </c>
      <c r="N2118" s="316" t="s">
        <v>1156</v>
      </c>
      <c r="O2118" s="415" t="s">
        <v>2200</v>
      </c>
      <c r="P2118" s="318" t="s">
        <v>1156</v>
      </c>
      <c r="Q2118" s="293" t="s">
        <v>2201</v>
      </c>
      <c r="R2118" s="293">
        <v>1</v>
      </c>
      <c r="S2118" s="517">
        <v>44333.33</v>
      </c>
      <c r="T2118" s="520" t="e">
        <f>+[1]!Tabla46[[#This Row],[Precio Unitario]]*[1]!Tabla46[[#This Row],[Cantidad de Insumos]]</f>
        <v>#REF!</v>
      </c>
      <c r="U2118" s="414">
        <v>239301</v>
      </c>
      <c r="V2118" s="328" t="s">
        <v>926</v>
      </c>
      <c r="W2118" s="420"/>
    </row>
    <row r="2119" spans="2:23" ht="18.75" hidden="1" customHeight="1" x14ac:dyDescent="0.2">
      <c r="B2119" s="419" t="e">
        <f>IF(Tabla46[[#This Row],[Tipos de Acciones]]="","",CONCATENATE(Tabla46[[#This Row],[POA]],".",Tabla46[[#This Row],[SRS]],".",Tabla46[[#This Row],[AREA]],".",Tabla46[[#This Row],[TIPO]]))</f>
        <v>#REF!</v>
      </c>
      <c r="C2119" s="419" t="e">
        <f>IF(Tabla46[[#This Row],[Tipos de Acciones]]="","",'Formulario PPGR1'!#REF!)</f>
        <v>#REF!</v>
      </c>
      <c r="D2119" s="419" t="e">
        <f>IF(Tabla46[[#This Row],[Tipos de Acciones]]="","",'Formulario PPGR1'!#REF!)</f>
        <v>#REF!</v>
      </c>
      <c r="E2119" s="419" t="e">
        <f>IF(Tabla46[[#This Row],[Tipos de Acciones]]="","",'Formulario PPGR1'!#REF!)</f>
        <v>#REF!</v>
      </c>
      <c r="F2119" s="419" t="e">
        <f>IF(Tabla46[[#This Row],[Tipos de Acciones]]="","",'Formulario PPGR1'!#REF!)</f>
        <v>#REF!</v>
      </c>
      <c r="G2119" s="416" t="s">
        <v>936</v>
      </c>
      <c r="H2119" s="416" t="s">
        <v>2221</v>
      </c>
      <c r="I2119" s="417" t="s">
        <v>2222</v>
      </c>
      <c r="J2119" s="416" t="s">
        <v>2222</v>
      </c>
      <c r="K2119" s="418" t="s">
        <v>2226</v>
      </c>
      <c r="L2119" s="416" t="s">
        <v>469</v>
      </c>
      <c r="M2119" s="316" t="s">
        <v>2347</v>
      </c>
      <c r="N2119" s="316" t="s">
        <v>1156</v>
      </c>
      <c r="O2119" s="415" t="s">
        <v>2200</v>
      </c>
      <c r="P2119" s="318" t="s">
        <v>1156</v>
      </c>
      <c r="Q2119" s="293" t="s">
        <v>2201</v>
      </c>
      <c r="R2119" s="293">
        <v>1</v>
      </c>
      <c r="S2119" s="517">
        <v>104465.4</v>
      </c>
      <c r="T2119" s="520" t="e">
        <f>+[1]!Tabla46[[#This Row],[Precio Unitario]]*[1]!Tabla46[[#This Row],[Cantidad de Insumos]]</f>
        <v>#REF!</v>
      </c>
      <c r="U2119" s="414">
        <v>261901</v>
      </c>
      <c r="V2119" s="328" t="s">
        <v>926</v>
      </c>
      <c r="W2119" s="420"/>
    </row>
    <row r="2120" spans="2:23" ht="18.75" hidden="1" customHeight="1" x14ac:dyDescent="0.2">
      <c r="B2120" s="419" t="e">
        <f>IF(Tabla46[[#This Row],[Tipos de Acciones]]="","",CONCATENATE(Tabla46[[#This Row],[POA]],".",Tabla46[[#This Row],[SRS]],".",Tabla46[[#This Row],[AREA]],".",Tabla46[[#This Row],[TIPO]]))</f>
        <v>#REF!</v>
      </c>
      <c r="C2120" s="419" t="e">
        <f>IF(Tabla46[[#This Row],[Tipos de Acciones]]="","",'Formulario PPGR1'!#REF!)</f>
        <v>#REF!</v>
      </c>
      <c r="D2120" s="419" t="e">
        <f>IF(Tabla46[[#This Row],[Tipos de Acciones]]="","",'Formulario PPGR1'!#REF!)</f>
        <v>#REF!</v>
      </c>
      <c r="E2120" s="419" t="e">
        <f>IF(Tabla46[[#This Row],[Tipos de Acciones]]="","",'Formulario PPGR1'!#REF!)</f>
        <v>#REF!</v>
      </c>
      <c r="F2120" s="419" t="e">
        <f>IF(Tabla46[[#This Row],[Tipos de Acciones]]="","",'Formulario PPGR1'!#REF!)</f>
        <v>#REF!</v>
      </c>
      <c r="G2120" s="416" t="s">
        <v>936</v>
      </c>
      <c r="H2120" s="416" t="s">
        <v>2221</v>
      </c>
      <c r="I2120" s="417" t="s">
        <v>2227</v>
      </c>
      <c r="J2120" s="416" t="s">
        <v>2227</v>
      </c>
      <c r="K2120" s="418" t="s">
        <v>2228</v>
      </c>
      <c r="L2120" s="416" t="s">
        <v>469</v>
      </c>
      <c r="M2120" s="316" t="s">
        <v>2347</v>
      </c>
      <c r="N2120" s="316" t="s">
        <v>1156</v>
      </c>
      <c r="O2120" s="415" t="s">
        <v>2200</v>
      </c>
      <c r="P2120" s="318" t="s">
        <v>1156</v>
      </c>
      <c r="Q2120" s="293" t="s">
        <v>2201</v>
      </c>
      <c r="R2120" s="293">
        <v>1</v>
      </c>
      <c r="S2120" s="517">
        <v>12836.04</v>
      </c>
      <c r="T2120" s="520" t="e">
        <f>+[1]!Tabla46[[#This Row],[Precio Unitario]]*[1]!Tabla46[[#This Row],[Cantidad de Insumos]]</f>
        <v>#REF!</v>
      </c>
      <c r="U2120" s="414">
        <v>239301</v>
      </c>
      <c r="V2120" s="328" t="s">
        <v>926</v>
      </c>
      <c r="W2120" s="420"/>
    </row>
    <row r="2121" spans="2:23" ht="18.75" customHeight="1" x14ac:dyDescent="0.2">
      <c r="B2121" s="419" t="e">
        <f>IF(Tabla46[[#This Row],[Tipos de Acciones]]="","",CONCATENATE(Tabla46[[#This Row],[POA]],".",Tabla46[[#This Row],[SRS]],".",Tabla46[[#This Row],[AREA]],".",Tabla46[[#This Row],[TIPO]]))</f>
        <v>#REF!</v>
      </c>
      <c r="C2121" s="419" t="e">
        <f>IF(Tabla46[[#This Row],[Tipos de Acciones]]="","",'Formulario PPGR1'!#REF!)</f>
        <v>#REF!</v>
      </c>
      <c r="D2121" s="419" t="e">
        <f>IF(Tabla46[[#This Row],[Tipos de Acciones]]="","",'Formulario PPGR1'!#REF!)</f>
        <v>#REF!</v>
      </c>
      <c r="E2121" s="419" t="e">
        <f>IF(Tabla46[[#This Row],[Tipos de Acciones]]="","",'Formulario PPGR1'!#REF!)</f>
        <v>#REF!</v>
      </c>
      <c r="F2121" s="419" t="e">
        <f>IF(Tabla46[[#This Row],[Tipos de Acciones]]="","",'Formulario PPGR1'!#REF!)</f>
        <v>#REF!</v>
      </c>
      <c r="G2121" s="416" t="s">
        <v>936</v>
      </c>
      <c r="H2121" s="416" t="s">
        <v>2221</v>
      </c>
      <c r="I2121" s="417" t="s">
        <v>2229</v>
      </c>
      <c r="J2121" s="416" t="s">
        <v>2229</v>
      </c>
      <c r="K2121" s="418" t="s">
        <v>2230</v>
      </c>
      <c r="L2121" s="416" t="s">
        <v>469</v>
      </c>
      <c r="M2121" s="316" t="s">
        <v>2347</v>
      </c>
      <c r="N2121" s="316" t="s">
        <v>1156</v>
      </c>
      <c r="O2121" s="415" t="s">
        <v>2200</v>
      </c>
      <c r="P2121" s="318" t="s">
        <v>1156</v>
      </c>
      <c r="Q2121" s="293" t="s">
        <v>2201</v>
      </c>
      <c r="R2121" s="293">
        <v>1</v>
      </c>
      <c r="S2121" s="517">
        <v>180000</v>
      </c>
      <c r="T2121" s="520" t="e">
        <f>+[1]!Tabla46[[#This Row],[Precio Unitario]]*[1]!Tabla46[[#This Row],[Cantidad de Insumos]]</f>
        <v>#REF!</v>
      </c>
      <c r="U2121" s="414">
        <v>263101</v>
      </c>
      <c r="V2121" s="328" t="s">
        <v>926</v>
      </c>
      <c r="W2121" s="420"/>
    </row>
    <row r="2122" spans="2:23" ht="18.75" hidden="1" customHeight="1" x14ac:dyDescent="0.2">
      <c r="B2122" s="419" t="e">
        <f>IF(Tabla46[[#This Row],[Tipos de Acciones]]="","",CONCATENATE(Tabla46[[#This Row],[POA]],".",Tabla46[[#This Row],[SRS]],".",Tabla46[[#This Row],[AREA]],".",Tabla46[[#This Row],[TIPO]]))</f>
        <v>#REF!</v>
      </c>
      <c r="C2122" s="419" t="e">
        <f>IF(Tabla46[[#This Row],[Tipos de Acciones]]="","",'Formulario PPGR1'!#REF!)</f>
        <v>#REF!</v>
      </c>
      <c r="D2122" s="419" t="e">
        <f>IF(Tabla46[[#This Row],[Tipos de Acciones]]="","",'Formulario PPGR1'!#REF!)</f>
        <v>#REF!</v>
      </c>
      <c r="E2122" s="419" t="e">
        <f>IF(Tabla46[[#This Row],[Tipos de Acciones]]="","",'Formulario PPGR1'!#REF!)</f>
        <v>#REF!</v>
      </c>
      <c r="F2122" s="419" t="e">
        <f>IF(Tabla46[[#This Row],[Tipos de Acciones]]="","",'Formulario PPGR1'!#REF!)</f>
        <v>#REF!</v>
      </c>
      <c r="G2122" s="416" t="s">
        <v>936</v>
      </c>
      <c r="H2122" s="416" t="s">
        <v>2221</v>
      </c>
      <c r="I2122" s="417" t="s">
        <v>2231</v>
      </c>
      <c r="J2122" s="416" t="s">
        <v>2231</v>
      </c>
      <c r="K2122" s="418" t="s">
        <v>2232</v>
      </c>
      <c r="L2122" s="416" t="s">
        <v>469</v>
      </c>
      <c r="M2122" s="316" t="s">
        <v>2347</v>
      </c>
      <c r="N2122" s="316" t="s">
        <v>1156</v>
      </c>
      <c r="O2122" s="415" t="s">
        <v>2200</v>
      </c>
      <c r="P2122" s="318" t="s">
        <v>1156</v>
      </c>
      <c r="Q2122" s="293" t="s">
        <v>2201</v>
      </c>
      <c r="R2122" s="293">
        <v>2</v>
      </c>
      <c r="S2122" s="517">
        <v>32099.97</v>
      </c>
      <c r="T2122" s="520" t="e">
        <f>+[1]!Tabla46[[#This Row],[Precio Unitario]]*[1]!Tabla46[[#This Row],[Cantidad de Insumos]]</f>
        <v>#REF!</v>
      </c>
      <c r="U2122" s="414">
        <v>239301</v>
      </c>
      <c r="V2122" s="328" t="s">
        <v>926</v>
      </c>
      <c r="W2122" s="420"/>
    </row>
    <row r="2123" spans="2:23" ht="18.75" hidden="1" customHeight="1" x14ac:dyDescent="0.2">
      <c r="B2123" s="419" t="e">
        <f>IF(Tabla46[[#This Row],[Tipos de Acciones]]="","",CONCATENATE(Tabla46[[#This Row],[POA]],".",Tabla46[[#This Row],[SRS]],".",Tabla46[[#This Row],[AREA]],".",Tabla46[[#This Row],[TIPO]]))</f>
        <v>#REF!</v>
      </c>
      <c r="C2123" s="419" t="e">
        <f>IF(Tabla46[[#This Row],[Tipos de Acciones]]="","",'Formulario PPGR1'!#REF!)</f>
        <v>#REF!</v>
      </c>
      <c r="D2123" s="419" t="e">
        <f>IF(Tabla46[[#This Row],[Tipos de Acciones]]="","",'Formulario PPGR1'!#REF!)</f>
        <v>#REF!</v>
      </c>
      <c r="E2123" s="419" t="e">
        <f>IF(Tabla46[[#This Row],[Tipos de Acciones]]="","",'Formulario PPGR1'!#REF!)</f>
        <v>#REF!</v>
      </c>
      <c r="F2123" s="419" t="e">
        <f>IF(Tabla46[[#This Row],[Tipos de Acciones]]="","",'Formulario PPGR1'!#REF!)</f>
        <v>#REF!</v>
      </c>
      <c r="G2123" s="416" t="s">
        <v>936</v>
      </c>
      <c r="H2123" s="416" t="s">
        <v>2221</v>
      </c>
      <c r="I2123" s="417" t="s">
        <v>2233</v>
      </c>
      <c r="J2123" s="416" t="s">
        <v>2234</v>
      </c>
      <c r="K2123" s="418" t="s">
        <v>2235</v>
      </c>
      <c r="L2123" s="416" t="s">
        <v>469</v>
      </c>
      <c r="M2123" s="316" t="s">
        <v>2347</v>
      </c>
      <c r="N2123" s="316" t="s">
        <v>1156</v>
      </c>
      <c r="O2123" s="415" t="s">
        <v>2200</v>
      </c>
      <c r="P2123" s="318" t="s">
        <v>1156</v>
      </c>
      <c r="Q2123" s="293" t="s">
        <v>2201</v>
      </c>
      <c r="R2123" s="293">
        <v>1</v>
      </c>
      <c r="S2123" s="517">
        <v>8270</v>
      </c>
      <c r="T2123" s="520" t="e">
        <f>+[1]!Tabla46[[#This Row],[Precio Unitario]]*[1]!Tabla46[[#This Row],[Cantidad de Insumos]]</f>
        <v>#REF!</v>
      </c>
      <c r="U2123" s="414">
        <v>239301</v>
      </c>
      <c r="V2123" s="328" t="s">
        <v>926</v>
      </c>
      <c r="W2123" s="420"/>
    </row>
    <row r="2124" spans="2:23" ht="18.75" hidden="1" customHeight="1" x14ac:dyDescent="0.2">
      <c r="B2124" s="419" t="e">
        <f>IF(Tabla46[[#This Row],[Tipos de Acciones]]="","",CONCATENATE(Tabla46[[#This Row],[POA]],".",Tabla46[[#This Row],[SRS]],".",Tabla46[[#This Row],[AREA]],".",Tabla46[[#This Row],[TIPO]]))</f>
        <v>#REF!</v>
      </c>
      <c r="C2124" s="419" t="e">
        <f>IF(Tabla46[[#This Row],[Tipos de Acciones]]="","",'Formulario PPGR1'!#REF!)</f>
        <v>#REF!</v>
      </c>
      <c r="D2124" s="419" t="e">
        <f>IF(Tabla46[[#This Row],[Tipos de Acciones]]="","",'Formulario PPGR1'!#REF!)</f>
        <v>#REF!</v>
      </c>
      <c r="E2124" s="419" t="e">
        <f>IF(Tabla46[[#This Row],[Tipos de Acciones]]="","",'Formulario PPGR1'!#REF!)</f>
        <v>#REF!</v>
      </c>
      <c r="F2124" s="419" t="e">
        <f>IF(Tabla46[[#This Row],[Tipos de Acciones]]="","",'Formulario PPGR1'!#REF!)</f>
        <v>#REF!</v>
      </c>
      <c r="G2124" s="416" t="s">
        <v>936</v>
      </c>
      <c r="H2124" s="416" t="s">
        <v>2221</v>
      </c>
      <c r="I2124" s="417" t="s">
        <v>2236</v>
      </c>
      <c r="J2124" s="416" t="s">
        <v>2236</v>
      </c>
      <c r="K2124" s="418" t="s">
        <v>2237</v>
      </c>
      <c r="L2124" s="416" t="s">
        <v>469</v>
      </c>
      <c r="M2124" s="316" t="s">
        <v>2347</v>
      </c>
      <c r="N2124" s="316" t="s">
        <v>1156</v>
      </c>
      <c r="O2124" s="415" t="s">
        <v>2200</v>
      </c>
      <c r="P2124" s="318" t="s">
        <v>1156</v>
      </c>
      <c r="Q2124" s="293" t="s">
        <v>2201</v>
      </c>
      <c r="R2124" s="293">
        <v>2</v>
      </c>
      <c r="S2124" s="517">
        <v>15733.33</v>
      </c>
      <c r="T2124" s="520" t="e">
        <f>+[1]!Tabla46[[#This Row],[Precio Unitario]]*[1]!Tabla46[[#This Row],[Cantidad de Insumos]]</f>
        <v>#REF!</v>
      </c>
      <c r="U2124" s="414">
        <v>239301</v>
      </c>
      <c r="V2124" s="328" t="s">
        <v>926</v>
      </c>
      <c r="W2124" s="420"/>
    </row>
    <row r="2125" spans="2:23" ht="18.75" hidden="1" customHeight="1" x14ac:dyDescent="0.2">
      <c r="B2125" s="419" t="e">
        <f>IF(Tabla46[[#This Row],[Tipos de Acciones]]="","",CONCATENATE(Tabla46[[#This Row],[POA]],".",Tabla46[[#This Row],[SRS]],".",Tabla46[[#This Row],[AREA]],".",Tabla46[[#This Row],[TIPO]]))</f>
        <v>#REF!</v>
      </c>
      <c r="C2125" s="419" t="e">
        <f>IF(Tabla46[[#This Row],[Tipos de Acciones]]="","",'Formulario PPGR1'!#REF!)</f>
        <v>#REF!</v>
      </c>
      <c r="D2125" s="419" t="e">
        <f>IF(Tabla46[[#This Row],[Tipos de Acciones]]="","",'Formulario PPGR1'!#REF!)</f>
        <v>#REF!</v>
      </c>
      <c r="E2125" s="419" t="e">
        <f>IF(Tabla46[[#This Row],[Tipos de Acciones]]="","",'Formulario PPGR1'!#REF!)</f>
        <v>#REF!</v>
      </c>
      <c r="F2125" s="419" t="e">
        <f>IF(Tabla46[[#This Row],[Tipos de Acciones]]="","",'Formulario PPGR1'!#REF!)</f>
        <v>#REF!</v>
      </c>
      <c r="G2125" s="416" t="s">
        <v>936</v>
      </c>
      <c r="H2125" s="416" t="s">
        <v>2221</v>
      </c>
      <c r="I2125" s="417" t="s">
        <v>2236</v>
      </c>
      <c r="J2125" s="416" t="s">
        <v>2236</v>
      </c>
      <c r="K2125" s="418" t="s">
        <v>2238</v>
      </c>
      <c r="L2125" s="416" t="s">
        <v>469</v>
      </c>
      <c r="M2125" s="316" t="s">
        <v>2347</v>
      </c>
      <c r="N2125" s="316" t="s">
        <v>1156</v>
      </c>
      <c r="O2125" s="415" t="s">
        <v>2200</v>
      </c>
      <c r="P2125" s="318" t="s">
        <v>1156</v>
      </c>
      <c r="Q2125" s="293" t="s">
        <v>2201</v>
      </c>
      <c r="R2125" s="293">
        <v>2</v>
      </c>
      <c r="S2125" s="517">
        <v>4500</v>
      </c>
      <c r="T2125" s="520" t="e">
        <f>+[1]!Tabla46[[#This Row],[Precio Unitario]]*[1]!Tabla46[[#This Row],[Cantidad de Insumos]]</f>
        <v>#REF!</v>
      </c>
      <c r="U2125" s="414">
        <v>239301</v>
      </c>
      <c r="V2125" s="328" t="s">
        <v>926</v>
      </c>
      <c r="W2125" s="420"/>
    </row>
    <row r="2126" spans="2:23" ht="18.75" hidden="1" customHeight="1" x14ac:dyDescent="0.2">
      <c r="B2126" s="419" t="e">
        <f>IF(Tabla46[[#This Row],[Tipos de Acciones]]="","",CONCATENATE(Tabla46[[#This Row],[POA]],".",Tabla46[[#This Row],[SRS]],".",Tabla46[[#This Row],[AREA]],".",Tabla46[[#This Row],[TIPO]]))</f>
        <v>#REF!</v>
      </c>
      <c r="C2126" s="419" t="e">
        <f>IF(Tabla46[[#This Row],[Tipos de Acciones]]="","",'Formulario PPGR1'!#REF!)</f>
        <v>#REF!</v>
      </c>
      <c r="D2126" s="419" t="e">
        <f>IF(Tabla46[[#This Row],[Tipos de Acciones]]="","",'Formulario PPGR1'!#REF!)</f>
        <v>#REF!</v>
      </c>
      <c r="E2126" s="419" t="e">
        <f>IF(Tabla46[[#This Row],[Tipos de Acciones]]="","",'Formulario PPGR1'!#REF!)</f>
        <v>#REF!</v>
      </c>
      <c r="F2126" s="419" t="e">
        <f>IF(Tabla46[[#This Row],[Tipos de Acciones]]="","",'Formulario PPGR1'!#REF!)</f>
        <v>#REF!</v>
      </c>
      <c r="G2126" s="416" t="s">
        <v>936</v>
      </c>
      <c r="H2126" s="416" t="s">
        <v>2221</v>
      </c>
      <c r="I2126" s="417" t="s">
        <v>2236</v>
      </c>
      <c r="J2126" s="416" t="s">
        <v>2236</v>
      </c>
      <c r="K2126" s="418" t="s">
        <v>2239</v>
      </c>
      <c r="L2126" s="416" t="s">
        <v>469</v>
      </c>
      <c r="M2126" s="316" t="s">
        <v>2347</v>
      </c>
      <c r="N2126" s="316" t="s">
        <v>1156</v>
      </c>
      <c r="O2126" s="415" t="s">
        <v>2200</v>
      </c>
      <c r="P2126" s="318" t="s">
        <v>1156</v>
      </c>
      <c r="Q2126" s="293" t="s">
        <v>2201</v>
      </c>
      <c r="R2126" s="293">
        <v>2</v>
      </c>
      <c r="S2126" s="517">
        <v>15733.33</v>
      </c>
      <c r="T2126" s="520" t="e">
        <f>+[1]!Tabla46[[#This Row],[Precio Unitario]]*[1]!Tabla46[[#This Row],[Cantidad de Insumos]]</f>
        <v>#REF!</v>
      </c>
      <c r="U2126" s="414">
        <v>239301</v>
      </c>
      <c r="V2126" s="328" t="s">
        <v>926</v>
      </c>
      <c r="W2126" s="420"/>
    </row>
    <row r="2127" spans="2:23" ht="18.75" hidden="1" customHeight="1" x14ac:dyDescent="0.2">
      <c r="B2127" s="419" t="e">
        <f>IF(Tabla46[[#This Row],[Tipos de Acciones]]="","",CONCATENATE(Tabla46[[#This Row],[POA]],".",Tabla46[[#This Row],[SRS]],".",Tabla46[[#This Row],[AREA]],".",Tabla46[[#This Row],[TIPO]]))</f>
        <v>#REF!</v>
      </c>
      <c r="C2127" s="419" t="e">
        <f>IF(Tabla46[[#This Row],[Tipos de Acciones]]="","",'Formulario PPGR1'!#REF!)</f>
        <v>#REF!</v>
      </c>
      <c r="D2127" s="419" t="e">
        <f>IF(Tabla46[[#This Row],[Tipos de Acciones]]="","",'Formulario PPGR1'!#REF!)</f>
        <v>#REF!</v>
      </c>
      <c r="E2127" s="419" t="e">
        <f>IF(Tabla46[[#This Row],[Tipos de Acciones]]="","",'Formulario PPGR1'!#REF!)</f>
        <v>#REF!</v>
      </c>
      <c r="F2127" s="419" t="e">
        <f>IF(Tabla46[[#This Row],[Tipos de Acciones]]="","",'Formulario PPGR1'!#REF!)</f>
        <v>#REF!</v>
      </c>
      <c r="G2127" s="416" t="s">
        <v>936</v>
      </c>
      <c r="H2127" s="416" t="s">
        <v>2221</v>
      </c>
      <c r="I2127" s="417" t="s">
        <v>2236</v>
      </c>
      <c r="J2127" s="416" t="s">
        <v>2236</v>
      </c>
      <c r="K2127" s="418" t="s">
        <v>2240</v>
      </c>
      <c r="L2127" s="416" t="s">
        <v>469</v>
      </c>
      <c r="M2127" s="316" t="s">
        <v>2347</v>
      </c>
      <c r="N2127" s="316" t="s">
        <v>1156</v>
      </c>
      <c r="O2127" s="415" t="s">
        <v>2200</v>
      </c>
      <c r="P2127" s="318" t="s">
        <v>1156</v>
      </c>
      <c r="Q2127" s="293" t="s">
        <v>2201</v>
      </c>
      <c r="R2127" s="293">
        <v>2</v>
      </c>
      <c r="S2127" s="517">
        <v>4500</v>
      </c>
      <c r="T2127" s="520" t="e">
        <f>+[1]!Tabla46[[#This Row],[Precio Unitario]]*[1]!Tabla46[[#This Row],[Cantidad de Insumos]]</f>
        <v>#REF!</v>
      </c>
      <c r="U2127" s="414">
        <v>239301</v>
      </c>
      <c r="V2127" s="328" t="s">
        <v>926</v>
      </c>
      <c r="W2127" s="420"/>
    </row>
    <row r="2128" spans="2:23" ht="18.75" hidden="1" customHeight="1" x14ac:dyDescent="0.2">
      <c r="B2128" s="419" t="e">
        <f>IF(Tabla46[[#This Row],[Tipos de Acciones]]="","",CONCATENATE(Tabla46[[#This Row],[POA]],".",Tabla46[[#This Row],[SRS]],".",Tabla46[[#This Row],[AREA]],".",Tabla46[[#This Row],[TIPO]]))</f>
        <v>#REF!</v>
      </c>
      <c r="C2128" s="419" t="e">
        <f>IF(Tabla46[[#This Row],[Tipos de Acciones]]="","",'Formulario PPGR1'!#REF!)</f>
        <v>#REF!</v>
      </c>
      <c r="D2128" s="419" t="e">
        <f>IF(Tabla46[[#This Row],[Tipos de Acciones]]="","",'Formulario PPGR1'!#REF!)</f>
        <v>#REF!</v>
      </c>
      <c r="E2128" s="419" t="e">
        <f>IF(Tabla46[[#This Row],[Tipos de Acciones]]="","",'Formulario PPGR1'!#REF!)</f>
        <v>#REF!</v>
      </c>
      <c r="F2128" s="419" t="e">
        <f>IF(Tabla46[[#This Row],[Tipos de Acciones]]="","",'Formulario PPGR1'!#REF!)</f>
        <v>#REF!</v>
      </c>
      <c r="G2128" s="416" t="s">
        <v>936</v>
      </c>
      <c r="H2128" s="416" t="s">
        <v>2221</v>
      </c>
      <c r="I2128" s="417" t="s">
        <v>2241</v>
      </c>
      <c r="J2128" s="416" t="s">
        <v>2241</v>
      </c>
      <c r="K2128" s="418" t="s">
        <v>2242</v>
      </c>
      <c r="L2128" s="416" t="s">
        <v>469</v>
      </c>
      <c r="M2128" s="316" t="s">
        <v>2347</v>
      </c>
      <c r="N2128" s="316" t="s">
        <v>1156</v>
      </c>
      <c r="O2128" s="415" t="s">
        <v>2200</v>
      </c>
      <c r="P2128" s="318" t="s">
        <v>1156</v>
      </c>
      <c r="Q2128" s="293" t="s">
        <v>2201</v>
      </c>
      <c r="R2128" s="293">
        <v>2</v>
      </c>
      <c r="S2128" s="517">
        <v>980</v>
      </c>
      <c r="T2128" s="520" t="e">
        <f>+[1]!Tabla46[[#This Row],[Precio Unitario]]*[1]!Tabla46[[#This Row],[Cantidad de Insumos]]</f>
        <v>#REF!</v>
      </c>
      <c r="U2128" s="414">
        <v>239301</v>
      </c>
      <c r="V2128" s="328" t="s">
        <v>926</v>
      </c>
      <c r="W2128" s="420"/>
    </row>
    <row r="2129" spans="2:23" ht="18.75" hidden="1" customHeight="1" x14ac:dyDescent="0.2">
      <c r="B2129" s="419" t="e">
        <f>IF(Tabla46[[#This Row],[Tipos de Acciones]]="","",CONCATENATE(Tabla46[[#This Row],[POA]],".",Tabla46[[#This Row],[SRS]],".",Tabla46[[#This Row],[AREA]],".",Tabla46[[#This Row],[TIPO]]))</f>
        <v>#REF!</v>
      </c>
      <c r="C2129" s="419" t="e">
        <f>IF(Tabla46[[#This Row],[Tipos de Acciones]]="","",'Formulario PPGR1'!#REF!)</f>
        <v>#REF!</v>
      </c>
      <c r="D2129" s="419" t="e">
        <f>IF(Tabla46[[#This Row],[Tipos de Acciones]]="","",'Formulario PPGR1'!#REF!)</f>
        <v>#REF!</v>
      </c>
      <c r="E2129" s="419" t="e">
        <f>IF(Tabla46[[#This Row],[Tipos de Acciones]]="","",'Formulario PPGR1'!#REF!)</f>
        <v>#REF!</v>
      </c>
      <c r="F2129" s="419" t="e">
        <f>IF(Tabla46[[#This Row],[Tipos de Acciones]]="","",'Formulario PPGR1'!#REF!)</f>
        <v>#REF!</v>
      </c>
      <c r="G2129" s="416" t="s">
        <v>936</v>
      </c>
      <c r="H2129" s="416" t="s">
        <v>2221</v>
      </c>
      <c r="I2129" s="417" t="s">
        <v>2241</v>
      </c>
      <c r="J2129" s="416" t="s">
        <v>2241</v>
      </c>
      <c r="K2129" s="418" t="s">
        <v>2243</v>
      </c>
      <c r="L2129" s="416" t="s">
        <v>469</v>
      </c>
      <c r="M2129" s="316" t="s">
        <v>2347</v>
      </c>
      <c r="N2129" s="316" t="s">
        <v>1156</v>
      </c>
      <c r="O2129" s="415" t="s">
        <v>2200</v>
      </c>
      <c r="P2129" s="318" t="s">
        <v>1156</v>
      </c>
      <c r="Q2129" s="293" t="s">
        <v>2201</v>
      </c>
      <c r="R2129" s="293">
        <v>2</v>
      </c>
      <c r="S2129" s="517">
        <v>3520</v>
      </c>
      <c r="T2129" s="520" t="e">
        <f>+[1]!Tabla46[[#This Row],[Precio Unitario]]*[1]!Tabla46[[#This Row],[Cantidad de Insumos]]</f>
        <v>#REF!</v>
      </c>
      <c r="U2129" s="414">
        <v>239301</v>
      </c>
      <c r="V2129" s="328" t="s">
        <v>926</v>
      </c>
      <c r="W2129" s="420"/>
    </row>
    <row r="2130" spans="2:23" ht="18.75" hidden="1" customHeight="1" x14ac:dyDescent="0.2">
      <c r="B2130" s="419" t="e">
        <f>IF(Tabla46[[#This Row],[Tipos de Acciones]]="","",CONCATENATE(Tabla46[[#This Row],[POA]],".",Tabla46[[#This Row],[SRS]],".",Tabla46[[#This Row],[AREA]],".",Tabla46[[#This Row],[TIPO]]))</f>
        <v>#REF!</v>
      </c>
      <c r="C2130" s="419" t="e">
        <f>IF(Tabla46[[#This Row],[Tipos de Acciones]]="","",'Formulario PPGR1'!#REF!)</f>
        <v>#REF!</v>
      </c>
      <c r="D2130" s="419" t="e">
        <f>IF(Tabla46[[#This Row],[Tipos de Acciones]]="","",'Formulario PPGR1'!#REF!)</f>
        <v>#REF!</v>
      </c>
      <c r="E2130" s="419" t="e">
        <f>IF(Tabla46[[#This Row],[Tipos de Acciones]]="","",'Formulario PPGR1'!#REF!)</f>
        <v>#REF!</v>
      </c>
      <c r="F2130" s="419" t="e">
        <f>IF(Tabla46[[#This Row],[Tipos de Acciones]]="","",'Formulario PPGR1'!#REF!)</f>
        <v>#REF!</v>
      </c>
      <c r="G2130" s="416" t="s">
        <v>936</v>
      </c>
      <c r="H2130" s="416" t="s">
        <v>2221</v>
      </c>
      <c r="I2130" s="417" t="s">
        <v>2244</v>
      </c>
      <c r="J2130" s="416" t="s">
        <v>2244</v>
      </c>
      <c r="K2130" s="418" t="s">
        <v>2245</v>
      </c>
      <c r="L2130" s="416" t="s">
        <v>469</v>
      </c>
      <c r="M2130" s="316" t="s">
        <v>2347</v>
      </c>
      <c r="N2130" s="316" t="s">
        <v>1156</v>
      </c>
      <c r="O2130" s="415" t="s">
        <v>2200</v>
      </c>
      <c r="P2130" s="318" t="s">
        <v>1156</v>
      </c>
      <c r="Q2130" s="293" t="s">
        <v>2201</v>
      </c>
      <c r="R2130" s="293">
        <v>1</v>
      </c>
      <c r="S2130" s="517">
        <v>14666.65</v>
      </c>
      <c r="T2130" s="520" t="e">
        <f>+[1]!Tabla46[[#This Row],[Precio Unitario]]*[1]!Tabla46[[#This Row],[Cantidad de Insumos]]</f>
        <v>#REF!</v>
      </c>
      <c r="U2130" s="414">
        <v>239601</v>
      </c>
      <c r="V2130" s="328" t="s">
        <v>926</v>
      </c>
      <c r="W2130" s="420"/>
    </row>
    <row r="2131" spans="2:23" ht="18.75" hidden="1" customHeight="1" x14ac:dyDescent="0.2">
      <c r="B2131" s="419" t="e">
        <f>IF(Tabla46[[#This Row],[Tipos de Acciones]]="","",CONCATENATE(Tabla46[[#This Row],[POA]],".",Tabla46[[#This Row],[SRS]],".",Tabla46[[#This Row],[AREA]],".",Tabla46[[#This Row],[TIPO]]))</f>
        <v>#REF!</v>
      </c>
      <c r="C2131" s="419" t="e">
        <f>IF(Tabla46[[#This Row],[Tipos de Acciones]]="","",'Formulario PPGR1'!#REF!)</f>
        <v>#REF!</v>
      </c>
      <c r="D2131" s="419" t="e">
        <f>IF(Tabla46[[#This Row],[Tipos de Acciones]]="","",'Formulario PPGR1'!#REF!)</f>
        <v>#REF!</v>
      </c>
      <c r="E2131" s="419" t="e">
        <f>IF(Tabla46[[#This Row],[Tipos de Acciones]]="","",'Formulario PPGR1'!#REF!)</f>
        <v>#REF!</v>
      </c>
      <c r="F2131" s="419" t="e">
        <f>IF(Tabla46[[#This Row],[Tipos de Acciones]]="","",'Formulario PPGR1'!#REF!)</f>
        <v>#REF!</v>
      </c>
      <c r="G2131" s="416" t="s">
        <v>936</v>
      </c>
      <c r="H2131" s="416" t="s">
        <v>2221</v>
      </c>
      <c r="I2131" s="417" t="s">
        <v>2246</v>
      </c>
      <c r="J2131" s="416" t="s">
        <v>2246</v>
      </c>
      <c r="K2131" s="418" t="s">
        <v>2247</v>
      </c>
      <c r="L2131" s="416" t="s">
        <v>469</v>
      </c>
      <c r="M2131" s="316" t="s">
        <v>2347</v>
      </c>
      <c r="N2131" s="316" t="s">
        <v>1156</v>
      </c>
      <c r="O2131" s="415" t="s">
        <v>2200</v>
      </c>
      <c r="P2131" s="318" t="s">
        <v>1156</v>
      </c>
      <c r="Q2131" s="293" t="s">
        <v>2201</v>
      </c>
      <c r="R2131" s="293">
        <v>1</v>
      </c>
      <c r="S2131" s="517">
        <v>257712</v>
      </c>
      <c r="T2131" s="520" t="e">
        <f>+[1]!Tabla46[[#This Row],[Precio Unitario]]*[1]!Tabla46[[#This Row],[Cantidad de Insumos]]</f>
        <v>#REF!</v>
      </c>
      <c r="U2131" s="414">
        <v>261401</v>
      </c>
      <c r="V2131" s="328" t="s">
        <v>926</v>
      </c>
      <c r="W2131" s="420"/>
    </row>
    <row r="2132" spans="2:23" ht="18.75" hidden="1" customHeight="1" x14ac:dyDescent="0.2">
      <c r="B2132" s="419" t="e">
        <f>IF(Tabla46[[#This Row],[Tipos de Acciones]]="","",CONCATENATE(Tabla46[[#This Row],[POA]],".",Tabla46[[#This Row],[SRS]],".",Tabla46[[#This Row],[AREA]],".",Tabla46[[#This Row],[TIPO]]))</f>
        <v>#REF!</v>
      </c>
      <c r="C2132" s="419" t="e">
        <f>IF(Tabla46[[#This Row],[Tipos de Acciones]]="","",'Formulario PPGR1'!#REF!)</f>
        <v>#REF!</v>
      </c>
      <c r="D2132" s="419" t="e">
        <f>IF(Tabla46[[#This Row],[Tipos de Acciones]]="","",'Formulario PPGR1'!#REF!)</f>
        <v>#REF!</v>
      </c>
      <c r="E2132" s="419" t="e">
        <f>IF(Tabla46[[#This Row],[Tipos de Acciones]]="","",'Formulario PPGR1'!#REF!)</f>
        <v>#REF!</v>
      </c>
      <c r="F2132" s="419" t="e">
        <f>IF(Tabla46[[#This Row],[Tipos de Acciones]]="","",'Formulario PPGR1'!#REF!)</f>
        <v>#REF!</v>
      </c>
      <c r="G2132" s="416" t="s">
        <v>936</v>
      </c>
      <c r="H2132" s="416" t="s">
        <v>2209</v>
      </c>
      <c r="I2132" s="417" t="s">
        <v>2200</v>
      </c>
      <c r="J2132" s="416" t="s">
        <v>2248</v>
      </c>
      <c r="K2132" s="418" t="s">
        <v>2248</v>
      </c>
      <c r="L2132" s="416" t="s">
        <v>469</v>
      </c>
      <c r="M2132" s="316" t="s">
        <v>2347</v>
      </c>
      <c r="N2132" s="316" t="s">
        <v>1156</v>
      </c>
      <c r="O2132" s="415" t="s">
        <v>2200</v>
      </c>
      <c r="P2132" s="318" t="s">
        <v>1156</v>
      </c>
      <c r="Q2132" s="293" t="s">
        <v>2201</v>
      </c>
      <c r="R2132" s="293">
        <v>1</v>
      </c>
      <c r="S2132" s="517">
        <v>30000</v>
      </c>
      <c r="T2132" s="520" t="e">
        <f>+[1]!Tabla46[[#This Row],[Precio Unitario]]*[1]!Tabla46[[#This Row],[Cantidad de Insumos]]</f>
        <v>#REF!</v>
      </c>
      <c r="U2132" s="414">
        <v>265801</v>
      </c>
      <c r="V2132" s="328" t="s">
        <v>926</v>
      </c>
      <c r="W2132" s="420"/>
    </row>
    <row r="2133" spans="2:23" ht="18.75" hidden="1" customHeight="1" x14ac:dyDescent="0.2">
      <c r="B2133" s="419" t="e">
        <f>IF(Tabla46[[#This Row],[Tipos de Acciones]]="","",CONCATENATE(Tabla46[[#This Row],[POA]],".",Tabla46[[#This Row],[SRS]],".",Tabla46[[#This Row],[AREA]],".",Tabla46[[#This Row],[TIPO]]))</f>
        <v>#REF!</v>
      </c>
      <c r="C2133" s="419" t="e">
        <f>IF(Tabla46[[#This Row],[Tipos de Acciones]]="","",'Formulario PPGR1'!#REF!)</f>
        <v>#REF!</v>
      </c>
      <c r="D2133" s="419" t="e">
        <f>IF(Tabla46[[#This Row],[Tipos de Acciones]]="","",'Formulario PPGR1'!#REF!)</f>
        <v>#REF!</v>
      </c>
      <c r="E2133" s="419" t="e">
        <f>IF(Tabla46[[#This Row],[Tipos de Acciones]]="","",'Formulario PPGR1'!#REF!)</f>
        <v>#REF!</v>
      </c>
      <c r="F2133" s="419" t="e">
        <f>IF(Tabla46[[#This Row],[Tipos de Acciones]]="","",'Formulario PPGR1'!#REF!)</f>
        <v>#REF!</v>
      </c>
      <c r="G2133" s="416" t="s">
        <v>934</v>
      </c>
      <c r="H2133" s="416" t="s">
        <v>2209</v>
      </c>
      <c r="I2133" s="417" t="s">
        <v>2200</v>
      </c>
      <c r="J2133" s="416" t="s">
        <v>2248</v>
      </c>
      <c r="K2133" s="418" t="s">
        <v>2248</v>
      </c>
      <c r="L2133" s="416" t="s">
        <v>469</v>
      </c>
      <c r="M2133" s="316" t="s">
        <v>2347</v>
      </c>
      <c r="N2133" s="316" t="s">
        <v>1156</v>
      </c>
      <c r="O2133" s="415" t="s">
        <v>2200</v>
      </c>
      <c r="P2133" s="318" t="s">
        <v>1156</v>
      </c>
      <c r="Q2133" s="293" t="s">
        <v>2201</v>
      </c>
      <c r="R2133" s="293">
        <v>3</v>
      </c>
      <c r="S2133" s="517">
        <v>5000</v>
      </c>
      <c r="T2133" s="520" t="e">
        <f>+[1]!Tabla46[[#This Row],[Precio Unitario]]*[1]!Tabla46[[#This Row],[Cantidad de Insumos]]</f>
        <v>#REF!</v>
      </c>
      <c r="U2133" s="414">
        <v>265801</v>
      </c>
      <c r="V2133" s="328" t="s">
        <v>926</v>
      </c>
      <c r="W2133" s="420"/>
    </row>
    <row r="2134" spans="2:23" ht="18.75" customHeight="1" x14ac:dyDescent="0.2">
      <c r="B2134" s="419" t="e">
        <f>IF(Tabla46[[#This Row],[Tipos de Acciones]]="","",CONCATENATE(Tabla46[[#This Row],[POA]],".",Tabla46[[#This Row],[SRS]],".",Tabla46[[#This Row],[AREA]],".",Tabla46[[#This Row],[TIPO]]))</f>
        <v>#REF!</v>
      </c>
      <c r="C2134" s="419" t="e">
        <f>IF(Tabla46[[#This Row],[Tipos de Acciones]]="","",'Formulario PPGR1'!#REF!)</f>
        <v>#REF!</v>
      </c>
      <c r="D2134" s="419" t="e">
        <f>IF(Tabla46[[#This Row],[Tipos de Acciones]]="","",'Formulario PPGR1'!#REF!)</f>
        <v>#REF!</v>
      </c>
      <c r="E2134" s="419" t="e">
        <f>IF(Tabla46[[#This Row],[Tipos de Acciones]]="","",'Formulario PPGR1'!#REF!)</f>
        <v>#REF!</v>
      </c>
      <c r="F2134" s="419" t="e">
        <f>IF(Tabla46[[#This Row],[Tipos de Acciones]]="","",'Formulario PPGR1'!#REF!)</f>
        <v>#REF!</v>
      </c>
      <c r="G2134" s="416" t="s">
        <v>936</v>
      </c>
      <c r="H2134" s="416" t="s">
        <v>2206</v>
      </c>
      <c r="I2134" s="417" t="s">
        <v>2212</v>
      </c>
      <c r="J2134" s="416" t="s">
        <v>2212</v>
      </c>
      <c r="K2134" s="418" t="s">
        <v>2213</v>
      </c>
      <c r="L2134" s="416" t="s">
        <v>469</v>
      </c>
      <c r="M2134" s="316" t="s">
        <v>2348</v>
      </c>
      <c r="N2134" s="316" t="s">
        <v>1156</v>
      </c>
      <c r="O2134" s="415" t="s">
        <v>2200</v>
      </c>
      <c r="P2134" s="318" t="s">
        <v>1156</v>
      </c>
      <c r="Q2134" s="293" t="s">
        <v>2201</v>
      </c>
      <c r="R2134" s="293">
        <v>1</v>
      </c>
      <c r="S2134" s="517">
        <v>56050</v>
      </c>
      <c r="T2134" s="520" t="e">
        <f>+[1]!Tabla46[[#This Row],[Precio Unitario]]*[1]!Tabla46[[#This Row],[Cantidad de Insumos]]</f>
        <v>#REF!</v>
      </c>
      <c r="U2134" s="414">
        <v>263101</v>
      </c>
      <c r="V2134" s="328" t="s">
        <v>926</v>
      </c>
      <c r="W2134" s="420"/>
    </row>
    <row r="2135" spans="2:23" ht="18.75" hidden="1" customHeight="1" x14ac:dyDescent="0.2">
      <c r="B2135" s="419" t="e">
        <f>IF(Tabla46[[#This Row],[Tipos de Acciones]]="","",CONCATENATE(Tabla46[[#This Row],[POA]],".",Tabla46[[#This Row],[SRS]],".",Tabla46[[#This Row],[AREA]],".",Tabla46[[#This Row],[TIPO]]))</f>
        <v>#REF!</v>
      </c>
      <c r="C2135" s="419" t="e">
        <f>IF(Tabla46[[#This Row],[Tipos de Acciones]]="","",'Formulario PPGR1'!#REF!)</f>
        <v>#REF!</v>
      </c>
      <c r="D2135" s="419" t="e">
        <f>IF(Tabla46[[#This Row],[Tipos de Acciones]]="","",'Formulario PPGR1'!#REF!)</f>
        <v>#REF!</v>
      </c>
      <c r="E2135" s="419" t="e">
        <f>IF(Tabla46[[#This Row],[Tipos de Acciones]]="","",'Formulario PPGR1'!#REF!)</f>
        <v>#REF!</v>
      </c>
      <c r="F2135" s="419" t="e">
        <f>IF(Tabla46[[#This Row],[Tipos de Acciones]]="","",'Formulario PPGR1'!#REF!)</f>
        <v>#REF!</v>
      </c>
      <c r="G2135" s="416" t="s">
        <v>936</v>
      </c>
      <c r="H2135" s="416" t="s">
        <v>2221</v>
      </c>
      <c r="I2135" s="417" t="s">
        <v>2236</v>
      </c>
      <c r="J2135" s="416" t="s">
        <v>2236</v>
      </c>
      <c r="K2135" s="418" t="s">
        <v>2237</v>
      </c>
      <c r="L2135" s="416" t="s">
        <v>469</v>
      </c>
      <c r="M2135" s="316" t="s">
        <v>2348</v>
      </c>
      <c r="N2135" s="316" t="s">
        <v>1156</v>
      </c>
      <c r="O2135" s="415" t="s">
        <v>2200</v>
      </c>
      <c r="P2135" s="318" t="s">
        <v>1156</v>
      </c>
      <c r="Q2135" s="293" t="s">
        <v>2201</v>
      </c>
      <c r="R2135" s="293">
        <v>2</v>
      </c>
      <c r="S2135" s="517">
        <v>15733.33</v>
      </c>
      <c r="T2135" s="520" t="e">
        <f>+[1]!Tabla46[[#This Row],[Precio Unitario]]*[1]!Tabla46[[#This Row],[Cantidad de Insumos]]</f>
        <v>#REF!</v>
      </c>
      <c r="U2135" s="414">
        <v>239301</v>
      </c>
      <c r="V2135" s="328" t="s">
        <v>926</v>
      </c>
      <c r="W2135" s="420"/>
    </row>
    <row r="2136" spans="2:23" ht="18.75" hidden="1" customHeight="1" x14ac:dyDescent="0.2">
      <c r="B2136" s="419" t="e">
        <f>IF(Tabla46[[#This Row],[Tipos de Acciones]]="","",CONCATENATE(Tabla46[[#This Row],[POA]],".",Tabla46[[#This Row],[SRS]],".",Tabla46[[#This Row],[AREA]],".",Tabla46[[#This Row],[TIPO]]))</f>
        <v>#REF!</v>
      </c>
      <c r="C2136" s="419" t="e">
        <f>IF(Tabla46[[#This Row],[Tipos de Acciones]]="","",'Formulario PPGR1'!#REF!)</f>
        <v>#REF!</v>
      </c>
      <c r="D2136" s="419" t="e">
        <f>IF(Tabla46[[#This Row],[Tipos de Acciones]]="","",'Formulario PPGR1'!#REF!)</f>
        <v>#REF!</v>
      </c>
      <c r="E2136" s="419" t="e">
        <f>IF(Tabla46[[#This Row],[Tipos de Acciones]]="","",'Formulario PPGR1'!#REF!)</f>
        <v>#REF!</v>
      </c>
      <c r="F2136" s="419" t="e">
        <f>IF(Tabla46[[#This Row],[Tipos de Acciones]]="","",'Formulario PPGR1'!#REF!)</f>
        <v>#REF!</v>
      </c>
      <c r="G2136" s="416" t="s">
        <v>936</v>
      </c>
      <c r="H2136" s="416" t="s">
        <v>2221</v>
      </c>
      <c r="I2136" s="417" t="s">
        <v>2222</v>
      </c>
      <c r="J2136" s="416" t="s">
        <v>2222</v>
      </c>
      <c r="K2136" s="418" t="s">
        <v>2226</v>
      </c>
      <c r="L2136" s="416" t="s">
        <v>469</v>
      </c>
      <c r="M2136" s="316" t="s">
        <v>2348</v>
      </c>
      <c r="N2136" s="316" t="s">
        <v>1156</v>
      </c>
      <c r="O2136" s="415" t="s">
        <v>2200</v>
      </c>
      <c r="P2136" s="318" t="s">
        <v>1156</v>
      </c>
      <c r="Q2136" s="293" t="s">
        <v>2201</v>
      </c>
      <c r="R2136" s="293">
        <v>1</v>
      </c>
      <c r="S2136" s="517">
        <v>104465.4</v>
      </c>
      <c r="T2136" s="520" t="e">
        <f>+[1]!Tabla46[[#This Row],[Precio Unitario]]*[1]!Tabla46[[#This Row],[Cantidad de Insumos]]</f>
        <v>#REF!</v>
      </c>
      <c r="U2136" s="414">
        <v>261901</v>
      </c>
      <c r="V2136" s="328" t="s">
        <v>926</v>
      </c>
      <c r="W2136" s="420"/>
    </row>
    <row r="2137" spans="2:23" ht="18.75" hidden="1" customHeight="1" x14ac:dyDescent="0.2">
      <c r="B2137" s="419" t="e">
        <f>IF(Tabla46[[#This Row],[Tipos de Acciones]]="","",CONCATENATE(Tabla46[[#This Row],[POA]],".",Tabla46[[#This Row],[SRS]],".",Tabla46[[#This Row],[AREA]],".",Tabla46[[#This Row],[TIPO]]))</f>
        <v>#REF!</v>
      </c>
      <c r="C2137" s="419" t="e">
        <f>IF(Tabla46[[#This Row],[Tipos de Acciones]]="","",'Formulario PPGR1'!#REF!)</f>
        <v>#REF!</v>
      </c>
      <c r="D2137" s="419" t="e">
        <f>IF(Tabla46[[#This Row],[Tipos de Acciones]]="","",'Formulario PPGR1'!#REF!)</f>
        <v>#REF!</v>
      </c>
      <c r="E2137" s="419" t="e">
        <f>IF(Tabla46[[#This Row],[Tipos de Acciones]]="","",'Formulario PPGR1'!#REF!)</f>
        <v>#REF!</v>
      </c>
      <c r="F2137" s="419" t="e">
        <f>IF(Tabla46[[#This Row],[Tipos de Acciones]]="","",'Formulario PPGR1'!#REF!)</f>
        <v>#REF!</v>
      </c>
      <c r="G2137" s="416" t="s">
        <v>936</v>
      </c>
      <c r="H2137" s="416" t="s">
        <v>2218</v>
      </c>
      <c r="I2137" s="417" t="s">
        <v>2219</v>
      </c>
      <c r="J2137" s="416" t="s">
        <v>2219</v>
      </c>
      <c r="K2137" s="418" t="s">
        <v>2220</v>
      </c>
      <c r="L2137" s="416" t="s">
        <v>469</v>
      </c>
      <c r="M2137" s="316" t="s">
        <v>2348</v>
      </c>
      <c r="N2137" s="316" t="s">
        <v>1156</v>
      </c>
      <c r="O2137" s="415" t="s">
        <v>2200</v>
      </c>
      <c r="P2137" s="318" t="s">
        <v>1156</v>
      </c>
      <c r="Q2137" s="293" t="s">
        <v>2201</v>
      </c>
      <c r="R2137" s="293">
        <v>2</v>
      </c>
      <c r="S2137" s="517">
        <v>8600</v>
      </c>
      <c r="T2137" s="520" t="e">
        <f>+[1]!Tabla46[[#This Row],[Precio Unitario]]*[1]!Tabla46[[#This Row],[Cantidad de Insumos]]</f>
        <v>#REF!</v>
      </c>
      <c r="U2137" s="414">
        <v>239601</v>
      </c>
      <c r="V2137" s="328" t="s">
        <v>926</v>
      </c>
      <c r="W2137" s="420"/>
    </row>
    <row r="2138" spans="2:23" ht="18.75" hidden="1" customHeight="1" x14ac:dyDescent="0.2">
      <c r="B2138" s="419" t="e">
        <f>IF(Tabla46[[#This Row],[Tipos de Acciones]]="","",CONCATENATE(Tabla46[[#This Row],[POA]],".",Tabla46[[#This Row],[SRS]],".",Tabla46[[#This Row],[AREA]],".",Tabla46[[#This Row],[TIPO]]))</f>
        <v>#REF!</v>
      </c>
      <c r="C2138" s="419" t="e">
        <f>IF(Tabla46[[#This Row],[Tipos de Acciones]]="","",'Formulario PPGR1'!#REF!)</f>
        <v>#REF!</v>
      </c>
      <c r="D2138" s="419" t="e">
        <f>IF(Tabla46[[#This Row],[Tipos de Acciones]]="","",'Formulario PPGR1'!#REF!)</f>
        <v>#REF!</v>
      </c>
      <c r="E2138" s="419" t="e">
        <f>IF(Tabla46[[#This Row],[Tipos de Acciones]]="","",'Formulario PPGR1'!#REF!)</f>
        <v>#REF!</v>
      </c>
      <c r="F2138" s="419" t="e">
        <f>IF(Tabla46[[#This Row],[Tipos de Acciones]]="","",'Formulario PPGR1'!#REF!)</f>
        <v>#REF!</v>
      </c>
      <c r="G2138" s="416" t="s">
        <v>936</v>
      </c>
      <c r="H2138" s="416" t="s">
        <v>2221</v>
      </c>
      <c r="I2138" s="417" t="s">
        <v>2222</v>
      </c>
      <c r="J2138" s="416" t="s">
        <v>2222</v>
      </c>
      <c r="K2138" s="418" t="s">
        <v>2223</v>
      </c>
      <c r="L2138" s="416" t="s">
        <v>469</v>
      </c>
      <c r="M2138" s="316" t="s">
        <v>2348</v>
      </c>
      <c r="N2138" s="316" t="s">
        <v>1156</v>
      </c>
      <c r="O2138" s="415" t="s">
        <v>2200</v>
      </c>
      <c r="P2138" s="318" t="s">
        <v>1156</v>
      </c>
      <c r="Q2138" s="293" t="s">
        <v>2201</v>
      </c>
      <c r="R2138" s="293">
        <v>2</v>
      </c>
      <c r="S2138" s="517">
        <v>43660</v>
      </c>
      <c r="T2138" s="520" t="e">
        <f>+[1]!Tabla46[[#This Row],[Precio Unitario]]*[1]!Tabla46[[#This Row],[Cantidad de Insumos]]</f>
        <v>#REF!</v>
      </c>
      <c r="U2138" s="414">
        <v>261901</v>
      </c>
      <c r="V2138" s="328" t="s">
        <v>926</v>
      </c>
      <c r="W2138" s="420"/>
    </row>
    <row r="2139" spans="2:23" ht="18.75" hidden="1" customHeight="1" x14ac:dyDescent="0.2">
      <c r="B2139" s="419" t="e">
        <f>IF(Tabla46[[#This Row],[Tipos de Acciones]]="","",CONCATENATE(Tabla46[[#This Row],[POA]],".",Tabla46[[#This Row],[SRS]],".",Tabla46[[#This Row],[AREA]],".",Tabla46[[#This Row],[TIPO]]))</f>
        <v>#REF!</v>
      </c>
      <c r="C2139" s="419" t="e">
        <f>IF(Tabla46[[#This Row],[Tipos de Acciones]]="","",'Formulario PPGR1'!#REF!)</f>
        <v>#REF!</v>
      </c>
      <c r="D2139" s="419" t="e">
        <f>IF(Tabla46[[#This Row],[Tipos de Acciones]]="","",'Formulario PPGR1'!#REF!)</f>
        <v>#REF!</v>
      </c>
      <c r="E2139" s="419" t="e">
        <f>IF(Tabla46[[#This Row],[Tipos de Acciones]]="","",'Formulario PPGR1'!#REF!)</f>
        <v>#REF!</v>
      </c>
      <c r="F2139" s="419" t="e">
        <f>IF(Tabla46[[#This Row],[Tipos de Acciones]]="","",'Formulario PPGR1'!#REF!)</f>
        <v>#REF!</v>
      </c>
      <c r="G2139" s="416" t="s">
        <v>936</v>
      </c>
      <c r="H2139" s="416" t="s">
        <v>2221</v>
      </c>
      <c r="I2139" s="417" t="s">
        <v>2224</v>
      </c>
      <c r="J2139" s="416" t="s">
        <v>2224</v>
      </c>
      <c r="K2139" s="418" t="s">
        <v>2225</v>
      </c>
      <c r="L2139" s="416" t="s">
        <v>469</v>
      </c>
      <c r="M2139" s="316" t="s">
        <v>2348</v>
      </c>
      <c r="N2139" s="316" t="s">
        <v>1156</v>
      </c>
      <c r="O2139" s="415" t="s">
        <v>2200</v>
      </c>
      <c r="P2139" s="318" t="s">
        <v>1156</v>
      </c>
      <c r="Q2139" s="293" t="s">
        <v>2201</v>
      </c>
      <c r="R2139" s="293">
        <v>1</v>
      </c>
      <c r="S2139" s="517">
        <v>44333.33</v>
      </c>
      <c r="T2139" s="520" t="e">
        <f>+[1]!Tabla46[[#This Row],[Precio Unitario]]*[1]!Tabla46[[#This Row],[Cantidad de Insumos]]</f>
        <v>#REF!</v>
      </c>
      <c r="U2139" s="414">
        <v>261901</v>
      </c>
      <c r="V2139" s="328" t="s">
        <v>926</v>
      </c>
      <c r="W2139" s="420"/>
    </row>
    <row r="2140" spans="2:23" ht="18.75" hidden="1" customHeight="1" x14ac:dyDescent="0.2">
      <c r="B2140" s="419" t="e">
        <f>IF(Tabla46[[#This Row],[Tipos de Acciones]]="","",CONCATENATE(Tabla46[[#This Row],[POA]],".",Tabla46[[#This Row],[SRS]],".",Tabla46[[#This Row],[AREA]],".",Tabla46[[#This Row],[TIPO]]))</f>
        <v>#REF!</v>
      </c>
      <c r="C2140" s="419" t="e">
        <f>IF(Tabla46[[#This Row],[Tipos de Acciones]]="","",'Formulario PPGR1'!#REF!)</f>
        <v>#REF!</v>
      </c>
      <c r="D2140" s="419" t="e">
        <f>IF(Tabla46[[#This Row],[Tipos de Acciones]]="","",'Formulario PPGR1'!#REF!)</f>
        <v>#REF!</v>
      </c>
      <c r="E2140" s="419" t="e">
        <f>IF(Tabla46[[#This Row],[Tipos de Acciones]]="","",'Formulario PPGR1'!#REF!)</f>
        <v>#REF!</v>
      </c>
      <c r="F2140" s="419" t="e">
        <f>IF(Tabla46[[#This Row],[Tipos de Acciones]]="","",'Formulario PPGR1'!#REF!)</f>
        <v>#REF!</v>
      </c>
      <c r="G2140" s="416" t="s">
        <v>936</v>
      </c>
      <c r="H2140" s="416" t="s">
        <v>2221</v>
      </c>
      <c r="I2140" s="417" t="s">
        <v>2231</v>
      </c>
      <c r="J2140" s="416" t="s">
        <v>2231</v>
      </c>
      <c r="K2140" s="418" t="s">
        <v>2232</v>
      </c>
      <c r="L2140" s="416" t="s">
        <v>469</v>
      </c>
      <c r="M2140" s="316" t="s">
        <v>2348</v>
      </c>
      <c r="N2140" s="316" t="s">
        <v>1156</v>
      </c>
      <c r="O2140" s="415" t="s">
        <v>2200</v>
      </c>
      <c r="P2140" s="318" t="s">
        <v>1156</v>
      </c>
      <c r="Q2140" s="293" t="s">
        <v>2201</v>
      </c>
      <c r="R2140" s="293">
        <v>2</v>
      </c>
      <c r="S2140" s="517">
        <v>32099.97</v>
      </c>
      <c r="T2140" s="520" t="e">
        <f>+[1]!Tabla46[[#This Row],[Precio Unitario]]*[1]!Tabla46[[#This Row],[Cantidad de Insumos]]</f>
        <v>#REF!</v>
      </c>
      <c r="U2140" s="414">
        <v>239301</v>
      </c>
      <c r="V2140" s="328" t="s">
        <v>926</v>
      </c>
      <c r="W2140" s="420"/>
    </row>
    <row r="2141" spans="2:23" ht="18.75" hidden="1" customHeight="1" x14ac:dyDescent="0.2">
      <c r="B2141" s="419" t="e">
        <f>IF(Tabla46[[#This Row],[Tipos de Acciones]]="","",CONCATENATE(Tabla46[[#This Row],[POA]],".",Tabla46[[#This Row],[SRS]],".",Tabla46[[#This Row],[AREA]],".",Tabla46[[#This Row],[TIPO]]))</f>
        <v>#REF!</v>
      </c>
      <c r="C2141" s="419" t="e">
        <f>IF(Tabla46[[#This Row],[Tipos de Acciones]]="","",'Formulario PPGR1'!#REF!)</f>
        <v>#REF!</v>
      </c>
      <c r="D2141" s="419" t="e">
        <f>IF(Tabla46[[#This Row],[Tipos de Acciones]]="","",'Formulario PPGR1'!#REF!)</f>
        <v>#REF!</v>
      </c>
      <c r="E2141" s="419" t="e">
        <f>IF(Tabla46[[#This Row],[Tipos de Acciones]]="","",'Formulario PPGR1'!#REF!)</f>
        <v>#REF!</v>
      </c>
      <c r="F2141" s="419" t="e">
        <f>IF(Tabla46[[#This Row],[Tipos de Acciones]]="","",'Formulario PPGR1'!#REF!)</f>
        <v>#REF!</v>
      </c>
      <c r="G2141" s="416" t="s">
        <v>936</v>
      </c>
      <c r="H2141" s="416" t="s">
        <v>2221</v>
      </c>
      <c r="I2141" s="417" t="s">
        <v>2233</v>
      </c>
      <c r="J2141" s="416" t="s">
        <v>2234</v>
      </c>
      <c r="K2141" s="418" t="s">
        <v>2235</v>
      </c>
      <c r="L2141" s="416" t="s">
        <v>469</v>
      </c>
      <c r="M2141" s="316" t="s">
        <v>2348</v>
      </c>
      <c r="N2141" s="316" t="s">
        <v>1156</v>
      </c>
      <c r="O2141" s="415" t="s">
        <v>2200</v>
      </c>
      <c r="P2141" s="318" t="s">
        <v>1156</v>
      </c>
      <c r="Q2141" s="293" t="s">
        <v>2201</v>
      </c>
      <c r="R2141" s="293">
        <v>1</v>
      </c>
      <c r="S2141" s="517">
        <v>8270</v>
      </c>
      <c r="T2141" s="520" t="e">
        <f>+[1]!Tabla46[[#This Row],[Precio Unitario]]*[1]!Tabla46[[#This Row],[Cantidad de Insumos]]</f>
        <v>#REF!</v>
      </c>
      <c r="U2141" s="414">
        <v>239301</v>
      </c>
      <c r="V2141" s="328" t="s">
        <v>926</v>
      </c>
      <c r="W2141" s="420"/>
    </row>
    <row r="2142" spans="2:23" ht="18.75" hidden="1" customHeight="1" x14ac:dyDescent="0.2">
      <c r="B2142" s="419" t="e">
        <f>IF(Tabla46[[#This Row],[Tipos de Acciones]]="","",CONCATENATE(Tabla46[[#This Row],[POA]],".",Tabla46[[#This Row],[SRS]],".",Tabla46[[#This Row],[AREA]],".",Tabla46[[#This Row],[TIPO]]))</f>
        <v>#REF!</v>
      </c>
      <c r="C2142" s="419" t="e">
        <f>IF(Tabla46[[#This Row],[Tipos de Acciones]]="","",'Formulario PPGR1'!#REF!)</f>
        <v>#REF!</v>
      </c>
      <c r="D2142" s="419" t="e">
        <f>IF(Tabla46[[#This Row],[Tipos de Acciones]]="","",'Formulario PPGR1'!#REF!)</f>
        <v>#REF!</v>
      </c>
      <c r="E2142" s="419" t="e">
        <f>IF(Tabla46[[#This Row],[Tipos de Acciones]]="","",'Formulario PPGR1'!#REF!)</f>
        <v>#REF!</v>
      </c>
      <c r="F2142" s="419" t="e">
        <f>IF(Tabla46[[#This Row],[Tipos de Acciones]]="","",'Formulario PPGR1'!#REF!)</f>
        <v>#REF!</v>
      </c>
      <c r="G2142" s="416" t="s">
        <v>936</v>
      </c>
      <c r="H2142" s="416" t="s">
        <v>2221</v>
      </c>
      <c r="I2142" s="417" t="s">
        <v>2241</v>
      </c>
      <c r="J2142" s="416" t="s">
        <v>2241</v>
      </c>
      <c r="K2142" s="418" t="s">
        <v>2242</v>
      </c>
      <c r="L2142" s="416" t="s">
        <v>469</v>
      </c>
      <c r="M2142" s="316" t="s">
        <v>2348</v>
      </c>
      <c r="N2142" s="316" t="s">
        <v>1156</v>
      </c>
      <c r="O2142" s="415" t="s">
        <v>2200</v>
      </c>
      <c r="P2142" s="318" t="s">
        <v>1156</v>
      </c>
      <c r="Q2142" s="293" t="s">
        <v>2201</v>
      </c>
      <c r="R2142" s="293">
        <v>2</v>
      </c>
      <c r="S2142" s="517">
        <v>980</v>
      </c>
      <c r="T2142" s="520" t="e">
        <f>+[1]!Tabla46[[#This Row],[Precio Unitario]]*[1]!Tabla46[[#This Row],[Cantidad de Insumos]]</f>
        <v>#REF!</v>
      </c>
      <c r="U2142" s="414">
        <v>239301</v>
      </c>
      <c r="V2142" s="328" t="s">
        <v>926</v>
      </c>
      <c r="W2142" s="420"/>
    </row>
    <row r="2143" spans="2:23" ht="18.75" hidden="1" customHeight="1" x14ac:dyDescent="0.2">
      <c r="B2143" s="419" t="e">
        <f>IF(Tabla46[[#This Row],[Tipos de Acciones]]="","",CONCATENATE(Tabla46[[#This Row],[POA]],".",Tabla46[[#This Row],[SRS]],".",Tabla46[[#This Row],[AREA]],".",Tabla46[[#This Row],[TIPO]]))</f>
        <v>#REF!</v>
      </c>
      <c r="C2143" s="419" t="e">
        <f>IF(Tabla46[[#This Row],[Tipos de Acciones]]="","",'Formulario PPGR1'!#REF!)</f>
        <v>#REF!</v>
      </c>
      <c r="D2143" s="419" t="e">
        <f>IF(Tabla46[[#This Row],[Tipos de Acciones]]="","",'Formulario PPGR1'!#REF!)</f>
        <v>#REF!</v>
      </c>
      <c r="E2143" s="419" t="e">
        <f>IF(Tabla46[[#This Row],[Tipos de Acciones]]="","",'Formulario PPGR1'!#REF!)</f>
        <v>#REF!</v>
      </c>
      <c r="F2143" s="419" t="e">
        <f>IF(Tabla46[[#This Row],[Tipos de Acciones]]="","",'Formulario PPGR1'!#REF!)</f>
        <v>#REF!</v>
      </c>
      <c r="G2143" s="416" t="s">
        <v>936</v>
      </c>
      <c r="H2143" s="416" t="s">
        <v>2221</v>
      </c>
      <c r="I2143" s="417" t="s">
        <v>2241</v>
      </c>
      <c r="J2143" s="416" t="s">
        <v>2241</v>
      </c>
      <c r="K2143" s="418" t="s">
        <v>2243</v>
      </c>
      <c r="L2143" s="416" t="s">
        <v>469</v>
      </c>
      <c r="M2143" s="316" t="s">
        <v>2348</v>
      </c>
      <c r="N2143" s="316" t="s">
        <v>1156</v>
      </c>
      <c r="O2143" s="415" t="s">
        <v>2200</v>
      </c>
      <c r="P2143" s="318" t="s">
        <v>1156</v>
      </c>
      <c r="Q2143" s="293" t="s">
        <v>2201</v>
      </c>
      <c r="R2143" s="293">
        <v>2</v>
      </c>
      <c r="S2143" s="517">
        <v>3520</v>
      </c>
      <c r="T2143" s="520" t="e">
        <f>+[1]!Tabla46[[#This Row],[Precio Unitario]]*[1]!Tabla46[[#This Row],[Cantidad de Insumos]]</f>
        <v>#REF!</v>
      </c>
      <c r="U2143" s="414">
        <v>239301</v>
      </c>
      <c r="V2143" s="328" t="s">
        <v>926</v>
      </c>
      <c r="W2143" s="420"/>
    </row>
    <row r="2144" spans="2:23" ht="18.75" hidden="1" customHeight="1" x14ac:dyDescent="0.2">
      <c r="B2144" s="419" t="e">
        <f>IF(Tabla46[[#This Row],[Tipos de Acciones]]="","",CONCATENATE(Tabla46[[#This Row],[POA]],".",Tabla46[[#This Row],[SRS]],".",Tabla46[[#This Row],[AREA]],".",Tabla46[[#This Row],[TIPO]]))</f>
        <v>#REF!</v>
      </c>
      <c r="C2144" s="419" t="e">
        <f>IF(Tabla46[[#This Row],[Tipos de Acciones]]="","",'Formulario PPGR1'!#REF!)</f>
        <v>#REF!</v>
      </c>
      <c r="D2144" s="419" t="e">
        <f>IF(Tabla46[[#This Row],[Tipos de Acciones]]="","",'Formulario PPGR1'!#REF!)</f>
        <v>#REF!</v>
      </c>
      <c r="E2144" s="419" t="e">
        <f>IF(Tabla46[[#This Row],[Tipos de Acciones]]="","",'Formulario PPGR1'!#REF!)</f>
        <v>#REF!</v>
      </c>
      <c r="F2144" s="419" t="e">
        <f>IF(Tabla46[[#This Row],[Tipos de Acciones]]="","",'Formulario PPGR1'!#REF!)</f>
        <v>#REF!</v>
      </c>
      <c r="G2144" s="416" t="s">
        <v>936</v>
      </c>
      <c r="H2144" s="416" t="s">
        <v>2221</v>
      </c>
      <c r="I2144" s="417" t="s">
        <v>2236</v>
      </c>
      <c r="J2144" s="416" t="s">
        <v>2236</v>
      </c>
      <c r="K2144" s="418" t="s">
        <v>2239</v>
      </c>
      <c r="L2144" s="416" t="s">
        <v>469</v>
      </c>
      <c r="M2144" s="316" t="s">
        <v>2348</v>
      </c>
      <c r="N2144" s="316" t="s">
        <v>1156</v>
      </c>
      <c r="O2144" s="415" t="s">
        <v>2200</v>
      </c>
      <c r="P2144" s="318" t="s">
        <v>1156</v>
      </c>
      <c r="Q2144" s="293" t="s">
        <v>2201</v>
      </c>
      <c r="R2144" s="293">
        <v>2</v>
      </c>
      <c r="S2144" s="517">
        <v>15733.33</v>
      </c>
      <c r="T2144" s="520" t="e">
        <f>+[1]!Tabla46[[#This Row],[Precio Unitario]]*[1]!Tabla46[[#This Row],[Cantidad de Insumos]]</f>
        <v>#REF!</v>
      </c>
      <c r="U2144" s="414">
        <v>239301</v>
      </c>
      <c r="V2144" s="328" t="s">
        <v>926</v>
      </c>
      <c r="W2144" s="420"/>
    </row>
    <row r="2145" spans="2:23" ht="18.75" hidden="1" customHeight="1" x14ac:dyDescent="0.2">
      <c r="B2145" s="419" t="e">
        <f>IF(Tabla46[[#This Row],[Tipos de Acciones]]="","",CONCATENATE(Tabla46[[#This Row],[POA]],".",Tabla46[[#This Row],[SRS]],".",Tabla46[[#This Row],[AREA]],".",Tabla46[[#This Row],[TIPO]]))</f>
        <v>#REF!</v>
      </c>
      <c r="C2145" s="419" t="e">
        <f>IF(Tabla46[[#This Row],[Tipos de Acciones]]="","",'Formulario PPGR1'!#REF!)</f>
        <v>#REF!</v>
      </c>
      <c r="D2145" s="419" t="e">
        <f>IF(Tabla46[[#This Row],[Tipos de Acciones]]="","",'Formulario PPGR1'!#REF!)</f>
        <v>#REF!</v>
      </c>
      <c r="E2145" s="419" t="e">
        <f>IF(Tabla46[[#This Row],[Tipos de Acciones]]="","",'Formulario PPGR1'!#REF!)</f>
        <v>#REF!</v>
      </c>
      <c r="F2145" s="419" t="e">
        <f>IF(Tabla46[[#This Row],[Tipos de Acciones]]="","",'Formulario PPGR1'!#REF!)</f>
        <v>#REF!</v>
      </c>
      <c r="G2145" s="416" t="s">
        <v>936</v>
      </c>
      <c r="H2145" s="416" t="s">
        <v>2221</v>
      </c>
      <c r="I2145" s="417" t="s">
        <v>2236</v>
      </c>
      <c r="J2145" s="416" t="s">
        <v>2236</v>
      </c>
      <c r="K2145" s="418" t="s">
        <v>2240</v>
      </c>
      <c r="L2145" s="416" t="s">
        <v>469</v>
      </c>
      <c r="M2145" s="316" t="s">
        <v>2348</v>
      </c>
      <c r="N2145" s="316" t="s">
        <v>1156</v>
      </c>
      <c r="O2145" s="415" t="s">
        <v>2200</v>
      </c>
      <c r="P2145" s="318" t="s">
        <v>1156</v>
      </c>
      <c r="Q2145" s="293" t="s">
        <v>2201</v>
      </c>
      <c r="R2145" s="293">
        <v>2</v>
      </c>
      <c r="S2145" s="517">
        <v>4500</v>
      </c>
      <c r="T2145" s="520" t="e">
        <f>+[1]!Tabla46[[#This Row],[Precio Unitario]]*[1]!Tabla46[[#This Row],[Cantidad de Insumos]]</f>
        <v>#REF!</v>
      </c>
      <c r="U2145" s="414">
        <v>239301</v>
      </c>
      <c r="V2145" s="328" t="s">
        <v>926</v>
      </c>
      <c r="W2145" s="420"/>
    </row>
    <row r="2146" spans="2:23" ht="18.75" hidden="1" customHeight="1" x14ac:dyDescent="0.2">
      <c r="B2146" s="419" t="e">
        <f>IF(Tabla46[[#This Row],[Tipos de Acciones]]="","",CONCATENATE(Tabla46[[#This Row],[POA]],".",Tabla46[[#This Row],[SRS]],".",Tabla46[[#This Row],[AREA]],".",Tabla46[[#This Row],[TIPO]]))</f>
        <v>#REF!</v>
      </c>
      <c r="C2146" s="419" t="e">
        <f>IF(Tabla46[[#This Row],[Tipos de Acciones]]="","",'Formulario PPGR1'!#REF!)</f>
        <v>#REF!</v>
      </c>
      <c r="D2146" s="419" t="e">
        <f>IF(Tabla46[[#This Row],[Tipos de Acciones]]="","",'Formulario PPGR1'!#REF!)</f>
        <v>#REF!</v>
      </c>
      <c r="E2146" s="419" t="e">
        <f>IF(Tabla46[[#This Row],[Tipos de Acciones]]="","",'Formulario PPGR1'!#REF!)</f>
        <v>#REF!</v>
      </c>
      <c r="F2146" s="419" t="e">
        <f>IF(Tabla46[[#This Row],[Tipos de Acciones]]="","",'Formulario PPGR1'!#REF!)</f>
        <v>#REF!</v>
      </c>
      <c r="G2146" s="416" t="s">
        <v>936</v>
      </c>
      <c r="H2146" s="416" t="s">
        <v>2209</v>
      </c>
      <c r="I2146" s="417" t="s">
        <v>2200</v>
      </c>
      <c r="J2146" s="416" t="s">
        <v>2248</v>
      </c>
      <c r="K2146" s="418" t="s">
        <v>2248</v>
      </c>
      <c r="L2146" s="416" t="s">
        <v>469</v>
      </c>
      <c r="M2146" s="316" t="s">
        <v>2348</v>
      </c>
      <c r="N2146" s="316" t="s">
        <v>1156</v>
      </c>
      <c r="O2146" s="415" t="s">
        <v>2200</v>
      </c>
      <c r="P2146" s="318" t="s">
        <v>1156</v>
      </c>
      <c r="Q2146" s="293" t="s">
        <v>2201</v>
      </c>
      <c r="R2146" s="293">
        <v>1</v>
      </c>
      <c r="S2146" s="517">
        <v>30000</v>
      </c>
      <c r="T2146" s="520" t="e">
        <f>+[1]!Tabla46[[#This Row],[Precio Unitario]]*[1]!Tabla46[[#This Row],[Cantidad de Insumos]]</f>
        <v>#REF!</v>
      </c>
      <c r="U2146" s="414">
        <v>265801</v>
      </c>
      <c r="V2146" s="328" t="s">
        <v>926</v>
      </c>
      <c r="W2146" s="420"/>
    </row>
    <row r="2147" spans="2:23" ht="18.75" hidden="1" customHeight="1" x14ac:dyDescent="0.2">
      <c r="B2147" s="419" t="e">
        <f>IF(Tabla46[[#This Row],[Tipos de Acciones]]="","",CONCATENATE(Tabla46[[#This Row],[POA]],".",Tabla46[[#This Row],[SRS]],".",Tabla46[[#This Row],[AREA]],".",Tabla46[[#This Row],[TIPO]]))</f>
        <v>#REF!</v>
      </c>
      <c r="C2147" s="419" t="e">
        <f>IF(Tabla46[[#This Row],[Tipos de Acciones]]="","",'Formulario PPGR1'!#REF!)</f>
        <v>#REF!</v>
      </c>
      <c r="D2147" s="419" t="e">
        <f>IF(Tabla46[[#This Row],[Tipos de Acciones]]="","",'Formulario PPGR1'!#REF!)</f>
        <v>#REF!</v>
      </c>
      <c r="E2147" s="419" t="e">
        <f>IF(Tabla46[[#This Row],[Tipos de Acciones]]="","",'Formulario PPGR1'!#REF!)</f>
        <v>#REF!</v>
      </c>
      <c r="F2147" s="419" t="e">
        <f>IF(Tabla46[[#This Row],[Tipos de Acciones]]="","",'Formulario PPGR1'!#REF!)</f>
        <v>#REF!</v>
      </c>
      <c r="G2147" s="416" t="s">
        <v>934</v>
      </c>
      <c r="H2147" s="416" t="s">
        <v>2209</v>
      </c>
      <c r="I2147" s="417" t="s">
        <v>2200</v>
      </c>
      <c r="J2147" s="416" t="s">
        <v>2248</v>
      </c>
      <c r="K2147" s="418" t="s">
        <v>2248</v>
      </c>
      <c r="L2147" s="416" t="s">
        <v>469</v>
      </c>
      <c r="M2147" s="316" t="s">
        <v>2348</v>
      </c>
      <c r="N2147" s="316" t="s">
        <v>1156</v>
      </c>
      <c r="O2147" s="415" t="s">
        <v>2200</v>
      </c>
      <c r="P2147" s="318" t="s">
        <v>1156</v>
      </c>
      <c r="Q2147" s="293" t="s">
        <v>2201</v>
      </c>
      <c r="R2147" s="293">
        <v>3</v>
      </c>
      <c r="S2147" s="517">
        <v>5000</v>
      </c>
      <c r="T2147" s="520" t="e">
        <f>+[1]!Tabla46[[#This Row],[Precio Unitario]]*[1]!Tabla46[[#This Row],[Cantidad de Insumos]]</f>
        <v>#REF!</v>
      </c>
      <c r="U2147" s="414">
        <v>265801</v>
      </c>
      <c r="V2147" s="328" t="s">
        <v>926</v>
      </c>
      <c r="W2147" s="420"/>
    </row>
    <row r="2148" spans="2:23" ht="18.75" hidden="1" customHeight="1" x14ac:dyDescent="0.2">
      <c r="B2148" s="419" t="e">
        <f>IF(Tabla46[[#This Row],[Tipos de Acciones]]="","",CONCATENATE(Tabla46[[#This Row],[POA]],".",Tabla46[[#This Row],[SRS]],".",Tabla46[[#This Row],[AREA]],".",Tabla46[[#This Row],[TIPO]]))</f>
        <v>#REF!</v>
      </c>
      <c r="C2148" s="419" t="e">
        <f>IF(Tabla46[[#This Row],[Tipos de Acciones]]="","",'Formulario PPGR1'!#REF!)</f>
        <v>#REF!</v>
      </c>
      <c r="D2148" s="419" t="e">
        <f>IF(Tabla46[[#This Row],[Tipos de Acciones]]="","",'Formulario PPGR1'!#REF!)</f>
        <v>#REF!</v>
      </c>
      <c r="E2148" s="419" t="e">
        <f>IF(Tabla46[[#This Row],[Tipos de Acciones]]="","",'Formulario PPGR1'!#REF!)</f>
        <v>#REF!</v>
      </c>
      <c r="F2148" s="419" t="e">
        <f>IF(Tabla46[[#This Row],[Tipos de Acciones]]="","",'Formulario PPGR1'!#REF!)</f>
        <v>#REF!</v>
      </c>
      <c r="G2148" s="416" t="s">
        <v>936</v>
      </c>
      <c r="H2148" s="416" t="s">
        <v>2221</v>
      </c>
      <c r="I2148" s="417" t="s">
        <v>2244</v>
      </c>
      <c r="J2148" s="416" t="s">
        <v>2244</v>
      </c>
      <c r="K2148" s="418" t="s">
        <v>2245</v>
      </c>
      <c r="L2148" s="416" t="s">
        <v>469</v>
      </c>
      <c r="M2148" s="316" t="s">
        <v>2348</v>
      </c>
      <c r="N2148" s="316" t="s">
        <v>1156</v>
      </c>
      <c r="O2148" s="415" t="s">
        <v>2200</v>
      </c>
      <c r="P2148" s="318" t="s">
        <v>1156</v>
      </c>
      <c r="Q2148" s="293" t="s">
        <v>2201</v>
      </c>
      <c r="R2148" s="293">
        <v>1</v>
      </c>
      <c r="S2148" s="517">
        <v>14666.65</v>
      </c>
      <c r="T2148" s="520" t="e">
        <f>+[1]!Tabla46[[#This Row],[Precio Unitario]]*[1]!Tabla46[[#This Row],[Cantidad de Insumos]]</f>
        <v>#REF!</v>
      </c>
      <c r="U2148" s="414">
        <v>239601</v>
      </c>
      <c r="V2148" s="328" t="s">
        <v>926</v>
      </c>
      <c r="W2148" s="420"/>
    </row>
    <row r="2149" spans="2:23" ht="18.75" hidden="1" customHeight="1" x14ac:dyDescent="0.2">
      <c r="B2149" s="419" t="e">
        <f>IF(Tabla46[[#This Row],[Tipos de Acciones]]="","",CONCATENATE(Tabla46[[#This Row],[POA]],".",Tabla46[[#This Row],[SRS]],".",Tabla46[[#This Row],[AREA]],".",Tabla46[[#This Row],[TIPO]]))</f>
        <v>#REF!</v>
      </c>
      <c r="C2149" s="419" t="e">
        <f>IF(Tabla46[[#This Row],[Tipos de Acciones]]="","",'Formulario PPGR1'!#REF!)</f>
        <v>#REF!</v>
      </c>
      <c r="D2149" s="419" t="e">
        <f>IF(Tabla46[[#This Row],[Tipos de Acciones]]="","",'Formulario PPGR1'!#REF!)</f>
        <v>#REF!</v>
      </c>
      <c r="E2149" s="419" t="e">
        <f>IF(Tabla46[[#This Row],[Tipos de Acciones]]="","",'Formulario PPGR1'!#REF!)</f>
        <v>#REF!</v>
      </c>
      <c r="F2149" s="419" t="e">
        <f>IF(Tabla46[[#This Row],[Tipos de Acciones]]="","",'Formulario PPGR1'!#REF!)</f>
        <v>#REF!</v>
      </c>
      <c r="G2149" s="416" t="s">
        <v>936</v>
      </c>
      <c r="H2149" s="416" t="s">
        <v>2221</v>
      </c>
      <c r="I2149" s="417" t="s">
        <v>2246</v>
      </c>
      <c r="J2149" s="416" t="s">
        <v>2246</v>
      </c>
      <c r="K2149" s="418" t="s">
        <v>2247</v>
      </c>
      <c r="L2149" s="416" t="s">
        <v>469</v>
      </c>
      <c r="M2149" s="316" t="s">
        <v>2348</v>
      </c>
      <c r="N2149" s="316" t="s">
        <v>1156</v>
      </c>
      <c r="O2149" s="415" t="s">
        <v>2200</v>
      </c>
      <c r="P2149" s="318" t="s">
        <v>1156</v>
      </c>
      <c r="Q2149" s="293" t="s">
        <v>2201</v>
      </c>
      <c r="R2149" s="293">
        <v>1</v>
      </c>
      <c r="S2149" s="517">
        <v>257712</v>
      </c>
      <c r="T2149" s="520" t="e">
        <f>+[1]!Tabla46[[#This Row],[Precio Unitario]]*[1]!Tabla46[[#This Row],[Cantidad de Insumos]]</f>
        <v>#REF!</v>
      </c>
      <c r="U2149" s="414">
        <v>261401</v>
      </c>
      <c r="V2149" s="328" t="s">
        <v>926</v>
      </c>
      <c r="W2149" s="420"/>
    </row>
    <row r="2150" spans="2:23" ht="18.75" hidden="1" customHeight="1" x14ac:dyDescent="0.2">
      <c r="B2150" s="419" t="e">
        <f>IF(Tabla46[[#This Row],[Tipos de Acciones]]="","",CONCATENATE(Tabla46[[#This Row],[POA]],".",Tabla46[[#This Row],[SRS]],".",Tabla46[[#This Row],[AREA]],".",Tabla46[[#This Row],[TIPO]]))</f>
        <v>#REF!</v>
      </c>
      <c r="C2150" s="419" t="e">
        <f>IF(Tabla46[[#This Row],[Tipos de Acciones]]="","",'Formulario PPGR1'!#REF!)</f>
        <v>#REF!</v>
      </c>
      <c r="D2150" s="419" t="e">
        <f>IF(Tabla46[[#This Row],[Tipos de Acciones]]="","",'Formulario PPGR1'!#REF!)</f>
        <v>#REF!</v>
      </c>
      <c r="E2150" s="419" t="e">
        <f>IF(Tabla46[[#This Row],[Tipos de Acciones]]="","",'Formulario PPGR1'!#REF!)</f>
        <v>#REF!</v>
      </c>
      <c r="F2150" s="419" t="e">
        <f>IF(Tabla46[[#This Row],[Tipos de Acciones]]="","",'Formulario PPGR1'!#REF!)</f>
        <v>#REF!</v>
      </c>
      <c r="G2150" s="416" t="s">
        <v>936</v>
      </c>
      <c r="H2150" s="416" t="s">
        <v>2221</v>
      </c>
      <c r="I2150" s="417" t="s">
        <v>2236</v>
      </c>
      <c r="J2150" s="416" t="s">
        <v>2236</v>
      </c>
      <c r="K2150" s="418" t="s">
        <v>2238</v>
      </c>
      <c r="L2150" s="416" t="s">
        <v>469</v>
      </c>
      <c r="M2150" s="316" t="s">
        <v>2348</v>
      </c>
      <c r="N2150" s="316" t="s">
        <v>1156</v>
      </c>
      <c r="O2150" s="415" t="s">
        <v>2200</v>
      </c>
      <c r="P2150" s="318" t="s">
        <v>1156</v>
      </c>
      <c r="Q2150" s="293" t="s">
        <v>2201</v>
      </c>
      <c r="R2150" s="293">
        <v>2</v>
      </c>
      <c r="S2150" s="517">
        <v>4500</v>
      </c>
      <c r="T2150" s="520" t="e">
        <f>+[1]!Tabla46[[#This Row],[Precio Unitario]]*[1]!Tabla46[[#This Row],[Cantidad de Insumos]]</f>
        <v>#REF!</v>
      </c>
      <c r="U2150" s="414">
        <v>239301</v>
      </c>
      <c r="V2150" s="328" t="s">
        <v>926</v>
      </c>
      <c r="W2150" s="420"/>
    </row>
    <row r="2151" spans="2:23" ht="18.75" hidden="1" customHeight="1" x14ac:dyDescent="0.2">
      <c r="B2151" s="419" t="e">
        <f>IF(Tabla46[[#This Row],[Tipos de Acciones]]="","",CONCATENATE(Tabla46[[#This Row],[POA]],".",Tabla46[[#This Row],[SRS]],".",Tabla46[[#This Row],[AREA]],".",Tabla46[[#This Row],[TIPO]]))</f>
        <v>#REF!</v>
      </c>
      <c r="C2151" s="419" t="e">
        <f>IF(Tabla46[[#This Row],[Tipos de Acciones]]="","",'Formulario PPGR1'!#REF!)</f>
        <v>#REF!</v>
      </c>
      <c r="D2151" s="419" t="e">
        <f>IF(Tabla46[[#This Row],[Tipos de Acciones]]="","",'Formulario PPGR1'!#REF!)</f>
        <v>#REF!</v>
      </c>
      <c r="E2151" s="419" t="e">
        <f>IF(Tabla46[[#This Row],[Tipos de Acciones]]="","",'Formulario PPGR1'!#REF!)</f>
        <v>#REF!</v>
      </c>
      <c r="F2151" s="419" t="e">
        <f>IF(Tabla46[[#This Row],[Tipos de Acciones]]="","",'Formulario PPGR1'!#REF!)</f>
        <v>#REF!</v>
      </c>
      <c r="G2151" s="416" t="s">
        <v>936</v>
      </c>
      <c r="H2151" s="416" t="s">
        <v>2221</v>
      </c>
      <c r="I2151" s="417" t="s">
        <v>2227</v>
      </c>
      <c r="J2151" s="416" t="s">
        <v>2227</v>
      </c>
      <c r="K2151" s="418" t="s">
        <v>2228</v>
      </c>
      <c r="L2151" s="416" t="s">
        <v>469</v>
      </c>
      <c r="M2151" s="316" t="s">
        <v>2348</v>
      </c>
      <c r="N2151" s="316" t="s">
        <v>1156</v>
      </c>
      <c r="O2151" s="415" t="s">
        <v>2200</v>
      </c>
      <c r="P2151" s="318" t="s">
        <v>1156</v>
      </c>
      <c r="Q2151" s="293" t="s">
        <v>2201</v>
      </c>
      <c r="R2151" s="293">
        <v>1</v>
      </c>
      <c r="S2151" s="517">
        <v>12836.04</v>
      </c>
      <c r="T2151" s="520" t="e">
        <f>+[1]!Tabla46[[#This Row],[Precio Unitario]]*[1]!Tabla46[[#This Row],[Cantidad de Insumos]]</f>
        <v>#REF!</v>
      </c>
      <c r="U2151" s="414">
        <v>239301</v>
      </c>
      <c r="V2151" s="328" t="s">
        <v>926</v>
      </c>
      <c r="W2151" s="420"/>
    </row>
    <row r="2152" spans="2:23" ht="18.75" customHeight="1" x14ac:dyDescent="0.2">
      <c r="B2152" s="419" t="e">
        <f>IF(Tabla46[[#This Row],[Tipos de Acciones]]="","",CONCATENATE(Tabla46[[#This Row],[POA]],".",Tabla46[[#This Row],[SRS]],".",Tabla46[[#This Row],[AREA]],".",Tabla46[[#This Row],[TIPO]]))</f>
        <v>#REF!</v>
      </c>
      <c r="C2152" s="419" t="e">
        <f>IF(Tabla46[[#This Row],[Tipos de Acciones]]="","",'Formulario PPGR1'!#REF!)</f>
        <v>#REF!</v>
      </c>
      <c r="D2152" s="419" t="e">
        <f>IF(Tabla46[[#This Row],[Tipos de Acciones]]="","",'Formulario PPGR1'!#REF!)</f>
        <v>#REF!</v>
      </c>
      <c r="E2152" s="419" t="e">
        <f>IF(Tabla46[[#This Row],[Tipos de Acciones]]="","",'Formulario PPGR1'!#REF!)</f>
        <v>#REF!</v>
      </c>
      <c r="F2152" s="419" t="e">
        <f>IF(Tabla46[[#This Row],[Tipos de Acciones]]="","",'Formulario PPGR1'!#REF!)</f>
        <v>#REF!</v>
      </c>
      <c r="G2152" s="416" t="s">
        <v>936</v>
      </c>
      <c r="H2152" s="416" t="s">
        <v>2221</v>
      </c>
      <c r="I2152" s="417" t="s">
        <v>2229</v>
      </c>
      <c r="J2152" s="416" t="s">
        <v>2229</v>
      </c>
      <c r="K2152" s="418" t="s">
        <v>2230</v>
      </c>
      <c r="L2152" s="416" t="s">
        <v>469</v>
      </c>
      <c r="M2152" s="316" t="s">
        <v>2348</v>
      </c>
      <c r="N2152" s="316" t="s">
        <v>1156</v>
      </c>
      <c r="O2152" s="415" t="s">
        <v>2200</v>
      </c>
      <c r="P2152" s="318" t="s">
        <v>1156</v>
      </c>
      <c r="Q2152" s="293" t="s">
        <v>2201</v>
      </c>
      <c r="R2152" s="293">
        <v>1</v>
      </c>
      <c r="S2152" s="517">
        <v>180000</v>
      </c>
      <c r="T2152" s="520" t="e">
        <f>+[1]!Tabla46[[#This Row],[Precio Unitario]]*[1]!Tabla46[[#This Row],[Cantidad de Insumos]]</f>
        <v>#REF!</v>
      </c>
      <c r="U2152" s="414">
        <v>263101</v>
      </c>
      <c r="V2152" s="328" t="s">
        <v>926</v>
      </c>
      <c r="W2152" s="420"/>
    </row>
    <row r="2153" spans="2:23" ht="18.75" hidden="1" customHeight="1" x14ac:dyDescent="0.2">
      <c r="B2153" s="419" t="e">
        <f>IF(Tabla46[[#This Row],[Tipos de Acciones]]="","",CONCATENATE(Tabla46[[#This Row],[POA]],".",Tabla46[[#This Row],[SRS]],".",Tabla46[[#This Row],[AREA]],".",Tabla46[[#This Row],[TIPO]]))</f>
        <v>#REF!</v>
      </c>
      <c r="C2153" s="419" t="e">
        <f>IF(Tabla46[[#This Row],[Tipos de Acciones]]="","",'Formulario PPGR1'!#REF!)</f>
        <v>#REF!</v>
      </c>
      <c r="D2153" s="419" t="e">
        <f>IF(Tabla46[[#This Row],[Tipos de Acciones]]="","",'Formulario PPGR1'!#REF!)</f>
        <v>#REF!</v>
      </c>
      <c r="E2153" s="419" t="e">
        <f>IF(Tabla46[[#This Row],[Tipos de Acciones]]="","",'Formulario PPGR1'!#REF!)</f>
        <v>#REF!</v>
      </c>
      <c r="F2153" s="419" t="e">
        <f>IF(Tabla46[[#This Row],[Tipos de Acciones]]="","",'Formulario PPGR1'!#REF!)</f>
        <v>#REF!</v>
      </c>
      <c r="G2153" s="416" t="s">
        <v>934</v>
      </c>
      <c r="H2153" s="416" t="s">
        <v>2206</v>
      </c>
      <c r="I2153" s="417" t="s">
        <v>2212</v>
      </c>
      <c r="J2153" s="416" t="s">
        <v>2212</v>
      </c>
      <c r="K2153" s="418" t="s">
        <v>2213</v>
      </c>
      <c r="L2153" s="416" t="s">
        <v>469</v>
      </c>
      <c r="M2153" s="316" t="s">
        <v>2348</v>
      </c>
      <c r="N2153" s="316" t="s">
        <v>1156</v>
      </c>
      <c r="O2153" s="415" t="s">
        <v>2200</v>
      </c>
      <c r="P2153" s="318" t="s">
        <v>1156</v>
      </c>
      <c r="Q2153" s="293" t="s">
        <v>2201</v>
      </c>
      <c r="R2153" s="293">
        <v>3</v>
      </c>
      <c r="S2153" s="517">
        <v>5000</v>
      </c>
      <c r="T2153" s="520" t="e">
        <f>+[1]!Tabla46[[#This Row],[Precio Unitario]]*[1]!Tabla46[[#This Row],[Cantidad de Insumos]]</f>
        <v>#REF!</v>
      </c>
      <c r="U2153" s="414">
        <v>261301</v>
      </c>
      <c r="V2153" s="328" t="s">
        <v>926</v>
      </c>
      <c r="W2153" s="420"/>
    </row>
    <row r="2154" spans="2:23" ht="18.75" hidden="1" customHeight="1" x14ac:dyDescent="0.2">
      <c r="B2154" s="419" t="e">
        <f>IF(Tabla46[[#This Row],[Tipos de Acciones]]="","",CONCATENATE(Tabla46[[#This Row],[POA]],".",Tabla46[[#This Row],[SRS]],".",Tabla46[[#This Row],[AREA]],".",Tabla46[[#This Row],[TIPO]]))</f>
        <v>#REF!</v>
      </c>
      <c r="C2154" s="419" t="e">
        <f>IF(Tabla46[[#This Row],[Tipos de Acciones]]="","",'Formulario PPGR1'!#REF!)</f>
        <v>#REF!</v>
      </c>
      <c r="D2154" s="419" t="e">
        <f>IF(Tabla46[[#This Row],[Tipos de Acciones]]="","",'Formulario PPGR1'!#REF!)</f>
        <v>#REF!</v>
      </c>
      <c r="E2154" s="419" t="e">
        <f>IF(Tabla46[[#This Row],[Tipos de Acciones]]="","",'Formulario PPGR1'!#REF!)</f>
        <v>#REF!</v>
      </c>
      <c r="F2154" s="419" t="e">
        <f>IF(Tabla46[[#This Row],[Tipos de Acciones]]="","",'Formulario PPGR1'!#REF!)</f>
        <v>#REF!</v>
      </c>
      <c r="G2154" s="416" t="s">
        <v>936</v>
      </c>
      <c r="H2154" s="416" t="s">
        <v>2215</v>
      </c>
      <c r="I2154" s="417" t="s">
        <v>2216</v>
      </c>
      <c r="J2154" s="416" t="s">
        <v>2216</v>
      </c>
      <c r="K2154" s="418" t="s">
        <v>2217</v>
      </c>
      <c r="L2154" s="416" t="s">
        <v>469</v>
      </c>
      <c r="M2154" s="316" t="s">
        <v>2348</v>
      </c>
      <c r="N2154" s="316" t="s">
        <v>1156</v>
      </c>
      <c r="O2154" s="415" t="s">
        <v>2200</v>
      </c>
      <c r="P2154" s="318" t="s">
        <v>1156</v>
      </c>
      <c r="Q2154" s="293" t="s">
        <v>2201</v>
      </c>
      <c r="R2154" s="293">
        <v>1</v>
      </c>
      <c r="S2154" s="517">
        <v>15000</v>
      </c>
      <c r="T2154" s="520" t="e">
        <f>+[1]!Tabla46[[#This Row],[Precio Unitario]]*[1]!Tabla46[[#This Row],[Cantidad de Insumos]]</f>
        <v>#REF!</v>
      </c>
      <c r="U2154" s="414">
        <v>239601</v>
      </c>
      <c r="V2154" s="328" t="s">
        <v>926</v>
      </c>
      <c r="W2154" s="420"/>
    </row>
    <row r="2155" spans="2:23" ht="18.75" hidden="1" customHeight="1" x14ac:dyDescent="0.2">
      <c r="B2155" s="419" t="e">
        <f>IF(Tabla46[[#This Row],[Tipos de Acciones]]="","",CONCATENATE(Tabla46[[#This Row],[POA]],".",Tabla46[[#This Row],[SRS]],".",Tabla46[[#This Row],[AREA]],".",Tabla46[[#This Row],[TIPO]]))</f>
        <v>#REF!</v>
      </c>
      <c r="C2155" s="419" t="e">
        <f>IF(Tabla46[[#This Row],[Tipos de Acciones]]="","",'Formulario PPGR1'!#REF!)</f>
        <v>#REF!</v>
      </c>
      <c r="D2155" s="419" t="e">
        <f>IF(Tabla46[[#This Row],[Tipos de Acciones]]="","",'Formulario PPGR1'!#REF!)</f>
        <v>#REF!</v>
      </c>
      <c r="E2155" s="419" t="e">
        <f>IF(Tabla46[[#This Row],[Tipos de Acciones]]="","",'Formulario PPGR1'!#REF!)</f>
        <v>#REF!</v>
      </c>
      <c r="F2155" s="419" t="e">
        <f>IF(Tabla46[[#This Row],[Tipos de Acciones]]="","",'Formulario PPGR1'!#REF!)</f>
        <v>#REF!</v>
      </c>
      <c r="G2155" s="416" t="s">
        <v>936</v>
      </c>
      <c r="H2155" s="416" t="s">
        <v>2221</v>
      </c>
      <c r="I2155" s="417" t="s">
        <v>2236</v>
      </c>
      <c r="J2155" s="416" t="s">
        <v>2236</v>
      </c>
      <c r="K2155" s="418" t="s">
        <v>2240</v>
      </c>
      <c r="L2155" s="416" t="s">
        <v>469</v>
      </c>
      <c r="M2155" s="316" t="s">
        <v>1144</v>
      </c>
      <c r="N2155" s="316" t="s">
        <v>1156</v>
      </c>
      <c r="O2155" s="415" t="s">
        <v>2200</v>
      </c>
      <c r="P2155" s="318" t="s">
        <v>1156</v>
      </c>
      <c r="Q2155" s="293" t="s">
        <v>2201</v>
      </c>
      <c r="R2155" s="293">
        <v>2</v>
      </c>
      <c r="S2155" s="517">
        <v>4500</v>
      </c>
      <c r="T2155" s="520" t="e">
        <f>+[1]!Tabla46[[#This Row],[Precio Unitario]]*[1]!Tabla46[[#This Row],[Cantidad de Insumos]]</f>
        <v>#REF!</v>
      </c>
      <c r="U2155" s="414">
        <v>239301</v>
      </c>
      <c r="V2155" s="328" t="s">
        <v>926</v>
      </c>
      <c r="W2155" s="420"/>
    </row>
    <row r="2156" spans="2:23" ht="18.75" hidden="1" customHeight="1" x14ac:dyDescent="0.2">
      <c r="B2156" s="419" t="e">
        <f>IF(Tabla46[[#This Row],[Tipos de Acciones]]="","",CONCATENATE(Tabla46[[#This Row],[POA]],".",Tabla46[[#This Row],[SRS]],".",Tabla46[[#This Row],[AREA]],".",Tabla46[[#This Row],[TIPO]]))</f>
        <v>#REF!</v>
      </c>
      <c r="C2156" s="419" t="e">
        <f>IF(Tabla46[[#This Row],[Tipos de Acciones]]="","",'Formulario PPGR1'!#REF!)</f>
        <v>#REF!</v>
      </c>
      <c r="D2156" s="419" t="e">
        <f>IF(Tabla46[[#This Row],[Tipos de Acciones]]="","",'Formulario PPGR1'!#REF!)</f>
        <v>#REF!</v>
      </c>
      <c r="E2156" s="419" t="e">
        <f>IF(Tabla46[[#This Row],[Tipos de Acciones]]="","",'Formulario PPGR1'!#REF!)</f>
        <v>#REF!</v>
      </c>
      <c r="F2156" s="419" t="e">
        <f>IF(Tabla46[[#This Row],[Tipos de Acciones]]="","",'Formulario PPGR1'!#REF!)</f>
        <v>#REF!</v>
      </c>
      <c r="G2156" s="416" t="s">
        <v>936</v>
      </c>
      <c r="H2156" s="416" t="s">
        <v>2221</v>
      </c>
      <c r="I2156" s="417" t="s">
        <v>2241</v>
      </c>
      <c r="J2156" s="416" t="s">
        <v>2241</v>
      </c>
      <c r="K2156" s="418" t="s">
        <v>2242</v>
      </c>
      <c r="L2156" s="416" t="s">
        <v>469</v>
      </c>
      <c r="M2156" s="316" t="s">
        <v>1144</v>
      </c>
      <c r="N2156" s="316" t="s">
        <v>1156</v>
      </c>
      <c r="O2156" s="415" t="s">
        <v>2200</v>
      </c>
      <c r="P2156" s="318" t="s">
        <v>1156</v>
      </c>
      <c r="Q2156" s="293" t="s">
        <v>2201</v>
      </c>
      <c r="R2156" s="293">
        <v>2</v>
      </c>
      <c r="S2156" s="517">
        <v>980</v>
      </c>
      <c r="T2156" s="520" t="e">
        <f>+[1]!Tabla46[[#This Row],[Precio Unitario]]*[1]!Tabla46[[#This Row],[Cantidad de Insumos]]</f>
        <v>#REF!</v>
      </c>
      <c r="U2156" s="414">
        <v>239301</v>
      </c>
      <c r="V2156" s="328" t="s">
        <v>926</v>
      </c>
      <c r="W2156" s="420"/>
    </row>
    <row r="2157" spans="2:23" ht="18.75" hidden="1" customHeight="1" x14ac:dyDescent="0.2">
      <c r="B2157" s="419" t="e">
        <f>IF(Tabla46[[#This Row],[Tipos de Acciones]]="","",CONCATENATE(Tabla46[[#This Row],[POA]],".",Tabla46[[#This Row],[SRS]],".",Tabla46[[#This Row],[AREA]],".",Tabla46[[#This Row],[TIPO]]))</f>
        <v>#REF!</v>
      </c>
      <c r="C2157" s="419" t="e">
        <f>IF(Tabla46[[#This Row],[Tipos de Acciones]]="","",'Formulario PPGR1'!#REF!)</f>
        <v>#REF!</v>
      </c>
      <c r="D2157" s="419" t="e">
        <f>IF(Tabla46[[#This Row],[Tipos de Acciones]]="","",'Formulario PPGR1'!#REF!)</f>
        <v>#REF!</v>
      </c>
      <c r="E2157" s="419" t="e">
        <f>IF(Tabla46[[#This Row],[Tipos de Acciones]]="","",'Formulario PPGR1'!#REF!)</f>
        <v>#REF!</v>
      </c>
      <c r="F2157" s="419" t="e">
        <f>IF(Tabla46[[#This Row],[Tipos de Acciones]]="","",'Formulario PPGR1'!#REF!)</f>
        <v>#REF!</v>
      </c>
      <c r="G2157" s="416" t="s">
        <v>936</v>
      </c>
      <c r="H2157" s="416" t="s">
        <v>2221</v>
      </c>
      <c r="I2157" s="417" t="s">
        <v>2241</v>
      </c>
      <c r="J2157" s="416" t="s">
        <v>2241</v>
      </c>
      <c r="K2157" s="418" t="s">
        <v>2243</v>
      </c>
      <c r="L2157" s="416" t="s">
        <v>469</v>
      </c>
      <c r="M2157" s="316" t="s">
        <v>1144</v>
      </c>
      <c r="N2157" s="316" t="s">
        <v>1156</v>
      </c>
      <c r="O2157" s="415" t="s">
        <v>2200</v>
      </c>
      <c r="P2157" s="318" t="s">
        <v>1156</v>
      </c>
      <c r="Q2157" s="293" t="s">
        <v>2201</v>
      </c>
      <c r="R2157" s="293">
        <v>2</v>
      </c>
      <c r="S2157" s="517">
        <v>3520</v>
      </c>
      <c r="T2157" s="520" t="e">
        <f>+[1]!Tabla46[[#This Row],[Precio Unitario]]*[1]!Tabla46[[#This Row],[Cantidad de Insumos]]</f>
        <v>#REF!</v>
      </c>
      <c r="U2157" s="414">
        <v>239301</v>
      </c>
      <c r="V2157" s="328" t="s">
        <v>926</v>
      </c>
      <c r="W2157" s="420"/>
    </row>
    <row r="2158" spans="2:23" ht="18.75" hidden="1" customHeight="1" x14ac:dyDescent="0.2">
      <c r="B2158" s="419" t="e">
        <f>IF(Tabla46[[#This Row],[Tipos de Acciones]]="","",CONCATENATE(Tabla46[[#This Row],[POA]],".",Tabla46[[#This Row],[SRS]],".",Tabla46[[#This Row],[AREA]],".",Tabla46[[#This Row],[TIPO]]))</f>
        <v>#REF!</v>
      </c>
      <c r="C2158" s="419" t="e">
        <f>IF(Tabla46[[#This Row],[Tipos de Acciones]]="","",'Formulario PPGR1'!#REF!)</f>
        <v>#REF!</v>
      </c>
      <c r="D2158" s="419" t="e">
        <f>IF(Tabla46[[#This Row],[Tipos de Acciones]]="","",'Formulario PPGR1'!#REF!)</f>
        <v>#REF!</v>
      </c>
      <c r="E2158" s="419" t="e">
        <f>IF(Tabla46[[#This Row],[Tipos de Acciones]]="","",'Formulario PPGR1'!#REF!)</f>
        <v>#REF!</v>
      </c>
      <c r="F2158" s="419" t="e">
        <f>IF(Tabla46[[#This Row],[Tipos de Acciones]]="","",'Formulario PPGR1'!#REF!)</f>
        <v>#REF!</v>
      </c>
      <c r="G2158" s="416" t="s">
        <v>936</v>
      </c>
      <c r="H2158" s="416" t="s">
        <v>2221</v>
      </c>
      <c r="I2158" s="417" t="s">
        <v>2244</v>
      </c>
      <c r="J2158" s="416" t="s">
        <v>2244</v>
      </c>
      <c r="K2158" s="418" t="s">
        <v>2245</v>
      </c>
      <c r="L2158" s="416" t="s">
        <v>469</v>
      </c>
      <c r="M2158" s="316" t="s">
        <v>1144</v>
      </c>
      <c r="N2158" s="316" t="s">
        <v>1156</v>
      </c>
      <c r="O2158" s="415" t="s">
        <v>2200</v>
      </c>
      <c r="P2158" s="318" t="s">
        <v>1156</v>
      </c>
      <c r="Q2158" s="293" t="s">
        <v>2201</v>
      </c>
      <c r="R2158" s="293">
        <v>1</v>
      </c>
      <c r="S2158" s="517">
        <v>14666.65</v>
      </c>
      <c r="T2158" s="520" t="e">
        <f>+[1]!Tabla46[[#This Row],[Precio Unitario]]*[1]!Tabla46[[#This Row],[Cantidad de Insumos]]</f>
        <v>#REF!</v>
      </c>
      <c r="U2158" s="414">
        <v>239601</v>
      </c>
      <c r="V2158" s="328" t="s">
        <v>926</v>
      </c>
      <c r="W2158" s="420"/>
    </row>
    <row r="2159" spans="2:23" ht="18.75" hidden="1" customHeight="1" x14ac:dyDescent="0.2">
      <c r="B2159" s="419" t="e">
        <f>IF(Tabla46[[#This Row],[Tipos de Acciones]]="","",CONCATENATE(Tabla46[[#This Row],[POA]],".",Tabla46[[#This Row],[SRS]],".",Tabla46[[#This Row],[AREA]],".",Tabla46[[#This Row],[TIPO]]))</f>
        <v>#REF!</v>
      </c>
      <c r="C2159" s="419" t="e">
        <f>IF(Tabla46[[#This Row],[Tipos de Acciones]]="","",'Formulario PPGR1'!#REF!)</f>
        <v>#REF!</v>
      </c>
      <c r="D2159" s="419" t="e">
        <f>IF(Tabla46[[#This Row],[Tipos de Acciones]]="","",'Formulario PPGR1'!#REF!)</f>
        <v>#REF!</v>
      </c>
      <c r="E2159" s="419" t="e">
        <f>IF(Tabla46[[#This Row],[Tipos de Acciones]]="","",'Formulario PPGR1'!#REF!)</f>
        <v>#REF!</v>
      </c>
      <c r="F2159" s="419" t="e">
        <f>IF(Tabla46[[#This Row],[Tipos de Acciones]]="","",'Formulario PPGR1'!#REF!)</f>
        <v>#REF!</v>
      </c>
      <c r="G2159" s="416" t="s">
        <v>936</v>
      </c>
      <c r="H2159" s="416" t="s">
        <v>2221</v>
      </c>
      <c r="I2159" s="417" t="s">
        <v>2246</v>
      </c>
      <c r="J2159" s="416" t="s">
        <v>2246</v>
      </c>
      <c r="K2159" s="418" t="s">
        <v>2247</v>
      </c>
      <c r="L2159" s="416" t="s">
        <v>469</v>
      </c>
      <c r="M2159" s="316" t="s">
        <v>1144</v>
      </c>
      <c r="N2159" s="316" t="s">
        <v>1156</v>
      </c>
      <c r="O2159" s="415" t="s">
        <v>2200</v>
      </c>
      <c r="P2159" s="318" t="s">
        <v>1156</v>
      </c>
      <c r="Q2159" s="293" t="s">
        <v>2201</v>
      </c>
      <c r="R2159" s="293">
        <v>1</v>
      </c>
      <c r="S2159" s="517">
        <v>257712</v>
      </c>
      <c r="T2159" s="520" t="e">
        <f>+[1]!Tabla46[[#This Row],[Precio Unitario]]*[1]!Tabla46[[#This Row],[Cantidad de Insumos]]</f>
        <v>#REF!</v>
      </c>
      <c r="U2159" s="414">
        <v>261401</v>
      </c>
      <c r="V2159" s="328" t="s">
        <v>926</v>
      </c>
      <c r="W2159" s="420"/>
    </row>
    <row r="2160" spans="2:23" ht="18.75" hidden="1" customHeight="1" x14ac:dyDescent="0.2">
      <c r="B2160" s="419" t="e">
        <f>IF(Tabla46[[#This Row],[Tipos de Acciones]]="","",CONCATENATE(Tabla46[[#This Row],[POA]],".",Tabla46[[#This Row],[SRS]],".",Tabla46[[#This Row],[AREA]],".",Tabla46[[#This Row],[TIPO]]))</f>
        <v>#REF!</v>
      </c>
      <c r="C2160" s="419" t="e">
        <f>IF(Tabla46[[#This Row],[Tipos de Acciones]]="","",'Formulario PPGR1'!#REF!)</f>
        <v>#REF!</v>
      </c>
      <c r="D2160" s="419" t="e">
        <f>IF(Tabla46[[#This Row],[Tipos de Acciones]]="","",'Formulario PPGR1'!#REF!)</f>
        <v>#REF!</v>
      </c>
      <c r="E2160" s="419" t="e">
        <f>IF(Tabla46[[#This Row],[Tipos de Acciones]]="","",'Formulario PPGR1'!#REF!)</f>
        <v>#REF!</v>
      </c>
      <c r="F2160" s="419" t="e">
        <f>IF(Tabla46[[#This Row],[Tipos de Acciones]]="","",'Formulario PPGR1'!#REF!)</f>
        <v>#REF!</v>
      </c>
      <c r="G2160" s="416" t="s">
        <v>936</v>
      </c>
      <c r="H2160" s="416" t="s">
        <v>2209</v>
      </c>
      <c r="I2160" s="417" t="s">
        <v>2200</v>
      </c>
      <c r="J2160" s="416" t="s">
        <v>2248</v>
      </c>
      <c r="K2160" s="418" t="s">
        <v>2248</v>
      </c>
      <c r="L2160" s="416" t="s">
        <v>469</v>
      </c>
      <c r="M2160" s="316" t="s">
        <v>1144</v>
      </c>
      <c r="N2160" s="316" t="s">
        <v>1156</v>
      </c>
      <c r="O2160" s="415" t="s">
        <v>2200</v>
      </c>
      <c r="P2160" s="318" t="s">
        <v>1156</v>
      </c>
      <c r="Q2160" s="293" t="s">
        <v>2201</v>
      </c>
      <c r="R2160" s="293">
        <v>1</v>
      </c>
      <c r="S2160" s="517">
        <v>30000</v>
      </c>
      <c r="T2160" s="520" t="e">
        <f>+[1]!Tabla46[[#This Row],[Precio Unitario]]*[1]!Tabla46[[#This Row],[Cantidad de Insumos]]</f>
        <v>#REF!</v>
      </c>
      <c r="U2160" s="414">
        <v>265801</v>
      </c>
      <c r="V2160" s="328" t="s">
        <v>926</v>
      </c>
      <c r="W2160" s="420"/>
    </row>
    <row r="2161" spans="2:23" ht="18.75" hidden="1" customHeight="1" x14ac:dyDescent="0.2">
      <c r="B2161" s="419" t="e">
        <f>IF(Tabla46[[#This Row],[Tipos de Acciones]]="","",CONCATENATE(Tabla46[[#This Row],[POA]],".",Tabla46[[#This Row],[SRS]],".",Tabla46[[#This Row],[AREA]],".",Tabla46[[#This Row],[TIPO]]))</f>
        <v>#REF!</v>
      </c>
      <c r="C2161" s="419" t="e">
        <f>IF(Tabla46[[#This Row],[Tipos de Acciones]]="","",'Formulario PPGR1'!#REF!)</f>
        <v>#REF!</v>
      </c>
      <c r="D2161" s="419" t="e">
        <f>IF(Tabla46[[#This Row],[Tipos de Acciones]]="","",'Formulario PPGR1'!#REF!)</f>
        <v>#REF!</v>
      </c>
      <c r="E2161" s="419" t="e">
        <f>IF(Tabla46[[#This Row],[Tipos de Acciones]]="","",'Formulario PPGR1'!#REF!)</f>
        <v>#REF!</v>
      </c>
      <c r="F2161" s="419" t="e">
        <f>IF(Tabla46[[#This Row],[Tipos de Acciones]]="","",'Formulario PPGR1'!#REF!)</f>
        <v>#REF!</v>
      </c>
      <c r="G2161" s="416" t="s">
        <v>934</v>
      </c>
      <c r="H2161" s="416" t="s">
        <v>2209</v>
      </c>
      <c r="I2161" s="417" t="s">
        <v>2200</v>
      </c>
      <c r="J2161" s="416" t="s">
        <v>2248</v>
      </c>
      <c r="K2161" s="418" t="s">
        <v>2248</v>
      </c>
      <c r="L2161" s="416" t="s">
        <v>469</v>
      </c>
      <c r="M2161" s="316" t="s">
        <v>1144</v>
      </c>
      <c r="N2161" s="316" t="s">
        <v>1156</v>
      </c>
      <c r="O2161" s="415" t="s">
        <v>2200</v>
      </c>
      <c r="P2161" s="318" t="s">
        <v>1156</v>
      </c>
      <c r="Q2161" s="293" t="s">
        <v>2201</v>
      </c>
      <c r="R2161" s="293">
        <v>3</v>
      </c>
      <c r="S2161" s="517">
        <v>5000</v>
      </c>
      <c r="T2161" s="520" t="e">
        <f>+[1]!Tabla46[[#This Row],[Precio Unitario]]*[1]!Tabla46[[#This Row],[Cantidad de Insumos]]</f>
        <v>#REF!</v>
      </c>
      <c r="U2161" s="414">
        <v>265801</v>
      </c>
      <c r="V2161" s="328" t="s">
        <v>926</v>
      </c>
      <c r="W2161" s="420"/>
    </row>
    <row r="2162" spans="2:23" ht="18.75" hidden="1" customHeight="1" x14ac:dyDescent="0.2">
      <c r="B2162" s="419" t="e">
        <f>IF(Tabla46[[#This Row],[Tipos de Acciones]]="","",CONCATENATE(Tabla46[[#This Row],[POA]],".",Tabla46[[#This Row],[SRS]],".",Tabla46[[#This Row],[AREA]],".",Tabla46[[#This Row],[TIPO]]))</f>
        <v>#REF!</v>
      </c>
      <c r="C2162" s="419" t="e">
        <f>IF(Tabla46[[#This Row],[Tipos de Acciones]]="","",'Formulario PPGR1'!#REF!)</f>
        <v>#REF!</v>
      </c>
      <c r="D2162" s="419" t="e">
        <f>IF(Tabla46[[#This Row],[Tipos de Acciones]]="","",'Formulario PPGR1'!#REF!)</f>
        <v>#REF!</v>
      </c>
      <c r="E2162" s="419" t="e">
        <f>IF(Tabla46[[#This Row],[Tipos de Acciones]]="","",'Formulario PPGR1'!#REF!)</f>
        <v>#REF!</v>
      </c>
      <c r="F2162" s="419" t="e">
        <f>IF(Tabla46[[#This Row],[Tipos de Acciones]]="","",'Formulario PPGR1'!#REF!)</f>
        <v>#REF!</v>
      </c>
      <c r="G2162" s="416" t="s">
        <v>936</v>
      </c>
      <c r="H2162" s="416" t="s">
        <v>2221</v>
      </c>
      <c r="I2162" s="417" t="s">
        <v>2233</v>
      </c>
      <c r="J2162" s="416" t="s">
        <v>2234</v>
      </c>
      <c r="K2162" s="418" t="s">
        <v>2235</v>
      </c>
      <c r="L2162" s="416" t="s">
        <v>469</v>
      </c>
      <c r="M2162" s="316" t="s">
        <v>1144</v>
      </c>
      <c r="N2162" s="316" t="s">
        <v>1156</v>
      </c>
      <c r="O2162" s="415" t="s">
        <v>2200</v>
      </c>
      <c r="P2162" s="318" t="s">
        <v>1156</v>
      </c>
      <c r="Q2162" s="293" t="s">
        <v>2201</v>
      </c>
      <c r="R2162" s="293">
        <v>1</v>
      </c>
      <c r="S2162" s="517">
        <v>8270</v>
      </c>
      <c r="T2162" s="520" t="e">
        <f>+[1]!Tabla46[[#This Row],[Precio Unitario]]*[1]!Tabla46[[#This Row],[Cantidad de Insumos]]</f>
        <v>#REF!</v>
      </c>
      <c r="U2162" s="414">
        <v>239301</v>
      </c>
      <c r="V2162" s="328" t="s">
        <v>926</v>
      </c>
      <c r="W2162" s="420"/>
    </row>
    <row r="2163" spans="2:23" ht="18.75" hidden="1" customHeight="1" x14ac:dyDescent="0.2">
      <c r="B2163" s="419" t="e">
        <f>IF(Tabla46[[#This Row],[Tipos de Acciones]]="","",CONCATENATE(Tabla46[[#This Row],[POA]],".",Tabla46[[#This Row],[SRS]],".",Tabla46[[#This Row],[AREA]],".",Tabla46[[#This Row],[TIPO]]))</f>
        <v>#REF!</v>
      </c>
      <c r="C2163" s="419" t="e">
        <f>IF(Tabla46[[#This Row],[Tipos de Acciones]]="","",'Formulario PPGR1'!#REF!)</f>
        <v>#REF!</v>
      </c>
      <c r="D2163" s="419" t="e">
        <f>IF(Tabla46[[#This Row],[Tipos de Acciones]]="","",'Formulario PPGR1'!#REF!)</f>
        <v>#REF!</v>
      </c>
      <c r="E2163" s="419" t="e">
        <f>IF(Tabla46[[#This Row],[Tipos de Acciones]]="","",'Formulario PPGR1'!#REF!)</f>
        <v>#REF!</v>
      </c>
      <c r="F2163" s="419" t="e">
        <f>IF(Tabla46[[#This Row],[Tipos de Acciones]]="","",'Formulario PPGR1'!#REF!)</f>
        <v>#REF!</v>
      </c>
      <c r="G2163" s="416" t="s">
        <v>936</v>
      </c>
      <c r="H2163" s="416" t="s">
        <v>2221</v>
      </c>
      <c r="I2163" s="417" t="s">
        <v>2233</v>
      </c>
      <c r="J2163" s="416" t="s">
        <v>2234</v>
      </c>
      <c r="K2163" s="418" t="s">
        <v>2251</v>
      </c>
      <c r="L2163" s="416" t="s">
        <v>469</v>
      </c>
      <c r="M2163" s="316" t="s">
        <v>1144</v>
      </c>
      <c r="N2163" s="316" t="s">
        <v>1156</v>
      </c>
      <c r="O2163" s="415" t="s">
        <v>2200</v>
      </c>
      <c r="P2163" s="318" t="s">
        <v>1156</v>
      </c>
      <c r="Q2163" s="293" t="s">
        <v>2201</v>
      </c>
      <c r="R2163" s="293">
        <v>1</v>
      </c>
      <c r="S2163" s="517">
        <v>8270</v>
      </c>
      <c r="T2163" s="520" t="e">
        <f>+[1]!Tabla46[[#This Row],[Precio Unitario]]*[1]!Tabla46[[#This Row],[Cantidad de Insumos]]</f>
        <v>#REF!</v>
      </c>
      <c r="U2163" s="414">
        <v>239301</v>
      </c>
      <c r="V2163" s="328" t="s">
        <v>926</v>
      </c>
      <c r="W2163" s="420"/>
    </row>
    <row r="2164" spans="2:23" ht="18.75" hidden="1" customHeight="1" x14ac:dyDescent="0.2">
      <c r="B2164" s="419" t="e">
        <f>IF(Tabla46[[#This Row],[Tipos de Acciones]]="","",CONCATENATE(Tabla46[[#This Row],[POA]],".",Tabla46[[#This Row],[SRS]],".",Tabla46[[#This Row],[AREA]],".",Tabla46[[#This Row],[TIPO]]))</f>
        <v>#REF!</v>
      </c>
      <c r="C2164" s="419" t="e">
        <f>IF(Tabla46[[#This Row],[Tipos de Acciones]]="","",'Formulario PPGR1'!#REF!)</f>
        <v>#REF!</v>
      </c>
      <c r="D2164" s="419" t="e">
        <f>IF(Tabla46[[#This Row],[Tipos de Acciones]]="","",'Formulario PPGR1'!#REF!)</f>
        <v>#REF!</v>
      </c>
      <c r="E2164" s="419" t="e">
        <f>IF(Tabla46[[#This Row],[Tipos de Acciones]]="","",'Formulario PPGR1'!#REF!)</f>
        <v>#REF!</v>
      </c>
      <c r="F2164" s="419" t="e">
        <f>IF(Tabla46[[#This Row],[Tipos de Acciones]]="","",'Formulario PPGR1'!#REF!)</f>
        <v>#REF!</v>
      </c>
      <c r="G2164" s="416" t="s">
        <v>936</v>
      </c>
      <c r="H2164" s="416" t="s">
        <v>2206</v>
      </c>
      <c r="I2164" s="417" t="s">
        <v>2212</v>
      </c>
      <c r="J2164" s="416" t="s">
        <v>2212</v>
      </c>
      <c r="K2164" s="418" t="s">
        <v>2213</v>
      </c>
      <c r="L2164" s="416" t="s">
        <v>469</v>
      </c>
      <c r="M2164" s="316" t="s">
        <v>1144</v>
      </c>
      <c r="N2164" s="316" t="s">
        <v>1156</v>
      </c>
      <c r="O2164" s="415" t="s">
        <v>2200</v>
      </c>
      <c r="P2164" s="318" t="s">
        <v>1156</v>
      </c>
      <c r="Q2164" s="293" t="s">
        <v>2201</v>
      </c>
      <c r="R2164" s="293">
        <v>1</v>
      </c>
      <c r="S2164" s="517">
        <v>56050</v>
      </c>
      <c r="T2164" s="520" t="e">
        <f>+[1]!Tabla46[[#This Row],[Precio Unitario]]*[1]!Tabla46[[#This Row],[Cantidad de Insumos]]</f>
        <v>#REF!</v>
      </c>
      <c r="U2164" s="414">
        <v>261301</v>
      </c>
      <c r="V2164" s="328" t="s">
        <v>926</v>
      </c>
      <c r="W2164" s="420"/>
    </row>
    <row r="2165" spans="2:23" ht="18.75" hidden="1" customHeight="1" x14ac:dyDescent="0.2">
      <c r="B2165" s="419" t="e">
        <f>IF(Tabla46[[#This Row],[Tipos de Acciones]]="","",CONCATENATE(Tabla46[[#This Row],[POA]],".",Tabla46[[#This Row],[SRS]],".",Tabla46[[#This Row],[AREA]],".",Tabla46[[#This Row],[TIPO]]))</f>
        <v>#REF!</v>
      </c>
      <c r="C2165" s="419" t="e">
        <f>IF(Tabla46[[#This Row],[Tipos de Acciones]]="","",'Formulario PPGR1'!#REF!)</f>
        <v>#REF!</v>
      </c>
      <c r="D2165" s="419" t="e">
        <f>IF(Tabla46[[#This Row],[Tipos de Acciones]]="","",'Formulario PPGR1'!#REF!)</f>
        <v>#REF!</v>
      </c>
      <c r="E2165" s="419" t="e">
        <f>IF(Tabla46[[#This Row],[Tipos de Acciones]]="","",'Formulario PPGR1'!#REF!)</f>
        <v>#REF!</v>
      </c>
      <c r="F2165" s="419" t="e">
        <f>IF(Tabla46[[#This Row],[Tipos de Acciones]]="","",'Formulario PPGR1'!#REF!)</f>
        <v>#REF!</v>
      </c>
      <c r="G2165" s="416" t="s">
        <v>934</v>
      </c>
      <c r="H2165" s="416" t="s">
        <v>2206</v>
      </c>
      <c r="I2165" s="417" t="s">
        <v>2212</v>
      </c>
      <c r="J2165" s="416" t="s">
        <v>2212</v>
      </c>
      <c r="K2165" s="418" t="s">
        <v>2213</v>
      </c>
      <c r="L2165" s="416" t="s">
        <v>469</v>
      </c>
      <c r="M2165" s="316" t="s">
        <v>1144</v>
      </c>
      <c r="N2165" s="316" t="s">
        <v>1156</v>
      </c>
      <c r="O2165" s="415" t="s">
        <v>2200</v>
      </c>
      <c r="P2165" s="318" t="s">
        <v>1156</v>
      </c>
      <c r="Q2165" s="293" t="s">
        <v>2201</v>
      </c>
      <c r="R2165" s="293">
        <v>3</v>
      </c>
      <c r="S2165" s="517">
        <v>5000</v>
      </c>
      <c r="T2165" s="520" t="e">
        <f>+[1]!Tabla46[[#This Row],[Precio Unitario]]*[1]!Tabla46[[#This Row],[Cantidad de Insumos]]</f>
        <v>#REF!</v>
      </c>
      <c r="U2165" s="414">
        <v>261301</v>
      </c>
      <c r="V2165" s="328" t="s">
        <v>926</v>
      </c>
      <c r="W2165" s="420"/>
    </row>
    <row r="2166" spans="2:23" ht="18.75" hidden="1" customHeight="1" x14ac:dyDescent="0.2">
      <c r="B2166" s="419" t="e">
        <f>IF(Tabla46[[#This Row],[Tipos de Acciones]]="","",CONCATENATE(Tabla46[[#This Row],[POA]],".",Tabla46[[#This Row],[SRS]],".",Tabla46[[#This Row],[AREA]],".",Tabla46[[#This Row],[TIPO]]))</f>
        <v>#REF!</v>
      </c>
      <c r="C2166" s="419" t="e">
        <f>IF(Tabla46[[#This Row],[Tipos de Acciones]]="","",'Formulario PPGR1'!#REF!)</f>
        <v>#REF!</v>
      </c>
      <c r="D2166" s="419" t="e">
        <f>IF(Tabla46[[#This Row],[Tipos de Acciones]]="","",'Formulario PPGR1'!#REF!)</f>
        <v>#REF!</v>
      </c>
      <c r="E2166" s="419" t="e">
        <f>IF(Tabla46[[#This Row],[Tipos de Acciones]]="","",'Formulario PPGR1'!#REF!)</f>
        <v>#REF!</v>
      </c>
      <c r="F2166" s="419" t="e">
        <f>IF(Tabla46[[#This Row],[Tipos de Acciones]]="","",'Formulario PPGR1'!#REF!)</f>
        <v>#REF!</v>
      </c>
      <c r="G2166" s="416" t="s">
        <v>936</v>
      </c>
      <c r="H2166" s="416" t="s">
        <v>2215</v>
      </c>
      <c r="I2166" s="417" t="s">
        <v>2216</v>
      </c>
      <c r="J2166" s="416" t="s">
        <v>2216</v>
      </c>
      <c r="K2166" s="418" t="s">
        <v>2217</v>
      </c>
      <c r="L2166" s="416" t="s">
        <v>469</v>
      </c>
      <c r="M2166" s="316" t="s">
        <v>1144</v>
      </c>
      <c r="N2166" s="316" t="s">
        <v>1156</v>
      </c>
      <c r="O2166" s="415" t="s">
        <v>2200</v>
      </c>
      <c r="P2166" s="318" t="s">
        <v>1156</v>
      </c>
      <c r="Q2166" s="293" t="s">
        <v>2201</v>
      </c>
      <c r="R2166" s="293">
        <v>1</v>
      </c>
      <c r="S2166" s="517">
        <v>15000</v>
      </c>
      <c r="T2166" s="520" t="e">
        <f>+[1]!Tabla46[[#This Row],[Precio Unitario]]*[1]!Tabla46[[#This Row],[Cantidad de Insumos]]</f>
        <v>#REF!</v>
      </c>
      <c r="U2166" s="414">
        <v>239601</v>
      </c>
      <c r="V2166" s="328" t="s">
        <v>926</v>
      </c>
      <c r="W2166" s="420"/>
    </row>
    <row r="2167" spans="2:23" ht="18.75" hidden="1" customHeight="1" x14ac:dyDescent="0.2">
      <c r="B2167" s="419" t="e">
        <f>IF(Tabla46[[#This Row],[Tipos de Acciones]]="","",CONCATENATE(Tabla46[[#This Row],[POA]],".",Tabla46[[#This Row],[SRS]],".",Tabla46[[#This Row],[AREA]],".",Tabla46[[#This Row],[TIPO]]))</f>
        <v>#REF!</v>
      </c>
      <c r="C2167" s="419" t="e">
        <f>IF(Tabla46[[#This Row],[Tipos de Acciones]]="","",'Formulario PPGR1'!#REF!)</f>
        <v>#REF!</v>
      </c>
      <c r="D2167" s="419" t="e">
        <f>IF(Tabla46[[#This Row],[Tipos de Acciones]]="","",'Formulario PPGR1'!#REF!)</f>
        <v>#REF!</v>
      </c>
      <c r="E2167" s="419" t="e">
        <f>IF(Tabla46[[#This Row],[Tipos de Acciones]]="","",'Formulario PPGR1'!#REF!)</f>
        <v>#REF!</v>
      </c>
      <c r="F2167" s="419" t="e">
        <f>IF(Tabla46[[#This Row],[Tipos de Acciones]]="","",'Formulario PPGR1'!#REF!)</f>
        <v>#REF!</v>
      </c>
      <c r="G2167" s="416" t="s">
        <v>936</v>
      </c>
      <c r="H2167" s="416" t="s">
        <v>2218</v>
      </c>
      <c r="I2167" s="417" t="s">
        <v>2219</v>
      </c>
      <c r="J2167" s="416" t="s">
        <v>2219</v>
      </c>
      <c r="K2167" s="418" t="s">
        <v>2220</v>
      </c>
      <c r="L2167" s="416" t="s">
        <v>469</v>
      </c>
      <c r="M2167" s="316" t="s">
        <v>1144</v>
      </c>
      <c r="N2167" s="316" t="s">
        <v>1156</v>
      </c>
      <c r="O2167" s="415" t="s">
        <v>2200</v>
      </c>
      <c r="P2167" s="318" t="s">
        <v>1156</v>
      </c>
      <c r="Q2167" s="293" t="s">
        <v>2201</v>
      </c>
      <c r="R2167" s="293">
        <v>2</v>
      </c>
      <c r="S2167" s="517">
        <v>8600</v>
      </c>
      <c r="T2167" s="520" t="e">
        <f>+[1]!Tabla46[[#This Row],[Precio Unitario]]*[1]!Tabla46[[#This Row],[Cantidad de Insumos]]</f>
        <v>#REF!</v>
      </c>
      <c r="U2167" s="414">
        <v>239601</v>
      </c>
      <c r="V2167" s="328" t="s">
        <v>926</v>
      </c>
      <c r="W2167" s="420"/>
    </row>
    <row r="2168" spans="2:23" ht="18.75" hidden="1" customHeight="1" x14ac:dyDescent="0.2">
      <c r="B2168" s="419" t="e">
        <f>IF(Tabla46[[#This Row],[Tipos de Acciones]]="","",CONCATENATE(Tabla46[[#This Row],[POA]],".",Tabla46[[#This Row],[SRS]],".",Tabla46[[#This Row],[AREA]],".",Tabla46[[#This Row],[TIPO]]))</f>
        <v>#REF!</v>
      </c>
      <c r="C2168" s="419" t="e">
        <f>IF(Tabla46[[#This Row],[Tipos de Acciones]]="","",'Formulario PPGR1'!#REF!)</f>
        <v>#REF!</v>
      </c>
      <c r="D2168" s="419" t="e">
        <f>IF(Tabla46[[#This Row],[Tipos de Acciones]]="","",'Formulario PPGR1'!#REF!)</f>
        <v>#REF!</v>
      </c>
      <c r="E2168" s="419" t="e">
        <f>IF(Tabla46[[#This Row],[Tipos de Acciones]]="","",'Formulario PPGR1'!#REF!)</f>
        <v>#REF!</v>
      </c>
      <c r="F2168" s="419" t="e">
        <f>IF(Tabla46[[#This Row],[Tipos de Acciones]]="","",'Formulario PPGR1'!#REF!)</f>
        <v>#REF!</v>
      </c>
      <c r="G2168" s="416" t="s">
        <v>936</v>
      </c>
      <c r="H2168" s="416" t="s">
        <v>2221</v>
      </c>
      <c r="I2168" s="417" t="s">
        <v>2222</v>
      </c>
      <c r="J2168" s="416" t="s">
        <v>2222</v>
      </c>
      <c r="K2168" s="418" t="s">
        <v>2223</v>
      </c>
      <c r="L2168" s="416" t="s">
        <v>469</v>
      </c>
      <c r="M2168" s="316" t="s">
        <v>1144</v>
      </c>
      <c r="N2168" s="316" t="s">
        <v>1156</v>
      </c>
      <c r="O2168" s="415" t="s">
        <v>2200</v>
      </c>
      <c r="P2168" s="318" t="s">
        <v>1156</v>
      </c>
      <c r="Q2168" s="293" t="s">
        <v>2201</v>
      </c>
      <c r="R2168" s="293">
        <v>2</v>
      </c>
      <c r="S2168" s="517">
        <v>43660</v>
      </c>
      <c r="T2168" s="520" t="e">
        <f>+[1]!Tabla46[[#This Row],[Precio Unitario]]*[1]!Tabla46[[#This Row],[Cantidad de Insumos]]</f>
        <v>#REF!</v>
      </c>
      <c r="U2168" s="414">
        <v>261901</v>
      </c>
      <c r="V2168" s="328" t="s">
        <v>926</v>
      </c>
      <c r="W2168" s="420"/>
    </row>
    <row r="2169" spans="2:23" ht="18.75" hidden="1" customHeight="1" x14ac:dyDescent="0.2">
      <c r="B2169" s="419" t="e">
        <f>IF(Tabla46[[#This Row],[Tipos de Acciones]]="","",CONCATENATE(Tabla46[[#This Row],[POA]],".",Tabla46[[#This Row],[SRS]],".",Tabla46[[#This Row],[AREA]],".",Tabla46[[#This Row],[TIPO]]))</f>
        <v>#REF!</v>
      </c>
      <c r="C2169" s="419" t="e">
        <f>IF(Tabla46[[#This Row],[Tipos de Acciones]]="","",'Formulario PPGR1'!#REF!)</f>
        <v>#REF!</v>
      </c>
      <c r="D2169" s="419" t="e">
        <f>IF(Tabla46[[#This Row],[Tipos de Acciones]]="","",'Formulario PPGR1'!#REF!)</f>
        <v>#REF!</v>
      </c>
      <c r="E2169" s="419" t="e">
        <f>IF(Tabla46[[#This Row],[Tipos de Acciones]]="","",'Formulario PPGR1'!#REF!)</f>
        <v>#REF!</v>
      </c>
      <c r="F2169" s="419" t="e">
        <f>IF(Tabla46[[#This Row],[Tipos de Acciones]]="","",'Formulario PPGR1'!#REF!)</f>
        <v>#REF!</v>
      </c>
      <c r="G2169" s="416" t="s">
        <v>936</v>
      </c>
      <c r="H2169" s="416" t="s">
        <v>2221</v>
      </c>
      <c r="I2169" s="417" t="s">
        <v>2236</v>
      </c>
      <c r="J2169" s="416" t="s">
        <v>2236</v>
      </c>
      <c r="K2169" s="418" t="s">
        <v>2237</v>
      </c>
      <c r="L2169" s="416" t="s">
        <v>469</v>
      </c>
      <c r="M2169" s="316" t="s">
        <v>1144</v>
      </c>
      <c r="N2169" s="316" t="s">
        <v>1156</v>
      </c>
      <c r="O2169" s="415" t="s">
        <v>2200</v>
      </c>
      <c r="P2169" s="318" t="s">
        <v>1156</v>
      </c>
      <c r="Q2169" s="293" t="s">
        <v>2201</v>
      </c>
      <c r="R2169" s="293">
        <v>2</v>
      </c>
      <c r="S2169" s="517">
        <v>15733.33</v>
      </c>
      <c r="T2169" s="520" t="e">
        <f>+[1]!Tabla46[[#This Row],[Precio Unitario]]*[1]!Tabla46[[#This Row],[Cantidad de Insumos]]</f>
        <v>#REF!</v>
      </c>
      <c r="U2169" s="414">
        <v>239301</v>
      </c>
      <c r="V2169" s="328" t="s">
        <v>926</v>
      </c>
      <c r="W2169" s="420"/>
    </row>
    <row r="2170" spans="2:23" ht="18.75" hidden="1" customHeight="1" x14ac:dyDescent="0.2">
      <c r="B2170" s="419" t="e">
        <f>IF(Tabla46[[#This Row],[Tipos de Acciones]]="","",CONCATENATE(Tabla46[[#This Row],[POA]],".",Tabla46[[#This Row],[SRS]],".",Tabla46[[#This Row],[AREA]],".",Tabla46[[#This Row],[TIPO]]))</f>
        <v>#REF!</v>
      </c>
      <c r="C2170" s="419" t="e">
        <f>IF(Tabla46[[#This Row],[Tipos de Acciones]]="","",'Formulario PPGR1'!#REF!)</f>
        <v>#REF!</v>
      </c>
      <c r="D2170" s="419" t="e">
        <f>IF(Tabla46[[#This Row],[Tipos de Acciones]]="","",'Formulario PPGR1'!#REF!)</f>
        <v>#REF!</v>
      </c>
      <c r="E2170" s="419" t="e">
        <f>IF(Tabla46[[#This Row],[Tipos de Acciones]]="","",'Formulario PPGR1'!#REF!)</f>
        <v>#REF!</v>
      </c>
      <c r="F2170" s="419" t="e">
        <f>IF(Tabla46[[#This Row],[Tipos de Acciones]]="","",'Formulario PPGR1'!#REF!)</f>
        <v>#REF!</v>
      </c>
      <c r="G2170" s="416" t="s">
        <v>936</v>
      </c>
      <c r="H2170" s="416" t="s">
        <v>2221</v>
      </c>
      <c r="I2170" s="417" t="s">
        <v>2236</v>
      </c>
      <c r="J2170" s="416" t="s">
        <v>2236</v>
      </c>
      <c r="K2170" s="418" t="s">
        <v>2238</v>
      </c>
      <c r="L2170" s="416" t="s">
        <v>469</v>
      </c>
      <c r="M2170" s="316" t="s">
        <v>1144</v>
      </c>
      <c r="N2170" s="316" t="s">
        <v>1156</v>
      </c>
      <c r="O2170" s="415" t="s">
        <v>2200</v>
      </c>
      <c r="P2170" s="318" t="s">
        <v>1156</v>
      </c>
      <c r="Q2170" s="293" t="s">
        <v>2201</v>
      </c>
      <c r="R2170" s="293">
        <v>2</v>
      </c>
      <c r="S2170" s="517">
        <v>4500</v>
      </c>
      <c r="T2170" s="520" t="e">
        <f>+[1]!Tabla46[[#This Row],[Precio Unitario]]*[1]!Tabla46[[#This Row],[Cantidad de Insumos]]</f>
        <v>#REF!</v>
      </c>
      <c r="U2170" s="414">
        <v>239301</v>
      </c>
      <c r="V2170" s="328" t="s">
        <v>926</v>
      </c>
      <c r="W2170" s="420"/>
    </row>
    <row r="2171" spans="2:23" ht="18.75" hidden="1" customHeight="1" x14ac:dyDescent="0.2">
      <c r="B2171" s="419" t="e">
        <f>IF(Tabla46[[#This Row],[Tipos de Acciones]]="","",CONCATENATE(Tabla46[[#This Row],[POA]],".",Tabla46[[#This Row],[SRS]],".",Tabla46[[#This Row],[AREA]],".",Tabla46[[#This Row],[TIPO]]))</f>
        <v>#REF!</v>
      </c>
      <c r="C2171" s="419" t="e">
        <f>IF(Tabla46[[#This Row],[Tipos de Acciones]]="","",'Formulario PPGR1'!#REF!)</f>
        <v>#REF!</v>
      </c>
      <c r="D2171" s="419" t="e">
        <f>IF(Tabla46[[#This Row],[Tipos de Acciones]]="","",'Formulario PPGR1'!#REF!)</f>
        <v>#REF!</v>
      </c>
      <c r="E2171" s="419" t="e">
        <f>IF(Tabla46[[#This Row],[Tipos de Acciones]]="","",'Formulario PPGR1'!#REF!)</f>
        <v>#REF!</v>
      </c>
      <c r="F2171" s="419" t="e">
        <f>IF(Tabla46[[#This Row],[Tipos de Acciones]]="","",'Formulario PPGR1'!#REF!)</f>
        <v>#REF!</v>
      </c>
      <c r="G2171" s="416" t="s">
        <v>936</v>
      </c>
      <c r="H2171" s="416" t="s">
        <v>2221</v>
      </c>
      <c r="I2171" s="417" t="s">
        <v>2236</v>
      </c>
      <c r="J2171" s="416" t="s">
        <v>2236</v>
      </c>
      <c r="K2171" s="418" t="s">
        <v>2239</v>
      </c>
      <c r="L2171" s="416" t="s">
        <v>469</v>
      </c>
      <c r="M2171" s="316" t="s">
        <v>1144</v>
      </c>
      <c r="N2171" s="316" t="s">
        <v>1156</v>
      </c>
      <c r="O2171" s="415" t="s">
        <v>2200</v>
      </c>
      <c r="P2171" s="318" t="s">
        <v>1156</v>
      </c>
      <c r="Q2171" s="293" t="s">
        <v>2201</v>
      </c>
      <c r="R2171" s="293">
        <v>2</v>
      </c>
      <c r="S2171" s="517">
        <v>15733.33</v>
      </c>
      <c r="T2171" s="520" t="e">
        <f>+[1]!Tabla46[[#This Row],[Precio Unitario]]*[1]!Tabla46[[#This Row],[Cantidad de Insumos]]</f>
        <v>#REF!</v>
      </c>
      <c r="U2171" s="414">
        <v>239301</v>
      </c>
      <c r="V2171" s="328" t="s">
        <v>926</v>
      </c>
      <c r="W2171" s="420"/>
    </row>
    <row r="2172" spans="2:23" ht="18.75" hidden="1" customHeight="1" x14ac:dyDescent="0.2">
      <c r="B2172" s="419" t="e">
        <f>IF(Tabla46[[#This Row],[Tipos de Acciones]]="","",CONCATENATE(Tabla46[[#This Row],[POA]],".",Tabla46[[#This Row],[SRS]],".",Tabla46[[#This Row],[AREA]],".",Tabla46[[#This Row],[TIPO]]))</f>
        <v>#REF!</v>
      </c>
      <c r="C2172" s="419" t="e">
        <f>IF(Tabla46[[#This Row],[Tipos de Acciones]]="","",'Formulario PPGR1'!#REF!)</f>
        <v>#REF!</v>
      </c>
      <c r="D2172" s="419" t="e">
        <f>IF(Tabla46[[#This Row],[Tipos de Acciones]]="","",'Formulario PPGR1'!#REF!)</f>
        <v>#REF!</v>
      </c>
      <c r="E2172" s="419" t="e">
        <f>IF(Tabla46[[#This Row],[Tipos de Acciones]]="","",'Formulario PPGR1'!#REF!)</f>
        <v>#REF!</v>
      </c>
      <c r="F2172" s="419" t="e">
        <f>IF(Tabla46[[#This Row],[Tipos de Acciones]]="","",'Formulario PPGR1'!#REF!)</f>
        <v>#REF!</v>
      </c>
      <c r="G2172" s="416" t="s">
        <v>936</v>
      </c>
      <c r="H2172" s="416" t="s">
        <v>2221</v>
      </c>
      <c r="I2172" s="417" t="s">
        <v>2224</v>
      </c>
      <c r="J2172" s="416" t="s">
        <v>2224</v>
      </c>
      <c r="K2172" s="418" t="s">
        <v>2225</v>
      </c>
      <c r="L2172" s="416" t="s">
        <v>469</v>
      </c>
      <c r="M2172" s="316" t="s">
        <v>1144</v>
      </c>
      <c r="N2172" s="316" t="s">
        <v>1156</v>
      </c>
      <c r="O2172" s="415" t="s">
        <v>2200</v>
      </c>
      <c r="P2172" s="318" t="s">
        <v>1156</v>
      </c>
      <c r="Q2172" s="293" t="s">
        <v>2201</v>
      </c>
      <c r="R2172" s="293">
        <v>1</v>
      </c>
      <c r="S2172" s="517">
        <v>44333.33</v>
      </c>
      <c r="T2172" s="520" t="e">
        <f>+[1]!Tabla46[[#This Row],[Precio Unitario]]*[1]!Tabla46[[#This Row],[Cantidad de Insumos]]</f>
        <v>#REF!</v>
      </c>
      <c r="U2172" s="414">
        <v>239301</v>
      </c>
      <c r="V2172" s="328" t="s">
        <v>926</v>
      </c>
      <c r="W2172" s="420"/>
    </row>
    <row r="2173" spans="2:23" ht="18.75" hidden="1" customHeight="1" x14ac:dyDescent="0.2">
      <c r="B2173" s="419" t="e">
        <f>IF(Tabla46[[#This Row],[Tipos de Acciones]]="","",CONCATENATE(Tabla46[[#This Row],[POA]],".",Tabla46[[#This Row],[SRS]],".",Tabla46[[#This Row],[AREA]],".",Tabla46[[#This Row],[TIPO]]))</f>
        <v>#REF!</v>
      </c>
      <c r="C2173" s="419" t="e">
        <f>IF(Tabla46[[#This Row],[Tipos de Acciones]]="","",'Formulario PPGR1'!#REF!)</f>
        <v>#REF!</v>
      </c>
      <c r="D2173" s="419" t="e">
        <f>IF(Tabla46[[#This Row],[Tipos de Acciones]]="","",'Formulario PPGR1'!#REF!)</f>
        <v>#REF!</v>
      </c>
      <c r="E2173" s="419" t="e">
        <f>IF(Tabla46[[#This Row],[Tipos de Acciones]]="","",'Formulario PPGR1'!#REF!)</f>
        <v>#REF!</v>
      </c>
      <c r="F2173" s="419" t="e">
        <f>IF(Tabla46[[#This Row],[Tipos de Acciones]]="","",'Formulario PPGR1'!#REF!)</f>
        <v>#REF!</v>
      </c>
      <c r="G2173" s="416" t="s">
        <v>936</v>
      </c>
      <c r="H2173" s="416" t="s">
        <v>2221</v>
      </c>
      <c r="I2173" s="417" t="s">
        <v>2222</v>
      </c>
      <c r="J2173" s="416" t="s">
        <v>2222</v>
      </c>
      <c r="K2173" s="418" t="s">
        <v>2226</v>
      </c>
      <c r="L2173" s="416" t="s">
        <v>469</v>
      </c>
      <c r="M2173" s="316" t="s">
        <v>1144</v>
      </c>
      <c r="N2173" s="316" t="s">
        <v>1156</v>
      </c>
      <c r="O2173" s="415" t="s">
        <v>2200</v>
      </c>
      <c r="P2173" s="318" t="s">
        <v>1156</v>
      </c>
      <c r="Q2173" s="293" t="s">
        <v>2201</v>
      </c>
      <c r="R2173" s="293">
        <v>1</v>
      </c>
      <c r="S2173" s="517">
        <v>104465.4</v>
      </c>
      <c r="T2173" s="520" t="e">
        <f>+[1]!Tabla46[[#This Row],[Precio Unitario]]*[1]!Tabla46[[#This Row],[Cantidad de Insumos]]</f>
        <v>#REF!</v>
      </c>
      <c r="U2173" s="414">
        <v>261901</v>
      </c>
      <c r="V2173" s="328" t="s">
        <v>926</v>
      </c>
      <c r="W2173" s="420"/>
    </row>
    <row r="2174" spans="2:23" ht="18.75" hidden="1" customHeight="1" x14ac:dyDescent="0.2">
      <c r="B2174" s="419" t="e">
        <f>IF(Tabla46[[#This Row],[Tipos de Acciones]]="","",CONCATENATE(Tabla46[[#This Row],[POA]],".",Tabla46[[#This Row],[SRS]],".",Tabla46[[#This Row],[AREA]],".",Tabla46[[#This Row],[TIPO]]))</f>
        <v>#REF!</v>
      </c>
      <c r="C2174" s="419" t="e">
        <f>IF(Tabla46[[#This Row],[Tipos de Acciones]]="","",'Formulario PPGR1'!#REF!)</f>
        <v>#REF!</v>
      </c>
      <c r="D2174" s="419" t="e">
        <f>IF(Tabla46[[#This Row],[Tipos de Acciones]]="","",'Formulario PPGR1'!#REF!)</f>
        <v>#REF!</v>
      </c>
      <c r="E2174" s="419" t="e">
        <f>IF(Tabla46[[#This Row],[Tipos de Acciones]]="","",'Formulario PPGR1'!#REF!)</f>
        <v>#REF!</v>
      </c>
      <c r="F2174" s="419" t="e">
        <f>IF(Tabla46[[#This Row],[Tipos de Acciones]]="","",'Formulario PPGR1'!#REF!)</f>
        <v>#REF!</v>
      </c>
      <c r="G2174" s="416" t="s">
        <v>936</v>
      </c>
      <c r="H2174" s="416" t="s">
        <v>2221</v>
      </c>
      <c r="I2174" s="417" t="s">
        <v>2227</v>
      </c>
      <c r="J2174" s="416" t="s">
        <v>2227</v>
      </c>
      <c r="K2174" s="418" t="s">
        <v>2228</v>
      </c>
      <c r="L2174" s="416" t="s">
        <v>469</v>
      </c>
      <c r="M2174" s="316" t="s">
        <v>1144</v>
      </c>
      <c r="N2174" s="316" t="s">
        <v>1156</v>
      </c>
      <c r="O2174" s="415" t="s">
        <v>2200</v>
      </c>
      <c r="P2174" s="318" t="s">
        <v>1156</v>
      </c>
      <c r="Q2174" s="293" t="s">
        <v>2201</v>
      </c>
      <c r="R2174" s="293">
        <v>1</v>
      </c>
      <c r="S2174" s="517">
        <v>12836.04</v>
      </c>
      <c r="T2174" s="520" t="e">
        <f>+[1]!Tabla46[[#This Row],[Precio Unitario]]*[1]!Tabla46[[#This Row],[Cantidad de Insumos]]</f>
        <v>#REF!</v>
      </c>
      <c r="U2174" s="414">
        <v>239301</v>
      </c>
      <c r="V2174" s="328" t="s">
        <v>926</v>
      </c>
      <c r="W2174" s="420"/>
    </row>
    <row r="2175" spans="2:23" ht="18.75" customHeight="1" x14ac:dyDescent="0.2">
      <c r="B2175" s="419" t="e">
        <f>IF(Tabla46[[#This Row],[Tipos de Acciones]]="","",CONCATENATE(Tabla46[[#This Row],[POA]],".",Tabla46[[#This Row],[SRS]],".",Tabla46[[#This Row],[AREA]],".",Tabla46[[#This Row],[TIPO]]))</f>
        <v>#REF!</v>
      </c>
      <c r="C2175" s="419" t="e">
        <f>IF(Tabla46[[#This Row],[Tipos de Acciones]]="","",'Formulario PPGR1'!#REF!)</f>
        <v>#REF!</v>
      </c>
      <c r="D2175" s="419" t="e">
        <f>IF(Tabla46[[#This Row],[Tipos de Acciones]]="","",'Formulario PPGR1'!#REF!)</f>
        <v>#REF!</v>
      </c>
      <c r="E2175" s="419" t="e">
        <f>IF(Tabla46[[#This Row],[Tipos de Acciones]]="","",'Formulario PPGR1'!#REF!)</f>
        <v>#REF!</v>
      </c>
      <c r="F2175" s="419" t="e">
        <f>IF(Tabla46[[#This Row],[Tipos de Acciones]]="","",'Formulario PPGR1'!#REF!)</f>
        <v>#REF!</v>
      </c>
      <c r="G2175" s="416" t="s">
        <v>936</v>
      </c>
      <c r="H2175" s="416" t="s">
        <v>2221</v>
      </c>
      <c r="I2175" s="417" t="s">
        <v>2229</v>
      </c>
      <c r="J2175" s="416" t="s">
        <v>2229</v>
      </c>
      <c r="K2175" s="418" t="s">
        <v>2230</v>
      </c>
      <c r="L2175" s="416" t="s">
        <v>469</v>
      </c>
      <c r="M2175" s="316" t="s">
        <v>1144</v>
      </c>
      <c r="N2175" s="316" t="s">
        <v>1156</v>
      </c>
      <c r="O2175" s="415" t="s">
        <v>2200</v>
      </c>
      <c r="P2175" s="318" t="s">
        <v>1156</v>
      </c>
      <c r="Q2175" s="293" t="s">
        <v>2201</v>
      </c>
      <c r="R2175" s="293">
        <v>1</v>
      </c>
      <c r="S2175" s="517">
        <v>180000</v>
      </c>
      <c r="T2175" s="520" t="e">
        <f>+[1]!Tabla46[[#This Row],[Precio Unitario]]*[1]!Tabla46[[#This Row],[Cantidad de Insumos]]</f>
        <v>#REF!</v>
      </c>
      <c r="U2175" s="414">
        <v>263101</v>
      </c>
      <c r="V2175" s="328" t="s">
        <v>926</v>
      </c>
      <c r="W2175" s="420"/>
    </row>
    <row r="2176" spans="2:23" ht="18.75" hidden="1" customHeight="1" x14ac:dyDescent="0.2">
      <c r="B2176" s="419" t="e">
        <f>IF(Tabla46[[#This Row],[Tipos de Acciones]]="","",CONCATENATE(Tabla46[[#This Row],[POA]],".",Tabla46[[#This Row],[SRS]],".",Tabla46[[#This Row],[AREA]],".",Tabla46[[#This Row],[TIPO]]))</f>
        <v>#REF!</v>
      </c>
      <c r="C2176" s="419" t="e">
        <f>IF(Tabla46[[#This Row],[Tipos de Acciones]]="","",'Formulario PPGR1'!#REF!)</f>
        <v>#REF!</v>
      </c>
      <c r="D2176" s="419" t="e">
        <f>IF(Tabla46[[#This Row],[Tipos de Acciones]]="","",'Formulario PPGR1'!#REF!)</f>
        <v>#REF!</v>
      </c>
      <c r="E2176" s="419" t="e">
        <f>IF(Tabla46[[#This Row],[Tipos de Acciones]]="","",'Formulario PPGR1'!#REF!)</f>
        <v>#REF!</v>
      </c>
      <c r="F2176" s="419" t="e">
        <f>IF(Tabla46[[#This Row],[Tipos de Acciones]]="","",'Formulario PPGR1'!#REF!)</f>
        <v>#REF!</v>
      </c>
      <c r="G2176" s="416" t="s">
        <v>936</v>
      </c>
      <c r="H2176" s="416" t="s">
        <v>2221</v>
      </c>
      <c r="I2176" s="417" t="s">
        <v>2231</v>
      </c>
      <c r="J2176" s="416" t="s">
        <v>2231</v>
      </c>
      <c r="K2176" s="418" t="s">
        <v>2232</v>
      </c>
      <c r="L2176" s="416" t="s">
        <v>469</v>
      </c>
      <c r="M2176" s="316" t="s">
        <v>1144</v>
      </c>
      <c r="N2176" s="316" t="s">
        <v>1156</v>
      </c>
      <c r="O2176" s="415" t="s">
        <v>2200</v>
      </c>
      <c r="P2176" s="318" t="s">
        <v>1156</v>
      </c>
      <c r="Q2176" s="293" t="s">
        <v>2201</v>
      </c>
      <c r="R2176" s="293">
        <v>2</v>
      </c>
      <c r="S2176" s="517">
        <v>32099.97</v>
      </c>
      <c r="T2176" s="520" t="e">
        <f>+[1]!Tabla46[[#This Row],[Precio Unitario]]*[1]!Tabla46[[#This Row],[Cantidad de Insumos]]</f>
        <v>#REF!</v>
      </c>
      <c r="U2176" s="414">
        <v>239301</v>
      </c>
      <c r="V2176" s="328" t="s">
        <v>926</v>
      </c>
      <c r="W2176" s="420"/>
    </row>
    <row r="2177" spans="2:23" ht="18.75" hidden="1" customHeight="1" x14ac:dyDescent="0.2">
      <c r="B2177" s="419" t="e">
        <f>IF(Tabla46[[#This Row],[Tipos de Acciones]]="","",CONCATENATE(Tabla46[[#This Row],[POA]],".",Tabla46[[#This Row],[SRS]],".",Tabla46[[#This Row],[AREA]],".",Tabla46[[#This Row],[TIPO]]))</f>
        <v>#REF!</v>
      </c>
      <c r="C2177" s="419" t="e">
        <f>IF(Tabla46[[#This Row],[Tipos de Acciones]]="","",'Formulario PPGR1'!#REF!)</f>
        <v>#REF!</v>
      </c>
      <c r="D2177" s="419" t="e">
        <f>IF(Tabla46[[#This Row],[Tipos de Acciones]]="","",'Formulario PPGR1'!#REF!)</f>
        <v>#REF!</v>
      </c>
      <c r="E2177" s="419" t="e">
        <f>IF(Tabla46[[#This Row],[Tipos de Acciones]]="","",'Formulario PPGR1'!#REF!)</f>
        <v>#REF!</v>
      </c>
      <c r="F2177" s="419" t="e">
        <f>IF(Tabla46[[#This Row],[Tipos de Acciones]]="","",'Formulario PPGR1'!#REF!)</f>
        <v>#REF!</v>
      </c>
      <c r="G2177" s="416" t="s">
        <v>936</v>
      </c>
      <c r="H2177" s="416" t="s">
        <v>2206</v>
      </c>
      <c r="I2177" s="417" t="s">
        <v>2212</v>
      </c>
      <c r="J2177" s="416" t="s">
        <v>2212</v>
      </c>
      <c r="K2177" s="418" t="s">
        <v>2213</v>
      </c>
      <c r="L2177" s="416" t="s">
        <v>469</v>
      </c>
      <c r="M2177" s="316" t="s">
        <v>2349</v>
      </c>
      <c r="N2177" s="316" t="s">
        <v>1156</v>
      </c>
      <c r="O2177" s="415" t="s">
        <v>2200</v>
      </c>
      <c r="P2177" s="318" t="s">
        <v>1156</v>
      </c>
      <c r="Q2177" s="293" t="s">
        <v>2201</v>
      </c>
      <c r="R2177" s="293">
        <v>1</v>
      </c>
      <c r="S2177" s="517">
        <v>56050</v>
      </c>
      <c r="T2177" s="520" t="e">
        <f>+[1]!Tabla46[[#This Row],[Precio Unitario]]*[1]!Tabla46[[#This Row],[Cantidad de Insumos]]</f>
        <v>#REF!</v>
      </c>
      <c r="U2177" s="414">
        <v>261301</v>
      </c>
      <c r="V2177" s="328" t="s">
        <v>926</v>
      </c>
      <c r="W2177" s="420"/>
    </row>
    <row r="2178" spans="2:23" ht="18.75" hidden="1" customHeight="1" x14ac:dyDescent="0.2">
      <c r="B2178" s="419" t="e">
        <f>IF(Tabla46[[#This Row],[Tipos de Acciones]]="","",CONCATENATE(Tabla46[[#This Row],[POA]],".",Tabla46[[#This Row],[SRS]],".",Tabla46[[#This Row],[AREA]],".",Tabla46[[#This Row],[TIPO]]))</f>
        <v>#REF!</v>
      </c>
      <c r="C2178" s="419" t="e">
        <f>IF(Tabla46[[#This Row],[Tipos de Acciones]]="","",'Formulario PPGR1'!#REF!)</f>
        <v>#REF!</v>
      </c>
      <c r="D2178" s="419" t="e">
        <f>IF(Tabla46[[#This Row],[Tipos de Acciones]]="","",'Formulario PPGR1'!#REF!)</f>
        <v>#REF!</v>
      </c>
      <c r="E2178" s="419" t="e">
        <f>IF(Tabla46[[#This Row],[Tipos de Acciones]]="","",'Formulario PPGR1'!#REF!)</f>
        <v>#REF!</v>
      </c>
      <c r="F2178" s="419" t="e">
        <f>IF(Tabla46[[#This Row],[Tipos de Acciones]]="","",'Formulario PPGR1'!#REF!)</f>
        <v>#REF!</v>
      </c>
      <c r="G2178" s="416" t="s">
        <v>934</v>
      </c>
      <c r="H2178" s="416" t="s">
        <v>2206</v>
      </c>
      <c r="I2178" s="417" t="s">
        <v>2212</v>
      </c>
      <c r="J2178" s="416" t="s">
        <v>2212</v>
      </c>
      <c r="K2178" s="418" t="s">
        <v>2213</v>
      </c>
      <c r="L2178" s="416" t="s">
        <v>469</v>
      </c>
      <c r="M2178" s="316" t="s">
        <v>2349</v>
      </c>
      <c r="N2178" s="316" t="s">
        <v>1156</v>
      </c>
      <c r="O2178" s="415" t="s">
        <v>2200</v>
      </c>
      <c r="P2178" s="318" t="s">
        <v>1156</v>
      </c>
      <c r="Q2178" s="293" t="s">
        <v>2201</v>
      </c>
      <c r="R2178" s="293">
        <v>3</v>
      </c>
      <c r="S2178" s="517">
        <v>56050</v>
      </c>
      <c r="T2178" s="520" t="e">
        <f>+[1]!Tabla46[[#This Row],[Precio Unitario]]*[1]!Tabla46[[#This Row],[Cantidad de Insumos]]</f>
        <v>#REF!</v>
      </c>
      <c r="U2178" s="414">
        <v>261301</v>
      </c>
      <c r="V2178" s="328" t="s">
        <v>926</v>
      </c>
      <c r="W2178" s="420"/>
    </row>
    <row r="2179" spans="2:23" ht="18.75" hidden="1" customHeight="1" x14ac:dyDescent="0.2">
      <c r="B2179" s="419" t="e">
        <f>IF(Tabla46[[#This Row],[Tipos de Acciones]]="","",CONCATENATE(Tabla46[[#This Row],[POA]],".",Tabla46[[#This Row],[SRS]],".",Tabla46[[#This Row],[AREA]],".",Tabla46[[#This Row],[TIPO]]))</f>
        <v>#REF!</v>
      </c>
      <c r="C2179" s="419" t="e">
        <f>IF(Tabla46[[#This Row],[Tipos de Acciones]]="","",'Formulario PPGR1'!#REF!)</f>
        <v>#REF!</v>
      </c>
      <c r="D2179" s="419" t="e">
        <f>IF(Tabla46[[#This Row],[Tipos de Acciones]]="","",'Formulario PPGR1'!#REF!)</f>
        <v>#REF!</v>
      </c>
      <c r="E2179" s="419" t="e">
        <f>IF(Tabla46[[#This Row],[Tipos de Acciones]]="","",'Formulario PPGR1'!#REF!)</f>
        <v>#REF!</v>
      </c>
      <c r="F2179" s="419" t="e">
        <f>IF(Tabla46[[#This Row],[Tipos de Acciones]]="","",'Formulario PPGR1'!#REF!)</f>
        <v>#REF!</v>
      </c>
      <c r="G2179" s="416" t="s">
        <v>936</v>
      </c>
      <c r="H2179" s="416" t="s">
        <v>2215</v>
      </c>
      <c r="I2179" s="417" t="s">
        <v>2216</v>
      </c>
      <c r="J2179" s="416" t="s">
        <v>2216</v>
      </c>
      <c r="K2179" s="418" t="s">
        <v>2217</v>
      </c>
      <c r="L2179" s="416" t="s">
        <v>469</v>
      </c>
      <c r="M2179" s="316" t="s">
        <v>2349</v>
      </c>
      <c r="N2179" s="316" t="s">
        <v>1156</v>
      </c>
      <c r="O2179" s="415" t="s">
        <v>2200</v>
      </c>
      <c r="P2179" s="318" t="s">
        <v>1156</v>
      </c>
      <c r="Q2179" s="293" t="s">
        <v>2201</v>
      </c>
      <c r="R2179" s="293">
        <v>1</v>
      </c>
      <c r="S2179" s="517">
        <v>15000</v>
      </c>
      <c r="T2179" s="520" t="e">
        <f>+[1]!Tabla46[[#This Row],[Precio Unitario]]*[1]!Tabla46[[#This Row],[Cantidad de Insumos]]</f>
        <v>#REF!</v>
      </c>
      <c r="U2179" s="414">
        <v>239601</v>
      </c>
      <c r="V2179" s="328" t="s">
        <v>926</v>
      </c>
      <c r="W2179" s="420"/>
    </row>
    <row r="2180" spans="2:23" ht="18.75" hidden="1" customHeight="1" x14ac:dyDescent="0.2">
      <c r="B2180" s="419" t="e">
        <f>IF(Tabla46[[#This Row],[Tipos de Acciones]]="","",CONCATENATE(Tabla46[[#This Row],[POA]],".",Tabla46[[#This Row],[SRS]],".",Tabla46[[#This Row],[AREA]],".",Tabla46[[#This Row],[TIPO]]))</f>
        <v>#REF!</v>
      </c>
      <c r="C2180" s="419" t="e">
        <f>IF(Tabla46[[#This Row],[Tipos de Acciones]]="","",'Formulario PPGR1'!#REF!)</f>
        <v>#REF!</v>
      </c>
      <c r="D2180" s="419" t="e">
        <f>IF(Tabla46[[#This Row],[Tipos de Acciones]]="","",'Formulario PPGR1'!#REF!)</f>
        <v>#REF!</v>
      </c>
      <c r="E2180" s="419" t="e">
        <f>IF(Tabla46[[#This Row],[Tipos de Acciones]]="","",'Formulario PPGR1'!#REF!)</f>
        <v>#REF!</v>
      </c>
      <c r="F2180" s="419" t="e">
        <f>IF(Tabla46[[#This Row],[Tipos de Acciones]]="","",'Formulario PPGR1'!#REF!)</f>
        <v>#REF!</v>
      </c>
      <c r="G2180" s="416" t="s">
        <v>936</v>
      </c>
      <c r="H2180" s="416" t="s">
        <v>2218</v>
      </c>
      <c r="I2180" s="417" t="s">
        <v>2219</v>
      </c>
      <c r="J2180" s="416" t="s">
        <v>2219</v>
      </c>
      <c r="K2180" s="418" t="s">
        <v>2220</v>
      </c>
      <c r="L2180" s="416" t="s">
        <v>469</v>
      </c>
      <c r="M2180" s="316" t="s">
        <v>2349</v>
      </c>
      <c r="N2180" s="316" t="s">
        <v>1156</v>
      </c>
      <c r="O2180" s="415" t="s">
        <v>2200</v>
      </c>
      <c r="P2180" s="318" t="s">
        <v>1156</v>
      </c>
      <c r="Q2180" s="293" t="s">
        <v>2201</v>
      </c>
      <c r="R2180" s="293">
        <v>2</v>
      </c>
      <c r="S2180" s="517">
        <v>8600</v>
      </c>
      <c r="T2180" s="520" t="e">
        <f>+[1]!Tabla46[[#This Row],[Precio Unitario]]*[1]!Tabla46[[#This Row],[Cantidad de Insumos]]</f>
        <v>#REF!</v>
      </c>
      <c r="U2180" s="414">
        <v>239601</v>
      </c>
      <c r="V2180" s="328" t="s">
        <v>926</v>
      </c>
      <c r="W2180" s="420"/>
    </row>
    <row r="2181" spans="2:23" ht="18.75" hidden="1" customHeight="1" x14ac:dyDescent="0.2">
      <c r="B2181" s="419" t="e">
        <f>IF(Tabla46[[#This Row],[Tipos de Acciones]]="","",CONCATENATE(Tabla46[[#This Row],[POA]],".",Tabla46[[#This Row],[SRS]],".",Tabla46[[#This Row],[AREA]],".",Tabla46[[#This Row],[TIPO]]))</f>
        <v>#REF!</v>
      </c>
      <c r="C2181" s="419" t="e">
        <f>IF(Tabla46[[#This Row],[Tipos de Acciones]]="","",'Formulario PPGR1'!#REF!)</f>
        <v>#REF!</v>
      </c>
      <c r="D2181" s="419" t="e">
        <f>IF(Tabla46[[#This Row],[Tipos de Acciones]]="","",'Formulario PPGR1'!#REF!)</f>
        <v>#REF!</v>
      </c>
      <c r="E2181" s="419" t="e">
        <f>IF(Tabla46[[#This Row],[Tipos de Acciones]]="","",'Formulario PPGR1'!#REF!)</f>
        <v>#REF!</v>
      </c>
      <c r="F2181" s="419" t="e">
        <f>IF(Tabla46[[#This Row],[Tipos de Acciones]]="","",'Formulario PPGR1'!#REF!)</f>
        <v>#REF!</v>
      </c>
      <c r="G2181" s="416" t="s">
        <v>936</v>
      </c>
      <c r="H2181" s="416" t="s">
        <v>2221</v>
      </c>
      <c r="I2181" s="417" t="s">
        <v>2222</v>
      </c>
      <c r="J2181" s="416" t="s">
        <v>2222</v>
      </c>
      <c r="K2181" s="418" t="s">
        <v>2223</v>
      </c>
      <c r="L2181" s="416" t="s">
        <v>469</v>
      </c>
      <c r="M2181" s="316" t="s">
        <v>2349</v>
      </c>
      <c r="N2181" s="316" t="s">
        <v>1156</v>
      </c>
      <c r="O2181" s="415" t="s">
        <v>2200</v>
      </c>
      <c r="P2181" s="318" t="s">
        <v>1156</v>
      </c>
      <c r="Q2181" s="293" t="s">
        <v>2201</v>
      </c>
      <c r="R2181" s="293">
        <v>2</v>
      </c>
      <c r="S2181" s="517">
        <v>43660</v>
      </c>
      <c r="T2181" s="520" t="e">
        <f>+[1]!Tabla46[[#This Row],[Precio Unitario]]*[1]!Tabla46[[#This Row],[Cantidad de Insumos]]</f>
        <v>#REF!</v>
      </c>
      <c r="U2181" s="414">
        <v>261901</v>
      </c>
      <c r="V2181" s="328" t="s">
        <v>926</v>
      </c>
      <c r="W2181" s="420"/>
    </row>
    <row r="2182" spans="2:23" ht="18.75" hidden="1" customHeight="1" x14ac:dyDescent="0.2">
      <c r="B2182" s="419" t="e">
        <f>IF(Tabla46[[#This Row],[Tipos de Acciones]]="","",CONCATENATE(Tabla46[[#This Row],[POA]],".",Tabla46[[#This Row],[SRS]],".",Tabla46[[#This Row],[AREA]],".",Tabla46[[#This Row],[TIPO]]))</f>
        <v>#REF!</v>
      </c>
      <c r="C2182" s="419" t="e">
        <f>IF(Tabla46[[#This Row],[Tipos de Acciones]]="","",'Formulario PPGR1'!#REF!)</f>
        <v>#REF!</v>
      </c>
      <c r="D2182" s="419" t="e">
        <f>IF(Tabla46[[#This Row],[Tipos de Acciones]]="","",'Formulario PPGR1'!#REF!)</f>
        <v>#REF!</v>
      </c>
      <c r="E2182" s="419" t="e">
        <f>IF(Tabla46[[#This Row],[Tipos de Acciones]]="","",'Formulario PPGR1'!#REF!)</f>
        <v>#REF!</v>
      </c>
      <c r="F2182" s="419" t="e">
        <f>IF(Tabla46[[#This Row],[Tipos de Acciones]]="","",'Formulario PPGR1'!#REF!)</f>
        <v>#REF!</v>
      </c>
      <c r="G2182" s="416" t="s">
        <v>936</v>
      </c>
      <c r="H2182" s="416" t="s">
        <v>2221</v>
      </c>
      <c r="I2182" s="417" t="s">
        <v>2224</v>
      </c>
      <c r="J2182" s="416" t="s">
        <v>2224</v>
      </c>
      <c r="K2182" s="418" t="s">
        <v>2225</v>
      </c>
      <c r="L2182" s="416" t="s">
        <v>469</v>
      </c>
      <c r="M2182" s="316" t="s">
        <v>2349</v>
      </c>
      <c r="N2182" s="316" t="s">
        <v>1156</v>
      </c>
      <c r="O2182" s="415" t="s">
        <v>2200</v>
      </c>
      <c r="P2182" s="318" t="s">
        <v>1156</v>
      </c>
      <c r="Q2182" s="293" t="s">
        <v>2201</v>
      </c>
      <c r="R2182" s="293">
        <v>1</v>
      </c>
      <c r="S2182" s="517">
        <v>44333.33</v>
      </c>
      <c r="T2182" s="520" t="e">
        <f>+[1]!Tabla46[[#This Row],[Precio Unitario]]*[1]!Tabla46[[#This Row],[Cantidad de Insumos]]</f>
        <v>#REF!</v>
      </c>
      <c r="U2182" s="414">
        <v>239301</v>
      </c>
      <c r="V2182" s="328" t="s">
        <v>926</v>
      </c>
      <c r="W2182" s="420"/>
    </row>
    <row r="2183" spans="2:23" ht="18.75" hidden="1" customHeight="1" x14ac:dyDescent="0.2">
      <c r="B2183" s="419" t="e">
        <f>IF(Tabla46[[#This Row],[Tipos de Acciones]]="","",CONCATENATE(Tabla46[[#This Row],[POA]],".",Tabla46[[#This Row],[SRS]],".",Tabla46[[#This Row],[AREA]],".",Tabla46[[#This Row],[TIPO]]))</f>
        <v>#REF!</v>
      </c>
      <c r="C2183" s="419" t="e">
        <f>IF(Tabla46[[#This Row],[Tipos de Acciones]]="","",'Formulario PPGR1'!#REF!)</f>
        <v>#REF!</v>
      </c>
      <c r="D2183" s="419" t="e">
        <f>IF(Tabla46[[#This Row],[Tipos de Acciones]]="","",'Formulario PPGR1'!#REF!)</f>
        <v>#REF!</v>
      </c>
      <c r="E2183" s="419" t="e">
        <f>IF(Tabla46[[#This Row],[Tipos de Acciones]]="","",'Formulario PPGR1'!#REF!)</f>
        <v>#REF!</v>
      </c>
      <c r="F2183" s="419" t="e">
        <f>IF(Tabla46[[#This Row],[Tipos de Acciones]]="","",'Formulario PPGR1'!#REF!)</f>
        <v>#REF!</v>
      </c>
      <c r="G2183" s="416" t="s">
        <v>936</v>
      </c>
      <c r="H2183" s="416" t="s">
        <v>2221</v>
      </c>
      <c r="I2183" s="417" t="s">
        <v>2222</v>
      </c>
      <c r="J2183" s="416" t="s">
        <v>2222</v>
      </c>
      <c r="K2183" s="418" t="s">
        <v>2226</v>
      </c>
      <c r="L2183" s="416" t="s">
        <v>469</v>
      </c>
      <c r="M2183" s="316" t="s">
        <v>2349</v>
      </c>
      <c r="N2183" s="316" t="s">
        <v>1156</v>
      </c>
      <c r="O2183" s="415" t="s">
        <v>2200</v>
      </c>
      <c r="P2183" s="318" t="s">
        <v>1156</v>
      </c>
      <c r="Q2183" s="293" t="s">
        <v>2201</v>
      </c>
      <c r="R2183" s="293">
        <v>1</v>
      </c>
      <c r="S2183" s="517">
        <v>104465.4</v>
      </c>
      <c r="T2183" s="520" t="e">
        <f>+[1]!Tabla46[[#This Row],[Precio Unitario]]*[1]!Tabla46[[#This Row],[Cantidad de Insumos]]</f>
        <v>#REF!</v>
      </c>
      <c r="U2183" s="414">
        <v>261901</v>
      </c>
      <c r="V2183" s="328" t="s">
        <v>926</v>
      </c>
      <c r="W2183" s="420"/>
    </row>
    <row r="2184" spans="2:23" ht="18.75" hidden="1" customHeight="1" x14ac:dyDescent="0.2">
      <c r="B2184" s="419" t="e">
        <f>IF(Tabla46[[#This Row],[Tipos de Acciones]]="","",CONCATENATE(Tabla46[[#This Row],[POA]],".",Tabla46[[#This Row],[SRS]],".",Tabla46[[#This Row],[AREA]],".",Tabla46[[#This Row],[TIPO]]))</f>
        <v>#REF!</v>
      </c>
      <c r="C2184" s="419" t="e">
        <f>IF(Tabla46[[#This Row],[Tipos de Acciones]]="","",'Formulario PPGR1'!#REF!)</f>
        <v>#REF!</v>
      </c>
      <c r="D2184" s="419" t="e">
        <f>IF(Tabla46[[#This Row],[Tipos de Acciones]]="","",'Formulario PPGR1'!#REF!)</f>
        <v>#REF!</v>
      </c>
      <c r="E2184" s="419" t="e">
        <f>IF(Tabla46[[#This Row],[Tipos de Acciones]]="","",'Formulario PPGR1'!#REF!)</f>
        <v>#REF!</v>
      </c>
      <c r="F2184" s="419" t="e">
        <f>IF(Tabla46[[#This Row],[Tipos de Acciones]]="","",'Formulario PPGR1'!#REF!)</f>
        <v>#REF!</v>
      </c>
      <c r="G2184" s="416" t="s">
        <v>936</v>
      </c>
      <c r="H2184" s="416" t="s">
        <v>2221</v>
      </c>
      <c r="I2184" s="417" t="s">
        <v>2227</v>
      </c>
      <c r="J2184" s="416" t="s">
        <v>2227</v>
      </c>
      <c r="K2184" s="418" t="s">
        <v>2228</v>
      </c>
      <c r="L2184" s="416" t="s">
        <v>469</v>
      </c>
      <c r="M2184" s="316" t="s">
        <v>2349</v>
      </c>
      <c r="N2184" s="316" t="s">
        <v>1156</v>
      </c>
      <c r="O2184" s="415" t="s">
        <v>2200</v>
      </c>
      <c r="P2184" s="318" t="s">
        <v>1156</v>
      </c>
      <c r="Q2184" s="293" t="s">
        <v>2201</v>
      </c>
      <c r="R2184" s="293">
        <v>1</v>
      </c>
      <c r="S2184" s="517">
        <v>12836.04</v>
      </c>
      <c r="T2184" s="520" t="e">
        <f>+[1]!Tabla46[[#This Row],[Precio Unitario]]*[1]!Tabla46[[#This Row],[Cantidad de Insumos]]</f>
        <v>#REF!</v>
      </c>
      <c r="U2184" s="414">
        <v>239301</v>
      </c>
      <c r="V2184" s="328" t="s">
        <v>926</v>
      </c>
      <c r="W2184" s="420"/>
    </row>
    <row r="2185" spans="2:23" ht="18.75" customHeight="1" x14ac:dyDescent="0.2">
      <c r="B2185" s="419" t="e">
        <f>IF(Tabla46[[#This Row],[Tipos de Acciones]]="","",CONCATENATE(Tabla46[[#This Row],[POA]],".",Tabla46[[#This Row],[SRS]],".",Tabla46[[#This Row],[AREA]],".",Tabla46[[#This Row],[TIPO]]))</f>
        <v>#REF!</v>
      </c>
      <c r="C2185" s="419" t="e">
        <f>IF(Tabla46[[#This Row],[Tipos de Acciones]]="","",'Formulario PPGR1'!#REF!)</f>
        <v>#REF!</v>
      </c>
      <c r="D2185" s="419" t="e">
        <f>IF(Tabla46[[#This Row],[Tipos de Acciones]]="","",'Formulario PPGR1'!#REF!)</f>
        <v>#REF!</v>
      </c>
      <c r="E2185" s="419" t="e">
        <f>IF(Tabla46[[#This Row],[Tipos de Acciones]]="","",'Formulario PPGR1'!#REF!)</f>
        <v>#REF!</v>
      </c>
      <c r="F2185" s="419" t="e">
        <f>IF(Tabla46[[#This Row],[Tipos de Acciones]]="","",'Formulario PPGR1'!#REF!)</f>
        <v>#REF!</v>
      </c>
      <c r="G2185" s="416" t="s">
        <v>936</v>
      </c>
      <c r="H2185" s="416" t="s">
        <v>2221</v>
      </c>
      <c r="I2185" s="417" t="s">
        <v>2229</v>
      </c>
      <c r="J2185" s="416" t="s">
        <v>2229</v>
      </c>
      <c r="K2185" s="418" t="s">
        <v>2230</v>
      </c>
      <c r="L2185" s="416" t="s">
        <v>469</v>
      </c>
      <c r="M2185" s="316" t="s">
        <v>2349</v>
      </c>
      <c r="N2185" s="316" t="s">
        <v>1156</v>
      </c>
      <c r="O2185" s="415" t="s">
        <v>2200</v>
      </c>
      <c r="P2185" s="318" t="s">
        <v>1156</v>
      </c>
      <c r="Q2185" s="293" t="s">
        <v>2201</v>
      </c>
      <c r="R2185" s="293">
        <v>1</v>
      </c>
      <c r="S2185" s="517">
        <v>180000</v>
      </c>
      <c r="T2185" s="520" t="e">
        <f>+[1]!Tabla46[[#This Row],[Precio Unitario]]*[1]!Tabla46[[#This Row],[Cantidad de Insumos]]</f>
        <v>#REF!</v>
      </c>
      <c r="U2185" s="414">
        <v>263101</v>
      </c>
      <c r="V2185" s="328" t="s">
        <v>926</v>
      </c>
      <c r="W2185" s="420"/>
    </row>
    <row r="2186" spans="2:23" ht="18.75" hidden="1" customHeight="1" x14ac:dyDescent="0.2">
      <c r="B2186" s="419" t="e">
        <f>IF(Tabla46[[#This Row],[Tipos de Acciones]]="","",CONCATENATE(Tabla46[[#This Row],[POA]],".",Tabla46[[#This Row],[SRS]],".",Tabla46[[#This Row],[AREA]],".",Tabla46[[#This Row],[TIPO]]))</f>
        <v>#REF!</v>
      </c>
      <c r="C2186" s="419" t="e">
        <f>IF(Tabla46[[#This Row],[Tipos de Acciones]]="","",'Formulario PPGR1'!#REF!)</f>
        <v>#REF!</v>
      </c>
      <c r="D2186" s="419" t="e">
        <f>IF(Tabla46[[#This Row],[Tipos de Acciones]]="","",'Formulario PPGR1'!#REF!)</f>
        <v>#REF!</v>
      </c>
      <c r="E2186" s="419" t="e">
        <f>IF(Tabla46[[#This Row],[Tipos de Acciones]]="","",'Formulario PPGR1'!#REF!)</f>
        <v>#REF!</v>
      </c>
      <c r="F2186" s="419" t="e">
        <f>IF(Tabla46[[#This Row],[Tipos de Acciones]]="","",'Formulario PPGR1'!#REF!)</f>
        <v>#REF!</v>
      </c>
      <c r="G2186" s="416" t="s">
        <v>936</v>
      </c>
      <c r="H2186" s="416" t="s">
        <v>2221</v>
      </c>
      <c r="I2186" s="417" t="s">
        <v>2231</v>
      </c>
      <c r="J2186" s="416" t="s">
        <v>2231</v>
      </c>
      <c r="K2186" s="418" t="s">
        <v>2232</v>
      </c>
      <c r="L2186" s="416" t="s">
        <v>469</v>
      </c>
      <c r="M2186" s="316" t="s">
        <v>2349</v>
      </c>
      <c r="N2186" s="316" t="s">
        <v>1156</v>
      </c>
      <c r="O2186" s="415" t="s">
        <v>2200</v>
      </c>
      <c r="P2186" s="318" t="s">
        <v>1156</v>
      </c>
      <c r="Q2186" s="293" t="s">
        <v>2201</v>
      </c>
      <c r="R2186" s="293">
        <v>2</v>
      </c>
      <c r="S2186" s="517">
        <v>32099.97</v>
      </c>
      <c r="T2186" s="520" t="e">
        <f>+[1]!Tabla46[[#This Row],[Precio Unitario]]*[1]!Tabla46[[#This Row],[Cantidad de Insumos]]</f>
        <v>#REF!</v>
      </c>
      <c r="U2186" s="414">
        <v>239301</v>
      </c>
      <c r="V2186" s="328" t="s">
        <v>926</v>
      </c>
      <c r="W2186" s="420"/>
    </row>
    <row r="2187" spans="2:23" ht="18.75" hidden="1" customHeight="1" x14ac:dyDescent="0.2">
      <c r="B2187" s="419" t="e">
        <f>IF(Tabla46[[#This Row],[Tipos de Acciones]]="","",CONCATENATE(Tabla46[[#This Row],[POA]],".",Tabla46[[#This Row],[SRS]],".",Tabla46[[#This Row],[AREA]],".",Tabla46[[#This Row],[TIPO]]))</f>
        <v>#REF!</v>
      </c>
      <c r="C2187" s="419" t="e">
        <f>IF(Tabla46[[#This Row],[Tipos de Acciones]]="","",'Formulario PPGR1'!#REF!)</f>
        <v>#REF!</v>
      </c>
      <c r="D2187" s="419" t="e">
        <f>IF(Tabla46[[#This Row],[Tipos de Acciones]]="","",'Formulario PPGR1'!#REF!)</f>
        <v>#REF!</v>
      </c>
      <c r="E2187" s="419" t="e">
        <f>IF(Tabla46[[#This Row],[Tipos de Acciones]]="","",'Formulario PPGR1'!#REF!)</f>
        <v>#REF!</v>
      </c>
      <c r="F2187" s="419" t="e">
        <f>IF(Tabla46[[#This Row],[Tipos de Acciones]]="","",'Formulario PPGR1'!#REF!)</f>
        <v>#REF!</v>
      </c>
      <c r="G2187" s="416" t="s">
        <v>936</v>
      </c>
      <c r="H2187" s="416" t="s">
        <v>2221</v>
      </c>
      <c r="I2187" s="417" t="s">
        <v>2233</v>
      </c>
      <c r="J2187" s="416" t="s">
        <v>2234</v>
      </c>
      <c r="K2187" s="418" t="s">
        <v>2235</v>
      </c>
      <c r="L2187" s="416" t="s">
        <v>469</v>
      </c>
      <c r="M2187" s="316" t="s">
        <v>2349</v>
      </c>
      <c r="N2187" s="316" t="s">
        <v>1156</v>
      </c>
      <c r="O2187" s="415" t="s">
        <v>2200</v>
      </c>
      <c r="P2187" s="318" t="s">
        <v>1156</v>
      </c>
      <c r="Q2187" s="293" t="s">
        <v>2201</v>
      </c>
      <c r="R2187" s="293">
        <v>1</v>
      </c>
      <c r="S2187" s="517">
        <v>8270</v>
      </c>
      <c r="T2187" s="520" t="e">
        <f>+[1]!Tabla46[[#This Row],[Precio Unitario]]*[1]!Tabla46[[#This Row],[Cantidad de Insumos]]</f>
        <v>#REF!</v>
      </c>
      <c r="U2187" s="414">
        <v>239301</v>
      </c>
      <c r="V2187" s="328" t="s">
        <v>926</v>
      </c>
      <c r="W2187" s="420"/>
    </row>
    <row r="2188" spans="2:23" ht="18.75" hidden="1" customHeight="1" x14ac:dyDescent="0.2">
      <c r="B2188" s="419" t="e">
        <f>IF(Tabla46[[#This Row],[Tipos de Acciones]]="","",CONCATENATE(Tabla46[[#This Row],[POA]],".",Tabla46[[#This Row],[SRS]],".",Tabla46[[#This Row],[AREA]],".",Tabla46[[#This Row],[TIPO]]))</f>
        <v>#REF!</v>
      </c>
      <c r="C2188" s="419" t="e">
        <f>IF(Tabla46[[#This Row],[Tipos de Acciones]]="","",'Formulario PPGR1'!#REF!)</f>
        <v>#REF!</v>
      </c>
      <c r="D2188" s="419" t="e">
        <f>IF(Tabla46[[#This Row],[Tipos de Acciones]]="","",'Formulario PPGR1'!#REF!)</f>
        <v>#REF!</v>
      </c>
      <c r="E2188" s="419" t="e">
        <f>IF(Tabla46[[#This Row],[Tipos de Acciones]]="","",'Formulario PPGR1'!#REF!)</f>
        <v>#REF!</v>
      </c>
      <c r="F2188" s="419" t="e">
        <f>IF(Tabla46[[#This Row],[Tipos de Acciones]]="","",'Formulario PPGR1'!#REF!)</f>
        <v>#REF!</v>
      </c>
      <c r="G2188" s="416" t="s">
        <v>936</v>
      </c>
      <c r="H2188" s="416" t="s">
        <v>2221</v>
      </c>
      <c r="I2188" s="417" t="s">
        <v>2236</v>
      </c>
      <c r="J2188" s="416" t="s">
        <v>2236</v>
      </c>
      <c r="K2188" s="418" t="s">
        <v>2237</v>
      </c>
      <c r="L2188" s="416" t="s">
        <v>469</v>
      </c>
      <c r="M2188" s="316" t="s">
        <v>2349</v>
      </c>
      <c r="N2188" s="316" t="s">
        <v>1156</v>
      </c>
      <c r="O2188" s="415" t="s">
        <v>2200</v>
      </c>
      <c r="P2188" s="318" t="s">
        <v>1156</v>
      </c>
      <c r="Q2188" s="293" t="s">
        <v>2201</v>
      </c>
      <c r="R2188" s="293">
        <v>2</v>
      </c>
      <c r="S2188" s="517">
        <v>15733.33</v>
      </c>
      <c r="T2188" s="520" t="e">
        <f>+[1]!Tabla46[[#This Row],[Precio Unitario]]*[1]!Tabla46[[#This Row],[Cantidad de Insumos]]</f>
        <v>#REF!</v>
      </c>
      <c r="U2188" s="414">
        <v>239301</v>
      </c>
      <c r="V2188" s="328" t="s">
        <v>926</v>
      </c>
      <c r="W2188" s="420"/>
    </row>
    <row r="2189" spans="2:23" ht="18.75" hidden="1" customHeight="1" x14ac:dyDescent="0.2">
      <c r="B2189" s="419" t="e">
        <f>IF(Tabla46[[#This Row],[Tipos de Acciones]]="","",CONCATENATE(Tabla46[[#This Row],[POA]],".",Tabla46[[#This Row],[SRS]],".",Tabla46[[#This Row],[AREA]],".",Tabla46[[#This Row],[TIPO]]))</f>
        <v>#REF!</v>
      </c>
      <c r="C2189" s="419" t="e">
        <f>IF(Tabla46[[#This Row],[Tipos de Acciones]]="","",'Formulario PPGR1'!#REF!)</f>
        <v>#REF!</v>
      </c>
      <c r="D2189" s="419" t="e">
        <f>IF(Tabla46[[#This Row],[Tipos de Acciones]]="","",'Formulario PPGR1'!#REF!)</f>
        <v>#REF!</v>
      </c>
      <c r="E2189" s="419" t="e">
        <f>IF(Tabla46[[#This Row],[Tipos de Acciones]]="","",'Formulario PPGR1'!#REF!)</f>
        <v>#REF!</v>
      </c>
      <c r="F2189" s="419" t="e">
        <f>IF(Tabla46[[#This Row],[Tipos de Acciones]]="","",'Formulario PPGR1'!#REF!)</f>
        <v>#REF!</v>
      </c>
      <c r="G2189" s="416" t="s">
        <v>936</v>
      </c>
      <c r="H2189" s="416" t="s">
        <v>2221</v>
      </c>
      <c r="I2189" s="417" t="s">
        <v>2236</v>
      </c>
      <c r="J2189" s="416" t="s">
        <v>2236</v>
      </c>
      <c r="K2189" s="418" t="s">
        <v>2238</v>
      </c>
      <c r="L2189" s="416" t="s">
        <v>469</v>
      </c>
      <c r="M2189" s="316" t="s">
        <v>2349</v>
      </c>
      <c r="N2189" s="316" t="s">
        <v>1156</v>
      </c>
      <c r="O2189" s="415" t="s">
        <v>2200</v>
      </c>
      <c r="P2189" s="318" t="s">
        <v>1156</v>
      </c>
      <c r="Q2189" s="293" t="s">
        <v>2201</v>
      </c>
      <c r="R2189" s="293">
        <v>2</v>
      </c>
      <c r="S2189" s="517">
        <v>4500</v>
      </c>
      <c r="T2189" s="520" t="e">
        <f>+[1]!Tabla46[[#This Row],[Precio Unitario]]*[1]!Tabla46[[#This Row],[Cantidad de Insumos]]</f>
        <v>#REF!</v>
      </c>
      <c r="U2189" s="414">
        <v>239301</v>
      </c>
      <c r="V2189" s="328" t="s">
        <v>926</v>
      </c>
      <c r="W2189" s="420"/>
    </row>
    <row r="2190" spans="2:23" ht="18.75" hidden="1" customHeight="1" x14ac:dyDescent="0.2">
      <c r="B2190" s="419" t="e">
        <f>IF(Tabla46[[#This Row],[Tipos de Acciones]]="","",CONCATENATE(Tabla46[[#This Row],[POA]],".",Tabla46[[#This Row],[SRS]],".",Tabla46[[#This Row],[AREA]],".",Tabla46[[#This Row],[TIPO]]))</f>
        <v>#REF!</v>
      </c>
      <c r="C2190" s="419" t="e">
        <f>IF(Tabla46[[#This Row],[Tipos de Acciones]]="","",'Formulario PPGR1'!#REF!)</f>
        <v>#REF!</v>
      </c>
      <c r="D2190" s="419" t="e">
        <f>IF(Tabla46[[#This Row],[Tipos de Acciones]]="","",'Formulario PPGR1'!#REF!)</f>
        <v>#REF!</v>
      </c>
      <c r="E2190" s="419" t="e">
        <f>IF(Tabla46[[#This Row],[Tipos de Acciones]]="","",'Formulario PPGR1'!#REF!)</f>
        <v>#REF!</v>
      </c>
      <c r="F2190" s="419" t="e">
        <f>IF(Tabla46[[#This Row],[Tipos de Acciones]]="","",'Formulario PPGR1'!#REF!)</f>
        <v>#REF!</v>
      </c>
      <c r="G2190" s="416" t="s">
        <v>936</v>
      </c>
      <c r="H2190" s="416" t="s">
        <v>2221</v>
      </c>
      <c r="I2190" s="417" t="s">
        <v>2236</v>
      </c>
      <c r="J2190" s="416" t="s">
        <v>2236</v>
      </c>
      <c r="K2190" s="418" t="s">
        <v>2239</v>
      </c>
      <c r="L2190" s="416" t="s">
        <v>469</v>
      </c>
      <c r="M2190" s="316" t="s">
        <v>2349</v>
      </c>
      <c r="N2190" s="316" t="s">
        <v>1156</v>
      </c>
      <c r="O2190" s="415" t="s">
        <v>2200</v>
      </c>
      <c r="P2190" s="318" t="s">
        <v>1156</v>
      </c>
      <c r="Q2190" s="293" t="s">
        <v>2201</v>
      </c>
      <c r="R2190" s="293">
        <v>2</v>
      </c>
      <c r="S2190" s="517">
        <v>15733.33</v>
      </c>
      <c r="T2190" s="520" t="e">
        <f>+[1]!Tabla46[[#This Row],[Precio Unitario]]*[1]!Tabla46[[#This Row],[Cantidad de Insumos]]</f>
        <v>#REF!</v>
      </c>
      <c r="U2190" s="414">
        <v>239301</v>
      </c>
      <c r="V2190" s="328" t="s">
        <v>926</v>
      </c>
      <c r="W2190" s="420"/>
    </row>
    <row r="2191" spans="2:23" ht="18.75" hidden="1" customHeight="1" x14ac:dyDescent="0.2">
      <c r="B2191" s="419" t="e">
        <f>IF(Tabla46[[#This Row],[Tipos de Acciones]]="","",CONCATENATE(Tabla46[[#This Row],[POA]],".",Tabla46[[#This Row],[SRS]],".",Tabla46[[#This Row],[AREA]],".",Tabla46[[#This Row],[TIPO]]))</f>
        <v>#REF!</v>
      </c>
      <c r="C2191" s="419" t="e">
        <f>IF(Tabla46[[#This Row],[Tipos de Acciones]]="","",'Formulario PPGR1'!#REF!)</f>
        <v>#REF!</v>
      </c>
      <c r="D2191" s="419" t="e">
        <f>IF(Tabla46[[#This Row],[Tipos de Acciones]]="","",'Formulario PPGR1'!#REF!)</f>
        <v>#REF!</v>
      </c>
      <c r="E2191" s="419" t="e">
        <f>IF(Tabla46[[#This Row],[Tipos de Acciones]]="","",'Formulario PPGR1'!#REF!)</f>
        <v>#REF!</v>
      </c>
      <c r="F2191" s="419" t="e">
        <f>IF(Tabla46[[#This Row],[Tipos de Acciones]]="","",'Formulario PPGR1'!#REF!)</f>
        <v>#REF!</v>
      </c>
      <c r="G2191" s="416" t="s">
        <v>936</v>
      </c>
      <c r="H2191" s="416" t="s">
        <v>2221</v>
      </c>
      <c r="I2191" s="417" t="s">
        <v>2236</v>
      </c>
      <c r="J2191" s="416" t="s">
        <v>2236</v>
      </c>
      <c r="K2191" s="418" t="s">
        <v>2240</v>
      </c>
      <c r="L2191" s="416" t="s">
        <v>469</v>
      </c>
      <c r="M2191" s="316" t="s">
        <v>2349</v>
      </c>
      <c r="N2191" s="316" t="s">
        <v>1156</v>
      </c>
      <c r="O2191" s="415" t="s">
        <v>2200</v>
      </c>
      <c r="P2191" s="318" t="s">
        <v>1156</v>
      </c>
      <c r="Q2191" s="293" t="s">
        <v>2201</v>
      </c>
      <c r="R2191" s="293">
        <v>2</v>
      </c>
      <c r="S2191" s="517">
        <v>4500</v>
      </c>
      <c r="T2191" s="520" t="e">
        <f>+[1]!Tabla46[[#This Row],[Precio Unitario]]*[1]!Tabla46[[#This Row],[Cantidad de Insumos]]</f>
        <v>#REF!</v>
      </c>
      <c r="U2191" s="414">
        <v>239301</v>
      </c>
      <c r="V2191" s="328" t="s">
        <v>926</v>
      </c>
      <c r="W2191" s="420"/>
    </row>
    <row r="2192" spans="2:23" ht="18.75" hidden="1" customHeight="1" x14ac:dyDescent="0.2">
      <c r="B2192" s="419" t="e">
        <f>IF(Tabla46[[#This Row],[Tipos de Acciones]]="","",CONCATENATE(Tabla46[[#This Row],[POA]],".",Tabla46[[#This Row],[SRS]],".",Tabla46[[#This Row],[AREA]],".",Tabla46[[#This Row],[TIPO]]))</f>
        <v>#REF!</v>
      </c>
      <c r="C2192" s="419" t="e">
        <f>IF(Tabla46[[#This Row],[Tipos de Acciones]]="","",'Formulario PPGR1'!#REF!)</f>
        <v>#REF!</v>
      </c>
      <c r="D2192" s="419" t="e">
        <f>IF(Tabla46[[#This Row],[Tipos de Acciones]]="","",'Formulario PPGR1'!#REF!)</f>
        <v>#REF!</v>
      </c>
      <c r="E2192" s="419" t="e">
        <f>IF(Tabla46[[#This Row],[Tipos de Acciones]]="","",'Formulario PPGR1'!#REF!)</f>
        <v>#REF!</v>
      </c>
      <c r="F2192" s="419" t="e">
        <f>IF(Tabla46[[#This Row],[Tipos de Acciones]]="","",'Formulario PPGR1'!#REF!)</f>
        <v>#REF!</v>
      </c>
      <c r="G2192" s="416" t="s">
        <v>936</v>
      </c>
      <c r="H2192" s="416" t="s">
        <v>2221</v>
      </c>
      <c r="I2192" s="417" t="s">
        <v>2241</v>
      </c>
      <c r="J2192" s="416" t="s">
        <v>2241</v>
      </c>
      <c r="K2192" s="418" t="s">
        <v>2242</v>
      </c>
      <c r="L2192" s="416" t="s">
        <v>469</v>
      </c>
      <c r="M2192" s="316" t="s">
        <v>2349</v>
      </c>
      <c r="N2192" s="316" t="s">
        <v>1156</v>
      </c>
      <c r="O2192" s="415" t="s">
        <v>2200</v>
      </c>
      <c r="P2192" s="318" t="s">
        <v>1156</v>
      </c>
      <c r="Q2192" s="293" t="s">
        <v>2201</v>
      </c>
      <c r="R2192" s="293">
        <v>2</v>
      </c>
      <c r="S2192" s="517">
        <v>980</v>
      </c>
      <c r="T2192" s="520" t="e">
        <f>+[1]!Tabla46[[#This Row],[Precio Unitario]]*[1]!Tabla46[[#This Row],[Cantidad de Insumos]]</f>
        <v>#REF!</v>
      </c>
      <c r="U2192" s="414">
        <v>239301</v>
      </c>
      <c r="V2192" s="328" t="s">
        <v>926</v>
      </c>
      <c r="W2192" s="420"/>
    </row>
    <row r="2193" spans="2:23" ht="18.75" hidden="1" customHeight="1" x14ac:dyDescent="0.2">
      <c r="B2193" s="419" t="e">
        <f>IF(Tabla46[[#This Row],[Tipos de Acciones]]="","",CONCATENATE(Tabla46[[#This Row],[POA]],".",Tabla46[[#This Row],[SRS]],".",Tabla46[[#This Row],[AREA]],".",Tabla46[[#This Row],[TIPO]]))</f>
        <v>#REF!</v>
      </c>
      <c r="C2193" s="419" t="e">
        <f>IF(Tabla46[[#This Row],[Tipos de Acciones]]="","",'Formulario PPGR1'!#REF!)</f>
        <v>#REF!</v>
      </c>
      <c r="D2193" s="419" t="e">
        <f>IF(Tabla46[[#This Row],[Tipos de Acciones]]="","",'Formulario PPGR1'!#REF!)</f>
        <v>#REF!</v>
      </c>
      <c r="E2193" s="419" t="e">
        <f>IF(Tabla46[[#This Row],[Tipos de Acciones]]="","",'Formulario PPGR1'!#REF!)</f>
        <v>#REF!</v>
      </c>
      <c r="F2193" s="419" t="e">
        <f>IF(Tabla46[[#This Row],[Tipos de Acciones]]="","",'Formulario PPGR1'!#REF!)</f>
        <v>#REF!</v>
      </c>
      <c r="G2193" s="416" t="s">
        <v>936</v>
      </c>
      <c r="H2193" s="416" t="s">
        <v>2221</v>
      </c>
      <c r="I2193" s="417" t="s">
        <v>2241</v>
      </c>
      <c r="J2193" s="416" t="s">
        <v>2241</v>
      </c>
      <c r="K2193" s="418" t="s">
        <v>2243</v>
      </c>
      <c r="L2193" s="416" t="s">
        <v>469</v>
      </c>
      <c r="M2193" s="316" t="s">
        <v>2349</v>
      </c>
      <c r="N2193" s="316" t="s">
        <v>1156</v>
      </c>
      <c r="O2193" s="415" t="s">
        <v>2200</v>
      </c>
      <c r="P2193" s="318" t="s">
        <v>1156</v>
      </c>
      <c r="Q2193" s="293" t="s">
        <v>2201</v>
      </c>
      <c r="R2193" s="293">
        <v>2</v>
      </c>
      <c r="S2193" s="517">
        <v>3520</v>
      </c>
      <c r="T2193" s="520" t="e">
        <f>+[1]!Tabla46[[#This Row],[Precio Unitario]]*[1]!Tabla46[[#This Row],[Cantidad de Insumos]]</f>
        <v>#REF!</v>
      </c>
      <c r="U2193" s="414">
        <v>239301</v>
      </c>
      <c r="V2193" s="328" t="s">
        <v>926</v>
      </c>
      <c r="W2193" s="420"/>
    </row>
    <row r="2194" spans="2:23" ht="18.75" hidden="1" customHeight="1" x14ac:dyDescent="0.2">
      <c r="B2194" s="419" t="e">
        <f>IF(Tabla46[[#This Row],[Tipos de Acciones]]="","",CONCATENATE(Tabla46[[#This Row],[POA]],".",Tabla46[[#This Row],[SRS]],".",Tabla46[[#This Row],[AREA]],".",Tabla46[[#This Row],[TIPO]]))</f>
        <v>#REF!</v>
      </c>
      <c r="C2194" s="419" t="e">
        <f>IF(Tabla46[[#This Row],[Tipos de Acciones]]="","",'Formulario PPGR1'!#REF!)</f>
        <v>#REF!</v>
      </c>
      <c r="D2194" s="419" t="e">
        <f>IF(Tabla46[[#This Row],[Tipos de Acciones]]="","",'Formulario PPGR1'!#REF!)</f>
        <v>#REF!</v>
      </c>
      <c r="E2194" s="419" t="e">
        <f>IF(Tabla46[[#This Row],[Tipos de Acciones]]="","",'Formulario PPGR1'!#REF!)</f>
        <v>#REF!</v>
      </c>
      <c r="F2194" s="419" t="e">
        <f>IF(Tabla46[[#This Row],[Tipos de Acciones]]="","",'Formulario PPGR1'!#REF!)</f>
        <v>#REF!</v>
      </c>
      <c r="G2194" s="416" t="s">
        <v>936</v>
      </c>
      <c r="H2194" s="416" t="s">
        <v>2221</v>
      </c>
      <c r="I2194" s="417" t="s">
        <v>2244</v>
      </c>
      <c r="J2194" s="416" t="s">
        <v>2244</v>
      </c>
      <c r="K2194" s="418" t="s">
        <v>2245</v>
      </c>
      <c r="L2194" s="416" t="s">
        <v>469</v>
      </c>
      <c r="M2194" s="316" t="s">
        <v>2349</v>
      </c>
      <c r="N2194" s="316" t="s">
        <v>1156</v>
      </c>
      <c r="O2194" s="415" t="s">
        <v>2200</v>
      </c>
      <c r="P2194" s="318" t="s">
        <v>1156</v>
      </c>
      <c r="Q2194" s="293" t="s">
        <v>2201</v>
      </c>
      <c r="R2194" s="293">
        <v>1</v>
      </c>
      <c r="S2194" s="517">
        <v>14666.65</v>
      </c>
      <c r="T2194" s="520" t="e">
        <f>+[1]!Tabla46[[#This Row],[Precio Unitario]]*[1]!Tabla46[[#This Row],[Cantidad de Insumos]]</f>
        <v>#REF!</v>
      </c>
      <c r="U2194" s="414">
        <v>239601</v>
      </c>
      <c r="V2194" s="328" t="s">
        <v>926</v>
      </c>
      <c r="W2194" s="420"/>
    </row>
    <row r="2195" spans="2:23" ht="18.75" hidden="1" customHeight="1" x14ac:dyDescent="0.2">
      <c r="B2195" s="419" t="e">
        <f>IF(Tabla46[[#This Row],[Tipos de Acciones]]="","",CONCATENATE(Tabla46[[#This Row],[POA]],".",Tabla46[[#This Row],[SRS]],".",Tabla46[[#This Row],[AREA]],".",Tabla46[[#This Row],[TIPO]]))</f>
        <v>#REF!</v>
      </c>
      <c r="C2195" s="419" t="e">
        <f>IF(Tabla46[[#This Row],[Tipos de Acciones]]="","",'Formulario PPGR1'!#REF!)</f>
        <v>#REF!</v>
      </c>
      <c r="D2195" s="419" t="e">
        <f>IF(Tabla46[[#This Row],[Tipos de Acciones]]="","",'Formulario PPGR1'!#REF!)</f>
        <v>#REF!</v>
      </c>
      <c r="E2195" s="419" t="e">
        <f>IF(Tabla46[[#This Row],[Tipos de Acciones]]="","",'Formulario PPGR1'!#REF!)</f>
        <v>#REF!</v>
      </c>
      <c r="F2195" s="419" t="e">
        <f>IF(Tabla46[[#This Row],[Tipos de Acciones]]="","",'Formulario PPGR1'!#REF!)</f>
        <v>#REF!</v>
      </c>
      <c r="G2195" s="416" t="s">
        <v>936</v>
      </c>
      <c r="H2195" s="416" t="s">
        <v>2221</v>
      </c>
      <c r="I2195" s="417" t="s">
        <v>2246</v>
      </c>
      <c r="J2195" s="416" t="s">
        <v>2246</v>
      </c>
      <c r="K2195" s="418" t="s">
        <v>2247</v>
      </c>
      <c r="L2195" s="416" t="s">
        <v>469</v>
      </c>
      <c r="M2195" s="316" t="s">
        <v>2349</v>
      </c>
      <c r="N2195" s="316" t="s">
        <v>1156</v>
      </c>
      <c r="O2195" s="415" t="s">
        <v>2200</v>
      </c>
      <c r="P2195" s="318" t="s">
        <v>1156</v>
      </c>
      <c r="Q2195" s="293" t="s">
        <v>2201</v>
      </c>
      <c r="R2195" s="293">
        <v>1</v>
      </c>
      <c r="S2195" s="517">
        <v>257712</v>
      </c>
      <c r="T2195" s="520" t="e">
        <f>+[1]!Tabla46[[#This Row],[Precio Unitario]]*[1]!Tabla46[[#This Row],[Cantidad de Insumos]]</f>
        <v>#REF!</v>
      </c>
      <c r="U2195" s="414">
        <v>261401</v>
      </c>
      <c r="V2195" s="328" t="s">
        <v>926</v>
      </c>
      <c r="W2195" s="420"/>
    </row>
    <row r="2196" spans="2:23" ht="18.75" hidden="1" customHeight="1" x14ac:dyDescent="0.2">
      <c r="B2196" s="419" t="e">
        <f>IF(Tabla46[[#This Row],[Tipos de Acciones]]="","",CONCATENATE(Tabla46[[#This Row],[POA]],".",Tabla46[[#This Row],[SRS]],".",Tabla46[[#This Row],[AREA]],".",Tabla46[[#This Row],[TIPO]]))</f>
        <v>#REF!</v>
      </c>
      <c r="C2196" s="419" t="e">
        <f>IF(Tabla46[[#This Row],[Tipos de Acciones]]="","",'Formulario PPGR1'!#REF!)</f>
        <v>#REF!</v>
      </c>
      <c r="D2196" s="419" t="e">
        <f>IF(Tabla46[[#This Row],[Tipos de Acciones]]="","",'Formulario PPGR1'!#REF!)</f>
        <v>#REF!</v>
      </c>
      <c r="E2196" s="419" t="e">
        <f>IF(Tabla46[[#This Row],[Tipos de Acciones]]="","",'Formulario PPGR1'!#REF!)</f>
        <v>#REF!</v>
      </c>
      <c r="F2196" s="419" t="e">
        <f>IF(Tabla46[[#This Row],[Tipos de Acciones]]="","",'Formulario PPGR1'!#REF!)</f>
        <v>#REF!</v>
      </c>
      <c r="G2196" s="416" t="s">
        <v>936</v>
      </c>
      <c r="H2196" s="416" t="s">
        <v>2209</v>
      </c>
      <c r="I2196" s="417" t="s">
        <v>2200</v>
      </c>
      <c r="J2196" s="416" t="s">
        <v>2248</v>
      </c>
      <c r="K2196" s="418" t="s">
        <v>2248</v>
      </c>
      <c r="L2196" s="416" t="s">
        <v>469</v>
      </c>
      <c r="M2196" s="316" t="s">
        <v>2349</v>
      </c>
      <c r="N2196" s="316" t="s">
        <v>1156</v>
      </c>
      <c r="O2196" s="415" t="s">
        <v>2200</v>
      </c>
      <c r="P2196" s="318" t="s">
        <v>1156</v>
      </c>
      <c r="Q2196" s="293" t="s">
        <v>2201</v>
      </c>
      <c r="R2196" s="293">
        <v>1</v>
      </c>
      <c r="S2196" s="517">
        <v>30000</v>
      </c>
      <c r="T2196" s="520" t="e">
        <f>+[1]!Tabla46[[#This Row],[Precio Unitario]]*[1]!Tabla46[[#This Row],[Cantidad de Insumos]]</f>
        <v>#REF!</v>
      </c>
      <c r="U2196" s="414">
        <v>265801</v>
      </c>
      <c r="V2196" s="328" t="s">
        <v>926</v>
      </c>
      <c r="W2196" s="420"/>
    </row>
    <row r="2197" spans="2:23" ht="18.75" hidden="1" customHeight="1" x14ac:dyDescent="0.2">
      <c r="B2197" s="419" t="e">
        <f>IF(Tabla46[[#This Row],[Tipos de Acciones]]="","",CONCATENATE(Tabla46[[#This Row],[POA]],".",Tabla46[[#This Row],[SRS]],".",Tabla46[[#This Row],[AREA]],".",Tabla46[[#This Row],[TIPO]]))</f>
        <v>#REF!</v>
      </c>
      <c r="C2197" s="419" t="e">
        <f>IF(Tabla46[[#This Row],[Tipos de Acciones]]="","",'Formulario PPGR1'!#REF!)</f>
        <v>#REF!</v>
      </c>
      <c r="D2197" s="419" t="e">
        <f>IF(Tabla46[[#This Row],[Tipos de Acciones]]="","",'Formulario PPGR1'!#REF!)</f>
        <v>#REF!</v>
      </c>
      <c r="E2197" s="419" t="e">
        <f>IF(Tabla46[[#This Row],[Tipos de Acciones]]="","",'Formulario PPGR1'!#REF!)</f>
        <v>#REF!</v>
      </c>
      <c r="F2197" s="419" t="e">
        <f>IF(Tabla46[[#This Row],[Tipos de Acciones]]="","",'Formulario PPGR1'!#REF!)</f>
        <v>#REF!</v>
      </c>
      <c r="G2197" s="416" t="s">
        <v>934</v>
      </c>
      <c r="H2197" s="416" t="s">
        <v>2209</v>
      </c>
      <c r="I2197" s="417" t="s">
        <v>2200</v>
      </c>
      <c r="J2197" s="416" t="s">
        <v>2248</v>
      </c>
      <c r="K2197" s="418" t="s">
        <v>2248</v>
      </c>
      <c r="L2197" s="416" t="s">
        <v>469</v>
      </c>
      <c r="M2197" s="316" t="s">
        <v>2349</v>
      </c>
      <c r="N2197" s="316" t="s">
        <v>1156</v>
      </c>
      <c r="O2197" s="415" t="s">
        <v>2200</v>
      </c>
      <c r="P2197" s="318" t="s">
        <v>1156</v>
      </c>
      <c r="Q2197" s="293" t="s">
        <v>2201</v>
      </c>
      <c r="R2197" s="293">
        <v>3</v>
      </c>
      <c r="S2197" s="517">
        <v>5000</v>
      </c>
      <c r="T2197" s="520" t="e">
        <f>+[1]!Tabla46[[#This Row],[Precio Unitario]]*[1]!Tabla46[[#This Row],[Cantidad de Insumos]]</f>
        <v>#REF!</v>
      </c>
      <c r="U2197" s="414">
        <v>265801</v>
      </c>
      <c r="V2197" s="328" t="s">
        <v>926</v>
      </c>
      <c r="W2197" s="420"/>
    </row>
    <row r="2198" spans="2:23" ht="18.75" hidden="1" customHeight="1" x14ac:dyDescent="0.2">
      <c r="B2198" s="419" t="e">
        <f>IF(Tabla46[[#This Row],[Tipos de Acciones]]="","",CONCATENATE(Tabla46[[#This Row],[POA]],".",Tabla46[[#This Row],[SRS]],".",Tabla46[[#This Row],[AREA]],".",Tabla46[[#This Row],[TIPO]]))</f>
        <v>#REF!</v>
      </c>
      <c r="C2198" s="419" t="e">
        <f>IF(Tabla46[[#This Row],[Tipos de Acciones]]="","",'Formulario PPGR1'!#REF!)</f>
        <v>#REF!</v>
      </c>
      <c r="D2198" s="419" t="e">
        <f>IF(Tabla46[[#This Row],[Tipos de Acciones]]="","",'Formulario PPGR1'!#REF!)</f>
        <v>#REF!</v>
      </c>
      <c r="E2198" s="419" t="e">
        <f>IF(Tabla46[[#This Row],[Tipos de Acciones]]="","",'Formulario PPGR1'!#REF!)</f>
        <v>#REF!</v>
      </c>
      <c r="F2198" s="419" t="e">
        <f>IF(Tabla46[[#This Row],[Tipos de Acciones]]="","",'Formulario PPGR1'!#REF!)</f>
        <v>#REF!</v>
      </c>
      <c r="G2198" s="416" t="s">
        <v>936</v>
      </c>
      <c r="H2198" s="416" t="s">
        <v>2206</v>
      </c>
      <c r="I2198" s="417" t="s">
        <v>2212</v>
      </c>
      <c r="J2198" s="416" t="s">
        <v>2212</v>
      </c>
      <c r="K2198" s="418" t="s">
        <v>2213</v>
      </c>
      <c r="L2198" s="416" t="s">
        <v>469</v>
      </c>
      <c r="M2198" s="316" t="s">
        <v>2350</v>
      </c>
      <c r="N2198" s="316" t="s">
        <v>1156</v>
      </c>
      <c r="O2198" s="415" t="s">
        <v>2200</v>
      </c>
      <c r="P2198" s="318" t="s">
        <v>1156</v>
      </c>
      <c r="Q2198" s="293" t="s">
        <v>2201</v>
      </c>
      <c r="R2198" s="293">
        <v>1</v>
      </c>
      <c r="S2198" s="517">
        <v>56050</v>
      </c>
      <c r="T2198" s="520" t="e">
        <f>+[1]!Tabla46[[#This Row],[Precio Unitario]]*[1]!Tabla46[[#This Row],[Cantidad de Insumos]]</f>
        <v>#REF!</v>
      </c>
      <c r="U2198" s="414">
        <v>261301</v>
      </c>
      <c r="V2198" s="328" t="s">
        <v>926</v>
      </c>
      <c r="W2198" s="420"/>
    </row>
    <row r="2199" spans="2:23" ht="18.75" hidden="1" customHeight="1" x14ac:dyDescent="0.2">
      <c r="B2199" s="419" t="e">
        <f>IF(Tabla46[[#This Row],[Tipos de Acciones]]="","",CONCATENATE(Tabla46[[#This Row],[POA]],".",Tabla46[[#This Row],[SRS]],".",Tabla46[[#This Row],[AREA]],".",Tabla46[[#This Row],[TIPO]]))</f>
        <v>#REF!</v>
      </c>
      <c r="C2199" s="419" t="e">
        <f>IF(Tabla46[[#This Row],[Tipos de Acciones]]="","",'Formulario PPGR1'!#REF!)</f>
        <v>#REF!</v>
      </c>
      <c r="D2199" s="419" t="e">
        <f>IF(Tabla46[[#This Row],[Tipos de Acciones]]="","",'Formulario PPGR1'!#REF!)</f>
        <v>#REF!</v>
      </c>
      <c r="E2199" s="419" t="e">
        <f>IF(Tabla46[[#This Row],[Tipos de Acciones]]="","",'Formulario PPGR1'!#REF!)</f>
        <v>#REF!</v>
      </c>
      <c r="F2199" s="419" t="e">
        <f>IF(Tabla46[[#This Row],[Tipos de Acciones]]="","",'Formulario PPGR1'!#REF!)</f>
        <v>#REF!</v>
      </c>
      <c r="G2199" s="416" t="s">
        <v>934</v>
      </c>
      <c r="H2199" s="416" t="s">
        <v>2206</v>
      </c>
      <c r="I2199" s="417" t="s">
        <v>2212</v>
      </c>
      <c r="J2199" s="416" t="s">
        <v>2212</v>
      </c>
      <c r="K2199" s="418" t="s">
        <v>2213</v>
      </c>
      <c r="L2199" s="416" t="s">
        <v>469</v>
      </c>
      <c r="M2199" s="316" t="s">
        <v>2350</v>
      </c>
      <c r="N2199" s="316" t="s">
        <v>1156</v>
      </c>
      <c r="O2199" s="415" t="s">
        <v>2200</v>
      </c>
      <c r="P2199" s="318" t="s">
        <v>1156</v>
      </c>
      <c r="Q2199" s="293" t="s">
        <v>2201</v>
      </c>
      <c r="R2199" s="293">
        <v>3</v>
      </c>
      <c r="S2199" s="517">
        <v>56050</v>
      </c>
      <c r="T2199" s="520" t="e">
        <f>+[1]!Tabla46[[#This Row],[Precio Unitario]]*[1]!Tabla46[[#This Row],[Cantidad de Insumos]]</f>
        <v>#REF!</v>
      </c>
      <c r="U2199" s="414">
        <v>261301</v>
      </c>
      <c r="V2199" s="328" t="s">
        <v>926</v>
      </c>
      <c r="W2199" s="420"/>
    </row>
    <row r="2200" spans="2:23" ht="18.75" hidden="1" customHeight="1" x14ac:dyDescent="0.2">
      <c r="B2200" s="419" t="e">
        <f>IF(Tabla46[[#This Row],[Tipos de Acciones]]="","",CONCATENATE(Tabla46[[#This Row],[POA]],".",Tabla46[[#This Row],[SRS]],".",Tabla46[[#This Row],[AREA]],".",Tabla46[[#This Row],[TIPO]]))</f>
        <v>#REF!</v>
      </c>
      <c r="C2200" s="419" t="e">
        <f>IF(Tabla46[[#This Row],[Tipos de Acciones]]="","",'Formulario PPGR1'!#REF!)</f>
        <v>#REF!</v>
      </c>
      <c r="D2200" s="419" t="e">
        <f>IF(Tabla46[[#This Row],[Tipos de Acciones]]="","",'Formulario PPGR1'!#REF!)</f>
        <v>#REF!</v>
      </c>
      <c r="E2200" s="419" t="e">
        <f>IF(Tabla46[[#This Row],[Tipos de Acciones]]="","",'Formulario PPGR1'!#REF!)</f>
        <v>#REF!</v>
      </c>
      <c r="F2200" s="419" t="e">
        <f>IF(Tabla46[[#This Row],[Tipos de Acciones]]="","",'Formulario PPGR1'!#REF!)</f>
        <v>#REF!</v>
      </c>
      <c r="G2200" s="416" t="s">
        <v>936</v>
      </c>
      <c r="H2200" s="416" t="s">
        <v>2215</v>
      </c>
      <c r="I2200" s="417" t="s">
        <v>2216</v>
      </c>
      <c r="J2200" s="416" t="s">
        <v>2216</v>
      </c>
      <c r="K2200" s="418" t="s">
        <v>2217</v>
      </c>
      <c r="L2200" s="416" t="s">
        <v>469</v>
      </c>
      <c r="M2200" s="316" t="s">
        <v>2350</v>
      </c>
      <c r="N2200" s="316" t="s">
        <v>1156</v>
      </c>
      <c r="O2200" s="415" t="s">
        <v>2200</v>
      </c>
      <c r="P2200" s="318" t="s">
        <v>1156</v>
      </c>
      <c r="Q2200" s="293" t="s">
        <v>2201</v>
      </c>
      <c r="R2200" s="293">
        <v>1</v>
      </c>
      <c r="S2200" s="517">
        <v>15000</v>
      </c>
      <c r="T2200" s="520" t="e">
        <f>+[1]!Tabla46[[#This Row],[Precio Unitario]]*[1]!Tabla46[[#This Row],[Cantidad de Insumos]]</f>
        <v>#REF!</v>
      </c>
      <c r="U2200" s="414">
        <v>239601</v>
      </c>
      <c r="V2200" s="328" t="s">
        <v>926</v>
      </c>
      <c r="W2200" s="420"/>
    </row>
    <row r="2201" spans="2:23" ht="18.75" hidden="1" customHeight="1" x14ac:dyDescent="0.2">
      <c r="B2201" s="419" t="e">
        <f>IF(Tabla46[[#This Row],[Tipos de Acciones]]="","",CONCATENATE(Tabla46[[#This Row],[POA]],".",Tabla46[[#This Row],[SRS]],".",Tabla46[[#This Row],[AREA]],".",Tabla46[[#This Row],[TIPO]]))</f>
        <v>#REF!</v>
      </c>
      <c r="C2201" s="419" t="e">
        <f>IF(Tabla46[[#This Row],[Tipos de Acciones]]="","",'Formulario PPGR1'!#REF!)</f>
        <v>#REF!</v>
      </c>
      <c r="D2201" s="419" t="e">
        <f>IF(Tabla46[[#This Row],[Tipos de Acciones]]="","",'Formulario PPGR1'!#REF!)</f>
        <v>#REF!</v>
      </c>
      <c r="E2201" s="419" t="e">
        <f>IF(Tabla46[[#This Row],[Tipos de Acciones]]="","",'Formulario PPGR1'!#REF!)</f>
        <v>#REF!</v>
      </c>
      <c r="F2201" s="419" t="e">
        <f>IF(Tabla46[[#This Row],[Tipos de Acciones]]="","",'Formulario PPGR1'!#REF!)</f>
        <v>#REF!</v>
      </c>
      <c r="G2201" s="416" t="s">
        <v>936</v>
      </c>
      <c r="H2201" s="416" t="s">
        <v>2218</v>
      </c>
      <c r="I2201" s="417" t="s">
        <v>2219</v>
      </c>
      <c r="J2201" s="416" t="s">
        <v>2219</v>
      </c>
      <c r="K2201" s="418" t="s">
        <v>2220</v>
      </c>
      <c r="L2201" s="416" t="s">
        <v>469</v>
      </c>
      <c r="M2201" s="316" t="s">
        <v>2350</v>
      </c>
      <c r="N2201" s="316" t="s">
        <v>1156</v>
      </c>
      <c r="O2201" s="415" t="s">
        <v>2200</v>
      </c>
      <c r="P2201" s="318" t="s">
        <v>1156</v>
      </c>
      <c r="Q2201" s="293" t="s">
        <v>2201</v>
      </c>
      <c r="R2201" s="293">
        <v>2</v>
      </c>
      <c r="S2201" s="517">
        <v>8600</v>
      </c>
      <c r="T2201" s="520" t="e">
        <f>+[1]!Tabla46[[#This Row],[Precio Unitario]]*[1]!Tabla46[[#This Row],[Cantidad de Insumos]]</f>
        <v>#REF!</v>
      </c>
      <c r="U2201" s="414">
        <v>239601</v>
      </c>
      <c r="V2201" s="328" t="s">
        <v>926</v>
      </c>
      <c r="W2201" s="420"/>
    </row>
    <row r="2202" spans="2:23" ht="18.75" hidden="1" customHeight="1" x14ac:dyDescent="0.2">
      <c r="B2202" s="419" t="e">
        <f>IF(Tabla46[[#This Row],[Tipos de Acciones]]="","",CONCATENATE(Tabla46[[#This Row],[POA]],".",Tabla46[[#This Row],[SRS]],".",Tabla46[[#This Row],[AREA]],".",Tabla46[[#This Row],[TIPO]]))</f>
        <v>#REF!</v>
      </c>
      <c r="C2202" s="419" t="e">
        <f>IF(Tabla46[[#This Row],[Tipos de Acciones]]="","",'Formulario PPGR1'!#REF!)</f>
        <v>#REF!</v>
      </c>
      <c r="D2202" s="419" t="e">
        <f>IF(Tabla46[[#This Row],[Tipos de Acciones]]="","",'Formulario PPGR1'!#REF!)</f>
        <v>#REF!</v>
      </c>
      <c r="E2202" s="419" t="e">
        <f>IF(Tabla46[[#This Row],[Tipos de Acciones]]="","",'Formulario PPGR1'!#REF!)</f>
        <v>#REF!</v>
      </c>
      <c r="F2202" s="419" t="e">
        <f>IF(Tabla46[[#This Row],[Tipos de Acciones]]="","",'Formulario PPGR1'!#REF!)</f>
        <v>#REF!</v>
      </c>
      <c r="G2202" s="416" t="s">
        <v>936</v>
      </c>
      <c r="H2202" s="416" t="s">
        <v>2221</v>
      </c>
      <c r="I2202" s="417" t="s">
        <v>2222</v>
      </c>
      <c r="J2202" s="416" t="s">
        <v>2222</v>
      </c>
      <c r="K2202" s="418" t="s">
        <v>2223</v>
      </c>
      <c r="L2202" s="416" t="s">
        <v>469</v>
      </c>
      <c r="M2202" s="316" t="s">
        <v>2350</v>
      </c>
      <c r="N2202" s="316" t="s">
        <v>1156</v>
      </c>
      <c r="O2202" s="415" t="s">
        <v>2200</v>
      </c>
      <c r="P2202" s="318" t="s">
        <v>1156</v>
      </c>
      <c r="Q2202" s="293" t="s">
        <v>2201</v>
      </c>
      <c r="R2202" s="293">
        <v>2</v>
      </c>
      <c r="S2202" s="517">
        <v>43660</v>
      </c>
      <c r="T2202" s="520" t="e">
        <f>+[1]!Tabla46[[#This Row],[Precio Unitario]]*[1]!Tabla46[[#This Row],[Cantidad de Insumos]]</f>
        <v>#REF!</v>
      </c>
      <c r="U2202" s="414">
        <v>261901</v>
      </c>
      <c r="V2202" s="328" t="s">
        <v>926</v>
      </c>
      <c r="W2202" s="420"/>
    </row>
    <row r="2203" spans="2:23" ht="18.75" hidden="1" customHeight="1" x14ac:dyDescent="0.2">
      <c r="B2203" s="419" t="e">
        <f>IF(Tabla46[[#This Row],[Tipos de Acciones]]="","",CONCATENATE(Tabla46[[#This Row],[POA]],".",Tabla46[[#This Row],[SRS]],".",Tabla46[[#This Row],[AREA]],".",Tabla46[[#This Row],[TIPO]]))</f>
        <v>#REF!</v>
      </c>
      <c r="C2203" s="419" t="e">
        <f>IF(Tabla46[[#This Row],[Tipos de Acciones]]="","",'Formulario PPGR1'!#REF!)</f>
        <v>#REF!</v>
      </c>
      <c r="D2203" s="419" t="e">
        <f>IF(Tabla46[[#This Row],[Tipos de Acciones]]="","",'Formulario PPGR1'!#REF!)</f>
        <v>#REF!</v>
      </c>
      <c r="E2203" s="419" t="e">
        <f>IF(Tabla46[[#This Row],[Tipos de Acciones]]="","",'Formulario PPGR1'!#REF!)</f>
        <v>#REF!</v>
      </c>
      <c r="F2203" s="419" t="e">
        <f>IF(Tabla46[[#This Row],[Tipos de Acciones]]="","",'Formulario PPGR1'!#REF!)</f>
        <v>#REF!</v>
      </c>
      <c r="G2203" s="416" t="s">
        <v>936</v>
      </c>
      <c r="H2203" s="416" t="s">
        <v>2221</v>
      </c>
      <c r="I2203" s="417" t="s">
        <v>2224</v>
      </c>
      <c r="J2203" s="416" t="s">
        <v>2224</v>
      </c>
      <c r="K2203" s="418" t="s">
        <v>2225</v>
      </c>
      <c r="L2203" s="416" t="s">
        <v>469</v>
      </c>
      <c r="M2203" s="316" t="s">
        <v>2350</v>
      </c>
      <c r="N2203" s="316" t="s">
        <v>1156</v>
      </c>
      <c r="O2203" s="415" t="s">
        <v>2200</v>
      </c>
      <c r="P2203" s="318" t="s">
        <v>1156</v>
      </c>
      <c r="Q2203" s="293" t="s">
        <v>2201</v>
      </c>
      <c r="R2203" s="293">
        <v>1</v>
      </c>
      <c r="S2203" s="517">
        <v>44333.33</v>
      </c>
      <c r="T2203" s="520" t="e">
        <f>+[1]!Tabla46[[#This Row],[Precio Unitario]]*[1]!Tabla46[[#This Row],[Cantidad de Insumos]]</f>
        <v>#REF!</v>
      </c>
      <c r="U2203" s="414">
        <v>239301</v>
      </c>
      <c r="V2203" s="328" t="s">
        <v>926</v>
      </c>
      <c r="W2203" s="420"/>
    </row>
    <row r="2204" spans="2:23" ht="18.75" hidden="1" customHeight="1" x14ac:dyDescent="0.2">
      <c r="B2204" s="419" t="e">
        <f>IF(Tabla46[[#This Row],[Tipos de Acciones]]="","",CONCATENATE(Tabla46[[#This Row],[POA]],".",Tabla46[[#This Row],[SRS]],".",Tabla46[[#This Row],[AREA]],".",Tabla46[[#This Row],[TIPO]]))</f>
        <v>#REF!</v>
      </c>
      <c r="C2204" s="419" t="e">
        <f>IF(Tabla46[[#This Row],[Tipos de Acciones]]="","",'Formulario PPGR1'!#REF!)</f>
        <v>#REF!</v>
      </c>
      <c r="D2204" s="419" t="e">
        <f>IF(Tabla46[[#This Row],[Tipos de Acciones]]="","",'Formulario PPGR1'!#REF!)</f>
        <v>#REF!</v>
      </c>
      <c r="E2204" s="419" t="e">
        <f>IF(Tabla46[[#This Row],[Tipos de Acciones]]="","",'Formulario PPGR1'!#REF!)</f>
        <v>#REF!</v>
      </c>
      <c r="F2204" s="419" t="e">
        <f>IF(Tabla46[[#This Row],[Tipos de Acciones]]="","",'Formulario PPGR1'!#REF!)</f>
        <v>#REF!</v>
      </c>
      <c r="G2204" s="416" t="s">
        <v>936</v>
      </c>
      <c r="H2204" s="416" t="s">
        <v>2221</v>
      </c>
      <c r="I2204" s="417" t="s">
        <v>2222</v>
      </c>
      <c r="J2204" s="416" t="s">
        <v>2222</v>
      </c>
      <c r="K2204" s="418" t="s">
        <v>2226</v>
      </c>
      <c r="L2204" s="416" t="s">
        <v>469</v>
      </c>
      <c r="M2204" s="316" t="s">
        <v>2350</v>
      </c>
      <c r="N2204" s="316" t="s">
        <v>1156</v>
      </c>
      <c r="O2204" s="415" t="s">
        <v>2200</v>
      </c>
      <c r="P2204" s="318" t="s">
        <v>1156</v>
      </c>
      <c r="Q2204" s="293" t="s">
        <v>2201</v>
      </c>
      <c r="R2204" s="293">
        <v>1</v>
      </c>
      <c r="S2204" s="517">
        <v>104465.4</v>
      </c>
      <c r="T2204" s="520" t="e">
        <f>+[1]!Tabla46[[#This Row],[Precio Unitario]]*[1]!Tabla46[[#This Row],[Cantidad de Insumos]]</f>
        <v>#REF!</v>
      </c>
      <c r="U2204" s="414">
        <v>261901</v>
      </c>
      <c r="V2204" s="328" t="s">
        <v>926</v>
      </c>
      <c r="W2204" s="420"/>
    </row>
    <row r="2205" spans="2:23" ht="18.75" hidden="1" customHeight="1" x14ac:dyDescent="0.2">
      <c r="B2205" s="419" t="e">
        <f>IF(Tabla46[[#This Row],[Tipos de Acciones]]="","",CONCATENATE(Tabla46[[#This Row],[POA]],".",Tabla46[[#This Row],[SRS]],".",Tabla46[[#This Row],[AREA]],".",Tabla46[[#This Row],[TIPO]]))</f>
        <v>#REF!</v>
      </c>
      <c r="C2205" s="419" t="e">
        <f>IF(Tabla46[[#This Row],[Tipos de Acciones]]="","",'Formulario PPGR1'!#REF!)</f>
        <v>#REF!</v>
      </c>
      <c r="D2205" s="419" t="e">
        <f>IF(Tabla46[[#This Row],[Tipos de Acciones]]="","",'Formulario PPGR1'!#REF!)</f>
        <v>#REF!</v>
      </c>
      <c r="E2205" s="419" t="e">
        <f>IF(Tabla46[[#This Row],[Tipos de Acciones]]="","",'Formulario PPGR1'!#REF!)</f>
        <v>#REF!</v>
      </c>
      <c r="F2205" s="419" t="e">
        <f>IF(Tabla46[[#This Row],[Tipos de Acciones]]="","",'Formulario PPGR1'!#REF!)</f>
        <v>#REF!</v>
      </c>
      <c r="G2205" s="416" t="s">
        <v>936</v>
      </c>
      <c r="H2205" s="416" t="s">
        <v>2221</v>
      </c>
      <c r="I2205" s="417" t="s">
        <v>2227</v>
      </c>
      <c r="J2205" s="416" t="s">
        <v>2227</v>
      </c>
      <c r="K2205" s="418" t="s">
        <v>2228</v>
      </c>
      <c r="L2205" s="416" t="s">
        <v>469</v>
      </c>
      <c r="M2205" s="316" t="s">
        <v>2350</v>
      </c>
      <c r="N2205" s="316" t="s">
        <v>1156</v>
      </c>
      <c r="O2205" s="415" t="s">
        <v>2200</v>
      </c>
      <c r="P2205" s="318" t="s">
        <v>1156</v>
      </c>
      <c r="Q2205" s="293" t="s">
        <v>2201</v>
      </c>
      <c r="R2205" s="293">
        <v>1</v>
      </c>
      <c r="S2205" s="517">
        <v>12836.04</v>
      </c>
      <c r="T2205" s="520" t="e">
        <f>+[1]!Tabla46[[#This Row],[Precio Unitario]]*[1]!Tabla46[[#This Row],[Cantidad de Insumos]]</f>
        <v>#REF!</v>
      </c>
      <c r="U2205" s="414">
        <v>239301</v>
      </c>
      <c r="V2205" s="328" t="s">
        <v>926</v>
      </c>
      <c r="W2205" s="420"/>
    </row>
    <row r="2206" spans="2:23" ht="18.75" customHeight="1" x14ac:dyDescent="0.2">
      <c r="B2206" s="419" t="e">
        <f>IF(Tabla46[[#This Row],[Tipos de Acciones]]="","",CONCATENATE(Tabla46[[#This Row],[POA]],".",Tabla46[[#This Row],[SRS]],".",Tabla46[[#This Row],[AREA]],".",Tabla46[[#This Row],[TIPO]]))</f>
        <v>#REF!</v>
      </c>
      <c r="C2206" s="419" t="e">
        <f>IF(Tabla46[[#This Row],[Tipos de Acciones]]="","",'Formulario PPGR1'!#REF!)</f>
        <v>#REF!</v>
      </c>
      <c r="D2206" s="419" t="e">
        <f>IF(Tabla46[[#This Row],[Tipos de Acciones]]="","",'Formulario PPGR1'!#REF!)</f>
        <v>#REF!</v>
      </c>
      <c r="E2206" s="419" t="e">
        <f>IF(Tabla46[[#This Row],[Tipos de Acciones]]="","",'Formulario PPGR1'!#REF!)</f>
        <v>#REF!</v>
      </c>
      <c r="F2206" s="419" t="e">
        <f>IF(Tabla46[[#This Row],[Tipos de Acciones]]="","",'Formulario PPGR1'!#REF!)</f>
        <v>#REF!</v>
      </c>
      <c r="G2206" s="416" t="s">
        <v>936</v>
      </c>
      <c r="H2206" s="416" t="s">
        <v>2221</v>
      </c>
      <c r="I2206" s="417" t="s">
        <v>2229</v>
      </c>
      <c r="J2206" s="416" t="s">
        <v>2229</v>
      </c>
      <c r="K2206" s="418" t="s">
        <v>2230</v>
      </c>
      <c r="L2206" s="416" t="s">
        <v>469</v>
      </c>
      <c r="M2206" s="316" t="s">
        <v>2350</v>
      </c>
      <c r="N2206" s="316" t="s">
        <v>1156</v>
      </c>
      <c r="O2206" s="415" t="s">
        <v>2200</v>
      </c>
      <c r="P2206" s="318" t="s">
        <v>1156</v>
      </c>
      <c r="Q2206" s="293" t="s">
        <v>2201</v>
      </c>
      <c r="R2206" s="293">
        <v>1</v>
      </c>
      <c r="S2206" s="517">
        <v>180000</v>
      </c>
      <c r="T2206" s="520" t="e">
        <f>+[1]!Tabla46[[#This Row],[Precio Unitario]]*[1]!Tabla46[[#This Row],[Cantidad de Insumos]]</f>
        <v>#REF!</v>
      </c>
      <c r="U2206" s="414">
        <v>263101</v>
      </c>
      <c r="V2206" s="328" t="s">
        <v>926</v>
      </c>
      <c r="W2206" s="420"/>
    </row>
    <row r="2207" spans="2:23" ht="18.75" hidden="1" customHeight="1" x14ac:dyDescent="0.2">
      <c r="B2207" s="419" t="e">
        <f>IF(Tabla46[[#This Row],[Tipos de Acciones]]="","",CONCATENATE(Tabla46[[#This Row],[POA]],".",Tabla46[[#This Row],[SRS]],".",Tabla46[[#This Row],[AREA]],".",Tabla46[[#This Row],[TIPO]]))</f>
        <v>#REF!</v>
      </c>
      <c r="C2207" s="419" t="e">
        <f>IF(Tabla46[[#This Row],[Tipos de Acciones]]="","",'Formulario PPGR1'!#REF!)</f>
        <v>#REF!</v>
      </c>
      <c r="D2207" s="419" t="e">
        <f>IF(Tabla46[[#This Row],[Tipos de Acciones]]="","",'Formulario PPGR1'!#REF!)</f>
        <v>#REF!</v>
      </c>
      <c r="E2207" s="419" t="e">
        <f>IF(Tabla46[[#This Row],[Tipos de Acciones]]="","",'Formulario PPGR1'!#REF!)</f>
        <v>#REF!</v>
      </c>
      <c r="F2207" s="419" t="e">
        <f>IF(Tabla46[[#This Row],[Tipos de Acciones]]="","",'Formulario PPGR1'!#REF!)</f>
        <v>#REF!</v>
      </c>
      <c r="G2207" s="416" t="s">
        <v>936</v>
      </c>
      <c r="H2207" s="416" t="s">
        <v>2221</v>
      </c>
      <c r="I2207" s="417" t="s">
        <v>2231</v>
      </c>
      <c r="J2207" s="416" t="s">
        <v>2231</v>
      </c>
      <c r="K2207" s="418" t="s">
        <v>2232</v>
      </c>
      <c r="L2207" s="416" t="s">
        <v>469</v>
      </c>
      <c r="M2207" s="316" t="s">
        <v>2350</v>
      </c>
      <c r="N2207" s="316" t="s">
        <v>1156</v>
      </c>
      <c r="O2207" s="415" t="s">
        <v>2200</v>
      </c>
      <c r="P2207" s="318" t="s">
        <v>1156</v>
      </c>
      <c r="Q2207" s="293" t="s">
        <v>2201</v>
      </c>
      <c r="R2207" s="293">
        <v>2</v>
      </c>
      <c r="S2207" s="517">
        <v>32099.97</v>
      </c>
      <c r="T2207" s="520" t="e">
        <f>+[1]!Tabla46[[#This Row],[Precio Unitario]]*[1]!Tabla46[[#This Row],[Cantidad de Insumos]]</f>
        <v>#REF!</v>
      </c>
      <c r="U2207" s="414">
        <v>239301</v>
      </c>
      <c r="V2207" s="328" t="s">
        <v>926</v>
      </c>
      <c r="W2207" s="420"/>
    </row>
    <row r="2208" spans="2:23" ht="18.75" hidden="1" customHeight="1" x14ac:dyDescent="0.2">
      <c r="B2208" s="419" t="e">
        <f>IF(Tabla46[[#This Row],[Tipos de Acciones]]="","",CONCATENATE(Tabla46[[#This Row],[POA]],".",Tabla46[[#This Row],[SRS]],".",Tabla46[[#This Row],[AREA]],".",Tabla46[[#This Row],[TIPO]]))</f>
        <v>#REF!</v>
      </c>
      <c r="C2208" s="419" t="e">
        <f>IF(Tabla46[[#This Row],[Tipos de Acciones]]="","",'Formulario PPGR1'!#REF!)</f>
        <v>#REF!</v>
      </c>
      <c r="D2208" s="419" t="e">
        <f>IF(Tabla46[[#This Row],[Tipos de Acciones]]="","",'Formulario PPGR1'!#REF!)</f>
        <v>#REF!</v>
      </c>
      <c r="E2208" s="419" t="e">
        <f>IF(Tabla46[[#This Row],[Tipos de Acciones]]="","",'Formulario PPGR1'!#REF!)</f>
        <v>#REF!</v>
      </c>
      <c r="F2208" s="419" t="e">
        <f>IF(Tabla46[[#This Row],[Tipos de Acciones]]="","",'Formulario PPGR1'!#REF!)</f>
        <v>#REF!</v>
      </c>
      <c r="G2208" s="416" t="s">
        <v>936</v>
      </c>
      <c r="H2208" s="416" t="s">
        <v>2221</v>
      </c>
      <c r="I2208" s="417" t="s">
        <v>2233</v>
      </c>
      <c r="J2208" s="416" t="s">
        <v>2234</v>
      </c>
      <c r="K2208" s="418" t="s">
        <v>2235</v>
      </c>
      <c r="L2208" s="416" t="s">
        <v>469</v>
      </c>
      <c r="M2208" s="316" t="s">
        <v>2350</v>
      </c>
      <c r="N2208" s="316" t="s">
        <v>1156</v>
      </c>
      <c r="O2208" s="415" t="s">
        <v>2200</v>
      </c>
      <c r="P2208" s="318" t="s">
        <v>1156</v>
      </c>
      <c r="Q2208" s="293" t="s">
        <v>2201</v>
      </c>
      <c r="R2208" s="293">
        <v>1</v>
      </c>
      <c r="S2208" s="517">
        <v>8270</v>
      </c>
      <c r="T2208" s="520" t="e">
        <f>+[1]!Tabla46[[#This Row],[Precio Unitario]]*[1]!Tabla46[[#This Row],[Cantidad de Insumos]]</f>
        <v>#REF!</v>
      </c>
      <c r="U2208" s="414">
        <v>239301</v>
      </c>
      <c r="V2208" s="328" t="s">
        <v>926</v>
      </c>
      <c r="W2208" s="420"/>
    </row>
    <row r="2209" spans="2:23" ht="18.75" hidden="1" customHeight="1" x14ac:dyDescent="0.2">
      <c r="B2209" s="419" t="e">
        <f>IF(Tabla46[[#This Row],[Tipos de Acciones]]="","",CONCATENATE(Tabla46[[#This Row],[POA]],".",Tabla46[[#This Row],[SRS]],".",Tabla46[[#This Row],[AREA]],".",Tabla46[[#This Row],[TIPO]]))</f>
        <v>#REF!</v>
      </c>
      <c r="C2209" s="419" t="e">
        <f>IF(Tabla46[[#This Row],[Tipos de Acciones]]="","",'Formulario PPGR1'!#REF!)</f>
        <v>#REF!</v>
      </c>
      <c r="D2209" s="419" t="e">
        <f>IF(Tabla46[[#This Row],[Tipos de Acciones]]="","",'Formulario PPGR1'!#REF!)</f>
        <v>#REF!</v>
      </c>
      <c r="E2209" s="419" t="e">
        <f>IF(Tabla46[[#This Row],[Tipos de Acciones]]="","",'Formulario PPGR1'!#REF!)</f>
        <v>#REF!</v>
      </c>
      <c r="F2209" s="419" t="e">
        <f>IF(Tabla46[[#This Row],[Tipos de Acciones]]="","",'Formulario PPGR1'!#REF!)</f>
        <v>#REF!</v>
      </c>
      <c r="G2209" s="416" t="s">
        <v>936</v>
      </c>
      <c r="H2209" s="416" t="s">
        <v>2221</v>
      </c>
      <c r="I2209" s="417" t="s">
        <v>2236</v>
      </c>
      <c r="J2209" s="416" t="s">
        <v>2236</v>
      </c>
      <c r="K2209" s="418" t="s">
        <v>2237</v>
      </c>
      <c r="L2209" s="416" t="s">
        <v>469</v>
      </c>
      <c r="M2209" s="316" t="s">
        <v>2350</v>
      </c>
      <c r="N2209" s="316" t="s">
        <v>1156</v>
      </c>
      <c r="O2209" s="415" t="s">
        <v>2200</v>
      </c>
      <c r="P2209" s="318" t="s">
        <v>1156</v>
      </c>
      <c r="Q2209" s="293" t="s">
        <v>2201</v>
      </c>
      <c r="R2209" s="293">
        <v>2</v>
      </c>
      <c r="S2209" s="517">
        <v>15733.33</v>
      </c>
      <c r="T2209" s="520" t="e">
        <f>+[1]!Tabla46[[#This Row],[Precio Unitario]]*[1]!Tabla46[[#This Row],[Cantidad de Insumos]]</f>
        <v>#REF!</v>
      </c>
      <c r="U2209" s="414">
        <v>239301</v>
      </c>
      <c r="V2209" s="328" t="s">
        <v>926</v>
      </c>
      <c r="W2209" s="420"/>
    </row>
    <row r="2210" spans="2:23" ht="18.75" hidden="1" customHeight="1" x14ac:dyDescent="0.2">
      <c r="B2210" s="419" t="e">
        <f>IF(Tabla46[[#This Row],[Tipos de Acciones]]="","",CONCATENATE(Tabla46[[#This Row],[POA]],".",Tabla46[[#This Row],[SRS]],".",Tabla46[[#This Row],[AREA]],".",Tabla46[[#This Row],[TIPO]]))</f>
        <v>#REF!</v>
      </c>
      <c r="C2210" s="419" t="e">
        <f>IF(Tabla46[[#This Row],[Tipos de Acciones]]="","",'Formulario PPGR1'!#REF!)</f>
        <v>#REF!</v>
      </c>
      <c r="D2210" s="419" t="e">
        <f>IF(Tabla46[[#This Row],[Tipos de Acciones]]="","",'Formulario PPGR1'!#REF!)</f>
        <v>#REF!</v>
      </c>
      <c r="E2210" s="419" t="e">
        <f>IF(Tabla46[[#This Row],[Tipos de Acciones]]="","",'Formulario PPGR1'!#REF!)</f>
        <v>#REF!</v>
      </c>
      <c r="F2210" s="419" t="e">
        <f>IF(Tabla46[[#This Row],[Tipos de Acciones]]="","",'Formulario PPGR1'!#REF!)</f>
        <v>#REF!</v>
      </c>
      <c r="G2210" s="416" t="s">
        <v>936</v>
      </c>
      <c r="H2210" s="416" t="s">
        <v>2221</v>
      </c>
      <c r="I2210" s="417" t="s">
        <v>2236</v>
      </c>
      <c r="J2210" s="416" t="s">
        <v>2236</v>
      </c>
      <c r="K2210" s="418" t="s">
        <v>2238</v>
      </c>
      <c r="L2210" s="416" t="s">
        <v>469</v>
      </c>
      <c r="M2210" s="316" t="s">
        <v>2350</v>
      </c>
      <c r="N2210" s="316" t="s">
        <v>1156</v>
      </c>
      <c r="O2210" s="415" t="s">
        <v>2200</v>
      </c>
      <c r="P2210" s="318" t="s">
        <v>1156</v>
      </c>
      <c r="Q2210" s="293" t="s">
        <v>2201</v>
      </c>
      <c r="R2210" s="293">
        <v>2</v>
      </c>
      <c r="S2210" s="517">
        <v>4500</v>
      </c>
      <c r="T2210" s="520" t="e">
        <f>+[1]!Tabla46[[#This Row],[Precio Unitario]]*[1]!Tabla46[[#This Row],[Cantidad de Insumos]]</f>
        <v>#REF!</v>
      </c>
      <c r="U2210" s="414">
        <v>239301</v>
      </c>
      <c r="V2210" s="328" t="s">
        <v>926</v>
      </c>
      <c r="W2210" s="420"/>
    </row>
    <row r="2211" spans="2:23" ht="18.75" hidden="1" customHeight="1" x14ac:dyDescent="0.2">
      <c r="B2211" s="419" t="e">
        <f>IF(Tabla46[[#This Row],[Tipos de Acciones]]="","",CONCATENATE(Tabla46[[#This Row],[POA]],".",Tabla46[[#This Row],[SRS]],".",Tabla46[[#This Row],[AREA]],".",Tabla46[[#This Row],[TIPO]]))</f>
        <v>#REF!</v>
      </c>
      <c r="C2211" s="419" t="e">
        <f>IF(Tabla46[[#This Row],[Tipos de Acciones]]="","",'Formulario PPGR1'!#REF!)</f>
        <v>#REF!</v>
      </c>
      <c r="D2211" s="419" t="e">
        <f>IF(Tabla46[[#This Row],[Tipos de Acciones]]="","",'Formulario PPGR1'!#REF!)</f>
        <v>#REF!</v>
      </c>
      <c r="E2211" s="419" t="e">
        <f>IF(Tabla46[[#This Row],[Tipos de Acciones]]="","",'Formulario PPGR1'!#REF!)</f>
        <v>#REF!</v>
      </c>
      <c r="F2211" s="419" t="e">
        <f>IF(Tabla46[[#This Row],[Tipos de Acciones]]="","",'Formulario PPGR1'!#REF!)</f>
        <v>#REF!</v>
      </c>
      <c r="G2211" s="416" t="s">
        <v>936</v>
      </c>
      <c r="H2211" s="416" t="s">
        <v>2221</v>
      </c>
      <c r="I2211" s="417" t="s">
        <v>2236</v>
      </c>
      <c r="J2211" s="416" t="s">
        <v>2236</v>
      </c>
      <c r="K2211" s="418" t="s">
        <v>2239</v>
      </c>
      <c r="L2211" s="416" t="s">
        <v>469</v>
      </c>
      <c r="M2211" s="316" t="s">
        <v>2350</v>
      </c>
      <c r="N2211" s="316" t="s">
        <v>1156</v>
      </c>
      <c r="O2211" s="415" t="s">
        <v>2200</v>
      </c>
      <c r="P2211" s="318" t="s">
        <v>1156</v>
      </c>
      <c r="Q2211" s="293" t="s">
        <v>2201</v>
      </c>
      <c r="R2211" s="293">
        <v>2</v>
      </c>
      <c r="S2211" s="517">
        <v>15733.33</v>
      </c>
      <c r="T2211" s="520" t="e">
        <f>+[1]!Tabla46[[#This Row],[Precio Unitario]]*[1]!Tabla46[[#This Row],[Cantidad de Insumos]]</f>
        <v>#REF!</v>
      </c>
      <c r="U2211" s="414">
        <v>239301</v>
      </c>
      <c r="V2211" s="328" t="s">
        <v>926</v>
      </c>
      <c r="W2211" s="420"/>
    </row>
    <row r="2212" spans="2:23" ht="18.75" hidden="1" customHeight="1" x14ac:dyDescent="0.2">
      <c r="B2212" s="419" t="e">
        <f>IF(Tabla46[[#This Row],[Tipos de Acciones]]="","",CONCATENATE(Tabla46[[#This Row],[POA]],".",Tabla46[[#This Row],[SRS]],".",Tabla46[[#This Row],[AREA]],".",Tabla46[[#This Row],[TIPO]]))</f>
        <v>#REF!</v>
      </c>
      <c r="C2212" s="419" t="e">
        <f>IF(Tabla46[[#This Row],[Tipos de Acciones]]="","",'Formulario PPGR1'!#REF!)</f>
        <v>#REF!</v>
      </c>
      <c r="D2212" s="419" t="e">
        <f>IF(Tabla46[[#This Row],[Tipos de Acciones]]="","",'Formulario PPGR1'!#REF!)</f>
        <v>#REF!</v>
      </c>
      <c r="E2212" s="419" t="e">
        <f>IF(Tabla46[[#This Row],[Tipos de Acciones]]="","",'Formulario PPGR1'!#REF!)</f>
        <v>#REF!</v>
      </c>
      <c r="F2212" s="419" t="e">
        <f>IF(Tabla46[[#This Row],[Tipos de Acciones]]="","",'Formulario PPGR1'!#REF!)</f>
        <v>#REF!</v>
      </c>
      <c r="G2212" s="416" t="s">
        <v>936</v>
      </c>
      <c r="H2212" s="416" t="s">
        <v>2221</v>
      </c>
      <c r="I2212" s="417" t="s">
        <v>2236</v>
      </c>
      <c r="J2212" s="416" t="s">
        <v>2236</v>
      </c>
      <c r="K2212" s="418" t="s">
        <v>2240</v>
      </c>
      <c r="L2212" s="416" t="s">
        <v>469</v>
      </c>
      <c r="M2212" s="316" t="s">
        <v>2350</v>
      </c>
      <c r="N2212" s="316" t="s">
        <v>1156</v>
      </c>
      <c r="O2212" s="415" t="s">
        <v>2200</v>
      </c>
      <c r="P2212" s="318" t="s">
        <v>1156</v>
      </c>
      <c r="Q2212" s="293" t="s">
        <v>2201</v>
      </c>
      <c r="R2212" s="293">
        <v>2</v>
      </c>
      <c r="S2212" s="517">
        <v>4500</v>
      </c>
      <c r="T2212" s="520" t="e">
        <f>+[1]!Tabla46[[#This Row],[Precio Unitario]]*[1]!Tabla46[[#This Row],[Cantidad de Insumos]]</f>
        <v>#REF!</v>
      </c>
      <c r="U2212" s="414">
        <v>239301</v>
      </c>
      <c r="V2212" s="328" t="s">
        <v>926</v>
      </c>
      <c r="W2212" s="420"/>
    </row>
    <row r="2213" spans="2:23" ht="18.75" hidden="1" customHeight="1" x14ac:dyDescent="0.2">
      <c r="B2213" s="419" t="e">
        <f>IF(Tabla46[[#This Row],[Tipos de Acciones]]="","",CONCATENATE(Tabla46[[#This Row],[POA]],".",Tabla46[[#This Row],[SRS]],".",Tabla46[[#This Row],[AREA]],".",Tabla46[[#This Row],[TIPO]]))</f>
        <v>#REF!</v>
      </c>
      <c r="C2213" s="419" t="e">
        <f>IF(Tabla46[[#This Row],[Tipos de Acciones]]="","",'Formulario PPGR1'!#REF!)</f>
        <v>#REF!</v>
      </c>
      <c r="D2213" s="419" t="e">
        <f>IF(Tabla46[[#This Row],[Tipos de Acciones]]="","",'Formulario PPGR1'!#REF!)</f>
        <v>#REF!</v>
      </c>
      <c r="E2213" s="419" t="e">
        <f>IF(Tabla46[[#This Row],[Tipos de Acciones]]="","",'Formulario PPGR1'!#REF!)</f>
        <v>#REF!</v>
      </c>
      <c r="F2213" s="419" t="e">
        <f>IF(Tabla46[[#This Row],[Tipos de Acciones]]="","",'Formulario PPGR1'!#REF!)</f>
        <v>#REF!</v>
      </c>
      <c r="G2213" s="416" t="s">
        <v>936</v>
      </c>
      <c r="H2213" s="416" t="s">
        <v>2221</v>
      </c>
      <c r="I2213" s="417" t="s">
        <v>2241</v>
      </c>
      <c r="J2213" s="416" t="s">
        <v>2241</v>
      </c>
      <c r="K2213" s="418" t="s">
        <v>2242</v>
      </c>
      <c r="L2213" s="416" t="s">
        <v>469</v>
      </c>
      <c r="M2213" s="316" t="s">
        <v>2350</v>
      </c>
      <c r="N2213" s="316" t="s">
        <v>1156</v>
      </c>
      <c r="O2213" s="415" t="s">
        <v>2200</v>
      </c>
      <c r="P2213" s="318" t="s">
        <v>1156</v>
      </c>
      <c r="Q2213" s="293" t="s">
        <v>2201</v>
      </c>
      <c r="R2213" s="293">
        <v>2</v>
      </c>
      <c r="S2213" s="517">
        <v>980</v>
      </c>
      <c r="T2213" s="520" t="e">
        <f>+[1]!Tabla46[[#This Row],[Precio Unitario]]*[1]!Tabla46[[#This Row],[Cantidad de Insumos]]</f>
        <v>#REF!</v>
      </c>
      <c r="U2213" s="414">
        <v>239301</v>
      </c>
      <c r="V2213" s="328" t="s">
        <v>926</v>
      </c>
      <c r="W2213" s="420"/>
    </row>
    <row r="2214" spans="2:23" ht="18.75" hidden="1" customHeight="1" x14ac:dyDescent="0.2">
      <c r="B2214" s="419" t="e">
        <f>IF(Tabla46[[#This Row],[Tipos de Acciones]]="","",CONCATENATE(Tabla46[[#This Row],[POA]],".",Tabla46[[#This Row],[SRS]],".",Tabla46[[#This Row],[AREA]],".",Tabla46[[#This Row],[TIPO]]))</f>
        <v>#REF!</v>
      </c>
      <c r="C2214" s="419" t="e">
        <f>IF(Tabla46[[#This Row],[Tipos de Acciones]]="","",'Formulario PPGR1'!#REF!)</f>
        <v>#REF!</v>
      </c>
      <c r="D2214" s="419" t="e">
        <f>IF(Tabla46[[#This Row],[Tipos de Acciones]]="","",'Formulario PPGR1'!#REF!)</f>
        <v>#REF!</v>
      </c>
      <c r="E2214" s="419" t="e">
        <f>IF(Tabla46[[#This Row],[Tipos de Acciones]]="","",'Formulario PPGR1'!#REF!)</f>
        <v>#REF!</v>
      </c>
      <c r="F2214" s="419" t="e">
        <f>IF(Tabla46[[#This Row],[Tipos de Acciones]]="","",'Formulario PPGR1'!#REF!)</f>
        <v>#REF!</v>
      </c>
      <c r="G2214" s="416" t="s">
        <v>936</v>
      </c>
      <c r="H2214" s="416" t="s">
        <v>2221</v>
      </c>
      <c r="I2214" s="417" t="s">
        <v>2241</v>
      </c>
      <c r="J2214" s="416" t="s">
        <v>2241</v>
      </c>
      <c r="K2214" s="418" t="s">
        <v>2243</v>
      </c>
      <c r="L2214" s="416" t="s">
        <v>469</v>
      </c>
      <c r="M2214" s="316" t="s">
        <v>2350</v>
      </c>
      <c r="N2214" s="316" t="s">
        <v>1156</v>
      </c>
      <c r="O2214" s="415" t="s">
        <v>2200</v>
      </c>
      <c r="P2214" s="318" t="s">
        <v>1156</v>
      </c>
      <c r="Q2214" s="293" t="s">
        <v>2201</v>
      </c>
      <c r="R2214" s="293">
        <v>2</v>
      </c>
      <c r="S2214" s="517">
        <v>3520</v>
      </c>
      <c r="T2214" s="520" t="e">
        <f>+[1]!Tabla46[[#This Row],[Precio Unitario]]*[1]!Tabla46[[#This Row],[Cantidad de Insumos]]</f>
        <v>#REF!</v>
      </c>
      <c r="U2214" s="414">
        <v>239301</v>
      </c>
      <c r="V2214" s="328" t="s">
        <v>926</v>
      </c>
      <c r="W2214" s="420"/>
    </row>
    <row r="2215" spans="2:23" ht="18.75" hidden="1" customHeight="1" x14ac:dyDescent="0.2">
      <c r="B2215" s="419" t="e">
        <f>IF(Tabla46[[#This Row],[Tipos de Acciones]]="","",CONCATENATE(Tabla46[[#This Row],[POA]],".",Tabla46[[#This Row],[SRS]],".",Tabla46[[#This Row],[AREA]],".",Tabla46[[#This Row],[TIPO]]))</f>
        <v>#REF!</v>
      </c>
      <c r="C2215" s="419" t="e">
        <f>IF(Tabla46[[#This Row],[Tipos de Acciones]]="","",'Formulario PPGR1'!#REF!)</f>
        <v>#REF!</v>
      </c>
      <c r="D2215" s="419" t="e">
        <f>IF(Tabla46[[#This Row],[Tipos de Acciones]]="","",'Formulario PPGR1'!#REF!)</f>
        <v>#REF!</v>
      </c>
      <c r="E2215" s="419" t="e">
        <f>IF(Tabla46[[#This Row],[Tipos de Acciones]]="","",'Formulario PPGR1'!#REF!)</f>
        <v>#REF!</v>
      </c>
      <c r="F2215" s="419" t="e">
        <f>IF(Tabla46[[#This Row],[Tipos de Acciones]]="","",'Formulario PPGR1'!#REF!)</f>
        <v>#REF!</v>
      </c>
      <c r="G2215" s="416" t="s">
        <v>936</v>
      </c>
      <c r="H2215" s="416" t="s">
        <v>2221</v>
      </c>
      <c r="I2215" s="417" t="s">
        <v>2244</v>
      </c>
      <c r="J2215" s="416" t="s">
        <v>2244</v>
      </c>
      <c r="K2215" s="418" t="s">
        <v>2245</v>
      </c>
      <c r="L2215" s="416" t="s">
        <v>469</v>
      </c>
      <c r="M2215" s="316" t="s">
        <v>2350</v>
      </c>
      <c r="N2215" s="316" t="s">
        <v>1156</v>
      </c>
      <c r="O2215" s="415" t="s">
        <v>2200</v>
      </c>
      <c r="P2215" s="318" t="s">
        <v>1156</v>
      </c>
      <c r="Q2215" s="293" t="s">
        <v>2201</v>
      </c>
      <c r="R2215" s="293">
        <v>1</v>
      </c>
      <c r="S2215" s="517">
        <v>14666.65</v>
      </c>
      <c r="T2215" s="520" t="e">
        <f>+[1]!Tabla46[[#This Row],[Precio Unitario]]*[1]!Tabla46[[#This Row],[Cantidad de Insumos]]</f>
        <v>#REF!</v>
      </c>
      <c r="U2215" s="414">
        <v>239601</v>
      </c>
      <c r="V2215" s="328" t="s">
        <v>926</v>
      </c>
      <c r="W2215" s="420"/>
    </row>
    <row r="2216" spans="2:23" ht="18.75" hidden="1" customHeight="1" x14ac:dyDescent="0.2">
      <c r="B2216" s="419" t="e">
        <f>IF(Tabla46[[#This Row],[Tipos de Acciones]]="","",CONCATENATE(Tabla46[[#This Row],[POA]],".",Tabla46[[#This Row],[SRS]],".",Tabla46[[#This Row],[AREA]],".",Tabla46[[#This Row],[TIPO]]))</f>
        <v>#REF!</v>
      </c>
      <c r="C2216" s="419" t="e">
        <f>IF(Tabla46[[#This Row],[Tipos de Acciones]]="","",'Formulario PPGR1'!#REF!)</f>
        <v>#REF!</v>
      </c>
      <c r="D2216" s="419" t="e">
        <f>IF(Tabla46[[#This Row],[Tipos de Acciones]]="","",'Formulario PPGR1'!#REF!)</f>
        <v>#REF!</v>
      </c>
      <c r="E2216" s="419" t="e">
        <f>IF(Tabla46[[#This Row],[Tipos de Acciones]]="","",'Formulario PPGR1'!#REF!)</f>
        <v>#REF!</v>
      </c>
      <c r="F2216" s="419" t="e">
        <f>IF(Tabla46[[#This Row],[Tipos de Acciones]]="","",'Formulario PPGR1'!#REF!)</f>
        <v>#REF!</v>
      </c>
      <c r="G2216" s="416" t="s">
        <v>936</v>
      </c>
      <c r="H2216" s="416" t="s">
        <v>2221</v>
      </c>
      <c r="I2216" s="417" t="s">
        <v>2246</v>
      </c>
      <c r="J2216" s="416" t="s">
        <v>2246</v>
      </c>
      <c r="K2216" s="418" t="s">
        <v>2247</v>
      </c>
      <c r="L2216" s="416" t="s">
        <v>469</v>
      </c>
      <c r="M2216" s="316" t="s">
        <v>2350</v>
      </c>
      <c r="N2216" s="316" t="s">
        <v>1156</v>
      </c>
      <c r="O2216" s="415" t="s">
        <v>2200</v>
      </c>
      <c r="P2216" s="318" t="s">
        <v>1156</v>
      </c>
      <c r="Q2216" s="293" t="s">
        <v>2201</v>
      </c>
      <c r="R2216" s="293">
        <v>1</v>
      </c>
      <c r="S2216" s="517">
        <v>257712</v>
      </c>
      <c r="T2216" s="520" t="e">
        <f>+[1]!Tabla46[[#This Row],[Precio Unitario]]*[1]!Tabla46[[#This Row],[Cantidad de Insumos]]</f>
        <v>#REF!</v>
      </c>
      <c r="U2216" s="414">
        <v>261401</v>
      </c>
      <c r="V2216" s="328" t="s">
        <v>926</v>
      </c>
      <c r="W2216" s="420"/>
    </row>
    <row r="2217" spans="2:23" ht="18.75" hidden="1" customHeight="1" x14ac:dyDescent="0.2">
      <c r="B2217" s="419" t="e">
        <f>IF(Tabla46[[#This Row],[Tipos de Acciones]]="","",CONCATENATE(Tabla46[[#This Row],[POA]],".",Tabla46[[#This Row],[SRS]],".",Tabla46[[#This Row],[AREA]],".",Tabla46[[#This Row],[TIPO]]))</f>
        <v>#REF!</v>
      </c>
      <c r="C2217" s="419" t="e">
        <f>IF(Tabla46[[#This Row],[Tipos de Acciones]]="","",'Formulario PPGR1'!#REF!)</f>
        <v>#REF!</v>
      </c>
      <c r="D2217" s="419" t="e">
        <f>IF(Tabla46[[#This Row],[Tipos de Acciones]]="","",'Formulario PPGR1'!#REF!)</f>
        <v>#REF!</v>
      </c>
      <c r="E2217" s="419" t="e">
        <f>IF(Tabla46[[#This Row],[Tipos de Acciones]]="","",'Formulario PPGR1'!#REF!)</f>
        <v>#REF!</v>
      </c>
      <c r="F2217" s="419" t="e">
        <f>IF(Tabla46[[#This Row],[Tipos de Acciones]]="","",'Formulario PPGR1'!#REF!)</f>
        <v>#REF!</v>
      </c>
      <c r="G2217" s="416" t="s">
        <v>936</v>
      </c>
      <c r="H2217" s="416" t="s">
        <v>2209</v>
      </c>
      <c r="I2217" s="417" t="s">
        <v>2200</v>
      </c>
      <c r="J2217" s="416" t="s">
        <v>2248</v>
      </c>
      <c r="K2217" s="418" t="s">
        <v>2248</v>
      </c>
      <c r="L2217" s="416" t="s">
        <v>469</v>
      </c>
      <c r="M2217" s="316" t="s">
        <v>2350</v>
      </c>
      <c r="N2217" s="316" t="s">
        <v>1156</v>
      </c>
      <c r="O2217" s="415" t="s">
        <v>2200</v>
      </c>
      <c r="P2217" s="318" t="s">
        <v>1156</v>
      </c>
      <c r="Q2217" s="293" t="s">
        <v>2201</v>
      </c>
      <c r="R2217" s="293">
        <v>1</v>
      </c>
      <c r="S2217" s="517">
        <v>30000</v>
      </c>
      <c r="T2217" s="520" t="e">
        <f>+[1]!Tabla46[[#This Row],[Precio Unitario]]*[1]!Tabla46[[#This Row],[Cantidad de Insumos]]</f>
        <v>#REF!</v>
      </c>
      <c r="U2217" s="414">
        <v>265801</v>
      </c>
      <c r="V2217" s="328" t="s">
        <v>926</v>
      </c>
      <c r="W2217" s="420"/>
    </row>
    <row r="2218" spans="2:23" ht="18.75" hidden="1" customHeight="1" x14ac:dyDescent="0.2">
      <c r="B2218" s="419" t="e">
        <f>IF(Tabla46[[#This Row],[Tipos de Acciones]]="","",CONCATENATE(Tabla46[[#This Row],[POA]],".",Tabla46[[#This Row],[SRS]],".",Tabla46[[#This Row],[AREA]],".",Tabla46[[#This Row],[TIPO]]))</f>
        <v>#REF!</v>
      </c>
      <c r="C2218" s="419" t="e">
        <f>IF(Tabla46[[#This Row],[Tipos de Acciones]]="","",'Formulario PPGR1'!#REF!)</f>
        <v>#REF!</v>
      </c>
      <c r="D2218" s="419" t="e">
        <f>IF(Tabla46[[#This Row],[Tipos de Acciones]]="","",'Formulario PPGR1'!#REF!)</f>
        <v>#REF!</v>
      </c>
      <c r="E2218" s="419" t="e">
        <f>IF(Tabla46[[#This Row],[Tipos de Acciones]]="","",'Formulario PPGR1'!#REF!)</f>
        <v>#REF!</v>
      </c>
      <c r="F2218" s="419" t="e">
        <f>IF(Tabla46[[#This Row],[Tipos de Acciones]]="","",'Formulario PPGR1'!#REF!)</f>
        <v>#REF!</v>
      </c>
      <c r="G2218" s="416" t="s">
        <v>934</v>
      </c>
      <c r="H2218" s="416" t="s">
        <v>2209</v>
      </c>
      <c r="I2218" s="417" t="s">
        <v>2200</v>
      </c>
      <c r="J2218" s="416" t="s">
        <v>2248</v>
      </c>
      <c r="K2218" s="418" t="s">
        <v>2248</v>
      </c>
      <c r="L2218" s="416" t="s">
        <v>469</v>
      </c>
      <c r="M2218" s="316" t="s">
        <v>2350</v>
      </c>
      <c r="N2218" s="316" t="s">
        <v>1156</v>
      </c>
      <c r="O2218" s="415" t="s">
        <v>2200</v>
      </c>
      <c r="P2218" s="318" t="s">
        <v>1156</v>
      </c>
      <c r="Q2218" s="293" t="s">
        <v>2201</v>
      </c>
      <c r="R2218" s="293">
        <v>3</v>
      </c>
      <c r="S2218" s="517">
        <v>5000</v>
      </c>
      <c r="T2218" s="520" t="e">
        <f>+[1]!Tabla46[[#This Row],[Precio Unitario]]*[1]!Tabla46[[#This Row],[Cantidad de Insumos]]</f>
        <v>#REF!</v>
      </c>
      <c r="U2218" s="414">
        <v>265801</v>
      </c>
      <c r="V2218" s="328" t="s">
        <v>926</v>
      </c>
      <c r="W2218" s="420"/>
    </row>
    <row r="2219" spans="2:23" ht="18.75" hidden="1" customHeight="1" x14ac:dyDescent="0.2">
      <c r="B2219" s="419" t="e">
        <f>IF(Tabla46[[#This Row],[Tipos de Acciones]]="","",CONCATENATE(Tabla46[[#This Row],[POA]],".",Tabla46[[#This Row],[SRS]],".",Tabla46[[#This Row],[AREA]],".",Tabla46[[#This Row],[TIPO]]))</f>
        <v>#REF!</v>
      </c>
      <c r="C2219" s="419" t="e">
        <f>IF(Tabla46[[#This Row],[Tipos de Acciones]]="","",'Formulario PPGR1'!#REF!)</f>
        <v>#REF!</v>
      </c>
      <c r="D2219" s="419" t="e">
        <f>IF(Tabla46[[#This Row],[Tipos de Acciones]]="","",'Formulario PPGR1'!#REF!)</f>
        <v>#REF!</v>
      </c>
      <c r="E2219" s="419" t="e">
        <f>IF(Tabla46[[#This Row],[Tipos de Acciones]]="","",'Formulario PPGR1'!#REF!)</f>
        <v>#REF!</v>
      </c>
      <c r="F2219" s="419" t="e">
        <f>IF(Tabla46[[#This Row],[Tipos de Acciones]]="","",'Formulario PPGR1'!#REF!)</f>
        <v>#REF!</v>
      </c>
      <c r="G2219" s="416" t="s">
        <v>936</v>
      </c>
      <c r="H2219" s="416" t="s">
        <v>2221</v>
      </c>
      <c r="I2219" s="417" t="s">
        <v>2236</v>
      </c>
      <c r="J2219" s="416" t="s">
        <v>2236</v>
      </c>
      <c r="K2219" s="418" t="s">
        <v>2240</v>
      </c>
      <c r="L2219" s="416" t="s">
        <v>469</v>
      </c>
      <c r="M2219" s="316" t="s">
        <v>2351</v>
      </c>
      <c r="N2219" s="316" t="s">
        <v>1156</v>
      </c>
      <c r="O2219" s="415" t="s">
        <v>2200</v>
      </c>
      <c r="P2219" s="318" t="s">
        <v>1156</v>
      </c>
      <c r="Q2219" s="293" t="s">
        <v>2201</v>
      </c>
      <c r="R2219" s="293">
        <v>2</v>
      </c>
      <c r="S2219" s="517">
        <v>4500</v>
      </c>
      <c r="T2219" s="520" t="e">
        <f>+[1]!Tabla46[[#This Row],[Precio Unitario]]*[1]!Tabla46[[#This Row],[Cantidad de Insumos]]</f>
        <v>#REF!</v>
      </c>
      <c r="U2219" s="414">
        <v>239301</v>
      </c>
      <c r="V2219" s="328" t="s">
        <v>926</v>
      </c>
      <c r="W2219" s="420"/>
    </row>
    <row r="2220" spans="2:23" ht="18.75" hidden="1" customHeight="1" x14ac:dyDescent="0.2">
      <c r="B2220" s="419" t="e">
        <f>IF(Tabla46[[#This Row],[Tipos de Acciones]]="","",CONCATENATE(Tabla46[[#This Row],[POA]],".",Tabla46[[#This Row],[SRS]],".",Tabla46[[#This Row],[AREA]],".",Tabla46[[#This Row],[TIPO]]))</f>
        <v>#REF!</v>
      </c>
      <c r="C2220" s="419" t="e">
        <f>IF(Tabla46[[#This Row],[Tipos de Acciones]]="","",'Formulario PPGR1'!#REF!)</f>
        <v>#REF!</v>
      </c>
      <c r="D2220" s="419" t="e">
        <f>IF(Tabla46[[#This Row],[Tipos de Acciones]]="","",'Formulario PPGR1'!#REF!)</f>
        <v>#REF!</v>
      </c>
      <c r="E2220" s="419" t="e">
        <f>IF(Tabla46[[#This Row],[Tipos de Acciones]]="","",'Formulario PPGR1'!#REF!)</f>
        <v>#REF!</v>
      </c>
      <c r="F2220" s="419" t="e">
        <f>IF(Tabla46[[#This Row],[Tipos de Acciones]]="","",'Formulario PPGR1'!#REF!)</f>
        <v>#REF!</v>
      </c>
      <c r="G2220" s="416" t="s">
        <v>936</v>
      </c>
      <c r="H2220" s="416" t="s">
        <v>2221</v>
      </c>
      <c r="I2220" s="417" t="s">
        <v>2241</v>
      </c>
      <c r="J2220" s="416" t="s">
        <v>2241</v>
      </c>
      <c r="K2220" s="418" t="s">
        <v>2242</v>
      </c>
      <c r="L2220" s="416" t="s">
        <v>469</v>
      </c>
      <c r="M2220" s="316" t="s">
        <v>2351</v>
      </c>
      <c r="N2220" s="316" t="s">
        <v>1156</v>
      </c>
      <c r="O2220" s="415" t="s">
        <v>2200</v>
      </c>
      <c r="P2220" s="318" t="s">
        <v>1156</v>
      </c>
      <c r="Q2220" s="293" t="s">
        <v>2201</v>
      </c>
      <c r="R2220" s="293">
        <v>2</v>
      </c>
      <c r="S2220" s="517">
        <v>980</v>
      </c>
      <c r="T2220" s="520" t="e">
        <f>+[1]!Tabla46[[#This Row],[Precio Unitario]]*[1]!Tabla46[[#This Row],[Cantidad de Insumos]]</f>
        <v>#REF!</v>
      </c>
      <c r="U2220" s="414">
        <v>239301</v>
      </c>
      <c r="V2220" s="328" t="s">
        <v>926</v>
      </c>
      <c r="W2220" s="420"/>
    </row>
    <row r="2221" spans="2:23" ht="18.75" hidden="1" customHeight="1" x14ac:dyDescent="0.2">
      <c r="B2221" s="419" t="e">
        <f>IF(Tabla46[[#This Row],[Tipos de Acciones]]="","",CONCATENATE(Tabla46[[#This Row],[POA]],".",Tabla46[[#This Row],[SRS]],".",Tabla46[[#This Row],[AREA]],".",Tabla46[[#This Row],[TIPO]]))</f>
        <v>#REF!</v>
      </c>
      <c r="C2221" s="419" t="e">
        <f>IF(Tabla46[[#This Row],[Tipos de Acciones]]="","",'Formulario PPGR1'!#REF!)</f>
        <v>#REF!</v>
      </c>
      <c r="D2221" s="419" t="e">
        <f>IF(Tabla46[[#This Row],[Tipos de Acciones]]="","",'Formulario PPGR1'!#REF!)</f>
        <v>#REF!</v>
      </c>
      <c r="E2221" s="419" t="e">
        <f>IF(Tabla46[[#This Row],[Tipos de Acciones]]="","",'Formulario PPGR1'!#REF!)</f>
        <v>#REF!</v>
      </c>
      <c r="F2221" s="419" t="e">
        <f>IF(Tabla46[[#This Row],[Tipos de Acciones]]="","",'Formulario PPGR1'!#REF!)</f>
        <v>#REF!</v>
      </c>
      <c r="G2221" s="416" t="s">
        <v>936</v>
      </c>
      <c r="H2221" s="416" t="s">
        <v>2221</v>
      </c>
      <c r="I2221" s="417" t="s">
        <v>2241</v>
      </c>
      <c r="J2221" s="416" t="s">
        <v>2241</v>
      </c>
      <c r="K2221" s="418" t="s">
        <v>2243</v>
      </c>
      <c r="L2221" s="416" t="s">
        <v>469</v>
      </c>
      <c r="M2221" s="316" t="s">
        <v>2351</v>
      </c>
      <c r="N2221" s="316" t="s">
        <v>1156</v>
      </c>
      <c r="O2221" s="415" t="s">
        <v>2200</v>
      </c>
      <c r="P2221" s="318" t="s">
        <v>1156</v>
      </c>
      <c r="Q2221" s="293" t="s">
        <v>2201</v>
      </c>
      <c r="R2221" s="293">
        <v>2</v>
      </c>
      <c r="S2221" s="517">
        <v>3520</v>
      </c>
      <c r="T2221" s="520" t="e">
        <f>+[1]!Tabla46[[#This Row],[Precio Unitario]]*[1]!Tabla46[[#This Row],[Cantidad de Insumos]]</f>
        <v>#REF!</v>
      </c>
      <c r="U2221" s="414">
        <v>239301</v>
      </c>
      <c r="V2221" s="328" t="s">
        <v>926</v>
      </c>
      <c r="W2221" s="420"/>
    </row>
    <row r="2222" spans="2:23" ht="18.75" hidden="1" customHeight="1" x14ac:dyDescent="0.2">
      <c r="B2222" s="419" t="e">
        <f>IF(Tabla46[[#This Row],[Tipos de Acciones]]="","",CONCATENATE(Tabla46[[#This Row],[POA]],".",Tabla46[[#This Row],[SRS]],".",Tabla46[[#This Row],[AREA]],".",Tabla46[[#This Row],[TIPO]]))</f>
        <v>#REF!</v>
      </c>
      <c r="C2222" s="419" t="e">
        <f>IF(Tabla46[[#This Row],[Tipos de Acciones]]="","",'Formulario PPGR1'!#REF!)</f>
        <v>#REF!</v>
      </c>
      <c r="D2222" s="419" t="e">
        <f>IF(Tabla46[[#This Row],[Tipos de Acciones]]="","",'Formulario PPGR1'!#REF!)</f>
        <v>#REF!</v>
      </c>
      <c r="E2222" s="419" t="e">
        <f>IF(Tabla46[[#This Row],[Tipos de Acciones]]="","",'Formulario PPGR1'!#REF!)</f>
        <v>#REF!</v>
      </c>
      <c r="F2222" s="419" t="e">
        <f>IF(Tabla46[[#This Row],[Tipos de Acciones]]="","",'Formulario PPGR1'!#REF!)</f>
        <v>#REF!</v>
      </c>
      <c r="G2222" s="416" t="s">
        <v>936</v>
      </c>
      <c r="H2222" s="416" t="s">
        <v>2221</v>
      </c>
      <c r="I2222" s="417" t="s">
        <v>2244</v>
      </c>
      <c r="J2222" s="416" t="s">
        <v>2244</v>
      </c>
      <c r="K2222" s="418" t="s">
        <v>2245</v>
      </c>
      <c r="L2222" s="416" t="s">
        <v>469</v>
      </c>
      <c r="M2222" s="316" t="s">
        <v>2351</v>
      </c>
      <c r="N2222" s="316" t="s">
        <v>1156</v>
      </c>
      <c r="O2222" s="415" t="s">
        <v>2200</v>
      </c>
      <c r="P2222" s="318" t="s">
        <v>1156</v>
      </c>
      <c r="Q2222" s="293" t="s">
        <v>2201</v>
      </c>
      <c r="R2222" s="293">
        <v>1</v>
      </c>
      <c r="S2222" s="517">
        <v>14666.65</v>
      </c>
      <c r="T2222" s="520" t="e">
        <f>+[1]!Tabla46[[#This Row],[Precio Unitario]]*[1]!Tabla46[[#This Row],[Cantidad de Insumos]]</f>
        <v>#REF!</v>
      </c>
      <c r="U2222" s="414">
        <v>239601</v>
      </c>
      <c r="V2222" s="328" t="s">
        <v>926</v>
      </c>
      <c r="W2222" s="420"/>
    </row>
    <row r="2223" spans="2:23" ht="18.75" hidden="1" customHeight="1" x14ac:dyDescent="0.2">
      <c r="B2223" s="419" t="e">
        <f>IF(Tabla46[[#This Row],[Tipos de Acciones]]="","",CONCATENATE(Tabla46[[#This Row],[POA]],".",Tabla46[[#This Row],[SRS]],".",Tabla46[[#This Row],[AREA]],".",Tabla46[[#This Row],[TIPO]]))</f>
        <v>#REF!</v>
      </c>
      <c r="C2223" s="419" t="e">
        <f>IF(Tabla46[[#This Row],[Tipos de Acciones]]="","",'Formulario PPGR1'!#REF!)</f>
        <v>#REF!</v>
      </c>
      <c r="D2223" s="419" t="e">
        <f>IF(Tabla46[[#This Row],[Tipos de Acciones]]="","",'Formulario PPGR1'!#REF!)</f>
        <v>#REF!</v>
      </c>
      <c r="E2223" s="419" t="e">
        <f>IF(Tabla46[[#This Row],[Tipos de Acciones]]="","",'Formulario PPGR1'!#REF!)</f>
        <v>#REF!</v>
      </c>
      <c r="F2223" s="419" t="e">
        <f>IF(Tabla46[[#This Row],[Tipos de Acciones]]="","",'Formulario PPGR1'!#REF!)</f>
        <v>#REF!</v>
      </c>
      <c r="G2223" s="416" t="s">
        <v>936</v>
      </c>
      <c r="H2223" s="416" t="s">
        <v>2221</v>
      </c>
      <c r="I2223" s="417" t="s">
        <v>2246</v>
      </c>
      <c r="J2223" s="416" t="s">
        <v>2246</v>
      </c>
      <c r="K2223" s="418" t="s">
        <v>2247</v>
      </c>
      <c r="L2223" s="416" t="s">
        <v>469</v>
      </c>
      <c r="M2223" s="316" t="s">
        <v>2351</v>
      </c>
      <c r="N2223" s="316" t="s">
        <v>1156</v>
      </c>
      <c r="O2223" s="415" t="s">
        <v>2200</v>
      </c>
      <c r="P2223" s="318" t="s">
        <v>1156</v>
      </c>
      <c r="Q2223" s="293" t="s">
        <v>2201</v>
      </c>
      <c r="R2223" s="293">
        <v>1</v>
      </c>
      <c r="S2223" s="517">
        <v>257712</v>
      </c>
      <c r="T2223" s="520" t="e">
        <f>+[1]!Tabla46[[#This Row],[Precio Unitario]]*[1]!Tabla46[[#This Row],[Cantidad de Insumos]]</f>
        <v>#REF!</v>
      </c>
      <c r="U2223" s="414">
        <v>261401</v>
      </c>
      <c r="V2223" s="328" t="s">
        <v>926</v>
      </c>
      <c r="W2223" s="420"/>
    </row>
    <row r="2224" spans="2:23" ht="18.75" hidden="1" customHeight="1" x14ac:dyDescent="0.2">
      <c r="B2224" s="419" t="e">
        <f>IF(Tabla46[[#This Row],[Tipos de Acciones]]="","",CONCATENATE(Tabla46[[#This Row],[POA]],".",Tabla46[[#This Row],[SRS]],".",Tabla46[[#This Row],[AREA]],".",Tabla46[[#This Row],[TIPO]]))</f>
        <v>#REF!</v>
      </c>
      <c r="C2224" s="419" t="e">
        <f>IF(Tabla46[[#This Row],[Tipos de Acciones]]="","",'Formulario PPGR1'!#REF!)</f>
        <v>#REF!</v>
      </c>
      <c r="D2224" s="419" t="e">
        <f>IF(Tabla46[[#This Row],[Tipos de Acciones]]="","",'Formulario PPGR1'!#REF!)</f>
        <v>#REF!</v>
      </c>
      <c r="E2224" s="419" t="e">
        <f>IF(Tabla46[[#This Row],[Tipos de Acciones]]="","",'Formulario PPGR1'!#REF!)</f>
        <v>#REF!</v>
      </c>
      <c r="F2224" s="419" t="e">
        <f>IF(Tabla46[[#This Row],[Tipos de Acciones]]="","",'Formulario PPGR1'!#REF!)</f>
        <v>#REF!</v>
      </c>
      <c r="G2224" s="416" t="s">
        <v>936</v>
      </c>
      <c r="H2224" s="416" t="s">
        <v>2209</v>
      </c>
      <c r="I2224" s="417" t="s">
        <v>2200</v>
      </c>
      <c r="J2224" s="416" t="s">
        <v>2248</v>
      </c>
      <c r="K2224" s="418" t="s">
        <v>2248</v>
      </c>
      <c r="L2224" s="416" t="s">
        <v>469</v>
      </c>
      <c r="M2224" s="316" t="s">
        <v>2351</v>
      </c>
      <c r="N2224" s="316" t="s">
        <v>1156</v>
      </c>
      <c r="O2224" s="415" t="s">
        <v>2200</v>
      </c>
      <c r="P2224" s="318" t="s">
        <v>1156</v>
      </c>
      <c r="Q2224" s="293" t="s">
        <v>2201</v>
      </c>
      <c r="R2224" s="293">
        <v>1</v>
      </c>
      <c r="S2224" s="517">
        <v>30000</v>
      </c>
      <c r="T2224" s="520" t="e">
        <f>+[1]!Tabla46[[#This Row],[Precio Unitario]]*[1]!Tabla46[[#This Row],[Cantidad de Insumos]]</f>
        <v>#REF!</v>
      </c>
      <c r="U2224" s="414">
        <v>265801</v>
      </c>
      <c r="V2224" s="328" t="s">
        <v>926</v>
      </c>
      <c r="W2224" s="420"/>
    </row>
    <row r="2225" spans="2:23" ht="18.75" hidden="1" customHeight="1" x14ac:dyDescent="0.2">
      <c r="B2225" s="419" t="e">
        <f>IF(Tabla46[[#This Row],[Tipos de Acciones]]="","",CONCATENATE(Tabla46[[#This Row],[POA]],".",Tabla46[[#This Row],[SRS]],".",Tabla46[[#This Row],[AREA]],".",Tabla46[[#This Row],[TIPO]]))</f>
        <v>#REF!</v>
      </c>
      <c r="C2225" s="419" t="e">
        <f>IF(Tabla46[[#This Row],[Tipos de Acciones]]="","",'Formulario PPGR1'!#REF!)</f>
        <v>#REF!</v>
      </c>
      <c r="D2225" s="419" t="e">
        <f>IF(Tabla46[[#This Row],[Tipos de Acciones]]="","",'Formulario PPGR1'!#REF!)</f>
        <v>#REF!</v>
      </c>
      <c r="E2225" s="419" t="e">
        <f>IF(Tabla46[[#This Row],[Tipos de Acciones]]="","",'Formulario PPGR1'!#REF!)</f>
        <v>#REF!</v>
      </c>
      <c r="F2225" s="419" t="e">
        <f>IF(Tabla46[[#This Row],[Tipos de Acciones]]="","",'Formulario PPGR1'!#REF!)</f>
        <v>#REF!</v>
      </c>
      <c r="G2225" s="416" t="s">
        <v>934</v>
      </c>
      <c r="H2225" s="416" t="s">
        <v>2209</v>
      </c>
      <c r="I2225" s="417" t="s">
        <v>2200</v>
      </c>
      <c r="J2225" s="416" t="s">
        <v>2248</v>
      </c>
      <c r="K2225" s="418" t="s">
        <v>2248</v>
      </c>
      <c r="L2225" s="416" t="s">
        <v>469</v>
      </c>
      <c r="M2225" s="316" t="s">
        <v>2351</v>
      </c>
      <c r="N2225" s="316" t="s">
        <v>1156</v>
      </c>
      <c r="O2225" s="415" t="s">
        <v>2200</v>
      </c>
      <c r="P2225" s="318" t="s">
        <v>1156</v>
      </c>
      <c r="Q2225" s="293" t="s">
        <v>2201</v>
      </c>
      <c r="R2225" s="293">
        <v>3</v>
      </c>
      <c r="S2225" s="517">
        <v>5000</v>
      </c>
      <c r="T2225" s="520" t="e">
        <f>+[1]!Tabla46[[#This Row],[Precio Unitario]]*[1]!Tabla46[[#This Row],[Cantidad de Insumos]]</f>
        <v>#REF!</v>
      </c>
      <c r="U2225" s="414">
        <v>265801</v>
      </c>
      <c r="V2225" s="328" t="s">
        <v>926</v>
      </c>
      <c r="W2225" s="420"/>
    </row>
    <row r="2226" spans="2:23" ht="18.75" hidden="1" customHeight="1" x14ac:dyDescent="0.2">
      <c r="B2226" s="419" t="e">
        <f>IF(Tabla46[[#This Row],[Tipos de Acciones]]="","",CONCATENATE(Tabla46[[#This Row],[POA]],".",Tabla46[[#This Row],[SRS]],".",Tabla46[[#This Row],[AREA]],".",Tabla46[[#This Row],[TIPO]]))</f>
        <v>#REF!</v>
      </c>
      <c r="C2226" s="419" t="e">
        <f>IF(Tabla46[[#This Row],[Tipos de Acciones]]="","",'Formulario PPGR1'!#REF!)</f>
        <v>#REF!</v>
      </c>
      <c r="D2226" s="419" t="e">
        <f>IF(Tabla46[[#This Row],[Tipos de Acciones]]="","",'Formulario PPGR1'!#REF!)</f>
        <v>#REF!</v>
      </c>
      <c r="E2226" s="419" t="e">
        <f>IF(Tabla46[[#This Row],[Tipos de Acciones]]="","",'Formulario PPGR1'!#REF!)</f>
        <v>#REF!</v>
      </c>
      <c r="F2226" s="419" t="e">
        <f>IF(Tabla46[[#This Row],[Tipos de Acciones]]="","",'Formulario PPGR1'!#REF!)</f>
        <v>#REF!</v>
      </c>
      <c r="G2226" s="416" t="s">
        <v>936</v>
      </c>
      <c r="H2226" s="416" t="s">
        <v>2221</v>
      </c>
      <c r="I2226" s="417" t="s">
        <v>2233</v>
      </c>
      <c r="J2226" s="416" t="s">
        <v>2234</v>
      </c>
      <c r="K2226" s="418" t="s">
        <v>2235</v>
      </c>
      <c r="L2226" s="416" t="s">
        <v>469</v>
      </c>
      <c r="M2226" s="316" t="s">
        <v>2351</v>
      </c>
      <c r="N2226" s="316" t="s">
        <v>1156</v>
      </c>
      <c r="O2226" s="415" t="s">
        <v>2200</v>
      </c>
      <c r="P2226" s="318" t="s">
        <v>1156</v>
      </c>
      <c r="Q2226" s="293" t="s">
        <v>2201</v>
      </c>
      <c r="R2226" s="293">
        <v>1</v>
      </c>
      <c r="S2226" s="517">
        <v>8270</v>
      </c>
      <c r="T2226" s="520" t="e">
        <f>+[1]!Tabla46[[#This Row],[Precio Unitario]]*[1]!Tabla46[[#This Row],[Cantidad de Insumos]]</f>
        <v>#REF!</v>
      </c>
      <c r="U2226" s="414">
        <v>239301</v>
      </c>
      <c r="V2226" s="328" t="s">
        <v>926</v>
      </c>
      <c r="W2226" s="420"/>
    </row>
    <row r="2227" spans="2:23" ht="18.75" hidden="1" customHeight="1" x14ac:dyDescent="0.2">
      <c r="B2227" s="419" t="e">
        <f>IF(Tabla46[[#This Row],[Tipos de Acciones]]="","",CONCATENATE(Tabla46[[#This Row],[POA]],".",Tabla46[[#This Row],[SRS]],".",Tabla46[[#This Row],[AREA]],".",Tabla46[[#This Row],[TIPO]]))</f>
        <v>#REF!</v>
      </c>
      <c r="C2227" s="419" t="e">
        <f>IF(Tabla46[[#This Row],[Tipos de Acciones]]="","",'Formulario PPGR1'!#REF!)</f>
        <v>#REF!</v>
      </c>
      <c r="D2227" s="419" t="e">
        <f>IF(Tabla46[[#This Row],[Tipos de Acciones]]="","",'Formulario PPGR1'!#REF!)</f>
        <v>#REF!</v>
      </c>
      <c r="E2227" s="419" t="e">
        <f>IF(Tabla46[[#This Row],[Tipos de Acciones]]="","",'Formulario PPGR1'!#REF!)</f>
        <v>#REF!</v>
      </c>
      <c r="F2227" s="419" t="e">
        <f>IF(Tabla46[[#This Row],[Tipos de Acciones]]="","",'Formulario PPGR1'!#REF!)</f>
        <v>#REF!</v>
      </c>
      <c r="G2227" s="416" t="s">
        <v>936</v>
      </c>
      <c r="H2227" s="416" t="s">
        <v>2221</v>
      </c>
      <c r="I2227" s="417" t="s">
        <v>2233</v>
      </c>
      <c r="J2227" s="416" t="s">
        <v>2234</v>
      </c>
      <c r="K2227" s="418" t="s">
        <v>2251</v>
      </c>
      <c r="L2227" s="416" t="s">
        <v>469</v>
      </c>
      <c r="M2227" s="316" t="s">
        <v>2351</v>
      </c>
      <c r="N2227" s="316" t="s">
        <v>1156</v>
      </c>
      <c r="O2227" s="415" t="s">
        <v>2200</v>
      </c>
      <c r="P2227" s="318" t="s">
        <v>1156</v>
      </c>
      <c r="Q2227" s="293" t="s">
        <v>2201</v>
      </c>
      <c r="R2227" s="293">
        <v>1</v>
      </c>
      <c r="S2227" s="517">
        <v>8270</v>
      </c>
      <c r="T2227" s="520" t="e">
        <f>+[1]!Tabla46[[#This Row],[Precio Unitario]]*[1]!Tabla46[[#This Row],[Cantidad de Insumos]]</f>
        <v>#REF!</v>
      </c>
      <c r="U2227" s="414">
        <v>239301</v>
      </c>
      <c r="V2227" s="328" t="s">
        <v>926</v>
      </c>
      <c r="W2227" s="420"/>
    </row>
    <row r="2228" spans="2:23" ht="18.75" hidden="1" customHeight="1" x14ac:dyDescent="0.2">
      <c r="B2228" s="419" t="e">
        <f>IF(Tabla46[[#This Row],[Tipos de Acciones]]="","",CONCATENATE(Tabla46[[#This Row],[POA]],".",Tabla46[[#This Row],[SRS]],".",Tabla46[[#This Row],[AREA]],".",Tabla46[[#This Row],[TIPO]]))</f>
        <v>#REF!</v>
      </c>
      <c r="C2228" s="419" t="e">
        <f>IF(Tabla46[[#This Row],[Tipos de Acciones]]="","",'Formulario PPGR1'!#REF!)</f>
        <v>#REF!</v>
      </c>
      <c r="D2228" s="419" t="e">
        <f>IF(Tabla46[[#This Row],[Tipos de Acciones]]="","",'Formulario PPGR1'!#REF!)</f>
        <v>#REF!</v>
      </c>
      <c r="E2228" s="419" t="e">
        <f>IF(Tabla46[[#This Row],[Tipos de Acciones]]="","",'Formulario PPGR1'!#REF!)</f>
        <v>#REF!</v>
      </c>
      <c r="F2228" s="419" t="e">
        <f>IF(Tabla46[[#This Row],[Tipos de Acciones]]="","",'Formulario PPGR1'!#REF!)</f>
        <v>#REF!</v>
      </c>
      <c r="G2228" s="416" t="s">
        <v>936</v>
      </c>
      <c r="H2228" s="416" t="s">
        <v>2206</v>
      </c>
      <c r="I2228" s="417" t="s">
        <v>2212</v>
      </c>
      <c r="J2228" s="416" t="s">
        <v>2212</v>
      </c>
      <c r="K2228" s="418" t="s">
        <v>2213</v>
      </c>
      <c r="L2228" s="416" t="s">
        <v>469</v>
      </c>
      <c r="M2228" s="316" t="s">
        <v>2351</v>
      </c>
      <c r="N2228" s="316" t="s">
        <v>1156</v>
      </c>
      <c r="O2228" s="415" t="s">
        <v>2200</v>
      </c>
      <c r="P2228" s="318" t="s">
        <v>1156</v>
      </c>
      <c r="Q2228" s="293" t="s">
        <v>2201</v>
      </c>
      <c r="R2228" s="293">
        <v>1</v>
      </c>
      <c r="S2228" s="517">
        <v>56050</v>
      </c>
      <c r="T2228" s="520" t="e">
        <f>+[1]!Tabla46[[#This Row],[Precio Unitario]]*[1]!Tabla46[[#This Row],[Cantidad de Insumos]]</f>
        <v>#REF!</v>
      </c>
      <c r="U2228" s="414">
        <v>261301</v>
      </c>
      <c r="V2228" s="328" t="s">
        <v>926</v>
      </c>
      <c r="W2228" s="420"/>
    </row>
    <row r="2229" spans="2:23" ht="18.75" hidden="1" customHeight="1" x14ac:dyDescent="0.2">
      <c r="B2229" s="419" t="e">
        <f>IF(Tabla46[[#This Row],[Tipos de Acciones]]="","",CONCATENATE(Tabla46[[#This Row],[POA]],".",Tabla46[[#This Row],[SRS]],".",Tabla46[[#This Row],[AREA]],".",Tabla46[[#This Row],[TIPO]]))</f>
        <v>#REF!</v>
      </c>
      <c r="C2229" s="419" t="e">
        <f>IF(Tabla46[[#This Row],[Tipos de Acciones]]="","",'Formulario PPGR1'!#REF!)</f>
        <v>#REF!</v>
      </c>
      <c r="D2229" s="419" t="e">
        <f>IF(Tabla46[[#This Row],[Tipos de Acciones]]="","",'Formulario PPGR1'!#REF!)</f>
        <v>#REF!</v>
      </c>
      <c r="E2229" s="419" t="e">
        <f>IF(Tabla46[[#This Row],[Tipos de Acciones]]="","",'Formulario PPGR1'!#REF!)</f>
        <v>#REF!</v>
      </c>
      <c r="F2229" s="419" t="e">
        <f>IF(Tabla46[[#This Row],[Tipos de Acciones]]="","",'Formulario PPGR1'!#REF!)</f>
        <v>#REF!</v>
      </c>
      <c r="G2229" s="416" t="s">
        <v>934</v>
      </c>
      <c r="H2229" s="416" t="s">
        <v>2206</v>
      </c>
      <c r="I2229" s="417" t="s">
        <v>2212</v>
      </c>
      <c r="J2229" s="416" t="s">
        <v>2212</v>
      </c>
      <c r="K2229" s="418" t="s">
        <v>2213</v>
      </c>
      <c r="L2229" s="416" t="s">
        <v>469</v>
      </c>
      <c r="M2229" s="316" t="s">
        <v>2351</v>
      </c>
      <c r="N2229" s="316" t="s">
        <v>1156</v>
      </c>
      <c r="O2229" s="415" t="s">
        <v>2200</v>
      </c>
      <c r="P2229" s="318" t="s">
        <v>1156</v>
      </c>
      <c r="Q2229" s="293" t="s">
        <v>2201</v>
      </c>
      <c r="R2229" s="293">
        <v>3</v>
      </c>
      <c r="S2229" s="517">
        <v>5000</v>
      </c>
      <c r="T2229" s="520" t="e">
        <f>+[1]!Tabla46[[#This Row],[Precio Unitario]]*[1]!Tabla46[[#This Row],[Cantidad de Insumos]]</f>
        <v>#REF!</v>
      </c>
      <c r="U2229" s="414">
        <v>261301</v>
      </c>
      <c r="V2229" s="328" t="s">
        <v>926</v>
      </c>
      <c r="W2229" s="420"/>
    </row>
    <row r="2230" spans="2:23" ht="18.75" hidden="1" customHeight="1" x14ac:dyDescent="0.2">
      <c r="B2230" s="419" t="e">
        <f>IF(Tabla46[[#This Row],[Tipos de Acciones]]="","",CONCATENATE(Tabla46[[#This Row],[POA]],".",Tabla46[[#This Row],[SRS]],".",Tabla46[[#This Row],[AREA]],".",Tabla46[[#This Row],[TIPO]]))</f>
        <v>#REF!</v>
      </c>
      <c r="C2230" s="419" t="e">
        <f>IF(Tabla46[[#This Row],[Tipos de Acciones]]="","",'Formulario PPGR1'!#REF!)</f>
        <v>#REF!</v>
      </c>
      <c r="D2230" s="419" t="e">
        <f>IF(Tabla46[[#This Row],[Tipos de Acciones]]="","",'Formulario PPGR1'!#REF!)</f>
        <v>#REF!</v>
      </c>
      <c r="E2230" s="419" t="e">
        <f>IF(Tabla46[[#This Row],[Tipos de Acciones]]="","",'Formulario PPGR1'!#REF!)</f>
        <v>#REF!</v>
      </c>
      <c r="F2230" s="419" t="e">
        <f>IF(Tabla46[[#This Row],[Tipos de Acciones]]="","",'Formulario PPGR1'!#REF!)</f>
        <v>#REF!</v>
      </c>
      <c r="G2230" s="416" t="s">
        <v>936</v>
      </c>
      <c r="H2230" s="416" t="s">
        <v>2215</v>
      </c>
      <c r="I2230" s="417" t="s">
        <v>2216</v>
      </c>
      <c r="J2230" s="416" t="s">
        <v>2216</v>
      </c>
      <c r="K2230" s="418" t="s">
        <v>2217</v>
      </c>
      <c r="L2230" s="416" t="s">
        <v>469</v>
      </c>
      <c r="M2230" s="316" t="s">
        <v>2351</v>
      </c>
      <c r="N2230" s="316" t="s">
        <v>1156</v>
      </c>
      <c r="O2230" s="415" t="s">
        <v>2200</v>
      </c>
      <c r="P2230" s="318" t="s">
        <v>1156</v>
      </c>
      <c r="Q2230" s="293" t="s">
        <v>2201</v>
      </c>
      <c r="R2230" s="293">
        <v>1</v>
      </c>
      <c r="S2230" s="517">
        <v>15000</v>
      </c>
      <c r="T2230" s="520" t="e">
        <f>+[1]!Tabla46[[#This Row],[Precio Unitario]]*[1]!Tabla46[[#This Row],[Cantidad de Insumos]]</f>
        <v>#REF!</v>
      </c>
      <c r="U2230" s="414">
        <v>239601</v>
      </c>
      <c r="V2230" s="328" t="s">
        <v>926</v>
      </c>
      <c r="W2230" s="420"/>
    </row>
    <row r="2231" spans="2:23" ht="18.75" hidden="1" customHeight="1" x14ac:dyDescent="0.2">
      <c r="B2231" s="419" t="e">
        <f>IF(Tabla46[[#This Row],[Tipos de Acciones]]="","",CONCATENATE(Tabla46[[#This Row],[POA]],".",Tabla46[[#This Row],[SRS]],".",Tabla46[[#This Row],[AREA]],".",Tabla46[[#This Row],[TIPO]]))</f>
        <v>#REF!</v>
      </c>
      <c r="C2231" s="419" t="e">
        <f>IF(Tabla46[[#This Row],[Tipos de Acciones]]="","",'Formulario PPGR1'!#REF!)</f>
        <v>#REF!</v>
      </c>
      <c r="D2231" s="419" t="e">
        <f>IF(Tabla46[[#This Row],[Tipos de Acciones]]="","",'Formulario PPGR1'!#REF!)</f>
        <v>#REF!</v>
      </c>
      <c r="E2231" s="419" t="e">
        <f>IF(Tabla46[[#This Row],[Tipos de Acciones]]="","",'Formulario PPGR1'!#REF!)</f>
        <v>#REF!</v>
      </c>
      <c r="F2231" s="419" t="e">
        <f>IF(Tabla46[[#This Row],[Tipos de Acciones]]="","",'Formulario PPGR1'!#REF!)</f>
        <v>#REF!</v>
      </c>
      <c r="G2231" s="416" t="s">
        <v>936</v>
      </c>
      <c r="H2231" s="416" t="s">
        <v>2218</v>
      </c>
      <c r="I2231" s="417" t="s">
        <v>2219</v>
      </c>
      <c r="J2231" s="416" t="s">
        <v>2219</v>
      </c>
      <c r="K2231" s="418" t="s">
        <v>2220</v>
      </c>
      <c r="L2231" s="416" t="s">
        <v>469</v>
      </c>
      <c r="M2231" s="316" t="s">
        <v>2351</v>
      </c>
      <c r="N2231" s="316" t="s">
        <v>1156</v>
      </c>
      <c r="O2231" s="415" t="s">
        <v>2200</v>
      </c>
      <c r="P2231" s="318" t="s">
        <v>1156</v>
      </c>
      <c r="Q2231" s="293" t="s">
        <v>2201</v>
      </c>
      <c r="R2231" s="293">
        <v>2</v>
      </c>
      <c r="S2231" s="517">
        <v>8600</v>
      </c>
      <c r="T2231" s="520" t="e">
        <f>+[1]!Tabla46[[#This Row],[Precio Unitario]]*[1]!Tabla46[[#This Row],[Cantidad de Insumos]]</f>
        <v>#REF!</v>
      </c>
      <c r="U2231" s="414">
        <v>239601</v>
      </c>
      <c r="V2231" s="328" t="s">
        <v>926</v>
      </c>
      <c r="W2231" s="420"/>
    </row>
    <row r="2232" spans="2:23" ht="18.75" hidden="1" customHeight="1" x14ac:dyDescent="0.2">
      <c r="B2232" s="419" t="e">
        <f>IF(Tabla46[[#This Row],[Tipos de Acciones]]="","",CONCATENATE(Tabla46[[#This Row],[POA]],".",Tabla46[[#This Row],[SRS]],".",Tabla46[[#This Row],[AREA]],".",Tabla46[[#This Row],[TIPO]]))</f>
        <v>#REF!</v>
      </c>
      <c r="C2232" s="419" t="e">
        <f>IF(Tabla46[[#This Row],[Tipos de Acciones]]="","",'Formulario PPGR1'!#REF!)</f>
        <v>#REF!</v>
      </c>
      <c r="D2232" s="419" t="e">
        <f>IF(Tabla46[[#This Row],[Tipos de Acciones]]="","",'Formulario PPGR1'!#REF!)</f>
        <v>#REF!</v>
      </c>
      <c r="E2232" s="419" t="e">
        <f>IF(Tabla46[[#This Row],[Tipos de Acciones]]="","",'Formulario PPGR1'!#REF!)</f>
        <v>#REF!</v>
      </c>
      <c r="F2232" s="419" t="e">
        <f>IF(Tabla46[[#This Row],[Tipos de Acciones]]="","",'Formulario PPGR1'!#REF!)</f>
        <v>#REF!</v>
      </c>
      <c r="G2232" s="416" t="s">
        <v>936</v>
      </c>
      <c r="H2232" s="416" t="s">
        <v>2221</v>
      </c>
      <c r="I2232" s="417" t="s">
        <v>2222</v>
      </c>
      <c r="J2232" s="416" t="s">
        <v>2222</v>
      </c>
      <c r="K2232" s="418" t="s">
        <v>2223</v>
      </c>
      <c r="L2232" s="416" t="s">
        <v>469</v>
      </c>
      <c r="M2232" s="316" t="s">
        <v>2351</v>
      </c>
      <c r="N2232" s="316" t="s">
        <v>1156</v>
      </c>
      <c r="O2232" s="415" t="s">
        <v>2200</v>
      </c>
      <c r="P2232" s="318" t="s">
        <v>1156</v>
      </c>
      <c r="Q2232" s="293" t="s">
        <v>2201</v>
      </c>
      <c r="R2232" s="293">
        <v>2</v>
      </c>
      <c r="S2232" s="517">
        <v>43660</v>
      </c>
      <c r="T2232" s="520" t="e">
        <f>+[1]!Tabla46[[#This Row],[Precio Unitario]]*[1]!Tabla46[[#This Row],[Cantidad de Insumos]]</f>
        <v>#REF!</v>
      </c>
      <c r="U2232" s="414">
        <v>261901</v>
      </c>
      <c r="V2232" s="328" t="s">
        <v>926</v>
      </c>
      <c r="W2232" s="420"/>
    </row>
    <row r="2233" spans="2:23" ht="18.75" hidden="1" customHeight="1" x14ac:dyDescent="0.2">
      <c r="B2233" s="419" t="e">
        <f>IF(Tabla46[[#This Row],[Tipos de Acciones]]="","",CONCATENATE(Tabla46[[#This Row],[POA]],".",Tabla46[[#This Row],[SRS]],".",Tabla46[[#This Row],[AREA]],".",Tabla46[[#This Row],[TIPO]]))</f>
        <v>#REF!</v>
      </c>
      <c r="C2233" s="419" t="e">
        <f>IF(Tabla46[[#This Row],[Tipos de Acciones]]="","",'Formulario PPGR1'!#REF!)</f>
        <v>#REF!</v>
      </c>
      <c r="D2233" s="419" t="e">
        <f>IF(Tabla46[[#This Row],[Tipos de Acciones]]="","",'Formulario PPGR1'!#REF!)</f>
        <v>#REF!</v>
      </c>
      <c r="E2233" s="419" t="e">
        <f>IF(Tabla46[[#This Row],[Tipos de Acciones]]="","",'Formulario PPGR1'!#REF!)</f>
        <v>#REF!</v>
      </c>
      <c r="F2233" s="419" t="e">
        <f>IF(Tabla46[[#This Row],[Tipos de Acciones]]="","",'Formulario PPGR1'!#REF!)</f>
        <v>#REF!</v>
      </c>
      <c r="G2233" s="416" t="s">
        <v>936</v>
      </c>
      <c r="H2233" s="416" t="s">
        <v>2221</v>
      </c>
      <c r="I2233" s="417" t="s">
        <v>2236</v>
      </c>
      <c r="J2233" s="416" t="s">
        <v>2236</v>
      </c>
      <c r="K2233" s="418" t="s">
        <v>2237</v>
      </c>
      <c r="L2233" s="416" t="s">
        <v>469</v>
      </c>
      <c r="M2233" s="316" t="s">
        <v>2351</v>
      </c>
      <c r="N2233" s="316" t="s">
        <v>1156</v>
      </c>
      <c r="O2233" s="415" t="s">
        <v>2200</v>
      </c>
      <c r="P2233" s="318" t="s">
        <v>1156</v>
      </c>
      <c r="Q2233" s="293" t="s">
        <v>2201</v>
      </c>
      <c r="R2233" s="293">
        <v>2</v>
      </c>
      <c r="S2233" s="517">
        <v>15733.33</v>
      </c>
      <c r="T2233" s="520" t="e">
        <f>+[1]!Tabla46[[#This Row],[Precio Unitario]]*[1]!Tabla46[[#This Row],[Cantidad de Insumos]]</f>
        <v>#REF!</v>
      </c>
      <c r="U2233" s="414">
        <v>239301</v>
      </c>
      <c r="V2233" s="328" t="s">
        <v>926</v>
      </c>
      <c r="W2233" s="420"/>
    </row>
    <row r="2234" spans="2:23" ht="18.75" hidden="1" customHeight="1" x14ac:dyDescent="0.2">
      <c r="B2234" s="419" t="e">
        <f>IF(Tabla46[[#This Row],[Tipos de Acciones]]="","",CONCATENATE(Tabla46[[#This Row],[POA]],".",Tabla46[[#This Row],[SRS]],".",Tabla46[[#This Row],[AREA]],".",Tabla46[[#This Row],[TIPO]]))</f>
        <v>#REF!</v>
      </c>
      <c r="C2234" s="419" t="e">
        <f>IF(Tabla46[[#This Row],[Tipos de Acciones]]="","",'Formulario PPGR1'!#REF!)</f>
        <v>#REF!</v>
      </c>
      <c r="D2234" s="419" t="e">
        <f>IF(Tabla46[[#This Row],[Tipos de Acciones]]="","",'Formulario PPGR1'!#REF!)</f>
        <v>#REF!</v>
      </c>
      <c r="E2234" s="419" t="e">
        <f>IF(Tabla46[[#This Row],[Tipos de Acciones]]="","",'Formulario PPGR1'!#REF!)</f>
        <v>#REF!</v>
      </c>
      <c r="F2234" s="419" t="e">
        <f>IF(Tabla46[[#This Row],[Tipos de Acciones]]="","",'Formulario PPGR1'!#REF!)</f>
        <v>#REF!</v>
      </c>
      <c r="G2234" s="416" t="s">
        <v>936</v>
      </c>
      <c r="H2234" s="416" t="s">
        <v>2221</v>
      </c>
      <c r="I2234" s="417" t="s">
        <v>2236</v>
      </c>
      <c r="J2234" s="416" t="s">
        <v>2236</v>
      </c>
      <c r="K2234" s="418" t="s">
        <v>2238</v>
      </c>
      <c r="L2234" s="416" t="s">
        <v>469</v>
      </c>
      <c r="M2234" s="316" t="s">
        <v>2351</v>
      </c>
      <c r="N2234" s="316" t="s">
        <v>1156</v>
      </c>
      <c r="O2234" s="415" t="s">
        <v>2200</v>
      </c>
      <c r="P2234" s="318" t="s">
        <v>1156</v>
      </c>
      <c r="Q2234" s="293" t="s">
        <v>2201</v>
      </c>
      <c r="R2234" s="293">
        <v>2</v>
      </c>
      <c r="S2234" s="517">
        <v>4500</v>
      </c>
      <c r="T2234" s="520" t="e">
        <f>+[1]!Tabla46[[#This Row],[Precio Unitario]]*[1]!Tabla46[[#This Row],[Cantidad de Insumos]]</f>
        <v>#REF!</v>
      </c>
      <c r="U2234" s="414">
        <v>239301</v>
      </c>
      <c r="V2234" s="328" t="s">
        <v>926</v>
      </c>
      <c r="W2234" s="420"/>
    </row>
    <row r="2235" spans="2:23" ht="18.75" hidden="1" customHeight="1" x14ac:dyDescent="0.2">
      <c r="B2235" s="419" t="e">
        <f>IF(Tabla46[[#This Row],[Tipos de Acciones]]="","",CONCATENATE(Tabla46[[#This Row],[POA]],".",Tabla46[[#This Row],[SRS]],".",Tabla46[[#This Row],[AREA]],".",Tabla46[[#This Row],[TIPO]]))</f>
        <v>#REF!</v>
      </c>
      <c r="C2235" s="419" t="e">
        <f>IF(Tabla46[[#This Row],[Tipos de Acciones]]="","",'Formulario PPGR1'!#REF!)</f>
        <v>#REF!</v>
      </c>
      <c r="D2235" s="419" t="e">
        <f>IF(Tabla46[[#This Row],[Tipos de Acciones]]="","",'Formulario PPGR1'!#REF!)</f>
        <v>#REF!</v>
      </c>
      <c r="E2235" s="419" t="e">
        <f>IF(Tabla46[[#This Row],[Tipos de Acciones]]="","",'Formulario PPGR1'!#REF!)</f>
        <v>#REF!</v>
      </c>
      <c r="F2235" s="419" t="e">
        <f>IF(Tabla46[[#This Row],[Tipos de Acciones]]="","",'Formulario PPGR1'!#REF!)</f>
        <v>#REF!</v>
      </c>
      <c r="G2235" s="416" t="s">
        <v>936</v>
      </c>
      <c r="H2235" s="416" t="s">
        <v>2221</v>
      </c>
      <c r="I2235" s="417" t="s">
        <v>2236</v>
      </c>
      <c r="J2235" s="416" t="s">
        <v>2236</v>
      </c>
      <c r="K2235" s="418" t="s">
        <v>2239</v>
      </c>
      <c r="L2235" s="416" t="s">
        <v>469</v>
      </c>
      <c r="M2235" s="316" t="s">
        <v>2351</v>
      </c>
      <c r="N2235" s="316" t="s">
        <v>1156</v>
      </c>
      <c r="O2235" s="415" t="s">
        <v>2200</v>
      </c>
      <c r="P2235" s="318" t="s">
        <v>1156</v>
      </c>
      <c r="Q2235" s="293" t="s">
        <v>2201</v>
      </c>
      <c r="R2235" s="293">
        <v>2</v>
      </c>
      <c r="S2235" s="517">
        <v>15733.33</v>
      </c>
      <c r="T2235" s="520" t="e">
        <f>+[1]!Tabla46[[#This Row],[Precio Unitario]]*[1]!Tabla46[[#This Row],[Cantidad de Insumos]]</f>
        <v>#REF!</v>
      </c>
      <c r="U2235" s="414">
        <v>239301</v>
      </c>
      <c r="V2235" s="328" t="s">
        <v>926</v>
      </c>
      <c r="W2235" s="420"/>
    </row>
    <row r="2236" spans="2:23" ht="18.75" hidden="1" customHeight="1" x14ac:dyDescent="0.2">
      <c r="B2236" s="419" t="e">
        <f>IF(Tabla46[[#This Row],[Tipos de Acciones]]="","",CONCATENATE(Tabla46[[#This Row],[POA]],".",Tabla46[[#This Row],[SRS]],".",Tabla46[[#This Row],[AREA]],".",Tabla46[[#This Row],[TIPO]]))</f>
        <v>#REF!</v>
      </c>
      <c r="C2236" s="419" t="e">
        <f>IF(Tabla46[[#This Row],[Tipos de Acciones]]="","",'Formulario PPGR1'!#REF!)</f>
        <v>#REF!</v>
      </c>
      <c r="D2236" s="419" t="e">
        <f>IF(Tabla46[[#This Row],[Tipos de Acciones]]="","",'Formulario PPGR1'!#REF!)</f>
        <v>#REF!</v>
      </c>
      <c r="E2236" s="419" t="e">
        <f>IF(Tabla46[[#This Row],[Tipos de Acciones]]="","",'Formulario PPGR1'!#REF!)</f>
        <v>#REF!</v>
      </c>
      <c r="F2236" s="419" t="e">
        <f>IF(Tabla46[[#This Row],[Tipos de Acciones]]="","",'Formulario PPGR1'!#REF!)</f>
        <v>#REF!</v>
      </c>
      <c r="G2236" s="416" t="s">
        <v>936</v>
      </c>
      <c r="H2236" s="416" t="s">
        <v>2221</v>
      </c>
      <c r="I2236" s="417" t="s">
        <v>2224</v>
      </c>
      <c r="J2236" s="416" t="s">
        <v>2224</v>
      </c>
      <c r="K2236" s="418" t="s">
        <v>2225</v>
      </c>
      <c r="L2236" s="416" t="s">
        <v>469</v>
      </c>
      <c r="M2236" s="316" t="s">
        <v>2351</v>
      </c>
      <c r="N2236" s="316" t="s">
        <v>1156</v>
      </c>
      <c r="O2236" s="415" t="s">
        <v>2200</v>
      </c>
      <c r="P2236" s="318" t="s">
        <v>1156</v>
      </c>
      <c r="Q2236" s="293" t="s">
        <v>2201</v>
      </c>
      <c r="R2236" s="293">
        <v>1</v>
      </c>
      <c r="S2236" s="517">
        <v>44333.33</v>
      </c>
      <c r="T2236" s="520" t="e">
        <f>+[1]!Tabla46[[#This Row],[Precio Unitario]]*[1]!Tabla46[[#This Row],[Cantidad de Insumos]]</f>
        <v>#REF!</v>
      </c>
      <c r="U2236" s="414">
        <v>239301</v>
      </c>
      <c r="V2236" s="328" t="s">
        <v>926</v>
      </c>
      <c r="W2236" s="420"/>
    </row>
    <row r="2237" spans="2:23" ht="18.75" hidden="1" customHeight="1" x14ac:dyDescent="0.2">
      <c r="B2237" s="419" t="e">
        <f>IF(Tabla46[[#This Row],[Tipos de Acciones]]="","",CONCATENATE(Tabla46[[#This Row],[POA]],".",Tabla46[[#This Row],[SRS]],".",Tabla46[[#This Row],[AREA]],".",Tabla46[[#This Row],[TIPO]]))</f>
        <v>#REF!</v>
      </c>
      <c r="C2237" s="419" t="e">
        <f>IF(Tabla46[[#This Row],[Tipos de Acciones]]="","",'Formulario PPGR1'!#REF!)</f>
        <v>#REF!</v>
      </c>
      <c r="D2237" s="419" t="e">
        <f>IF(Tabla46[[#This Row],[Tipos de Acciones]]="","",'Formulario PPGR1'!#REF!)</f>
        <v>#REF!</v>
      </c>
      <c r="E2237" s="419" t="e">
        <f>IF(Tabla46[[#This Row],[Tipos de Acciones]]="","",'Formulario PPGR1'!#REF!)</f>
        <v>#REF!</v>
      </c>
      <c r="F2237" s="419" t="e">
        <f>IF(Tabla46[[#This Row],[Tipos de Acciones]]="","",'Formulario PPGR1'!#REF!)</f>
        <v>#REF!</v>
      </c>
      <c r="G2237" s="416" t="s">
        <v>936</v>
      </c>
      <c r="H2237" s="416" t="s">
        <v>2221</v>
      </c>
      <c r="I2237" s="417" t="s">
        <v>2222</v>
      </c>
      <c r="J2237" s="416" t="s">
        <v>2222</v>
      </c>
      <c r="K2237" s="418" t="s">
        <v>2226</v>
      </c>
      <c r="L2237" s="416" t="s">
        <v>469</v>
      </c>
      <c r="M2237" s="316" t="s">
        <v>2351</v>
      </c>
      <c r="N2237" s="316" t="s">
        <v>1156</v>
      </c>
      <c r="O2237" s="415" t="s">
        <v>2200</v>
      </c>
      <c r="P2237" s="318" t="s">
        <v>1156</v>
      </c>
      <c r="Q2237" s="293" t="s">
        <v>2201</v>
      </c>
      <c r="R2237" s="293">
        <v>1</v>
      </c>
      <c r="S2237" s="517">
        <v>104465.4</v>
      </c>
      <c r="T2237" s="520" t="e">
        <f>+[1]!Tabla46[[#This Row],[Precio Unitario]]*[1]!Tabla46[[#This Row],[Cantidad de Insumos]]</f>
        <v>#REF!</v>
      </c>
      <c r="U2237" s="414">
        <v>261901</v>
      </c>
      <c r="V2237" s="328" t="s">
        <v>926</v>
      </c>
      <c r="W2237" s="420"/>
    </row>
    <row r="2238" spans="2:23" ht="18.75" hidden="1" customHeight="1" x14ac:dyDescent="0.2">
      <c r="B2238" s="419" t="e">
        <f>IF(Tabla46[[#This Row],[Tipos de Acciones]]="","",CONCATENATE(Tabla46[[#This Row],[POA]],".",Tabla46[[#This Row],[SRS]],".",Tabla46[[#This Row],[AREA]],".",Tabla46[[#This Row],[TIPO]]))</f>
        <v>#REF!</v>
      </c>
      <c r="C2238" s="419" t="e">
        <f>IF(Tabla46[[#This Row],[Tipos de Acciones]]="","",'Formulario PPGR1'!#REF!)</f>
        <v>#REF!</v>
      </c>
      <c r="D2238" s="419" t="e">
        <f>IF(Tabla46[[#This Row],[Tipos de Acciones]]="","",'Formulario PPGR1'!#REF!)</f>
        <v>#REF!</v>
      </c>
      <c r="E2238" s="419" t="e">
        <f>IF(Tabla46[[#This Row],[Tipos de Acciones]]="","",'Formulario PPGR1'!#REF!)</f>
        <v>#REF!</v>
      </c>
      <c r="F2238" s="419" t="e">
        <f>IF(Tabla46[[#This Row],[Tipos de Acciones]]="","",'Formulario PPGR1'!#REF!)</f>
        <v>#REF!</v>
      </c>
      <c r="G2238" s="416" t="s">
        <v>936</v>
      </c>
      <c r="H2238" s="416" t="s">
        <v>2221</v>
      </c>
      <c r="I2238" s="417" t="s">
        <v>2227</v>
      </c>
      <c r="J2238" s="416" t="s">
        <v>2227</v>
      </c>
      <c r="K2238" s="418" t="s">
        <v>2228</v>
      </c>
      <c r="L2238" s="416" t="s">
        <v>469</v>
      </c>
      <c r="M2238" s="316" t="s">
        <v>2351</v>
      </c>
      <c r="N2238" s="316" t="s">
        <v>1156</v>
      </c>
      <c r="O2238" s="415" t="s">
        <v>2200</v>
      </c>
      <c r="P2238" s="318" t="s">
        <v>1156</v>
      </c>
      <c r="Q2238" s="293" t="s">
        <v>2201</v>
      </c>
      <c r="R2238" s="293">
        <v>1</v>
      </c>
      <c r="S2238" s="517">
        <v>12836.04</v>
      </c>
      <c r="T2238" s="520" t="e">
        <f>+[1]!Tabla46[[#This Row],[Precio Unitario]]*[1]!Tabla46[[#This Row],[Cantidad de Insumos]]</f>
        <v>#REF!</v>
      </c>
      <c r="U2238" s="414">
        <v>239301</v>
      </c>
      <c r="V2238" s="328" t="s">
        <v>926</v>
      </c>
      <c r="W2238" s="420"/>
    </row>
    <row r="2239" spans="2:23" ht="18.75" customHeight="1" x14ac:dyDescent="0.2">
      <c r="B2239" s="419" t="e">
        <f>IF(Tabla46[[#This Row],[Tipos de Acciones]]="","",CONCATENATE(Tabla46[[#This Row],[POA]],".",Tabla46[[#This Row],[SRS]],".",Tabla46[[#This Row],[AREA]],".",Tabla46[[#This Row],[TIPO]]))</f>
        <v>#REF!</v>
      </c>
      <c r="C2239" s="419" t="e">
        <f>IF(Tabla46[[#This Row],[Tipos de Acciones]]="","",'Formulario PPGR1'!#REF!)</f>
        <v>#REF!</v>
      </c>
      <c r="D2239" s="419" t="e">
        <f>IF(Tabla46[[#This Row],[Tipos de Acciones]]="","",'Formulario PPGR1'!#REF!)</f>
        <v>#REF!</v>
      </c>
      <c r="E2239" s="419" t="e">
        <f>IF(Tabla46[[#This Row],[Tipos de Acciones]]="","",'Formulario PPGR1'!#REF!)</f>
        <v>#REF!</v>
      </c>
      <c r="F2239" s="419" t="e">
        <f>IF(Tabla46[[#This Row],[Tipos de Acciones]]="","",'Formulario PPGR1'!#REF!)</f>
        <v>#REF!</v>
      </c>
      <c r="G2239" s="416" t="s">
        <v>936</v>
      </c>
      <c r="H2239" s="416" t="s">
        <v>2221</v>
      </c>
      <c r="I2239" s="417" t="s">
        <v>2229</v>
      </c>
      <c r="J2239" s="416" t="s">
        <v>2229</v>
      </c>
      <c r="K2239" s="418" t="s">
        <v>2230</v>
      </c>
      <c r="L2239" s="416" t="s">
        <v>469</v>
      </c>
      <c r="M2239" s="316" t="s">
        <v>2351</v>
      </c>
      <c r="N2239" s="316" t="s">
        <v>1156</v>
      </c>
      <c r="O2239" s="415" t="s">
        <v>2200</v>
      </c>
      <c r="P2239" s="318" t="s">
        <v>1156</v>
      </c>
      <c r="Q2239" s="293" t="s">
        <v>2201</v>
      </c>
      <c r="R2239" s="293">
        <v>1</v>
      </c>
      <c r="S2239" s="517">
        <v>180000</v>
      </c>
      <c r="T2239" s="520" t="e">
        <f>+[1]!Tabla46[[#This Row],[Precio Unitario]]*[1]!Tabla46[[#This Row],[Cantidad de Insumos]]</f>
        <v>#REF!</v>
      </c>
      <c r="U2239" s="414">
        <v>263101</v>
      </c>
      <c r="V2239" s="328" t="s">
        <v>926</v>
      </c>
      <c r="W2239" s="420"/>
    </row>
    <row r="2240" spans="2:23" ht="18.75" hidden="1" customHeight="1" x14ac:dyDescent="0.2">
      <c r="B2240" s="419" t="e">
        <f>IF(Tabla46[[#This Row],[Tipos de Acciones]]="","",CONCATENATE(Tabla46[[#This Row],[POA]],".",Tabla46[[#This Row],[SRS]],".",Tabla46[[#This Row],[AREA]],".",Tabla46[[#This Row],[TIPO]]))</f>
        <v>#REF!</v>
      </c>
      <c r="C2240" s="419" t="e">
        <f>IF(Tabla46[[#This Row],[Tipos de Acciones]]="","",'Formulario PPGR1'!#REF!)</f>
        <v>#REF!</v>
      </c>
      <c r="D2240" s="419" t="e">
        <f>IF(Tabla46[[#This Row],[Tipos de Acciones]]="","",'Formulario PPGR1'!#REF!)</f>
        <v>#REF!</v>
      </c>
      <c r="E2240" s="419" t="e">
        <f>IF(Tabla46[[#This Row],[Tipos de Acciones]]="","",'Formulario PPGR1'!#REF!)</f>
        <v>#REF!</v>
      </c>
      <c r="F2240" s="419" t="e">
        <f>IF(Tabla46[[#This Row],[Tipos de Acciones]]="","",'Formulario PPGR1'!#REF!)</f>
        <v>#REF!</v>
      </c>
      <c r="G2240" s="416" t="s">
        <v>936</v>
      </c>
      <c r="H2240" s="416" t="s">
        <v>2221</v>
      </c>
      <c r="I2240" s="417" t="s">
        <v>2231</v>
      </c>
      <c r="J2240" s="416" t="s">
        <v>2231</v>
      </c>
      <c r="K2240" s="418" t="s">
        <v>2232</v>
      </c>
      <c r="L2240" s="416" t="s">
        <v>469</v>
      </c>
      <c r="M2240" s="316" t="s">
        <v>2351</v>
      </c>
      <c r="N2240" s="316" t="s">
        <v>1156</v>
      </c>
      <c r="O2240" s="415" t="s">
        <v>2200</v>
      </c>
      <c r="P2240" s="318" t="s">
        <v>1156</v>
      </c>
      <c r="Q2240" s="293" t="s">
        <v>2201</v>
      </c>
      <c r="R2240" s="293">
        <v>2</v>
      </c>
      <c r="S2240" s="517">
        <v>32099.97</v>
      </c>
      <c r="T2240" s="520" t="e">
        <f>+[1]!Tabla46[[#This Row],[Precio Unitario]]*[1]!Tabla46[[#This Row],[Cantidad de Insumos]]</f>
        <v>#REF!</v>
      </c>
      <c r="U2240" s="414">
        <v>239301</v>
      </c>
      <c r="V2240" s="328" t="s">
        <v>926</v>
      </c>
      <c r="W2240" s="420"/>
    </row>
    <row r="2241" spans="2:23" ht="18.75" hidden="1" customHeight="1" x14ac:dyDescent="0.2">
      <c r="B2241" s="419" t="e">
        <f>IF(Tabla46[[#This Row],[Tipos de Acciones]]="","",CONCATENATE(Tabla46[[#This Row],[POA]],".",Tabla46[[#This Row],[SRS]],".",Tabla46[[#This Row],[AREA]],".",Tabla46[[#This Row],[TIPO]]))</f>
        <v>#REF!</v>
      </c>
      <c r="C2241" s="419" t="e">
        <f>IF(Tabla46[[#This Row],[Tipos de Acciones]]="","",'Formulario PPGR1'!#REF!)</f>
        <v>#REF!</v>
      </c>
      <c r="D2241" s="419" t="e">
        <f>IF(Tabla46[[#This Row],[Tipos de Acciones]]="","",'Formulario PPGR1'!#REF!)</f>
        <v>#REF!</v>
      </c>
      <c r="E2241" s="419" t="e">
        <f>IF(Tabla46[[#This Row],[Tipos de Acciones]]="","",'Formulario PPGR1'!#REF!)</f>
        <v>#REF!</v>
      </c>
      <c r="F2241" s="419" t="e">
        <f>IF(Tabla46[[#This Row],[Tipos de Acciones]]="","",'Formulario PPGR1'!#REF!)</f>
        <v>#REF!</v>
      </c>
      <c r="G2241" s="416" t="s">
        <v>936</v>
      </c>
      <c r="H2241" s="416" t="s">
        <v>2206</v>
      </c>
      <c r="I2241" s="417" t="s">
        <v>2212</v>
      </c>
      <c r="J2241" s="416" t="s">
        <v>2212</v>
      </c>
      <c r="K2241" s="418" t="s">
        <v>2213</v>
      </c>
      <c r="L2241" s="416" t="s">
        <v>469</v>
      </c>
      <c r="M2241" s="316" t="s">
        <v>2352</v>
      </c>
      <c r="N2241" s="316" t="s">
        <v>1156</v>
      </c>
      <c r="O2241" s="415" t="s">
        <v>2200</v>
      </c>
      <c r="P2241" s="318" t="s">
        <v>1156</v>
      </c>
      <c r="Q2241" s="293" t="s">
        <v>2201</v>
      </c>
      <c r="R2241" s="293">
        <v>1</v>
      </c>
      <c r="S2241" s="517">
        <v>56050</v>
      </c>
      <c r="T2241" s="520" t="e">
        <f>+[1]!Tabla46[[#This Row],[Precio Unitario]]*[1]!Tabla46[[#This Row],[Cantidad de Insumos]]</f>
        <v>#REF!</v>
      </c>
      <c r="U2241" s="414">
        <v>261301</v>
      </c>
      <c r="V2241" s="328" t="s">
        <v>926</v>
      </c>
      <c r="W2241" s="420"/>
    </row>
    <row r="2242" spans="2:23" ht="18.75" hidden="1" customHeight="1" x14ac:dyDescent="0.2">
      <c r="B2242" s="419" t="e">
        <f>IF(Tabla46[[#This Row],[Tipos de Acciones]]="","",CONCATENATE(Tabla46[[#This Row],[POA]],".",Tabla46[[#This Row],[SRS]],".",Tabla46[[#This Row],[AREA]],".",Tabla46[[#This Row],[TIPO]]))</f>
        <v>#REF!</v>
      </c>
      <c r="C2242" s="419" t="e">
        <f>IF(Tabla46[[#This Row],[Tipos de Acciones]]="","",'Formulario PPGR1'!#REF!)</f>
        <v>#REF!</v>
      </c>
      <c r="D2242" s="419" t="e">
        <f>IF(Tabla46[[#This Row],[Tipos de Acciones]]="","",'Formulario PPGR1'!#REF!)</f>
        <v>#REF!</v>
      </c>
      <c r="E2242" s="419" t="e">
        <f>IF(Tabla46[[#This Row],[Tipos de Acciones]]="","",'Formulario PPGR1'!#REF!)</f>
        <v>#REF!</v>
      </c>
      <c r="F2242" s="419" t="e">
        <f>IF(Tabla46[[#This Row],[Tipos de Acciones]]="","",'Formulario PPGR1'!#REF!)</f>
        <v>#REF!</v>
      </c>
      <c r="G2242" s="416" t="s">
        <v>934</v>
      </c>
      <c r="H2242" s="416" t="s">
        <v>2206</v>
      </c>
      <c r="I2242" s="417" t="s">
        <v>2212</v>
      </c>
      <c r="J2242" s="416" t="s">
        <v>2212</v>
      </c>
      <c r="K2242" s="418" t="s">
        <v>2213</v>
      </c>
      <c r="L2242" s="416" t="s">
        <v>469</v>
      </c>
      <c r="M2242" s="316" t="s">
        <v>2352</v>
      </c>
      <c r="N2242" s="316" t="s">
        <v>1156</v>
      </c>
      <c r="O2242" s="415" t="s">
        <v>2200</v>
      </c>
      <c r="P2242" s="318" t="s">
        <v>1156</v>
      </c>
      <c r="Q2242" s="293" t="s">
        <v>2201</v>
      </c>
      <c r="R2242" s="293">
        <v>3</v>
      </c>
      <c r="S2242" s="517">
        <v>56050</v>
      </c>
      <c r="T2242" s="520" t="e">
        <f>+[1]!Tabla46[[#This Row],[Precio Unitario]]*[1]!Tabla46[[#This Row],[Cantidad de Insumos]]</f>
        <v>#REF!</v>
      </c>
      <c r="U2242" s="414">
        <v>261301</v>
      </c>
      <c r="V2242" s="328" t="s">
        <v>926</v>
      </c>
      <c r="W2242" s="420"/>
    </row>
    <row r="2243" spans="2:23" ht="18.75" hidden="1" customHeight="1" x14ac:dyDescent="0.2">
      <c r="B2243" s="419" t="e">
        <f>IF(Tabla46[[#This Row],[Tipos de Acciones]]="","",CONCATENATE(Tabla46[[#This Row],[POA]],".",Tabla46[[#This Row],[SRS]],".",Tabla46[[#This Row],[AREA]],".",Tabla46[[#This Row],[TIPO]]))</f>
        <v>#REF!</v>
      </c>
      <c r="C2243" s="419" t="e">
        <f>IF(Tabla46[[#This Row],[Tipos de Acciones]]="","",'Formulario PPGR1'!#REF!)</f>
        <v>#REF!</v>
      </c>
      <c r="D2243" s="419" t="e">
        <f>IF(Tabla46[[#This Row],[Tipos de Acciones]]="","",'Formulario PPGR1'!#REF!)</f>
        <v>#REF!</v>
      </c>
      <c r="E2243" s="419" t="e">
        <f>IF(Tabla46[[#This Row],[Tipos de Acciones]]="","",'Formulario PPGR1'!#REF!)</f>
        <v>#REF!</v>
      </c>
      <c r="F2243" s="419" t="e">
        <f>IF(Tabla46[[#This Row],[Tipos de Acciones]]="","",'Formulario PPGR1'!#REF!)</f>
        <v>#REF!</v>
      </c>
      <c r="G2243" s="416" t="s">
        <v>936</v>
      </c>
      <c r="H2243" s="416" t="s">
        <v>2215</v>
      </c>
      <c r="I2243" s="417" t="s">
        <v>2216</v>
      </c>
      <c r="J2243" s="416" t="s">
        <v>2216</v>
      </c>
      <c r="K2243" s="418" t="s">
        <v>2217</v>
      </c>
      <c r="L2243" s="416" t="s">
        <v>469</v>
      </c>
      <c r="M2243" s="316" t="s">
        <v>2352</v>
      </c>
      <c r="N2243" s="316" t="s">
        <v>1156</v>
      </c>
      <c r="O2243" s="415" t="s">
        <v>2200</v>
      </c>
      <c r="P2243" s="318" t="s">
        <v>1156</v>
      </c>
      <c r="Q2243" s="293" t="s">
        <v>2201</v>
      </c>
      <c r="R2243" s="293">
        <v>1</v>
      </c>
      <c r="S2243" s="517">
        <v>15000</v>
      </c>
      <c r="T2243" s="520" t="e">
        <f>+[1]!Tabla46[[#This Row],[Precio Unitario]]*[1]!Tabla46[[#This Row],[Cantidad de Insumos]]</f>
        <v>#REF!</v>
      </c>
      <c r="U2243" s="414">
        <v>239601</v>
      </c>
      <c r="V2243" s="328" t="s">
        <v>926</v>
      </c>
      <c r="W2243" s="420"/>
    </row>
    <row r="2244" spans="2:23" ht="18.75" hidden="1" customHeight="1" x14ac:dyDescent="0.2">
      <c r="B2244" s="419" t="e">
        <f>IF(Tabla46[[#This Row],[Tipos de Acciones]]="","",CONCATENATE(Tabla46[[#This Row],[POA]],".",Tabla46[[#This Row],[SRS]],".",Tabla46[[#This Row],[AREA]],".",Tabla46[[#This Row],[TIPO]]))</f>
        <v>#REF!</v>
      </c>
      <c r="C2244" s="419" t="e">
        <f>IF(Tabla46[[#This Row],[Tipos de Acciones]]="","",'Formulario PPGR1'!#REF!)</f>
        <v>#REF!</v>
      </c>
      <c r="D2244" s="419" t="e">
        <f>IF(Tabla46[[#This Row],[Tipos de Acciones]]="","",'Formulario PPGR1'!#REF!)</f>
        <v>#REF!</v>
      </c>
      <c r="E2244" s="419" t="e">
        <f>IF(Tabla46[[#This Row],[Tipos de Acciones]]="","",'Formulario PPGR1'!#REF!)</f>
        <v>#REF!</v>
      </c>
      <c r="F2244" s="419" t="e">
        <f>IF(Tabla46[[#This Row],[Tipos de Acciones]]="","",'Formulario PPGR1'!#REF!)</f>
        <v>#REF!</v>
      </c>
      <c r="G2244" s="416" t="s">
        <v>936</v>
      </c>
      <c r="H2244" s="416" t="s">
        <v>2218</v>
      </c>
      <c r="I2244" s="417" t="s">
        <v>2219</v>
      </c>
      <c r="J2244" s="416" t="s">
        <v>2219</v>
      </c>
      <c r="K2244" s="418" t="s">
        <v>2220</v>
      </c>
      <c r="L2244" s="416" t="s">
        <v>469</v>
      </c>
      <c r="M2244" s="316" t="s">
        <v>2352</v>
      </c>
      <c r="N2244" s="316" t="s">
        <v>1156</v>
      </c>
      <c r="O2244" s="415" t="s">
        <v>2200</v>
      </c>
      <c r="P2244" s="318" t="s">
        <v>1156</v>
      </c>
      <c r="Q2244" s="293" t="s">
        <v>2201</v>
      </c>
      <c r="R2244" s="293">
        <v>2</v>
      </c>
      <c r="S2244" s="517">
        <v>8600</v>
      </c>
      <c r="T2244" s="520" t="e">
        <f>+[1]!Tabla46[[#This Row],[Precio Unitario]]*[1]!Tabla46[[#This Row],[Cantidad de Insumos]]</f>
        <v>#REF!</v>
      </c>
      <c r="U2244" s="414">
        <v>239601</v>
      </c>
      <c r="V2244" s="328" t="s">
        <v>926</v>
      </c>
      <c r="W2244" s="420"/>
    </row>
    <row r="2245" spans="2:23" ht="18.75" hidden="1" customHeight="1" x14ac:dyDescent="0.2">
      <c r="B2245" s="419" t="e">
        <f>IF(Tabla46[[#This Row],[Tipos de Acciones]]="","",CONCATENATE(Tabla46[[#This Row],[POA]],".",Tabla46[[#This Row],[SRS]],".",Tabla46[[#This Row],[AREA]],".",Tabla46[[#This Row],[TIPO]]))</f>
        <v>#REF!</v>
      </c>
      <c r="C2245" s="419" t="e">
        <f>IF(Tabla46[[#This Row],[Tipos de Acciones]]="","",'Formulario PPGR1'!#REF!)</f>
        <v>#REF!</v>
      </c>
      <c r="D2245" s="419" t="e">
        <f>IF(Tabla46[[#This Row],[Tipos de Acciones]]="","",'Formulario PPGR1'!#REF!)</f>
        <v>#REF!</v>
      </c>
      <c r="E2245" s="419" t="e">
        <f>IF(Tabla46[[#This Row],[Tipos de Acciones]]="","",'Formulario PPGR1'!#REF!)</f>
        <v>#REF!</v>
      </c>
      <c r="F2245" s="419" t="e">
        <f>IF(Tabla46[[#This Row],[Tipos de Acciones]]="","",'Formulario PPGR1'!#REF!)</f>
        <v>#REF!</v>
      </c>
      <c r="G2245" s="416" t="s">
        <v>936</v>
      </c>
      <c r="H2245" s="416" t="s">
        <v>2221</v>
      </c>
      <c r="I2245" s="417" t="s">
        <v>2222</v>
      </c>
      <c r="J2245" s="416" t="s">
        <v>2222</v>
      </c>
      <c r="K2245" s="418" t="s">
        <v>2223</v>
      </c>
      <c r="L2245" s="416" t="s">
        <v>469</v>
      </c>
      <c r="M2245" s="316" t="s">
        <v>2352</v>
      </c>
      <c r="N2245" s="316" t="s">
        <v>1156</v>
      </c>
      <c r="O2245" s="415" t="s">
        <v>2200</v>
      </c>
      <c r="P2245" s="318" t="s">
        <v>1156</v>
      </c>
      <c r="Q2245" s="293" t="s">
        <v>2201</v>
      </c>
      <c r="R2245" s="293">
        <v>2</v>
      </c>
      <c r="S2245" s="517">
        <v>43660</v>
      </c>
      <c r="T2245" s="520" t="e">
        <f>+[1]!Tabla46[[#This Row],[Precio Unitario]]*[1]!Tabla46[[#This Row],[Cantidad de Insumos]]</f>
        <v>#REF!</v>
      </c>
      <c r="U2245" s="414">
        <v>261901</v>
      </c>
      <c r="V2245" s="328" t="s">
        <v>926</v>
      </c>
      <c r="W2245" s="420"/>
    </row>
    <row r="2246" spans="2:23" ht="18.75" hidden="1" customHeight="1" x14ac:dyDescent="0.2">
      <c r="B2246" s="419" t="e">
        <f>IF(Tabla46[[#This Row],[Tipos de Acciones]]="","",CONCATENATE(Tabla46[[#This Row],[POA]],".",Tabla46[[#This Row],[SRS]],".",Tabla46[[#This Row],[AREA]],".",Tabla46[[#This Row],[TIPO]]))</f>
        <v>#REF!</v>
      </c>
      <c r="C2246" s="419" t="e">
        <f>IF(Tabla46[[#This Row],[Tipos de Acciones]]="","",'Formulario PPGR1'!#REF!)</f>
        <v>#REF!</v>
      </c>
      <c r="D2246" s="419" t="e">
        <f>IF(Tabla46[[#This Row],[Tipos de Acciones]]="","",'Formulario PPGR1'!#REF!)</f>
        <v>#REF!</v>
      </c>
      <c r="E2246" s="419" t="e">
        <f>IF(Tabla46[[#This Row],[Tipos de Acciones]]="","",'Formulario PPGR1'!#REF!)</f>
        <v>#REF!</v>
      </c>
      <c r="F2246" s="419" t="e">
        <f>IF(Tabla46[[#This Row],[Tipos de Acciones]]="","",'Formulario PPGR1'!#REF!)</f>
        <v>#REF!</v>
      </c>
      <c r="G2246" s="416" t="s">
        <v>936</v>
      </c>
      <c r="H2246" s="416" t="s">
        <v>2221</v>
      </c>
      <c r="I2246" s="417" t="s">
        <v>2224</v>
      </c>
      <c r="J2246" s="416" t="s">
        <v>2224</v>
      </c>
      <c r="K2246" s="418" t="s">
        <v>2225</v>
      </c>
      <c r="L2246" s="416" t="s">
        <v>469</v>
      </c>
      <c r="M2246" s="316" t="s">
        <v>2352</v>
      </c>
      <c r="N2246" s="316" t="s">
        <v>1156</v>
      </c>
      <c r="O2246" s="415" t="s">
        <v>2200</v>
      </c>
      <c r="P2246" s="318" t="s">
        <v>1156</v>
      </c>
      <c r="Q2246" s="293" t="s">
        <v>2201</v>
      </c>
      <c r="R2246" s="293">
        <v>1</v>
      </c>
      <c r="S2246" s="517">
        <v>44333.33</v>
      </c>
      <c r="T2246" s="520" t="e">
        <f>+[1]!Tabla46[[#This Row],[Precio Unitario]]*[1]!Tabla46[[#This Row],[Cantidad de Insumos]]</f>
        <v>#REF!</v>
      </c>
      <c r="U2246" s="414">
        <v>239301</v>
      </c>
      <c r="V2246" s="328" t="s">
        <v>926</v>
      </c>
      <c r="W2246" s="420"/>
    </row>
    <row r="2247" spans="2:23" ht="18.75" hidden="1" customHeight="1" x14ac:dyDescent="0.2">
      <c r="B2247" s="419" t="e">
        <f>IF(Tabla46[[#This Row],[Tipos de Acciones]]="","",CONCATENATE(Tabla46[[#This Row],[POA]],".",Tabla46[[#This Row],[SRS]],".",Tabla46[[#This Row],[AREA]],".",Tabla46[[#This Row],[TIPO]]))</f>
        <v>#REF!</v>
      </c>
      <c r="C2247" s="419" t="e">
        <f>IF(Tabla46[[#This Row],[Tipos de Acciones]]="","",'Formulario PPGR1'!#REF!)</f>
        <v>#REF!</v>
      </c>
      <c r="D2247" s="419" t="e">
        <f>IF(Tabla46[[#This Row],[Tipos de Acciones]]="","",'Formulario PPGR1'!#REF!)</f>
        <v>#REF!</v>
      </c>
      <c r="E2247" s="419" t="e">
        <f>IF(Tabla46[[#This Row],[Tipos de Acciones]]="","",'Formulario PPGR1'!#REF!)</f>
        <v>#REF!</v>
      </c>
      <c r="F2247" s="419" t="e">
        <f>IF(Tabla46[[#This Row],[Tipos de Acciones]]="","",'Formulario PPGR1'!#REF!)</f>
        <v>#REF!</v>
      </c>
      <c r="G2247" s="416" t="s">
        <v>936</v>
      </c>
      <c r="H2247" s="416" t="s">
        <v>2221</v>
      </c>
      <c r="I2247" s="417" t="s">
        <v>2222</v>
      </c>
      <c r="J2247" s="416" t="s">
        <v>2222</v>
      </c>
      <c r="K2247" s="418" t="s">
        <v>2226</v>
      </c>
      <c r="L2247" s="416" t="s">
        <v>469</v>
      </c>
      <c r="M2247" s="316" t="s">
        <v>2352</v>
      </c>
      <c r="N2247" s="316" t="s">
        <v>1156</v>
      </c>
      <c r="O2247" s="415" t="s">
        <v>2200</v>
      </c>
      <c r="P2247" s="318" t="s">
        <v>1156</v>
      </c>
      <c r="Q2247" s="293" t="s">
        <v>2201</v>
      </c>
      <c r="R2247" s="293">
        <v>1</v>
      </c>
      <c r="S2247" s="517">
        <v>104465.4</v>
      </c>
      <c r="T2247" s="520" t="e">
        <f>+[1]!Tabla46[[#This Row],[Precio Unitario]]*[1]!Tabla46[[#This Row],[Cantidad de Insumos]]</f>
        <v>#REF!</v>
      </c>
      <c r="U2247" s="414">
        <v>261901</v>
      </c>
      <c r="V2247" s="328" t="s">
        <v>926</v>
      </c>
      <c r="W2247" s="420"/>
    </row>
    <row r="2248" spans="2:23" ht="18.75" customHeight="1" x14ac:dyDescent="0.2">
      <c r="B2248" s="419" t="e">
        <f>IF(Tabla46[[#This Row],[Tipos de Acciones]]="","",CONCATENATE(Tabla46[[#This Row],[POA]],".",Tabla46[[#This Row],[SRS]],".",Tabla46[[#This Row],[AREA]],".",Tabla46[[#This Row],[TIPO]]))</f>
        <v>#REF!</v>
      </c>
      <c r="C2248" s="419" t="e">
        <f>IF(Tabla46[[#This Row],[Tipos de Acciones]]="","",'Formulario PPGR1'!#REF!)</f>
        <v>#REF!</v>
      </c>
      <c r="D2248" s="419" t="e">
        <f>IF(Tabla46[[#This Row],[Tipos de Acciones]]="","",'Formulario PPGR1'!#REF!)</f>
        <v>#REF!</v>
      </c>
      <c r="E2248" s="419" t="e">
        <f>IF(Tabla46[[#This Row],[Tipos de Acciones]]="","",'Formulario PPGR1'!#REF!)</f>
        <v>#REF!</v>
      </c>
      <c r="F2248" s="419" t="e">
        <f>IF(Tabla46[[#This Row],[Tipos de Acciones]]="","",'Formulario PPGR1'!#REF!)</f>
        <v>#REF!</v>
      </c>
      <c r="G2248" s="416" t="s">
        <v>936</v>
      </c>
      <c r="H2248" s="416" t="s">
        <v>2221</v>
      </c>
      <c r="I2248" s="417" t="s">
        <v>2227</v>
      </c>
      <c r="J2248" s="416" t="s">
        <v>2227</v>
      </c>
      <c r="K2248" s="418" t="s">
        <v>2228</v>
      </c>
      <c r="L2248" s="416" t="s">
        <v>469</v>
      </c>
      <c r="M2248" s="316" t="s">
        <v>2352</v>
      </c>
      <c r="N2248" s="316" t="s">
        <v>1156</v>
      </c>
      <c r="O2248" s="415" t="s">
        <v>2200</v>
      </c>
      <c r="P2248" s="318" t="s">
        <v>1156</v>
      </c>
      <c r="Q2248" s="293" t="s">
        <v>2201</v>
      </c>
      <c r="R2248" s="293">
        <v>1</v>
      </c>
      <c r="S2248" s="517">
        <v>12836.04</v>
      </c>
      <c r="T2248" s="520" t="e">
        <f>+[1]!Tabla46[[#This Row],[Precio Unitario]]*[1]!Tabla46[[#This Row],[Cantidad de Insumos]]</f>
        <v>#REF!</v>
      </c>
      <c r="U2248" s="414">
        <v>263101</v>
      </c>
      <c r="V2248" s="328" t="s">
        <v>926</v>
      </c>
      <c r="W2248" s="420"/>
    </row>
    <row r="2249" spans="2:23" ht="18.75" hidden="1" customHeight="1" x14ac:dyDescent="0.2">
      <c r="B2249" s="419" t="e">
        <f>IF(Tabla46[[#This Row],[Tipos de Acciones]]="","",CONCATENATE(Tabla46[[#This Row],[POA]],".",Tabla46[[#This Row],[SRS]],".",Tabla46[[#This Row],[AREA]],".",Tabla46[[#This Row],[TIPO]]))</f>
        <v>#REF!</v>
      </c>
      <c r="C2249" s="419" t="e">
        <f>IF(Tabla46[[#This Row],[Tipos de Acciones]]="","",'Formulario PPGR1'!#REF!)</f>
        <v>#REF!</v>
      </c>
      <c r="D2249" s="419" t="e">
        <f>IF(Tabla46[[#This Row],[Tipos de Acciones]]="","",'Formulario PPGR1'!#REF!)</f>
        <v>#REF!</v>
      </c>
      <c r="E2249" s="419" t="e">
        <f>IF(Tabla46[[#This Row],[Tipos de Acciones]]="","",'Formulario PPGR1'!#REF!)</f>
        <v>#REF!</v>
      </c>
      <c r="F2249" s="419" t="e">
        <f>IF(Tabla46[[#This Row],[Tipos de Acciones]]="","",'Formulario PPGR1'!#REF!)</f>
        <v>#REF!</v>
      </c>
      <c r="G2249" s="416" t="s">
        <v>936</v>
      </c>
      <c r="H2249" s="416" t="s">
        <v>2221</v>
      </c>
      <c r="I2249" s="417" t="s">
        <v>2229</v>
      </c>
      <c r="J2249" s="416" t="s">
        <v>2229</v>
      </c>
      <c r="K2249" s="418" t="s">
        <v>2230</v>
      </c>
      <c r="L2249" s="416" t="s">
        <v>469</v>
      </c>
      <c r="M2249" s="316" t="s">
        <v>2352</v>
      </c>
      <c r="N2249" s="316" t="s">
        <v>1156</v>
      </c>
      <c r="O2249" s="415" t="s">
        <v>2200</v>
      </c>
      <c r="P2249" s="318" t="s">
        <v>1156</v>
      </c>
      <c r="Q2249" s="293" t="s">
        <v>2201</v>
      </c>
      <c r="R2249" s="293">
        <v>1</v>
      </c>
      <c r="S2249" s="517">
        <v>180000</v>
      </c>
      <c r="T2249" s="520" t="e">
        <f>+[1]!Tabla46[[#This Row],[Precio Unitario]]*[1]!Tabla46[[#This Row],[Cantidad de Insumos]]</f>
        <v>#REF!</v>
      </c>
      <c r="U2249" s="414">
        <v>239301</v>
      </c>
      <c r="V2249" s="328" t="s">
        <v>926</v>
      </c>
      <c r="W2249" s="420"/>
    </row>
    <row r="2250" spans="2:23" ht="18.75" hidden="1" customHeight="1" x14ac:dyDescent="0.2">
      <c r="B2250" s="419" t="e">
        <f>IF(Tabla46[[#This Row],[Tipos de Acciones]]="","",CONCATENATE(Tabla46[[#This Row],[POA]],".",Tabla46[[#This Row],[SRS]],".",Tabla46[[#This Row],[AREA]],".",Tabla46[[#This Row],[TIPO]]))</f>
        <v>#REF!</v>
      </c>
      <c r="C2250" s="419" t="e">
        <f>IF(Tabla46[[#This Row],[Tipos de Acciones]]="","",'Formulario PPGR1'!#REF!)</f>
        <v>#REF!</v>
      </c>
      <c r="D2250" s="419" t="e">
        <f>IF(Tabla46[[#This Row],[Tipos de Acciones]]="","",'Formulario PPGR1'!#REF!)</f>
        <v>#REF!</v>
      </c>
      <c r="E2250" s="419" t="e">
        <f>IF(Tabla46[[#This Row],[Tipos de Acciones]]="","",'Formulario PPGR1'!#REF!)</f>
        <v>#REF!</v>
      </c>
      <c r="F2250" s="419" t="e">
        <f>IF(Tabla46[[#This Row],[Tipos de Acciones]]="","",'Formulario PPGR1'!#REF!)</f>
        <v>#REF!</v>
      </c>
      <c r="G2250" s="416" t="s">
        <v>936</v>
      </c>
      <c r="H2250" s="416" t="s">
        <v>2221</v>
      </c>
      <c r="I2250" s="417" t="s">
        <v>2231</v>
      </c>
      <c r="J2250" s="416" t="s">
        <v>2231</v>
      </c>
      <c r="K2250" s="418" t="s">
        <v>2232</v>
      </c>
      <c r="L2250" s="416" t="s">
        <v>469</v>
      </c>
      <c r="M2250" s="316" t="s">
        <v>2352</v>
      </c>
      <c r="N2250" s="316" t="s">
        <v>1156</v>
      </c>
      <c r="O2250" s="415" t="s">
        <v>2200</v>
      </c>
      <c r="P2250" s="318" t="s">
        <v>1156</v>
      </c>
      <c r="Q2250" s="293" t="s">
        <v>2201</v>
      </c>
      <c r="R2250" s="293">
        <v>2</v>
      </c>
      <c r="S2250" s="517">
        <v>32099.97</v>
      </c>
      <c r="T2250" s="520" t="e">
        <f>+[1]!Tabla46[[#This Row],[Precio Unitario]]*[1]!Tabla46[[#This Row],[Cantidad de Insumos]]</f>
        <v>#REF!</v>
      </c>
      <c r="U2250" s="414">
        <v>239301</v>
      </c>
      <c r="V2250" s="328" t="s">
        <v>926</v>
      </c>
      <c r="W2250" s="420"/>
    </row>
    <row r="2251" spans="2:23" ht="18.75" hidden="1" customHeight="1" x14ac:dyDescent="0.2">
      <c r="B2251" s="419" t="e">
        <f>IF(Tabla46[[#This Row],[Tipos de Acciones]]="","",CONCATENATE(Tabla46[[#This Row],[POA]],".",Tabla46[[#This Row],[SRS]],".",Tabla46[[#This Row],[AREA]],".",Tabla46[[#This Row],[TIPO]]))</f>
        <v>#REF!</v>
      </c>
      <c r="C2251" s="419" t="e">
        <f>IF(Tabla46[[#This Row],[Tipos de Acciones]]="","",'Formulario PPGR1'!#REF!)</f>
        <v>#REF!</v>
      </c>
      <c r="D2251" s="419" t="e">
        <f>IF(Tabla46[[#This Row],[Tipos de Acciones]]="","",'Formulario PPGR1'!#REF!)</f>
        <v>#REF!</v>
      </c>
      <c r="E2251" s="419" t="e">
        <f>IF(Tabla46[[#This Row],[Tipos de Acciones]]="","",'Formulario PPGR1'!#REF!)</f>
        <v>#REF!</v>
      </c>
      <c r="F2251" s="419" t="e">
        <f>IF(Tabla46[[#This Row],[Tipos de Acciones]]="","",'Formulario PPGR1'!#REF!)</f>
        <v>#REF!</v>
      </c>
      <c r="G2251" s="416" t="s">
        <v>936</v>
      </c>
      <c r="H2251" s="416" t="s">
        <v>2221</v>
      </c>
      <c r="I2251" s="417" t="s">
        <v>2233</v>
      </c>
      <c r="J2251" s="416" t="s">
        <v>2234</v>
      </c>
      <c r="K2251" s="418" t="s">
        <v>2235</v>
      </c>
      <c r="L2251" s="416" t="s">
        <v>469</v>
      </c>
      <c r="M2251" s="316" t="s">
        <v>2352</v>
      </c>
      <c r="N2251" s="316" t="s">
        <v>1156</v>
      </c>
      <c r="O2251" s="415" t="s">
        <v>2200</v>
      </c>
      <c r="P2251" s="318" t="s">
        <v>1156</v>
      </c>
      <c r="Q2251" s="293" t="s">
        <v>2201</v>
      </c>
      <c r="R2251" s="293">
        <v>1</v>
      </c>
      <c r="S2251" s="517">
        <v>8270</v>
      </c>
      <c r="T2251" s="520" t="e">
        <f>+[1]!Tabla46[[#This Row],[Precio Unitario]]*[1]!Tabla46[[#This Row],[Cantidad de Insumos]]</f>
        <v>#REF!</v>
      </c>
      <c r="U2251" s="414">
        <v>239301</v>
      </c>
      <c r="V2251" s="328" t="s">
        <v>926</v>
      </c>
      <c r="W2251" s="420"/>
    </row>
    <row r="2252" spans="2:23" ht="18.75" hidden="1" customHeight="1" x14ac:dyDescent="0.2">
      <c r="B2252" s="419" t="e">
        <f>IF(Tabla46[[#This Row],[Tipos de Acciones]]="","",CONCATENATE(Tabla46[[#This Row],[POA]],".",Tabla46[[#This Row],[SRS]],".",Tabla46[[#This Row],[AREA]],".",Tabla46[[#This Row],[TIPO]]))</f>
        <v>#REF!</v>
      </c>
      <c r="C2252" s="419" t="e">
        <f>IF(Tabla46[[#This Row],[Tipos de Acciones]]="","",'Formulario PPGR1'!#REF!)</f>
        <v>#REF!</v>
      </c>
      <c r="D2252" s="419" t="e">
        <f>IF(Tabla46[[#This Row],[Tipos de Acciones]]="","",'Formulario PPGR1'!#REF!)</f>
        <v>#REF!</v>
      </c>
      <c r="E2252" s="419" t="e">
        <f>IF(Tabla46[[#This Row],[Tipos de Acciones]]="","",'Formulario PPGR1'!#REF!)</f>
        <v>#REF!</v>
      </c>
      <c r="F2252" s="419" t="e">
        <f>IF(Tabla46[[#This Row],[Tipos de Acciones]]="","",'Formulario PPGR1'!#REF!)</f>
        <v>#REF!</v>
      </c>
      <c r="G2252" s="416" t="s">
        <v>936</v>
      </c>
      <c r="H2252" s="416" t="s">
        <v>2221</v>
      </c>
      <c r="I2252" s="417" t="s">
        <v>2236</v>
      </c>
      <c r="J2252" s="416" t="s">
        <v>2236</v>
      </c>
      <c r="K2252" s="418" t="s">
        <v>2237</v>
      </c>
      <c r="L2252" s="416" t="s">
        <v>469</v>
      </c>
      <c r="M2252" s="316" t="s">
        <v>2352</v>
      </c>
      <c r="N2252" s="316" t="s">
        <v>1156</v>
      </c>
      <c r="O2252" s="415" t="s">
        <v>2200</v>
      </c>
      <c r="P2252" s="318" t="s">
        <v>1156</v>
      </c>
      <c r="Q2252" s="293" t="s">
        <v>2201</v>
      </c>
      <c r="R2252" s="293">
        <v>2</v>
      </c>
      <c r="S2252" s="517">
        <v>15733.33</v>
      </c>
      <c r="T2252" s="520" t="e">
        <f>+[1]!Tabla46[[#This Row],[Precio Unitario]]*[1]!Tabla46[[#This Row],[Cantidad de Insumos]]</f>
        <v>#REF!</v>
      </c>
      <c r="U2252" s="414">
        <v>239301</v>
      </c>
      <c r="V2252" s="328" t="s">
        <v>926</v>
      </c>
      <c r="W2252" s="420"/>
    </row>
    <row r="2253" spans="2:23" ht="18.75" hidden="1" customHeight="1" x14ac:dyDescent="0.2">
      <c r="B2253" s="419" t="e">
        <f>IF(Tabla46[[#This Row],[Tipos de Acciones]]="","",CONCATENATE(Tabla46[[#This Row],[POA]],".",Tabla46[[#This Row],[SRS]],".",Tabla46[[#This Row],[AREA]],".",Tabla46[[#This Row],[TIPO]]))</f>
        <v>#REF!</v>
      </c>
      <c r="C2253" s="419" t="e">
        <f>IF(Tabla46[[#This Row],[Tipos de Acciones]]="","",'Formulario PPGR1'!#REF!)</f>
        <v>#REF!</v>
      </c>
      <c r="D2253" s="419" t="e">
        <f>IF(Tabla46[[#This Row],[Tipos de Acciones]]="","",'Formulario PPGR1'!#REF!)</f>
        <v>#REF!</v>
      </c>
      <c r="E2253" s="419" t="e">
        <f>IF(Tabla46[[#This Row],[Tipos de Acciones]]="","",'Formulario PPGR1'!#REF!)</f>
        <v>#REF!</v>
      </c>
      <c r="F2253" s="419" t="e">
        <f>IF(Tabla46[[#This Row],[Tipos de Acciones]]="","",'Formulario PPGR1'!#REF!)</f>
        <v>#REF!</v>
      </c>
      <c r="G2253" s="416" t="s">
        <v>936</v>
      </c>
      <c r="H2253" s="416" t="s">
        <v>2221</v>
      </c>
      <c r="I2253" s="417" t="s">
        <v>2236</v>
      </c>
      <c r="J2253" s="416" t="s">
        <v>2236</v>
      </c>
      <c r="K2253" s="418" t="s">
        <v>2238</v>
      </c>
      <c r="L2253" s="416" t="s">
        <v>469</v>
      </c>
      <c r="M2253" s="316" t="s">
        <v>2352</v>
      </c>
      <c r="N2253" s="316" t="s">
        <v>1156</v>
      </c>
      <c r="O2253" s="415" t="s">
        <v>2200</v>
      </c>
      <c r="P2253" s="318" t="s">
        <v>1156</v>
      </c>
      <c r="Q2253" s="293" t="s">
        <v>2201</v>
      </c>
      <c r="R2253" s="293">
        <v>2</v>
      </c>
      <c r="S2253" s="517">
        <v>4500</v>
      </c>
      <c r="T2253" s="520" t="e">
        <f>+[1]!Tabla46[[#This Row],[Precio Unitario]]*[1]!Tabla46[[#This Row],[Cantidad de Insumos]]</f>
        <v>#REF!</v>
      </c>
      <c r="U2253" s="414">
        <v>239301</v>
      </c>
      <c r="V2253" s="328" t="s">
        <v>926</v>
      </c>
      <c r="W2253" s="420"/>
    </row>
    <row r="2254" spans="2:23" ht="18.75" hidden="1" customHeight="1" x14ac:dyDescent="0.2">
      <c r="B2254" s="419" t="e">
        <f>IF(Tabla46[[#This Row],[Tipos de Acciones]]="","",CONCATENATE(Tabla46[[#This Row],[POA]],".",Tabla46[[#This Row],[SRS]],".",Tabla46[[#This Row],[AREA]],".",Tabla46[[#This Row],[TIPO]]))</f>
        <v>#REF!</v>
      </c>
      <c r="C2254" s="419" t="e">
        <f>IF(Tabla46[[#This Row],[Tipos de Acciones]]="","",'Formulario PPGR1'!#REF!)</f>
        <v>#REF!</v>
      </c>
      <c r="D2254" s="419" t="e">
        <f>IF(Tabla46[[#This Row],[Tipos de Acciones]]="","",'Formulario PPGR1'!#REF!)</f>
        <v>#REF!</v>
      </c>
      <c r="E2254" s="419" t="e">
        <f>IF(Tabla46[[#This Row],[Tipos de Acciones]]="","",'Formulario PPGR1'!#REF!)</f>
        <v>#REF!</v>
      </c>
      <c r="F2254" s="419" t="e">
        <f>IF(Tabla46[[#This Row],[Tipos de Acciones]]="","",'Formulario PPGR1'!#REF!)</f>
        <v>#REF!</v>
      </c>
      <c r="G2254" s="416" t="s">
        <v>936</v>
      </c>
      <c r="H2254" s="416" t="s">
        <v>2221</v>
      </c>
      <c r="I2254" s="417" t="s">
        <v>2236</v>
      </c>
      <c r="J2254" s="416" t="s">
        <v>2236</v>
      </c>
      <c r="K2254" s="418" t="s">
        <v>2239</v>
      </c>
      <c r="L2254" s="416" t="s">
        <v>469</v>
      </c>
      <c r="M2254" s="316" t="s">
        <v>2352</v>
      </c>
      <c r="N2254" s="316" t="s">
        <v>1156</v>
      </c>
      <c r="O2254" s="415" t="s">
        <v>2200</v>
      </c>
      <c r="P2254" s="318" t="s">
        <v>1156</v>
      </c>
      <c r="Q2254" s="293" t="s">
        <v>2201</v>
      </c>
      <c r="R2254" s="293">
        <v>2</v>
      </c>
      <c r="S2254" s="517">
        <v>15733.33</v>
      </c>
      <c r="T2254" s="520" t="e">
        <f>+[1]!Tabla46[[#This Row],[Precio Unitario]]*[1]!Tabla46[[#This Row],[Cantidad de Insumos]]</f>
        <v>#REF!</v>
      </c>
      <c r="U2254" s="414">
        <v>239301</v>
      </c>
      <c r="V2254" s="328" t="s">
        <v>926</v>
      </c>
      <c r="W2254" s="420"/>
    </row>
    <row r="2255" spans="2:23" ht="18.75" hidden="1" customHeight="1" x14ac:dyDescent="0.2">
      <c r="B2255" s="419" t="e">
        <f>IF(Tabla46[[#This Row],[Tipos de Acciones]]="","",CONCATENATE(Tabla46[[#This Row],[POA]],".",Tabla46[[#This Row],[SRS]],".",Tabla46[[#This Row],[AREA]],".",Tabla46[[#This Row],[TIPO]]))</f>
        <v>#REF!</v>
      </c>
      <c r="C2255" s="419" t="e">
        <f>IF(Tabla46[[#This Row],[Tipos de Acciones]]="","",'Formulario PPGR1'!#REF!)</f>
        <v>#REF!</v>
      </c>
      <c r="D2255" s="419" t="e">
        <f>IF(Tabla46[[#This Row],[Tipos de Acciones]]="","",'Formulario PPGR1'!#REF!)</f>
        <v>#REF!</v>
      </c>
      <c r="E2255" s="419" t="e">
        <f>IF(Tabla46[[#This Row],[Tipos de Acciones]]="","",'Formulario PPGR1'!#REF!)</f>
        <v>#REF!</v>
      </c>
      <c r="F2255" s="419" t="e">
        <f>IF(Tabla46[[#This Row],[Tipos de Acciones]]="","",'Formulario PPGR1'!#REF!)</f>
        <v>#REF!</v>
      </c>
      <c r="G2255" s="416" t="s">
        <v>936</v>
      </c>
      <c r="H2255" s="416" t="s">
        <v>2221</v>
      </c>
      <c r="I2255" s="417" t="s">
        <v>2236</v>
      </c>
      <c r="J2255" s="416" t="s">
        <v>2236</v>
      </c>
      <c r="K2255" s="418" t="s">
        <v>2240</v>
      </c>
      <c r="L2255" s="416" t="s">
        <v>469</v>
      </c>
      <c r="M2255" s="316" t="s">
        <v>2352</v>
      </c>
      <c r="N2255" s="316" t="s">
        <v>1156</v>
      </c>
      <c r="O2255" s="415" t="s">
        <v>2200</v>
      </c>
      <c r="P2255" s="318" t="s">
        <v>1156</v>
      </c>
      <c r="Q2255" s="293" t="s">
        <v>2201</v>
      </c>
      <c r="R2255" s="293">
        <v>2</v>
      </c>
      <c r="S2255" s="517">
        <v>4500</v>
      </c>
      <c r="T2255" s="520" t="e">
        <f>+[1]!Tabla46[[#This Row],[Precio Unitario]]*[1]!Tabla46[[#This Row],[Cantidad de Insumos]]</f>
        <v>#REF!</v>
      </c>
      <c r="U2255" s="414">
        <v>239301</v>
      </c>
      <c r="V2255" s="328" t="s">
        <v>926</v>
      </c>
      <c r="W2255" s="420"/>
    </row>
    <row r="2256" spans="2:23" ht="18.75" hidden="1" customHeight="1" x14ac:dyDescent="0.2">
      <c r="B2256" s="419" t="e">
        <f>IF(Tabla46[[#This Row],[Tipos de Acciones]]="","",CONCATENATE(Tabla46[[#This Row],[POA]],".",Tabla46[[#This Row],[SRS]],".",Tabla46[[#This Row],[AREA]],".",Tabla46[[#This Row],[TIPO]]))</f>
        <v>#REF!</v>
      </c>
      <c r="C2256" s="419" t="e">
        <f>IF(Tabla46[[#This Row],[Tipos de Acciones]]="","",'Formulario PPGR1'!#REF!)</f>
        <v>#REF!</v>
      </c>
      <c r="D2256" s="419" t="e">
        <f>IF(Tabla46[[#This Row],[Tipos de Acciones]]="","",'Formulario PPGR1'!#REF!)</f>
        <v>#REF!</v>
      </c>
      <c r="E2256" s="419" t="e">
        <f>IF(Tabla46[[#This Row],[Tipos de Acciones]]="","",'Formulario PPGR1'!#REF!)</f>
        <v>#REF!</v>
      </c>
      <c r="F2256" s="419" t="e">
        <f>IF(Tabla46[[#This Row],[Tipos de Acciones]]="","",'Formulario PPGR1'!#REF!)</f>
        <v>#REF!</v>
      </c>
      <c r="G2256" s="416" t="s">
        <v>936</v>
      </c>
      <c r="H2256" s="416" t="s">
        <v>2221</v>
      </c>
      <c r="I2256" s="417" t="s">
        <v>2241</v>
      </c>
      <c r="J2256" s="416" t="s">
        <v>2241</v>
      </c>
      <c r="K2256" s="418" t="s">
        <v>2242</v>
      </c>
      <c r="L2256" s="416" t="s">
        <v>469</v>
      </c>
      <c r="M2256" s="316" t="s">
        <v>2352</v>
      </c>
      <c r="N2256" s="316" t="s">
        <v>1156</v>
      </c>
      <c r="O2256" s="415" t="s">
        <v>2200</v>
      </c>
      <c r="P2256" s="318" t="s">
        <v>1156</v>
      </c>
      <c r="Q2256" s="293" t="s">
        <v>2201</v>
      </c>
      <c r="R2256" s="293">
        <v>2</v>
      </c>
      <c r="S2256" s="517">
        <v>980</v>
      </c>
      <c r="T2256" s="520" t="e">
        <f>+[1]!Tabla46[[#This Row],[Precio Unitario]]*[1]!Tabla46[[#This Row],[Cantidad de Insumos]]</f>
        <v>#REF!</v>
      </c>
      <c r="U2256" s="414">
        <v>239301</v>
      </c>
      <c r="V2256" s="328" t="s">
        <v>926</v>
      </c>
      <c r="W2256" s="420"/>
    </row>
    <row r="2257" spans="2:23" ht="18.75" hidden="1" customHeight="1" x14ac:dyDescent="0.2">
      <c r="B2257" s="419" t="e">
        <f>IF(Tabla46[[#This Row],[Tipos de Acciones]]="","",CONCATENATE(Tabla46[[#This Row],[POA]],".",Tabla46[[#This Row],[SRS]],".",Tabla46[[#This Row],[AREA]],".",Tabla46[[#This Row],[TIPO]]))</f>
        <v>#REF!</v>
      </c>
      <c r="C2257" s="419" t="e">
        <f>IF(Tabla46[[#This Row],[Tipos de Acciones]]="","",'Formulario PPGR1'!#REF!)</f>
        <v>#REF!</v>
      </c>
      <c r="D2257" s="419" t="e">
        <f>IF(Tabla46[[#This Row],[Tipos de Acciones]]="","",'Formulario PPGR1'!#REF!)</f>
        <v>#REF!</v>
      </c>
      <c r="E2257" s="419" t="e">
        <f>IF(Tabla46[[#This Row],[Tipos de Acciones]]="","",'Formulario PPGR1'!#REF!)</f>
        <v>#REF!</v>
      </c>
      <c r="F2257" s="419" t="e">
        <f>IF(Tabla46[[#This Row],[Tipos de Acciones]]="","",'Formulario PPGR1'!#REF!)</f>
        <v>#REF!</v>
      </c>
      <c r="G2257" s="416" t="s">
        <v>936</v>
      </c>
      <c r="H2257" s="416" t="s">
        <v>2221</v>
      </c>
      <c r="I2257" s="417" t="s">
        <v>2241</v>
      </c>
      <c r="J2257" s="416" t="s">
        <v>2241</v>
      </c>
      <c r="K2257" s="418" t="s">
        <v>2243</v>
      </c>
      <c r="L2257" s="416" t="s">
        <v>469</v>
      </c>
      <c r="M2257" s="316" t="s">
        <v>2352</v>
      </c>
      <c r="N2257" s="316" t="s">
        <v>1156</v>
      </c>
      <c r="O2257" s="415" t="s">
        <v>2200</v>
      </c>
      <c r="P2257" s="318" t="s">
        <v>1156</v>
      </c>
      <c r="Q2257" s="293" t="s">
        <v>2201</v>
      </c>
      <c r="R2257" s="293">
        <v>2</v>
      </c>
      <c r="S2257" s="517">
        <v>3520</v>
      </c>
      <c r="T2257" s="520" t="e">
        <f>+[1]!Tabla46[[#This Row],[Precio Unitario]]*[1]!Tabla46[[#This Row],[Cantidad de Insumos]]</f>
        <v>#REF!</v>
      </c>
      <c r="U2257" s="414">
        <v>239301</v>
      </c>
      <c r="V2257" s="328" t="s">
        <v>926</v>
      </c>
      <c r="W2257" s="420"/>
    </row>
    <row r="2258" spans="2:23" ht="18.75" hidden="1" customHeight="1" x14ac:dyDescent="0.2">
      <c r="B2258" s="419" t="e">
        <f>IF(Tabla46[[#This Row],[Tipos de Acciones]]="","",CONCATENATE(Tabla46[[#This Row],[POA]],".",Tabla46[[#This Row],[SRS]],".",Tabla46[[#This Row],[AREA]],".",Tabla46[[#This Row],[TIPO]]))</f>
        <v>#REF!</v>
      </c>
      <c r="C2258" s="419" t="e">
        <f>IF(Tabla46[[#This Row],[Tipos de Acciones]]="","",'Formulario PPGR1'!#REF!)</f>
        <v>#REF!</v>
      </c>
      <c r="D2258" s="419" t="e">
        <f>IF(Tabla46[[#This Row],[Tipos de Acciones]]="","",'Formulario PPGR1'!#REF!)</f>
        <v>#REF!</v>
      </c>
      <c r="E2258" s="419" t="e">
        <f>IF(Tabla46[[#This Row],[Tipos de Acciones]]="","",'Formulario PPGR1'!#REF!)</f>
        <v>#REF!</v>
      </c>
      <c r="F2258" s="419" t="e">
        <f>IF(Tabla46[[#This Row],[Tipos de Acciones]]="","",'Formulario PPGR1'!#REF!)</f>
        <v>#REF!</v>
      </c>
      <c r="G2258" s="416" t="s">
        <v>936</v>
      </c>
      <c r="H2258" s="416" t="s">
        <v>2221</v>
      </c>
      <c r="I2258" s="417" t="s">
        <v>2244</v>
      </c>
      <c r="J2258" s="416" t="s">
        <v>2244</v>
      </c>
      <c r="K2258" s="418" t="s">
        <v>2245</v>
      </c>
      <c r="L2258" s="416" t="s">
        <v>469</v>
      </c>
      <c r="M2258" s="316" t="s">
        <v>2352</v>
      </c>
      <c r="N2258" s="316" t="s">
        <v>1156</v>
      </c>
      <c r="O2258" s="415" t="s">
        <v>2200</v>
      </c>
      <c r="P2258" s="318" t="s">
        <v>1156</v>
      </c>
      <c r="Q2258" s="293" t="s">
        <v>2201</v>
      </c>
      <c r="R2258" s="293">
        <v>1</v>
      </c>
      <c r="S2258" s="517">
        <v>14666.65</v>
      </c>
      <c r="T2258" s="520" t="e">
        <f>+[1]!Tabla46[[#This Row],[Precio Unitario]]*[1]!Tabla46[[#This Row],[Cantidad de Insumos]]</f>
        <v>#REF!</v>
      </c>
      <c r="U2258" s="414">
        <v>239601</v>
      </c>
      <c r="V2258" s="328" t="s">
        <v>926</v>
      </c>
      <c r="W2258" s="420"/>
    </row>
    <row r="2259" spans="2:23" ht="18.75" hidden="1" customHeight="1" x14ac:dyDescent="0.2">
      <c r="B2259" s="419" t="e">
        <f>IF(Tabla46[[#This Row],[Tipos de Acciones]]="","",CONCATENATE(Tabla46[[#This Row],[POA]],".",Tabla46[[#This Row],[SRS]],".",Tabla46[[#This Row],[AREA]],".",Tabla46[[#This Row],[TIPO]]))</f>
        <v>#REF!</v>
      </c>
      <c r="C2259" s="419" t="e">
        <f>IF(Tabla46[[#This Row],[Tipos de Acciones]]="","",'Formulario PPGR1'!#REF!)</f>
        <v>#REF!</v>
      </c>
      <c r="D2259" s="419" t="e">
        <f>IF(Tabla46[[#This Row],[Tipos de Acciones]]="","",'Formulario PPGR1'!#REF!)</f>
        <v>#REF!</v>
      </c>
      <c r="E2259" s="419" t="e">
        <f>IF(Tabla46[[#This Row],[Tipos de Acciones]]="","",'Formulario PPGR1'!#REF!)</f>
        <v>#REF!</v>
      </c>
      <c r="F2259" s="419" t="e">
        <f>IF(Tabla46[[#This Row],[Tipos de Acciones]]="","",'Formulario PPGR1'!#REF!)</f>
        <v>#REF!</v>
      </c>
      <c r="G2259" s="416" t="s">
        <v>936</v>
      </c>
      <c r="H2259" s="416" t="s">
        <v>2221</v>
      </c>
      <c r="I2259" s="417" t="s">
        <v>2246</v>
      </c>
      <c r="J2259" s="416" t="s">
        <v>2246</v>
      </c>
      <c r="K2259" s="418" t="s">
        <v>2247</v>
      </c>
      <c r="L2259" s="416" t="s">
        <v>469</v>
      </c>
      <c r="M2259" s="316" t="s">
        <v>2352</v>
      </c>
      <c r="N2259" s="316" t="s">
        <v>1156</v>
      </c>
      <c r="O2259" s="415" t="s">
        <v>2200</v>
      </c>
      <c r="P2259" s="318" t="s">
        <v>1156</v>
      </c>
      <c r="Q2259" s="293" t="s">
        <v>2201</v>
      </c>
      <c r="R2259" s="293">
        <v>1</v>
      </c>
      <c r="S2259" s="517">
        <v>257712</v>
      </c>
      <c r="T2259" s="520" t="e">
        <f>+[1]!Tabla46[[#This Row],[Precio Unitario]]*[1]!Tabla46[[#This Row],[Cantidad de Insumos]]</f>
        <v>#REF!</v>
      </c>
      <c r="U2259" s="414">
        <v>261401</v>
      </c>
      <c r="V2259" s="328" t="s">
        <v>926</v>
      </c>
      <c r="W2259" s="420"/>
    </row>
    <row r="2260" spans="2:23" ht="18.75" hidden="1" customHeight="1" x14ac:dyDescent="0.2">
      <c r="B2260" s="419" t="e">
        <f>IF(Tabla46[[#This Row],[Tipos de Acciones]]="","",CONCATENATE(Tabla46[[#This Row],[POA]],".",Tabla46[[#This Row],[SRS]],".",Tabla46[[#This Row],[AREA]],".",Tabla46[[#This Row],[TIPO]]))</f>
        <v>#REF!</v>
      </c>
      <c r="C2260" s="419" t="e">
        <f>IF(Tabla46[[#This Row],[Tipos de Acciones]]="","",'Formulario PPGR1'!#REF!)</f>
        <v>#REF!</v>
      </c>
      <c r="D2260" s="419" t="e">
        <f>IF(Tabla46[[#This Row],[Tipos de Acciones]]="","",'Formulario PPGR1'!#REF!)</f>
        <v>#REF!</v>
      </c>
      <c r="E2260" s="419" t="e">
        <f>IF(Tabla46[[#This Row],[Tipos de Acciones]]="","",'Formulario PPGR1'!#REF!)</f>
        <v>#REF!</v>
      </c>
      <c r="F2260" s="419" t="e">
        <f>IF(Tabla46[[#This Row],[Tipos de Acciones]]="","",'Formulario PPGR1'!#REF!)</f>
        <v>#REF!</v>
      </c>
      <c r="G2260" s="416" t="s">
        <v>936</v>
      </c>
      <c r="H2260" s="416" t="s">
        <v>2209</v>
      </c>
      <c r="I2260" s="417" t="s">
        <v>2200</v>
      </c>
      <c r="J2260" s="416" t="s">
        <v>2248</v>
      </c>
      <c r="K2260" s="418" t="s">
        <v>2248</v>
      </c>
      <c r="L2260" s="416" t="s">
        <v>469</v>
      </c>
      <c r="M2260" s="316" t="s">
        <v>2352</v>
      </c>
      <c r="N2260" s="316" t="s">
        <v>1156</v>
      </c>
      <c r="O2260" s="415" t="s">
        <v>2200</v>
      </c>
      <c r="P2260" s="318" t="s">
        <v>1156</v>
      </c>
      <c r="Q2260" s="293" t="s">
        <v>2201</v>
      </c>
      <c r="R2260" s="293">
        <v>1</v>
      </c>
      <c r="S2260" s="517">
        <v>30000</v>
      </c>
      <c r="T2260" s="520" t="e">
        <f>+[1]!Tabla46[[#This Row],[Precio Unitario]]*[1]!Tabla46[[#This Row],[Cantidad de Insumos]]</f>
        <v>#REF!</v>
      </c>
      <c r="U2260" s="414">
        <v>265801</v>
      </c>
      <c r="V2260" s="328" t="s">
        <v>926</v>
      </c>
      <c r="W2260" s="420"/>
    </row>
    <row r="2261" spans="2:23" ht="18.75" hidden="1" customHeight="1" x14ac:dyDescent="0.2">
      <c r="B2261" s="419" t="e">
        <f>IF(Tabla46[[#This Row],[Tipos de Acciones]]="","",CONCATENATE(Tabla46[[#This Row],[POA]],".",Tabla46[[#This Row],[SRS]],".",Tabla46[[#This Row],[AREA]],".",Tabla46[[#This Row],[TIPO]]))</f>
        <v>#REF!</v>
      </c>
      <c r="C2261" s="419" t="e">
        <f>IF(Tabla46[[#This Row],[Tipos de Acciones]]="","",'Formulario PPGR1'!#REF!)</f>
        <v>#REF!</v>
      </c>
      <c r="D2261" s="419" t="e">
        <f>IF(Tabla46[[#This Row],[Tipos de Acciones]]="","",'Formulario PPGR1'!#REF!)</f>
        <v>#REF!</v>
      </c>
      <c r="E2261" s="419" t="e">
        <f>IF(Tabla46[[#This Row],[Tipos de Acciones]]="","",'Formulario PPGR1'!#REF!)</f>
        <v>#REF!</v>
      </c>
      <c r="F2261" s="419" t="e">
        <f>IF(Tabla46[[#This Row],[Tipos de Acciones]]="","",'Formulario PPGR1'!#REF!)</f>
        <v>#REF!</v>
      </c>
      <c r="G2261" s="416" t="s">
        <v>934</v>
      </c>
      <c r="H2261" s="416" t="s">
        <v>2209</v>
      </c>
      <c r="I2261" s="417" t="s">
        <v>2200</v>
      </c>
      <c r="J2261" s="416" t="s">
        <v>2248</v>
      </c>
      <c r="K2261" s="418" t="s">
        <v>2248</v>
      </c>
      <c r="L2261" s="416" t="s">
        <v>469</v>
      </c>
      <c r="M2261" s="316" t="s">
        <v>2352</v>
      </c>
      <c r="N2261" s="316" t="s">
        <v>1156</v>
      </c>
      <c r="O2261" s="415" t="s">
        <v>2200</v>
      </c>
      <c r="P2261" s="318" t="s">
        <v>1156</v>
      </c>
      <c r="Q2261" s="293" t="s">
        <v>2201</v>
      </c>
      <c r="R2261" s="293">
        <v>3</v>
      </c>
      <c r="S2261" s="517">
        <v>5000</v>
      </c>
      <c r="T2261" s="520" t="e">
        <f>+[1]!Tabla46[[#This Row],[Precio Unitario]]*[1]!Tabla46[[#This Row],[Cantidad de Insumos]]</f>
        <v>#REF!</v>
      </c>
      <c r="U2261" s="414">
        <v>265801</v>
      </c>
      <c r="V2261" s="328" t="s">
        <v>926</v>
      </c>
      <c r="W2261" s="420"/>
    </row>
    <row r="2262" spans="2:23" ht="18.75" hidden="1" customHeight="1" x14ac:dyDescent="0.2">
      <c r="B2262" s="419" t="e">
        <f>IF(Tabla46[[#This Row],[Tipos de Acciones]]="","",CONCATENATE(Tabla46[[#This Row],[POA]],".",Tabla46[[#This Row],[SRS]],".",Tabla46[[#This Row],[AREA]],".",Tabla46[[#This Row],[TIPO]]))</f>
        <v>#REF!</v>
      </c>
      <c r="C2262" s="419" t="e">
        <f>IF(Tabla46[[#This Row],[Tipos de Acciones]]="","",'Formulario PPGR1'!#REF!)</f>
        <v>#REF!</v>
      </c>
      <c r="D2262" s="419" t="e">
        <f>IF(Tabla46[[#This Row],[Tipos de Acciones]]="","",'Formulario PPGR1'!#REF!)</f>
        <v>#REF!</v>
      </c>
      <c r="E2262" s="419" t="e">
        <f>IF(Tabla46[[#This Row],[Tipos de Acciones]]="","",'Formulario PPGR1'!#REF!)</f>
        <v>#REF!</v>
      </c>
      <c r="F2262" s="419" t="e">
        <f>IF(Tabla46[[#This Row],[Tipos de Acciones]]="","",'Formulario PPGR1'!#REF!)</f>
        <v>#REF!</v>
      </c>
      <c r="G2262" s="416" t="s">
        <v>936</v>
      </c>
      <c r="H2262" s="416" t="s">
        <v>2206</v>
      </c>
      <c r="I2262" s="417" t="s">
        <v>2212</v>
      </c>
      <c r="J2262" s="416" t="s">
        <v>2212</v>
      </c>
      <c r="K2262" s="418" t="s">
        <v>2213</v>
      </c>
      <c r="L2262" s="416" t="s">
        <v>469</v>
      </c>
      <c r="M2262" s="316" t="s">
        <v>2353</v>
      </c>
      <c r="N2262" s="316" t="s">
        <v>1156</v>
      </c>
      <c r="O2262" s="415" t="s">
        <v>2200</v>
      </c>
      <c r="P2262" s="318" t="s">
        <v>1156</v>
      </c>
      <c r="Q2262" s="293" t="s">
        <v>2201</v>
      </c>
      <c r="R2262" s="293">
        <v>1</v>
      </c>
      <c r="S2262" s="517">
        <v>56050</v>
      </c>
      <c r="T2262" s="520" t="e">
        <f>+[1]!Tabla46[[#This Row],[Precio Unitario]]*[1]!Tabla46[[#This Row],[Cantidad de Insumos]]</f>
        <v>#REF!</v>
      </c>
      <c r="U2262" s="414">
        <v>261301</v>
      </c>
      <c r="V2262" s="328" t="s">
        <v>926</v>
      </c>
      <c r="W2262" s="420"/>
    </row>
    <row r="2263" spans="2:23" ht="18.75" hidden="1" customHeight="1" x14ac:dyDescent="0.2">
      <c r="B2263" s="419" t="e">
        <f>IF(Tabla46[[#This Row],[Tipos de Acciones]]="","",CONCATENATE(Tabla46[[#This Row],[POA]],".",Tabla46[[#This Row],[SRS]],".",Tabla46[[#This Row],[AREA]],".",Tabla46[[#This Row],[TIPO]]))</f>
        <v>#REF!</v>
      </c>
      <c r="C2263" s="419" t="e">
        <f>IF(Tabla46[[#This Row],[Tipos de Acciones]]="","",'Formulario PPGR1'!#REF!)</f>
        <v>#REF!</v>
      </c>
      <c r="D2263" s="419" t="e">
        <f>IF(Tabla46[[#This Row],[Tipos de Acciones]]="","",'Formulario PPGR1'!#REF!)</f>
        <v>#REF!</v>
      </c>
      <c r="E2263" s="419" t="e">
        <f>IF(Tabla46[[#This Row],[Tipos de Acciones]]="","",'Formulario PPGR1'!#REF!)</f>
        <v>#REF!</v>
      </c>
      <c r="F2263" s="419" t="e">
        <f>IF(Tabla46[[#This Row],[Tipos de Acciones]]="","",'Formulario PPGR1'!#REF!)</f>
        <v>#REF!</v>
      </c>
      <c r="G2263" s="416" t="s">
        <v>936</v>
      </c>
      <c r="H2263" s="416" t="s">
        <v>2221</v>
      </c>
      <c r="I2263" s="417" t="s">
        <v>2236</v>
      </c>
      <c r="J2263" s="416" t="s">
        <v>2236</v>
      </c>
      <c r="K2263" s="418" t="s">
        <v>2237</v>
      </c>
      <c r="L2263" s="416" t="s">
        <v>469</v>
      </c>
      <c r="M2263" s="316" t="s">
        <v>2353</v>
      </c>
      <c r="N2263" s="316" t="s">
        <v>1156</v>
      </c>
      <c r="O2263" s="415" t="s">
        <v>2200</v>
      </c>
      <c r="P2263" s="318" t="s">
        <v>1156</v>
      </c>
      <c r="Q2263" s="293" t="s">
        <v>2201</v>
      </c>
      <c r="R2263" s="293">
        <v>2</v>
      </c>
      <c r="S2263" s="517">
        <v>15733.33</v>
      </c>
      <c r="T2263" s="520" t="e">
        <f>+[1]!Tabla46[[#This Row],[Precio Unitario]]*[1]!Tabla46[[#This Row],[Cantidad de Insumos]]</f>
        <v>#REF!</v>
      </c>
      <c r="U2263" s="414">
        <v>239301</v>
      </c>
      <c r="V2263" s="328" t="s">
        <v>926</v>
      </c>
      <c r="W2263" s="420"/>
    </row>
    <row r="2264" spans="2:23" ht="18.75" hidden="1" customHeight="1" x14ac:dyDescent="0.2">
      <c r="B2264" s="419" t="e">
        <f>IF(Tabla46[[#This Row],[Tipos de Acciones]]="","",CONCATENATE(Tabla46[[#This Row],[POA]],".",Tabla46[[#This Row],[SRS]],".",Tabla46[[#This Row],[AREA]],".",Tabla46[[#This Row],[TIPO]]))</f>
        <v>#REF!</v>
      </c>
      <c r="C2264" s="419" t="e">
        <f>IF(Tabla46[[#This Row],[Tipos de Acciones]]="","",'Formulario PPGR1'!#REF!)</f>
        <v>#REF!</v>
      </c>
      <c r="D2264" s="419" t="e">
        <f>IF(Tabla46[[#This Row],[Tipos de Acciones]]="","",'Formulario PPGR1'!#REF!)</f>
        <v>#REF!</v>
      </c>
      <c r="E2264" s="419" t="e">
        <f>IF(Tabla46[[#This Row],[Tipos de Acciones]]="","",'Formulario PPGR1'!#REF!)</f>
        <v>#REF!</v>
      </c>
      <c r="F2264" s="419" t="e">
        <f>IF(Tabla46[[#This Row],[Tipos de Acciones]]="","",'Formulario PPGR1'!#REF!)</f>
        <v>#REF!</v>
      </c>
      <c r="G2264" s="416" t="s">
        <v>936</v>
      </c>
      <c r="H2264" s="416" t="s">
        <v>2221</v>
      </c>
      <c r="I2264" s="417" t="s">
        <v>2222</v>
      </c>
      <c r="J2264" s="416" t="s">
        <v>2222</v>
      </c>
      <c r="K2264" s="418" t="s">
        <v>2226</v>
      </c>
      <c r="L2264" s="416" t="s">
        <v>469</v>
      </c>
      <c r="M2264" s="316" t="s">
        <v>2353</v>
      </c>
      <c r="N2264" s="316" t="s">
        <v>1156</v>
      </c>
      <c r="O2264" s="415" t="s">
        <v>2200</v>
      </c>
      <c r="P2264" s="318" t="s">
        <v>1156</v>
      </c>
      <c r="Q2264" s="293" t="s">
        <v>2201</v>
      </c>
      <c r="R2264" s="293">
        <v>1</v>
      </c>
      <c r="S2264" s="517">
        <v>104465.4</v>
      </c>
      <c r="T2264" s="520" t="e">
        <f>+[1]!Tabla46[[#This Row],[Precio Unitario]]*[1]!Tabla46[[#This Row],[Cantidad de Insumos]]</f>
        <v>#REF!</v>
      </c>
      <c r="U2264" s="414">
        <v>261901</v>
      </c>
      <c r="V2264" s="328" t="s">
        <v>926</v>
      </c>
      <c r="W2264" s="420"/>
    </row>
    <row r="2265" spans="2:23" ht="18.75" hidden="1" customHeight="1" x14ac:dyDescent="0.2">
      <c r="B2265" s="419" t="e">
        <f>IF(Tabla46[[#This Row],[Tipos de Acciones]]="","",CONCATENATE(Tabla46[[#This Row],[POA]],".",Tabla46[[#This Row],[SRS]],".",Tabla46[[#This Row],[AREA]],".",Tabla46[[#This Row],[TIPO]]))</f>
        <v>#REF!</v>
      </c>
      <c r="C2265" s="419" t="e">
        <f>IF(Tabla46[[#This Row],[Tipos de Acciones]]="","",'Formulario PPGR1'!#REF!)</f>
        <v>#REF!</v>
      </c>
      <c r="D2265" s="419" t="e">
        <f>IF(Tabla46[[#This Row],[Tipos de Acciones]]="","",'Formulario PPGR1'!#REF!)</f>
        <v>#REF!</v>
      </c>
      <c r="E2265" s="419" t="e">
        <f>IF(Tabla46[[#This Row],[Tipos de Acciones]]="","",'Formulario PPGR1'!#REF!)</f>
        <v>#REF!</v>
      </c>
      <c r="F2265" s="419" t="e">
        <f>IF(Tabla46[[#This Row],[Tipos de Acciones]]="","",'Formulario PPGR1'!#REF!)</f>
        <v>#REF!</v>
      </c>
      <c r="G2265" s="416" t="s">
        <v>936</v>
      </c>
      <c r="H2265" s="416" t="s">
        <v>2218</v>
      </c>
      <c r="I2265" s="417" t="s">
        <v>2219</v>
      </c>
      <c r="J2265" s="416" t="s">
        <v>2219</v>
      </c>
      <c r="K2265" s="418" t="s">
        <v>2220</v>
      </c>
      <c r="L2265" s="416" t="s">
        <v>469</v>
      </c>
      <c r="M2265" s="316" t="s">
        <v>2353</v>
      </c>
      <c r="N2265" s="316" t="s">
        <v>1156</v>
      </c>
      <c r="O2265" s="415" t="s">
        <v>2200</v>
      </c>
      <c r="P2265" s="318" t="s">
        <v>1156</v>
      </c>
      <c r="Q2265" s="293" t="s">
        <v>2201</v>
      </c>
      <c r="R2265" s="293">
        <v>2</v>
      </c>
      <c r="S2265" s="517">
        <v>8600</v>
      </c>
      <c r="T2265" s="520" t="e">
        <f>+[1]!Tabla46[[#This Row],[Precio Unitario]]*[1]!Tabla46[[#This Row],[Cantidad de Insumos]]</f>
        <v>#REF!</v>
      </c>
      <c r="U2265" s="414">
        <v>239601</v>
      </c>
      <c r="V2265" s="328" t="s">
        <v>926</v>
      </c>
      <c r="W2265" s="420"/>
    </row>
    <row r="2266" spans="2:23" ht="18.75" hidden="1" customHeight="1" x14ac:dyDescent="0.2">
      <c r="B2266" s="419" t="e">
        <f>IF(Tabla46[[#This Row],[Tipos de Acciones]]="","",CONCATENATE(Tabla46[[#This Row],[POA]],".",Tabla46[[#This Row],[SRS]],".",Tabla46[[#This Row],[AREA]],".",Tabla46[[#This Row],[TIPO]]))</f>
        <v>#REF!</v>
      </c>
      <c r="C2266" s="419" t="e">
        <f>IF(Tabla46[[#This Row],[Tipos de Acciones]]="","",'Formulario PPGR1'!#REF!)</f>
        <v>#REF!</v>
      </c>
      <c r="D2266" s="419" t="e">
        <f>IF(Tabla46[[#This Row],[Tipos de Acciones]]="","",'Formulario PPGR1'!#REF!)</f>
        <v>#REF!</v>
      </c>
      <c r="E2266" s="419" t="e">
        <f>IF(Tabla46[[#This Row],[Tipos de Acciones]]="","",'Formulario PPGR1'!#REF!)</f>
        <v>#REF!</v>
      </c>
      <c r="F2266" s="419" t="e">
        <f>IF(Tabla46[[#This Row],[Tipos de Acciones]]="","",'Formulario PPGR1'!#REF!)</f>
        <v>#REF!</v>
      </c>
      <c r="G2266" s="416" t="s">
        <v>936</v>
      </c>
      <c r="H2266" s="416" t="s">
        <v>2221</v>
      </c>
      <c r="I2266" s="417" t="s">
        <v>2222</v>
      </c>
      <c r="J2266" s="416" t="s">
        <v>2222</v>
      </c>
      <c r="K2266" s="418" t="s">
        <v>2223</v>
      </c>
      <c r="L2266" s="416" t="s">
        <v>469</v>
      </c>
      <c r="M2266" s="316" t="s">
        <v>2353</v>
      </c>
      <c r="N2266" s="316" t="s">
        <v>1156</v>
      </c>
      <c r="O2266" s="415" t="s">
        <v>2200</v>
      </c>
      <c r="P2266" s="318" t="s">
        <v>1156</v>
      </c>
      <c r="Q2266" s="293" t="s">
        <v>2201</v>
      </c>
      <c r="R2266" s="293">
        <v>2</v>
      </c>
      <c r="S2266" s="517">
        <v>43660</v>
      </c>
      <c r="T2266" s="520" t="e">
        <f>+[1]!Tabla46[[#This Row],[Precio Unitario]]*[1]!Tabla46[[#This Row],[Cantidad de Insumos]]</f>
        <v>#REF!</v>
      </c>
      <c r="U2266" s="414">
        <v>261901</v>
      </c>
      <c r="V2266" s="328" t="s">
        <v>926</v>
      </c>
      <c r="W2266" s="420"/>
    </row>
    <row r="2267" spans="2:23" ht="18.75" hidden="1" customHeight="1" x14ac:dyDescent="0.2">
      <c r="B2267" s="419" t="e">
        <f>IF(Tabla46[[#This Row],[Tipos de Acciones]]="","",CONCATENATE(Tabla46[[#This Row],[POA]],".",Tabla46[[#This Row],[SRS]],".",Tabla46[[#This Row],[AREA]],".",Tabla46[[#This Row],[TIPO]]))</f>
        <v>#REF!</v>
      </c>
      <c r="C2267" s="419" t="e">
        <f>IF(Tabla46[[#This Row],[Tipos de Acciones]]="","",'Formulario PPGR1'!#REF!)</f>
        <v>#REF!</v>
      </c>
      <c r="D2267" s="419" t="e">
        <f>IF(Tabla46[[#This Row],[Tipos de Acciones]]="","",'Formulario PPGR1'!#REF!)</f>
        <v>#REF!</v>
      </c>
      <c r="E2267" s="419" t="e">
        <f>IF(Tabla46[[#This Row],[Tipos de Acciones]]="","",'Formulario PPGR1'!#REF!)</f>
        <v>#REF!</v>
      </c>
      <c r="F2267" s="419" t="e">
        <f>IF(Tabla46[[#This Row],[Tipos de Acciones]]="","",'Formulario PPGR1'!#REF!)</f>
        <v>#REF!</v>
      </c>
      <c r="G2267" s="416" t="s">
        <v>936</v>
      </c>
      <c r="H2267" s="416" t="s">
        <v>2221</v>
      </c>
      <c r="I2267" s="417" t="s">
        <v>2224</v>
      </c>
      <c r="J2267" s="416" t="s">
        <v>2224</v>
      </c>
      <c r="K2267" s="418" t="s">
        <v>2225</v>
      </c>
      <c r="L2267" s="416" t="s">
        <v>469</v>
      </c>
      <c r="M2267" s="316" t="s">
        <v>2353</v>
      </c>
      <c r="N2267" s="316" t="s">
        <v>1156</v>
      </c>
      <c r="O2267" s="415" t="s">
        <v>2200</v>
      </c>
      <c r="P2267" s="318" t="s">
        <v>1156</v>
      </c>
      <c r="Q2267" s="293" t="s">
        <v>2201</v>
      </c>
      <c r="R2267" s="293">
        <v>1</v>
      </c>
      <c r="S2267" s="517">
        <v>44333.33</v>
      </c>
      <c r="T2267" s="520" t="e">
        <f>+[1]!Tabla46[[#This Row],[Precio Unitario]]*[1]!Tabla46[[#This Row],[Cantidad de Insumos]]</f>
        <v>#REF!</v>
      </c>
      <c r="U2267" s="414">
        <v>239301</v>
      </c>
      <c r="V2267" s="328" t="s">
        <v>926</v>
      </c>
      <c r="W2267" s="420"/>
    </row>
    <row r="2268" spans="2:23" ht="18.75" hidden="1" customHeight="1" x14ac:dyDescent="0.2">
      <c r="B2268" s="419" t="e">
        <f>IF(Tabla46[[#This Row],[Tipos de Acciones]]="","",CONCATENATE(Tabla46[[#This Row],[POA]],".",Tabla46[[#This Row],[SRS]],".",Tabla46[[#This Row],[AREA]],".",Tabla46[[#This Row],[TIPO]]))</f>
        <v>#REF!</v>
      </c>
      <c r="C2268" s="419" t="e">
        <f>IF(Tabla46[[#This Row],[Tipos de Acciones]]="","",'Formulario PPGR1'!#REF!)</f>
        <v>#REF!</v>
      </c>
      <c r="D2268" s="419" t="e">
        <f>IF(Tabla46[[#This Row],[Tipos de Acciones]]="","",'Formulario PPGR1'!#REF!)</f>
        <v>#REF!</v>
      </c>
      <c r="E2268" s="419" t="e">
        <f>IF(Tabla46[[#This Row],[Tipos de Acciones]]="","",'Formulario PPGR1'!#REF!)</f>
        <v>#REF!</v>
      </c>
      <c r="F2268" s="419" t="e">
        <f>IF(Tabla46[[#This Row],[Tipos de Acciones]]="","",'Formulario PPGR1'!#REF!)</f>
        <v>#REF!</v>
      </c>
      <c r="G2268" s="416" t="s">
        <v>936</v>
      </c>
      <c r="H2268" s="416" t="s">
        <v>2221</v>
      </c>
      <c r="I2268" s="417" t="s">
        <v>2231</v>
      </c>
      <c r="J2268" s="416" t="s">
        <v>2231</v>
      </c>
      <c r="K2268" s="418" t="s">
        <v>2232</v>
      </c>
      <c r="L2268" s="416" t="s">
        <v>469</v>
      </c>
      <c r="M2268" s="316" t="s">
        <v>2353</v>
      </c>
      <c r="N2268" s="316" t="s">
        <v>1156</v>
      </c>
      <c r="O2268" s="415" t="s">
        <v>2200</v>
      </c>
      <c r="P2268" s="318" t="s">
        <v>1156</v>
      </c>
      <c r="Q2268" s="293" t="s">
        <v>2201</v>
      </c>
      <c r="R2268" s="293">
        <v>2</v>
      </c>
      <c r="S2268" s="517">
        <v>32099.97</v>
      </c>
      <c r="T2268" s="520" t="e">
        <f>+[1]!Tabla46[[#This Row],[Precio Unitario]]*[1]!Tabla46[[#This Row],[Cantidad de Insumos]]</f>
        <v>#REF!</v>
      </c>
      <c r="U2268" s="414">
        <v>239301</v>
      </c>
      <c r="V2268" s="328" t="s">
        <v>926</v>
      </c>
      <c r="W2268" s="420"/>
    </row>
    <row r="2269" spans="2:23" ht="18.75" hidden="1" customHeight="1" x14ac:dyDescent="0.2">
      <c r="B2269" s="419" t="e">
        <f>IF(Tabla46[[#This Row],[Tipos de Acciones]]="","",CONCATENATE(Tabla46[[#This Row],[POA]],".",Tabla46[[#This Row],[SRS]],".",Tabla46[[#This Row],[AREA]],".",Tabla46[[#This Row],[TIPO]]))</f>
        <v>#REF!</v>
      </c>
      <c r="C2269" s="419" t="e">
        <f>IF(Tabla46[[#This Row],[Tipos de Acciones]]="","",'Formulario PPGR1'!#REF!)</f>
        <v>#REF!</v>
      </c>
      <c r="D2269" s="419" t="e">
        <f>IF(Tabla46[[#This Row],[Tipos de Acciones]]="","",'Formulario PPGR1'!#REF!)</f>
        <v>#REF!</v>
      </c>
      <c r="E2269" s="419" t="e">
        <f>IF(Tabla46[[#This Row],[Tipos de Acciones]]="","",'Formulario PPGR1'!#REF!)</f>
        <v>#REF!</v>
      </c>
      <c r="F2269" s="419" t="e">
        <f>IF(Tabla46[[#This Row],[Tipos de Acciones]]="","",'Formulario PPGR1'!#REF!)</f>
        <v>#REF!</v>
      </c>
      <c r="G2269" s="416" t="s">
        <v>936</v>
      </c>
      <c r="H2269" s="416" t="s">
        <v>2221</v>
      </c>
      <c r="I2269" s="417" t="s">
        <v>2233</v>
      </c>
      <c r="J2269" s="416" t="s">
        <v>2234</v>
      </c>
      <c r="K2269" s="418" t="s">
        <v>2235</v>
      </c>
      <c r="L2269" s="416" t="s">
        <v>469</v>
      </c>
      <c r="M2269" s="316" t="s">
        <v>2353</v>
      </c>
      <c r="N2269" s="316" t="s">
        <v>1156</v>
      </c>
      <c r="O2269" s="415" t="s">
        <v>2200</v>
      </c>
      <c r="P2269" s="318" t="s">
        <v>1156</v>
      </c>
      <c r="Q2269" s="293" t="s">
        <v>2201</v>
      </c>
      <c r="R2269" s="293">
        <v>1</v>
      </c>
      <c r="S2269" s="517">
        <v>8270</v>
      </c>
      <c r="T2269" s="520" t="e">
        <f>+[1]!Tabla46[[#This Row],[Precio Unitario]]*[1]!Tabla46[[#This Row],[Cantidad de Insumos]]</f>
        <v>#REF!</v>
      </c>
      <c r="U2269" s="414">
        <v>239301</v>
      </c>
      <c r="V2269" s="328" t="s">
        <v>926</v>
      </c>
      <c r="W2269" s="420"/>
    </row>
    <row r="2270" spans="2:23" ht="18.75" hidden="1" customHeight="1" x14ac:dyDescent="0.2">
      <c r="B2270" s="419" t="e">
        <f>IF(Tabla46[[#This Row],[Tipos de Acciones]]="","",CONCATENATE(Tabla46[[#This Row],[POA]],".",Tabla46[[#This Row],[SRS]],".",Tabla46[[#This Row],[AREA]],".",Tabla46[[#This Row],[TIPO]]))</f>
        <v>#REF!</v>
      </c>
      <c r="C2270" s="419" t="e">
        <f>IF(Tabla46[[#This Row],[Tipos de Acciones]]="","",'Formulario PPGR1'!#REF!)</f>
        <v>#REF!</v>
      </c>
      <c r="D2270" s="419" t="e">
        <f>IF(Tabla46[[#This Row],[Tipos de Acciones]]="","",'Formulario PPGR1'!#REF!)</f>
        <v>#REF!</v>
      </c>
      <c r="E2270" s="419" t="e">
        <f>IF(Tabla46[[#This Row],[Tipos de Acciones]]="","",'Formulario PPGR1'!#REF!)</f>
        <v>#REF!</v>
      </c>
      <c r="F2270" s="419" t="e">
        <f>IF(Tabla46[[#This Row],[Tipos de Acciones]]="","",'Formulario PPGR1'!#REF!)</f>
        <v>#REF!</v>
      </c>
      <c r="G2270" s="416" t="s">
        <v>936</v>
      </c>
      <c r="H2270" s="416" t="s">
        <v>2221</v>
      </c>
      <c r="I2270" s="417" t="s">
        <v>2241</v>
      </c>
      <c r="J2270" s="416" t="s">
        <v>2241</v>
      </c>
      <c r="K2270" s="418" t="s">
        <v>2242</v>
      </c>
      <c r="L2270" s="416" t="s">
        <v>469</v>
      </c>
      <c r="M2270" s="316" t="s">
        <v>2353</v>
      </c>
      <c r="N2270" s="316" t="s">
        <v>1156</v>
      </c>
      <c r="O2270" s="415" t="s">
        <v>2200</v>
      </c>
      <c r="P2270" s="318" t="s">
        <v>1156</v>
      </c>
      <c r="Q2270" s="293" t="s">
        <v>2201</v>
      </c>
      <c r="R2270" s="293">
        <v>2</v>
      </c>
      <c r="S2270" s="517">
        <v>980</v>
      </c>
      <c r="T2270" s="520" t="e">
        <f>+[1]!Tabla46[[#This Row],[Precio Unitario]]*[1]!Tabla46[[#This Row],[Cantidad de Insumos]]</f>
        <v>#REF!</v>
      </c>
      <c r="U2270" s="414">
        <v>239301</v>
      </c>
      <c r="V2270" s="328" t="s">
        <v>926</v>
      </c>
      <c r="W2270" s="420"/>
    </row>
    <row r="2271" spans="2:23" ht="18.75" hidden="1" customHeight="1" x14ac:dyDescent="0.2">
      <c r="B2271" s="419" t="e">
        <f>IF(Tabla46[[#This Row],[Tipos de Acciones]]="","",CONCATENATE(Tabla46[[#This Row],[POA]],".",Tabla46[[#This Row],[SRS]],".",Tabla46[[#This Row],[AREA]],".",Tabla46[[#This Row],[TIPO]]))</f>
        <v>#REF!</v>
      </c>
      <c r="C2271" s="419" t="e">
        <f>IF(Tabla46[[#This Row],[Tipos de Acciones]]="","",'Formulario PPGR1'!#REF!)</f>
        <v>#REF!</v>
      </c>
      <c r="D2271" s="419" t="e">
        <f>IF(Tabla46[[#This Row],[Tipos de Acciones]]="","",'Formulario PPGR1'!#REF!)</f>
        <v>#REF!</v>
      </c>
      <c r="E2271" s="419" t="e">
        <f>IF(Tabla46[[#This Row],[Tipos de Acciones]]="","",'Formulario PPGR1'!#REF!)</f>
        <v>#REF!</v>
      </c>
      <c r="F2271" s="419" t="e">
        <f>IF(Tabla46[[#This Row],[Tipos de Acciones]]="","",'Formulario PPGR1'!#REF!)</f>
        <v>#REF!</v>
      </c>
      <c r="G2271" s="416" t="s">
        <v>936</v>
      </c>
      <c r="H2271" s="416" t="s">
        <v>2221</v>
      </c>
      <c r="I2271" s="417" t="s">
        <v>2241</v>
      </c>
      <c r="J2271" s="416" t="s">
        <v>2241</v>
      </c>
      <c r="K2271" s="418" t="s">
        <v>2243</v>
      </c>
      <c r="L2271" s="416" t="s">
        <v>469</v>
      </c>
      <c r="M2271" s="316" t="s">
        <v>2353</v>
      </c>
      <c r="N2271" s="316" t="s">
        <v>1156</v>
      </c>
      <c r="O2271" s="415" t="s">
        <v>2200</v>
      </c>
      <c r="P2271" s="318" t="s">
        <v>1156</v>
      </c>
      <c r="Q2271" s="293" t="s">
        <v>2201</v>
      </c>
      <c r="R2271" s="293">
        <v>2</v>
      </c>
      <c r="S2271" s="517">
        <v>3520</v>
      </c>
      <c r="T2271" s="520" t="e">
        <f>+[1]!Tabla46[[#This Row],[Precio Unitario]]*[1]!Tabla46[[#This Row],[Cantidad de Insumos]]</f>
        <v>#REF!</v>
      </c>
      <c r="U2271" s="414">
        <v>239301</v>
      </c>
      <c r="V2271" s="328" t="s">
        <v>926</v>
      </c>
      <c r="W2271" s="420"/>
    </row>
    <row r="2272" spans="2:23" ht="18.75" hidden="1" customHeight="1" x14ac:dyDescent="0.2">
      <c r="B2272" s="419" t="e">
        <f>IF(Tabla46[[#This Row],[Tipos de Acciones]]="","",CONCATENATE(Tabla46[[#This Row],[POA]],".",Tabla46[[#This Row],[SRS]],".",Tabla46[[#This Row],[AREA]],".",Tabla46[[#This Row],[TIPO]]))</f>
        <v>#REF!</v>
      </c>
      <c r="C2272" s="419" t="e">
        <f>IF(Tabla46[[#This Row],[Tipos de Acciones]]="","",'Formulario PPGR1'!#REF!)</f>
        <v>#REF!</v>
      </c>
      <c r="D2272" s="419" t="e">
        <f>IF(Tabla46[[#This Row],[Tipos de Acciones]]="","",'Formulario PPGR1'!#REF!)</f>
        <v>#REF!</v>
      </c>
      <c r="E2272" s="419" t="e">
        <f>IF(Tabla46[[#This Row],[Tipos de Acciones]]="","",'Formulario PPGR1'!#REF!)</f>
        <v>#REF!</v>
      </c>
      <c r="F2272" s="419" t="e">
        <f>IF(Tabla46[[#This Row],[Tipos de Acciones]]="","",'Formulario PPGR1'!#REF!)</f>
        <v>#REF!</v>
      </c>
      <c r="G2272" s="416" t="s">
        <v>936</v>
      </c>
      <c r="H2272" s="416" t="s">
        <v>2221</v>
      </c>
      <c r="I2272" s="417" t="s">
        <v>2236</v>
      </c>
      <c r="J2272" s="416" t="s">
        <v>2236</v>
      </c>
      <c r="K2272" s="418" t="s">
        <v>2239</v>
      </c>
      <c r="L2272" s="416" t="s">
        <v>469</v>
      </c>
      <c r="M2272" s="316" t="s">
        <v>2353</v>
      </c>
      <c r="N2272" s="316" t="s">
        <v>1156</v>
      </c>
      <c r="O2272" s="415" t="s">
        <v>2200</v>
      </c>
      <c r="P2272" s="318" t="s">
        <v>1156</v>
      </c>
      <c r="Q2272" s="293" t="s">
        <v>2201</v>
      </c>
      <c r="R2272" s="293">
        <v>2</v>
      </c>
      <c r="S2272" s="517">
        <v>15733.33</v>
      </c>
      <c r="T2272" s="520" t="e">
        <f>+[1]!Tabla46[[#This Row],[Precio Unitario]]*[1]!Tabla46[[#This Row],[Cantidad de Insumos]]</f>
        <v>#REF!</v>
      </c>
      <c r="U2272" s="414">
        <v>239301</v>
      </c>
      <c r="V2272" s="328" t="s">
        <v>926</v>
      </c>
      <c r="W2272" s="420"/>
    </row>
    <row r="2273" spans="2:23" ht="18.75" hidden="1" customHeight="1" x14ac:dyDescent="0.2">
      <c r="B2273" s="419" t="e">
        <f>IF(Tabla46[[#This Row],[Tipos de Acciones]]="","",CONCATENATE(Tabla46[[#This Row],[POA]],".",Tabla46[[#This Row],[SRS]],".",Tabla46[[#This Row],[AREA]],".",Tabla46[[#This Row],[TIPO]]))</f>
        <v>#REF!</v>
      </c>
      <c r="C2273" s="419" t="e">
        <f>IF(Tabla46[[#This Row],[Tipos de Acciones]]="","",'Formulario PPGR1'!#REF!)</f>
        <v>#REF!</v>
      </c>
      <c r="D2273" s="419" t="e">
        <f>IF(Tabla46[[#This Row],[Tipos de Acciones]]="","",'Formulario PPGR1'!#REF!)</f>
        <v>#REF!</v>
      </c>
      <c r="E2273" s="419" t="e">
        <f>IF(Tabla46[[#This Row],[Tipos de Acciones]]="","",'Formulario PPGR1'!#REF!)</f>
        <v>#REF!</v>
      </c>
      <c r="F2273" s="419" t="e">
        <f>IF(Tabla46[[#This Row],[Tipos de Acciones]]="","",'Formulario PPGR1'!#REF!)</f>
        <v>#REF!</v>
      </c>
      <c r="G2273" s="416" t="s">
        <v>936</v>
      </c>
      <c r="H2273" s="416" t="s">
        <v>2221</v>
      </c>
      <c r="I2273" s="417" t="s">
        <v>2236</v>
      </c>
      <c r="J2273" s="416" t="s">
        <v>2236</v>
      </c>
      <c r="K2273" s="418" t="s">
        <v>2240</v>
      </c>
      <c r="L2273" s="416" t="s">
        <v>469</v>
      </c>
      <c r="M2273" s="316" t="s">
        <v>2353</v>
      </c>
      <c r="N2273" s="316" t="s">
        <v>1156</v>
      </c>
      <c r="O2273" s="415" t="s">
        <v>2200</v>
      </c>
      <c r="P2273" s="318" t="s">
        <v>1156</v>
      </c>
      <c r="Q2273" s="293" t="s">
        <v>2201</v>
      </c>
      <c r="R2273" s="293">
        <v>2</v>
      </c>
      <c r="S2273" s="517">
        <v>4500</v>
      </c>
      <c r="T2273" s="520" t="e">
        <f>+[1]!Tabla46[[#This Row],[Precio Unitario]]*[1]!Tabla46[[#This Row],[Cantidad de Insumos]]</f>
        <v>#REF!</v>
      </c>
      <c r="U2273" s="414">
        <v>239301</v>
      </c>
      <c r="V2273" s="328" t="s">
        <v>926</v>
      </c>
      <c r="W2273" s="420"/>
    </row>
    <row r="2274" spans="2:23" ht="18.75" hidden="1" customHeight="1" x14ac:dyDescent="0.2">
      <c r="B2274" s="419" t="e">
        <f>IF(Tabla46[[#This Row],[Tipos de Acciones]]="","",CONCATENATE(Tabla46[[#This Row],[POA]],".",Tabla46[[#This Row],[SRS]],".",Tabla46[[#This Row],[AREA]],".",Tabla46[[#This Row],[TIPO]]))</f>
        <v>#REF!</v>
      </c>
      <c r="C2274" s="419" t="e">
        <f>IF(Tabla46[[#This Row],[Tipos de Acciones]]="","",'Formulario PPGR1'!#REF!)</f>
        <v>#REF!</v>
      </c>
      <c r="D2274" s="419" t="e">
        <f>IF(Tabla46[[#This Row],[Tipos de Acciones]]="","",'Formulario PPGR1'!#REF!)</f>
        <v>#REF!</v>
      </c>
      <c r="E2274" s="419" t="e">
        <f>IF(Tabla46[[#This Row],[Tipos de Acciones]]="","",'Formulario PPGR1'!#REF!)</f>
        <v>#REF!</v>
      </c>
      <c r="F2274" s="419" t="e">
        <f>IF(Tabla46[[#This Row],[Tipos de Acciones]]="","",'Formulario PPGR1'!#REF!)</f>
        <v>#REF!</v>
      </c>
      <c r="G2274" s="416" t="s">
        <v>936</v>
      </c>
      <c r="H2274" s="416" t="s">
        <v>2209</v>
      </c>
      <c r="I2274" s="417" t="s">
        <v>2200</v>
      </c>
      <c r="J2274" s="416" t="s">
        <v>2248</v>
      </c>
      <c r="K2274" s="418" t="s">
        <v>2248</v>
      </c>
      <c r="L2274" s="416" t="s">
        <v>469</v>
      </c>
      <c r="M2274" s="316" t="s">
        <v>2353</v>
      </c>
      <c r="N2274" s="316" t="s">
        <v>1156</v>
      </c>
      <c r="O2274" s="415" t="s">
        <v>2200</v>
      </c>
      <c r="P2274" s="318" t="s">
        <v>1156</v>
      </c>
      <c r="Q2274" s="293" t="s">
        <v>2201</v>
      </c>
      <c r="R2274" s="293">
        <v>1</v>
      </c>
      <c r="S2274" s="517">
        <v>30000</v>
      </c>
      <c r="T2274" s="520" t="e">
        <f>+[1]!Tabla46[[#This Row],[Precio Unitario]]*[1]!Tabla46[[#This Row],[Cantidad de Insumos]]</f>
        <v>#REF!</v>
      </c>
      <c r="U2274" s="414">
        <v>265801</v>
      </c>
      <c r="V2274" s="328" t="s">
        <v>926</v>
      </c>
      <c r="W2274" s="420"/>
    </row>
    <row r="2275" spans="2:23" ht="18.75" hidden="1" customHeight="1" x14ac:dyDescent="0.2">
      <c r="B2275" s="419" t="e">
        <f>IF(Tabla46[[#This Row],[Tipos de Acciones]]="","",CONCATENATE(Tabla46[[#This Row],[POA]],".",Tabla46[[#This Row],[SRS]],".",Tabla46[[#This Row],[AREA]],".",Tabla46[[#This Row],[TIPO]]))</f>
        <v>#REF!</v>
      </c>
      <c r="C2275" s="419" t="e">
        <f>IF(Tabla46[[#This Row],[Tipos de Acciones]]="","",'Formulario PPGR1'!#REF!)</f>
        <v>#REF!</v>
      </c>
      <c r="D2275" s="419" t="e">
        <f>IF(Tabla46[[#This Row],[Tipos de Acciones]]="","",'Formulario PPGR1'!#REF!)</f>
        <v>#REF!</v>
      </c>
      <c r="E2275" s="419" t="e">
        <f>IF(Tabla46[[#This Row],[Tipos de Acciones]]="","",'Formulario PPGR1'!#REF!)</f>
        <v>#REF!</v>
      </c>
      <c r="F2275" s="419" t="e">
        <f>IF(Tabla46[[#This Row],[Tipos de Acciones]]="","",'Formulario PPGR1'!#REF!)</f>
        <v>#REF!</v>
      </c>
      <c r="G2275" s="416" t="s">
        <v>934</v>
      </c>
      <c r="H2275" s="416" t="s">
        <v>2209</v>
      </c>
      <c r="I2275" s="417" t="s">
        <v>2200</v>
      </c>
      <c r="J2275" s="416" t="s">
        <v>2248</v>
      </c>
      <c r="K2275" s="418" t="s">
        <v>2248</v>
      </c>
      <c r="L2275" s="416" t="s">
        <v>469</v>
      </c>
      <c r="M2275" s="316" t="s">
        <v>2353</v>
      </c>
      <c r="N2275" s="316" t="s">
        <v>1156</v>
      </c>
      <c r="O2275" s="415" t="s">
        <v>2200</v>
      </c>
      <c r="P2275" s="318" t="s">
        <v>1156</v>
      </c>
      <c r="Q2275" s="293" t="s">
        <v>2201</v>
      </c>
      <c r="R2275" s="293">
        <v>3</v>
      </c>
      <c r="S2275" s="517">
        <v>5000</v>
      </c>
      <c r="T2275" s="520" t="e">
        <f>+[1]!Tabla46[[#This Row],[Precio Unitario]]*[1]!Tabla46[[#This Row],[Cantidad de Insumos]]</f>
        <v>#REF!</v>
      </c>
      <c r="U2275" s="414">
        <v>265801</v>
      </c>
      <c r="V2275" s="328" t="s">
        <v>926</v>
      </c>
      <c r="W2275" s="420"/>
    </row>
    <row r="2276" spans="2:23" ht="18.75" hidden="1" customHeight="1" x14ac:dyDescent="0.2">
      <c r="B2276" s="419" t="e">
        <f>IF(Tabla46[[#This Row],[Tipos de Acciones]]="","",CONCATENATE(Tabla46[[#This Row],[POA]],".",Tabla46[[#This Row],[SRS]],".",Tabla46[[#This Row],[AREA]],".",Tabla46[[#This Row],[TIPO]]))</f>
        <v>#REF!</v>
      </c>
      <c r="C2276" s="419" t="e">
        <f>IF(Tabla46[[#This Row],[Tipos de Acciones]]="","",'Formulario PPGR1'!#REF!)</f>
        <v>#REF!</v>
      </c>
      <c r="D2276" s="419" t="e">
        <f>IF(Tabla46[[#This Row],[Tipos de Acciones]]="","",'Formulario PPGR1'!#REF!)</f>
        <v>#REF!</v>
      </c>
      <c r="E2276" s="419" t="e">
        <f>IF(Tabla46[[#This Row],[Tipos de Acciones]]="","",'Formulario PPGR1'!#REF!)</f>
        <v>#REF!</v>
      </c>
      <c r="F2276" s="419" t="e">
        <f>IF(Tabla46[[#This Row],[Tipos de Acciones]]="","",'Formulario PPGR1'!#REF!)</f>
        <v>#REF!</v>
      </c>
      <c r="G2276" s="416" t="s">
        <v>936</v>
      </c>
      <c r="H2276" s="416" t="s">
        <v>2221</v>
      </c>
      <c r="I2276" s="417" t="s">
        <v>2244</v>
      </c>
      <c r="J2276" s="416" t="s">
        <v>2244</v>
      </c>
      <c r="K2276" s="418" t="s">
        <v>2245</v>
      </c>
      <c r="L2276" s="416" t="s">
        <v>469</v>
      </c>
      <c r="M2276" s="316" t="s">
        <v>2353</v>
      </c>
      <c r="N2276" s="316" t="s">
        <v>1156</v>
      </c>
      <c r="O2276" s="415" t="s">
        <v>2200</v>
      </c>
      <c r="P2276" s="318" t="s">
        <v>1156</v>
      </c>
      <c r="Q2276" s="293" t="s">
        <v>2201</v>
      </c>
      <c r="R2276" s="293">
        <v>1</v>
      </c>
      <c r="S2276" s="517">
        <v>14666.65</v>
      </c>
      <c r="T2276" s="520" t="e">
        <f>+[1]!Tabla46[[#This Row],[Precio Unitario]]*[1]!Tabla46[[#This Row],[Cantidad de Insumos]]</f>
        <v>#REF!</v>
      </c>
      <c r="U2276" s="414">
        <v>239601</v>
      </c>
      <c r="V2276" s="328" t="s">
        <v>926</v>
      </c>
      <c r="W2276" s="420"/>
    </row>
    <row r="2277" spans="2:23" ht="18.75" hidden="1" customHeight="1" x14ac:dyDescent="0.2">
      <c r="B2277" s="419" t="e">
        <f>IF(Tabla46[[#This Row],[Tipos de Acciones]]="","",CONCATENATE(Tabla46[[#This Row],[POA]],".",Tabla46[[#This Row],[SRS]],".",Tabla46[[#This Row],[AREA]],".",Tabla46[[#This Row],[TIPO]]))</f>
        <v>#REF!</v>
      </c>
      <c r="C2277" s="419" t="e">
        <f>IF(Tabla46[[#This Row],[Tipos de Acciones]]="","",'Formulario PPGR1'!#REF!)</f>
        <v>#REF!</v>
      </c>
      <c r="D2277" s="419" t="e">
        <f>IF(Tabla46[[#This Row],[Tipos de Acciones]]="","",'Formulario PPGR1'!#REF!)</f>
        <v>#REF!</v>
      </c>
      <c r="E2277" s="419" t="e">
        <f>IF(Tabla46[[#This Row],[Tipos de Acciones]]="","",'Formulario PPGR1'!#REF!)</f>
        <v>#REF!</v>
      </c>
      <c r="F2277" s="419" t="e">
        <f>IF(Tabla46[[#This Row],[Tipos de Acciones]]="","",'Formulario PPGR1'!#REF!)</f>
        <v>#REF!</v>
      </c>
      <c r="G2277" s="416" t="s">
        <v>936</v>
      </c>
      <c r="H2277" s="416" t="s">
        <v>2221</v>
      </c>
      <c r="I2277" s="417" t="s">
        <v>2246</v>
      </c>
      <c r="J2277" s="416" t="s">
        <v>2246</v>
      </c>
      <c r="K2277" s="418" t="s">
        <v>2247</v>
      </c>
      <c r="L2277" s="416" t="s">
        <v>469</v>
      </c>
      <c r="M2277" s="316" t="s">
        <v>2353</v>
      </c>
      <c r="N2277" s="316" t="s">
        <v>1156</v>
      </c>
      <c r="O2277" s="415" t="s">
        <v>2200</v>
      </c>
      <c r="P2277" s="318" t="s">
        <v>1156</v>
      </c>
      <c r="Q2277" s="293" t="s">
        <v>2201</v>
      </c>
      <c r="R2277" s="293">
        <v>1</v>
      </c>
      <c r="S2277" s="517">
        <v>257712</v>
      </c>
      <c r="T2277" s="520" t="e">
        <f>+[1]!Tabla46[[#This Row],[Precio Unitario]]*[1]!Tabla46[[#This Row],[Cantidad de Insumos]]</f>
        <v>#REF!</v>
      </c>
      <c r="U2277" s="414">
        <v>261401</v>
      </c>
      <c r="V2277" s="328" t="s">
        <v>926</v>
      </c>
      <c r="W2277" s="420"/>
    </row>
    <row r="2278" spans="2:23" ht="18.75" hidden="1" customHeight="1" x14ac:dyDescent="0.2">
      <c r="B2278" s="419" t="e">
        <f>IF(Tabla46[[#This Row],[Tipos de Acciones]]="","",CONCATENATE(Tabla46[[#This Row],[POA]],".",Tabla46[[#This Row],[SRS]],".",Tabla46[[#This Row],[AREA]],".",Tabla46[[#This Row],[TIPO]]))</f>
        <v>#REF!</v>
      </c>
      <c r="C2278" s="419" t="e">
        <f>IF(Tabla46[[#This Row],[Tipos de Acciones]]="","",'Formulario PPGR1'!#REF!)</f>
        <v>#REF!</v>
      </c>
      <c r="D2278" s="419" t="e">
        <f>IF(Tabla46[[#This Row],[Tipos de Acciones]]="","",'Formulario PPGR1'!#REF!)</f>
        <v>#REF!</v>
      </c>
      <c r="E2278" s="419" t="e">
        <f>IF(Tabla46[[#This Row],[Tipos de Acciones]]="","",'Formulario PPGR1'!#REF!)</f>
        <v>#REF!</v>
      </c>
      <c r="F2278" s="419" t="e">
        <f>IF(Tabla46[[#This Row],[Tipos de Acciones]]="","",'Formulario PPGR1'!#REF!)</f>
        <v>#REF!</v>
      </c>
      <c r="G2278" s="416" t="s">
        <v>936</v>
      </c>
      <c r="H2278" s="416" t="s">
        <v>2221</v>
      </c>
      <c r="I2278" s="417" t="s">
        <v>2236</v>
      </c>
      <c r="J2278" s="416" t="s">
        <v>2236</v>
      </c>
      <c r="K2278" s="418" t="s">
        <v>2238</v>
      </c>
      <c r="L2278" s="416" t="s">
        <v>469</v>
      </c>
      <c r="M2278" s="316" t="s">
        <v>2353</v>
      </c>
      <c r="N2278" s="316" t="s">
        <v>1156</v>
      </c>
      <c r="O2278" s="415" t="s">
        <v>2200</v>
      </c>
      <c r="P2278" s="318" t="s">
        <v>1156</v>
      </c>
      <c r="Q2278" s="293" t="s">
        <v>2201</v>
      </c>
      <c r="R2278" s="293">
        <v>2</v>
      </c>
      <c r="S2278" s="517">
        <v>4500</v>
      </c>
      <c r="T2278" s="520" t="e">
        <f>+[1]!Tabla46[[#This Row],[Precio Unitario]]*[1]!Tabla46[[#This Row],[Cantidad de Insumos]]</f>
        <v>#REF!</v>
      </c>
      <c r="U2278" s="414">
        <v>239301</v>
      </c>
      <c r="V2278" s="328" t="s">
        <v>926</v>
      </c>
      <c r="W2278" s="420"/>
    </row>
    <row r="2279" spans="2:23" ht="18.75" hidden="1" customHeight="1" x14ac:dyDescent="0.2">
      <c r="B2279" s="419" t="e">
        <f>IF(Tabla46[[#This Row],[Tipos de Acciones]]="","",CONCATENATE(Tabla46[[#This Row],[POA]],".",Tabla46[[#This Row],[SRS]],".",Tabla46[[#This Row],[AREA]],".",Tabla46[[#This Row],[TIPO]]))</f>
        <v>#REF!</v>
      </c>
      <c r="C2279" s="419" t="e">
        <f>IF(Tabla46[[#This Row],[Tipos de Acciones]]="","",'Formulario PPGR1'!#REF!)</f>
        <v>#REF!</v>
      </c>
      <c r="D2279" s="419" t="e">
        <f>IF(Tabla46[[#This Row],[Tipos de Acciones]]="","",'Formulario PPGR1'!#REF!)</f>
        <v>#REF!</v>
      </c>
      <c r="E2279" s="419" t="e">
        <f>IF(Tabla46[[#This Row],[Tipos de Acciones]]="","",'Formulario PPGR1'!#REF!)</f>
        <v>#REF!</v>
      </c>
      <c r="F2279" s="419" t="e">
        <f>IF(Tabla46[[#This Row],[Tipos de Acciones]]="","",'Formulario PPGR1'!#REF!)</f>
        <v>#REF!</v>
      </c>
      <c r="G2279" s="416" t="s">
        <v>936</v>
      </c>
      <c r="H2279" s="416" t="s">
        <v>2221</v>
      </c>
      <c r="I2279" s="417" t="s">
        <v>2227</v>
      </c>
      <c r="J2279" s="416" t="s">
        <v>2227</v>
      </c>
      <c r="K2279" s="418" t="s">
        <v>2228</v>
      </c>
      <c r="L2279" s="416" t="s">
        <v>469</v>
      </c>
      <c r="M2279" s="316" t="s">
        <v>2353</v>
      </c>
      <c r="N2279" s="316" t="s">
        <v>1156</v>
      </c>
      <c r="O2279" s="415" t="s">
        <v>2200</v>
      </c>
      <c r="P2279" s="318" t="s">
        <v>1156</v>
      </c>
      <c r="Q2279" s="293" t="s">
        <v>2201</v>
      </c>
      <c r="R2279" s="293">
        <v>1</v>
      </c>
      <c r="S2279" s="517">
        <v>12836.04</v>
      </c>
      <c r="T2279" s="520" t="e">
        <f>+[1]!Tabla46[[#This Row],[Precio Unitario]]*[1]!Tabla46[[#This Row],[Cantidad de Insumos]]</f>
        <v>#REF!</v>
      </c>
      <c r="U2279" s="414">
        <v>239301</v>
      </c>
      <c r="V2279" s="328" t="s">
        <v>926</v>
      </c>
      <c r="W2279" s="420"/>
    </row>
    <row r="2280" spans="2:23" ht="18.75" customHeight="1" x14ac:dyDescent="0.2">
      <c r="B2280" s="419" t="e">
        <f>IF(Tabla46[[#This Row],[Tipos de Acciones]]="","",CONCATENATE(Tabla46[[#This Row],[POA]],".",Tabla46[[#This Row],[SRS]],".",Tabla46[[#This Row],[AREA]],".",Tabla46[[#This Row],[TIPO]]))</f>
        <v>#REF!</v>
      </c>
      <c r="C2280" s="419" t="e">
        <f>IF(Tabla46[[#This Row],[Tipos de Acciones]]="","",'Formulario PPGR1'!#REF!)</f>
        <v>#REF!</v>
      </c>
      <c r="D2280" s="419" t="e">
        <f>IF(Tabla46[[#This Row],[Tipos de Acciones]]="","",'Formulario PPGR1'!#REF!)</f>
        <v>#REF!</v>
      </c>
      <c r="E2280" s="419" t="e">
        <f>IF(Tabla46[[#This Row],[Tipos de Acciones]]="","",'Formulario PPGR1'!#REF!)</f>
        <v>#REF!</v>
      </c>
      <c r="F2280" s="419" t="e">
        <f>IF(Tabla46[[#This Row],[Tipos de Acciones]]="","",'Formulario PPGR1'!#REF!)</f>
        <v>#REF!</v>
      </c>
      <c r="G2280" s="416" t="s">
        <v>936</v>
      </c>
      <c r="H2280" s="416" t="s">
        <v>2221</v>
      </c>
      <c r="I2280" s="417" t="s">
        <v>2229</v>
      </c>
      <c r="J2280" s="416" t="s">
        <v>2229</v>
      </c>
      <c r="K2280" s="418" t="s">
        <v>2230</v>
      </c>
      <c r="L2280" s="416" t="s">
        <v>469</v>
      </c>
      <c r="M2280" s="316" t="s">
        <v>2353</v>
      </c>
      <c r="N2280" s="316" t="s">
        <v>1156</v>
      </c>
      <c r="O2280" s="415" t="s">
        <v>2200</v>
      </c>
      <c r="P2280" s="318" t="s">
        <v>1156</v>
      </c>
      <c r="Q2280" s="293" t="s">
        <v>2201</v>
      </c>
      <c r="R2280" s="293">
        <v>1</v>
      </c>
      <c r="S2280" s="517">
        <v>180000</v>
      </c>
      <c r="T2280" s="520" t="e">
        <f>+[1]!Tabla46[[#This Row],[Precio Unitario]]*[1]!Tabla46[[#This Row],[Cantidad de Insumos]]</f>
        <v>#REF!</v>
      </c>
      <c r="U2280" s="414">
        <v>263101</v>
      </c>
      <c r="V2280" s="328" t="s">
        <v>926</v>
      </c>
      <c r="W2280" s="420"/>
    </row>
    <row r="2281" spans="2:23" ht="18.75" hidden="1" customHeight="1" x14ac:dyDescent="0.2">
      <c r="B2281" s="419" t="e">
        <f>IF(Tabla46[[#This Row],[Tipos de Acciones]]="","",CONCATENATE(Tabla46[[#This Row],[POA]],".",Tabla46[[#This Row],[SRS]],".",Tabla46[[#This Row],[AREA]],".",Tabla46[[#This Row],[TIPO]]))</f>
        <v>#REF!</v>
      </c>
      <c r="C2281" s="419" t="e">
        <f>IF(Tabla46[[#This Row],[Tipos de Acciones]]="","",'Formulario PPGR1'!#REF!)</f>
        <v>#REF!</v>
      </c>
      <c r="D2281" s="419" t="e">
        <f>IF(Tabla46[[#This Row],[Tipos de Acciones]]="","",'Formulario PPGR1'!#REF!)</f>
        <v>#REF!</v>
      </c>
      <c r="E2281" s="419" t="e">
        <f>IF(Tabla46[[#This Row],[Tipos de Acciones]]="","",'Formulario PPGR1'!#REF!)</f>
        <v>#REF!</v>
      </c>
      <c r="F2281" s="419" t="e">
        <f>IF(Tabla46[[#This Row],[Tipos de Acciones]]="","",'Formulario PPGR1'!#REF!)</f>
        <v>#REF!</v>
      </c>
      <c r="G2281" s="416" t="s">
        <v>934</v>
      </c>
      <c r="H2281" s="416" t="s">
        <v>2206</v>
      </c>
      <c r="I2281" s="417" t="s">
        <v>2212</v>
      </c>
      <c r="J2281" s="416" t="s">
        <v>2212</v>
      </c>
      <c r="K2281" s="418" t="s">
        <v>2213</v>
      </c>
      <c r="L2281" s="416" t="s">
        <v>469</v>
      </c>
      <c r="M2281" s="316" t="s">
        <v>2353</v>
      </c>
      <c r="N2281" s="316" t="s">
        <v>1156</v>
      </c>
      <c r="O2281" s="415" t="s">
        <v>2200</v>
      </c>
      <c r="P2281" s="318" t="s">
        <v>1156</v>
      </c>
      <c r="Q2281" s="293" t="s">
        <v>2201</v>
      </c>
      <c r="R2281" s="293">
        <v>3</v>
      </c>
      <c r="S2281" s="517">
        <v>5000</v>
      </c>
      <c r="T2281" s="520" t="e">
        <f>+[1]!Tabla46[[#This Row],[Precio Unitario]]*[1]!Tabla46[[#This Row],[Cantidad de Insumos]]</f>
        <v>#REF!</v>
      </c>
      <c r="U2281" s="414">
        <v>261301</v>
      </c>
      <c r="V2281" s="328" t="s">
        <v>926</v>
      </c>
      <c r="W2281" s="420"/>
    </row>
    <row r="2282" spans="2:23" ht="18.75" hidden="1" customHeight="1" x14ac:dyDescent="0.2">
      <c r="B2282" s="419" t="e">
        <f>IF(Tabla46[[#This Row],[Tipos de Acciones]]="","",CONCATENATE(Tabla46[[#This Row],[POA]],".",Tabla46[[#This Row],[SRS]],".",Tabla46[[#This Row],[AREA]],".",Tabla46[[#This Row],[TIPO]]))</f>
        <v>#REF!</v>
      </c>
      <c r="C2282" s="419" t="e">
        <f>IF(Tabla46[[#This Row],[Tipos de Acciones]]="","",'Formulario PPGR1'!#REF!)</f>
        <v>#REF!</v>
      </c>
      <c r="D2282" s="419" t="e">
        <f>IF(Tabla46[[#This Row],[Tipos de Acciones]]="","",'Formulario PPGR1'!#REF!)</f>
        <v>#REF!</v>
      </c>
      <c r="E2282" s="419" t="e">
        <f>IF(Tabla46[[#This Row],[Tipos de Acciones]]="","",'Formulario PPGR1'!#REF!)</f>
        <v>#REF!</v>
      </c>
      <c r="F2282" s="419" t="e">
        <f>IF(Tabla46[[#This Row],[Tipos de Acciones]]="","",'Formulario PPGR1'!#REF!)</f>
        <v>#REF!</v>
      </c>
      <c r="G2282" s="416" t="s">
        <v>936</v>
      </c>
      <c r="H2282" s="416" t="s">
        <v>2215</v>
      </c>
      <c r="I2282" s="417" t="s">
        <v>2216</v>
      </c>
      <c r="J2282" s="416" t="s">
        <v>2216</v>
      </c>
      <c r="K2282" s="418" t="s">
        <v>2217</v>
      </c>
      <c r="L2282" s="416" t="s">
        <v>469</v>
      </c>
      <c r="M2282" s="316" t="s">
        <v>2353</v>
      </c>
      <c r="N2282" s="316" t="s">
        <v>1156</v>
      </c>
      <c r="O2282" s="415" t="s">
        <v>2200</v>
      </c>
      <c r="P2282" s="318" t="s">
        <v>1156</v>
      </c>
      <c r="Q2282" s="293" t="s">
        <v>2201</v>
      </c>
      <c r="R2282" s="293">
        <v>1</v>
      </c>
      <c r="S2282" s="517">
        <v>15000</v>
      </c>
      <c r="T2282" s="520" t="e">
        <f>+[1]!Tabla46[[#This Row],[Precio Unitario]]*[1]!Tabla46[[#This Row],[Cantidad de Insumos]]</f>
        <v>#REF!</v>
      </c>
      <c r="U2282" s="414">
        <v>239601</v>
      </c>
      <c r="V2282" s="328" t="s">
        <v>926</v>
      </c>
      <c r="W2282" s="420"/>
    </row>
    <row r="2283" spans="2:23" ht="18.75" hidden="1" customHeight="1" x14ac:dyDescent="0.2">
      <c r="B2283" s="419" t="e">
        <f>IF(Tabla46[[#This Row],[Tipos de Acciones]]="","",CONCATENATE(Tabla46[[#This Row],[POA]],".",Tabla46[[#This Row],[SRS]],".",Tabla46[[#This Row],[AREA]],".",Tabla46[[#This Row],[TIPO]]))</f>
        <v>#REF!</v>
      </c>
      <c r="C2283" s="419" t="e">
        <f>IF(Tabla46[[#This Row],[Tipos de Acciones]]="","",'Formulario PPGR1'!#REF!)</f>
        <v>#REF!</v>
      </c>
      <c r="D2283" s="419" t="e">
        <f>IF(Tabla46[[#This Row],[Tipos de Acciones]]="","",'Formulario PPGR1'!#REF!)</f>
        <v>#REF!</v>
      </c>
      <c r="E2283" s="419" t="e">
        <f>IF(Tabla46[[#This Row],[Tipos de Acciones]]="","",'Formulario PPGR1'!#REF!)</f>
        <v>#REF!</v>
      </c>
      <c r="F2283" s="419" t="e">
        <f>IF(Tabla46[[#This Row],[Tipos de Acciones]]="","",'Formulario PPGR1'!#REF!)</f>
        <v>#REF!</v>
      </c>
      <c r="G2283" s="416" t="s">
        <v>936</v>
      </c>
      <c r="H2283" s="416" t="s">
        <v>2221</v>
      </c>
      <c r="I2283" s="417" t="s">
        <v>2236</v>
      </c>
      <c r="J2283" s="416" t="s">
        <v>2236</v>
      </c>
      <c r="K2283" s="418" t="s">
        <v>2240</v>
      </c>
      <c r="L2283" s="416" t="s">
        <v>469</v>
      </c>
      <c r="M2283" s="316" t="s">
        <v>2354</v>
      </c>
      <c r="N2283" s="316" t="s">
        <v>1156</v>
      </c>
      <c r="O2283" s="415" t="s">
        <v>2200</v>
      </c>
      <c r="P2283" s="318" t="s">
        <v>1156</v>
      </c>
      <c r="Q2283" s="293" t="s">
        <v>2201</v>
      </c>
      <c r="R2283" s="293">
        <v>2</v>
      </c>
      <c r="S2283" s="517">
        <v>4500</v>
      </c>
      <c r="T2283" s="520" t="e">
        <f>+[1]!Tabla46[[#This Row],[Precio Unitario]]*[1]!Tabla46[[#This Row],[Cantidad de Insumos]]</f>
        <v>#REF!</v>
      </c>
      <c r="U2283" s="414">
        <v>239301</v>
      </c>
      <c r="V2283" s="328" t="s">
        <v>926</v>
      </c>
      <c r="W2283" s="420"/>
    </row>
    <row r="2284" spans="2:23" ht="18.75" hidden="1" customHeight="1" x14ac:dyDescent="0.2">
      <c r="B2284" s="419" t="e">
        <f>IF(Tabla46[[#This Row],[Tipos de Acciones]]="","",CONCATENATE(Tabla46[[#This Row],[POA]],".",Tabla46[[#This Row],[SRS]],".",Tabla46[[#This Row],[AREA]],".",Tabla46[[#This Row],[TIPO]]))</f>
        <v>#REF!</v>
      </c>
      <c r="C2284" s="419" t="e">
        <f>IF(Tabla46[[#This Row],[Tipos de Acciones]]="","",'Formulario PPGR1'!#REF!)</f>
        <v>#REF!</v>
      </c>
      <c r="D2284" s="419" t="e">
        <f>IF(Tabla46[[#This Row],[Tipos de Acciones]]="","",'Formulario PPGR1'!#REF!)</f>
        <v>#REF!</v>
      </c>
      <c r="E2284" s="419" t="e">
        <f>IF(Tabla46[[#This Row],[Tipos de Acciones]]="","",'Formulario PPGR1'!#REF!)</f>
        <v>#REF!</v>
      </c>
      <c r="F2284" s="419" t="e">
        <f>IF(Tabla46[[#This Row],[Tipos de Acciones]]="","",'Formulario PPGR1'!#REF!)</f>
        <v>#REF!</v>
      </c>
      <c r="G2284" s="416" t="s">
        <v>936</v>
      </c>
      <c r="H2284" s="416" t="s">
        <v>2221</v>
      </c>
      <c r="I2284" s="417" t="s">
        <v>2241</v>
      </c>
      <c r="J2284" s="416" t="s">
        <v>2241</v>
      </c>
      <c r="K2284" s="418" t="s">
        <v>2242</v>
      </c>
      <c r="L2284" s="416" t="s">
        <v>469</v>
      </c>
      <c r="M2284" s="316" t="s">
        <v>2354</v>
      </c>
      <c r="N2284" s="316" t="s">
        <v>1156</v>
      </c>
      <c r="O2284" s="415" t="s">
        <v>2200</v>
      </c>
      <c r="P2284" s="318" t="s">
        <v>1156</v>
      </c>
      <c r="Q2284" s="293" t="s">
        <v>2201</v>
      </c>
      <c r="R2284" s="293">
        <v>2</v>
      </c>
      <c r="S2284" s="517">
        <v>980</v>
      </c>
      <c r="T2284" s="520" t="e">
        <f>+[1]!Tabla46[[#This Row],[Precio Unitario]]*[1]!Tabla46[[#This Row],[Cantidad de Insumos]]</f>
        <v>#REF!</v>
      </c>
      <c r="U2284" s="414">
        <v>239301</v>
      </c>
      <c r="V2284" s="328" t="s">
        <v>926</v>
      </c>
      <c r="W2284" s="420"/>
    </row>
    <row r="2285" spans="2:23" ht="18.75" hidden="1" customHeight="1" x14ac:dyDescent="0.2">
      <c r="B2285" s="419" t="e">
        <f>IF(Tabla46[[#This Row],[Tipos de Acciones]]="","",CONCATENATE(Tabla46[[#This Row],[POA]],".",Tabla46[[#This Row],[SRS]],".",Tabla46[[#This Row],[AREA]],".",Tabla46[[#This Row],[TIPO]]))</f>
        <v>#REF!</v>
      </c>
      <c r="C2285" s="419" t="e">
        <f>IF(Tabla46[[#This Row],[Tipos de Acciones]]="","",'Formulario PPGR1'!#REF!)</f>
        <v>#REF!</v>
      </c>
      <c r="D2285" s="419" t="e">
        <f>IF(Tabla46[[#This Row],[Tipos de Acciones]]="","",'Formulario PPGR1'!#REF!)</f>
        <v>#REF!</v>
      </c>
      <c r="E2285" s="419" t="e">
        <f>IF(Tabla46[[#This Row],[Tipos de Acciones]]="","",'Formulario PPGR1'!#REF!)</f>
        <v>#REF!</v>
      </c>
      <c r="F2285" s="419" t="e">
        <f>IF(Tabla46[[#This Row],[Tipos de Acciones]]="","",'Formulario PPGR1'!#REF!)</f>
        <v>#REF!</v>
      </c>
      <c r="G2285" s="416" t="s">
        <v>936</v>
      </c>
      <c r="H2285" s="416" t="s">
        <v>2221</v>
      </c>
      <c r="I2285" s="417" t="s">
        <v>2241</v>
      </c>
      <c r="J2285" s="416" t="s">
        <v>2241</v>
      </c>
      <c r="K2285" s="418" t="s">
        <v>2243</v>
      </c>
      <c r="L2285" s="416" t="s">
        <v>469</v>
      </c>
      <c r="M2285" s="316" t="s">
        <v>2354</v>
      </c>
      <c r="N2285" s="316" t="s">
        <v>1156</v>
      </c>
      <c r="O2285" s="415" t="s">
        <v>2200</v>
      </c>
      <c r="P2285" s="318" t="s">
        <v>1156</v>
      </c>
      <c r="Q2285" s="293" t="s">
        <v>2201</v>
      </c>
      <c r="R2285" s="293">
        <v>2</v>
      </c>
      <c r="S2285" s="517">
        <v>3520</v>
      </c>
      <c r="T2285" s="520" t="e">
        <f>+[1]!Tabla46[[#This Row],[Precio Unitario]]*[1]!Tabla46[[#This Row],[Cantidad de Insumos]]</f>
        <v>#REF!</v>
      </c>
      <c r="U2285" s="414">
        <v>239301</v>
      </c>
      <c r="V2285" s="328" t="s">
        <v>926</v>
      </c>
      <c r="W2285" s="420"/>
    </row>
    <row r="2286" spans="2:23" ht="18.75" hidden="1" customHeight="1" x14ac:dyDescent="0.2">
      <c r="B2286" s="419" t="e">
        <f>IF(Tabla46[[#This Row],[Tipos de Acciones]]="","",CONCATENATE(Tabla46[[#This Row],[POA]],".",Tabla46[[#This Row],[SRS]],".",Tabla46[[#This Row],[AREA]],".",Tabla46[[#This Row],[TIPO]]))</f>
        <v>#REF!</v>
      </c>
      <c r="C2286" s="419" t="e">
        <f>IF(Tabla46[[#This Row],[Tipos de Acciones]]="","",'Formulario PPGR1'!#REF!)</f>
        <v>#REF!</v>
      </c>
      <c r="D2286" s="419" t="e">
        <f>IF(Tabla46[[#This Row],[Tipos de Acciones]]="","",'Formulario PPGR1'!#REF!)</f>
        <v>#REF!</v>
      </c>
      <c r="E2286" s="419" t="e">
        <f>IF(Tabla46[[#This Row],[Tipos de Acciones]]="","",'Formulario PPGR1'!#REF!)</f>
        <v>#REF!</v>
      </c>
      <c r="F2286" s="419" t="e">
        <f>IF(Tabla46[[#This Row],[Tipos de Acciones]]="","",'Formulario PPGR1'!#REF!)</f>
        <v>#REF!</v>
      </c>
      <c r="G2286" s="416" t="s">
        <v>936</v>
      </c>
      <c r="H2286" s="416" t="s">
        <v>2221</v>
      </c>
      <c r="I2286" s="417" t="s">
        <v>2244</v>
      </c>
      <c r="J2286" s="416" t="s">
        <v>2244</v>
      </c>
      <c r="K2286" s="418" t="s">
        <v>2245</v>
      </c>
      <c r="L2286" s="416" t="s">
        <v>469</v>
      </c>
      <c r="M2286" s="316" t="s">
        <v>2354</v>
      </c>
      <c r="N2286" s="316" t="s">
        <v>1156</v>
      </c>
      <c r="O2286" s="415" t="s">
        <v>2200</v>
      </c>
      <c r="P2286" s="318" t="s">
        <v>1156</v>
      </c>
      <c r="Q2286" s="293" t="s">
        <v>2201</v>
      </c>
      <c r="R2286" s="293">
        <v>1</v>
      </c>
      <c r="S2286" s="517">
        <v>14666.65</v>
      </c>
      <c r="T2286" s="520" t="e">
        <f>+[1]!Tabla46[[#This Row],[Precio Unitario]]*[1]!Tabla46[[#This Row],[Cantidad de Insumos]]</f>
        <v>#REF!</v>
      </c>
      <c r="U2286" s="414">
        <v>239601</v>
      </c>
      <c r="V2286" s="328" t="s">
        <v>926</v>
      </c>
      <c r="W2286" s="420"/>
    </row>
    <row r="2287" spans="2:23" ht="18.75" hidden="1" customHeight="1" x14ac:dyDescent="0.2">
      <c r="B2287" s="419" t="e">
        <f>IF(Tabla46[[#This Row],[Tipos de Acciones]]="","",CONCATENATE(Tabla46[[#This Row],[POA]],".",Tabla46[[#This Row],[SRS]],".",Tabla46[[#This Row],[AREA]],".",Tabla46[[#This Row],[TIPO]]))</f>
        <v>#REF!</v>
      </c>
      <c r="C2287" s="419" t="e">
        <f>IF(Tabla46[[#This Row],[Tipos de Acciones]]="","",'Formulario PPGR1'!#REF!)</f>
        <v>#REF!</v>
      </c>
      <c r="D2287" s="419" t="e">
        <f>IF(Tabla46[[#This Row],[Tipos de Acciones]]="","",'Formulario PPGR1'!#REF!)</f>
        <v>#REF!</v>
      </c>
      <c r="E2287" s="419" t="e">
        <f>IF(Tabla46[[#This Row],[Tipos de Acciones]]="","",'Formulario PPGR1'!#REF!)</f>
        <v>#REF!</v>
      </c>
      <c r="F2287" s="419" t="e">
        <f>IF(Tabla46[[#This Row],[Tipos de Acciones]]="","",'Formulario PPGR1'!#REF!)</f>
        <v>#REF!</v>
      </c>
      <c r="G2287" s="416" t="s">
        <v>936</v>
      </c>
      <c r="H2287" s="416" t="s">
        <v>2221</v>
      </c>
      <c r="I2287" s="417" t="s">
        <v>2246</v>
      </c>
      <c r="J2287" s="416" t="s">
        <v>2246</v>
      </c>
      <c r="K2287" s="418" t="s">
        <v>2247</v>
      </c>
      <c r="L2287" s="416" t="s">
        <v>469</v>
      </c>
      <c r="M2287" s="316" t="s">
        <v>2354</v>
      </c>
      <c r="N2287" s="316" t="s">
        <v>1156</v>
      </c>
      <c r="O2287" s="415" t="s">
        <v>2200</v>
      </c>
      <c r="P2287" s="318" t="s">
        <v>1156</v>
      </c>
      <c r="Q2287" s="293" t="s">
        <v>2201</v>
      </c>
      <c r="R2287" s="293">
        <v>1</v>
      </c>
      <c r="S2287" s="517">
        <v>257712</v>
      </c>
      <c r="T2287" s="520" t="e">
        <f>+[1]!Tabla46[[#This Row],[Precio Unitario]]*[1]!Tabla46[[#This Row],[Cantidad de Insumos]]</f>
        <v>#REF!</v>
      </c>
      <c r="U2287" s="414">
        <v>261401</v>
      </c>
      <c r="V2287" s="328" t="s">
        <v>926</v>
      </c>
      <c r="W2287" s="420"/>
    </row>
    <row r="2288" spans="2:23" ht="18.75" hidden="1" customHeight="1" x14ac:dyDescent="0.2">
      <c r="B2288" s="419" t="e">
        <f>IF(Tabla46[[#This Row],[Tipos de Acciones]]="","",CONCATENATE(Tabla46[[#This Row],[POA]],".",Tabla46[[#This Row],[SRS]],".",Tabla46[[#This Row],[AREA]],".",Tabla46[[#This Row],[TIPO]]))</f>
        <v>#REF!</v>
      </c>
      <c r="C2288" s="419" t="e">
        <f>IF(Tabla46[[#This Row],[Tipos de Acciones]]="","",'Formulario PPGR1'!#REF!)</f>
        <v>#REF!</v>
      </c>
      <c r="D2288" s="419" t="e">
        <f>IF(Tabla46[[#This Row],[Tipos de Acciones]]="","",'Formulario PPGR1'!#REF!)</f>
        <v>#REF!</v>
      </c>
      <c r="E2288" s="419" t="e">
        <f>IF(Tabla46[[#This Row],[Tipos de Acciones]]="","",'Formulario PPGR1'!#REF!)</f>
        <v>#REF!</v>
      </c>
      <c r="F2288" s="419" t="e">
        <f>IF(Tabla46[[#This Row],[Tipos de Acciones]]="","",'Formulario PPGR1'!#REF!)</f>
        <v>#REF!</v>
      </c>
      <c r="G2288" s="416" t="s">
        <v>936</v>
      </c>
      <c r="H2288" s="416" t="s">
        <v>2209</v>
      </c>
      <c r="I2288" s="417" t="s">
        <v>2200</v>
      </c>
      <c r="J2288" s="416" t="s">
        <v>2248</v>
      </c>
      <c r="K2288" s="418" t="s">
        <v>2248</v>
      </c>
      <c r="L2288" s="416" t="s">
        <v>469</v>
      </c>
      <c r="M2288" s="316" t="s">
        <v>2354</v>
      </c>
      <c r="N2288" s="316" t="s">
        <v>1156</v>
      </c>
      <c r="O2288" s="415" t="s">
        <v>2200</v>
      </c>
      <c r="P2288" s="318" t="s">
        <v>1156</v>
      </c>
      <c r="Q2288" s="293" t="s">
        <v>2201</v>
      </c>
      <c r="R2288" s="293">
        <v>1</v>
      </c>
      <c r="S2288" s="517">
        <v>30000</v>
      </c>
      <c r="T2288" s="520" t="e">
        <f>+[1]!Tabla46[[#This Row],[Precio Unitario]]*[1]!Tabla46[[#This Row],[Cantidad de Insumos]]</f>
        <v>#REF!</v>
      </c>
      <c r="U2288" s="414">
        <v>265801</v>
      </c>
      <c r="V2288" s="328" t="s">
        <v>926</v>
      </c>
      <c r="W2288" s="420"/>
    </row>
    <row r="2289" spans="2:23" ht="18.75" hidden="1" customHeight="1" x14ac:dyDescent="0.2">
      <c r="B2289" s="419" t="e">
        <f>IF(Tabla46[[#This Row],[Tipos de Acciones]]="","",CONCATENATE(Tabla46[[#This Row],[POA]],".",Tabla46[[#This Row],[SRS]],".",Tabla46[[#This Row],[AREA]],".",Tabla46[[#This Row],[TIPO]]))</f>
        <v>#REF!</v>
      </c>
      <c r="C2289" s="419" t="e">
        <f>IF(Tabla46[[#This Row],[Tipos de Acciones]]="","",'Formulario PPGR1'!#REF!)</f>
        <v>#REF!</v>
      </c>
      <c r="D2289" s="419" t="e">
        <f>IF(Tabla46[[#This Row],[Tipos de Acciones]]="","",'Formulario PPGR1'!#REF!)</f>
        <v>#REF!</v>
      </c>
      <c r="E2289" s="419" t="e">
        <f>IF(Tabla46[[#This Row],[Tipos de Acciones]]="","",'Formulario PPGR1'!#REF!)</f>
        <v>#REF!</v>
      </c>
      <c r="F2289" s="419" t="e">
        <f>IF(Tabla46[[#This Row],[Tipos de Acciones]]="","",'Formulario PPGR1'!#REF!)</f>
        <v>#REF!</v>
      </c>
      <c r="G2289" s="416" t="s">
        <v>934</v>
      </c>
      <c r="H2289" s="416" t="s">
        <v>2209</v>
      </c>
      <c r="I2289" s="417" t="s">
        <v>2200</v>
      </c>
      <c r="J2289" s="416" t="s">
        <v>2248</v>
      </c>
      <c r="K2289" s="418" t="s">
        <v>2248</v>
      </c>
      <c r="L2289" s="416" t="s">
        <v>469</v>
      </c>
      <c r="M2289" s="316" t="s">
        <v>2354</v>
      </c>
      <c r="N2289" s="316" t="s">
        <v>1156</v>
      </c>
      <c r="O2289" s="415" t="s">
        <v>2200</v>
      </c>
      <c r="P2289" s="318" t="s">
        <v>1156</v>
      </c>
      <c r="Q2289" s="293" t="s">
        <v>2201</v>
      </c>
      <c r="R2289" s="293">
        <v>3</v>
      </c>
      <c r="S2289" s="517">
        <v>5000</v>
      </c>
      <c r="T2289" s="520" t="e">
        <f>+[1]!Tabla46[[#This Row],[Precio Unitario]]*[1]!Tabla46[[#This Row],[Cantidad de Insumos]]</f>
        <v>#REF!</v>
      </c>
      <c r="U2289" s="414">
        <v>265801</v>
      </c>
      <c r="V2289" s="328" t="s">
        <v>926</v>
      </c>
      <c r="W2289" s="420"/>
    </row>
    <row r="2290" spans="2:23" ht="18.75" hidden="1" customHeight="1" x14ac:dyDescent="0.2">
      <c r="B2290" s="419" t="e">
        <f>IF(Tabla46[[#This Row],[Tipos de Acciones]]="","",CONCATENATE(Tabla46[[#This Row],[POA]],".",Tabla46[[#This Row],[SRS]],".",Tabla46[[#This Row],[AREA]],".",Tabla46[[#This Row],[TIPO]]))</f>
        <v>#REF!</v>
      </c>
      <c r="C2290" s="419" t="e">
        <f>IF(Tabla46[[#This Row],[Tipos de Acciones]]="","",'Formulario PPGR1'!#REF!)</f>
        <v>#REF!</v>
      </c>
      <c r="D2290" s="419" t="e">
        <f>IF(Tabla46[[#This Row],[Tipos de Acciones]]="","",'Formulario PPGR1'!#REF!)</f>
        <v>#REF!</v>
      </c>
      <c r="E2290" s="419" t="e">
        <f>IF(Tabla46[[#This Row],[Tipos de Acciones]]="","",'Formulario PPGR1'!#REF!)</f>
        <v>#REF!</v>
      </c>
      <c r="F2290" s="419" t="e">
        <f>IF(Tabla46[[#This Row],[Tipos de Acciones]]="","",'Formulario PPGR1'!#REF!)</f>
        <v>#REF!</v>
      </c>
      <c r="G2290" s="416" t="s">
        <v>936</v>
      </c>
      <c r="H2290" s="416" t="s">
        <v>2221</v>
      </c>
      <c r="I2290" s="417" t="s">
        <v>2233</v>
      </c>
      <c r="J2290" s="416" t="s">
        <v>2234</v>
      </c>
      <c r="K2290" s="418" t="s">
        <v>2235</v>
      </c>
      <c r="L2290" s="416" t="s">
        <v>469</v>
      </c>
      <c r="M2290" s="316" t="s">
        <v>2354</v>
      </c>
      <c r="N2290" s="316" t="s">
        <v>1156</v>
      </c>
      <c r="O2290" s="415" t="s">
        <v>2200</v>
      </c>
      <c r="P2290" s="318" t="s">
        <v>1156</v>
      </c>
      <c r="Q2290" s="293" t="s">
        <v>2201</v>
      </c>
      <c r="R2290" s="293">
        <v>1</v>
      </c>
      <c r="S2290" s="517">
        <v>8270</v>
      </c>
      <c r="T2290" s="520" t="e">
        <f>+[1]!Tabla46[[#This Row],[Precio Unitario]]*[1]!Tabla46[[#This Row],[Cantidad de Insumos]]</f>
        <v>#REF!</v>
      </c>
      <c r="U2290" s="414">
        <v>239301</v>
      </c>
      <c r="V2290" s="328" t="s">
        <v>926</v>
      </c>
      <c r="W2290" s="420"/>
    </row>
    <row r="2291" spans="2:23" ht="18.75" hidden="1" customHeight="1" x14ac:dyDescent="0.2">
      <c r="B2291" s="419" t="e">
        <f>IF(Tabla46[[#This Row],[Tipos de Acciones]]="","",CONCATENATE(Tabla46[[#This Row],[POA]],".",Tabla46[[#This Row],[SRS]],".",Tabla46[[#This Row],[AREA]],".",Tabla46[[#This Row],[TIPO]]))</f>
        <v>#REF!</v>
      </c>
      <c r="C2291" s="419" t="e">
        <f>IF(Tabla46[[#This Row],[Tipos de Acciones]]="","",'Formulario PPGR1'!#REF!)</f>
        <v>#REF!</v>
      </c>
      <c r="D2291" s="419" t="e">
        <f>IF(Tabla46[[#This Row],[Tipos de Acciones]]="","",'Formulario PPGR1'!#REF!)</f>
        <v>#REF!</v>
      </c>
      <c r="E2291" s="419" t="e">
        <f>IF(Tabla46[[#This Row],[Tipos de Acciones]]="","",'Formulario PPGR1'!#REF!)</f>
        <v>#REF!</v>
      </c>
      <c r="F2291" s="419" t="e">
        <f>IF(Tabla46[[#This Row],[Tipos de Acciones]]="","",'Formulario PPGR1'!#REF!)</f>
        <v>#REF!</v>
      </c>
      <c r="G2291" s="416" t="s">
        <v>936</v>
      </c>
      <c r="H2291" s="416" t="s">
        <v>2221</v>
      </c>
      <c r="I2291" s="417" t="s">
        <v>2233</v>
      </c>
      <c r="J2291" s="416" t="s">
        <v>2234</v>
      </c>
      <c r="K2291" s="418" t="s">
        <v>2251</v>
      </c>
      <c r="L2291" s="416" t="s">
        <v>469</v>
      </c>
      <c r="M2291" s="316" t="s">
        <v>2354</v>
      </c>
      <c r="N2291" s="316" t="s">
        <v>1156</v>
      </c>
      <c r="O2291" s="415" t="s">
        <v>2200</v>
      </c>
      <c r="P2291" s="318" t="s">
        <v>1156</v>
      </c>
      <c r="Q2291" s="293" t="s">
        <v>2201</v>
      </c>
      <c r="R2291" s="293">
        <v>1</v>
      </c>
      <c r="S2291" s="517">
        <v>8270</v>
      </c>
      <c r="T2291" s="520" t="e">
        <f>+[1]!Tabla46[[#This Row],[Precio Unitario]]*[1]!Tabla46[[#This Row],[Cantidad de Insumos]]</f>
        <v>#REF!</v>
      </c>
      <c r="U2291" s="414">
        <v>261301</v>
      </c>
      <c r="V2291" s="328" t="s">
        <v>926</v>
      </c>
      <c r="W2291" s="420"/>
    </row>
    <row r="2292" spans="2:23" ht="18.75" hidden="1" customHeight="1" x14ac:dyDescent="0.2">
      <c r="B2292" s="419" t="e">
        <f>IF(Tabla46[[#This Row],[Tipos de Acciones]]="","",CONCATENATE(Tabla46[[#This Row],[POA]],".",Tabla46[[#This Row],[SRS]],".",Tabla46[[#This Row],[AREA]],".",Tabla46[[#This Row],[TIPO]]))</f>
        <v>#REF!</v>
      </c>
      <c r="C2292" s="419" t="e">
        <f>IF(Tabla46[[#This Row],[Tipos de Acciones]]="","",'Formulario PPGR1'!#REF!)</f>
        <v>#REF!</v>
      </c>
      <c r="D2292" s="419" t="e">
        <f>IF(Tabla46[[#This Row],[Tipos de Acciones]]="","",'Formulario PPGR1'!#REF!)</f>
        <v>#REF!</v>
      </c>
      <c r="E2292" s="419" t="e">
        <f>IF(Tabla46[[#This Row],[Tipos de Acciones]]="","",'Formulario PPGR1'!#REF!)</f>
        <v>#REF!</v>
      </c>
      <c r="F2292" s="419" t="e">
        <f>IF(Tabla46[[#This Row],[Tipos de Acciones]]="","",'Formulario PPGR1'!#REF!)</f>
        <v>#REF!</v>
      </c>
      <c r="G2292" s="416" t="s">
        <v>936</v>
      </c>
      <c r="H2292" s="416" t="s">
        <v>2206</v>
      </c>
      <c r="I2292" s="417" t="s">
        <v>2212</v>
      </c>
      <c r="J2292" s="416" t="s">
        <v>2212</v>
      </c>
      <c r="K2292" s="418" t="s">
        <v>2213</v>
      </c>
      <c r="L2292" s="416" t="s">
        <v>469</v>
      </c>
      <c r="M2292" s="316" t="s">
        <v>2354</v>
      </c>
      <c r="N2292" s="316" t="s">
        <v>1156</v>
      </c>
      <c r="O2292" s="415" t="s">
        <v>2200</v>
      </c>
      <c r="P2292" s="318" t="s">
        <v>1156</v>
      </c>
      <c r="Q2292" s="293" t="s">
        <v>2201</v>
      </c>
      <c r="R2292" s="293">
        <v>1</v>
      </c>
      <c r="S2292" s="517">
        <v>56050</v>
      </c>
      <c r="T2292" s="520" t="e">
        <f>+[1]!Tabla46[[#This Row],[Precio Unitario]]*[1]!Tabla46[[#This Row],[Cantidad de Insumos]]</f>
        <v>#REF!</v>
      </c>
      <c r="U2292" s="414">
        <v>261301</v>
      </c>
      <c r="V2292" s="328" t="s">
        <v>926</v>
      </c>
      <c r="W2292" s="420"/>
    </row>
    <row r="2293" spans="2:23" ht="18.75" hidden="1" customHeight="1" x14ac:dyDescent="0.2">
      <c r="B2293" s="419" t="e">
        <f>IF(Tabla46[[#This Row],[Tipos de Acciones]]="","",CONCATENATE(Tabla46[[#This Row],[POA]],".",Tabla46[[#This Row],[SRS]],".",Tabla46[[#This Row],[AREA]],".",Tabla46[[#This Row],[TIPO]]))</f>
        <v>#REF!</v>
      </c>
      <c r="C2293" s="419" t="e">
        <f>IF(Tabla46[[#This Row],[Tipos de Acciones]]="","",'Formulario PPGR1'!#REF!)</f>
        <v>#REF!</v>
      </c>
      <c r="D2293" s="419" t="e">
        <f>IF(Tabla46[[#This Row],[Tipos de Acciones]]="","",'Formulario PPGR1'!#REF!)</f>
        <v>#REF!</v>
      </c>
      <c r="E2293" s="419" t="e">
        <f>IF(Tabla46[[#This Row],[Tipos de Acciones]]="","",'Formulario PPGR1'!#REF!)</f>
        <v>#REF!</v>
      </c>
      <c r="F2293" s="419" t="e">
        <f>IF(Tabla46[[#This Row],[Tipos de Acciones]]="","",'Formulario PPGR1'!#REF!)</f>
        <v>#REF!</v>
      </c>
      <c r="G2293" s="416" t="s">
        <v>934</v>
      </c>
      <c r="H2293" s="416" t="s">
        <v>2206</v>
      </c>
      <c r="I2293" s="417" t="s">
        <v>2212</v>
      </c>
      <c r="J2293" s="416" t="s">
        <v>2212</v>
      </c>
      <c r="K2293" s="418" t="s">
        <v>2213</v>
      </c>
      <c r="L2293" s="416" t="s">
        <v>469</v>
      </c>
      <c r="M2293" s="316" t="s">
        <v>2354</v>
      </c>
      <c r="N2293" s="316" t="s">
        <v>1156</v>
      </c>
      <c r="O2293" s="415" t="s">
        <v>2200</v>
      </c>
      <c r="P2293" s="318" t="s">
        <v>1156</v>
      </c>
      <c r="Q2293" s="293" t="s">
        <v>2201</v>
      </c>
      <c r="R2293" s="293">
        <v>3</v>
      </c>
      <c r="S2293" s="517">
        <v>5000</v>
      </c>
      <c r="T2293" s="520" t="e">
        <f>+[1]!Tabla46[[#This Row],[Precio Unitario]]*[1]!Tabla46[[#This Row],[Cantidad de Insumos]]</f>
        <v>#REF!</v>
      </c>
      <c r="U2293" s="414">
        <v>239601</v>
      </c>
      <c r="V2293" s="328" t="s">
        <v>926</v>
      </c>
      <c r="W2293" s="420"/>
    </row>
    <row r="2294" spans="2:23" ht="18.75" hidden="1" customHeight="1" x14ac:dyDescent="0.2">
      <c r="B2294" s="419" t="e">
        <f>IF(Tabla46[[#This Row],[Tipos de Acciones]]="","",CONCATENATE(Tabla46[[#This Row],[POA]],".",Tabla46[[#This Row],[SRS]],".",Tabla46[[#This Row],[AREA]],".",Tabla46[[#This Row],[TIPO]]))</f>
        <v>#REF!</v>
      </c>
      <c r="C2294" s="419" t="e">
        <f>IF(Tabla46[[#This Row],[Tipos de Acciones]]="","",'Formulario PPGR1'!#REF!)</f>
        <v>#REF!</v>
      </c>
      <c r="D2294" s="419" t="e">
        <f>IF(Tabla46[[#This Row],[Tipos de Acciones]]="","",'Formulario PPGR1'!#REF!)</f>
        <v>#REF!</v>
      </c>
      <c r="E2294" s="419" t="e">
        <f>IF(Tabla46[[#This Row],[Tipos de Acciones]]="","",'Formulario PPGR1'!#REF!)</f>
        <v>#REF!</v>
      </c>
      <c r="F2294" s="419" t="e">
        <f>IF(Tabla46[[#This Row],[Tipos de Acciones]]="","",'Formulario PPGR1'!#REF!)</f>
        <v>#REF!</v>
      </c>
      <c r="G2294" s="416" t="s">
        <v>936</v>
      </c>
      <c r="H2294" s="416" t="s">
        <v>2215</v>
      </c>
      <c r="I2294" s="417" t="s">
        <v>2216</v>
      </c>
      <c r="J2294" s="416" t="s">
        <v>2216</v>
      </c>
      <c r="K2294" s="418" t="s">
        <v>2217</v>
      </c>
      <c r="L2294" s="416" t="s">
        <v>469</v>
      </c>
      <c r="M2294" s="316" t="s">
        <v>2354</v>
      </c>
      <c r="N2294" s="316" t="s">
        <v>1156</v>
      </c>
      <c r="O2294" s="415" t="s">
        <v>2200</v>
      </c>
      <c r="P2294" s="318" t="s">
        <v>1156</v>
      </c>
      <c r="Q2294" s="293" t="s">
        <v>2201</v>
      </c>
      <c r="R2294" s="293">
        <v>1</v>
      </c>
      <c r="S2294" s="517">
        <v>15000</v>
      </c>
      <c r="T2294" s="520" t="e">
        <f>+[1]!Tabla46[[#This Row],[Precio Unitario]]*[1]!Tabla46[[#This Row],[Cantidad de Insumos]]</f>
        <v>#REF!</v>
      </c>
      <c r="U2294" s="414">
        <v>239601</v>
      </c>
      <c r="V2294" s="328" t="s">
        <v>926</v>
      </c>
      <c r="W2294" s="420"/>
    </row>
    <row r="2295" spans="2:23" ht="18.75" hidden="1" customHeight="1" x14ac:dyDescent="0.2">
      <c r="B2295" s="419" t="e">
        <f>IF(Tabla46[[#This Row],[Tipos de Acciones]]="","",CONCATENATE(Tabla46[[#This Row],[POA]],".",Tabla46[[#This Row],[SRS]],".",Tabla46[[#This Row],[AREA]],".",Tabla46[[#This Row],[TIPO]]))</f>
        <v>#REF!</v>
      </c>
      <c r="C2295" s="419" t="e">
        <f>IF(Tabla46[[#This Row],[Tipos de Acciones]]="","",'Formulario PPGR1'!#REF!)</f>
        <v>#REF!</v>
      </c>
      <c r="D2295" s="419" t="e">
        <f>IF(Tabla46[[#This Row],[Tipos de Acciones]]="","",'Formulario PPGR1'!#REF!)</f>
        <v>#REF!</v>
      </c>
      <c r="E2295" s="419" t="e">
        <f>IF(Tabla46[[#This Row],[Tipos de Acciones]]="","",'Formulario PPGR1'!#REF!)</f>
        <v>#REF!</v>
      </c>
      <c r="F2295" s="419" t="e">
        <f>IF(Tabla46[[#This Row],[Tipos de Acciones]]="","",'Formulario PPGR1'!#REF!)</f>
        <v>#REF!</v>
      </c>
      <c r="G2295" s="416" t="s">
        <v>936</v>
      </c>
      <c r="H2295" s="416" t="s">
        <v>2218</v>
      </c>
      <c r="I2295" s="417" t="s">
        <v>2219</v>
      </c>
      <c r="J2295" s="416" t="s">
        <v>2219</v>
      </c>
      <c r="K2295" s="418" t="s">
        <v>2220</v>
      </c>
      <c r="L2295" s="416" t="s">
        <v>469</v>
      </c>
      <c r="M2295" s="316" t="s">
        <v>2354</v>
      </c>
      <c r="N2295" s="316" t="s">
        <v>1156</v>
      </c>
      <c r="O2295" s="415" t="s">
        <v>2200</v>
      </c>
      <c r="P2295" s="318" t="s">
        <v>1156</v>
      </c>
      <c r="Q2295" s="293" t="s">
        <v>2201</v>
      </c>
      <c r="R2295" s="293">
        <v>2</v>
      </c>
      <c r="S2295" s="517">
        <v>8600</v>
      </c>
      <c r="T2295" s="520" t="e">
        <f>+[1]!Tabla46[[#This Row],[Precio Unitario]]*[1]!Tabla46[[#This Row],[Cantidad de Insumos]]</f>
        <v>#REF!</v>
      </c>
      <c r="U2295" s="414">
        <v>239601</v>
      </c>
      <c r="V2295" s="328" t="s">
        <v>926</v>
      </c>
      <c r="W2295" s="420"/>
    </row>
    <row r="2296" spans="2:23" ht="18.75" hidden="1" customHeight="1" x14ac:dyDescent="0.2">
      <c r="B2296" s="419" t="e">
        <f>IF(Tabla46[[#This Row],[Tipos de Acciones]]="","",CONCATENATE(Tabla46[[#This Row],[POA]],".",Tabla46[[#This Row],[SRS]],".",Tabla46[[#This Row],[AREA]],".",Tabla46[[#This Row],[TIPO]]))</f>
        <v>#REF!</v>
      </c>
      <c r="C2296" s="419" t="e">
        <f>IF(Tabla46[[#This Row],[Tipos de Acciones]]="","",'Formulario PPGR1'!#REF!)</f>
        <v>#REF!</v>
      </c>
      <c r="D2296" s="419" t="e">
        <f>IF(Tabla46[[#This Row],[Tipos de Acciones]]="","",'Formulario PPGR1'!#REF!)</f>
        <v>#REF!</v>
      </c>
      <c r="E2296" s="419" t="e">
        <f>IF(Tabla46[[#This Row],[Tipos de Acciones]]="","",'Formulario PPGR1'!#REF!)</f>
        <v>#REF!</v>
      </c>
      <c r="F2296" s="419" t="e">
        <f>IF(Tabla46[[#This Row],[Tipos de Acciones]]="","",'Formulario PPGR1'!#REF!)</f>
        <v>#REF!</v>
      </c>
      <c r="G2296" s="416" t="s">
        <v>936</v>
      </c>
      <c r="H2296" s="416" t="s">
        <v>2221</v>
      </c>
      <c r="I2296" s="417" t="s">
        <v>2222</v>
      </c>
      <c r="J2296" s="416" t="s">
        <v>2222</v>
      </c>
      <c r="K2296" s="418" t="s">
        <v>2223</v>
      </c>
      <c r="L2296" s="416" t="s">
        <v>469</v>
      </c>
      <c r="M2296" s="316" t="s">
        <v>2354</v>
      </c>
      <c r="N2296" s="316" t="s">
        <v>1156</v>
      </c>
      <c r="O2296" s="415" t="s">
        <v>2200</v>
      </c>
      <c r="P2296" s="318" t="s">
        <v>1156</v>
      </c>
      <c r="Q2296" s="293" t="s">
        <v>2201</v>
      </c>
      <c r="R2296" s="293">
        <v>2</v>
      </c>
      <c r="S2296" s="517">
        <v>43660</v>
      </c>
      <c r="T2296" s="520" t="e">
        <f>+[1]!Tabla46[[#This Row],[Precio Unitario]]*[1]!Tabla46[[#This Row],[Cantidad de Insumos]]</f>
        <v>#REF!</v>
      </c>
      <c r="U2296" s="414">
        <v>261901</v>
      </c>
      <c r="V2296" s="328" t="s">
        <v>926</v>
      </c>
      <c r="W2296" s="420"/>
    </row>
    <row r="2297" spans="2:23" ht="18.75" hidden="1" customHeight="1" x14ac:dyDescent="0.2">
      <c r="B2297" s="419" t="e">
        <f>IF(Tabla46[[#This Row],[Tipos de Acciones]]="","",CONCATENATE(Tabla46[[#This Row],[POA]],".",Tabla46[[#This Row],[SRS]],".",Tabla46[[#This Row],[AREA]],".",Tabla46[[#This Row],[TIPO]]))</f>
        <v>#REF!</v>
      </c>
      <c r="C2297" s="419" t="e">
        <f>IF(Tabla46[[#This Row],[Tipos de Acciones]]="","",'Formulario PPGR1'!#REF!)</f>
        <v>#REF!</v>
      </c>
      <c r="D2297" s="419" t="e">
        <f>IF(Tabla46[[#This Row],[Tipos de Acciones]]="","",'Formulario PPGR1'!#REF!)</f>
        <v>#REF!</v>
      </c>
      <c r="E2297" s="419" t="e">
        <f>IF(Tabla46[[#This Row],[Tipos de Acciones]]="","",'Formulario PPGR1'!#REF!)</f>
        <v>#REF!</v>
      </c>
      <c r="F2297" s="419" t="e">
        <f>IF(Tabla46[[#This Row],[Tipos de Acciones]]="","",'Formulario PPGR1'!#REF!)</f>
        <v>#REF!</v>
      </c>
      <c r="G2297" s="416" t="s">
        <v>936</v>
      </c>
      <c r="H2297" s="416" t="s">
        <v>2221</v>
      </c>
      <c r="I2297" s="417" t="s">
        <v>2236</v>
      </c>
      <c r="J2297" s="416" t="s">
        <v>2236</v>
      </c>
      <c r="K2297" s="418" t="s">
        <v>2237</v>
      </c>
      <c r="L2297" s="416" t="s">
        <v>469</v>
      </c>
      <c r="M2297" s="316" t="s">
        <v>2354</v>
      </c>
      <c r="N2297" s="316" t="s">
        <v>1156</v>
      </c>
      <c r="O2297" s="415" t="s">
        <v>2200</v>
      </c>
      <c r="P2297" s="318" t="s">
        <v>1156</v>
      </c>
      <c r="Q2297" s="293" t="s">
        <v>2201</v>
      </c>
      <c r="R2297" s="293">
        <v>2</v>
      </c>
      <c r="S2297" s="517">
        <v>15733.33</v>
      </c>
      <c r="T2297" s="520" t="e">
        <f>+[1]!Tabla46[[#This Row],[Precio Unitario]]*[1]!Tabla46[[#This Row],[Cantidad de Insumos]]</f>
        <v>#REF!</v>
      </c>
      <c r="U2297" s="414">
        <v>239301</v>
      </c>
      <c r="V2297" s="328" t="s">
        <v>926</v>
      </c>
      <c r="W2297" s="420"/>
    </row>
    <row r="2298" spans="2:23" ht="18.75" hidden="1" customHeight="1" x14ac:dyDescent="0.2">
      <c r="B2298" s="419" t="e">
        <f>IF(Tabla46[[#This Row],[Tipos de Acciones]]="","",CONCATENATE(Tabla46[[#This Row],[POA]],".",Tabla46[[#This Row],[SRS]],".",Tabla46[[#This Row],[AREA]],".",Tabla46[[#This Row],[TIPO]]))</f>
        <v>#REF!</v>
      </c>
      <c r="C2298" s="419" t="e">
        <f>IF(Tabla46[[#This Row],[Tipos de Acciones]]="","",'Formulario PPGR1'!#REF!)</f>
        <v>#REF!</v>
      </c>
      <c r="D2298" s="419" t="e">
        <f>IF(Tabla46[[#This Row],[Tipos de Acciones]]="","",'Formulario PPGR1'!#REF!)</f>
        <v>#REF!</v>
      </c>
      <c r="E2298" s="419" t="e">
        <f>IF(Tabla46[[#This Row],[Tipos de Acciones]]="","",'Formulario PPGR1'!#REF!)</f>
        <v>#REF!</v>
      </c>
      <c r="F2298" s="419" t="e">
        <f>IF(Tabla46[[#This Row],[Tipos de Acciones]]="","",'Formulario PPGR1'!#REF!)</f>
        <v>#REF!</v>
      </c>
      <c r="G2298" s="416" t="s">
        <v>936</v>
      </c>
      <c r="H2298" s="416" t="s">
        <v>2221</v>
      </c>
      <c r="I2298" s="417" t="s">
        <v>2236</v>
      </c>
      <c r="J2298" s="416" t="s">
        <v>2236</v>
      </c>
      <c r="K2298" s="418" t="s">
        <v>2238</v>
      </c>
      <c r="L2298" s="416" t="s">
        <v>469</v>
      </c>
      <c r="M2298" s="316" t="s">
        <v>2354</v>
      </c>
      <c r="N2298" s="316" t="s">
        <v>1156</v>
      </c>
      <c r="O2298" s="415" t="s">
        <v>2200</v>
      </c>
      <c r="P2298" s="318" t="s">
        <v>1156</v>
      </c>
      <c r="Q2298" s="293" t="s">
        <v>2201</v>
      </c>
      <c r="R2298" s="293">
        <v>2</v>
      </c>
      <c r="S2298" s="517">
        <v>4500</v>
      </c>
      <c r="T2298" s="520" t="e">
        <f>+[1]!Tabla46[[#This Row],[Precio Unitario]]*[1]!Tabla46[[#This Row],[Cantidad de Insumos]]</f>
        <v>#REF!</v>
      </c>
      <c r="U2298" s="414">
        <v>239301</v>
      </c>
      <c r="V2298" s="328" t="s">
        <v>926</v>
      </c>
      <c r="W2298" s="420"/>
    </row>
    <row r="2299" spans="2:23" ht="18.75" customHeight="1" x14ac:dyDescent="0.2">
      <c r="B2299" s="419" t="e">
        <f>IF(Tabla46[[#This Row],[Tipos de Acciones]]="","",CONCATENATE(Tabla46[[#This Row],[POA]],".",Tabla46[[#This Row],[SRS]],".",Tabla46[[#This Row],[AREA]],".",Tabla46[[#This Row],[TIPO]]))</f>
        <v>#REF!</v>
      </c>
      <c r="C2299" s="419" t="e">
        <f>IF(Tabla46[[#This Row],[Tipos de Acciones]]="","",'Formulario PPGR1'!#REF!)</f>
        <v>#REF!</v>
      </c>
      <c r="D2299" s="419" t="e">
        <f>IF(Tabla46[[#This Row],[Tipos de Acciones]]="","",'Formulario PPGR1'!#REF!)</f>
        <v>#REF!</v>
      </c>
      <c r="E2299" s="419" t="e">
        <f>IF(Tabla46[[#This Row],[Tipos de Acciones]]="","",'Formulario PPGR1'!#REF!)</f>
        <v>#REF!</v>
      </c>
      <c r="F2299" s="419" t="e">
        <f>IF(Tabla46[[#This Row],[Tipos de Acciones]]="","",'Formulario PPGR1'!#REF!)</f>
        <v>#REF!</v>
      </c>
      <c r="G2299" s="416" t="s">
        <v>936</v>
      </c>
      <c r="H2299" s="416" t="s">
        <v>2221</v>
      </c>
      <c r="I2299" s="417" t="s">
        <v>2236</v>
      </c>
      <c r="J2299" s="416" t="s">
        <v>2236</v>
      </c>
      <c r="K2299" s="418" t="s">
        <v>2239</v>
      </c>
      <c r="L2299" s="416" t="s">
        <v>469</v>
      </c>
      <c r="M2299" s="316" t="s">
        <v>2354</v>
      </c>
      <c r="N2299" s="316" t="s">
        <v>1156</v>
      </c>
      <c r="O2299" s="415" t="s">
        <v>2200</v>
      </c>
      <c r="P2299" s="318" t="s">
        <v>1156</v>
      </c>
      <c r="Q2299" s="293" t="s">
        <v>2201</v>
      </c>
      <c r="R2299" s="293">
        <v>2</v>
      </c>
      <c r="S2299" s="517">
        <v>15733.33</v>
      </c>
      <c r="T2299" s="520" t="e">
        <f>+[1]!Tabla46[[#This Row],[Precio Unitario]]*[1]!Tabla46[[#This Row],[Cantidad de Insumos]]</f>
        <v>#REF!</v>
      </c>
      <c r="U2299" s="414">
        <v>263101</v>
      </c>
      <c r="V2299" s="328" t="s">
        <v>926</v>
      </c>
      <c r="W2299" s="420"/>
    </row>
    <row r="2300" spans="2:23" ht="18.75" hidden="1" customHeight="1" x14ac:dyDescent="0.2">
      <c r="B2300" s="419" t="e">
        <f>IF(Tabla46[[#This Row],[Tipos de Acciones]]="","",CONCATENATE(Tabla46[[#This Row],[POA]],".",Tabla46[[#This Row],[SRS]],".",Tabla46[[#This Row],[AREA]],".",Tabla46[[#This Row],[TIPO]]))</f>
        <v>#REF!</v>
      </c>
      <c r="C2300" s="419" t="e">
        <f>IF(Tabla46[[#This Row],[Tipos de Acciones]]="","",'Formulario PPGR1'!#REF!)</f>
        <v>#REF!</v>
      </c>
      <c r="D2300" s="419" t="e">
        <f>IF(Tabla46[[#This Row],[Tipos de Acciones]]="","",'Formulario PPGR1'!#REF!)</f>
        <v>#REF!</v>
      </c>
      <c r="E2300" s="419" t="e">
        <f>IF(Tabla46[[#This Row],[Tipos de Acciones]]="","",'Formulario PPGR1'!#REF!)</f>
        <v>#REF!</v>
      </c>
      <c r="F2300" s="419" t="e">
        <f>IF(Tabla46[[#This Row],[Tipos de Acciones]]="","",'Formulario PPGR1'!#REF!)</f>
        <v>#REF!</v>
      </c>
      <c r="G2300" s="416" t="s">
        <v>936</v>
      </c>
      <c r="H2300" s="416" t="s">
        <v>2221</v>
      </c>
      <c r="I2300" s="417" t="s">
        <v>2224</v>
      </c>
      <c r="J2300" s="416" t="s">
        <v>2224</v>
      </c>
      <c r="K2300" s="418" t="s">
        <v>2225</v>
      </c>
      <c r="L2300" s="416" t="s">
        <v>469</v>
      </c>
      <c r="M2300" s="316" t="s">
        <v>2354</v>
      </c>
      <c r="N2300" s="316" t="s">
        <v>1156</v>
      </c>
      <c r="O2300" s="415" t="s">
        <v>2200</v>
      </c>
      <c r="P2300" s="318" t="s">
        <v>1156</v>
      </c>
      <c r="Q2300" s="293" t="s">
        <v>2201</v>
      </c>
      <c r="R2300" s="293">
        <v>1</v>
      </c>
      <c r="S2300" s="517">
        <v>44333.33</v>
      </c>
      <c r="T2300" s="520" t="e">
        <f>+[1]!Tabla46[[#This Row],[Precio Unitario]]*[1]!Tabla46[[#This Row],[Cantidad de Insumos]]</f>
        <v>#REF!</v>
      </c>
      <c r="U2300" s="414">
        <v>261301</v>
      </c>
      <c r="V2300" s="328" t="s">
        <v>926</v>
      </c>
      <c r="W2300" s="420"/>
    </row>
    <row r="2301" spans="2:23" ht="18.75" hidden="1" customHeight="1" x14ac:dyDescent="0.2">
      <c r="B2301" s="419" t="e">
        <f>IF(Tabla46[[#This Row],[Tipos de Acciones]]="","",CONCATENATE(Tabla46[[#This Row],[POA]],".",Tabla46[[#This Row],[SRS]],".",Tabla46[[#This Row],[AREA]],".",Tabla46[[#This Row],[TIPO]]))</f>
        <v>#REF!</v>
      </c>
      <c r="C2301" s="419" t="e">
        <f>IF(Tabla46[[#This Row],[Tipos de Acciones]]="","",'Formulario PPGR1'!#REF!)</f>
        <v>#REF!</v>
      </c>
      <c r="D2301" s="419" t="e">
        <f>IF(Tabla46[[#This Row],[Tipos de Acciones]]="","",'Formulario PPGR1'!#REF!)</f>
        <v>#REF!</v>
      </c>
      <c r="E2301" s="419" t="e">
        <f>IF(Tabla46[[#This Row],[Tipos de Acciones]]="","",'Formulario PPGR1'!#REF!)</f>
        <v>#REF!</v>
      </c>
      <c r="F2301" s="419" t="e">
        <f>IF(Tabla46[[#This Row],[Tipos de Acciones]]="","",'Formulario PPGR1'!#REF!)</f>
        <v>#REF!</v>
      </c>
      <c r="G2301" s="416" t="s">
        <v>936</v>
      </c>
      <c r="H2301" s="416" t="s">
        <v>2221</v>
      </c>
      <c r="I2301" s="417" t="s">
        <v>2222</v>
      </c>
      <c r="J2301" s="416" t="s">
        <v>2222</v>
      </c>
      <c r="K2301" s="418" t="s">
        <v>2226</v>
      </c>
      <c r="L2301" s="416" t="s">
        <v>469</v>
      </c>
      <c r="M2301" s="316" t="s">
        <v>2354</v>
      </c>
      <c r="N2301" s="316" t="s">
        <v>1156</v>
      </c>
      <c r="O2301" s="415" t="s">
        <v>2200</v>
      </c>
      <c r="P2301" s="318" t="s">
        <v>1156</v>
      </c>
      <c r="Q2301" s="293" t="s">
        <v>2201</v>
      </c>
      <c r="R2301" s="293">
        <v>1</v>
      </c>
      <c r="S2301" s="517">
        <v>104465.4</v>
      </c>
      <c r="T2301" s="520" t="e">
        <f>+[1]!Tabla46[[#This Row],[Precio Unitario]]*[1]!Tabla46[[#This Row],[Cantidad de Insumos]]</f>
        <v>#REF!</v>
      </c>
      <c r="U2301" s="414">
        <v>239301</v>
      </c>
      <c r="V2301" s="328" t="s">
        <v>926</v>
      </c>
      <c r="W2301" s="420"/>
    </row>
    <row r="2302" spans="2:23" ht="18.75" hidden="1" customHeight="1" x14ac:dyDescent="0.2">
      <c r="B2302" s="419" t="e">
        <f>IF(Tabla46[[#This Row],[Tipos de Acciones]]="","",CONCATENATE(Tabla46[[#This Row],[POA]],".",Tabla46[[#This Row],[SRS]],".",Tabla46[[#This Row],[AREA]],".",Tabla46[[#This Row],[TIPO]]))</f>
        <v>#REF!</v>
      </c>
      <c r="C2302" s="419" t="e">
        <f>IF(Tabla46[[#This Row],[Tipos de Acciones]]="","",'Formulario PPGR1'!#REF!)</f>
        <v>#REF!</v>
      </c>
      <c r="D2302" s="419" t="e">
        <f>IF(Tabla46[[#This Row],[Tipos de Acciones]]="","",'Formulario PPGR1'!#REF!)</f>
        <v>#REF!</v>
      </c>
      <c r="E2302" s="419" t="e">
        <f>IF(Tabla46[[#This Row],[Tipos de Acciones]]="","",'Formulario PPGR1'!#REF!)</f>
        <v>#REF!</v>
      </c>
      <c r="F2302" s="419" t="e">
        <f>IF(Tabla46[[#This Row],[Tipos de Acciones]]="","",'Formulario PPGR1'!#REF!)</f>
        <v>#REF!</v>
      </c>
      <c r="G2302" s="416" t="s">
        <v>936</v>
      </c>
      <c r="H2302" s="416" t="s">
        <v>2221</v>
      </c>
      <c r="I2302" s="417" t="s">
        <v>2227</v>
      </c>
      <c r="J2302" s="416" t="s">
        <v>2227</v>
      </c>
      <c r="K2302" s="418" t="s">
        <v>2228</v>
      </c>
      <c r="L2302" s="416" t="s">
        <v>469</v>
      </c>
      <c r="M2302" s="316" t="s">
        <v>2354</v>
      </c>
      <c r="N2302" s="316" t="s">
        <v>1156</v>
      </c>
      <c r="O2302" s="415" t="s">
        <v>2200</v>
      </c>
      <c r="P2302" s="318" t="s">
        <v>1156</v>
      </c>
      <c r="Q2302" s="293" t="s">
        <v>2201</v>
      </c>
      <c r="R2302" s="293">
        <v>1</v>
      </c>
      <c r="S2302" s="517">
        <v>12836.04</v>
      </c>
      <c r="T2302" s="520" t="e">
        <f>+[1]!Tabla46[[#This Row],[Precio Unitario]]*[1]!Tabla46[[#This Row],[Cantidad de Insumos]]</f>
        <v>#REF!</v>
      </c>
      <c r="U2302" s="414">
        <v>239301</v>
      </c>
      <c r="V2302" s="328" t="s">
        <v>926</v>
      </c>
      <c r="W2302" s="420"/>
    </row>
    <row r="2303" spans="2:23" ht="18.75" customHeight="1" x14ac:dyDescent="0.2">
      <c r="B2303" s="419" t="e">
        <f>IF(Tabla46[[#This Row],[Tipos de Acciones]]="","",CONCATENATE(Tabla46[[#This Row],[POA]],".",Tabla46[[#This Row],[SRS]],".",Tabla46[[#This Row],[AREA]],".",Tabla46[[#This Row],[TIPO]]))</f>
        <v>#REF!</v>
      </c>
      <c r="C2303" s="419" t="e">
        <f>IF(Tabla46[[#This Row],[Tipos de Acciones]]="","",'Formulario PPGR1'!#REF!)</f>
        <v>#REF!</v>
      </c>
      <c r="D2303" s="419" t="e">
        <f>IF(Tabla46[[#This Row],[Tipos de Acciones]]="","",'Formulario PPGR1'!#REF!)</f>
        <v>#REF!</v>
      </c>
      <c r="E2303" s="419" t="e">
        <f>IF(Tabla46[[#This Row],[Tipos de Acciones]]="","",'Formulario PPGR1'!#REF!)</f>
        <v>#REF!</v>
      </c>
      <c r="F2303" s="419" t="e">
        <f>IF(Tabla46[[#This Row],[Tipos de Acciones]]="","",'Formulario PPGR1'!#REF!)</f>
        <v>#REF!</v>
      </c>
      <c r="G2303" s="416" t="s">
        <v>936</v>
      </c>
      <c r="H2303" s="416" t="s">
        <v>2221</v>
      </c>
      <c r="I2303" s="417" t="s">
        <v>2229</v>
      </c>
      <c r="J2303" s="416" t="s">
        <v>2229</v>
      </c>
      <c r="K2303" s="418" t="s">
        <v>2230</v>
      </c>
      <c r="L2303" s="416" t="s">
        <v>469</v>
      </c>
      <c r="M2303" s="316" t="s">
        <v>2354</v>
      </c>
      <c r="N2303" s="316" t="s">
        <v>1156</v>
      </c>
      <c r="O2303" s="415" t="s">
        <v>2200</v>
      </c>
      <c r="P2303" s="318" t="s">
        <v>1156</v>
      </c>
      <c r="Q2303" s="293" t="s">
        <v>2201</v>
      </c>
      <c r="R2303" s="293">
        <v>1</v>
      </c>
      <c r="S2303" s="517">
        <v>180000</v>
      </c>
      <c r="T2303" s="520" t="e">
        <f>+[1]!Tabla46[[#This Row],[Precio Unitario]]*[1]!Tabla46[[#This Row],[Cantidad de Insumos]]</f>
        <v>#REF!</v>
      </c>
      <c r="U2303" s="414">
        <v>263101</v>
      </c>
      <c r="V2303" s="328" t="s">
        <v>926</v>
      </c>
      <c r="W2303" s="420"/>
    </row>
    <row r="2304" spans="2:23" ht="18.75" hidden="1" customHeight="1" x14ac:dyDescent="0.2">
      <c r="B2304" s="419" t="e">
        <f>IF(Tabla46[[#This Row],[Tipos de Acciones]]="","",CONCATENATE(Tabla46[[#This Row],[POA]],".",Tabla46[[#This Row],[SRS]],".",Tabla46[[#This Row],[AREA]],".",Tabla46[[#This Row],[TIPO]]))</f>
        <v>#REF!</v>
      </c>
      <c r="C2304" s="419" t="e">
        <f>IF(Tabla46[[#This Row],[Tipos de Acciones]]="","",'Formulario PPGR1'!#REF!)</f>
        <v>#REF!</v>
      </c>
      <c r="D2304" s="419" t="e">
        <f>IF(Tabla46[[#This Row],[Tipos de Acciones]]="","",'Formulario PPGR1'!#REF!)</f>
        <v>#REF!</v>
      </c>
      <c r="E2304" s="419" t="e">
        <f>IF(Tabla46[[#This Row],[Tipos de Acciones]]="","",'Formulario PPGR1'!#REF!)</f>
        <v>#REF!</v>
      </c>
      <c r="F2304" s="419" t="e">
        <f>IF(Tabla46[[#This Row],[Tipos de Acciones]]="","",'Formulario PPGR1'!#REF!)</f>
        <v>#REF!</v>
      </c>
      <c r="G2304" s="416" t="s">
        <v>936</v>
      </c>
      <c r="H2304" s="416" t="s">
        <v>2221</v>
      </c>
      <c r="I2304" s="417" t="s">
        <v>2231</v>
      </c>
      <c r="J2304" s="416" t="s">
        <v>2231</v>
      </c>
      <c r="K2304" s="418" t="s">
        <v>2232</v>
      </c>
      <c r="L2304" s="416" t="s">
        <v>469</v>
      </c>
      <c r="M2304" s="316" t="s">
        <v>2354</v>
      </c>
      <c r="N2304" s="316" t="s">
        <v>1156</v>
      </c>
      <c r="O2304" s="415" t="s">
        <v>2200</v>
      </c>
      <c r="P2304" s="318" t="s">
        <v>1156</v>
      </c>
      <c r="Q2304" s="293" t="s">
        <v>2201</v>
      </c>
      <c r="R2304" s="293">
        <v>2</v>
      </c>
      <c r="S2304" s="517">
        <v>32099.97</v>
      </c>
      <c r="T2304" s="520" t="e">
        <f>+[1]!Tabla46[[#This Row],[Precio Unitario]]*[1]!Tabla46[[#This Row],[Cantidad de Insumos]]</f>
        <v>#REF!</v>
      </c>
      <c r="U2304" s="414">
        <v>239301</v>
      </c>
      <c r="V2304" s="328" t="s">
        <v>926</v>
      </c>
      <c r="W2304" s="420"/>
    </row>
    <row r="2305" spans="2:23" ht="18.75" hidden="1" customHeight="1" x14ac:dyDescent="0.2">
      <c r="B2305" s="419" t="e">
        <f>IF(Tabla46[[#This Row],[Tipos de Acciones]]="","",CONCATENATE(Tabla46[[#This Row],[POA]],".",Tabla46[[#This Row],[SRS]],".",Tabla46[[#This Row],[AREA]],".",Tabla46[[#This Row],[TIPO]]))</f>
        <v>#REF!</v>
      </c>
      <c r="C2305" s="419" t="e">
        <f>IF(Tabla46[[#This Row],[Tipos de Acciones]]="","",'Formulario PPGR1'!#REF!)</f>
        <v>#REF!</v>
      </c>
      <c r="D2305" s="419" t="e">
        <f>IF(Tabla46[[#This Row],[Tipos de Acciones]]="","",'Formulario PPGR1'!#REF!)</f>
        <v>#REF!</v>
      </c>
      <c r="E2305" s="419" t="e">
        <f>IF(Tabla46[[#This Row],[Tipos de Acciones]]="","",'Formulario PPGR1'!#REF!)</f>
        <v>#REF!</v>
      </c>
      <c r="F2305" s="419" t="e">
        <f>IF(Tabla46[[#This Row],[Tipos de Acciones]]="","",'Formulario PPGR1'!#REF!)</f>
        <v>#REF!</v>
      </c>
      <c r="G2305" s="416" t="s">
        <v>936</v>
      </c>
      <c r="H2305" s="416" t="s">
        <v>2221</v>
      </c>
      <c r="I2305" s="417" t="s">
        <v>2236</v>
      </c>
      <c r="J2305" s="416" t="s">
        <v>2236</v>
      </c>
      <c r="K2305" s="418" t="s">
        <v>2240</v>
      </c>
      <c r="L2305" s="416" t="s">
        <v>469</v>
      </c>
      <c r="M2305" s="316" t="s">
        <v>2355</v>
      </c>
      <c r="N2305" s="316" t="s">
        <v>1156</v>
      </c>
      <c r="O2305" s="415" t="s">
        <v>2200</v>
      </c>
      <c r="P2305" s="318" t="s">
        <v>1156</v>
      </c>
      <c r="Q2305" s="293" t="s">
        <v>2201</v>
      </c>
      <c r="R2305" s="293">
        <v>2</v>
      </c>
      <c r="S2305" s="517">
        <v>4500</v>
      </c>
      <c r="T2305" s="520" t="e">
        <f>+[1]!Tabla46[[#This Row],[Precio Unitario]]*[1]!Tabla46[[#This Row],[Cantidad de Insumos]]</f>
        <v>#REF!</v>
      </c>
      <c r="U2305" s="414">
        <v>239301</v>
      </c>
      <c r="V2305" s="328" t="s">
        <v>926</v>
      </c>
      <c r="W2305" s="420"/>
    </row>
    <row r="2306" spans="2:23" ht="18.75" hidden="1" customHeight="1" x14ac:dyDescent="0.2">
      <c r="B2306" s="419" t="e">
        <f>IF(Tabla46[[#This Row],[Tipos de Acciones]]="","",CONCATENATE(Tabla46[[#This Row],[POA]],".",Tabla46[[#This Row],[SRS]],".",Tabla46[[#This Row],[AREA]],".",Tabla46[[#This Row],[TIPO]]))</f>
        <v>#REF!</v>
      </c>
      <c r="C2306" s="419" t="e">
        <f>IF(Tabla46[[#This Row],[Tipos de Acciones]]="","",'Formulario PPGR1'!#REF!)</f>
        <v>#REF!</v>
      </c>
      <c r="D2306" s="419" t="e">
        <f>IF(Tabla46[[#This Row],[Tipos de Acciones]]="","",'Formulario PPGR1'!#REF!)</f>
        <v>#REF!</v>
      </c>
      <c r="E2306" s="419" t="e">
        <f>IF(Tabla46[[#This Row],[Tipos de Acciones]]="","",'Formulario PPGR1'!#REF!)</f>
        <v>#REF!</v>
      </c>
      <c r="F2306" s="419" t="e">
        <f>IF(Tabla46[[#This Row],[Tipos de Acciones]]="","",'Formulario PPGR1'!#REF!)</f>
        <v>#REF!</v>
      </c>
      <c r="G2306" s="416" t="s">
        <v>936</v>
      </c>
      <c r="H2306" s="416" t="s">
        <v>2221</v>
      </c>
      <c r="I2306" s="417" t="s">
        <v>2241</v>
      </c>
      <c r="J2306" s="416" t="s">
        <v>2241</v>
      </c>
      <c r="K2306" s="418" t="s">
        <v>2242</v>
      </c>
      <c r="L2306" s="416" t="s">
        <v>469</v>
      </c>
      <c r="M2306" s="316" t="s">
        <v>2355</v>
      </c>
      <c r="N2306" s="316" t="s">
        <v>1156</v>
      </c>
      <c r="O2306" s="415" t="s">
        <v>2200</v>
      </c>
      <c r="P2306" s="318" t="s">
        <v>1156</v>
      </c>
      <c r="Q2306" s="293" t="s">
        <v>2201</v>
      </c>
      <c r="R2306" s="293">
        <v>2</v>
      </c>
      <c r="S2306" s="517">
        <v>980</v>
      </c>
      <c r="T2306" s="520" t="e">
        <f>+[1]!Tabla46[[#This Row],[Precio Unitario]]*[1]!Tabla46[[#This Row],[Cantidad de Insumos]]</f>
        <v>#REF!</v>
      </c>
      <c r="U2306" s="414">
        <v>239301</v>
      </c>
      <c r="V2306" s="328" t="s">
        <v>926</v>
      </c>
      <c r="W2306" s="420"/>
    </row>
    <row r="2307" spans="2:23" ht="18.75" hidden="1" customHeight="1" x14ac:dyDescent="0.2">
      <c r="B2307" s="419" t="e">
        <f>IF(Tabla46[[#This Row],[Tipos de Acciones]]="","",CONCATENATE(Tabla46[[#This Row],[POA]],".",Tabla46[[#This Row],[SRS]],".",Tabla46[[#This Row],[AREA]],".",Tabla46[[#This Row],[TIPO]]))</f>
        <v>#REF!</v>
      </c>
      <c r="C2307" s="419" t="e">
        <f>IF(Tabla46[[#This Row],[Tipos de Acciones]]="","",'Formulario PPGR1'!#REF!)</f>
        <v>#REF!</v>
      </c>
      <c r="D2307" s="419" t="e">
        <f>IF(Tabla46[[#This Row],[Tipos de Acciones]]="","",'Formulario PPGR1'!#REF!)</f>
        <v>#REF!</v>
      </c>
      <c r="E2307" s="419" t="e">
        <f>IF(Tabla46[[#This Row],[Tipos de Acciones]]="","",'Formulario PPGR1'!#REF!)</f>
        <v>#REF!</v>
      </c>
      <c r="F2307" s="419" t="e">
        <f>IF(Tabla46[[#This Row],[Tipos de Acciones]]="","",'Formulario PPGR1'!#REF!)</f>
        <v>#REF!</v>
      </c>
      <c r="G2307" s="416" t="s">
        <v>936</v>
      </c>
      <c r="H2307" s="416" t="s">
        <v>2221</v>
      </c>
      <c r="I2307" s="417" t="s">
        <v>2241</v>
      </c>
      <c r="J2307" s="416" t="s">
        <v>2241</v>
      </c>
      <c r="K2307" s="418" t="s">
        <v>2243</v>
      </c>
      <c r="L2307" s="416" t="s">
        <v>469</v>
      </c>
      <c r="M2307" s="316" t="s">
        <v>2355</v>
      </c>
      <c r="N2307" s="316" t="s">
        <v>1156</v>
      </c>
      <c r="O2307" s="415" t="s">
        <v>2200</v>
      </c>
      <c r="P2307" s="318" t="s">
        <v>1156</v>
      </c>
      <c r="Q2307" s="293" t="s">
        <v>2201</v>
      </c>
      <c r="R2307" s="293">
        <v>2</v>
      </c>
      <c r="S2307" s="517">
        <v>3520</v>
      </c>
      <c r="T2307" s="520" t="e">
        <f>+[1]!Tabla46[[#This Row],[Precio Unitario]]*[1]!Tabla46[[#This Row],[Cantidad de Insumos]]</f>
        <v>#REF!</v>
      </c>
      <c r="U2307" s="414">
        <v>239301</v>
      </c>
      <c r="V2307" s="328" t="s">
        <v>926</v>
      </c>
      <c r="W2307" s="420"/>
    </row>
    <row r="2308" spans="2:23" ht="18.75" hidden="1" customHeight="1" x14ac:dyDescent="0.2">
      <c r="B2308" s="419" t="e">
        <f>IF(Tabla46[[#This Row],[Tipos de Acciones]]="","",CONCATENATE(Tabla46[[#This Row],[POA]],".",Tabla46[[#This Row],[SRS]],".",Tabla46[[#This Row],[AREA]],".",Tabla46[[#This Row],[TIPO]]))</f>
        <v>#REF!</v>
      </c>
      <c r="C2308" s="419" t="e">
        <f>IF(Tabla46[[#This Row],[Tipos de Acciones]]="","",'Formulario PPGR1'!#REF!)</f>
        <v>#REF!</v>
      </c>
      <c r="D2308" s="419" t="e">
        <f>IF(Tabla46[[#This Row],[Tipos de Acciones]]="","",'Formulario PPGR1'!#REF!)</f>
        <v>#REF!</v>
      </c>
      <c r="E2308" s="419" t="e">
        <f>IF(Tabla46[[#This Row],[Tipos de Acciones]]="","",'Formulario PPGR1'!#REF!)</f>
        <v>#REF!</v>
      </c>
      <c r="F2308" s="419" t="e">
        <f>IF(Tabla46[[#This Row],[Tipos de Acciones]]="","",'Formulario PPGR1'!#REF!)</f>
        <v>#REF!</v>
      </c>
      <c r="G2308" s="416" t="s">
        <v>936</v>
      </c>
      <c r="H2308" s="416" t="s">
        <v>2221</v>
      </c>
      <c r="I2308" s="417" t="s">
        <v>2244</v>
      </c>
      <c r="J2308" s="416" t="s">
        <v>2244</v>
      </c>
      <c r="K2308" s="418" t="s">
        <v>2245</v>
      </c>
      <c r="L2308" s="416" t="s">
        <v>469</v>
      </c>
      <c r="M2308" s="316" t="s">
        <v>2355</v>
      </c>
      <c r="N2308" s="316" t="s">
        <v>1156</v>
      </c>
      <c r="O2308" s="415" t="s">
        <v>2200</v>
      </c>
      <c r="P2308" s="318" t="s">
        <v>1156</v>
      </c>
      <c r="Q2308" s="293" t="s">
        <v>2201</v>
      </c>
      <c r="R2308" s="293">
        <v>1</v>
      </c>
      <c r="S2308" s="517">
        <v>14666.65</v>
      </c>
      <c r="T2308" s="520" t="e">
        <f>+[1]!Tabla46[[#This Row],[Precio Unitario]]*[1]!Tabla46[[#This Row],[Cantidad de Insumos]]</f>
        <v>#REF!</v>
      </c>
      <c r="U2308" s="414">
        <v>239601</v>
      </c>
      <c r="V2308" s="328" t="s">
        <v>926</v>
      </c>
      <c r="W2308" s="420"/>
    </row>
    <row r="2309" spans="2:23" ht="18.75" hidden="1" customHeight="1" x14ac:dyDescent="0.2">
      <c r="B2309" s="419" t="e">
        <f>IF(Tabla46[[#This Row],[Tipos de Acciones]]="","",CONCATENATE(Tabla46[[#This Row],[POA]],".",Tabla46[[#This Row],[SRS]],".",Tabla46[[#This Row],[AREA]],".",Tabla46[[#This Row],[TIPO]]))</f>
        <v>#REF!</v>
      </c>
      <c r="C2309" s="419" t="e">
        <f>IF(Tabla46[[#This Row],[Tipos de Acciones]]="","",'Formulario PPGR1'!#REF!)</f>
        <v>#REF!</v>
      </c>
      <c r="D2309" s="419" t="e">
        <f>IF(Tabla46[[#This Row],[Tipos de Acciones]]="","",'Formulario PPGR1'!#REF!)</f>
        <v>#REF!</v>
      </c>
      <c r="E2309" s="419" t="e">
        <f>IF(Tabla46[[#This Row],[Tipos de Acciones]]="","",'Formulario PPGR1'!#REF!)</f>
        <v>#REF!</v>
      </c>
      <c r="F2309" s="419" t="e">
        <f>IF(Tabla46[[#This Row],[Tipos de Acciones]]="","",'Formulario PPGR1'!#REF!)</f>
        <v>#REF!</v>
      </c>
      <c r="G2309" s="416" t="s">
        <v>936</v>
      </c>
      <c r="H2309" s="416" t="s">
        <v>2221</v>
      </c>
      <c r="I2309" s="417" t="s">
        <v>2246</v>
      </c>
      <c r="J2309" s="416" t="s">
        <v>2246</v>
      </c>
      <c r="K2309" s="418" t="s">
        <v>2247</v>
      </c>
      <c r="L2309" s="416" t="s">
        <v>469</v>
      </c>
      <c r="M2309" s="316" t="s">
        <v>2355</v>
      </c>
      <c r="N2309" s="316" t="s">
        <v>1156</v>
      </c>
      <c r="O2309" s="415" t="s">
        <v>2200</v>
      </c>
      <c r="P2309" s="318" t="s">
        <v>1156</v>
      </c>
      <c r="Q2309" s="293" t="s">
        <v>2201</v>
      </c>
      <c r="R2309" s="293">
        <v>1</v>
      </c>
      <c r="S2309" s="517">
        <v>257712</v>
      </c>
      <c r="T2309" s="520" t="e">
        <f>+[1]!Tabla46[[#This Row],[Precio Unitario]]*[1]!Tabla46[[#This Row],[Cantidad de Insumos]]</f>
        <v>#REF!</v>
      </c>
      <c r="U2309" s="414">
        <v>261401</v>
      </c>
      <c r="V2309" s="328" t="s">
        <v>926</v>
      </c>
      <c r="W2309" s="420"/>
    </row>
    <row r="2310" spans="2:23" ht="18.75" hidden="1" customHeight="1" x14ac:dyDescent="0.2">
      <c r="B2310" s="419" t="e">
        <f>IF(Tabla46[[#This Row],[Tipos de Acciones]]="","",CONCATENATE(Tabla46[[#This Row],[POA]],".",Tabla46[[#This Row],[SRS]],".",Tabla46[[#This Row],[AREA]],".",Tabla46[[#This Row],[TIPO]]))</f>
        <v>#REF!</v>
      </c>
      <c r="C2310" s="419" t="e">
        <f>IF(Tabla46[[#This Row],[Tipos de Acciones]]="","",'Formulario PPGR1'!#REF!)</f>
        <v>#REF!</v>
      </c>
      <c r="D2310" s="419" t="e">
        <f>IF(Tabla46[[#This Row],[Tipos de Acciones]]="","",'Formulario PPGR1'!#REF!)</f>
        <v>#REF!</v>
      </c>
      <c r="E2310" s="419" t="e">
        <f>IF(Tabla46[[#This Row],[Tipos de Acciones]]="","",'Formulario PPGR1'!#REF!)</f>
        <v>#REF!</v>
      </c>
      <c r="F2310" s="419" t="e">
        <f>IF(Tabla46[[#This Row],[Tipos de Acciones]]="","",'Formulario PPGR1'!#REF!)</f>
        <v>#REF!</v>
      </c>
      <c r="G2310" s="416" t="s">
        <v>936</v>
      </c>
      <c r="H2310" s="416" t="s">
        <v>2209</v>
      </c>
      <c r="I2310" s="417" t="s">
        <v>2200</v>
      </c>
      <c r="J2310" s="416" t="s">
        <v>2248</v>
      </c>
      <c r="K2310" s="418" t="s">
        <v>2248</v>
      </c>
      <c r="L2310" s="416" t="s">
        <v>469</v>
      </c>
      <c r="M2310" s="316" t="s">
        <v>2355</v>
      </c>
      <c r="N2310" s="316" t="s">
        <v>1156</v>
      </c>
      <c r="O2310" s="415" t="s">
        <v>2200</v>
      </c>
      <c r="P2310" s="318" t="s">
        <v>1156</v>
      </c>
      <c r="Q2310" s="293" t="s">
        <v>2201</v>
      </c>
      <c r="R2310" s="293">
        <v>1</v>
      </c>
      <c r="S2310" s="517">
        <v>30000</v>
      </c>
      <c r="T2310" s="520" t="e">
        <f>+[1]!Tabla46[[#This Row],[Precio Unitario]]*[1]!Tabla46[[#This Row],[Cantidad de Insumos]]</f>
        <v>#REF!</v>
      </c>
      <c r="U2310" s="414">
        <v>265801</v>
      </c>
      <c r="V2310" s="328" t="s">
        <v>926</v>
      </c>
      <c r="W2310" s="420"/>
    </row>
    <row r="2311" spans="2:23" ht="18.75" hidden="1" customHeight="1" x14ac:dyDescent="0.2">
      <c r="B2311" s="419" t="e">
        <f>IF(Tabla46[[#This Row],[Tipos de Acciones]]="","",CONCATENATE(Tabla46[[#This Row],[POA]],".",Tabla46[[#This Row],[SRS]],".",Tabla46[[#This Row],[AREA]],".",Tabla46[[#This Row],[TIPO]]))</f>
        <v>#REF!</v>
      </c>
      <c r="C2311" s="419" t="e">
        <f>IF(Tabla46[[#This Row],[Tipos de Acciones]]="","",'Formulario PPGR1'!#REF!)</f>
        <v>#REF!</v>
      </c>
      <c r="D2311" s="419" t="e">
        <f>IF(Tabla46[[#This Row],[Tipos de Acciones]]="","",'Formulario PPGR1'!#REF!)</f>
        <v>#REF!</v>
      </c>
      <c r="E2311" s="419" t="e">
        <f>IF(Tabla46[[#This Row],[Tipos de Acciones]]="","",'Formulario PPGR1'!#REF!)</f>
        <v>#REF!</v>
      </c>
      <c r="F2311" s="419" t="e">
        <f>IF(Tabla46[[#This Row],[Tipos de Acciones]]="","",'Formulario PPGR1'!#REF!)</f>
        <v>#REF!</v>
      </c>
      <c r="G2311" s="416" t="s">
        <v>934</v>
      </c>
      <c r="H2311" s="416" t="s">
        <v>2209</v>
      </c>
      <c r="I2311" s="417" t="s">
        <v>2200</v>
      </c>
      <c r="J2311" s="416" t="s">
        <v>2248</v>
      </c>
      <c r="K2311" s="418" t="s">
        <v>2248</v>
      </c>
      <c r="L2311" s="416" t="s">
        <v>469</v>
      </c>
      <c r="M2311" s="316" t="s">
        <v>2355</v>
      </c>
      <c r="N2311" s="316" t="s">
        <v>1156</v>
      </c>
      <c r="O2311" s="415" t="s">
        <v>2200</v>
      </c>
      <c r="P2311" s="318" t="s">
        <v>1156</v>
      </c>
      <c r="Q2311" s="293" t="s">
        <v>2201</v>
      </c>
      <c r="R2311" s="293">
        <v>3</v>
      </c>
      <c r="S2311" s="517">
        <v>5000</v>
      </c>
      <c r="T2311" s="520" t="e">
        <f>+[1]!Tabla46[[#This Row],[Precio Unitario]]*[1]!Tabla46[[#This Row],[Cantidad de Insumos]]</f>
        <v>#REF!</v>
      </c>
      <c r="U2311" s="414">
        <v>265801</v>
      </c>
      <c r="V2311" s="328" t="s">
        <v>926</v>
      </c>
      <c r="W2311" s="420"/>
    </row>
    <row r="2312" spans="2:23" ht="18.75" hidden="1" customHeight="1" x14ac:dyDescent="0.2">
      <c r="B2312" s="419" t="e">
        <f>IF(Tabla46[[#This Row],[Tipos de Acciones]]="","",CONCATENATE(Tabla46[[#This Row],[POA]],".",Tabla46[[#This Row],[SRS]],".",Tabla46[[#This Row],[AREA]],".",Tabla46[[#This Row],[TIPO]]))</f>
        <v>#REF!</v>
      </c>
      <c r="C2312" s="419" t="e">
        <f>IF(Tabla46[[#This Row],[Tipos de Acciones]]="","",'Formulario PPGR1'!#REF!)</f>
        <v>#REF!</v>
      </c>
      <c r="D2312" s="419" t="e">
        <f>IF(Tabla46[[#This Row],[Tipos de Acciones]]="","",'Formulario PPGR1'!#REF!)</f>
        <v>#REF!</v>
      </c>
      <c r="E2312" s="419" t="e">
        <f>IF(Tabla46[[#This Row],[Tipos de Acciones]]="","",'Formulario PPGR1'!#REF!)</f>
        <v>#REF!</v>
      </c>
      <c r="F2312" s="419" t="e">
        <f>IF(Tabla46[[#This Row],[Tipos de Acciones]]="","",'Formulario PPGR1'!#REF!)</f>
        <v>#REF!</v>
      </c>
      <c r="G2312" s="416" t="s">
        <v>936</v>
      </c>
      <c r="H2312" s="416" t="s">
        <v>2221</v>
      </c>
      <c r="I2312" s="417" t="s">
        <v>2233</v>
      </c>
      <c r="J2312" s="416" t="s">
        <v>2234</v>
      </c>
      <c r="K2312" s="418" t="s">
        <v>2235</v>
      </c>
      <c r="L2312" s="416" t="s">
        <v>469</v>
      </c>
      <c r="M2312" s="316" t="s">
        <v>2355</v>
      </c>
      <c r="N2312" s="316" t="s">
        <v>1156</v>
      </c>
      <c r="O2312" s="415" t="s">
        <v>2200</v>
      </c>
      <c r="P2312" s="318" t="s">
        <v>1156</v>
      </c>
      <c r="Q2312" s="293" t="s">
        <v>2201</v>
      </c>
      <c r="R2312" s="293">
        <v>1</v>
      </c>
      <c r="S2312" s="517">
        <v>8270</v>
      </c>
      <c r="T2312" s="520" t="e">
        <f>+[1]!Tabla46[[#This Row],[Precio Unitario]]*[1]!Tabla46[[#This Row],[Cantidad de Insumos]]</f>
        <v>#REF!</v>
      </c>
      <c r="U2312" s="414">
        <v>239301</v>
      </c>
      <c r="V2312" s="328" t="s">
        <v>926</v>
      </c>
      <c r="W2312" s="420"/>
    </row>
    <row r="2313" spans="2:23" ht="18.75" hidden="1" customHeight="1" x14ac:dyDescent="0.2">
      <c r="B2313" s="419" t="e">
        <f>IF(Tabla46[[#This Row],[Tipos de Acciones]]="","",CONCATENATE(Tabla46[[#This Row],[POA]],".",Tabla46[[#This Row],[SRS]],".",Tabla46[[#This Row],[AREA]],".",Tabla46[[#This Row],[TIPO]]))</f>
        <v>#REF!</v>
      </c>
      <c r="C2313" s="419" t="e">
        <f>IF(Tabla46[[#This Row],[Tipos de Acciones]]="","",'Formulario PPGR1'!#REF!)</f>
        <v>#REF!</v>
      </c>
      <c r="D2313" s="419" t="e">
        <f>IF(Tabla46[[#This Row],[Tipos de Acciones]]="","",'Formulario PPGR1'!#REF!)</f>
        <v>#REF!</v>
      </c>
      <c r="E2313" s="419" t="e">
        <f>IF(Tabla46[[#This Row],[Tipos de Acciones]]="","",'Formulario PPGR1'!#REF!)</f>
        <v>#REF!</v>
      </c>
      <c r="F2313" s="419" t="e">
        <f>IF(Tabla46[[#This Row],[Tipos de Acciones]]="","",'Formulario PPGR1'!#REF!)</f>
        <v>#REF!</v>
      </c>
      <c r="G2313" s="416" t="s">
        <v>936</v>
      </c>
      <c r="H2313" s="416" t="s">
        <v>2221</v>
      </c>
      <c r="I2313" s="417" t="s">
        <v>2233</v>
      </c>
      <c r="J2313" s="416" t="s">
        <v>2234</v>
      </c>
      <c r="K2313" s="418" t="s">
        <v>2251</v>
      </c>
      <c r="L2313" s="416" t="s">
        <v>469</v>
      </c>
      <c r="M2313" s="316" t="s">
        <v>2355</v>
      </c>
      <c r="N2313" s="316" t="s">
        <v>1156</v>
      </c>
      <c r="O2313" s="415" t="s">
        <v>2200</v>
      </c>
      <c r="P2313" s="318" t="s">
        <v>1156</v>
      </c>
      <c r="Q2313" s="293" t="s">
        <v>2201</v>
      </c>
      <c r="R2313" s="293">
        <v>1</v>
      </c>
      <c r="S2313" s="517">
        <v>8270</v>
      </c>
      <c r="T2313" s="520" t="e">
        <f>+[1]!Tabla46[[#This Row],[Precio Unitario]]*[1]!Tabla46[[#This Row],[Cantidad de Insumos]]</f>
        <v>#REF!</v>
      </c>
      <c r="U2313" s="414">
        <v>239301</v>
      </c>
      <c r="V2313" s="328" t="s">
        <v>926</v>
      </c>
      <c r="W2313" s="420"/>
    </row>
    <row r="2314" spans="2:23" ht="18.75" hidden="1" customHeight="1" x14ac:dyDescent="0.2">
      <c r="B2314" s="419" t="e">
        <f>IF(Tabla46[[#This Row],[Tipos de Acciones]]="","",CONCATENATE(Tabla46[[#This Row],[POA]],".",Tabla46[[#This Row],[SRS]],".",Tabla46[[#This Row],[AREA]],".",Tabla46[[#This Row],[TIPO]]))</f>
        <v>#REF!</v>
      </c>
      <c r="C2314" s="419" t="e">
        <f>IF(Tabla46[[#This Row],[Tipos de Acciones]]="","",'Formulario PPGR1'!#REF!)</f>
        <v>#REF!</v>
      </c>
      <c r="D2314" s="419" t="e">
        <f>IF(Tabla46[[#This Row],[Tipos de Acciones]]="","",'Formulario PPGR1'!#REF!)</f>
        <v>#REF!</v>
      </c>
      <c r="E2314" s="419" t="e">
        <f>IF(Tabla46[[#This Row],[Tipos de Acciones]]="","",'Formulario PPGR1'!#REF!)</f>
        <v>#REF!</v>
      </c>
      <c r="F2314" s="419" t="e">
        <f>IF(Tabla46[[#This Row],[Tipos de Acciones]]="","",'Formulario PPGR1'!#REF!)</f>
        <v>#REF!</v>
      </c>
      <c r="G2314" s="416" t="s">
        <v>936</v>
      </c>
      <c r="H2314" s="416" t="s">
        <v>2206</v>
      </c>
      <c r="I2314" s="417" t="s">
        <v>2212</v>
      </c>
      <c r="J2314" s="416" t="s">
        <v>2212</v>
      </c>
      <c r="K2314" s="418" t="s">
        <v>2213</v>
      </c>
      <c r="L2314" s="416" t="s">
        <v>469</v>
      </c>
      <c r="M2314" s="316" t="s">
        <v>2355</v>
      </c>
      <c r="N2314" s="316" t="s">
        <v>1156</v>
      </c>
      <c r="O2314" s="415" t="s">
        <v>2200</v>
      </c>
      <c r="P2314" s="318" t="s">
        <v>1156</v>
      </c>
      <c r="Q2314" s="293" t="s">
        <v>2201</v>
      </c>
      <c r="R2314" s="293">
        <v>1</v>
      </c>
      <c r="S2314" s="517">
        <v>56050</v>
      </c>
      <c r="T2314" s="520" t="e">
        <f>+[1]!Tabla46[[#This Row],[Precio Unitario]]*[1]!Tabla46[[#This Row],[Cantidad de Insumos]]</f>
        <v>#REF!</v>
      </c>
      <c r="U2314" s="414">
        <v>261301</v>
      </c>
      <c r="V2314" s="328" t="s">
        <v>926</v>
      </c>
      <c r="W2314" s="420"/>
    </row>
    <row r="2315" spans="2:23" ht="18.75" hidden="1" customHeight="1" x14ac:dyDescent="0.2">
      <c r="B2315" s="419" t="e">
        <f>IF(Tabla46[[#This Row],[Tipos de Acciones]]="","",CONCATENATE(Tabla46[[#This Row],[POA]],".",Tabla46[[#This Row],[SRS]],".",Tabla46[[#This Row],[AREA]],".",Tabla46[[#This Row],[TIPO]]))</f>
        <v>#REF!</v>
      </c>
      <c r="C2315" s="419" t="e">
        <f>IF(Tabla46[[#This Row],[Tipos de Acciones]]="","",'Formulario PPGR1'!#REF!)</f>
        <v>#REF!</v>
      </c>
      <c r="D2315" s="419" t="e">
        <f>IF(Tabla46[[#This Row],[Tipos de Acciones]]="","",'Formulario PPGR1'!#REF!)</f>
        <v>#REF!</v>
      </c>
      <c r="E2315" s="419" t="e">
        <f>IF(Tabla46[[#This Row],[Tipos de Acciones]]="","",'Formulario PPGR1'!#REF!)</f>
        <v>#REF!</v>
      </c>
      <c r="F2315" s="419" t="e">
        <f>IF(Tabla46[[#This Row],[Tipos de Acciones]]="","",'Formulario PPGR1'!#REF!)</f>
        <v>#REF!</v>
      </c>
      <c r="G2315" s="416" t="s">
        <v>934</v>
      </c>
      <c r="H2315" s="416" t="s">
        <v>2206</v>
      </c>
      <c r="I2315" s="417" t="s">
        <v>2212</v>
      </c>
      <c r="J2315" s="416" t="s">
        <v>2212</v>
      </c>
      <c r="K2315" s="418" t="s">
        <v>2213</v>
      </c>
      <c r="L2315" s="416" t="s">
        <v>469</v>
      </c>
      <c r="M2315" s="316" t="s">
        <v>2355</v>
      </c>
      <c r="N2315" s="316" t="s">
        <v>1156</v>
      </c>
      <c r="O2315" s="415" t="s">
        <v>2200</v>
      </c>
      <c r="P2315" s="318" t="s">
        <v>1156</v>
      </c>
      <c r="Q2315" s="293" t="s">
        <v>2201</v>
      </c>
      <c r="R2315" s="293">
        <v>3</v>
      </c>
      <c r="S2315" s="517">
        <v>5000</v>
      </c>
      <c r="T2315" s="520" t="e">
        <f>+[1]!Tabla46[[#This Row],[Precio Unitario]]*[1]!Tabla46[[#This Row],[Cantidad de Insumos]]</f>
        <v>#REF!</v>
      </c>
      <c r="U2315" s="414">
        <v>261301</v>
      </c>
      <c r="V2315" s="328" t="s">
        <v>926</v>
      </c>
      <c r="W2315" s="420"/>
    </row>
    <row r="2316" spans="2:23" ht="18.75" hidden="1" customHeight="1" x14ac:dyDescent="0.2">
      <c r="B2316" s="419" t="e">
        <f>IF(Tabla46[[#This Row],[Tipos de Acciones]]="","",CONCATENATE(Tabla46[[#This Row],[POA]],".",Tabla46[[#This Row],[SRS]],".",Tabla46[[#This Row],[AREA]],".",Tabla46[[#This Row],[TIPO]]))</f>
        <v>#REF!</v>
      </c>
      <c r="C2316" s="419" t="e">
        <f>IF(Tabla46[[#This Row],[Tipos de Acciones]]="","",'Formulario PPGR1'!#REF!)</f>
        <v>#REF!</v>
      </c>
      <c r="D2316" s="419" t="e">
        <f>IF(Tabla46[[#This Row],[Tipos de Acciones]]="","",'Formulario PPGR1'!#REF!)</f>
        <v>#REF!</v>
      </c>
      <c r="E2316" s="419" t="e">
        <f>IF(Tabla46[[#This Row],[Tipos de Acciones]]="","",'Formulario PPGR1'!#REF!)</f>
        <v>#REF!</v>
      </c>
      <c r="F2316" s="419" t="e">
        <f>IF(Tabla46[[#This Row],[Tipos de Acciones]]="","",'Formulario PPGR1'!#REF!)</f>
        <v>#REF!</v>
      </c>
      <c r="G2316" s="416" t="s">
        <v>936</v>
      </c>
      <c r="H2316" s="416" t="s">
        <v>2215</v>
      </c>
      <c r="I2316" s="417" t="s">
        <v>2216</v>
      </c>
      <c r="J2316" s="416" t="s">
        <v>2216</v>
      </c>
      <c r="K2316" s="418" t="s">
        <v>2217</v>
      </c>
      <c r="L2316" s="416" t="s">
        <v>469</v>
      </c>
      <c r="M2316" s="316" t="s">
        <v>2355</v>
      </c>
      <c r="N2316" s="316" t="s">
        <v>1156</v>
      </c>
      <c r="O2316" s="415" t="s">
        <v>2200</v>
      </c>
      <c r="P2316" s="318" t="s">
        <v>1156</v>
      </c>
      <c r="Q2316" s="293" t="s">
        <v>2201</v>
      </c>
      <c r="R2316" s="293">
        <v>1</v>
      </c>
      <c r="S2316" s="517">
        <v>15000</v>
      </c>
      <c r="T2316" s="520" t="e">
        <f>+[1]!Tabla46[[#This Row],[Precio Unitario]]*[1]!Tabla46[[#This Row],[Cantidad de Insumos]]</f>
        <v>#REF!</v>
      </c>
      <c r="U2316" s="414">
        <v>239601</v>
      </c>
      <c r="V2316" s="328" t="s">
        <v>926</v>
      </c>
      <c r="W2316" s="420"/>
    </row>
    <row r="2317" spans="2:23" ht="18.75" hidden="1" customHeight="1" x14ac:dyDescent="0.2">
      <c r="B2317" s="419" t="e">
        <f>IF(Tabla46[[#This Row],[Tipos de Acciones]]="","",CONCATENATE(Tabla46[[#This Row],[POA]],".",Tabla46[[#This Row],[SRS]],".",Tabla46[[#This Row],[AREA]],".",Tabla46[[#This Row],[TIPO]]))</f>
        <v>#REF!</v>
      </c>
      <c r="C2317" s="419" t="e">
        <f>IF(Tabla46[[#This Row],[Tipos de Acciones]]="","",'Formulario PPGR1'!#REF!)</f>
        <v>#REF!</v>
      </c>
      <c r="D2317" s="419" t="e">
        <f>IF(Tabla46[[#This Row],[Tipos de Acciones]]="","",'Formulario PPGR1'!#REF!)</f>
        <v>#REF!</v>
      </c>
      <c r="E2317" s="419" t="e">
        <f>IF(Tabla46[[#This Row],[Tipos de Acciones]]="","",'Formulario PPGR1'!#REF!)</f>
        <v>#REF!</v>
      </c>
      <c r="F2317" s="419" t="e">
        <f>IF(Tabla46[[#This Row],[Tipos de Acciones]]="","",'Formulario PPGR1'!#REF!)</f>
        <v>#REF!</v>
      </c>
      <c r="G2317" s="416" t="s">
        <v>936</v>
      </c>
      <c r="H2317" s="416" t="s">
        <v>2218</v>
      </c>
      <c r="I2317" s="417" t="s">
        <v>2219</v>
      </c>
      <c r="J2317" s="416" t="s">
        <v>2219</v>
      </c>
      <c r="K2317" s="418" t="s">
        <v>2220</v>
      </c>
      <c r="L2317" s="416" t="s">
        <v>469</v>
      </c>
      <c r="M2317" s="316" t="s">
        <v>2355</v>
      </c>
      <c r="N2317" s="316" t="s">
        <v>1156</v>
      </c>
      <c r="O2317" s="415" t="s">
        <v>2200</v>
      </c>
      <c r="P2317" s="318" t="s">
        <v>1156</v>
      </c>
      <c r="Q2317" s="293" t="s">
        <v>2201</v>
      </c>
      <c r="R2317" s="293">
        <v>2</v>
      </c>
      <c r="S2317" s="517">
        <v>8600</v>
      </c>
      <c r="T2317" s="520" t="e">
        <f>+[1]!Tabla46[[#This Row],[Precio Unitario]]*[1]!Tabla46[[#This Row],[Cantidad de Insumos]]</f>
        <v>#REF!</v>
      </c>
      <c r="U2317" s="414">
        <v>239601</v>
      </c>
      <c r="V2317" s="328" t="s">
        <v>926</v>
      </c>
      <c r="W2317" s="420"/>
    </row>
    <row r="2318" spans="2:23" ht="18.75" hidden="1" customHeight="1" x14ac:dyDescent="0.2">
      <c r="B2318" s="419" t="e">
        <f>IF(Tabla46[[#This Row],[Tipos de Acciones]]="","",CONCATENATE(Tabla46[[#This Row],[POA]],".",Tabla46[[#This Row],[SRS]],".",Tabla46[[#This Row],[AREA]],".",Tabla46[[#This Row],[TIPO]]))</f>
        <v>#REF!</v>
      </c>
      <c r="C2318" s="419" t="e">
        <f>IF(Tabla46[[#This Row],[Tipos de Acciones]]="","",'Formulario PPGR1'!#REF!)</f>
        <v>#REF!</v>
      </c>
      <c r="D2318" s="419" t="e">
        <f>IF(Tabla46[[#This Row],[Tipos de Acciones]]="","",'Formulario PPGR1'!#REF!)</f>
        <v>#REF!</v>
      </c>
      <c r="E2318" s="419" t="e">
        <f>IF(Tabla46[[#This Row],[Tipos de Acciones]]="","",'Formulario PPGR1'!#REF!)</f>
        <v>#REF!</v>
      </c>
      <c r="F2318" s="419" t="e">
        <f>IF(Tabla46[[#This Row],[Tipos de Acciones]]="","",'Formulario PPGR1'!#REF!)</f>
        <v>#REF!</v>
      </c>
      <c r="G2318" s="416" t="s">
        <v>936</v>
      </c>
      <c r="H2318" s="416" t="s">
        <v>2221</v>
      </c>
      <c r="I2318" s="417" t="s">
        <v>2222</v>
      </c>
      <c r="J2318" s="416" t="s">
        <v>2222</v>
      </c>
      <c r="K2318" s="418" t="s">
        <v>2223</v>
      </c>
      <c r="L2318" s="416" t="s">
        <v>469</v>
      </c>
      <c r="M2318" s="316" t="s">
        <v>2355</v>
      </c>
      <c r="N2318" s="316" t="s">
        <v>1156</v>
      </c>
      <c r="O2318" s="415" t="s">
        <v>2200</v>
      </c>
      <c r="P2318" s="318" t="s">
        <v>1156</v>
      </c>
      <c r="Q2318" s="293" t="s">
        <v>2201</v>
      </c>
      <c r="R2318" s="293">
        <v>2</v>
      </c>
      <c r="S2318" s="517">
        <v>43660</v>
      </c>
      <c r="T2318" s="520" t="e">
        <f>+[1]!Tabla46[[#This Row],[Precio Unitario]]*[1]!Tabla46[[#This Row],[Cantidad de Insumos]]</f>
        <v>#REF!</v>
      </c>
      <c r="U2318" s="414">
        <v>261901</v>
      </c>
      <c r="V2318" s="328" t="s">
        <v>926</v>
      </c>
      <c r="W2318" s="420"/>
    </row>
    <row r="2319" spans="2:23" ht="18.75" hidden="1" customHeight="1" x14ac:dyDescent="0.2">
      <c r="B2319" s="419" t="e">
        <f>IF(Tabla46[[#This Row],[Tipos de Acciones]]="","",CONCATENATE(Tabla46[[#This Row],[POA]],".",Tabla46[[#This Row],[SRS]],".",Tabla46[[#This Row],[AREA]],".",Tabla46[[#This Row],[TIPO]]))</f>
        <v>#REF!</v>
      </c>
      <c r="C2319" s="419" t="e">
        <f>IF(Tabla46[[#This Row],[Tipos de Acciones]]="","",'Formulario PPGR1'!#REF!)</f>
        <v>#REF!</v>
      </c>
      <c r="D2319" s="419" t="e">
        <f>IF(Tabla46[[#This Row],[Tipos de Acciones]]="","",'Formulario PPGR1'!#REF!)</f>
        <v>#REF!</v>
      </c>
      <c r="E2319" s="419" t="e">
        <f>IF(Tabla46[[#This Row],[Tipos de Acciones]]="","",'Formulario PPGR1'!#REF!)</f>
        <v>#REF!</v>
      </c>
      <c r="F2319" s="419" t="e">
        <f>IF(Tabla46[[#This Row],[Tipos de Acciones]]="","",'Formulario PPGR1'!#REF!)</f>
        <v>#REF!</v>
      </c>
      <c r="G2319" s="416" t="s">
        <v>936</v>
      </c>
      <c r="H2319" s="416" t="s">
        <v>2221</v>
      </c>
      <c r="I2319" s="417" t="s">
        <v>2236</v>
      </c>
      <c r="J2319" s="416" t="s">
        <v>2236</v>
      </c>
      <c r="K2319" s="418" t="s">
        <v>2237</v>
      </c>
      <c r="L2319" s="416" t="s">
        <v>469</v>
      </c>
      <c r="M2319" s="316" t="s">
        <v>2355</v>
      </c>
      <c r="N2319" s="316" t="s">
        <v>1156</v>
      </c>
      <c r="O2319" s="415" t="s">
        <v>2200</v>
      </c>
      <c r="P2319" s="318" t="s">
        <v>1156</v>
      </c>
      <c r="Q2319" s="293" t="s">
        <v>2201</v>
      </c>
      <c r="R2319" s="293">
        <v>2</v>
      </c>
      <c r="S2319" s="517">
        <v>15733.33</v>
      </c>
      <c r="T2319" s="520" t="e">
        <f>+[1]!Tabla46[[#This Row],[Precio Unitario]]*[1]!Tabla46[[#This Row],[Cantidad de Insumos]]</f>
        <v>#REF!</v>
      </c>
      <c r="U2319" s="414">
        <v>239301</v>
      </c>
      <c r="V2319" s="328" t="s">
        <v>926</v>
      </c>
      <c r="W2319" s="420"/>
    </row>
    <row r="2320" spans="2:23" ht="18.75" hidden="1" customHeight="1" x14ac:dyDescent="0.2">
      <c r="B2320" s="419" t="e">
        <f>IF(Tabla46[[#This Row],[Tipos de Acciones]]="","",CONCATENATE(Tabla46[[#This Row],[POA]],".",Tabla46[[#This Row],[SRS]],".",Tabla46[[#This Row],[AREA]],".",Tabla46[[#This Row],[TIPO]]))</f>
        <v>#REF!</v>
      </c>
      <c r="C2320" s="419" t="e">
        <f>IF(Tabla46[[#This Row],[Tipos de Acciones]]="","",'Formulario PPGR1'!#REF!)</f>
        <v>#REF!</v>
      </c>
      <c r="D2320" s="419" t="e">
        <f>IF(Tabla46[[#This Row],[Tipos de Acciones]]="","",'Formulario PPGR1'!#REF!)</f>
        <v>#REF!</v>
      </c>
      <c r="E2320" s="419" t="e">
        <f>IF(Tabla46[[#This Row],[Tipos de Acciones]]="","",'Formulario PPGR1'!#REF!)</f>
        <v>#REF!</v>
      </c>
      <c r="F2320" s="419" t="e">
        <f>IF(Tabla46[[#This Row],[Tipos de Acciones]]="","",'Formulario PPGR1'!#REF!)</f>
        <v>#REF!</v>
      </c>
      <c r="G2320" s="416" t="s">
        <v>936</v>
      </c>
      <c r="H2320" s="416" t="s">
        <v>2221</v>
      </c>
      <c r="I2320" s="417" t="s">
        <v>2236</v>
      </c>
      <c r="J2320" s="416" t="s">
        <v>2236</v>
      </c>
      <c r="K2320" s="418" t="s">
        <v>2238</v>
      </c>
      <c r="L2320" s="416" t="s">
        <v>469</v>
      </c>
      <c r="M2320" s="316" t="s">
        <v>2355</v>
      </c>
      <c r="N2320" s="316" t="s">
        <v>1156</v>
      </c>
      <c r="O2320" s="415" t="s">
        <v>2200</v>
      </c>
      <c r="P2320" s="318" t="s">
        <v>1156</v>
      </c>
      <c r="Q2320" s="293" t="s">
        <v>2201</v>
      </c>
      <c r="R2320" s="293">
        <v>2</v>
      </c>
      <c r="S2320" s="517">
        <v>4500</v>
      </c>
      <c r="T2320" s="520" t="e">
        <f>+[1]!Tabla46[[#This Row],[Precio Unitario]]*[1]!Tabla46[[#This Row],[Cantidad de Insumos]]</f>
        <v>#REF!</v>
      </c>
      <c r="U2320" s="414">
        <v>239301</v>
      </c>
      <c r="V2320" s="328" t="s">
        <v>926</v>
      </c>
      <c r="W2320" s="420"/>
    </row>
    <row r="2321" spans="2:23" ht="18.75" hidden="1" customHeight="1" x14ac:dyDescent="0.2">
      <c r="B2321" s="419" t="e">
        <f>IF(Tabla46[[#This Row],[Tipos de Acciones]]="","",CONCATENATE(Tabla46[[#This Row],[POA]],".",Tabla46[[#This Row],[SRS]],".",Tabla46[[#This Row],[AREA]],".",Tabla46[[#This Row],[TIPO]]))</f>
        <v>#REF!</v>
      </c>
      <c r="C2321" s="419" t="e">
        <f>IF(Tabla46[[#This Row],[Tipos de Acciones]]="","",'Formulario PPGR1'!#REF!)</f>
        <v>#REF!</v>
      </c>
      <c r="D2321" s="419" t="e">
        <f>IF(Tabla46[[#This Row],[Tipos de Acciones]]="","",'Formulario PPGR1'!#REF!)</f>
        <v>#REF!</v>
      </c>
      <c r="E2321" s="419" t="e">
        <f>IF(Tabla46[[#This Row],[Tipos de Acciones]]="","",'Formulario PPGR1'!#REF!)</f>
        <v>#REF!</v>
      </c>
      <c r="F2321" s="419" t="e">
        <f>IF(Tabla46[[#This Row],[Tipos de Acciones]]="","",'Formulario PPGR1'!#REF!)</f>
        <v>#REF!</v>
      </c>
      <c r="G2321" s="416" t="s">
        <v>936</v>
      </c>
      <c r="H2321" s="416" t="s">
        <v>2221</v>
      </c>
      <c r="I2321" s="417" t="s">
        <v>2236</v>
      </c>
      <c r="J2321" s="416" t="s">
        <v>2236</v>
      </c>
      <c r="K2321" s="418" t="s">
        <v>2239</v>
      </c>
      <c r="L2321" s="416" t="s">
        <v>469</v>
      </c>
      <c r="M2321" s="316" t="s">
        <v>2355</v>
      </c>
      <c r="N2321" s="316" t="s">
        <v>1156</v>
      </c>
      <c r="O2321" s="415" t="s">
        <v>2200</v>
      </c>
      <c r="P2321" s="318" t="s">
        <v>1156</v>
      </c>
      <c r="Q2321" s="293" t="s">
        <v>2201</v>
      </c>
      <c r="R2321" s="293">
        <v>2</v>
      </c>
      <c r="S2321" s="517">
        <v>15733.33</v>
      </c>
      <c r="T2321" s="520" t="e">
        <f>+[1]!Tabla46[[#This Row],[Precio Unitario]]*[1]!Tabla46[[#This Row],[Cantidad de Insumos]]</f>
        <v>#REF!</v>
      </c>
      <c r="U2321" s="414">
        <v>239301</v>
      </c>
      <c r="V2321" s="328" t="s">
        <v>926</v>
      </c>
      <c r="W2321" s="420"/>
    </row>
    <row r="2322" spans="2:23" ht="18.75" hidden="1" customHeight="1" x14ac:dyDescent="0.2">
      <c r="B2322" s="419" t="e">
        <f>IF(Tabla46[[#This Row],[Tipos de Acciones]]="","",CONCATENATE(Tabla46[[#This Row],[POA]],".",Tabla46[[#This Row],[SRS]],".",Tabla46[[#This Row],[AREA]],".",Tabla46[[#This Row],[TIPO]]))</f>
        <v>#REF!</v>
      </c>
      <c r="C2322" s="419" t="e">
        <f>IF(Tabla46[[#This Row],[Tipos de Acciones]]="","",'Formulario PPGR1'!#REF!)</f>
        <v>#REF!</v>
      </c>
      <c r="D2322" s="419" t="e">
        <f>IF(Tabla46[[#This Row],[Tipos de Acciones]]="","",'Formulario PPGR1'!#REF!)</f>
        <v>#REF!</v>
      </c>
      <c r="E2322" s="419" t="e">
        <f>IF(Tabla46[[#This Row],[Tipos de Acciones]]="","",'Formulario PPGR1'!#REF!)</f>
        <v>#REF!</v>
      </c>
      <c r="F2322" s="419" t="e">
        <f>IF(Tabla46[[#This Row],[Tipos de Acciones]]="","",'Formulario PPGR1'!#REF!)</f>
        <v>#REF!</v>
      </c>
      <c r="G2322" s="416" t="s">
        <v>936</v>
      </c>
      <c r="H2322" s="416" t="s">
        <v>2221</v>
      </c>
      <c r="I2322" s="417" t="s">
        <v>2224</v>
      </c>
      <c r="J2322" s="416" t="s">
        <v>2224</v>
      </c>
      <c r="K2322" s="418" t="s">
        <v>2225</v>
      </c>
      <c r="L2322" s="416" t="s">
        <v>469</v>
      </c>
      <c r="M2322" s="316" t="s">
        <v>2355</v>
      </c>
      <c r="N2322" s="316" t="s">
        <v>1156</v>
      </c>
      <c r="O2322" s="415" t="s">
        <v>2200</v>
      </c>
      <c r="P2322" s="318" t="s">
        <v>1156</v>
      </c>
      <c r="Q2322" s="293" t="s">
        <v>2201</v>
      </c>
      <c r="R2322" s="293">
        <v>1</v>
      </c>
      <c r="S2322" s="517">
        <v>44333.33</v>
      </c>
      <c r="T2322" s="520" t="e">
        <f>+[1]!Tabla46[[#This Row],[Precio Unitario]]*[1]!Tabla46[[#This Row],[Cantidad de Insumos]]</f>
        <v>#REF!</v>
      </c>
      <c r="U2322" s="414">
        <v>239301</v>
      </c>
      <c r="V2322" s="328" t="s">
        <v>926</v>
      </c>
      <c r="W2322" s="420"/>
    </row>
    <row r="2323" spans="2:23" ht="18.75" hidden="1" customHeight="1" x14ac:dyDescent="0.2">
      <c r="B2323" s="419" t="e">
        <f>IF(Tabla46[[#This Row],[Tipos de Acciones]]="","",CONCATENATE(Tabla46[[#This Row],[POA]],".",Tabla46[[#This Row],[SRS]],".",Tabla46[[#This Row],[AREA]],".",Tabla46[[#This Row],[TIPO]]))</f>
        <v>#REF!</v>
      </c>
      <c r="C2323" s="419" t="e">
        <f>IF(Tabla46[[#This Row],[Tipos de Acciones]]="","",'Formulario PPGR1'!#REF!)</f>
        <v>#REF!</v>
      </c>
      <c r="D2323" s="419" t="e">
        <f>IF(Tabla46[[#This Row],[Tipos de Acciones]]="","",'Formulario PPGR1'!#REF!)</f>
        <v>#REF!</v>
      </c>
      <c r="E2323" s="419" t="e">
        <f>IF(Tabla46[[#This Row],[Tipos de Acciones]]="","",'Formulario PPGR1'!#REF!)</f>
        <v>#REF!</v>
      </c>
      <c r="F2323" s="419" t="e">
        <f>IF(Tabla46[[#This Row],[Tipos de Acciones]]="","",'Formulario PPGR1'!#REF!)</f>
        <v>#REF!</v>
      </c>
      <c r="G2323" s="416" t="s">
        <v>936</v>
      </c>
      <c r="H2323" s="416" t="s">
        <v>2221</v>
      </c>
      <c r="I2323" s="417" t="s">
        <v>2222</v>
      </c>
      <c r="J2323" s="416" t="s">
        <v>2222</v>
      </c>
      <c r="K2323" s="418" t="s">
        <v>2226</v>
      </c>
      <c r="L2323" s="416" t="s">
        <v>469</v>
      </c>
      <c r="M2323" s="316" t="s">
        <v>2355</v>
      </c>
      <c r="N2323" s="316" t="s">
        <v>1156</v>
      </c>
      <c r="O2323" s="415" t="s">
        <v>2200</v>
      </c>
      <c r="P2323" s="318" t="s">
        <v>1156</v>
      </c>
      <c r="Q2323" s="293" t="s">
        <v>2201</v>
      </c>
      <c r="R2323" s="293">
        <v>1</v>
      </c>
      <c r="S2323" s="517">
        <v>104465.4</v>
      </c>
      <c r="T2323" s="520" t="e">
        <f>+[1]!Tabla46[[#This Row],[Precio Unitario]]*[1]!Tabla46[[#This Row],[Cantidad de Insumos]]</f>
        <v>#REF!</v>
      </c>
      <c r="U2323" s="414">
        <v>261901</v>
      </c>
      <c r="V2323" s="328" t="s">
        <v>926</v>
      </c>
      <c r="W2323" s="420"/>
    </row>
    <row r="2324" spans="2:23" ht="18.75" hidden="1" customHeight="1" x14ac:dyDescent="0.2">
      <c r="B2324" s="419" t="e">
        <f>IF(Tabla46[[#This Row],[Tipos de Acciones]]="","",CONCATENATE(Tabla46[[#This Row],[POA]],".",Tabla46[[#This Row],[SRS]],".",Tabla46[[#This Row],[AREA]],".",Tabla46[[#This Row],[TIPO]]))</f>
        <v>#REF!</v>
      </c>
      <c r="C2324" s="419" t="e">
        <f>IF(Tabla46[[#This Row],[Tipos de Acciones]]="","",'Formulario PPGR1'!#REF!)</f>
        <v>#REF!</v>
      </c>
      <c r="D2324" s="419" t="e">
        <f>IF(Tabla46[[#This Row],[Tipos de Acciones]]="","",'Formulario PPGR1'!#REF!)</f>
        <v>#REF!</v>
      </c>
      <c r="E2324" s="419" t="e">
        <f>IF(Tabla46[[#This Row],[Tipos de Acciones]]="","",'Formulario PPGR1'!#REF!)</f>
        <v>#REF!</v>
      </c>
      <c r="F2324" s="419" t="e">
        <f>IF(Tabla46[[#This Row],[Tipos de Acciones]]="","",'Formulario PPGR1'!#REF!)</f>
        <v>#REF!</v>
      </c>
      <c r="G2324" s="416" t="s">
        <v>936</v>
      </c>
      <c r="H2324" s="416" t="s">
        <v>2221</v>
      </c>
      <c r="I2324" s="417" t="s">
        <v>2227</v>
      </c>
      <c r="J2324" s="416" t="s">
        <v>2227</v>
      </c>
      <c r="K2324" s="418" t="s">
        <v>2228</v>
      </c>
      <c r="L2324" s="416" t="s">
        <v>469</v>
      </c>
      <c r="M2324" s="316" t="s">
        <v>2355</v>
      </c>
      <c r="N2324" s="316" t="s">
        <v>1156</v>
      </c>
      <c r="O2324" s="415" t="s">
        <v>2200</v>
      </c>
      <c r="P2324" s="318" t="s">
        <v>1156</v>
      </c>
      <c r="Q2324" s="293" t="s">
        <v>2201</v>
      </c>
      <c r="R2324" s="293">
        <v>1</v>
      </c>
      <c r="S2324" s="517">
        <v>12836.04</v>
      </c>
      <c r="T2324" s="520" t="e">
        <f>+[1]!Tabla46[[#This Row],[Precio Unitario]]*[1]!Tabla46[[#This Row],[Cantidad de Insumos]]</f>
        <v>#REF!</v>
      </c>
      <c r="U2324" s="414">
        <v>239301</v>
      </c>
      <c r="V2324" s="328" t="s">
        <v>926</v>
      </c>
      <c r="W2324" s="420"/>
    </row>
    <row r="2325" spans="2:23" ht="18.75" customHeight="1" x14ac:dyDescent="0.2">
      <c r="B2325" s="419" t="e">
        <f>IF(Tabla46[[#This Row],[Tipos de Acciones]]="","",CONCATENATE(Tabla46[[#This Row],[POA]],".",Tabla46[[#This Row],[SRS]],".",Tabla46[[#This Row],[AREA]],".",Tabla46[[#This Row],[TIPO]]))</f>
        <v>#REF!</v>
      </c>
      <c r="C2325" s="419" t="e">
        <f>IF(Tabla46[[#This Row],[Tipos de Acciones]]="","",'Formulario PPGR1'!#REF!)</f>
        <v>#REF!</v>
      </c>
      <c r="D2325" s="419" t="e">
        <f>IF(Tabla46[[#This Row],[Tipos de Acciones]]="","",'Formulario PPGR1'!#REF!)</f>
        <v>#REF!</v>
      </c>
      <c r="E2325" s="419" t="e">
        <f>IF(Tabla46[[#This Row],[Tipos de Acciones]]="","",'Formulario PPGR1'!#REF!)</f>
        <v>#REF!</v>
      </c>
      <c r="F2325" s="419" t="e">
        <f>IF(Tabla46[[#This Row],[Tipos de Acciones]]="","",'Formulario PPGR1'!#REF!)</f>
        <v>#REF!</v>
      </c>
      <c r="G2325" s="416" t="s">
        <v>936</v>
      </c>
      <c r="H2325" s="416" t="s">
        <v>2221</v>
      </c>
      <c r="I2325" s="417" t="s">
        <v>2229</v>
      </c>
      <c r="J2325" s="416" t="s">
        <v>2229</v>
      </c>
      <c r="K2325" s="418" t="s">
        <v>2230</v>
      </c>
      <c r="L2325" s="416" t="s">
        <v>469</v>
      </c>
      <c r="M2325" s="316" t="s">
        <v>2355</v>
      </c>
      <c r="N2325" s="316" t="s">
        <v>1156</v>
      </c>
      <c r="O2325" s="415" t="s">
        <v>2200</v>
      </c>
      <c r="P2325" s="318" t="s">
        <v>1156</v>
      </c>
      <c r="Q2325" s="293" t="s">
        <v>2201</v>
      </c>
      <c r="R2325" s="293">
        <v>1</v>
      </c>
      <c r="S2325" s="517">
        <v>180000</v>
      </c>
      <c r="T2325" s="520" t="e">
        <f>+[1]!Tabla46[[#This Row],[Precio Unitario]]*[1]!Tabla46[[#This Row],[Cantidad de Insumos]]</f>
        <v>#REF!</v>
      </c>
      <c r="U2325" s="414">
        <v>263101</v>
      </c>
      <c r="V2325" s="328" t="s">
        <v>926</v>
      </c>
      <c r="W2325" s="420"/>
    </row>
    <row r="2326" spans="2:23" ht="18.75" hidden="1" customHeight="1" x14ac:dyDescent="0.2">
      <c r="B2326" s="419" t="e">
        <f>IF(Tabla46[[#This Row],[Tipos de Acciones]]="","",CONCATENATE(Tabla46[[#This Row],[POA]],".",Tabla46[[#This Row],[SRS]],".",Tabla46[[#This Row],[AREA]],".",Tabla46[[#This Row],[TIPO]]))</f>
        <v>#REF!</v>
      </c>
      <c r="C2326" s="419" t="e">
        <f>IF(Tabla46[[#This Row],[Tipos de Acciones]]="","",'Formulario PPGR1'!#REF!)</f>
        <v>#REF!</v>
      </c>
      <c r="D2326" s="419" t="e">
        <f>IF(Tabla46[[#This Row],[Tipos de Acciones]]="","",'Formulario PPGR1'!#REF!)</f>
        <v>#REF!</v>
      </c>
      <c r="E2326" s="419" t="e">
        <f>IF(Tabla46[[#This Row],[Tipos de Acciones]]="","",'Formulario PPGR1'!#REF!)</f>
        <v>#REF!</v>
      </c>
      <c r="F2326" s="419" t="e">
        <f>IF(Tabla46[[#This Row],[Tipos de Acciones]]="","",'Formulario PPGR1'!#REF!)</f>
        <v>#REF!</v>
      </c>
      <c r="G2326" s="416" t="s">
        <v>936</v>
      </c>
      <c r="H2326" s="416" t="s">
        <v>2221</v>
      </c>
      <c r="I2326" s="417" t="s">
        <v>2231</v>
      </c>
      <c r="J2326" s="416" t="s">
        <v>2231</v>
      </c>
      <c r="K2326" s="418" t="s">
        <v>2232</v>
      </c>
      <c r="L2326" s="416" t="s">
        <v>469</v>
      </c>
      <c r="M2326" s="316" t="s">
        <v>2355</v>
      </c>
      <c r="N2326" s="316" t="s">
        <v>1156</v>
      </c>
      <c r="O2326" s="415" t="s">
        <v>2200</v>
      </c>
      <c r="P2326" s="318" t="s">
        <v>1156</v>
      </c>
      <c r="Q2326" s="293" t="s">
        <v>2201</v>
      </c>
      <c r="R2326" s="293">
        <v>2</v>
      </c>
      <c r="S2326" s="517">
        <v>32099.97</v>
      </c>
      <c r="T2326" s="520" t="e">
        <f>+[1]!Tabla46[[#This Row],[Precio Unitario]]*[1]!Tabla46[[#This Row],[Cantidad de Insumos]]</f>
        <v>#REF!</v>
      </c>
      <c r="U2326" s="414">
        <v>239301</v>
      </c>
      <c r="V2326" s="328" t="s">
        <v>926</v>
      </c>
      <c r="W2326" s="420"/>
    </row>
    <row r="2327" spans="2:23" ht="18.75" hidden="1" customHeight="1" x14ac:dyDescent="0.2">
      <c r="B2327" s="419" t="e">
        <f>IF(Tabla46[[#This Row],[Tipos de Acciones]]="","",CONCATENATE(Tabla46[[#This Row],[POA]],".",Tabla46[[#This Row],[SRS]],".",Tabla46[[#This Row],[AREA]],".",Tabla46[[#This Row],[TIPO]]))</f>
        <v>#REF!</v>
      </c>
      <c r="C2327" s="419" t="e">
        <f>IF(Tabla46[[#This Row],[Tipos de Acciones]]="","",'Formulario PPGR1'!#REF!)</f>
        <v>#REF!</v>
      </c>
      <c r="D2327" s="419" t="e">
        <f>IF(Tabla46[[#This Row],[Tipos de Acciones]]="","",'Formulario PPGR1'!#REF!)</f>
        <v>#REF!</v>
      </c>
      <c r="E2327" s="419" t="e">
        <f>IF(Tabla46[[#This Row],[Tipos de Acciones]]="","",'Formulario PPGR1'!#REF!)</f>
        <v>#REF!</v>
      </c>
      <c r="F2327" s="419" t="e">
        <f>IF(Tabla46[[#This Row],[Tipos de Acciones]]="","",'Formulario PPGR1'!#REF!)</f>
        <v>#REF!</v>
      </c>
      <c r="G2327" s="416" t="s">
        <v>936</v>
      </c>
      <c r="H2327" s="416" t="s">
        <v>2206</v>
      </c>
      <c r="I2327" s="417" t="s">
        <v>2212</v>
      </c>
      <c r="J2327" s="416" t="s">
        <v>2212</v>
      </c>
      <c r="K2327" s="418" t="s">
        <v>2213</v>
      </c>
      <c r="L2327" s="416" t="s">
        <v>469</v>
      </c>
      <c r="M2327" s="316" t="s">
        <v>2356</v>
      </c>
      <c r="N2327" s="316" t="s">
        <v>1156</v>
      </c>
      <c r="O2327" s="415" t="s">
        <v>2200</v>
      </c>
      <c r="P2327" s="318" t="s">
        <v>1156</v>
      </c>
      <c r="Q2327" s="293" t="s">
        <v>2201</v>
      </c>
      <c r="R2327" s="293">
        <v>1</v>
      </c>
      <c r="S2327" s="517">
        <v>56050</v>
      </c>
      <c r="T2327" s="520" t="e">
        <f>+[1]!Tabla46[[#This Row],[Precio Unitario]]*[1]!Tabla46[[#This Row],[Cantidad de Insumos]]</f>
        <v>#REF!</v>
      </c>
      <c r="U2327" s="414">
        <v>261301</v>
      </c>
      <c r="V2327" s="328" t="s">
        <v>926</v>
      </c>
      <c r="W2327" s="420"/>
    </row>
    <row r="2328" spans="2:23" ht="18.75" hidden="1" customHeight="1" x14ac:dyDescent="0.2">
      <c r="B2328" s="419" t="e">
        <f>IF(Tabla46[[#This Row],[Tipos de Acciones]]="","",CONCATENATE(Tabla46[[#This Row],[POA]],".",Tabla46[[#This Row],[SRS]],".",Tabla46[[#This Row],[AREA]],".",Tabla46[[#This Row],[TIPO]]))</f>
        <v>#REF!</v>
      </c>
      <c r="C2328" s="419" t="e">
        <f>IF(Tabla46[[#This Row],[Tipos de Acciones]]="","",'Formulario PPGR1'!#REF!)</f>
        <v>#REF!</v>
      </c>
      <c r="D2328" s="419" t="e">
        <f>IF(Tabla46[[#This Row],[Tipos de Acciones]]="","",'Formulario PPGR1'!#REF!)</f>
        <v>#REF!</v>
      </c>
      <c r="E2328" s="419" t="e">
        <f>IF(Tabla46[[#This Row],[Tipos de Acciones]]="","",'Formulario PPGR1'!#REF!)</f>
        <v>#REF!</v>
      </c>
      <c r="F2328" s="419" t="e">
        <f>IF(Tabla46[[#This Row],[Tipos de Acciones]]="","",'Formulario PPGR1'!#REF!)</f>
        <v>#REF!</v>
      </c>
      <c r="G2328" s="416" t="s">
        <v>934</v>
      </c>
      <c r="H2328" s="416" t="s">
        <v>2206</v>
      </c>
      <c r="I2328" s="417" t="s">
        <v>2212</v>
      </c>
      <c r="J2328" s="416" t="s">
        <v>2212</v>
      </c>
      <c r="K2328" s="418" t="s">
        <v>2213</v>
      </c>
      <c r="L2328" s="416" t="s">
        <v>469</v>
      </c>
      <c r="M2328" s="316" t="s">
        <v>2356</v>
      </c>
      <c r="N2328" s="316" t="s">
        <v>1156</v>
      </c>
      <c r="O2328" s="415" t="s">
        <v>2200</v>
      </c>
      <c r="P2328" s="318" t="s">
        <v>1156</v>
      </c>
      <c r="Q2328" s="293" t="s">
        <v>2201</v>
      </c>
      <c r="R2328" s="293">
        <v>3</v>
      </c>
      <c r="S2328" s="517">
        <v>5000</v>
      </c>
      <c r="T2328" s="520" t="e">
        <f>+[1]!Tabla46[[#This Row],[Precio Unitario]]*[1]!Tabla46[[#This Row],[Cantidad de Insumos]]</f>
        <v>#REF!</v>
      </c>
      <c r="U2328" s="414">
        <v>261301</v>
      </c>
      <c r="V2328" s="328" t="s">
        <v>926</v>
      </c>
      <c r="W2328" s="420"/>
    </row>
    <row r="2329" spans="2:23" ht="18.75" hidden="1" customHeight="1" x14ac:dyDescent="0.2">
      <c r="B2329" s="419" t="e">
        <f>IF(Tabla46[[#This Row],[Tipos de Acciones]]="","",CONCATENATE(Tabla46[[#This Row],[POA]],".",Tabla46[[#This Row],[SRS]],".",Tabla46[[#This Row],[AREA]],".",Tabla46[[#This Row],[TIPO]]))</f>
        <v>#REF!</v>
      </c>
      <c r="C2329" s="419" t="e">
        <f>IF(Tabla46[[#This Row],[Tipos de Acciones]]="","",'Formulario PPGR1'!#REF!)</f>
        <v>#REF!</v>
      </c>
      <c r="D2329" s="419" t="e">
        <f>IF(Tabla46[[#This Row],[Tipos de Acciones]]="","",'Formulario PPGR1'!#REF!)</f>
        <v>#REF!</v>
      </c>
      <c r="E2329" s="419" t="e">
        <f>IF(Tabla46[[#This Row],[Tipos de Acciones]]="","",'Formulario PPGR1'!#REF!)</f>
        <v>#REF!</v>
      </c>
      <c r="F2329" s="419" t="e">
        <f>IF(Tabla46[[#This Row],[Tipos de Acciones]]="","",'Formulario PPGR1'!#REF!)</f>
        <v>#REF!</v>
      </c>
      <c r="G2329" s="416" t="s">
        <v>936</v>
      </c>
      <c r="H2329" s="416" t="s">
        <v>2215</v>
      </c>
      <c r="I2329" s="417" t="s">
        <v>2216</v>
      </c>
      <c r="J2329" s="416" t="s">
        <v>2216</v>
      </c>
      <c r="K2329" s="418" t="s">
        <v>2217</v>
      </c>
      <c r="L2329" s="416" t="s">
        <v>469</v>
      </c>
      <c r="M2329" s="316" t="s">
        <v>2356</v>
      </c>
      <c r="N2329" s="316" t="s">
        <v>1156</v>
      </c>
      <c r="O2329" s="415" t="s">
        <v>2200</v>
      </c>
      <c r="P2329" s="318" t="s">
        <v>1156</v>
      </c>
      <c r="Q2329" s="293" t="s">
        <v>2201</v>
      </c>
      <c r="R2329" s="293">
        <v>1</v>
      </c>
      <c r="S2329" s="517">
        <v>15000</v>
      </c>
      <c r="T2329" s="520" t="e">
        <f>+[1]!Tabla46[[#This Row],[Precio Unitario]]*[1]!Tabla46[[#This Row],[Cantidad de Insumos]]</f>
        <v>#REF!</v>
      </c>
      <c r="U2329" s="414">
        <v>239601</v>
      </c>
      <c r="V2329" s="328" t="s">
        <v>926</v>
      </c>
      <c r="W2329" s="420"/>
    </row>
    <row r="2330" spans="2:23" ht="18.75" hidden="1" customHeight="1" x14ac:dyDescent="0.2">
      <c r="B2330" s="419" t="e">
        <f>IF(Tabla46[[#This Row],[Tipos de Acciones]]="","",CONCATENATE(Tabla46[[#This Row],[POA]],".",Tabla46[[#This Row],[SRS]],".",Tabla46[[#This Row],[AREA]],".",Tabla46[[#This Row],[TIPO]]))</f>
        <v>#REF!</v>
      </c>
      <c r="C2330" s="419" t="e">
        <f>IF(Tabla46[[#This Row],[Tipos de Acciones]]="","",'Formulario PPGR1'!#REF!)</f>
        <v>#REF!</v>
      </c>
      <c r="D2330" s="419" t="e">
        <f>IF(Tabla46[[#This Row],[Tipos de Acciones]]="","",'Formulario PPGR1'!#REF!)</f>
        <v>#REF!</v>
      </c>
      <c r="E2330" s="419" t="e">
        <f>IF(Tabla46[[#This Row],[Tipos de Acciones]]="","",'Formulario PPGR1'!#REF!)</f>
        <v>#REF!</v>
      </c>
      <c r="F2330" s="419" t="e">
        <f>IF(Tabla46[[#This Row],[Tipos de Acciones]]="","",'Formulario PPGR1'!#REF!)</f>
        <v>#REF!</v>
      </c>
      <c r="G2330" s="416" t="s">
        <v>936</v>
      </c>
      <c r="H2330" s="416" t="s">
        <v>2218</v>
      </c>
      <c r="I2330" s="417" t="s">
        <v>2219</v>
      </c>
      <c r="J2330" s="416" t="s">
        <v>2219</v>
      </c>
      <c r="K2330" s="418" t="s">
        <v>2220</v>
      </c>
      <c r="L2330" s="416" t="s">
        <v>469</v>
      </c>
      <c r="M2330" s="316" t="s">
        <v>2356</v>
      </c>
      <c r="N2330" s="316" t="s">
        <v>1156</v>
      </c>
      <c r="O2330" s="415" t="s">
        <v>2200</v>
      </c>
      <c r="P2330" s="318" t="s">
        <v>1156</v>
      </c>
      <c r="Q2330" s="293" t="s">
        <v>2201</v>
      </c>
      <c r="R2330" s="293">
        <v>2</v>
      </c>
      <c r="S2330" s="517">
        <v>8600</v>
      </c>
      <c r="T2330" s="520" t="e">
        <f>+[1]!Tabla46[[#This Row],[Precio Unitario]]*[1]!Tabla46[[#This Row],[Cantidad de Insumos]]</f>
        <v>#REF!</v>
      </c>
      <c r="U2330" s="414">
        <v>239601</v>
      </c>
      <c r="V2330" s="328" t="s">
        <v>926</v>
      </c>
      <c r="W2330" s="420"/>
    </row>
    <row r="2331" spans="2:23" ht="18.75" hidden="1" customHeight="1" x14ac:dyDescent="0.2">
      <c r="B2331" s="419" t="e">
        <f>IF(Tabla46[[#This Row],[Tipos de Acciones]]="","",CONCATENATE(Tabla46[[#This Row],[POA]],".",Tabla46[[#This Row],[SRS]],".",Tabla46[[#This Row],[AREA]],".",Tabla46[[#This Row],[TIPO]]))</f>
        <v>#REF!</v>
      </c>
      <c r="C2331" s="419" t="e">
        <f>IF(Tabla46[[#This Row],[Tipos de Acciones]]="","",'Formulario PPGR1'!#REF!)</f>
        <v>#REF!</v>
      </c>
      <c r="D2331" s="419" t="e">
        <f>IF(Tabla46[[#This Row],[Tipos de Acciones]]="","",'Formulario PPGR1'!#REF!)</f>
        <v>#REF!</v>
      </c>
      <c r="E2331" s="419" t="e">
        <f>IF(Tabla46[[#This Row],[Tipos de Acciones]]="","",'Formulario PPGR1'!#REF!)</f>
        <v>#REF!</v>
      </c>
      <c r="F2331" s="419" t="e">
        <f>IF(Tabla46[[#This Row],[Tipos de Acciones]]="","",'Formulario PPGR1'!#REF!)</f>
        <v>#REF!</v>
      </c>
      <c r="G2331" s="416" t="s">
        <v>936</v>
      </c>
      <c r="H2331" s="416" t="s">
        <v>2221</v>
      </c>
      <c r="I2331" s="417" t="s">
        <v>2222</v>
      </c>
      <c r="J2331" s="416" t="s">
        <v>2222</v>
      </c>
      <c r="K2331" s="418" t="s">
        <v>2223</v>
      </c>
      <c r="L2331" s="416" t="s">
        <v>469</v>
      </c>
      <c r="M2331" s="316" t="s">
        <v>2356</v>
      </c>
      <c r="N2331" s="316" t="s">
        <v>1156</v>
      </c>
      <c r="O2331" s="415" t="s">
        <v>2200</v>
      </c>
      <c r="P2331" s="318" t="s">
        <v>1156</v>
      </c>
      <c r="Q2331" s="293" t="s">
        <v>2201</v>
      </c>
      <c r="R2331" s="293">
        <v>2</v>
      </c>
      <c r="S2331" s="517">
        <v>43660</v>
      </c>
      <c r="T2331" s="520" t="e">
        <f>+[1]!Tabla46[[#This Row],[Precio Unitario]]*[1]!Tabla46[[#This Row],[Cantidad de Insumos]]</f>
        <v>#REF!</v>
      </c>
      <c r="U2331" s="414">
        <v>261901</v>
      </c>
      <c r="V2331" s="328" t="s">
        <v>926</v>
      </c>
      <c r="W2331" s="420"/>
    </row>
    <row r="2332" spans="2:23" ht="18.75" hidden="1" customHeight="1" x14ac:dyDescent="0.2">
      <c r="B2332" s="419" t="e">
        <f>IF(Tabla46[[#This Row],[Tipos de Acciones]]="","",CONCATENATE(Tabla46[[#This Row],[POA]],".",Tabla46[[#This Row],[SRS]],".",Tabla46[[#This Row],[AREA]],".",Tabla46[[#This Row],[TIPO]]))</f>
        <v>#REF!</v>
      </c>
      <c r="C2332" s="419" t="e">
        <f>IF(Tabla46[[#This Row],[Tipos de Acciones]]="","",'Formulario PPGR1'!#REF!)</f>
        <v>#REF!</v>
      </c>
      <c r="D2332" s="419" t="e">
        <f>IF(Tabla46[[#This Row],[Tipos de Acciones]]="","",'Formulario PPGR1'!#REF!)</f>
        <v>#REF!</v>
      </c>
      <c r="E2332" s="419" t="e">
        <f>IF(Tabla46[[#This Row],[Tipos de Acciones]]="","",'Formulario PPGR1'!#REF!)</f>
        <v>#REF!</v>
      </c>
      <c r="F2332" s="419" t="e">
        <f>IF(Tabla46[[#This Row],[Tipos de Acciones]]="","",'Formulario PPGR1'!#REF!)</f>
        <v>#REF!</v>
      </c>
      <c r="G2332" s="416" t="s">
        <v>936</v>
      </c>
      <c r="H2332" s="416" t="s">
        <v>2221</v>
      </c>
      <c r="I2332" s="417" t="s">
        <v>2224</v>
      </c>
      <c r="J2332" s="416" t="s">
        <v>2224</v>
      </c>
      <c r="K2332" s="418" t="s">
        <v>2225</v>
      </c>
      <c r="L2332" s="416" t="s">
        <v>469</v>
      </c>
      <c r="M2332" s="316" t="s">
        <v>2356</v>
      </c>
      <c r="N2332" s="316" t="s">
        <v>1156</v>
      </c>
      <c r="O2332" s="415" t="s">
        <v>2200</v>
      </c>
      <c r="P2332" s="318" t="s">
        <v>1156</v>
      </c>
      <c r="Q2332" s="293" t="s">
        <v>2201</v>
      </c>
      <c r="R2332" s="293">
        <v>1</v>
      </c>
      <c r="S2332" s="517">
        <v>44333.33</v>
      </c>
      <c r="T2332" s="520" t="e">
        <f>+[1]!Tabla46[[#This Row],[Precio Unitario]]*[1]!Tabla46[[#This Row],[Cantidad de Insumos]]</f>
        <v>#REF!</v>
      </c>
      <c r="U2332" s="414">
        <v>239301</v>
      </c>
      <c r="V2332" s="328" t="s">
        <v>926</v>
      </c>
      <c r="W2332" s="420"/>
    </row>
    <row r="2333" spans="2:23" ht="18.75" hidden="1" customHeight="1" x14ac:dyDescent="0.2">
      <c r="B2333" s="419" t="e">
        <f>IF(Tabla46[[#This Row],[Tipos de Acciones]]="","",CONCATENATE(Tabla46[[#This Row],[POA]],".",Tabla46[[#This Row],[SRS]],".",Tabla46[[#This Row],[AREA]],".",Tabla46[[#This Row],[TIPO]]))</f>
        <v>#REF!</v>
      </c>
      <c r="C2333" s="419" t="e">
        <f>IF(Tabla46[[#This Row],[Tipos de Acciones]]="","",'Formulario PPGR1'!#REF!)</f>
        <v>#REF!</v>
      </c>
      <c r="D2333" s="419" t="e">
        <f>IF(Tabla46[[#This Row],[Tipos de Acciones]]="","",'Formulario PPGR1'!#REF!)</f>
        <v>#REF!</v>
      </c>
      <c r="E2333" s="419" t="e">
        <f>IF(Tabla46[[#This Row],[Tipos de Acciones]]="","",'Formulario PPGR1'!#REF!)</f>
        <v>#REF!</v>
      </c>
      <c r="F2333" s="419" t="e">
        <f>IF(Tabla46[[#This Row],[Tipos de Acciones]]="","",'Formulario PPGR1'!#REF!)</f>
        <v>#REF!</v>
      </c>
      <c r="G2333" s="416" t="s">
        <v>936</v>
      </c>
      <c r="H2333" s="416" t="s">
        <v>2221</v>
      </c>
      <c r="I2333" s="417" t="s">
        <v>2222</v>
      </c>
      <c r="J2333" s="416" t="s">
        <v>2222</v>
      </c>
      <c r="K2333" s="418" t="s">
        <v>2226</v>
      </c>
      <c r="L2333" s="416" t="s">
        <v>469</v>
      </c>
      <c r="M2333" s="316" t="s">
        <v>2356</v>
      </c>
      <c r="N2333" s="316" t="s">
        <v>1156</v>
      </c>
      <c r="O2333" s="415" t="s">
        <v>2200</v>
      </c>
      <c r="P2333" s="318" t="s">
        <v>1156</v>
      </c>
      <c r="Q2333" s="293" t="s">
        <v>2201</v>
      </c>
      <c r="R2333" s="293">
        <v>1</v>
      </c>
      <c r="S2333" s="517">
        <v>104465.4</v>
      </c>
      <c r="T2333" s="520" t="e">
        <f>+[1]!Tabla46[[#This Row],[Precio Unitario]]*[1]!Tabla46[[#This Row],[Cantidad de Insumos]]</f>
        <v>#REF!</v>
      </c>
      <c r="U2333" s="414">
        <v>261901</v>
      </c>
      <c r="V2333" s="328" t="s">
        <v>926</v>
      </c>
      <c r="W2333" s="420"/>
    </row>
    <row r="2334" spans="2:23" ht="18.75" hidden="1" customHeight="1" x14ac:dyDescent="0.2">
      <c r="B2334" s="419" t="e">
        <f>IF(Tabla46[[#This Row],[Tipos de Acciones]]="","",CONCATENATE(Tabla46[[#This Row],[POA]],".",Tabla46[[#This Row],[SRS]],".",Tabla46[[#This Row],[AREA]],".",Tabla46[[#This Row],[TIPO]]))</f>
        <v>#REF!</v>
      </c>
      <c r="C2334" s="419" t="e">
        <f>IF(Tabla46[[#This Row],[Tipos de Acciones]]="","",'Formulario PPGR1'!#REF!)</f>
        <v>#REF!</v>
      </c>
      <c r="D2334" s="419" t="e">
        <f>IF(Tabla46[[#This Row],[Tipos de Acciones]]="","",'Formulario PPGR1'!#REF!)</f>
        <v>#REF!</v>
      </c>
      <c r="E2334" s="419" t="e">
        <f>IF(Tabla46[[#This Row],[Tipos de Acciones]]="","",'Formulario PPGR1'!#REF!)</f>
        <v>#REF!</v>
      </c>
      <c r="F2334" s="419" t="e">
        <f>IF(Tabla46[[#This Row],[Tipos de Acciones]]="","",'Formulario PPGR1'!#REF!)</f>
        <v>#REF!</v>
      </c>
      <c r="G2334" s="416" t="s">
        <v>936</v>
      </c>
      <c r="H2334" s="416" t="s">
        <v>2221</v>
      </c>
      <c r="I2334" s="417" t="s">
        <v>2227</v>
      </c>
      <c r="J2334" s="416" t="s">
        <v>2227</v>
      </c>
      <c r="K2334" s="418" t="s">
        <v>2228</v>
      </c>
      <c r="L2334" s="416" t="s">
        <v>469</v>
      </c>
      <c r="M2334" s="316" t="s">
        <v>2356</v>
      </c>
      <c r="N2334" s="316" t="s">
        <v>1156</v>
      </c>
      <c r="O2334" s="415" t="s">
        <v>2200</v>
      </c>
      <c r="P2334" s="318" t="s">
        <v>1156</v>
      </c>
      <c r="Q2334" s="293" t="s">
        <v>2201</v>
      </c>
      <c r="R2334" s="293">
        <v>1</v>
      </c>
      <c r="S2334" s="517">
        <v>12836.04</v>
      </c>
      <c r="T2334" s="520" t="e">
        <f>+[1]!Tabla46[[#This Row],[Precio Unitario]]*[1]!Tabla46[[#This Row],[Cantidad de Insumos]]</f>
        <v>#REF!</v>
      </c>
      <c r="U2334" s="414">
        <v>239301</v>
      </c>
      <c r="V2334" s="328" t="s">
        <v>926</v>
      </c>
      <c r="W2334" s="420"/>
    </row>
    <row r="2335" spans="2:23" ht="18.75" customHeight="1" x14ac:dyDescent="0.2">
      <c r="B2335" s="419" t="e">
        <f>IF(Tabla46[[#This Row],[Tipos de Acciones]]="","",CONCATENATE(Tabla46[[#This Row],[POA]],".",Tabla46[[#This Row],[SRS]],".",Tabla46[[#This Row],[AREA]],".",Tabla46[[#This Row],[TIPO]]))</f>
        <v>#REF!</v>
      </c>
      <c r="C2335" s="419" t="e">
        <f>IF(Tabla46[[#This Row],[Tipos de Acciones]]="","",'Formulario PPGR1'!#REF!)</f>
        <v>#REF!</v>
      </c>
      <c r="D2335" s="419" t="e">
        <f>IF(Tabla46[[#This Row],[Tipos de Acciones]]="","",'Formulario PPGR1'!#REF!)</f>
        <v>#REF!</v>
      </c>
      <c r="E2335" s="419" t="e">
        <f>IF(Tabla46[[#This Row],[Tipos de Acciones]]="","",'Formulario PPGR1'!#REF!)</f>
        <v>#REF!</v>
      </c>
      <c r="F2335" s="419" t="e">
        <f>IF(Tabla46[[#This Row],[Tipos de Acciones]]="","",'Formulario PPGR1'!#REF!)</f>
        <v>#REF!</v>
      </c>
      <c r="G2335" s="416" t="s">
        <v>936</v>
      </c>
      <c r="H2335" s="416" t="s">
        <v>2221</v>
      </c>
      <c r="I2335" s="417" t="s">
        <v>2229</v>
      </c>
      <c r="J2335" s="416" t="s">
        <v>2229</v>
      </c>
      <c r="K2335" s="418" t="s">
        <v>2230</v>
      </c>
      <c r="L2335" s="416" t="s">
        <v>469</v>
      </c>
      <c r="M2335" s="316" t="s">
        <v>2356</v>
      </c>
      <c r="N2335" s="316" t="s">
        <v>1156</v>
      </c>
      <c r="O2335" s="415" t="s">
        <v>2200</v>
      </c>
      <c r="P2335" s="318" t="s">
        <v>1156</v>
      </c>
      <c r="Q2335" s="293" t="s">
        <v>2201</v>
      </c>
      <c r="R2335" s="293">
        <v>1</v>
      </c>
      <c r="S2335" s="517">
        <v>180000</v>
      </c>
      <c r="T2335" s="520" t="e">
        <f>+[1]!Tabla46[[#This Row],[Precio Unitario]]*[1]!Tabla46[[#This Row],[Cantidad de Insumos]]</f>
        <v>#REF!</v>
      </c>
      <c r="U2335" s="414">
        <v>263101</v>
      </c>
      <c r="V2335" s="328" t="s">
        <v>926</v>
      </c>
      <c r="W2335" s="420"/>
    </row>
    <row r="2336" spans="2:23" ht="18.75" hidden="1" customHeight="1" x14ac:dyDescent="0.2">
      <c r="B2336" s="419" t="e">
        <f>IF(Tabla46[[#This Row],[Tipos de Acciones]]="","",CONCATENATE(Tabla46[[#This Row],[POA]],".",Tabla46[[#This Row],[SRS]],".",Tabla46[[#This Row],[AREA]],".",Tabla46[[#This Row],[TIPO]]))</f>
        <v>#REF!</v>
      </c>
      <c r="C2336" s="419" t="e">
        <f>IF(Tabla46[[#This Row],[Tipos de Acciones]]="","",'Formulario PPGR1'!#REF!)</f>
        <v>#REF!</v>
      </c>
      <c r="D2336" s="419" t="e">
        <f>IF(Tabla46[[#This Row],[Tipos de Acciones]]="","",'Formulario PPGR1'!#REF!)</f>
        <v>#REF!</v>
      </c>
      <c r="E2336" s="419" t="e">
        <f>IF(Tabla46[[#This Row],[Tipos de Acciones]]="","",'Formulario PPGR1'!#REF!)</f>
        <v>#REF!</v>
      </c>
      <c r="F2336" s="419" t="e">
        <f>IF(Tabla46[[#This Row],[Tipos de Acciones]]="","",'Formulario PPGR1'!#REF!)</f>
        <v>#REF!</v>
      </c>
      <c r="G2336" s="416" t="s">
        <v>936</v>
      </c>
      <c r="H2336" s="416" t="s">
        <v>2221</v>
      </c>
      <c r="I2336" s="417" t="s">
        <v>2231</v>
      </c>
      <c r="J2336" s="416" t="s">
        <v>2231</v>
      </c>
      <c r="K2336" s="418" t="s">
        <v>2232</v>
      </c>
      <c r="L2336" s="416" t="s">
        <v>469</v>
      </c>
      <c r="M2336" s="316" t="s">
        <v>2356</v>
      </c>
      <c r="N2336" s="316" t="s">
        <v>1156</v>
      </c>
      <c r="O2336" s="415" t="s">
        <v>2200</v>
      </c>
      <c r="P2336" s="318" t="s">
        <v>1156</v>
      </c>
      <c r="Q2336" s="293" t="s">
        <v>2201</v>
      </c>
      <c r="R2336" s="293">
        <v>2</v>
      </c>
      <c r="S2336" s="517">
        <v>32099.97</v>
      </c>
      <c r="T2336" s="520" t="e">
        <f>+[1]!Tabla46[[#This Row],[Precio Unitario]]*[1]!Tabla46[[#This Row],[Cantidad de Insumos]]</f>
        <v>#REF!</v>
      </c>
      <c r="U2336" s="414">
        <v>239301</v>
      </c>
      <c r="V2336" s="328" t="s">
        <v>926</v>
      </c>
      <c r="W2336" s="420"/>
    </row>
    <row r="2337" spans="2:23" ht="18.75" hidden="1" customHeight="1" x14ac:dyDescent="0.2">
      <c r="B2337" s="419" t="e">
        <f>IF(Tabla46[[#This Row],[Tipos de Acciones]]="","",CONCATENATE(Tabla46[[#This Row],[POA]],".",Tabla46[[#This Row],[SRS]],".",Tabla46[[#This Row],[AREA]],".",Tabla46[[#This Row],[TIPO]]))</f>
        <v>#REF!</v>
      </c>
      <c r="C2337" s="419" t="e">
        <f>IF(Tabla46[[#This Row],[Tipos de Acciones]]="","",'Formulario PPGR1'!#REF!)</f>
        <v>#REF!</v>
      </c>
      <c r="D2337" s="419" t="e">
        <f>IF(Tabla46[[#This Row],[Tipos de Acciones]]="","",'Formulario PPGR1'!#REF!)</f>
        <v>#REF!</v>
      </c>
      <c r="E2337" s="419" t="e">
        <f>IF(Tabla46[[#This Row],[Tipos de Acciones]]="","",'Formulario PPGR1'!#REF!)</f>
        <v>#REF!</v>
      </c>
      <c r="F2337" s="419" t="e">
        <f>IF(Tabla46[[#This Row],[Tipos de Acciones]]="","",'Formulario PPGR1'!#REF!)</f>
        <v>#REF!</v>
      </c>
      <c r="G2337" s="416" t="s">
        <v>936</v>
      </c>
      <c r="H2337" s="416" t="s">
        <v>2221</v>
      </c>
      <c r="I2337" s="417" t="s">
        <v>2233</v>
      </c>
      <c r="J2337" s="416" t="s">
        <v>2234</v>
      </c>
      <c r="K2337" s="418" t="s">
        <v>2235</v>
      </c>
      <c r="L2337" s="416" t="s">
        <v>469</v>
      </c>
      <c r="M2337" s="316" t="s">
        <v>2356</v>
      </c>
      <c r="N2337" s="316" t="s">
        <v>1156</v>
      </c>
      <c r="O2337" s="415" t="s">
        <v>2200</v>
      </c>
      <c r="P2337" s="318" t="s">
        <v>1156</v>
      </c>
      <c r="Q2337" s="293" t="s">
        <v>2201</v>
      </c>
      <c r="R2337" s="293">
        <v>1</v>
      </c>
      <c r="S2337" s="517">
        <v>8270</v>
      </c>
      <c r="T2337" s="520" t="e">
        <f>+[1]!Tabla46[[#This Row],[Precio Unitario]]*[1]!Tabla46[[#This Row],[Cantidad de Insumos]]</f>
        <v>#REF!</v>
      </c>
      <c r="U2337" s="414">
        <v>239301</v>
      </c>
      <c r="V2337" s="328" t="s">
        <v>926</v>
      </c>
      <c r="W2337" s="420"/>
    </row>
    <row r="2338" spans="2:23" ht="18.75" hidden="1" customHeight="1" x14ac:dyDescent="0.2">
      <c r="B2338" s="419" t="e">
        <f>IF(Tabla46[[#This Row],[Tipos de Acciones]]="","",CONCATENATE(Tabla46[[#This Row],[POA]],".",Tabla46[[#This Row],[SRS]],".",Tabla46[[#This Row],[AREA]],".",Tabla46[[#This Row],[TIPO]]))</f>
        <v>#REF!</v>
      </c>
      <c r="C2338" s="419" t="e">
        <f>IF(Tabla46[[#This Row],[Tipos de Acciones]]="","",'Formulario PPGR1'!#REF!)</f>
        <v>#REF!</v>
      </c>
      <c r="D2338" s="419" t="e">
        <f>IF(Tabla46[[#This Row],[Tipos de Acciones]]="","",'Formulario PPGR1'!#REF!)</f>
        <v>#REF!</v>
      </c>
      <c r="E2338" s="419" t="e">
        <f>IF(Tabla46[[#This Row],[Tipos de Acciones]]="","",'Formulario PPGR1'!#REF!)</f>
        <v>#REF!</v>
      </c>
      <c r="F2338" s="419" t="e">
        <f>IF(Tabla46[[#This Row],[Tipos de Acciones]]="","",'Formulario PPGR1'!#REF!)</f>
        <v>#REF!</v>
      </c>
      <c r="G2338" s="416" t="s">
        <v>936</v>
      </c>
      <c r="H2338" s="416" t="s">
        <v>2221</v>
      </c>
      <c r="I2338" s="417" t="s">
        <v>2236</v>
      </c>
      <c r="J2338" s="416" t="s">
        <v>2236</v>
      </c>
      <c r="K2338" s="418" t="s">
        <v>2237</v>
      </c>
      <c r="L2338" s="416" t="s">
        <v>469</v>
      </c>
      <c r="M2338" s="316" t="s">
        <v>2356</v>
      </c>
      <c r="N2338" s="316" t="s">
        <v>1156</v>
      </c>
      <c r="O2338" s="415" t="s">
        <v>2200</v>
      </c>
      <c r="P2338" s="318" t="s">
        <v>1156</v>
      </c>
      <c r="Q2338" s="293" t="s">
        <v>2201</v>
      </c>
      <c r="R2338" s="293">
        <v>2</v>
      </c>
      <c r="S2338" s="517">
        <v>15733.33</v>
      </c>
      <c r="T2338" s="520" t="e">
        <f>+[1]!Tabla46[[#This Row],[Precio Unitario]]*[1]!Tabla46[[#This Row],[Cantidad de Insumos]]</f>
        <v>#REF!</v>
      </c>
      <c r="U2338" s="414">
        <v>239301</v>
      </c>
      <c r="V2338" s="328" t="s">
        <v>926</v>
      </c>
      <c r="W2338" s="420"/>
    </row>
    <row r="2339" spans="2:23" ht="18.75" hidden="1" customHeight="1" x14ac:dyDescent="0.2">
      <c r="B2339" s="419" t="e">
        <f>IF(Tabla46[[#This Row],[Tipos de Acciones]]="","",CONCATENATE(Tabla46[[#This Row],[POA]],".",Tabla46[[#This Row],[SRS]],".",Tabla46[[#This Row],[AREA]],".",Tabla46[[#This Row],[TIPO]]))</f>
        <v>#REF!</v>
      </c>
      <c r="C2339" s="419" t="e">
        <f>IF(Tabla46[[#This Row],[Tipos de Acciones]]="","",'Formulario PPGR1'!#REF!)</f>
        <v>#REF!</v>
      </c>
      <c r="D2339" s="419" t="e">
        <f>IF(Tabla46[[#This Row],[Tipos de Acciones]]="","",'Formulario PPGR1'!#REF!)</f>
        <v>#REF!</v>
      </c>
      <c r="E2339" s="419" t="e">
        <f>IF(Tabla46[[#This Row],[Tipos de Acciones]]="","",'Formulario PPGR1'!#REF!)</f>
        <v>#REF!</v>
      </c>
      <c r="F2339" s="419" t="e">
        <f>IF(Tabla46[[#This Row],[Tipos de Acciones]]="","",'Formulario PPGR1'!#REF!)</f>
        <v>#REF!</v>
      </c>
      <c r="G2339" s="416" t="s">
        <v>936</v>
      </c>
      <c r="H2339" s="416" t="s">
        <v>2221</v>
      </c>
      <c r="I2339" s="417" t="s">
        <v>2236</v>
      </c>
      <c r="J2339" s="416" t="s">
        <v>2236</v>
      </c>
      <c r="K2339" s="418" t="s">
        <v>2238</v>
      </c>
      <c r="L2339" s="416" t="s">
        <v>469</v>
      </c>
      <c r="M2339" s="316" t="s">
        <v>2356</v>
      </c>
      <c r="N2339" s="316" t="s">
        <v>1156</v>
      </c>
      <c r="O2339" s="415" t="s">
        <v>2200</v>
      </c>
      <c r="P2339" s="318" t="s">
        <v>1156</v>
      </c>
      <c r="Q2339" s="293" t="s">
        <v>2201</v>
      </c>
      <c r="R2339" s="293">
        <v>2</v>
      </c>
      <c r="S2339" s="517">
        <v>4500</v>
      </c>
      <c r="T2339" s="520" t="e">
        <f>+[1]!Tabla46[[#This Row],[Precio Unitario]]*[1]!Tabla46[[#This Row],[Cantidad de Insumos]]</f>
        <v>#REF!</v>
      </c>
      <c r="U2339" s="414">
        <v>239301</v>
      </c>
      <c r="V2339" s="328" t="s">
        <v>926</v>
      </c>
      <c r="W2339" s="420"/>
    </row>
    <row r="2340" spans="2:23" ht="18.75" hidden="1" customHeight="1" x14ac:dyDescent="0.2">
      <c r="B2340" s="419" t="e">
        <f>IF(Tabla46[[#This Row],[Tipos de Acciones]]="","",CONCATENATE(Tabla46[[#This Row],[POA]],".",Tabla46[[#This Row],[SRS]],".",Tabla46[[#This Row],[AREA]],".",Tabla46[[#This Row],[TIPO]]))</f>
        <v>#REF!</v>
      </c>
      <c r="C2340" s="419" t="e">
        <f>IF(Tabla46[[#This Row],[Tipos de Acciones]]="","",'Formulario PPGR1'!#REF!)</f>
        <v>#REF!</v>
      </c>
      <c r="D2340" s="419" t="e">
        <f>IF(Tabla46[[#This Row],[Tipos de Acciones]]="","",'Formulario PPGR1'!#REF!)</f>
        <v>#REF!</v>
      </c>
      <c r="E2340" s="419" t="e">
        <f>IF(Tabla46[[#This Row],[Tipos de Acciones]]="","",'Formulario PPGR1'!#REF!)</f>
        <v>#REF!</v>
      </c>
      <c r="F2340" s="419" t="e">
        <f>IF(Tabla46[[#This Row],[Tipos de Acciones]]="","",'Formulario PPGR1'!#REF!)</f>
        <v>#REF!</v>
      </c>
      <c r="G2340" s="416" t="s">
        <v>936</v>
      </c>
      <c r="H2340" s="416" t="s">
        <v>2221</v>
      </c>
      <c r="I2340" s="417" t="s">
        <v>2236</v>
      </c>
      <c r="J2340" s="416" t="s">
        <v>2236</v>
      </c>
      <c r="K2340" s="418" t="s">
        <v>2239</v>
      </c>
      <c r="L2340" s="416" t="s">
        <v>469</v>
      </c>
      <c r="M2340" s="316" t="s">
        <v>2356</v>
      </c>
      <c r="N2340" s="316" t="s">
        <v>1156</v>
      </c>
      <c r="O2340" s="415" t="s">
        <v>2200</v>
      </c>
      <c r="P2340" s="318" t="s">
        <v>1156</v>
      </c>
      <c r="Q2340" s="293" t="s">
        <v>2201</v>
      </c>
      <c r="R2340" s="293">
        <v>2</v>
      </c>
      <c r="S2340" s="517">
        <v>15733.33</v>
      </c>
      <c r="T2340" s="520" t="e">
        <f>+[1]!Tabla46[[#This Row],[Precio Unitario]]*[1]!Tabla46[[#This Row],[Cantidad de Insumos]]</f>
        <v>#REF!</v>
      </c>
      <c r="U2340" s="414">
        <v>239301</v>
      </c>
      <c r="V2340" s="328" t="s">
        <v>926</v>
      </c>
      <c r="W2340" s="420"/>
    </row>
    <row r="2341" spans="2:23" ht="18.75" hidden="1" customHeight="1" x14ac:dyDescent="0.2">
      <c r="B2341" s="419" t="e">
        <f>IF(Tabla46[[#This Row],[Tipos de Acciones]]="","",CONCATENATE(Tabla46[[#This Row],[POA]],".",Tabla46[[#This Row],[SRS]],".",Tabla46[[#This Row],[AREA]],".",Tabla46[[#This Row],[TIPO]]))</f>
        <v>#REF!</v>
      </c>
      <c r="C2341" s="419" t="e">
        <f>IF(Tabla46[[#This Row],[Tipos de Acciones]]="","",'Formulario PPGR1'!#REF!)</f>
        <v>#REF!</v>
      </c>
      <c r="D2341" s="419" t="e">
        <f>IF(Tabla46[[#This Row],[Tipos de Acciones]]="","",'Formulario PPGR1'!#REF!)</f>
        <v>#REF!</v>
      </c>
      <c r="E2341" s="419" t="e">
        <f>IF(Tabla46[[#This Row],[Tipos de Acciones]]="","",'Formulario PPGR1'!#REF!)</f>
        <v>#REF!</v>
      </c>
      <c r="F2341" s="419" t="e">
        <f>IF(Tabla46[[#This Row],[Tipos de Acciones]]="","",'Formulario PPGR1'!#REF!)</f>
        <v>#REF!</v>
      </c>
      <c r="G2341" s="416" t="s">
        <v>936</v>
      </c>
      <c r="H2341" s="416" t="s">
        <v>2221</v>
      </c>
      <c r="I2341" s="417" t="s">
        <v>2236</v>
      </c>
      <c r="J2341" s="416" t="s">
        <v>2236</v>
      </c>
      <c r="K2341" s="418" t="s">
        <v>2240</v>
      </c>
      <c r="L2341" s="416" t="s">
        <v>469</v>
      </c>
      <c r="M2341" s="316" t="s">
        <v>2356</v>
      </c>
      <c r="N2341" s="316" t="s">
        <v>1156</v>
      </c>
      <c r="O2341" s="415" t="s">
        <v>2200</v>
      </c>
      <c r="P2341" s="318" t="s">
        <v>1156</v>
      </c>
      <c r="Q2341" s="293" t="s">
        <v>2201</v>
      </c>
      <c r="R2341" s="293">
        <v>2</v>
      </c>
      <c r="S2341" s="517">
        <v>4500</v>
      </c>
      <c r="T2341" s="520" t="e">
        <f>+[1]!Tabla46[[#This Row],[Precio Unitario]]*[1]!Tabla46[[#This Row],[Cantidad de Insumos]]</f>
        <v>#REF!</v>
      </c>
      <c r="U2341" s="414">
        <v>239301</v>
      </c>
      <c r="V2341" s="328" t="s">
        <v>926</v>
      </c>
      <c r="W2341" s="420"/>
    </row>
    <row r="2342" spans="2:23" ht="18.75" hidden="1" customHeight="1" x14ac:dyDescent="0.2">
      <c r="B2342" s="419" t="e">
        <f>IF(Tabla46[[#This Row],[Tipos de Acciones]]="","",CONCATENATE(Tabla46[[#This Row],[POA]],".",Tabla46[[#This Row],[SRS]],".",Tabla46[[#This Row],[AREA]],".",Tabla46[[#This Row],[TIPO]]))</f>
        <v>#REF!</v>
      </c>
      <c r="C2342" s="419" t="e">
        <f>IF(Tabla46[[#This Row],[Tipos de Acciones]]="","",'Formulario PPGR1'!#REF!)</f>
        <v>#REF!</v>
      </c>
      <c r="D2342" s="419" t="e">
        <f>IF(Tabla46[[#This Row],[Tipos de Acciones]]="","",'Formulario PPGR1'!#REF!)</f>
        <v>#REF!</v>
      </c>
      <c r="E2342" s="419" t="e">
        <f>IF(Tabla46[[#This Row],[Tipos de Acciones]]="","",'Formulario PPGR1'!#REF!)</f>
        <v>#REF!</v>
      </c>
      <c r="F2342" s="419" t="e">
        <f>IF(Tabla46[[#This Row],[Tipos de Acciones]]="","",'Formulario PPGR1'!#REF!)</f>
        <v>#REF!</v>
      </c>
      <c r="G2342" s="416" t="s">
        <v>936</v>
      </c>
      <c r="H2342" s="416" t="s">
        <v>2221</v>
      </c>
      <c r="I2342" s="417" t="s">
        <v>2241</v>
      </c>
      <c r="J2342" s="416" t="s">
        <v>2241</v>
      </c>
      <c r="K2342" s="418" t="s">
        <v>2242</v>
      </c>
      <c r="L2342" s="416" t="s">
        <v>469</v>
      </c>
      <c r="M2342" s="316" t="s">
        <v>2356</v>
      </c>
      <c r="N2342" s="316" t="s">
        <v>1156</v>
      </c>
      <c r="O2342" s="415" t="s">
        <v>2200</v>
      </c>
      <c r="P2342" s="318" t="s">
        <v>1156</v>
      </c>
      <c r="Q2342" s="293" t="s">
        <v>2201</v>
      </c>
      <c r="R2342" s="293">
        <v>2</v>
      </c>
      <c r="S2342" s="517">
        <v>980</v>
      </c>
      <c r="T2342" s="520" t="e">
        <f>+[1]!Tabla46[[#This Row],[Precio Unitario]]*[1]!Tabla46[[#This Row],[Cantidad de Insumos]]</f>
        <v>#REF!</v>
      </c>
      <c r="U2342" s="414">
        <v>239301</v>
      </c>
      <c r="V2342" s="328" t="s">
        <v>926</v>
      </c>
      <c r="W2342" s="420"/>
    </row>
    <row r="2343" spans="2:23" ht="18.75" hidden="1" customHeight="1" x14ac:dyDescent="0.2">
      <c r="B2343" s="419" t="e">
        <f>IF(Tabla46[[#This Row],[Tipos de Acciones]]="","",CONCATENATE(Tabla46[[#This Row],[POA]],".",Tabla46[[#This Row],[SRS]],".",Tabla46[[#This Row],[AREA]],".",Tabla46[[#This Row],[TIPO]]))</f>
        <v>#REF!</v>
      </c>
      <c r="C2343" s="419" t="e">
        <f>IF(Tabla46[[#This Row],[Tipos de Acciones]]="","",'Formulario PPGR1'!#REF!)</f>
        <v>#REF!</v>
      </c>
      <c r="D2343" s="419" t="e">
        <f>IF(Tabla46[[#This Row],[Tipos de Acciones]]="","",'Formulario PPGR1'!#REF!)</f>
        <v>#REF!</v>
      </c>
      <c r="E2343" s="419" t="e">
        <f>IF(Tabla46[[#This Row],[Tipos de Acciones]]="","",'Formulario PPGR1'!#REF!)</f>
        <v>#REF!</v>
      </c>
      <c r="F2343" s="419" t="e">
        <f>IF(Tabla46[[#This Row],[Tipos de Acciones]]="","",'Formulario PPGR1'!#REF!)</f>
        <v>#REF!</v>
      </c>
      <c r="G2343" s="416" t="s">
        <v>936</v>
      </c>
      <c r="H2343" s="416" t="s">
        <v>2221</v>
      </c>
      <c r="I2343" s="417" t="s">
        <v>2241</v>
      </c>
      <c r="J2343" s="416" t="s">
        <v>2241</v>
      </c>
      <c r="K2343" s="418" t="s">
        <v>2243</v>
      </c>
      <c r="L2343" s="416" t="s">
        <v>469</v>
      </c>
      <c r="M2343" s="316" t="s">
        <v>2356</v>
      </c>
      <c r="N2343" s="316" t="s">
        <v>1156</v>
      </c>
      <c r="O2343" s="415" t="s">
        <v>2200</v>
      </c>
      <c r="P2343" s="318" t="s">
        <v>1156</v>
      </c>
      <c r="Q2343" s="293" t="s">
        <v>2201</v>
      </c>
      <c r="R2343" s="293">
        <v>2</v>
      </c>
      <c r="S2343" s="517">
        <v>3520</v>
      </c>
      <c r="T2343" s="520" t="e">
        <f>+[1]!Tabla46[[#This Row],[Precio Unitario]]*[1]!Tabla46[[#This Row],[Cantidad de Insumos]]</f>
        <v>#REF!</v>
      </c>
      <c r="U2343" s="414">
        <v>239301</v>
      </c>
      <c r="V2343" s="328" t="s">
        <v>926</v>
      </c>
      <c r="W2343" s="420"/>
    </row>
    <row r="2344" spans="2:23" ht="18.75" hidden="1" customHeight="1" x14ac:dyDescent="0.2">
      <c r="B2344" s="419" t="e">
        <f>IF(Tabla46[[#This Row],[Tipos de Acciones]]="","",CONCATENATE(Tabla46[[#This Row],[POA]],".",Tabla46[[#This Row],[SRS]],".",Tabla46[[#This Row],[AREA]],".",Tabla46[[#This Row],[TIPO]]))</f>
        <v>#REF!</v>
      </c>
      <c r="C2344" s="419" t="e">
        <f>IF(Tabla46[[#This Row],[Tipos de Acciones]]="","",'Formulario PPGR1'!#REF!)</f>
        <v>#REF!</v>
      </c>
      <c r="D2344" s="419" t="e">
        <f>IF(Tabla46[[#This Row],[Tipos de Acciones]]="","",'Formulario PPGR1'!#REF!)</f>
        <v>#REF!</v>
      </c>
      <c r="E2344" s="419" t="e">
        <f>IF(Tabla46[[#This Row],[Tipos de Acciones]]="","",'Formulario PPGR1'!#REF!)</f>
        <v>#REF!</v>
      </c>
      <c r="F2344" s="419" t="e">
        <f>IF(Tabla46[[#This Row],[Tipos de Acciones]]="","",'Formulario PPGR1'!#REF!)</f>
        <v>#REF!</v>
      </c>
      <c r="G2344" s="416" t="s">
        <v>936</v>
      </c>
      <c r="H2344" s="416" t="s">
        <v>2221</v>
      </c>
      <c r="I2344" s="417" t="s">
        <v>2244</v>
      </c>
      <c r="J2344" s="416" t="s">
        <v>2244</v>
      </c>
      <c r="K2344" s="418" t="s">
        <v>2245</v>
      </c>
      <c r="L2344" s="416" t="s">
        <v>469</v>
      </c>
      <c r="M2344" s="316" t="s">
        <v>2356</v>
      </c>
      <c r="N2344" s="316" t="s">
        <v>1156</v>
      </c>
      <c r="O2344" s="415" t="s">
        <v>2200</v>
      </c>
      <c r="P2344" s="318" t="s">
        <v>1156</v>
      </c>
      <c r="Q2344" s="293" t="s">
        <v>2201</v>
      </c>
      <c r="R2344" s="293">
        <v>1</v>
      </c>
      <c r="S2344" s="517">
        <v>14666.65</v>
      </c>
      <c r="T2344" s="520" t="e">
        <f>+[1]!Tabla46[[#This Row],[Precio Unitario]]*[1]!Tabla46[[#This Row],[Cantidad de Insumos]]</f>
        <v>#REF!</v>
      </c>
      <c r="U2344" s="414">
        <v>239601</v>
      </c>
      <c r="V2344" s="328" t="s">
        <v>926</v>
      </c>
      <c r="W2344" s="420"/>
    </row>
    <row r="2345" spans="2:23" ht="18.75" hidden="1" customHeight="1" x14ac:dyDescent="0.2">
      <c r="B2345" s="419" t="e">
        <f>IF(Tabla46[[#This Row],[Tipos de Acciones]]="","",CONCATENATE(Tabla46[[#This Row],[POA]],".",Tabla46[[#This Row],[SRS]],".",Tabla46[[#This Row],[AREA]],".",Tabla46[[#This Row],[TIPO]]))</f>
        <v>#REF!</v>
      </c>
      <c r="C2345" s="419" t="e">
        <f>IF(Tabla46[[#This Row],[Tipos de Acciones]]="","",'Formulario PPGR1'!#REF!)</f>
        <v>#REF!</v>
      </c>
      <c r="D2345" s="419" t="e">
        <f>IF(Tabla46[[#This Row],[Tipos de Acciones]]="","",'Formulario PPGR1'!#REF!)</f>
        <v>#REF!</v>
      </c>
      <c r="E2345" s="419" t="e">
        <f>IF(Tabla46[[#This Row],[Tipos de Acciones]]="","",'Formulario PPGR1'!#REF!)</f>
        <v>#REF!</v>
      </c>
      <c r="F2345" s="419" t="e">
        <f>IF(Tabla46[[#This Row],[Tipos de Acciones]]="","",'Formulario PPGR1'!#REF!)</f>
        <v>#REF!</v>
      </c>
      <c r="G2345" s="416" t="s">
        <v>936</v>
      </c>
      <c r="H2345" s="416" t="s">
        <v>2221</v>
      </c>
      <c r="I2345" s="417" t="s">
        <v>2246</v>
      </c>
      <c r="J2345" s="416" t="s">
        <v>2246</v>
      </c>
      <c r="K2345" s="418" t="s">
        <v>2247</v>
      </c>
      <c r="L2345" s="416" t="s">
        <v>469</v>
      </c>
      <c r="M2345" s="316" t="s">
        <v>2356</v>
      </c>
      <c r="N2345" s="316" t="s">
        <v>1156</v>
      </c>
      <c r="O2345" s="415" t="s">
        <v>2200</v>
      </c>
      <c r="P2345" s="318" t="s">
        <v>1156</v>
      </c>
      <c r="Q2345" s="293" t="s">
        <v>2201</v>
      </c>
      <c r="R2345" s="293">
        <v>1</v>
      </c>
      <c r="S2345" s="517">
        <v>257712</v>
      </c>
      <c r="T2345" s="520" t="e">
        <f>+[1]!Tabla46[[#This Row],[Precio Unitario]]*[1]!Tabla46[[#This Row],[Cantidad de Insumos]]</f>
        <v>#REF!</v>
      </c>
      <c r="U2345" s="414">
        <v>261401</v>
      </c>
      <c r="V2345" s="328" t="s">
        <v>926</v>
      </c>
      <c r="W2345" s="420"/>
    </row>
    <row r="2346" spans="2:23" ht="18.75" hidden="1" customHeight="1" x14ac:dyDescent="0.2">
      <c r="B2346" s="419" t="e">
        <f>IF(Tabla46[[#This Row],[Tipos de Acciones]]="","",CONCATENATE(Tabla46[[#This Row],[POA]],".",Tabla46[[#This Row],[SRS]],".",Tabla46[[#This Row],[AREA]],".",Tabla46[[#This Row],[TIPO]]))</f>
        <v>#REF!</v>
      </c>
      <c r="C2346" s="419" t="e">
        <f>IF(Tabla46[[#This Row],[Tipos de Acciones]]="","",'Formulario PPGR1'!#REF!)</f>
        <v>#REF!</v>
      </c>
      <c r="D2346" s="419" t="e">
        <f>IF(Tabla46[[#This Row],[Tipos de Acciones]]="","",'Formulario PPGR1'!#REF!)</f>
        <v>#REF!</v>
      </c>
      <c r="E2346" s="419" t="e">
        <f>IF(Tabla46[[#This Row],[Tipos de Acciones]]="","",'Formulario PPGR1'!#REF!)</f>
        <v>#REF!</v>
      </c>
      <c r="F2346" s="419" t="e">
        <f>IF(Tabla46[[#This Row],[Tipos de Acciones]]="","",'Formulario PPGR1'!#REF!)</f>
        <v>#REF!</v>
      </c>
      <c r="G2346" s="416" t="s">
        <v>936</v>
      </c>
      <c r="H2346" s="416" t="s">
        <v>2209</v>
      </c>
      <c r="I2346" s="417" t="s">
        <v>2200</v>
      </c>
      <c r="J2346" s="416" t="s">
        <v>2248</v>
      </c>
      <c r="K2346" s="418" t="s">
        <v>2248</v>
      </c>
      <c r="L2346" s="416" t="s">
        <v>469</v>
      </c>
      <c r="M2346" s="316" t="s">
        <v>2356</v>
      </c>
      <c r="N2346" s="316" t="s">
        <v>1156</v>
      </c>
      <c r="O2346" s="415" t="s">
        <v>2200</v>
      </c>
      <c r="P2346" s="318" t="s">
        <v>1156</v>
      </c>
      <c r="Q2346" s="293" t="s">
        <v>2201</v>
      </c>
      <c r="R2346" s="293">
        <v>1</v>
      </c>
      <c r="S2346" s="517">
        <v>30000</v>
      </c>
      <c r="T2346" s="520" t="e">
        <f>+[1]!Tabla46[[#This Row],[Precio Unitario]]*[1]!Tabla46[[#This Row],[Cantidad de Insumos]]</f>
        <v>#REF!</v>
      </c>
      <c r="U2346" s="414">
        <v>265801</v>
      </c>
      <c r="V2346" s="328" t="s">
        <v>926</v>
      </c>
      <c r="W2346" s="420"/>
    </row>
    <row r="2347" spans="2:23" ht="18.75" hidden="1" customHeight="1" x14ac:dyDescent="0.2">
      <c r="B2347" s="419" t="e">
        <f>IF(Tabla46[[#This Row],[Tipos de Acciones]]="","",CONCATENATE(Tabla46[[#This Row],[POA]],".",Tabla46[[#This Row],[SRS]],".",Tabla46[[#This Row],[AREA]],".",Tabla46[[#This Row],[TIPO]]))</f>
        <v>#REF!</v>
      </c>
      <c r="C2347" s="419" t="e">
        <f>IF(Tabla46[[#This Row],[Tipos de Acciones]]="","",'Formulario PPGR1'!#REF!)</f>
        <v>#REF!</v>
      </c>
      <c r="D2347" s="419" t="e">
        <f>IF(Tabla46[[#This Row],[Tipos de Acciones]]="","",'Formulario PPGR1'!#REF!)</f>
        <v>#REF!</v>
      </c>
      <c r="E2347" s="419" t="e">
        <f>IF(Tabla46[[#This Row],[Tipos de Acciones]]="","",'Formulario PPGR1'!#REF!)</f>
        <v>#REF!</v>
      </c>
      <c r="F2347" s="419" t="e">
        <f>IF(Tabla46[[#This Row],[Tipos de Acciones]]="","",'Formulario PPGR1'!#REF!)</f>
        <v>#REF!</v>
      </c>
      <c r="G2347" s="416" t="s">
        <v>934</v>
      </c>
      <c r="H2347" s="416" t="s">
        <v>2209</v>
      </c>
      <c r="I2347" s="417" t="s">
        <v>2200</v>
      </c>
      <c r="J2347" s="416" t="s">
        <v>2248</v>
      </c>
      <c r="K2347" s="418" t="s">
        <v>2248</v>
      </c>
      <c r="L2347" s="416" t="s">
        <v>469</v>
      </c>
      <c r="M2347" s="316" t="s">
        <v>2356</v>
      </c>
      <c r="N2347" s="316" t="s">
        <v>1156</v>
      </c>
      <c r="O2347" s="415" t="s">
        <v>2200</v>
      </c>
      <c r="P2347" s="318" t="s">
        <v>1156</v>
      </c>
      <c r="Q2347" s="293" t="s">
        <v>2201</v>
      </c>
      <c r="R2347" s="293">
        <v>3</v>
      </c>
      <c r="S2347" s="517">
        <v>5000</v>
      </c>
      <c r="T2347" s="520" t="e">
        <f>+[1]!Tabla46[[#This Row],[Precio Unitario]]*[1]!Tabla46[[#This Row],[Cantidad de Insumos]]</f>
        <v>#REF!</v>
      </c>
      <c r="U2347" s="414">
        <v>265801</v>
      </c>
      <c r="V2347" s="328" t="s">
        <v>926</v>
      </c>
      <c r="W2347" s="420"/>
    </row>
    <row r="2348" spans="2:23" ht="18.75" hidden="1" customHeight="1" x14ac:dyDescent="0.2">
      <c r="B2348" s="419" t="e">
        <f>IF(Tabla46[[#This Row],[Tipos de Acciones]]="","",CONCATENATE(Tabla46[[#This Row],[POA]],".",Tabla46[[#This Row],[SRS]],".",Tabla46[[#This Row],[AREA]],".",Tabla46[[#This Row],[TIPO]]))</f>
        <v>#REF!</v>
      </c>
      <c r="C2348" s="419" t="e">
        <f>IF(Tabla46[[#This Row],[Tipos de Acciones]]="","",'Formulario PPGR1'!#REF!)</f>
        <v>#REF!</v>
      </c>
      <c r="D2348" s="419" t="e">
        <f>IF(Tabla46[[#This Row],[Tipos de Acciones]]="","",'Formulario PPGR1'!#REF!)</f>
        <v>#REF!</v>
      </c>
      <c r="E2348" s="419" t="e">
        <f>IF(Tabla46[[#This Row],[Tipos de Acciones]]="","",'Formulario PPGR1'!#REF!)</f>
        <v>#REF!</v>
      </c>
      <c r="F2348" s="419" t="e">
        <f>IF(Tabla46[[#This Row],[Tipos de Acciones]]="","",'Formulario PPGR1'!#REF!)</f>
        <v>#REF!</v>
      </c>
      <c r="G2348" s="416" t="s">
        <v>936</v>
      </c>
      <c r="H2348" s="416" t="s">
        <v>2206</v>
      </c>
      <c r="I2348" s="417" t="s">
        <v>2212</v>
      </c>
      <c r="J2348" s="416" t="s">
        <v>2212</v>
      </c>
      <c r="K2348" s="418" t="s">
        <v>2213</v>
      </c>
      <c r="L2348" s="416" t="s">
        <v>469</v>
      </c>
      <c r="M2348" s="316" t="s">
        <v>2357</v>
      </c>
      <c r="N2348" s="316" t="s">
        <v>1156</v>
      </c>
      <c r="O2348" s="415" t="s">
        <v>2200</v>
      </c>
      <c r="P2348" s="318" t="s">
        <v>1156</v>
      </c>
      <c r="Q2348" s="293" t="s">
        <v>2201</v>
      </c>
      <c r="R2348" s="293">
        <v>1</v>
      </c>
      <c r="S2348" s="517">
        <v>56050</v>
      </c>
      <c r="T2348" s="520" t="e">
        <f>+[1]!Tabla46[[#This Row],[Precio Unitario]]*[1]!Tabla46[[#This Row],[Cantidad de Insumos]]</f>
        <v>#REF!</v>
      </c>
      <c r="U2348" s="414">
        <v>261301</v>
      </c>
      <c r="V2348" s="328" t="s">
        <v>926</v>
      </c>
      <c r="W2348" s="420"/>
    </row>
    <row r="2349" spans="2:23" ht="18.75" hidden="1" customHeight="1" x14ac:dyDescent="0.2">
      <c r="B2349" s="419" t="e">
        <f>IF(Tabla46[[#This Row],[Tipos de Acciones]]="","",CONCATENATE(Tabla46[[#This Row],[POA]],".",Tabla46[[#This Row],[SRS]],".",Tabla46[[#This Row],[AREA]],".",Tabla46[[#This Row],[TIPO]]))</f>
        <v>#REF!</v>
      </c>
      <c r="C2349" s="419" t="e">
        <f>IF(Tabla46[[#This Row],[Tipos de Acciones]]="","",'Formulario PPGR1'!#REF!)</f>
        <v>#REF!</v>
      </c>
      <c r="D2349" s="419" t="e">
        <f>IF(Tabla46[[#This Row],[Tipos de Acciones]]="","",'Formulario PPGR1'!#REF!)</f>
        <v>#REF!</v>
      </c>
      <c r="E2349" s="419" t="e">
        <f>IF(Tabla46[[#This Row],[Tipos de Acciones]]="","",'Formulario PPGR1'!#REF!)</f>
        <v>#REF!</v>
      </c>
      <c r="F2349" s="419" t="e">
        <f>IF(Tabla46[[#This Row],[Tipos de Acciones]]="","",'Formulario PPGR1'!#REF!)</f>
        <v>#REF!</v>
      </c>
      <c r="G2349" s="416" t="s">
        <v>936</v>
      </c>
      <c r="H2349" s="416" t="s">
        <v>2221</v>
      </c>
      <c r="I2349" s="417" t="s">
        <v>2236</v>
      </c>
      <c r="J2349" s="416" t="s">
        <v>2236</v>
      </c>
      <c r="K2349" s="418" t="s">
        <v>2237</v>
      </c>
      <c r="L2349" s="416" t="s">
        <v>469</v>
      </c>
      <c r="M2349" s="316" t="s">
        <v>2357</v>
      </c>
      <c r="N2349" s="316" t="s">
        <v>1156</v>
      </c>
      <c r="O2349" s="415" t="s">
        <v>2200</v>
      </c>
      <c r="P2349" s="318" t="s">
        <v>1156</v>
      </c>
      <c r="Q2349" s="293" t="s">
        <v>2201</v>
      </c>
      <c r="R2349" s="293">
        <v>2</v>
      </c>
      <c r="S2349" s="517">
        <v>15733.33</v>
      </c>
      <c r="T2349" s="520" t="e">
        <f>+[1]!Tabla46[[#This Row],[Precio Unitario]]*[1]!Tabla46[[#This Row],[Cantidad de Insumos]]</f>
        <v>#REF!</v>
      </c>
      <c r="U2349" s="414">
        <v>239301</v>
      </c>
      <c r="V2349" s="328" t="s">
        <v>926</v>
      </c>
      <c r="W2349" s="420"/>
    </row>
    <row r="2350" spans="2:23" ht="18.75" hidden="1" customHeight="1" x14ac:dyDescent="0.2">
      <c r="B2350" s="419" t="e">
        <f>IF(Tabla46[[#This Row],[Tipos de Acciones]]="","",CONCATENATE(Tabla46[[#This Row],[POA]],".",Tabla46[[#This Row],[SRS]],".",Tabla46[[#This Row],[AREA]],".",Tabla46[[#This Row],[TIPO]]))</f>
        <v>#REF!</v>
      </c>
      <c r="C2350" s="419" t="e">
        <f>IF(Tabla46[[#This Row],[Tipos de Acciones]]="","",'Formulario PPGR1'!#REF!)</f>
        <v>#REF!</v>
      </c>
      <c r="D2350" s="419" t="e">
        <f>IF(Tabla46[[#This Row],[Tipos de Acciones]]="","",'Formulario PPGR1'!#REF!)</f>
        <v>#REF!</v>
      </c>
      <c r="E2350" s="419" t="e">
        <f>IF(Tabla46[[#This Row],[Tipos de Acciones]]="","",'Formulario PPGR1'!#REF!)</f>
        <v>#REF!</v>
      </c>
      <c r="F2350" s="419" t="e">
        <f>IF(Tabla46[[#This Row],[Tipos de Acciones]]="","",'Formulario PPGR1'!#REF!)</f>
        <v>#REF!</v>
      </c>
      <c r="G2350" s="416" t="s">
        <v>936</v>
      </c>
      <c r="H2350" s="416" t="s">
        <v>2221</v>
      </c>
      <c r="I2350" s="417" t="s">
        <v>2222</v>
      </c>
      <c r="J2350" s="416" t="s">
        <v>2222</v>
      </c>
      <c r="K2350" s="418" t="s">
        <v>2226</v>
      </c>
      <c r="L2350" s="416" t="s">
        <v>469</v>
      </c>
      <c r="M2350" s="316" t="s">
        <v>2357</v>
      </c>
      <c r="N2350" s="316" t="s">
        <v>1156</v>
      </c>
      <c r="O2350" s="415" t="s">
        <v>2200</v>
      </c>
      <c r="P2350" s="318" t="s">
        <v>1156</v>
      </c>
      <c r="Q2350" s="293" t="s">
        <v>2201</v>
      </c>
      <c r="R2350" s="293">
        <v>1</v>
      </c>
      <c r="S2350" s="517">
        <v>104465.4</v>
      </c>
      <c r="T2350" s="520" t="e">
        <f>+[1]!Tabla46[[#This Row],[Precio Unitario]]*[1]!Tabla46[[#This Row],[Cantidad de Insumos]]</f>
        <v>#REF!</v>
      </c>
      <c r="U2350" s="414">
        <v>261901</v>
      </c>
      <c r="V2350" s="328" t="s">
        <v>926</v>
      </c>
      <c r="W2350" s="420"/>
    </row>
    <row r="2351" spans="2:23" ht="18.75" hidden="1" customHeight="1" x14ac:dyDescent="0.2">
      <c r="B2351" s="419" t="e">
        <f>IF(Tabla46[[#This Row],[Tipos de Acciones]]="","",CONCATENATE(Tabla46[[#This Row],[POA]],".",Tabla46[[#This Row],[SRS]],".",Tabla46[[#This Row],[AREA]],".",Tabla46[[#This Row],[TIPO]]))</f>
        <v>#REF!</v>
      </c>
      <c r="C2351" s="419" t="e">
        <f>IF(Tabla46[[#This Row],[Tipos de Acciones]]="","",'Formulario PPGR1'!#REF!)</f>
        <v>#REF!</v>
      </c>
      <c r="D2351" s="419" t="e">
        <f>IF(Tabla46[[#This Row],[Tipos de Acciones]]="","",'Formulario PPGR1'!#REF!)</f>
        <v>#REF!</v>
      </c>
      <c r="E2351" s="419" t="e">
        <f>IF(Tabla46[[#This Row],[Tipos de Acciones]]="","",'Formulario PPGR1'!#REF!)</f>
        <v>#REF!</v>
      </c>
      <c r="F2351" s="419" t="e">
        <f>IF(Tabla46[[#This Row],[Tipos de Acciones]]="","",'Formulario PPGR1'!#REF!)</f>
        <v>#REF!</v>
      </c>
      <c r="G2351" s="416" t="s">
        <v>936</v>
      </c>
      <c r="H2351" s="416" t="s">
        <v>2218</v>
      </c>
      <c r="I2351" s="417" t="s">
        <v>2219</v>
      </c>
      <c r="J2351" s="416" t="s">
        <v>2219</v>
      </c>
      <c r="K2351" s="418" t="s">
        <v>2220</v>
      </c>
      <c r="L2351" s="416" t="s">
        <v>469</v>
      </c>
      <c r="M2351" s="316" t="s">
        <v>2357</v>
      </c>
      <c r="N2351" s="316" t="s">
        <v>1156</v>
      </c>
      <c r="O2351" s="415" t="s">
        <v>2200</v>
      </c>
      <c r="P2351" s="318" t="s">
        <v>1156</v>
      </c>
      <c r="Q2351" s="293" t="s">
        <v>2201</v>
      </c>
      <c r="R2351" s="293">
        <v>2</v>
      </c>
      <c r="S2351" s="517">
        <v>8600</v>
      </c>
      <c r="T2351" s="520" t="e">
        <f>+[1]!Tabla46[[#This Row],[Precio Unitario]]*[1]!Tabla46[[#This Row],[Cantidad de Insumos]]</f>
        <v>#REF!</v>
      </c>
      <c r="U2351" s="414">
        <v>239601</v>
      </c>
      <c r="V2351" s="328" t="s">
        <v>926</v>
      </c>
      <c r="W2351" s="420"/>
    </row>
    <row r="2352" spans="2:23" ht="18.75" hidden="1" customHeight="1" x14ac:dyDescent="0.2">
      <c r="B2352" s="419" t="e">
        <f>IF(Tabla46[[#This Row],[Tipos de Acciones]]="","",CONCATENATE(Tabla46[[#This Row],[POA]],".",Tabla46[[#This Row],[SRS]],".",Tabla46[[#This Row],[AREA]],".",Tabla46[[#This Row],[TIPO]]))</f>
        <v>#REF!</v>
      </c>
      <c r="C2352" s="419" t="e">
        <f>IF(Tabla46[[#This Row],[Tipos de Acciones]]="","",'Formulario PPGR1'!#REF!)</f>
        <v>#REF!</v>
      </c>
      <c r="D2352" s="419" t="e">
        <f>IF(Tabla46[[#This Row],[Tipos de Acciones]]="","",'Formulario PPGR1'!#REF!)</f>
        <v>#REF!</v>
      </c>
      <c r="E2352" s="419" t="e">
        <f>IF(Tabla46[[#This Row],[Tipos de Acciones]]="","",'Formulario PPGR1'!#REF!)</f>
        <v>#REF!</v>
      </c>
      <c r="F2352" s="419" t="e">
        <f>IF(Tabla46[[#This Row],[Tipos de Acciones]]="","",'Formulario PPGR1'!#REF!)</f>
        <v>#REF!</v>
      </c>
      <c r="G2352" s="416" t="s">
        <v>936</v>
      </c>
      <c r="H2352" s="416" t="s">
        <v>2221</v>
      </c>
      <c r="I2352" s="417" t="s">
        <v>2222</v>
      </c>
      <c r="J2352" s="416" t="s">
        <v>2222</v>
      </c>
      <c r="K2352" s="418" t="s">
        <v>2223</v>
      </c>
      <c r="L2352" s="416" t="s">
        <v>469</v>
      </c>
      <c r="M2352" s="316" t="s">
        <v>2357</v>
      </c>
      <c r="N2352" s="316" t="s">
        <v>1156</v>
      </c>
      <c r="O2352" s="415" t="s">
        <v>2200</v>
      </c>
      <c r="P2352" s="318" t="s">
        <v>1156</v>
      </c>
      <c r="Q2352" s="293" t="s">
        <v>2201</v>
      </c>
      <c r="R2352" s="293">
        <v>2</v>
      </c>
      <c r="S2352" s="517">
        <v>43660</v>
      </c>
      <c r="T2352" s="520" t="e">
        <f>+[1]!Tabla46[[#This Row],[Precio Unitario]]*[1]!Tabla46[[#This Row],[Cantidad de Insumos]]</f>
        <v>#REF!</v>
      </c>
      <c r="U2352" s="414">
        <v>261901</v>
      </c>
      <c r="V2352" s="328" t="s">
        <v>926</v>
      </c>
      <c r="W2352" s="420"/>
    </row>
    <row r="2353" spans="2:23" ht="18.75" hidden="1" customHeight="1" x14ac:dyDescent="0.2">
      <c r="B2353" s="419" t="e">
        <f>IF(Tabla46[[#This Row],[Tipos de Acciones]]="","",CONCATENATE(Tabla46[[#This Row],[POA]],".",Tabla46[[#This Row],[SRS]],".",Tabla46[[#This Row],[AREA]],".",Tabla46[[#This Row],[TIPO]]))</f>
        <v>#REF!</v>
      </c>
      <c r="C2353" s="419" t="e">
        <f>IF(Tabla46[[#This Row],[Tipos de Acciones]]="","",'Formulario PPGR1'!#REF!)</f>
        <v>#REF!</v>
      </c>
      <c r="D2353" s="419" t="e">
        <f>IF(Tabla46[[#This Row],[Tipos de Acciones]]="","",'Formulario PPGR1'!#REF!)</f>
        <v>#REF!</v>
      </c>
      <c r="E2353" s="419" t="e">
        <f>IF(Tabla46[[#This Row],[Tipos de Acciones]]="","",'Formulario PPGR1'!#REF!)</f>
        <v>#REF!</v>
      </c>
      <c r="F2353" s="419" t="e">
        <f>IF(Tabla46[[#This Row],[Tipos de Acciones]]="","",'Formulario PPGR1'!#REF!)</f>
        <v>#REF!</v>
      </c>
      <c r="G2353" s="416" t="s">
        <v>936</v>
      </c>
      <c r="H2353" s="416" t="s">
        <v>2221</v>
      </c>
      <c r="I2353" s="417" t="s">
        <v>2224</v>
      </c>
      <c r="J2353" s="416" t="s">
        <v>2224</v>
      </c>
      <c r="K2353" s="418" t="s">
        <v>2225</v>
      </c>
      <c r="L2353" s="416" t="s">
        <v>469</v>
      </c>
      <c r="M2353" s="316" t="s">
        <v>2357</v>
      </c>
      <c r="N2353" s="316" t="s">
        <v>1156</v>
      </c>
      <c r="O2353" s="415" t="s">
        <v>2200</v>
      </c>
      <c r="P2353" s="318" t="s">
        <v>1156</v>
      </c>
      <c r="Q2353" s="293" t="s">
        <v>2201</v>
      </c>
      <c r="R2353" s="293">
        <v>1</v>
      </c>
      <c r="S2353" s="517">
        <v>44333.33</v>
      </c>
      <c r="T2353" s="520" t="e">
        <f>+[1]!Tabla46[[#This Row],[Precio Unitario]]*[1]!Tabla46[[#This Row],[Cantidad de Insumos]]</f>
        <v>#REF!</v>
      </c>
      <c r="U2353" s="414">
        <v>239301</v>
      </c>
      <c r="V2353" s="328" t="s">
        <v>926</v>
      </c>
      <c r="W2353" s="420"/>
    </row>
    <row r="2354" spans="2:23" ht="18.75" hidden="1" customHeight="1" x14ac:dyDescent="0.2">
      <c r="B2354" s="419" t="e">
        <f>IF(Tabla46[[#This Row],[Tipos de Acciones]]="","",CONCATENATE(Tabla46[[#This Row],[POA]],".",Tabla46[[#This Row],[SRS]],".",Tabla46[[#This Row],[AREA]],".",Tabla46[[#This Row],[TIPO]]))</f>
        <v>#REF!</v>
      </c>
      <c r="C2354" s="419" t="e">
        <f>IF(Tabla46[[#This Row],[Tipos de Acciones]]="","",'Formulario PPGR1'!#REF!)</f>
        <v>#REF!</v>
      </c>
      <c r="D2354" s="419" t="e">
        <f>IF(Tabla46[[#This Row],[Tipos de Acciones]]="","",'Formulario PPGR1'!#REF!)</f>
        <v>#REF!</v>
      </c>
      <c r="E2354" s="419" t="e">
        <f>IF(Tabla46[[#This Row],[Tipos de Acciones]]="","",'Formulario PPGR1'!#REF!)</f>
        <v>#REF!</v>
      </c>
      <c r="F2354" s="419" t="e">
        <f>IF(Tabla46[[#This Row],[Tipos de Acciones]]="","",'Formulario PPGR1'!#REF!)</f>
        <v>#REF!</v>
      </c>
      <c r="G2354" s="416" t="s">
        <v>936</v>
      </c>
      <c r="H2354" s="416" t="s">
        <v>2221</v>
      </c>
      <c r="I2354" s="417" t="s">
        <v>2231</v>
      </c>
      <c r="J2354" s="416" t="s">
        <v>2231</v>
      </c>
      <c r="K2354" s="418" t="s">
        <v>2232</v>
      </c>
      <c r="L2354" s="416" t="s">
        <v>469</v>
      </c>
      <c r="M2354" s="316" t="s">
        <v>2357</v>
      </c>
      <c r="N2354" s="316" t="s">
        <v>1156</v>
      </c>
      <c r="O2354" s="415" t="s">
        <v>2200</v>
      </c>
      <c r="P2354" s="318" t="s">
        <v>1156</v>
      </c>
      <c r="Q2354" s="293" t="s">
        <v>2201</v>
      </c>
      <c r="R2354" s="293">
        <v>2</v>
      </c>
      <c r="S2354" s="517">
        <v>32099.97</v>
      </c>
      <c r="T2354" s="520" t="e">
        <f>+[1]!Tabla46[[#This Row],[Precio Unitario]]*[1]!Tabla46[[#This Row],[Cantidad de Insumos]]</f>
        <v>#REF!</v>
      </c>
      <c r="U2354" s="414">
        <v>239301</v>
      </c>
      <c r="V2354" s="328" t="s">
        <v>926</v>
      </c>
      <c r="W2354" s="420"/>
    </row>
    <row r="2355" spans="2:23" ht="18.75" hidden="1" customHeight="1" x14ac:dyDescent="0.2">
      <c r="B2355" s="419" t="e">
        <f>IF(Tabla46[[#This Row],[Tipos de Acciones]]="","",CONCATENATE(Tabla46[[#This Row],[POA]],".",Tabla46[[#This Row],[SRS]],".",Tabla46[[#This Row],[AREA]],".",Tabla46[[#This Row],[TIPO]]))</f>
        <v>#REF!</v>
      </c>
      <c r="C2355" s="419" t="e">
        <f>IF(Tabla46[[#This Row],[Tipos de Acciones]]="","",'Formulario PPGR1'!#REF!)</f>
        <v>#REF!</v>
      </c>
      <c r="D2355" s="419" t="e">
        <f>IF(Tabla46[[#This Row],[Tipos de Acciones]]="","",'Formulario PPGR1'!#REF!)</f>
        <v>#REF!</v>
      </c>
      <c r="E2355" s="419" t="e">
        <f>IF(Tabla46[[#This Row],[Tipos de Acciones]]="","",'Formulario PPGR1'!#REF!)</f>
        <v>#REF!</v>
      </c>
      <c r="F2355" s="419" t="e">
        <f>IF(Tabla46[[#This Row],[Tipos de Acciones]]="","",'Formulario PPGR1'!#REF!)</f>
        <v>#REF!</v>
      </c>
      <c r="G2355" s="416" t="s">
        <v>936</v>
      </c>
      <c r="H2355" s="416" t="s">
        <v>2221</v>
      </c>
      <c r="I2355" s="417" t="s">
        <v>2233</v>
      </c>
      <c r="J2355" s="416" t="s">
        <v>2234</v>
      </c>
      <c r="K2355" s="418" t="s">
        <v>2235</v>
      </c>
      <c r="L2355" s="416" t="s">
        <v>469</v>
      </c>
      <c r="M2355" s="316" t="s">
        <v>2357</v>
      </c>
      <c r="N2355" s="316" t="s">
        <v>1156</v>
      </c>
      <c r="O2355" s="415" t="s">
        <v>2200</v>
      </c>
      <c r="P2355" s="318" t="s">
        <v>1156</v>
      </c>
      <c r="Q2355" s="293" t="s">
        <v>2201</v>
      </c>
      <c r="R2355" s="293">
        <v>1</v>
      </c>
      <c r="S2355" s="517">
        <v>8270</v>
      </c>
      <c r="T2355" s="520" t="e">
        <f>+[1]!Tabla46[[#This Row],[Precio Unitario]]*[1]!Tabla46[[#This Row],[Cantidad de Insumos]]</f>
        <v>#REF!</v>
      </c>
      <c r="U2355" s="414">
        <v>239301</v>
      </c>
      <c r="V2355" s="328" t="s">
        <v>926</v>
      </c>
      <c r="W2355" s="420"/>
    </row>
    <row r="2356" spans="2:23" ht="18.75" hidden="1" customHeight="1" x14ac:dyDescent="0.2">
      <c r="B2356" s="419" t="e">
        <f>IF(Tabla46[[#This Row],[Tipos de Acciones]]="","",CONCATENATE(Tabla46[[#This Row],[POA]],".",Tabla46[[#This Row],[SRS]],".",Tabla46[[#This Row],[AREA]],".",Tabla46[[#This Row],[TIPO]]))</f>
        <v>#REF!</v>
      </c>
      <c r="C2356" s="419" t="e">
        <f>IF(Tabla46[[#This Row],[Tipos de Acciones]]="","",'Formulario PPGR1'!#REF!)</f>
        <v>#REF!</v>
      </c>
      <c r="D2356" s="419" t="e">
        <f>IF(Tabla46[[#This Row],[Tipos de Acciones]]="","",'Formulario PPGR1'!#REF!)</f>
        <v>#REF!</v>
      </c>
      <c r="E2356" s="419" t="e">
        <f>IF(Tabla46[[#This Row],[Tipos de Acciones]]="","",'Formulario PPGR1'!#REF!)</f>
        <v>#REF!</v>
      </c>
      <c r="F2356" s="419" t="e">
        <f>IF(Tabla46[[#This Row],[Tipos de Acciones]]="","",'Formulario PPGR1'!#REF!)</f>
        <v>#REF!</v>
      </c>
      <c r="G2356" s="416" t="s">
        <v>936</v>
      </c>
      <c r="H2356" s="416" t="s">
        <v>2221</v>
      </c>
      <c r="I2356" s="417" t="s">
        <v>2241</v>
      </c>
      <c r="J2356" s="416" t="s">
        <v>2241</v>
      </c>
      <c r="K2356" s="418" t="s">
        <v>2242</v>
      </c>
      <c r="L2356" s="416" t="s">
        <v>469</v>
      </c>
      <c r="M2356" s="316" t="s">
        <v>2357</v>
      </c>
      <c r="N2356" s="316" t="s">
        <v>1156</v>
      </c>
      <c r="O2356" s="415" t="s">
        <v>2200</v>
      </c>
      <c r="P2356" s="318" t="s">
        <v>1156</v>
      </c>
      <c r="Q2356" s="293" t="s">
        <v>2201</v>
      </c>
      <c r="R2356" s="293">
        <v>2</v>
      </c>
      <c r="S2356" s="517">
        <v>980</v>
      </c>
      <c r="T2356" s="520" t="e">
        <f>+[1]!Tabla46[[#This Row],[Precio Unitario]]*[1]!Tabla46[[#This Row],[Cantidad de Insumos]]</f>
        <v>#REF!</v>
      </c>
      <c r="U2356" s="414">
        <v>239301</v>
      </c>
      <c r="V2356" s="328" t="s">
        <v>926</v>
      </c>
      <c r="W2356" s="420"/>
    </row>
    <row r="2357" spans="2:23" ht="18.75" hidden="1" customHeight="1" x14ac:dyDescent="0.2">
      <c r="B2357" s="419" t="e">
        <f>IF(Tabla46[[#This Row],[Tipos de Acciones]]="","",CONCATENATE(Tabla46[[#This Row],[POA]],".",Tabla46[[#This Row],[SRS]],".",Tabla46[[#This Row],[AREA]],".",Tabla46[[#This Row],[TIPO]]))</f>
        <v>#REF!</v>
      </c>
      <c r="C2357" s="419" t="e">
        <f>IF(Tabla46[[#This Row],[Tipos de Acciones]]="","",'Formulario PPGR1'!#REF!)</f>
        <v>#REF!</v>
      </c>
      <c r="D2357" s="419" t="e">
        <f>IF(Tabla46[[#This Row],[Tipos de Acciones]]="","",'Formulario PPGR1'!#REF!)</f>
        <v>#REF!</v>
      </c>
      <c r="E2357" s="419" t="e">
        <f>IF(Tabla46[[#This Row],[Tipos de Acciones]]="","",'Formulario PPGR1'!#REF!)</f>
        <v>#REF!</v>
      </c>
      <c r="F2357" s="419" t="e">
        <f>IF(Tabla46[[#This Row],[Tipos de Acciones]]="","",'Formulario PPGR1'!#REF!)</f>
        <v>#REF!</v>
      </c>
      <c r="G2357" s="416" t="s">
        <v>936</v>
      </c>
      <c r="H2357" s="416" t="s">
        <v>2221</v>
      </c>
      <c r="I2357" s="417" t="s">
        <v>2241</v>
      </c>
      <c r="J2357" s="416" t="s">
        <v>2241</v>
      </c>
      <c r="K2357" s="418" t="s">
        <v>2243</v>
      </c>
      <c r="L2357" s="416" t="s">
        <v>469</v>
      </c>
      <c r="M2357" s="316" t="s">
        <v>2357</v>
      </c>
      <c r="N2357" s="316" t="s">
        <v>1156</v>
      </c>
      <c r="O2357" s="415" t="s">
        <v>2200</v>
      </c>
      <c r="P2357" s="318" t="s">
        <v>1156</v>
      </c>
      <c r="Q2357" s="293" t="s">
        <v>2201</v>
      </c>
      <c r="R2357" s="293">
        <v>2</v>
      </c>
      <c r="S2357" s="517">
        <v>3520</v>
      </c>
      <c r="T2357" s="520" t="e">
        <f>+[1]!Tabla46[[#This Row],[Precio Unitario]]*[1]!Tabla46[[#This Row],[Cantidad de Insumos]]</f>
        <v>#REF!</v>
      </c>
      <c r="U2357" s="414">
        <v>239301</v>
      </c>
      <c r="V2357" s="328" t="s">
        <v>926</v>
      </c>
      <c r="W2357" s="420"/>
    </row>
    <row r="2358" spans="2:23" ht="18.75" hidden="1" customHeight="1" x14ac:dyDescent="0.2">
      <c r="B2358" s="419" t="e">
        <f>IF(Tabla46[[#This Row],[Tipos de Acciones]]="","",CONCATENATE(Tabla46[[#This Row],[POA]],".",Tabla46[[#This Row],[SRS]],".",Tabla46[[#This Row],[AREA]],".",Tabla46[[#This Row],[TIPO]]))</f>
        <v>#REF!</v>
      </c>
      <c r="C2358" s="419" t="e">
        <f>IF(Tabla46[[#This Row],[Tipos de Acciones]]="","",'Formulario PPGR1'!#REF!)</f>
        <v>#REF!</v>
      </c>
      <c r="D2358" s="419" t="e">
        <f>IF(Tabla46[[#This Row],[Tipos de Acciones]]="","",'Formulario PPGR1'!#REF!)</f>
        <v>#REF!</v>
      </c>
      <c r="E2358" s="419" t="e">
        <f>IF(Tabla46[[#This Row],[Tipos de Acciones]]="","",'Formulario PPGR1'!#REF!)</f>
        <v>#REF!</v>
      </c>
      <c r="F2358" s="419" t="e">
        <f>IF(Tabla46[[#This Row],[Tipos de Acciones]]="","",'Formulario PPGR1'!#REF!)</f>
        <v>#REF!</v>
      </c>
      <c r="G2358" s="416" t="s">
        <v>936</v>
      </c>
      <c r="H2358" s="416" t="s">
        <v>2221</v>
      </c>
      <c r="I2358" s="417" t="s">
        <v>2236</v>
      </c>
      <c r="J2358" s="416" t="s">
        <v>2236</v>
      </c>
      <c r="K2358" s="418" t="s">
        <v>2239</v>
      </c>
      <c r="L2358" s="416" t="s">
        <v>469</v>
      </c>
      <c r="M2358" s="316" t="s">
        <v>2357</v>
      </c>
      <c r="N2358" s="316" t="s">
        <v>1156</v>
      </c>
      <c r="O2358" s="415" t="s">
        <v>2200</v>
      </c>
      <c r="P2358" s="318" t="s">
        <v>1156</v>
      </c>
      <c r="Q2358" s="293" t="s">
        <v>2201</v>
      </c>
      <c r="R2358" s="293">
        <v>2</v>
      </c>
      <c r="S2358" s="517">
        <v>15733.33</v>
      </c>
      <c r="T2358" s="520" t="e">
        <f>+[1]!Tabla46[[#This Row],[Precio Unitario]]*[1]!Tabla46[[#This Row],[Cantidad de Insumos]]</f>
        <v>#REF!</v>
      </c>
      <c r="U2358" s="414">
        <v>239301</v>
      </c>
      <c r="V2358" s="328" t="s">
        <v>926</v>
      </c>
      <c r="W2358" s="420"/>
    </row>
    <row r="2359" spans="2:23" ht="18.75" hidden="1" customHeight="1" x14ac:dyDescent="0.2">
      <c r="B2359" s="419" t="e">
        <f>IF(Tabla46[[#This Row],[Tipos de Acciones]]="","",CONCATENATE(Tabla46[[#This Row],[POA]],".",Tabla46[[#This Row],[SRS]],".",Tabla46[[#This Row],[AREA]],".",Tabla46[[#This Row],[TIPO]]))</f>
        <v>#REF!</v>
      </c>
      <c r="C2359" s="419" t="e">
        <f>IF(Tabla46[[#This Row],[Tipos de Acciones]]="","",'Formulario PPGR1'!#REF!)</f>
        <v>#REF!</v>
      </c>
      <c r="D2359" s="419" t="e">
        <f>IF(Tabla46[[#This Row],[Tipos de Acciones]]="","",'Formulario PPGR1'!#REF!)</f>
        <v>#REF!</v>
      </c>
      <c r="E2359" s="419" t="e">
        <f>IF(Tabla46[[#This Row],[Tipos de Acciones]]="","",'Formulario PPGR1'!#REF!)</f>
        <v>#REF!</v>
      </c>
      <c r="F2359" s="419" t="e">
        <f>IF(Tabla46[[#This Row],[Tipos de Acciones]]="","",'Formulario PPGR1'!#REF!)</f>
        <v>#REF!</v>
      </c>
      <c r="G2359" s="416" t="s">
        <v>936</v>
      </c>
      <c r="H2359" s="416" t="s">
        <v>2221</v>
      </c>
      <c r="I2359" s="417" t="s">
        <v>2236</v>
      </c>
      <c r="J2359" s="416" t="s">
        <v>2236</v>
      </c>
      <c r="K2359" s="418" t="s">
        <v>2240</v>
      </c>
      <c r="L2359" s="416" t="s">
        <v>469</v>
      </c>
      <c r="M2359" s="316" t="s">
        <v>2357</v>
      </c>
      <c r="N2359" s="316" t="s">
        <v>1156</v>
      </c>
      <c r="O2359" s="415" t="s">
        <v>2200</v>
      </c>
      <c r="P2359" s="318" t="s">
        <v>1156</v>
      </c>
      <c r="Q2359" s="293" t="s">
        <v>2201</v>
      </c>
      <c r="R2359" s="293">
        <v>2</v>
      </c>
      <c r="S2359" s="517">
        <v>4500</v>
      </c>
      <c r="T2359" s="520" t="e">
        <f>+[1]!Tabla46[[#This Row],[Precio Unitario]]*[1]!Tabla46[[#This Row],[Cantidad de Insumos]]</f>
        <v>#REF!</v>
      </c>
      <c r="U2359" s="414">
        <v>239301</v>
      </c>
      <c r="V2359" s="328" t="s">
        <v>926</v>
      </c>
      <c r="W2359" s="420"/>
    </row>
    <row r="2360" spans="2:23" ht="18.75" hidden="1" customHeight="1" x14ac:dyDescent="0.2">
      <c r="B2360" s="419" t="e">
        <f>IF(Tabla46[[#This Row],[Tipos de Acciones]]="","",CONCATENATE(Tabla46[[#This Row],[POA]],".",Tabla46[[#This Row],[SRS]],".",Tabla46[[#This Row],[AREA]],".",Tabla46[[#This Row],[TIPO]]))</f>
        <v>#REF!</v>
      </c>
      <c r="C2360" s="419" t="e">
        <f>IF(Tabla46[[#This Row],[Tipos de Acciones]]="","",'Formulario PPGR1'!#REF!)</f>
        <v>#REF!</v>
      </c>
      <c r="D2360" s="419" t="e">
        <f>IF(Tabla46[[#This Row],[Tipos de Acciones]]="","",'Formulario PPGR1'!#REF!)</f>
        <v>#REF!</v>
      </c>
      <c r="E2360" s="419" t="e">
        <f>IF(Tabla46[[#This Row],[Tipos de Acciones]]="","",'Formulario PPGR1'!#REF!)</f>
        <v>#REF!</v>
      </c>
      <c r="F2360" s="419" t="e">
        <f>IF(Tabla46[[#This Row],[Tipos de Acciones]]="","",'Formulario PPGR1'!#REF!)</f>
        <v>#REF!</v>
      </c>
      <c r="G2360" s="416" t="s">
        <v>936</v>
      </c>
      <c r="H2360" s="416" t="s">
        <v>2209</v>
      </c>
      <c r="I2360" s="417" t="s">
        <v>2200</v>
      </c>
      <c r="J2360" s="416" t="s">
        <v>2248</v>
      </c>
      <c r="K2360" s="418" t="s">
        <v>2248</v>
      </c>
      <c r="L2360" s="416" t="s">
        <v>469</v>
      </c>
      <c r="M2360" s="316" t="s">
        <v>2357</v>
      </c>
      <c r="N2360" s="316" t="s">
        <v>1156</v>
      </c>
      <c r="O2360" s="415" t="s">
        <v>2200</v>
      </c>
      <c r="P2360" s="318" t="s">
        <v>1156</v>
      </c>
      <c r="Q2360" s="293" t="s">
        <v>2201</v>
      </c>
      <c r="R2360" s="293">
        <v>1</v>
      </c>
      <c r="S2360" s="517">
        <v>30000</v>
      </c>
      <c r="T2360" s="520" t="e">
        <f>+[1]!Tabla46[[#This Row],[Precio Unitario]]*[1]!Tabla46[[#This Row],[Cantidad de Insumos]]</f>
        <v>#REF!</v>
      </c>
      <c r="U2360" s="414">
        <v>265801</v>
      </c>
      <c r="V2360" s="328" t="s">
        <v>926</v>
      </c>
      <c r="W2360" s="420"/>
    </row>
    <row r="2361" spans="2:23" ht="18.75" hidden="1" customHeight="1" x14ac:dyDescent="0.2">
      <c r="B2361" s="419" t="e">
        <f>IF(Tabla46[[#This Row],[Tipos de Acciones]]="","",CONCATENATE(Tabla46[[#This Row],[POA]],".",Tabla46[[#This Row],[SRS]],".",Tabla46[[#This Row],[AREA]],".",Tabla46[[#This Row],[TIPO]]))</f>
        <v>#REF!</v>
      </c>
      <c r="C2361" s="419" t="e">
        <f>IF(Tabla46[[#This Row],[Tipos de Acciones]]="","",'Formulario PPGR1'!#REF!)</f>
        <v>#REF!</v>
      </c>
      <c r="D2361" s="419" t="e">
        <f>IF(Tabla46[[#This Row],[Tipos de Acciones]]="","",'Formulario PPGR1'!#REF!)</f>
        <v>#REF!</v>
      </c>
      <c r="E2361" s="419" t="e">
        <f>IF(Tabla46[[#This Row],[Tipos de Acciones]]="","",'Formulario PPGR1'!#REF!)</f>
        <v>#REF!</v>
      </c>
      <c r="F2361" s="419" t="e">
        <f>IF(Tabla46[[#This Row],[Tipos de Acciones]]="","",'Formulario PPGR1'!#REF!)</f>
        <v>#REF!</v>
      </c>
      <c r="G2361" s="416" t="s">
        <v>934</v>
      </c>
      <c r="H2361" s="416" t="s">
        <v>2209</v>
      </c>
      <c r="I2361" s="417" t="s">
        <v>2200</v>
      </c>
      <c r="J2361" s="416" t="s">
        <v>2248</v>
      </c>
      <c r="K2361" s="418" t="s">
        <v>2248</v>
      </c>
      <c r="L2361" s="416" t="s">
        <v>469</v>
      </c>
      <c r="M2361" s="316" t="s">
        <v>2357</v>
      </c>
      <c r="N2361" s="316" t="s">
        <v>1156</v>
      </c>
      <c r="O2361" s="415" t="s">
        <v>2200</v>
      </c>
      <c r="P2361" s="318" t="s">
        <v>1156</v>
      </c>
      <c r="Q2361" s="293" t="s">
        <v>2201</v>
      </c>
      <c r="R2361" s="293">
        <v>3</v>
      </c>
      <c r="S2361" s="517">
        <v>5000</v>
      </c>
      <c r="T2361" s="520" t="e">
        <f>+[1]!Tabla46[[#This Row],[Precio Unitario]]*[1]!Tabla46[[#This Row],[Cantidad de Insumos]]</f>
        <v>#REF!</v>
      </c>
      <c r="U2361" s="414">
        <v>265801</v>
      </c>
      <c r="V2361" s="328" t="s">
        <v>926</v>
      </c>
      <c r="W2361" s="420"/>
    </row>
    <row r="2362" spans="2:23" ht="18.75" hidden="1" customHeight="1" x14ac:dyDescent="0.2">
      <c r="B2362" s="419" t="e">
        <f>IF(Tabla46[[#This Row],[Tipos de Acciones]]="","",CONCATENATE(Tabla46[[#This Row],[POA]],".",Tabla46[[#This Row],[SRS]],".",Tabla46[[#This Row],[AREA]],".",Tabla46[[#This Row],[TIPO]]))</f>
        <v>#REF!</v>
      </c>
      <c r="C2362" s="419" t="e">
        <f>IF(Tabla46[[#This Row],[Tipos de Acciones]]="","",'Formulario PPGR1'!#REF!)</f>
        <v>#REF!</v>
      </c>
      <c r="D2362" s="419" t="e">
        <f>IF(Tabla46[[#This Row],[Tipos de Acciones]]="","",'Formulario PPGR1'!#REF!)</f>
        <v>#REF!</v>
      </c>
      <c r="E2362" s="419" t="e">
        <f>IF(Tabla46[[#This Row],[Tipos de Acciones]]="","",'Formulario PPGR1'!#REF!)</f>
        <v>#REF!</v>
      </c>
      <c r="F2362" s="419" t="e">
        <f>IF(Tabla46[[#This Row],[Tipos de Acciones]]="","",'Formulario PPGR1'!#REF!)</f>
        <v>#REF!</v>
      </c>
      <c r="G2362" s="416" t="s">
        <v>936</v>
      </c>
      <c r="H2362" s="416" t="s">
        <v>2221</v>
      </c>
      <c r="I2362" s="417" t="s">
        <v>2244</v>
      </c>
      <c r="J2362" s="416" t="s">
        <v>2244</v>
      </c>
      <c r="K2362" s="418" t="s">
        <v>2245</v>
      </c>
      <c r="L2362" s="416" t="s">
        <v>469</v>
      </c>
      <c r="M2362" s="316" t="s">
        <v>2357</v>
      </c>
      <c r="N2362" s="316" t="s">
        <v>1156</v>
      </c>
      <c r="O2362" s="415" t="s">
        <v>2200</v>
      </c>
      <c r="P2362" s="318" t="s">
        <v>1156</v>
      </c>
      <c r="Q2362" s="293" t="s">
        <v>2201</v>
      </c>
      <c r="R2362" s="293">
        <v>1</v>
      </c>
      <c r="S2362" s="517">
        <v>14666.65</v>
      </c>
      <c r="T2362" s="520" t="e">
        <f>+[1]!Tabla46[[#This Row],[Precio Unitario]]*[1]!Tabla46[[#This Row],[Cantidad de Insumos]]</f>
        <v>#REF!</v>
      </c>
      <c r="U2362" s="414">
        <v>239601</v>
      </c>
      <c r="V2362" s="328" t="s">
        <v>926</v>
      </c>
      <c r="W2362" s="420"/>
    </row>
    <row r="2363" spans="2:23" ht="18.75" hidden="1" customHeight="1" x14ac:dyDescent="0.2">
      <c r="B2363" s="419" t="e">
        <f>IF(Tabla46[[#This Row],[Tipos de Acciones]]="","",CONCATENATE(Tabla46[[#This Row],[POA]],".",Tabla46[[#This Row],[SRS]],".",Tabla46[[#This Row],[AREA]],".",Tabla46[[#This Row],[TIPO]]))</f>
        <v>#REF!</v>
      </c>
      <c r="C2363" s="419" t="e">
        <f>IF(Tabla46[[#This Row],[Tipos de Acciones]]="","",'Formulario PPGR1'!#REF!)</f>
        <v>#REF!</v>
      </c>
      <c r="D2363" s="419" t="e">
        <f>IF(Tabla46[[#This Row],[Tipos de Acciones]]="","",'Formulario PPGR1'!#REF!)</f>
        <v>#REF!</v>
      </c>
      <c r="E2363" s="419" t="e">
        <f>IF(Tabla46[[#This Row],[Tipos de Acciones]]="","",'Formulario PPGR1'!#REF!)</f>
        <v>#REF!</v>
      </c>
      <c r="F2363" s="419" t="e">
        <f>IF(Tabla46[[#This Row],[Tipos de Acciones]]="","",'Formulario PPGR1'!#REF!)</f>
        <v>#REF!</v>
      </c>
      <c r="G2363" s="416" t="s">
        <v>936</v>
      </c>
      <c r="H2363" s="416" t="s">
        <v>2221</v>
      </c>
      <c r="I2363" s="417" t="s">
        <v>2246</v>
      </c>
      <c r="J2363" s="416" t="s">
        <v>2246</v>
      </c>
      <c r="K2363" s="418" t="s">
        <v>2247</v>
      </c>
      <c r="L2363" s="416" t="s">
        <v>469</v>
      </c>
      <c r="M2363" s="316" t="s">
        <v>2357</v>
      </c>
      <c r="N2363" s="316" t="s">
        <v>1156</v>
      </c>
      <c r="O2363" s="415" t="s">
        <v>2200</v>
      </c>
      <c r="P2363" s="318" t="s">
        <v>1156</v>
      </c>
      <c r="Q2363" s="293" t="s">
        <v>2201</v>
      </c>
      <c r="R2363" s="293">
        <v>1</v>
      </c>
      <c r="S2363" s="517">
        <v>257712</v>
      </c>
      <c r="T2363" s="520" t="e">
        <f>+[1]!Tabla46[[#This Row],[Precio Unitario]]*[1]!Tabla46[[#This Row],[Cantidad de Insumos]]</f>
        <v>#REF!</v>
      </c>
      <c r="U2363" s="414">
        <v>261401</v>
      </c>
      <c r="V2363" s="328" t="s">
        <v>926</v>
      </c>
      <c r="W2363" s="420"/>
    </row>
    <row r="2364" spans="2:23" ht="18.75" hidden="1" customHeight="1" x14ac:dyDescent="0.2">
      <c r="B2364" s="419" t="e">
        <f>IF(Tabla46[[#This Row],[Tipos de Acciones]]="","",CONCATENATE(Tabla46[[#This Row],[POA]],".",Tabla46[[#This Row],[SRS]],".",Tabla46[[#This Row],[AREA]],".",Tabla46[[#This Row],[TIPO]]))</f>
        <v>#REF!</v>
      </c>
      <c r="C2364" s="419" t="e">
        <f>IF(Tabla46[[#This Row],[Tipos de Acciones]]="","",'Formulario PPGR1'!#REF!)</f>
        <v>#REF!</v>
      </c>
      <c r="D2364" s="419" t="e">
        <f>IF(Tabla46[[#This Row],[Tipos de Acciones]]="","",'Formulario PPGR1'!#REF!)</f>
        <v>#REF!</v>
      </c>
      <c r="E2364" s="419" t="e">
        <f>IF(Tabla46[[#This Row],[Tipos de Acciones]]="","",'Formulario PPGR1'!#REF!)</f>
        <v>#REF!</v>
      </c>
      <c r="F2364" s="419" t="e">
        <f>IF(Tabla46[[#This Row],[Tipos de Acciones]]="","",'Formulario PPGR1'!#REF!)</f>
        <v>#REF!</v>
      </c>
      <c r="G2364" s="416" t="s">
        <v>936</v>
      </c>
      <c r="H2364" s="416" t="s">
        <v>2221</v>
      </c>
      <c r="I2364" s="417" t="s">
        <v>2236</v>
      </c>
      <c r="J2364" s="416" t="s">
        <v>2236</v>
      </c>
      <c r="K2364" s="418" t="s">
        <v>2238</v>
      </c>
      <c r="L2364" s="416" t="s">
        <v>469</v>
      </c>
      <c r="M2364" s="316" t="s">
        <v>2357</v>
      </c>
      <c r="N2364" s="316" t="s">
        <v>1156</v>
      </c>
      <c r="O2364" s="415" t="s">
        <v>2200</v>
      </c>
      <c r="P2364" s="318" t="s">
        <v>1156</v>
      </c>
      <c r="Q2364" s="293" t="s">
        <v>2201</v>
      </c>
      <c r="R2364" s="293">
        <v>2</v>
      </c>
      <c r="S2364" s="517">
        <v>4500</v>
      </c>
      <c r="T2364" s="520" t="e">
        <f>+[1]!Tabla46[[#This Row],[Precio Unitario]]*[1]!Tabla46[[#This Row],[Cantidad de Insumos]]</f>
        <v>#REF!</v>
      </c>
      <c r="U2364" s="414">
        <v>239301</v>
      </c>
      <c r="V2364" s="328" t="s">
        <v>926</v>
      </c>
      <c r="W2364" s="420"/>
    </row>
    <row r="2365" spans="2:23" ht="18.75" hidden="1" customHeight="1" x14ac:dyDescent="0.2">
      <c r="B2365" s="419" t="e">
        <f>IF(Tabla46[[#This Row],[Tipos de Acciones]]="","",CONCATENATE(Tabla46[[#This Row],[POA]],".",Tabla46[[#This Row],[SRS]],".",Tabla46[[#This Row],[AREA]],".",Tabla46[[#This Row],[TIPO]]))</f>
        <v>#REF!</v>
      </c>
      <c r="C2365" s="419" t="e">
        <f>IF(Tabla46[[#This Row],[Tipos de Acciones]]="","",'Formulario PPGR1'!#REF!)</f>
        <v>#REF!</v>
      </c>
      <c r="D2365" s="419" t="e">
        <f>IF(Tabla46[[#This Row],[Tipos de Acciones]]="","",'Formulario PPGR1'!#REF!)</f>
        <v>#REF!</v>
      </c>
      <c r="E2365" s="419" t="e">
        <f>IF(Tabla46[[#This Row],[Tipos de Acciones]]="","",'Formulario PPGR1'!#REF!)</f>
        <v>#REF!</v>
      </c>
      <c r="F2365" s="419" t="e">
        <f>IF(Tabla46[[#This Row],[Tipos de Acciones]]="","",'Formulario PPGR1'!#REF!)</f>
        <v>#REF!</v>
      </c>
      <c r="G2365" s="416" t="s">
        <v>936</v>
      </c>
      <c r="H2365" s="416" t="s">
        <v>2221</v>
      </c>
      <c r="I2365" s="417" t="s">
        <v>2227</v>
      </c>
      <c r="J2365" s="416" t="s">
        <v>2227</v>
      </c>
      <c r="K2365" s="418" t="s">
        <v>2228</v>
      </c>
      <c r="L2365" s="416" t="s">
        <v>469</v>
      </c>
      <c r="M2365" s="316" t="s">
        <v>2357</v>
      </c>
      <c r="N2365" s="316" t="s">
        <v>1156</v>
      </c>
      <c r="O2365" s="415" t="s">
        <v>2200</v>
      </c>
      <c r="P2365" s="318" t="s">
        <v>1156</v>
      </c>
      <c r="Q2365" s="293" t="s">
        <v>2201</v>
      </c>
      <c r="R2365" s="293">
        <v>1</v>
      </c>
      <c r="S2365" s="517">
        <v>12836.04</v>
      </c>
      <c r="T2365" s="520" t="e">
        <f>+[1]!Tabla46[[#This Row],[Precio Unitario]]*[1]!Tabla46[[#This Row],[Cantidad de Insumos]]</f>
        <v>#REF!</v>
      </c>
      <c r="U2365" s="414">
        <v>239301</v>
      </c>
      <c r="V2365" s="328" t="s">
        <v>926</v>
      </c>
      <c r="W2365" s="420"/>
    </row>
    <row r="2366" spans="2:23" ht="18.75" customHeight="1" x14ac:dyDescent="0.2">
      <c r="B2366" s="419" t="e">
        <f>IF(Tabla46[[#This Row],[Tipos de Acciones]]="","",CONCATENATE(Tabla46[[#This Row],[POA]],".",Tabla46[[#This Row],[SRS]],".",Tabla46[[#This Row],[AREA]],".",Tabla46[[#This Row],[TIPO]]))</f>
        <v>#REF!</v>
      </c>
      <c r="C2366" s="419" t="e">
        <f>IF(Tabla46[[#This Row],[Tipos de Acciones]]="","",'Formulario PPGR1'!#REF!)</f>
        <v>#REF!</v>
      </c>
      <c r="D2366" s="419" t="e">
        <f>IF(Tabla46[[#This Row],[Tipos de Acciones]]="","",'Formulario PPGR1'!#REF!)</f>
        <v>#REF!</v>
      </c>
      <c r="E2366" s="419" t="e">
        <f>IF(Tabla46[[#This Row],[Tipos de Acciones]]="","",'Formulario PPGR1'!#REF!)</f>
        <v>#REF!</v>
      </c>
      <c r="F2366" s="419" t="e">
        <f>IF(Tabla46[[#This Row],[Tipos de Acciones]]="","",'Formulario PPGR1'!#REF!)</f>
        <v>#REF!</v>
      </c>
      <c r="G2366" s="416" t="s">
        <v>936</v>
      </c>
      <c r="H2366" s="416" t="s">
        <v>2221</v>
      </c>
      <c r="I2366" s="417" t="s">
        <v>2229</v>
      </c>
      <c r="J2366" s="416" t="s">
        <v>2229</v>
      </c>
      <c r="K2366" s="418" t="s">
        <v>2230</v>
      </c>
      <c r="L2366" s="416" t="s">
        <v>469</v>
      </c>
      <c r="M2366" s="316" t="s">
        <v>2357</v>
      </c>
      <c r="N2366" s="316" t="s">
        <v>1156</v>
      </c>
      <c r="O2366" s="415" t="s">
        <v>2200</v>
      </c>
      <c r="P2366" s="318" t="s">
        <v>1156</v>
      </c>
      <c r="Q2366" s="293" t="s">
        <v>2201</v>
      </c>
      <c r="R2366" s="293">
        <v>1</v>
      </c>
      <c r="S2366" s="517">
        <v>180000</v>
      </c>
      <c r="T2366" s="520" t="e">
        <f>+[1]!Tabla46[[#This Row],[Precio Unitario]]*[1]!Tabla46[[#This Row],[Cantidad de Insumos]]</f>
        <v>#REF!</v>
      </c>
      <c r="U2366" s="414">
        <v>263101</v>
      </c>
      <c r="V2366" s="328" t="s">
        <v>926</v>
      </c>
      <c r="W2366" s="420"/>
    </row>
    <row r="2367" spans="2:23" ht="18.75" hidden="1" customHeight="1" x14ac:dyDescent="0.2">
      <c r="B2367" s="419" t="e">
        <f>IF(Tabla46[[#This Row],[Tipos de Acciones]]="","",CONCATENATE(Tabla46[[#This Row],[POA]],".",Tabla46[[#This Row],[SRS]],".",Tabla46[[#This Row],[AREA]],".",Tabla46[[#This Row],[TIPO]]))</f>
        <v>#REF!</v>
      </c>
      <c r="C2367" s="419" t="e">
        <f>IF(Tabla46[[#This Row],[Tipos de Acciones]]="","",'Formulario PPGR1'!#REF!)</f>
        <v>#REF!</v>
      </c>
      <c r="D2367" s="419" t="e">
        <f>IF(Tabla46[[#This Row],[Tipos de Acciones]]="","",'Formulario PPGR1'!#REF!)</f>
        <v>#REF!</v>
      </c>
      <c r="E2367" s="419" t="e">
        <f>IF(Tabla46[[#This Row],[Tipos de Acciones]]="","",'Formulario PPGR1'!#REF!)</f>
        <v>#REF!</v>
      </c>
      <c r="F2367" s="419" t="e">
        <f>IF(Tabla46[[#This Row],[Tipos de Acciones]]="","",'Formulario PPGR1'!#REF!)</f>
        <v>#REF!</v>
      </c>
      <c r="G2367" s="416" t="s">
        <v>934</v>
      </c>
      <c r="H2367" s="416" t="s">
        <v>2206</v>
      </c>
      <c r="I2367" s="417" t="s">
        <v>2212</v>
      </c>
      <c r="J2367" s="416" t="s">
        <v>2212</v>
      </c>
      <c r="K2367" s="418" t="s">
        <v>2213</v>
      </c>
      <c r="L2367" s="416" t="s">
        <v>469</v>
      </c>
      <c r="M2367" s="316" t="s">
        <v>2357</v>
      </c>
      <c r="N2367" s="316" t="s">
        <v>1156</v>
      </c>
      <c r="O2367" s="415" t="s">
        <v>2200</v>
      </c>
      <c r="P2367" s="318" t="s">
        <v>1156</v>
      </c>
      <c r="Q2367" s="293" t="s">
        <v>2201</v>
      </c>
      <c r="R2367" s="293">
        <v>3</v>
      </c>
      <c r="S2367" s="517">
        <v>5000</v>
      </c>
      <c r="T2367" s="520" t="e">
        <f>+[1]!Tabla46[[#This Row],[Precio Unitario]]*[1]!Tabla46[[#This Row],[Cantidad de Insumos]]</f>
        <v>#REF!</v>
      </c>
      <c r="U2367" s="414">
        <v>261301</v>
      </c>
      <c r="V2367" s="328" t="s">
        <v>926</v>
      </c>
      <c r="W2367" s="420"/>
    </row>
    <row r="2368" spans="2:23" ht="18.75" hidden="1" customHeight="1" x14ac:dyDescent="0.2">
      <c r="B2368" s="419" t="e">
        <f>IF(Tabla46[[#This Row],[Tipos de Acciones]]="","",CONCATENATE(Tabla46[[#This Row],[POA]],".",Tabla46[[#This Row],[SRS]],".",Tabla46[[#This Row],[AREA]],".",Tabla46[[#This Row],[TIPO]]))</f>
        <v>#REF!</v>
      </c>
      <c r="C2368" s="419" t="e">
        <f>IF(Tabla46[[#This Row],[Tipos de Acciones]]="","",'Formulario PPGR1'!#REF!)</f>
        <v>#REF!</v>
      </c>
      <c r="D2368" s="419" t="e">
        <f>IF(Tabla46[[#This Row],[Tipos de Acciones]]="","",'Formulario PPGR1'!#REF!)</f>
        <v>#REF!</v>
      </c>
      <c r="E2368" s="419" t="e">
        <f>IF(Tabla46[[#This Row],[Tipos de Acciones]]="","",'Formulario PPGR1'!#REF!)</f>
        <v>#REF!</v>
      </c>
      <c r="F2368" s="419" t="e">
        <f>IF(Tabla46[[#This Row],[Tipos de Acciones]]="","",'Formulario PPGR1'!#REF!)</f>
        <v>#REF!</v>
      </c>
      <c r="G2368" s="416" t="s">
        <v>936</v>
      </c>
      <c r="H2368" s="416" t="s">
        <v>2215</v>
      </c>
      <c r="I2368" s="417" t="s">
        <v>2216</v>
      </c>
      <c r="J2368" s="416" t="s">
        <v>2216</v>
      </c>
      <c r="K2368" s="418" t="s">
        <v>2217</v>
      </c>
      <c r="L2368" s="416" t="s">
        <v>469</v>
      </c>
      <c r="M2368" s="316" t="s">
        <v>2357</v>
      </c>
      <c r="N2368" s="316" t="s">
        <v>1156</v>
      </c>
      <c r="O2368" s="415" t="s">
        <v>2200</v>
      </c>
      <c r="P2368" s="318" t="s">
        <v>1156</v>
      </c>
      <c r="Q2368" s="293" t="s">
        <v>2201</v>
      </c>
      <c r="R2368" s="293">
        <v>1</v>
      </c>
      <c r="S2368" s="517">
        <v>15000</v>
      </c>
      <c r="T2368" s="520" t="e">
        <f>+[1]!Tabla46[[#This Row],[Precio Unitario]]*[1]!Tabla46[[#This Row],[Cantidad de Insumos]]</f>
        <v>#REF!</v>
      </c>
      <c r="U2368" s="414">
        <v>239601</v>
      </c>
      <c r="V2368" s="328" t="s">
        <v>926</v>
      </c>
      <c r="W2368" s="420"/>
    </row>
    <row r="2369" spans="2:23" ht="18.75" hidden="1" customHeight="1" x14ac:dyDescent="0.2">
      <c r="B2369" s="419" t="e">
        <f>IF(Tabla46[[#This Row],[Tipos de Acciones]]="","",CONCATENATE(Tabla46[[#This Row],[POA]],".",Tabla46[[#This Row],[SRS]],".",Tabla46[[#This Row],[AREA]],".",Tabla46[[#This Row],[TIPO]]))</f>
        <v>#REF!</v>
      </c>
      <c r="C2369" s="419" t="e">
        <f>IF(Tabla46[[#This Row],[Tipos de Acciones]]="","",'Formulario PPGR1'!#REF!)</f>
        <v>#REF!</v>
      </c>
      <c r="D2369" s="419" t="e">
        <f>IF(Tabla46[[#This Row],[Tipos de Acciones]]="","",'Formulario PPGR1'!#REF!)</f>
        <v>#REF!</v>
      </c>
      <c r="E2369" s="419" t="e">
        <f>IF(Tabla46[[#This Row],[Tipos de Acciones]]="","",'Formulario PPGR1'!#REF!)</f>
        <v>#REF!</v>
      </c>
      <c r="F2369" s="419" t="e">
        <f>IF(Tabla46[[#This Row],[Tipos de Acciones]]="","",'Formulario PPGR1'!#REF!)</f>
        <v>#REF!</v>
      </c>
      <c r="G2369" s="416" t="s">
        <v>936</v>
      </c>
      <c r="H2369" s="416" t="s">
        <v>2221</v>
      </c>
      <c r="I2369" s="417" t="s">
        <v>2236</v>
      </c>
      <c r="J2369" s="416" t="s">
        <v>2236</v>
      </c>
      <c r="K2369" s="418" t="s">
        <v>2240</v>
      </c>
      <c r="L2369" s="416" t="s">
        <v>469</v>
      </c>
      <c r="M2369" s="316" t="s">
        <v>2358</v>
      </c>
      <c r="N2369" s="316" t="s">
        <v>1156</v>
      </c>
      <c r="O2369" s="415" t="s">
        <v>2200</v>
      </c>
      <c r="P2369" s="318" t="s">
        <v>1156</v>
      </c>
      <c r="Q2369" s="293" t="s">
        <v>2201</v>
      </c>
      <c r="R2369" s="293">
        <v>2</v>
      </c>
      <c r="S2369" s="517">
        <v>4500</v>
      </c>
      <c r="T2369" s="520" t="e">
        <f>+[1]!Tabla46[[#This Row],[Precio Unitario]]*[1]!Tabla46[[#This Row],[Cantidad de Insumos]]</f>
        <v>#REF!</v>
      </c>
      <c r="U2369" s="414">
        <v>239301</v>
      </c>
      <c r="V2369" s="328" t="s">
        <v>926</v>
      </c>
      <c r="W2369" s="420"/>
    </row>
    <row r="2370" spans="2:23" ht="18.75" hidden="1" customHeight="1" x14ac:dyDescent="0.2">
      <c r="B2370" s="419" t="e">
        <f>IF(Tabla46[[#This Row],[Tipos de Acciones]]="","",CONCATENATE(Tabla46[[#This Row],[POA]],".",Tabla46[[#This Row],[SRS]],".",Tabla46[[#This Row],[AREA]],".",Tabla46[[#This Row],[TIPO]]))</f>
        <v>#REF!</v>
      </c>
      <c r="C2370" s="419" t="e">
        <f>IF(Tabla46[[#This Row],[Tipos de Acciones]]="","",'Formulario PPGR1'!#REF!)</f>
        <v>#REF!</v>
      </c>
      <c r="D2370" s="419" t="e">
        <f>IF(Tabla46[[#This Row],[Tipos de Acciones]]="","",'Formulario PPGR1'!#REF!)</f>
        <v>#REF!</v>
      </c>
      <c r="E2370" s="419" t="e">
        <f>IF(Tabla46[[#This Row],[Tipos de Acciones]]="","",'Formulario PPGR1'!#REF!)</f>
        <v>#REF!</v>
      </c>
      <c r="F2370" s="419" t="e">
        <f>IF(Tabla46[[#This Row],[Tipos de Acciones]]="","",'Formulario PPGR1'!#REF!)</f>
        <v>#REF!</v>
      </c>
      <c r="G2370" s="416" t="s">
        <v>936</v>
      </c>
      <c r="H2370" s="416" t="s">
        <v>2221</v>
      </c>
      <c r="I2370" s="417" t="s">
        <v>2241</v>
      </c>
      <c r="J2370" s="416" t="s">
        <v>2241</v>
      </c>
      <c r="K2370" s="418" t="s">
        <v>2242</v>
      </c>
      <c r="L2370" s="416" t="s">
        <v>469</v>
      </c>
      <c r="M2370" s="316" t="s">
        <v>2358</v>
      </c>
      <c r="N2370" s="316" t="s">
        <v>1156</v>
      </c>
      <c r="O2370" s="415" t="s">
        <v>2200</v>
      </c>
      <c r="P2370" s="318" t="s">
        <v>1156</v>
      </c>
      <c r="Q2370" s="293" t="s">
        <v>2201</v>
      </c>
      <c r="R2370" s="293">
        <v>2</v>
      </c>
      <c r="S2370" s="517">
        <v>980</v>
      </c>
      <c r="T2370" s="520" t="e">
        <f>+[1]!Tabla46[[#This Row],[Precio Unitario]]*[1]!Tabla46[[#This Row],[Cantidad de Insumos]]</f>
        <v>#REF!</v>
      </c>
      <c r="U2370" s="414">
        <v>239301</v>
      </c>
      <c r="V2370" s="328" t="s">
        <v>926</v>
      </c>
      <c r="W2370" s="420"/>
    </row>
    <row r="2371" spans="2:23" ht="18.75" hidden="1" customHeight="1" x14ac:dyDescent="0.2">
      <c r="B2371" s="419" t="e">
        <f>IF(Tabla46[[#This Row],[Tipos de Acciones]]="","",CONCATENATE(Tabla46[[#This Row],[POA]],".",Tabla46[[#This Row],[SRS]],".",Tabla46[[#This Row],[AREA]],".",Tabla46[[#This Row],[TIPO]]))</f>
        <v>#REF!</v>
      </c>
      <c r="C2371" s="419" t="e">
        <f>IF(Tabla46[[#This Row],[Tipos de Acciones]]="","",'Formulario PPGR1'!#REF!)</f>
        <v>#REF!</v>
      </c>
      <c r="D2371" s="419" t="e">
        <f>IF(Tabla46[[#This Row],[Tipos de Acciones]]="","",'Formulario PPGR1'!#REF!)</f>
        <v>#REF!</v>
      </c>
      <c r="E2371" s="419" t="e">
        <f>IF(Tabla46[[#This Row],[Tipos de Acciones]]="","",'Formulario PPGR1'!#REF!)</f>
        <v>#REF!</v>
      </c>
      <c r="F2371" s="419" t="e">
        <f>IF(Tabla46[[#This Row],[Tipos de Acciones]]="","",'Formulario PPGR1'!#REF!)</f>
        <v>#REF!</v>
      </c>
      <c r="G2371" s="416" t="s">
        <v>936</v>
      </c>
      <c r="H2371" s="416" t="s">
        <v>2221</v>
      </c>
      <c r="I2371" s="417" t="s">
        <v>2241</v>
      </c>
      <c r="J2371" s="416" t="s">
        <v>2241</v>
      </c>
      <c r="K2371" s="418" t="s">
        <v>2243</v>
      </c>
      <c r="L2371" s="416" t="s">
        <v>469</v>
      </c>
      <c r="M2371" s="316" t="s">
        <v>2358</v>
      </c>
      <c r="N2371" s="316" t="s">
        <v>1156</v>
      </c>
      <c r="O2371" s="415" t="s">
        <v>2200</v>
      </c>
      <c r="P2371" s="318" t="s">
        <v>1156</v>
      </c>
      <c r="Q2371" s="293" t="s">
        <v>2201</v>
      </c>
      <c r="R2371" s="293">
        <v>2</v>
      </c>
      <c r="S2371" s="517">
        <v>3520</v>
      </c>
      <c r="T2371" s="520" t="e">
        <f>+[1]!Tabla46[[#This Row],[Precio Unitario]]*[1]!Tabla46[[#This Row],[Cantidad de Insumos]]</f>
        <v>#REF!</v>
      </c>
      <c r="U2371" s="414">
        <v>239301</v>
      </c>
      <c r="V2371" s="328" t="s">
        <v>926</v>
      </c>
      <c r="W2371" s="420"/>
    </row>
    <row r="2372" spans="2:23" ht="18.75" hidden="1" customHeight="1" x14ac:dyDescent="0.2">
      <c r="B2372" s="419" t="e">
        <f>IF(Tabla46[[#This Row],[Tipos de Acciones]]="","",CONCATENATE(Tabla46[[#This Row],[POA]],".",Tabla46[[#This Row],[SRS]],".",Tabla46[[#This Row],[AREA]],".",Tabla46[[#This Row],[TIPO]]))</f>
        <v>#REF!</v>
      </c>
      <c r="C2372" s="419" t="e">
        <f>IF(Tabla46[[#This Row],[Tipos de Acciones]]="","",'Formulario PPGR1'!#REF!)</f>
        <v>#REF!</v>
      </c>
      <c r="D2372" s="419" t="e">
        <f>IF(Tabla46[[#This Row],[Tipos de Acciones]]="","",'Formulario PPGR1'!#REF!)</f>
        <v>#REF!</v>
      </c>
      <c r="E2372" s="419" t="e">
        <f>IF(Tabla46[[#This Row],[Tipos de Acciones]]="","",'Formulario PPGR1'!#REF!)</f>
        <v>#REF!</v>
      </c>
      <c r="F2372" s="419" t="e">
        <f>IF(Tabla46[[#This Row],[Tipos de Acciones]]="","",'Formulario PPGR1'!#REF!)</f>
        <v>#REF!</v>
      </c>
      <c r="G2372" s="416" t="s">
        <v>936</v>
      </c>
      <c r="H2372" s="416" t="s">
        <v>2221</v>
      </c>
      <c r="I2372" s="417" t="s">
        <v>2244</v>
      </c>
      <c r="J2372" s="416" t="s">
        <v>2244</v>
      </c>
      <c r="K2372" s="418" t="s">
        <v>2245</v>
      </c>
      <c r="L2372" s="416" t="s">
        <v>469</v>
      </c>
      <c r="M2372" s="316" t="s">
        <v>2358</v>
      </c>
      <c r="N2372" s="316" t="s">
        <v>1156</v>
      </c>
      <c r="O2372" s="415" t="s">
        <v>2200</v>
      </c>
      <c r="P2372" s="318" t="s">
        <v>1156</v>
      </c>
      <c r="Q2372" s="293" t="s">
        <v>2201</v>
      </c>
      <c r="R2372" s="293">
        <v>1</v>
      </c>
      <c r="S2372" s="517">
        <v>14666.65</v>
      </c>
      <c r="T2372" s="520" t="e">
        <f>+[1]!Tabla46[[#This Row],[Precio Unitario]]*[1]!Tabla46[[#This Row],[Cantidad de Insumos]]</f>
        <v>#REF!</v>
      </c>
      <c r="U2372" s="414">
        <v>239601</v>
      </c>
      <c r="V2372" s="328" t="s">
        <v>926</v>
      </c>
      <c r="W2372" s="420"/>
    </row>
    <row r="2373" spans="2:23" ht="18.75" hidden="1" customHeight="1" x14ac:dyDescent="0.2">
      <c r="B2373" s="419" t="e">
        <f>IF(Tabla46[[#This Row],[Tipos de Acciones]]="","",CONCATENATE(Tabla46[[#This Row],[POA]],".",Tabla46[[#This Row],[SRS]],".",Tabla46[[#This Row],[AREA]],".",Tabla46[[#This Row],[TIPO]]))</f>
        <v>#REF!</v>
      </c>
      <c r="C2373" s="419" t="e">
        <f>IF(Tabla46[[#This Row],[Tipos de Acciones]]="","",'Formulario PPGR1'!#REF!)</f>
        <v>#REF!</v>
      </c>
      <c r="D2373" s="419" t="e">
        <f>IF(Tabla46[[#This Row],[Tipos de Acciones]]="","",'Formulario PPGR1'!#REF!)</f>
        <v>#REF!</v>
      </c>
      <c r="E2373" s="419" t="e">
        <f>IF(Tabla46[[#This Row],[Tipos de Acciones]]="","",'Formulario PPGR1'!#REF!)</f>
        <v>#REF!</v>
      </c>
      <c r="F2373" s="419" t="e">
        <f>IF(Tabla46[[#This Row],[Tipos de Acciones]]="","",'Formulario PPGR1'!#REF!)</f>
        <v>#REF!</v>
      </c>
      <c r="G2373" s="416" t="s">
        <v>936</v>
      </c>
      <c r="H2373" s="416" t="s">
        <v>2221</v>
      </c>
      <c r="I2373" s="417" t="s">
        <v>2246</v>
      </c>
      <c r="J2373" s="416" t="s">
        <v>2246</v>
      </c>
      <c r="K2373" s="418" t="s">
        <v>2247</v>
      </c>
      <c r="L2373" s="416" t="s">
        <v>469</v>
      </c>
      <c r="M2373" s="316" t="s">
        <v>2358</v>
      </c>
      <c r="N2373" s="316" t="s">
        <v>1156</v>
      </c>
      <c r="O2373" s="415" t="s">
        <v>2200</v>
      </c>
      <c r="P2373" s="318" t="s">
        <v>1156</v>
      </c>
      <c r="Q2373" s="293" t="s">
        <v>2201</v>
      </c>
      <c r="R2373" s="293">
        <v>1</v>
      </c>
      <c r="S2373" s="517">
        <v>257712</v>
      </c>
      <c r="T2373" s="520" t="e">
        <f>+[1]!Tabla46[[#This Row],[Precio Unitario]]*[1]!Tabla46[[#This Row],[Cantidad de Insumos]]</f>
        <v>#REF!</v>
      </c>
      <c r="U2373" s="414">
        <v>261401</v>
      </c>
      <c r="V2373" s="328" t="s">
        <v>926</v>
      </c>
      <c r="W2373" s="420"/>
    </row>
    <row r="2374" spans="2:23" ht="18.75" hidden="1" customHeight="1" x14ac:dyDescent="0.2">
      <c r="B2374" s="419" t="e">
        <f>IF(Tabla46[[#This Row],[Tipos de Acciones]]="","",CONCATENATE(Tabla46[[#This Row],[POA]],".",Tabla46[[#This Row],[SRS]],".",Tabla46[[#This Row],[AREA]],".",Tabla46[[#This Row],[TIPO]]))</f>
        <v>#REF!</v>
      </c>
      <c r="C2374" s="419" t="e">
        <f>IF(Tabla46[[#This Row],[Tipos de Acciones]]="","",'Formulario PPGR1'!#REF!)</f>
        <v>#REF!</v>
      </c>
      <c r="D2374" s="419" t="e">
        <f>IF(Tabla46[[#This Row],[Tipos de Acciones]]="","",'Formulario PPGR1'!#REF!)</f>
        <v>#REF!</v>
      </c>
      <c r="E2374" s="419" t="e">
        <f>IF(Tabla46[[#This Row],[Tipos de Acciones]]="","",'Formulario PPGR1'!#REF!)</f>
        <v>#REF!</v>
      </c>
      <c r="F2374" s="419" t="e">
        <f>IF(Tabla46[[#This Row],[Tipos de Acciones]]="","",'Formulario PPGR1'!#REF!)</f>
        <v>#REF!</v>
      </c>
      <c r="G2374" s="416" t="s">
        <v>936</v>
      </c>
      <c r="H2374" s="416" t="s">
        <v>2209</v>
      </c>
      <c r="I2374" s="417" t="s">
        <v>2200</v>
      </c>
      <c r="J2374" s="416" t="s">
        <v>2248</v>
      </c>
      <c r="K2374" s="418" t="s">
        <v>2248</v>
      </c>
      <c r="L2374" s="416" t="s">
        <v>469</v>
      </c>
      <c r="M2374" s="316" t="s">
        <v>2358</v>
      </c>
      <c r="N2374" s="316" t="s">
        <v>1156</v>
      </c>
      <c r="O2374" s="415" t="s">
        <v>2200</v>
      </c>
      <c r="P2374" s="318" t="s">
        <v>1156</v>
      </c>
      <c r="Q2374" s="293" t="s">
        <v>2201</v>
      </c>
      <c r="R2374" s="293">
        <v>1</v>
      </c>
      <c r="S2374" s="517">
        <v>30000</v>
      </c>
      <c r="T2374" s="520" t="e">
        <f>+[1]!Tabla46[[#This Row],[Precio Unitario]]*[1]!Tabla46[[#This Row],[Cantidad de Insumos]]</f>
        <v>#REF!</v>
      </c>
      <c r="U2374" s="414">
        <v>265801</v>
      </c>
      <c r="V2374" s="328" t="s">
        <v>926</v>
      </c>
      <c r="W2374" s="420"/>
    </row>
    <row r="2375" spans="2:23" ht="18.75" hidden="1" customHeight="1" x14ac:dyDescent="0.2">
      <c r="B2375" s="419" t="e">
        <f>IF(Tabla46[[#This Row],[Tipos de Acciones]]="","",CONCATENATE(Tabla46[[#This Row],[POA]],".",Tabla46[[#This Row],[SRS]],".",Tabla46[[#This Row],[AREA]],".",Tabla46[[#This Row],[TIPO]]))</f>
        <v>#REF!</v>
      </c>
      <c r="C2375" s="419" t="e">
        <f>IF(Tabla46[[#This Row],[Tipos de Acciones]]="","",'Formulario PPGR1'!#REF!)</f>
        <v>#REF!</v>
      </c>
      <c r="D2375" s="419" t="e">
        <f>IF(Tabla46[[#This Row],[Tipos de Acciones]]="","",'Formulario PPGR1'!#REF!)</f>
        <v>#REF!</v>
      </c>
      <c r="E2375" s="419" t="e">
        <f>IF(Tabla46[[#This Row],[Tipos de Acciones]]="","",'Formulario PPGR1'!#REF!)</f>
        <v>#REF!</v>
      </c>
      <c r="F2375" s="419" t="e">
        <f>IF(Tabla46[[#This Row],[Tipos de Acciones]]="","",'Formulario PPGR1'!#REF!)</f>
        <v>#REF!</v>
      </c>
      <c r="G2375" s="416" t="s">
        <v>934</v>
      </c>
      <c r="H2375" s="416" t="s">
        <v>2209</v>
      </c>
      <c r="I2375" s="417" t="s">
        <v>2200</v>
      </c>
      <c r="J2375" s="416" t="s">
        <v>2248</v>
      </c>
      <c r="K2375" s="418" t="s">
        <v>2248</v>
      </c>
      <c r="L2375" s="416" t="s">
        <v>469</v>
      </c>
      <c r="M2375" s="316" t="s">
        <v>2358</v>
      </c>
      <c r="N2375" s="316" t="s">
        <v>1156</v>
      </c>
      <c r="O2375" s="415" t="s">
        <v>2200</v>
      </c>
      <c r="P2375" s="318" t="s">
        <v>1156</v>
      </c>
      <c r="Q2375" s="293" t="s">
        <v>2201</v>
      </c>
      <c r="R2375" s="293">
        <v>3</v>
      </c>
      <c r="S2375" s="517">
        <v>5000</v>
      </c>
      <c r="T2375" s="520" t="e">
        <f>+[1]!Tabla46[[#This Row],[Precio Unitario]]*[1]!Tabla46[[#This Row],[Cantidad de Insumos]]</f>
        <v>#REF!</v>
      </c>
      <c r="U2375" s="414">
        <v>265801</v>
      </c>
      <c r="V2375" s="328" t="s">
        <v>926</v>
      </c>
      <c r="W2375" s="420"/>
    </row>
    <row r="2376" spans="2:23" ht="18.75" hidden="1" customHeight="1" x14ac:dyDescent="0.2">
      <c r="B2376" s="419" t="e">
        <f>IF(Tabla46[[#This Row],[Tipos de Acciones]]="","",CONCATENATE(Tabla46[[#This Row],[POA]],".",Tabla46[[#This Row],[SRS]],".",Tabla46[[#This Row],[AREA]],".",Tabla46[[#This Row],[TIPO]]))</f>
        <v>#REF!</v>
      </c>
      <c r="C2376" s="419" t="e">
        <f>IF(Tabla46[[#This Row],[Tipos de Acciones]]="","",'Formulario PPGR1'!#REF!)</f>
        <v>#REF!</v>
      </c>
      <c r="D2376" s="419" t="e">
        <f>IF(Tabla46[[#This Row],[Tipos de Acciones]]="","",'Formulario PPGR1'!#REF!)</f>
        <v>#REF!</v>
      </c>
      <c r="E2376" s="419" t="e">
        <f>IF(Tabla46[[#This Row],[Tipos de Acciones]]="","",'Formulario PPGR1'!#REF!)</f>
        <v>#REF!</v>
      </c>
      <c r="F2376" s="419" t="e">
        <f>IF(Tabla46[[#This Row],[Tipos de Acciones]]="","",'Formulario PPGR1'!#REF!)</f>
        <v>#REF!</v>
      </c>
      <c r="G2376" s="416" t="s">
        <v>936</v>
      </c>
      <c r="H2376" s="416" t="s">
        <v>2221</v>
      </c>
      <c r="I2376" s="417" t="s">
        <v>2233</v>
      </c>
      <c r="J2376" s="416" t="s">
        <v>2234</v>
      </c>
      <c r="K2376" s="418" t="s">
        <v>2235</v>
      </c>
      <c r="L2376" s="416" t="s">
        <v>469</v>
      </c>
      <c r="M2376" s="316" t="s">
        <v>2358</v>
      </c>
      <c r="N2376" s="316" t="s">
        <v>1156</v>
      </c>
      <c r="O2376" s="415" t="s">
        <v>2200</v>
      </c>
      <c r="P2376" s="318" t="s">
        <v>1156</v>
      </c>
      <c r="Q2376" s="293" t="s">
        <v>2201</v>
      </c>
      <c r="R2376" s="293">
        <v>1</v>
      </c>
      <c r="S2376" s="517">
        <v>8270</v>
      </c>
      <c r="T2376" s="520" t="e">
        <f>+[1]!Tabla46[[#This Row],[Precio Unitario]]*[1]!Tabla46[[#This Row],[Cantidad de Insumos]]</f>
        <v>#REF!</v>
      </c>
      <c r="U2376" s="414">
        <v>239301</v>
      </c>
      <c r="V2376" s="328" t="s">
        <v>926</v>
      </c>
      <c r="W2376" s="420"/>
    </row>
    <row r="2377" spans="2:23" ht="18.75" hidden="1" customHeight="1" x14ac:dyDescent="0.2">
      <c r="B2377" s="419" t="e">
        <f>IF(Tabla46[[#This Row],[Tipos de Acciones]]="","",CONCATENATE(Tabla46[[#This Row],[POA]],".",Tabla46[[#This Row],[SRS]],".",Tabla46[[#This Row],[AREA]],".",Tabla46[[#This Row],[TIPO]]))</f>
        <v>#REF!</v>
      </c>
      <c r="C2377" s="419" t="e">
        <f>IF(Tabla46[[#This Row],[Tipos de Acciones]]="","",'Formulario PPGR1'!#REF!)</f>
        <v>#REF!</v>
      </c>
      <c r="D2377" s="419" t="e">
        <f>IF(Tabla46[[#This Row],[Tipos de Acciones]]="","",'Formulario PPGR1'!#REF!)</f>
        <v>#REF!</v>
      </c>
      <c r="E2377" s="419" t="e">
        <f>IF(Tabla46[[#This Row],[Tipos de Acciones]]="","",'Formulario PPGR1'!#REF!)</f>
        <v>#REF!</v>
      </c>
      <c r="F2377" s="419" t="e">
        <f>IF(Tabla46[[#This Row],[Tipos de Acciones]]="","",'Formulario PPGR1'!#REF!)</f>
        <v>#REF!</v>
      </c>
      <c r="G2377" s="416" t="s">
        <v>936</v>
      </c>
      <c r="H2377" s="416" t="s">
        <v>2221</v>
      </c>
      <c r="I2377" s="417" t="s">
        <v>2233</v>
      </c>
      <c r="J2377" s="416" t="s">
        <v>2234</v>
      </c>
      <c r="K2377" s="418" t="s">
        <v>2251</v>
      </c>
      <c r="L2377" s="416" t="s">
        <v>469</v>
      </c>
      <c r="M2377" s="316" t="s">
        <v>2358</v>
      </c>
      <c r="N2377" s="316" t="s">
        <v>1156</v>
      </c>
      <c r="O2377" s="415" t="s">
        <v>2200</v>
      </c>
      <c r="P2377" s="318" t="s">
        <v>1156</v>
      </c>
      <c r="Q2377" s="293" t="s">
        <v>2201</v>
      </c>
      <c r="R2377" s="293">
        <v>1</v>
      </c>
      <c r="S2377" s="517">
        <v>8270</v>
      </c>
      <c r="T2377" s="520" t="e">
        <f>+[1]!Tabla46[[#This Row],[Precio Unitario]]*[1]!Tabla46[[#This Row],[Cantidad de Insumos]]</f>
        <v>#REF!</v>
      </c>
      <c r="U2377" s="414">
        <v>239301</v>
      </c>
      <c r="V2377" s="328" t="s">
        <v>926</v>
      </c>
      <c r="W2377" s="420"/>
    </row>
    <row r="2378" spans="2:23" ht="18.75" hidden="1" customHeight="1" x14ac:dyDescent="0.2">
      <c r="B2378" s="419" t="e">
        <f>IF(Tabla46[[#This Row],[Tipos de Acciones]]="","",CONCATENATE(Tabla46[[#This Row],[POA]],".",Tabla46[[#This Row],[SRS]],".",Tabla46[[#This Row],[AREA]],".",Tabla46[[#This Row],[TIPO]]))</f>
        <v>#REF!</v>
      </c>
      <c r="C2378" s="419" t="e">
        <f>IF(Tabla46[[#This Row],[Tipos de Acciones]]="","",'Formulario PPGR1'!#REF!)</f>
        <v>#REF!</v>
      </c>
      <c r="D2378" s="419" t="e">
        <f>IF(Tabla46[[#This Row],[Tipos de Acciones]]="","",'Formulario PPGR1'!#REF!)</f>
        <v>#REF!</v>
      </c>
      <c r="E2378" s="419" t="e">
        <f>IF(Tabla46[[#This Row],[Tipos de Acciones]]="","",'Formulario PPGR1'!#REF!)</f>
        <v>#REF!</v>
      </c>
      <c r="F2378" s="419" t="e">
        <f>IF(Tabla46[[#This Row],[Tipos de Acciones]]="","",'Formulario PPGR1'!#REF!)</f>
        <v>#REF!</v>
      </c>
      <c r="G2378" s="416" t="s">
        <v>936</v>
      </c>
      <c r="H2378" s="416" t="s">
        <v>2206</v>
      </c>
      <c r="I2378" s="417" t="s">
        <v>2212</v>
      </c>
      <c r="J2378" s="416" t="s">
        <v>2212</v>
      </c>
      <c r="K2378" s="418" t="s">
        <v>2213</v>
      </c>
      <c r="L2378" s="416" t="s">
        <v>469</v>
      </c>
      <c r="M2378" s="316" t="s">
        <v>2358</v>
      </c>
      <c r="N2378" s="316" t="s">
        <v>1156</v>
      </c>
      <c r="O2378" s="415" t="s">
        <v>2200</v>
      </c>
      <c r="P2378" s="318" t="s">
        <v>1156</v>
      </c>
      <c r="Q2378" s="293" t="s">
        <v>2201</v>
      </c>
      <c r="R2378" s="293">
        <v>1</v>
      </c>
      <c r="S2378" s="517">
        <v>56050</v>
      </c>
      <c r="T2378" s="520" t="e">
        <f>+[1]!Tabla46[[#This Row],[Precio Unitario]]*[1]!Tabla46[[#This Row],[Cantidad de Insumos]]</f>
        <v>#REF!</v>
      </c>
      <c r="U2378" s="414">
        <v>261301</v>
      </c>
      <c r="V2378" s="328" t="s">
        <v>926</v>
      </c>
      <c r="W2378" s="420"/>
    </row>
    <row r="2379" spans="2:23" ht="18.75" hidden="1" customHeight="1" x14ac:dyDescent="0.2">
      <c r="B2379" s="419" t="e">
        <f>IF(Tabla46[[#This Row],[Tipos de Acciones]]="","",CONCATENATE(Tabla46[[#This Row],[POA]],".",Tabla46[[#This Row],[SRS]],".",Tabla46[[#This Row],[AREA]],".",Tabla46[[#This Row],[TIPO]]))</f>
        <v>#REF!</v>
      </c>
      <c r="C2379" s="419" t="e">
        <f>IF(Tabla46[[#This Row],[Tipos de Acciones]]="","",'Formulario PPGR1'!#REF!)</f>
        <v>#REF!</v>
      </c>
      <c r="D2379" s="419" t="e">
        <f>IF(Tabla46[[#This Row],[Tipos de Acciones]]="","",'Formulario PPGR1'!#REF!)</f>
        <v>#REF!</v>
      </c>
      <c r="E2379" s="419" t="e">
        <f>IF(Tabla46[[#This Row],[Tipos de Acciones]]="","",'Formulario PPGR1'!#REF!)</f>
        <v>#REF!</v>
      </c>
      <c r="F2379" s="419" t="e">
        <f>IF(Tabla46[[#This Row],[Tipos de Acciones]]="","",'Formulario PPGR1'!#REF!)</f>
        <v>#REF!</v>
      </c>
      <c r="G2379" s="416" t="s">
        <v>934</v>
      </c>
      <c r="H2379" s="416" t="s">
        <v>2206</v>
      </c>
      <c r="I2379" s="417" t="s">
        <v>2212</v>
      </c>
      <c r="J2379" s="416" t="s">
        <v>2212</v>
      </c>
      <c r="K2379" s="418" t="s">
        <v>2213</v>
      </c>
      <c r="L2379" s="416" t="s">
        <v>469</v>
      </c>
      <c r="M2379" s="316" t="s">
        <v>2358</v>
      </c>
      <c r="N2379" s="316" t="s">
        <v>1156</v>
      </c>
      <c r="O2379" s="415" t="s">
        <v>2200</v>
      </c>
      <c r="P2379" s="318" t="s">
        <v>1156</v>
      </c>
      <c r="Q2379" s="293" t="s">
        <v>2201</v>
      </c>
      <c r="R2379" s="293">
        <v>3</v>
      </c>
      <c r="S2379" s="517">
        <v>5000</v>
      </c>
      <c r="T2379" s="520" t="e">
        <f>+[1]!Tabla46[[#This Row],[Precio Unitario]]*[1]!Tabla46[[#This Row],[Cantidad de Insumos]]</f>
        <v>#REF!</v>
      </c>
      <c r="U2379" s="414">
        <v>261301</v>
      </c>
      <c r="V2379" s="328" t="s">
        <v>926</v>
      </c>
      <c r="W2379" s="420"/>
    </row>
    <row r="2380" spans="2:23" ht="18.75" hidden="1" customHeight="1" x14ac:dyDescent="0.2">
      <c r="B2380" s="419" t="e">
        <f>IF(Tabla46[[#This Row],[Tipos de Acciones]]="","",CONCATENATE(Tabla46[[#This Row],[POA]],".",Tabla46[[#This Row],[SRS]],".",Tabla46[[#This Row],[AREA]],".",Tabla46[[#This Row],[TIPO]]))</f>
        <v>#REF!</v>
      </c>
      <c r="C2380" s="419" t="e">
        <f>IF(Tabla46[[#This Row],[Tipos de Acciones]]="","",'Formulario PPGR1'!#REF!)</f>
        <v>#REF!</v>
      </c>
      <c r="D2380" s="419" t="e">
        <f>IF(Tabla46[[#This Row],[Tipos de Acciones]]="","",'Formulario PPGR1'!#REF!)</f>
        <v>#REF!</v>
      </c>
      <c r="E2380" s="419" t="e">
        <f>IF(Tabla46[[#This Row],[Tipos de Acciones]]="","",'Formulario PPGR1'!#REF!)</f>
        <v>#REF!</v>
      </c>
      <c r="F2380" s="419" t="e">
        <f>IF(Tabla46[[#This Row],[Tipos de Acciones]]="","",'Formulario PPGR1'!#REF!)</f>
        <v>#REF!</v>
      </c>
      <c r="G2380" s="416" t="s">
        <v>936</v>
      </c>
      <c r="H2380" s="416" t="s">
        <v>2215</v>
      </c>
      <c r="I2380" s="417" t="s">
        <v>2216</v>
      </c>
      <c r="J2380" s="416" t="s">
        <v>2216</v>
      </c>
      <c r="K2380" s="418" t="s">
        <v>2217</v>
      </c>
      <c r="L2380" s="416" t="s">
        <v>469</v>
      </c>
      <c r="M2380" s="316" t="s">
        <v>2358</v>
      </c>
      <c r="N2380" s="316" t="s">
        <v>1156</v>
      </c>
      <c r="O2380" s="415" t="s">
        <v>2200</v>
      </c>
      <c r="P2380" s="318" t="s">
        <v>1156</v>
      </c>
      <c r="Q2380" s="293" t="s">
        <v>2201</v>
      </c>
      <c r="R2380" s="293">
        <v>1</v>
      </c>
      <c r="S2380" s="517">
        <v>15000</v>
      </c>
      <c r="T2380" s="520" t="e">
        <f>+[1]!Tabla46[[#This Row],[Precio Unitario]]*[1]!Tabla46[[#This Row],[Cantidad de Insumos]]</f>
        <v>#REF!</v>
      </c>
      <c r="U2380" s="414">
        <v>239601</v>
      </c>
      <c r="V2380" s="328" t="s">
        <v>926</v>
      </c>
      <c r="W2380" s="420"/>
    </row>
    <row r="2381" spans="2:23" ht="18.75" hidden="1" customHeight="1" x14ac:dyDescent="0.2">
      <c r="B2381" s="419" t="e">
        <f>IF(Tabla46[[#This Row],[Tipos de Acciones]]="","",CONCATENATE(Tabla46[[#This Row],[POA]],".",Tabla46[[#This Row],[SRS]],".",Tabla46[[#This Row],[AREA]],".",Tabla46[[#This Row],[TIPO]]))</f>
        <v>#REF!</v>
      </c>
      <c r="C2381" s="419" t="e">
        <f>IF(Tabla46[[#This Row],[Tipos de Acciones]]="","",'Formulario PPGR1'!#REF!)</f>
        <v>#REF!</v>
      </c>
      <c r="D2381" s="419" t="e">
        <f>IF(Tabla46[[#This Row],[Tipos de Acciones]]="","",'Formulario PPGR1'!#REF!)</f>
        <v>#REF!</v>
      </c>
      <c r="E2381" s="419" t="e">
        <f>IF(Tabla46[[#This Row],[Tipos de Acciones]]="","",'Formulario PPGR1'!#REF!)</f>
        <v>#REF!</v>
      </c>
      <c r="F2381" s="419" t="e">
        <f>IF(Tabla46[[#This Row],[Tipos de Acciones]]="","",'Formulario PPGR1'!#REF!)</f>
        <v>#REF!</v>
      </c>
      <c r="G2381" s="416" t="s">
        <v>936</v>
      </c>
      <c r="H2381" s="416" t="s">
        <v>2218</v>
      </c>
      <c r="I2381" s="417" t="s">
        <v>2219</v>
      </c>
      <c r="J2381" s="416" t="s">
        <v>2219</v>
      </c>
      <c r="K2381" s="418" t="s">
        <v>2220</v>
      </c>
      <c r="L2381" s="416" t="s">
        <v>469</v>
      </c>
      <c r="M2381" s="316" t="s">
        <v>2358</v>
      </c>
      <c r="N2381" s="316" t="s">
        <v>1156</v>
      </c>
      <c r="O2381" s="415" t="s">
        <v>2200</v>
      </c>
      <c r="P2381" s="318" t="s">
        <v>1156</v>
      </c>
      <c r="Q2381" s="293" t="s">
        <v>2201</v>
      </c>
      <c r="R2381" s="293">
        <v>2</v>
      </c>
      <c r="S2381" s="517">
        <v>8600</v>
      </c>
      <c r="T2381" s="520" t="e">
        <f>+[1]!Tabla46[[#This Row],[Precio Unitario]]*[1]!Tabla46[[#This Row],[Cantidad de Insumos]]</f>
        <v>#REF!</v>
      </c>
      <c r="U2381" s="414">
        <v>239601</v>
      </c>
      <c r="V2381" s="328" t="s">
        <v>926</v>
      </c>
      <c r="W2381" s="420"/>
    </row>
    <row r="2382" spans="2:23" ht="18.75" hidden="1" customHeight="1" x14ac:dyDescent="0.2">
      <c r="B2382" s="419" t="e">
        <f>IF(Tabla46[[#This Row],[Tipos de Acciones]]="","",CONCATENATE(Tabla46[[#This Row],[POA]],".",Tabla46[[#This Row],[SRS]],".",Tabla46[[#This Row],[AREA]],".",Tabla46[[#This Row],[TIPO]]))</f>
        <v>#REF!</v>
      </c>
      <c r="C2382" s="419" t="e">
        <f>IF(Tabla46[[#This Row],[Tipos de Acciones]]="","",'Formulario PPGR1'!#REF!)</f>
        <v>#REF!</v>
      </c>
      <c r="D2382" s="419" t="e">
        <f>IF(Tabla46[[#This Row],[Tipos de Acciones]]="","",'Formulario PPGR1'!#REF!)</f>
        <v>#REF!</v>
      </c>
      <c r="E2382" s="419" t="e">
        <f>IF(Tabla46[[#This Row],[Tipos de Acciones]]="","",'Formulario PPGR1'!#REF!)</f>
        <v>#REF!</v>
      </c>
      <c r="F2382" s="419" t="e">
        <f>IF(Tabla46[[#This Row],[Tipos de Acciones]]="","",'Formulario PPGR1'!#REF!)</f>
        <v>#REF!</v>
      </c>
      <c r="G2382" s="416" t="s">
        <v>936</v>
      </c>
      <c r="H2382" s="416" t="s">
        <v>2221</v>
      </c>
      <c r="I2382" s="417" t="s">
        <v>2222</v>
      </c>
      <c r="J2382" s="416" t="s">
        <v>2222</v>
      </c>
      <c r="K2382" s="418" t="s">
        <v>2223</v>
      </c>
      <c r="L2382" s="416" t="s">
        <v>469</v>
      </c>
      <c r="M2382" s="316" t="s">
        <v>2358</v>
      </c>
      <c r="N2382" s="316" t="s">
        <v>1156</v>
      </c>
      <c r="O2382" s="415" t="s">
        <v>2200</v>
      </c>
      <c r="P2382" s="318" t="s">
        <v>1156</v>
      </c>
      <c r="Q2382" s="293" t="s">
        <v>2201</v>
      </c>
      <c r="R2382" s="293">
        <v>2</v>
      </c>
      <c r="S2382" s="517">
        <v>43660</v>
      </c>
      <c r="T2382" s="520" t="e">
        <f>+[1]!Tabla46[[#This Row],[Precio Unitario]]*[1]!Tabla46[[#This Row],[Cantidad de Insumos]]</f>
        <v>#REF!</v>
      </c>
      <c r="U2382" s="414">
        <v>261901</v>
      </c>
      <c r="V2382" s="328" t="s">
        <v>926</v>
      </c>
      <c r="W2382" s="420"/>
    </row>
    <row r="2383" spans="2:23" ht="18.75" hidden="1" customHeight="1" x14ac:dyDescent="0.2">
      <c r="B2383" s="419" t="e">
        <f>IF(Tabla46[[#This Row],[Tipos de Acciones]]="","",CONCATENATE(Tabla46[[#This Row],[POA]],".",Tabla46[[#This Row],[SRS]],".",Tabla46[[#This Row],[AREA]],".",Tabla46[[#This Row],[TIPO]]))</f>
        <v>#REF!</v>
      </c>
      <c r="C2383" s="419" t="e">
        <f>IF(Tabla46[[#This Row],[Tipos de Acciones]]="","",'Formulario PPGR1'!#REF!)</f>
        <v>#REF!</v>
      </c>
      <c r="D2383" s="419" t="e">
        <f>IF(Tabla46[[#This Row],[Tipos de Acciones]]="","",'Formulario PPGR1'!#REF!)</f>
        <v>#REF!</v>
      </c>
      <c r="E2383" s="419" t="e">
        <f>IF(Tabla46[[#This Row],[Tipos de Acciones]]="","",'Formulario PPGR1'!#REF!)</f>
        <v>#REF!</v>
      </c>
      <c r="F2383" s="419" t="e">
        <f>IF(Tabla46[[#This Row],[Tipos de Acciones]]="","",'Formulario PPGR1'!#REF!)</f>
        <v>#REF!</v>
      </c>
      <c r="G2383" s="416" t="s">
        <v>936</v>
      </c>
      <c r="H2383" s="416" t="s">
        <v>2221</v>
      </c>
      <c r="I2383" s="417" t="s">
        <v>2236</v>
      </c>
      <c r="J2383" s="416" t="s">
        <v>2236</v>
      </c>
      <c r="K2383" s="418" t="s">
        <v>2237</v>
      </c>
      <c r="L2383" s="416" t="s">
        <v>469</v>
      </c>
      <c r="M2383" s="316" t="s">
        <v>2358</v>
      </c>
      <c r="N2383" s="316" t="s">
        <v>1156</v>
      </c>
      <c r="O2383" s="415" t="s">
        <v>2200</v>
      </c>
      <c r="P2383" s="318" t="s">
        <v>1156</v>
      </c>
      <c r="Q2383" s="293" t="s">
        <v>2201</v>
      </c>
      <c r="R2383" s="293">
        <v>2</v>
      </c>
      <c r="S2383" s="517">
        <v>15733.33</v>
      </c>
      <c r="T2383" s="520" t="e">
        <f>+[1]!Tabla46[[#This Row],[Precio Unitario]]*[1]!Tabla46[[#This Row],[Cantidad de Insumos]]</f>
        <v>#REF!</v>
      </c>
      <c r="U2383" s="414">
        <v>239301</v>
      </c>
      <c r="V2383" s="328" t="s">
        <v>926</v>
      </c>
      <c r="W2383" s="420"/>
    </row>
    <row r="2384" spans="2:23" ht="18.75" hidden="1" customHeight="1" x14ac:dyDescent="0.2">
      <c r="B2384" s="419" t="e">
        <f>IF(Tabla46[[#This Row],[Tipos de Acciones]]="","",CONCATENATE(Tabla46[[#This Row],[POA]],".",Tabla46[[#This Row],[SRS]],".",Tabla46[[#This Row],[AREA]],".",Tabla46[[#This Row],[TIPO]]))</f>
        <v>#REF!</v>
      </c>
      <c r="C2384" s="419" t="e">
        <f>IF(Tabla46[[#This Row],[Tipos de Acciones]]="","",'Formulario PPGR1'!#REF!)</f>
        <v>#REF!</v>
      </c>
      <c r="D2384" s="419" t="e">
        <f>IF(Tabla46[[#This Row],[Tipos de Acciones]]="","",'Formulario PPGR1'!#REF!)</f>
        <v>#REF!</v>
      </c>
      <c r="E2384" s="419" t="e">
        <f>IF(Tabla46[[#This Row],[Tipos de Acciones]]="","",'Formulario PPGR1'!#REF!)</f>
        <v>#REF!</v>
      </c>
      <c r="F2384" s="419" t="e">
        <f>IF(Tabla46[[#This Row],[Tipos de Acciones]]="","",'Formulario PPGR1'!#REF!)</f>
        <v>#REF!</v>
      </c>
      <c r="G2384" s="416" t="s">
        <v>936</v>
      </c>
      <c r="H2384" s="416" t="s">
        <v>2221</v>
      </c>
      <c r="I2384" s="417" t="s">
        <v>2236</v>
      </c>
      <c r="J2384" s="416" t="s">
        <v>2236</v>
      </c>
      <c r="K2384" s="418" t="s">
        <v>2238</v>
      </c>
      <c r="L2384" s="416" t="s">
        <v>469</v>
      </c>
      <c r="M2384" s="316" t="s">
        <v>2358</v>
      </c>
      <c r="N2384" s="316" t="s">
        <v>1156</v>
      </c>
      <c r="O2384" s="415" t="s">
        <v>2200</v>
      </c>
      <c r="P2384" s="318" t="s">
        <v>1156</v>
      </c>
      <c r="Q2384" s="293" t="s">
        <v>2201</v>
      </c>
      <c r="R2384" s="293">
        <v>2</v>
      </c>
      <c r="S2384" s="517">
        <v>4500</v>
      </c>
      <c r="T2384" s="520" t="e">
        <f>+[1]!Tabla46[[#This Row],[Precio Unitario]]*[1]!Tabla46[[#This Row],[Cantidad de Insumos]]</f>
        <v>#REF!</v>
      </c>
      <c r="U2384" s="414">
        <v>239301</v>
      </c>
      <c r="V2384" s="328" t="s">
        <v>926</v>
      </c>
      <c r="W2384" s="420"/>
    </row>
    <row r="2385" spans="2:23" ht="18.75" hidden="1" customHeight="1" x14ac:dyDescent="0.2">
      <c r="B2385" s="419" t="e">
        <f>IF(Tabla46[[#This Row],[Tipos de Acciones]]="","",CONCATENATE(Tabla46[[#This Row],[POA]],".",Tabla46[[#This Row],[SRS]],".",Tabla46[[#This Row],[AREA]],".",Tabla46[[#This Row],[TIPO]]))</f>
        <v>#REF!</v>
      </c>
      <c r="C2385" s="419" t="e">
        <f>IF(Tabla46[[#This Row],[Tipos de Acciones]]="","",'Formulario PPGR1'!#REF!)</f>
        <v>#REF!</v>
      </c>
      <c r="D2385" s="419" t="e">
        <f>IF(Tabla46[[#This Row],[Tipos de Acciones]]="","",'Formulario PPGR1'!#REF!)</f>
        <v>#REF!</v>
      </c>
      <c r="E2385" s="419" t="e">
        <f>IF(Tabla46[[#This Row],[Tipos de Acciones]]="","",'Formulario PPGR1'!#REF!)</f>
        <v>#REF!</v>
      </c>
      <c r="F2385" s="419" t="e">
        <f>IF(Tabla46[[#This Row],[Tipos de Acciones]]="","",'Formulario PPGR1'!#REF!)</f>
        <v>#REF!</v>
      </c>
      <c r="G2385" s="416" t="s">
        <v>936</v>
      </c>
      <c r="H2385" s="416" t="s">
        <v>2221</v>
      </c>
      <c r="I2385" s="417" t="s">
        <v>2236</v>
      </c>
      <c r="J2385" s="416" t="s">
        <v>2236</v>
      </c>
      <c r="K2385" s="418" t="s">
        <v>2239</v>
      </c>
      <c r="L2385" s="416" t="s">
        <v>469</v>
      </c>
      <c r="M2385" s="316" t="s">
        <v>2358</v>
      </c>
      <c r="N2385" s="316" t="s">
        <v>1156</v>
      </c>
      <c r="O2385" s="415" t="s">
        <v>2200</v>
      </c>
      <c r="P2385" s="318" t="s">
        <v>1156</v>
      </c>
      <c r="Q2385" s="293" t="s">
        <v>2201</v>
      </c>
      <c r="R2385" s="293">
        <v>2</v>
      </c>
      <c r="S2385" s="517">
        <v>15733.33</v>
      </c>
      <c r="T2385" s="520" t="e">
        <f>+[1]!Tabla46[[#This Row],[Precio Unitario]]*[1]!Tabla46[[#This Row],[Cantidad de Insumos]]</f>
        <v>#REF!</v>
      </c>
      <c r="U2385" s="414">
        <v>239301</v>
      </c>
      <c r="V2385" s="328" t="s">
        <v>926</v>
      </c>
      <c r="W2385" s="420"/>
    </row>
    <row r="2386" spans="2:23" ht="18.75" hidden="1" customHeight="1" x14ac:dyDescent="0.2">
      <c r="B2386" s="419" t="e">
        <f>IF(Tabla46[[#This Row],[Tipos de Acciones]]="","",CONCATENATE(Tabla46[[#This Row],[POA]],".",Tabla46[[#This Row],[SRS]],".",Tabla46[[#This Row],[AREA]],".",Tabla46[[#This Row],[TIPO]]))</f>
        <v>#REF!</v>
      </c>
      <c r="C2386" s="419" t="e">
        <f>IF(Tabla46[[#This Row],[Tipos de Acciones]]="","",'Formulario PPGR1'!#REF!)</f>
        <v>#REF!</v>
      </c>
      <c r="D2386" s="419" t="e">
        <f>IF(Tabla46[[#This Row],[Tipos de Acciones]]="","",'Formulario PPGR1'!#REF!)</f>
        <v>#REF!</v>
      </c>
      <c r="E2386" s="419" t="e">
        <f>IF(Tabla46[[#This Row],[Tipos de Acciones]]="","",'Formulario PPGR1'!#REF!)</f>
        <v>#REF!</v>
      </c>
      <c r="F2386" s="419" t="e">
        <f>IF(Tabla46[[#This Row],[Tipos de Acciones]]="","",'Formulario PPGR1'!#REF!)</f>
        <v>#REF!</v>
      </c>
      <c r="G2386" s="416" t="s">
        <v>936</v>
      </c>
      <c r="H2386" s="416" t="s">
        <v>2221</v>
      </c>
      <c r="I2386" s="417" t="s">
        <v>2224</v>
      </c>
      <c r="J2386" s="416" t="s">
        <v>2224</v>
      </c>
      <c r="K2386" s="418" t="s">
        <v>2225</v>
      </c>
      <c r="L2386" s="416" t="s">
        <v>469</v>
      </c>
      <c r="M2386" s="316" t="s">
        <v>2358</v>
      </c>
      <c r="N2386" s="316" t="s">
        <v>1156</v>
      </c>
      <c r="O2386" s="415" t="s">
        <v>2200</v>
      </c>
      <c r="P2386" s="318" t="s">
        <v>1156</v>
      </c>
      <c r="Q2386" s="293" t="s">
        <v>2201</v>
      </c>
      <c r="R2386" s="293">
        <v>1</v>
      </c>
      <c r="S2386" s="517">
        <v>44333.33</v>
      </c>
      <c r="T2386" s="520" t="e">
        <f>+[1]!Tabla46[[#This Row],[Precio Unitario]]*[1]!Tabla46[[#This Row],[Cantidad de Insumos]]</f>
        <v>#REF!</v>
      </c>
      <c r="U2386" s="414">
        <v>239301</v>
      </c>
      <c r="V2386" s="328" t="s">
        <v>926</v>
      </c>
      <c r="W2386" s="420"/>
    </row>
    <row r="2387" spans="2:23" ht="18.75" hidden="1" customHeight="1" x14ac:dyDescent="0.2">
      <c r="B2387" s="419" t="e">
        <f>IF(Tabla46[[#This Row],[Tipos de Acciones]]="","",CONCATENATE(Tabla46[[#This Row],[POA]],".",Tabla46[[#This Row],[SRS]],".",Tabla46[[#This Row],[AREA]],".",Tabla46[[#This Row],[TIPO]]))</f>
        <v>#REF!</v>
      </c>
      <c r="C2387" s="419" t="e">
        <f>IF(Tabla46[[#This Row],[Tipos de Acciones]]="","",'Formulario PPGR1'!#REF!)</f>
        <v>#REF!</v>
      </c>
      <c r="D2387" s="419" t="e">
        <f>IF(Tabla46[[#This Row],[Tipos de Acciones]]="","",'Formulario PPGR1'!#REF!)</f>
        <v>#REF!</v>
      </c>
      <c r="E2387" s="419" t="e">
        <f>IF(Tabla46[[#This Row],[Tipos de Acciones]]="","",'Formulario PPGR1'!#REF!)</f>
        <v>#REF!</v>
      </c>
      <c r="F2387" s="419" t="e">
        <f>IF(Tabla46[[#This Row],[Tipos de Acciones]]="","",'Formulario PPGR1'!#REF!)</f>
        <v>#REF!</v>
      </c>
      <c r="G2387" s="416" t="s">
        <v>936</v>
      </c>
      <c r="H2387" s="416" t="s">
        <v>2221</v>
      </c>
      <c r="I2387" s="417" t="s">
        <v>2222</v>
      </c>
      <c r="J2387" s="416" t="s">
        <v>2222</v>
      </c>
      <c r="K2387" s="418" t="s">
        <v>2226</v>
      </c>
      <c r="L2387" s="416" t="s">
        <v>469</v>
      </c>
      <c r="M2387" s="316" t="s">
        <v>2358</v>
      </c>
      <c r="N2387" s="316" t="s">
        <v>1156</v>
      </c>
      <c r="O2387" s="415" t="s">
        <v>2200</v>
      </c>
      <c r="P2387" s="318" t="s">
        <v>1156</v>
      </c>
      <c r="Q2387" s="293" t="s">
        <v>2201</v>
      </c>
      <c r="R2387" s="293">
        <v>1</v>
      </c>
      <c r="S2387" s="517">
        <v>104465.4</v>
      </c>
      <c r="T2387" s="520" t="e">
        <f>+[1]!Tabla46[[#This Row],[Precio Unitario]]*[1]!Tabla46[[#This Row],[Cantidad de Insumos]]</f>
        <v>#REF!</v>
      </c>
      <c r="U2387" s="414">
        <v>261901</v>
      </c>
      <c r="V2387" s="328" t="s">
        <v>926</v>
      </c>
      <c r="W2387" s="420"/>
    </row>
    <row r="2388" spans="2:23" ht="18.75" hidden="1" customHeight="1" x14ac:dyDescent="0.2">
      <c r="B2388" s="419" t="e">
        <f>IF(Tabla46[[#This Row],[Tipos de Acciones]]="","",CONCATENATE(Tabla46[[#This Row],[POA]],".",Tabla46[[#This Row],[SRS]],".",Tabla46[[#This Row],[AREA]],".",Tabla46[[#This Row],[TIPO]]))</f>
        <v>#REF!</v>
      </c>
      <c r="C2388" s="419" t="e">
        <f>IF(Tabla46[[#This Row],[Tipos de Acciones]]="","",'Formulario PPGR1'!#REF!)</f>
        <v>#REF!</v>
      </c>
      <c r="D2388" s="419" t="e">
        <f>IF(Tabla46[[#This Row],[Tipos de Acciones]]="","",'Formulario PPGR1'!#REF!)</f>
        <v>#REF!</v>
      </c>
      <c r="E2388" s="419" t="e">
        <f>IF(Tabla46[[#This Row],[Tipos de Acciones]]="","",'Formulario PPGR1'!#REF!)</f>
        <v>#REF!</v>
      </c>
      <c r="F2388" s="419" t="e">
        <f>IF(Tabla46[[#This Row],[Tipos de Acciones]]="","",'Formulario PPGR1'!#REF!)</f>
        <v>#REF!</v>
      </c>
      <c r="G2388" s="416" t="s">
        <v>936</v>
      </c>
      <c r="H2388" s="416" t="s">
        <v>2221</v>
      </c>
      <c r="I2388" s="417" t="s">
        <v>2227</v>
      </c>
      <c r="J2388" s="416" t="s">
        <v>2227</v>
      </c>
      <c r="K2388" s="418" t="s">
        <v>2228</v>
      </c>
      <c r="L2388" s="416" t="s">
        <v>469</v>
      </c>
      <c r="M2388" s="316" t="s">
        <v>2358</v>
      </c>
      <c r="N2388" s="316" t="s">
        <v>1156</v>
      </c>
      <c r="O2388" s="415" t="s">
        <v>2200</v>
      </c>
      <c r="P2388" s="318" t="s">
        <v>1156</v>
      </c>
      <c r="Q2388" s="293" t="s">
        <v>2201</v>
      </c>
      <c r="R2388" s="293">
        <v>1</v>
      </c>
      <c r="S2388" s="517">
        <v>12836.04</v>
      </c>
      <c r="T2388" s="520" t="e">
        <f>+[1]!Tabla46[[#This Row],[Precio Unitario]]*[1]!Tabla46[[#This Row],[Cantidad de Insumos]]</f>
        <v>#REF!</v>
      </c>
      <c r="U2388" s="414">
        <v>239301</v>
      </c>
      <c r="V2388" s="328" t="s">
        <v>926</v>
      </c>
      <c r="W2388" s="420"/>
    </row>
    <row r="2389" spans="2:23" ht="18.75" customHeight="1" x14ac:dyDescent="0.2">
      <c r="B2389" s="419" t="e">
        <f>IF(Tabla46[[#This Row],[Tipos de Acciones]]="","",CONCATENATE(Tabla46[[#This Row],[POA]],".",Tabla46[[#This Row],[SRS]],".",Tabla46[[#This Row],[AREA]],".",Tabla46[[#This Row],[TIPO]]))</f>
        <v>#REF!</v>
      </c>
      <c r="C2389" s="419" t="e">
        <f>IF(Tabla46[[#This Row],[Tipos de Acciones]]="","",'Formulario PPGR1'!#REF!)</f>
        <v>#REF!</v>
      </c>
      <c r="D2389" s="419" t="e">
        <f>IF(Tabla46[[#This Row],[Tipos de Acciones]]="","",'Formulario PPGR1'!#REF!)</f>
        <v>#REF!</v>
      </c>
      <c r="E2389" s="419" t="e">
        <f>IF(Tabla46[[#This Row],[Tipos de Acciones]]="","",'Formulario PPGR1'!#REF!)</f>
        <v>#REF!</v>
      </c>
      <c r="F2389" s="419" t="e">
        <f>IF(Tabla46[[#This Row],[Tipos de Acciones]]="","",'Formulario PPGR1'!#REF!)</f>
        <v>#REF!</v>
      </c>
      <c r="G2389" s="416" t="s">
        <v>936</v>
      </c>
      <c r="H2389" s="416" t="s">
        <v>2221</v>
      </c>
      <c r="I2389" s="417" t="s">
        <v>2229</v>
      </c>
      <c r="J2389" s="416" t="s">
        <v>2229</v>
      </c>
      <c r="K2389" s="418" t="s">
        <v>2230</v>
      </c>
      <c r="L2389" s="416" t="s">
        <v>469</v>
      </c>
      <c r="M2389" s="316" t="s">
        <v>2358</v>
      </c>
      <c r="N2389" s="316" t="s">
        <v>1156</v>
      </c>
      <c r="O2389" s="415" t="s">
        <v>2200</v>
      </c>
      <c r="P2389" s="318" t="s">
        <v>1156</v>
      </c>
      <c r="Q2389" s="293" t="s">
        <v>2201</v>
      </c>
      <c r="R2389" s="293">
        <v>1</v>
      </c>
      <c r="S2389" s="517">
        <v>180000</v>
      </c>
      <c r="T2389" s="520" t="e">
        <f>+[1]!Tabla46[[#This Row],[Precio Unitario]]*[1]!Tabla46[[#This Row],[Cantidad de Insumos]]</f>
        <v>#REF!</v>
      </c>
      <c r="U2389" s="414">
        <v>263101</v>
      </c>
      <c r="V2389" s="328" t="s">
        <v>926</v>
      </c>
      <c r="W2389" s="420"/>
    </row>
    <row r="2390" spans="2:23" ht="18.75" hidden="1" customHeight="1" x14ac:dyDescent="0.2">
      <c r="B2390" s="419" t="e">
        <f>IF(Tabla46[[#This Row],[Tipos de Acciones]]="","",CONCATENATE(Tabla46[[#This Row],[POA]],".",Tabla46[[#This Row],[SRS]],".",Tabla46[[#This Row],[AREA]],".",Tabla46[[#This Row],[TIPO]]))</f>
        <v>#REF!</v>
      </c>
      <c r="C2390" s="419" t="e">
        <f>IF(Tabla46[[#This Row],[Tipos de Acciones]]="","",'Formulario PPGR1'!#REF!)</f>
        <v>#REF!</v>
      </c>
      <c r="D2390" s="419" t="e">
        <f>IF(Tabla46[[#This Row],[Tipos de Acciones]]="","",'Formulario PPGR1'!#REF!)</f>
        <v>#REF!</v>
      </c>
      <c r="E2390" s="419" t="e">
        <f>IF(Tabla46[[#This Row],[Tipos de Acciones]]="","",'Formulario PPGR1'!#REF!)</f>
        <v>#REF!</v>
      </c>
      <c r="F2390" s="419" t="e">
        <f>IF(Tabla46[[#This Row],[Tipos de Acciones]]="","",'Formulario PPGR1'!#REF!)</f>
        <v>#REF!</v>
      </c>
      <c r="G2390" s="416" t="s">
        <v>936</v>
      </c>
      <c r="H2390" s="416" t="s">
        <v>2221</v>
      </c>
      <c r="I2390" s="417" t="s">
        <v>2231</v>
      </c>
      <c r="J2390" s="416" t="s">
        <v>2231</v>
      </c>
      <c r="K2390" s="418" t="s">
        <v>2232</v>
      </c>
      <c r="L2390" s="416" t="s">
        <v>469</v>
      </c>
      <c r="M2390" s="316" t="s">
        <v>2358</v>
      </c>
      <c r="N2390" s="316" t="s">
        <v>1156</v>
      </c>
      <c r="O2390" s="415" t="s">
        <v>2200</v>
      </c>
      <c r="P2390" s="318" t="s">
        <v>1156</v>
      </c>
      <c r="Q2390" s="293" t="s">
        <v>2201</v>
      </c>
      <c r="R2390" s="293">
        <v>2</v>
      </c>
      <c r="S2390" s="517">
        <v>32099.97</v>
      </c>
      <c r="T2390" s="520" t="e">
        <f>+[1]!Tabla46[[#This Row],[Precio Unitario]]*[1]!Tabla46[[#This Row],[Cantidad de Insumos]]</f>
        <v>#REF!</v>
      </c>
      <c r="U2390" s="414">
        <v>239301</v>
      </c>
      <c r="V2390" s="328" t="s">
        <v>926</v>
      </c>
      <c r="W2390" s="420"/>
    </row>
    <row r="2391" spans="2:23" ht="18.75" hidden="1" customHeight="1" x14ac:dyDescent="0.2">
      <c r="B2391" s="419" t="e">
        <f>IF(Tabla46[[#This Row],[Tipos de Acciones]]="","",CONCATENATE(Tabla46[[#This Row],[POA]],".",Tabla46[[#This Row],[SRS]],".",Tabla46[[#This Row],[AREA]],".",Tabla46[[#This Row],[TIPO]]))</f>
        <v>#REF!</v>
      </c>
      <c r="C2391" s="419" t="e">
        <f>IF(Tabla46[[#This Row],[Tipos de Acciones]]="","",'Formulario PPGR1'!#REF!)</f>
        <v>#REF!</v>
      </c>
      <c r="D2391" s="419" t="e">
        <f>IF(Tabla46[[#This Row],[Tipos de Acciones]]="","",'Formulario PPGR1'!#REF!)</f>
        <v>#REF!</v>
      </c>
      <c r="E2391" s="419" t="e">
        <f>IF(Tabla46[[#This Row],[Tipos de Acciones]]="","",'Formulario PPGR1'!#REF!)</f>
        <v>#REF!</v>
      </c>
      <c r="F2391" s="419" t="e">
        <f>IF(Tabla46[[#This Row],[Tipos de Acciones]]="","",'Formulario PPGR1'!#REF!)</f>
        <v>#REF!</v>
      </c>
      <c r="G2391" s="416" t="s">
        <v>936</v>
      </c>
      <c r="H2391" s="416" t="s">
        <v>2206</v>
      </c>
      <c r="I2391" s="417" t="s">
        <v>2212</v>
      </c>
      <c r="J2391" s="416" t="s">
        <v>2212</v>
      </c>
      <c r="K2391" s="418" t="s">
        <v>2213</v>
      </c>
      <c r="L2391" s="416" t="s">
        <v>469</v>
      </c>
      <c r="M2391" s="316" t="s">
        <v>2359</v>
      </c>
      <c r="N2391" s="316" t="s">
        <v>1156</v>
      </c>
      <c r="O2391" s="415" t="s">
        <v>2200</v>
      </c>
      <c r="P2391" s="318" t="s">
        <v>1156</v>
      </c>
      <c r="Q2391" s="293" t="s">
        <v>2201</v>
      </c>
      <c r="R2391" s="293">
        <v>1</v>
      </c>
      <c r="S2391" s="517">
        <v>56050</v>
      </c>
      <c r="T2391" s="520" t="e">
        <f>+[1]!Tabla46[[#This Row],[Precio Unitario]]*[1]!Tabla46[[#This Row],[Cantidad de Insumos]]</f>
        <v>#REF!</v>
      </c>
      <c r="U2391" s="414">
        <v>261301</v>
      </c>
      <c r="V2391" s="328" t="s">
        <v>926</v>
      </c>
      <c r="W2391" s="420"/>
    </row>
    <row r="2392" spans="2:23" ht="18.75" hidden="1" customHeight="1" x14ac:dyDescent="0.2">
      <c r="B2392" s="419" t="e">
        <f>IF(Tabla46[[#This Row],[Tipos de Acciones]]="","",CONCATENATE(Tabla46[[#This Row],[POA]],".",Tabla46[[#This Row],[SRS]],".",Tabla46[[#This Row],[AREA]],".",Tabla46[[#This Row],[TIPO]]))</f>
        <v>#REF!</v>
      </c>
      <c r="C2392" s="419" t="e">
        <f>IF(Tabla46[[#This Row],[Tipos de Acciones]]="","",'Formulario PPGR1'!#REF!)</f>
        <v>#REF!</v>
      </c>
      <c r="D2392" s="419" t="e">
        <f>IF(Tabla46[[#This Row],[Tipos de Acciones]]="","",'Formulario PPGR1'!#REF!)</f>
        <v>#REF!</v>
      </c>
      <c r="E2392" s="419" t="e">
        <f>IF(Tabla46[[#This Row],[Tipos de Acciones]]="","",'Formulario PPGR1'!#REF!)</f>
        <v>#REF!</v>
      </c>
      <c r="F2392" s="419" t="e">
        <f>IF(Tabla46[[#This Row],[Tipos de Acciones]]="","",'Formulario PPGR1'!#REF!)</f>
        <v>#REF!</v>
      </c>
      <c r="G2392" s="416" t="s">
        <v>936</v>
      </c>
      <c r="H2392" s="416" t="s">
        <v>2221</v>
      </c>
      <c r="I2392" s="417" t="s">
        <v>2236</v>
      </c>
      <c r="J2392" s="416" t="s">
        <v>2236</v>
      </c>
      <c r="K2392" s="418" t="s">
        <v>2237</v>
      </c>
      <c r="L2392" s="416" t="s">
        <v>469</v>
      </c>
      <c r="M2392" s="316" t="s">
        <v>2359</v>
      </c>
      <c r="N2392" s="316" t="s">
        <v>1156</v>
      </c>
      <c r="O2392" s="415" t="s">
        <v>2200</v>
      </c>
      <c r="P2392" s="318" t="s">
        <v>1156</v>
      </c>
      <c r="Q2392" s="293" t="s">
        <v>2201</v>
      </c>
      <c r="R2392" s="293">
        <v>2</v>
      </c>
      <c r="S2392" s="517">
        <v>15733.33</v>
      </c>
      <c r="T2392" s="520" t="e">
        <f>+[1]!Tabla46[[#This Row],[Precio Unitario]]*[1]!Tabla46[[#This Row],[Cantidad de Insumos]]</f>
        <v>#REF!</v>
      </c>
      <c r="U2392" s="414">
        <v>239301</v>
      </c>
      <c r="V2392" s="328" t="s">
        <v>926</v>
      </c>
      <c r="W2392" s="420"/>
    </row>
    <row r="2393" spans="2:23" ht="18.75" hidden="1" customHeight="1" x14ac:dyDescent="0.2">
      <c r="B2393" s="419" t="e">
        <f>IF(Tabla46[[#This Row],[Tipos de Acciones]]="","",CONCATENATE(Tabla46[[#This Row],[POA]],".",Tabla46[[#This Row],[SRS]],".",Tabla46[[#This Row],[AREA]],".",Tabla46[[#This Row],[TIPO]]))</f>
        <v>#REF!</v>
      </c>
      <c r="C2393" s="419" t="e">
        <f>IF(Tabla46[[#This Row],[Tipos de Acciones]]="","",'Formulario PPGR1'!#REF!)</f>
        <v>#REF!</v>
      </c>
      <c r="D2393" s="419" t="e">
        <f>IF(Tabla46[[#This Row],[Tipos de Acciones]]="","",'Formulario PPGR1'!#REF!)</f>
        <v>#REF!</v>
      </c>
      <c r="E2393" s="419" t="e">
        <f>IF(Tabla46[[#This Row],[Tipos de Acciones]]="","",'Formulario PPGR1'!#REF!)</f>
        <v>#REF!</v>
      </c>
      <c r="F2393" s="419" t="e">
        <f>IF(Tabla46[[#This Row],[Tipos de Acciones]]="","",'Formulario PPGR1'!#REF!)</f>
        <v>#REF!</v>
      </c>
      <c r="G2393" s="416" t="s">
        <v>936</v>
      </c>
      <c r="H2393" s="416" t="s">
        <v>2221</v>
      </c>
      <c r="I2393" s="417" t="s">
        <v>2222</v>
      </c>
      <c r="J2393" s="416" t="s">
        <v>2222</v>
      </c>
      <c r="K2393" s="418" t="s">
        <v>2226</v>
      </c>
      <c r="L2393" s="416" t="s">
        <v>469</v>
      </c>
      <c r="M2393" s="316" t="s">
        <v>2359</v>
      </c>
      <c r="N2393" s="316" t="s">
        <v>1156</v>
      </c>
      <c r="O2393" s="415" t="s">
        <v>2200</v>
      </c>
      <c r="P2393" s="318" t="s">
        <v>1156</v>
      </c>
      <c r="Q2393" s="293" t="s">
        <v>2201</v>
      </c>
      <c r="R2393" s="293">
        <v>1</v>
      </c>
      <c r="S2393" s="517">
        <v>104465.4</v>
      </c>
      <c r="T2393" s="520" t="e">
        <f>+[1]!Tabla46[[#This Row],[Precio Unitario]]*[1]!Tabla46[[#This Row],[Cantidad de Insumos]]</f>
        <v>#REF!</v>
      </c>
      <c r="U2393" s="414">
        <v>261901</v>
      </c>
      <c r="V2393" s="328" t="s">
        <v>926</v>
      </c>
      <c r="W2393" s="420"/>
    </row>
    <row r="2394" spans="2:23" ht="18.75" hidden="1" customHeight="1" x14ac:dyDescent="0.2">
      <c r="B2394" s="419" t="e">
        <f>IF(Tabla46[[#This Row],[Tipos de Acciones]]="","",CONCATENATE(Tabla46[[#This Row],[POA]],".",Tabla46[[#This Row],[SRS]],".",Tabla46[[#This Row],[AREA]],".",Tabla46[[#This Row],[TIPO]]))</f>
        <v>#REF!</v>
      </c>
      <c r="C2394" s="419" t="e">
        <f>IF(Tabla46[[#This Row],[Tipos de Acciones]]="","",'Formulario PPGR1'!#REF!)</f>
        <v>#REF!</v>
      </c>
      <c r="D2394" s="419" t="e">
        <f>IF(Tabla46[[#This Row],[Tipos de Acciones]]="","",'Formulario PPGR1'!#REF!)</f>
        <v>#REF!</v>
      </c>
      <c r="E2394" s="419" t="e">
        <f>IF(Tabla46[[#This Row],[Tipos de Acciones]]="","",'Formulario PPGR1'!#REF!)</f>
        <v>#REF!</v>
      </c>
      <c r="F2394" s="419" t="e">
        <f>IF(Tabla46[[#This Row],[Tipos de Acciones]]="","",'Formulario PPGR1'!#REF!)</f>
        <v>#REF!</v>
      </c>
      <c r="G2394" s="416" t="s">
        <v>936</v>
      </c>
      <c r="H2394" s="416" t="s">
        <v>2218</v>
      </c>
      <c r="I2394" s="417" t="s">
        <v>2219</v>
      </c>
      <c r="J2394" s="416" t="s">
        <v>2219</v>
      </c>
      <c r="K2394" s="418" t="s">
        <v>2220</v>
      </c>
      <c r="L2394" s="416" t="s">
        <v>469</v>
      </c>
      <c r="M2394" s="316" t="s">
        <v>2359</v>
      </c>
      <c r="N2394" s="316" t="s">
        <v>1156</v>
      </c>
      <c r="O2394" s="415" t="s">
        <v>2200</v>
      </c>
      <c r="P2394" s="318" t="s">
        <v>1156</v>
      </c>
      <c r="Q2394" s="293" t="s">
        <v>2201</v>
      </c>
      <c r="R2394" s="293">
        <v>2</v>
      </c>
      <c r="S2394" s="517">
        <v>8600</v>
      </c>
      <c r="T2394" s="520" t="e">
        <f>+[1]!Tabla46[[#This Row],[Precio Unitario]]*[1]!Tabla46[[#This Row],[Cantidad de Insumos]]</f>
        <v>#REF!</v>
      </c>
      <c r="U2394" s="414">
        <v>239601</v>
      </c>
      <c r="V2394" s="328" t="s">
        <v>926</v>
      </c>
      <c r="W2394" s="420"/>
    </row>
    <row r="2395" spans="2:23" ht="18.75" hidden="1" customHeight="1" x14ac:dyDescent="0.2">
      <c r="B2395" s="419" t="e">
        <f>IF(Tabla46[[#This Row],[Tipos de Acciones]]="","",CONCATENATE(Tabla46[[#This Row],[POA]],".",Tabla46[[#This Row],[SRS]],".",Tabla46[[#This Row],[AREA]],".",Tabla46[[#This Row],[TIPO]]))</f>
        <v>#REF!</v>
      </c>
      <c r="C2395" s="419" t="e">
        <f>IF(Tabla46[[#This Row],[Tipos de Acciones]]="","",'Formulario PPGR1'!#REF!)</f>
        <v>#REF!</v>
      </c>
      <c r="D2395" s="419" t="e">
        <f>IF(Tabla46[[#This Row],[Tipos de Acciones]]="","",'Formulario PPGR1'!#REF!)</f>
        <v>#REF!</v>
      </c>
      <c r="E2395" s="419" t="e">
        <f>IF(Tabla46[[#This Row],[Tipos de Acciones]]="","",'Formulario PPGR1'!#REF!)</f>
        <v>#REF!</v>
      </c>
      <c r="F2395" s="419" t="e">
        <f>IF(Tabla46[[#This Row],[Tipos de Acciones]]="","",'Formulario PPGR1'!#REF!)</f>
        <v>#REF!</v>
      </c>
      <c r="G2395" s="416" t="s">
        <v>936</v>
      </c>
      <c r="H2395" s="416" t="s">
        <v>2221</v>
      </c>
      <c r="I2395" s="417" t="s">
        <v>2222</v>
      </c>
      <c r="J2395" s="416" t="s">
        <v>2222</v>
      </c>
      <c r="K2395" s="418" t="s">
        <v>2223</v>
      </c>
      <c r="L2395" s="416" t="s">
        <v>469</v>
      </c>
      <c r="M2395" s="316" t="s">
        <v>2359</v>
      </c>
      <c r="N2395" s="316" t="s">
        <v>1156</v>
      </c>
      <c r="O2395" s="415" t="s">
        <v>2200</v>
      </c>
      <c r="P2395" s="318" t="s">
        <v>1156</v>
      </c>
      <c r="Q2395" s="293" t="s">
        <v>2201</v>
      </c>
      <c r="R2395" s="293">
        <v>2</v>
      </c>
      <c r="S2395" s="517">
        <v>43660</v>
      </c>
      <c r="T2395" s="520" t="e">
        <f>+[1]!Tabla46[[#This Row],[Precio Unitario]]*[1]!Tabla46[[#This Row],[Cantidad de Insumos]]</f>
        <v>#REF!</v>
      </c>
      <c r="U2395" s="414">
        <v>239601</v>
      </c>
      <c r="V2395" s="328" t="s">
        <v>926</v>
      </c>
      <c r="W2395" s="420"/>
    </row>
    <row r="2396" spans="2:23" ht="18.75" hidden="1" customHeight="1" x14ac:dyDescent="0.2">
      <c r="B2396" s="419" t="e">
        <f>IF(Tabla46[[#This Row],[Tipos de Acciones]]="","",CONCATENATE(Tabla46[[#This Row],[POA]],".",Tabla46[[#This Row],[SRS]],".",Tabla46[[#This Row],[AREA]],".",Tabla46[[#This Row],[TIPO]]))</f>
        <v>#REF!</v>
      </c>
      <c r="C2396" s="419" t="e">
        <f>IF(Tabla46[[#This Row],[Tipos de Acciones]]="","",'Formulario PPGR1'!#REF!)</f>
        <v>#REF!</v>
      </c>
      <c r="D2396" s="419" t="e">
        <f>IF(Tabla46[[#This Row],[Tipos de Acciones]]="","",'Formulario PPGR1'!#REF!)</f>
        <v>#REF!</v>
      </c>
      <c r="E2396" s="419" t="e">
        <f>IF(Tabla46[[#This Row],[Tipos de Acciones]]="","",'Formulario PPGR1'!#REF!)</f>
        <v>#REF!</v>
      </c>
      <c r="F2396" s="419" t="e">
        <f>IF(Tabla46[[#This Row],[Tipos de Acciones]]="","",'Formulario PPGR1'!#REF!)</f>
        <v>#REF!</v>
      </c>
      <c r="G2396" s="416" t="s">
        <v>936</v>
      </c>
      <c r="H2396" s="416" t="s">
        <v>2221</v>
      </c>
      <c r="I2396" s="417" t="s">
        <v>2224</v>
      </c>
      <c r="J2396" s="416" t="s">
        <v>2224</v>
      </c>
      <c r="K2396" s="418" t="s">
        <v>2225</v>
      </c>
      <c r="L2396" s="416" t="s">
        <v>469</v>
      </c>
      <c r="M2396" s="316" t="s">
        <v>2359</v>
      </c>
      <c r="N2396" s="316" t="s">
        <v>1156</v>
      </c>
      <c r="O2396" s="415" t="s">
        <v>2200</v>
      </c>
      <c r="P2396" s="318" t="s">
        <v>1156</v>
      </c>
      <c r="Q2396" s="293" t="s">
        <v>2201</v>
      </c>
      <c r="R2396" s="293">
        <v>1</v>
      </c>
      <c r="S2396" s="517">
        <v>44333.33</v>
      </c>
      <c r="T2396" s="520" t="e">
        <f>+[1]!Tabla46[[#This Row],[Precio Unitario]]*[1]!Tabla46[[#This Row],[Cantidad de Insumos]]</f>
        <v>#REF!</v>
      </c>
      <c r="U2396" s="414">
        <v>239301</v>
      </c>
      <c r="V2396" s="328" t="s">
        <v>926</v>
      </c>
      <c r="W2396" s="420"/>
    </row>
    <row r="2397" spans="2:23" ht="18.75" hidden="1" customHeight="1" x14ac:dyDescent="0.2">
      <c r="B2397" s="419" t="e">
        <f>IF(Tabla46[[#This Row],[Tipos de Acciones]]="","",CONCATENATE(Tabla46[[#This Row],[POA]],".",Tabla46[[#This Row],[SRS]],".",Tabla46[[#This Row],[AREA]],".",Tabla46[[#This Row],[TIPO]]))</f>
        <v>#REF!</v>
      </c>
      <c r="C2397" s="419" t="e">
        <f>IF(Tabla46[[#This Row],[Tipos de Acciones]]="","",'Formulario PPGR1'!#REF!)</f>
        <v>#REF!</v>
      </c>
      <c r="D2397" s="419" t="e">
        <f>IF(Tabla46[[#This Row],[Tipos de Acciones]]="","",'Formulario PPGR1'!#REF!)</f>
        <v>#REF!</v>
      </c>
      <c r="E2397" s="419" t="e">
        <f>IF(Tabla46[[#This Row],[Tipos de Acciones]]="","",'Formulario PPGR1'!#REF!)</f>
        <v>#REF!</v>
      </c>
      <c r="F2397" s="419" t="e">
        <f>IF(Tabla46[[#This Row],[Tipos de Acciones]]="","",'Formulario PPGR1'!#REF!)</f>
        <v>#REF!</v>
      </c>
      <c r="G2397" s="416" t="s">
        <v>936</v>
      </c>
      <c r="H2397" s="416" t="s">
        <v>2221</v>
      </c>
      <c r="I2397" s="417" t="s">
        <v>2231</v>
      </c>
      <c r="J2397" s="416" t="s">
        <v>2231</v>
      </c>
      <c r="K2397" s="418" t="s">
        <v>2232</v>
      </c>
      <c r="L2397" s="416" t="s">
        <v>469</v>
      </c>
      <c r="M2397" s="316" t="s">
        <v>2359</v>
      </c>
      <c r="N2397" s="316" t="s">
        <v>1156</v>
      </c>
      <c r="O2397" s="415" t="s">
        <v>2200</v>
      </c>
      <c r="P2397" s="318" t="s">
        <v>1156</v>
      </c>
      <c r="Q2397" s="293" t="s">
        <v>2201</v>
      </c>
      <c r="R2397" s="293">
        <v>2</v>
      </c>
      <c r="S2397" s="517">
        <v>32099.97</v>
      </c>
      <c r="T2397" s="520" t="e">
        <f>+[1]!Tabla46[[#This Row],[Precio Unitario]]*[1]!Tabla46[[#This Row],[Cantidad de Insumos]]</f>
        <v>#REF!</v>
      </c>
      <c r="U2397" s="414">
        <v>239301</v>
      </c>
      <c r="V2397" s="328" t="s">
        <v>926</v>
      </c>
      <c r="W2397" s="420"/>
    </row>
    <row r="2398" spans="2:23" ht="18.75" hidden="1" customHeight="1" x14ac:dyDescent="0.2">
      <c r="B2398" s="419" t="e">
        <f>IF(Tabla46[[#This Row],[Tipos de Acciones]]="","",CONCATENATE(Tabla46[[#This Row],[POA]],".",Tabla46[[#This Row],[SRS]],".",Tabla46[[#This Row],[AREA]],".",Tabla46[[#This Row],[TIPO]]))</f>
        <v>#REF!</v>
      </c>
      <c r="C2398" s="419" t="e">
        <f>IF(Tabla46[[#This Row],[Tipos de Acciones]]="","",'Formulario PPGR1'!#REF!)</f>
        <v>#REF!</v>
      </c>
      <c r="D2398" s="419" t="e">
        <f>IF(Tabla46[[#This Row],[Tipos de Acciones]]="","",'Formulario PPGR1'!#REF!)</f>
        <v>#REF!</v>
      </c>
      <c r="E2398" s="419" t="e">
        <f>IF(Tabla46[[#This Row],[Tipos de Acciones]]="","",'Formulario PPGR1'!#REF!)</f>
        <v>#REF!</v>
      </c>
      <c r="F2398" s="419" t="e">
        <f>IF(Tabla46[[#This Row],[Tipos de Acciones]]="","",'Formulario PPGR1'!#REF!)</f>
        <v>#REF!</v>
      </c>
      <c r="G2398" s="416" t="s">
        <v>936</v>
      </c>
      <c r="H2398" s="416" t="s">
        <v>2221</v>
      </c>
      <c r="I2398" s="417" t="s">
        <v>2233</v>
      </c>
      <c r="J2398" s="416" t="s">
        <v>2234</v>
      </c>
      <c r="K2398" s="418" t="s">
        <v>2235</v>
      </c>
      <c r="L2398" s="416" t="s">
        <v>469</v>
      </c>
      <c r="M2398" s="316" t="s">
        <v>2359</v>
      </c>
      <c r="N2398" s="316" t="s">
        <v>1156</v>
      </c>
      <c r="O2398" s="415" t="s">
        <v>2200</v>
      </c>
      <c r="P2398" s="318" t="s">
        <v>1156</v>
      </c>
      <c r="Q2398" s="293" t="s">
        <v>2201</v>
      </c>
      <c r="R2398" s="293">
        <v>1</v>
      </c>
      <c r="S2398" s="517">
        <v>8270</v>
      </c>
      <c r="T2398" s="520" t="e">
        <f>+[1]!Tabla46[[#This Row],[Precio Unitario]]*[1]!Tabla46[[#This Row],[Cantidad de Insumos]]</f>
        <v>#REF!</v>
      </c>
      <c r="U2398" s="414">
        <v>239301</v>
      </c>
      <c r="V2398" s="328" t="s">
        <v>926</v>
      </c>
      <c r="W2398" s="420"/>
    </row>
    <row r="2399" spans="2:23" ht="18.75" hidden="1" customHeight="1" x14ac:dyDescent="0.2">
      <c r="B2399" s="419" t="e">
        <f>IF(Tabla46[[#This Row],[Tipos de Acciones]]="","",CONCATENATE(Tabla46[[#This Row],[POA]],".",Tabla46[[#This Row],[SRS]],".",Tabla46[[#This Row],[AREA]],".",Tabla46[[#This Row],[TIPO]]))</f>
        <v>#REF!</v>
      </c>
      <c r="C2399" s="419" t="e">
        <f>IF(Tabla46[[#This Row],[Tipos de Acciones]]="","",'Formulario PPGR1'!#REF!)</f>
        <v>#REF!</v>
      </c>
      <c r="D2399" s="419" t="e">
        <f>IF(Tabla46[[#This Row],[Tipos de Acciones]]="","",'Formulario PPGR1'!#REF!)</f>
        <v>#REF!</v>
      </c>
      <c r="E2399" s="419" t="e">
        <f>IF(Tabla46[[#This Row],[Tipos de Acciones]]="","",'Formulario PPGR1'!#REF!)</f>
        <v>#REF!</v>
      </c>
      <c r="F2399" s="419" t="e">
        <f>IF(Tabla46[[#This Row],[Tipos de Acciones]]="","",'Formulario PPGR1'!#REF!)</f>
        <v>#REF!</v>
      </c>
      <c r="G2399" s="416" t="s">
        <v>936</v>
      </c>
      <c r="H2399" s="416" t="s">
        <v>2221</v>
      </c>
      <c r="I2399" s="417" t="s">
        <v>2241</v>
      </c>
      <c r="J2399" s="416" t="s">
        <v>2241</v>
      </c>
      <c r="K2399" s="418" t="s">
        <v>2242</v>
      </c>
      <c r="L2399" s="416" t="s">
        <v>469</v>
      </c>
      <c r="M2399" s="316" t="s">
        <v>2359</v>
      </c>
      <c r="N2399" s="316" t="s">
        <v>1156</v>
      </c>
      <c r="O2399" s="415" t="s">
        <v>2200</v>
      </c>
      <c r="P2399" s="318" t="s">
        <v>1156</v>
      </c>
      <c r="Q2399" s="293" t="s">
        <v>2201</v>
      </c>
      <c r="R2399" s="293">
        <v>2</v>
      </c>
      <c r="S2399" s="517">
        <v>980</v>
      </c>
      <c r="T2399" s="520" t="e">
        <f>+[1]!Tabla46[[#This Row],[Precio Unitario]]*[1]!Tabla46[[#This Row],[Cantidad de Insumos]]</f>
        <v>#REF!</v>
      </c>
      <c r="U2399" s="414">
        <v>239301</v>
      </c>
      <c r="V2399" s="328" t="s">
        <v>926</v>
      </c>
      <c r="W2399" s="420"/>
    </row>
    <row r="2400" spans="2:23" ht="18.75" hidden="1" customHeight="1" x14ac:dyDescent="0.2">
      <c r="B2400" s="419" t="e">
        <f>IF(Tabla46[[#This Row],[Tipos de Acciones]]="","",CONCATENATE(Tabla46[[#This Row],[POA]],".",Tabla46[[#This Row],[SRS]],".",Tabla46[[#This Row],[AREA]],".",Tabla46[[#This Row],[TIPO]]))</f>
        <v>#REF!</v>
      </c>
      <c r="C2400" s="419" t="e">
        <f>IF(Tabla46[[#This Row],[Tipos de Acciones]]="","",'Formulario PPGR1'!#REF!)</f>
        <v>#REF!</v>
      </c>
      <c r="D2400" s="419" t="e">
        <f>IF(Tabla46[[#This Row],[Tipos de Acciones]]="","",'Formulario PPGR1'!#REF!)</f>
        <v>#REF!</v>
      </c>
      <c r="E2400" s="419" t="e">
        <f>IF(Tabla46[[#This Row],[Tipos de Acciones]]="","",'Formulario PPGR1'!#REF!)</f>
        <v>#REF!</v>
      </c>
      <c r="F2400" s="419" t="e">
        <f>IF(Tabla46[[#This Row],[Tipos de Acciones]]="","",'Formulario PPGR1'!#REF!)</f>
        <v>#REF!</v>
      </c>
      <c r="G2400" s="416" t="s">
        <v>936</v>
      </c>
      <c r="H2400" s="416" t="s">
        <v>2221</v>
      </c>
      <c r="I2400" s="417" t="s">
        <v>2241</v>
      </c>
      <c r="J2400" s="416" t="s">
        <v>2241</v>
      </c>
      <c r="K2400" s="418" t="s">
        <v>2243</v>
      </c>
      <c r="L2400" s="416" t="s">
        <v>469</v>
      </c>
      <c r="M2400" s="316" t="s">
        <v>2359</v>
      </c>
      <c r="N2400" s="316" t="s">
        <v>1156</v>
      </c>
      <c r="O2400" s="415" t="s">
        <v>2200</v>
      </c>
      <c r="P2400" s="318" t="s">
        <v>1156</v>
      </c>
      <c r="Q2400" s="293" t="s">
        <v>2201</v>
      </c>
      <c r="R2400" s="293">
        <v>2</v>
      </c>
      <c r="S2400" s="517">
        <v>3520</v>
      </c>
      <c r="T2400" s="520" t="e">
        <f>+[1]!Tabla46[[#This Row],[Precio Unitario]]*[1]!Tabla46[[#This Row],[Cantidad de Insumos]]</f>
        <v>#REF!</v>
      </c>
      <c r="U2400" s="414">
        <v>239301</v>
      </c>
      <c r="V2400" s="328" t="s">
        <v>926</v>
      </c>
      <c r="W2400" s="420"/>
    </row>
    <row r="2401" spans="2:23" ht="18.75" hidden="1" customHeight="1" x14ac:dyDescent="0.2">
      <c r="B2401" s="419" t="e">
        <f>IF(Tabla46[[#This Row],[Tipos de Acciones]]="","",CONCATENATE(Tabla46[[#This Row],[POA]],".",Tabla46[[#This Row],[SRS]],".",Tabla46[[#This Row],[AREA]],".",Tabla46[[#This Row],[TIPO]]))</f>
        <v>#REF!</v>
      </c>
      <c r="C2401" s="419" t="e">
        <f>IF(Tabla46[[#This Row],[Tipos de Acciones]]="","",'Formulario PPGR1'!#REF!)</f>
        <v>#REF!</v>
      </c>
      <c r="D2401" s="419" t="e">
        <f>IF(Tabla46[[#This Row],[Tipos de Acciones]]="","",'Formulario PPGR1'!#REF!)</f>
        <v>#REF!</v>
      </c>
      <c r="E2401" s="419" t="e">
        <f>IF(Tabla46[[#This Row],[Tipos de Acciones]]="","",'Formulario PPGR1'!#REF!)</f>
        <v>#REF!</v>
      </c>
      <c r="F2401" s="419" t="e">
        <f>IF(Tabla46[[#This Row],[Tipos de Acciones]]="","",'Formulario PPGR1'!#REF!)</f>
        <v>#REF!</v>
      </c>
      <c r="G2401" s="416" t="s">
        <v>936</v>
      </c>
      <c r="H2401" s="416" t="s">
        <v>2221</v>
      </c>
      <c r="I2401" s="417" t="s">
        <v>2236</v>
      </c>
      <c r="J2401" s="416" t="s">
        <v>2236</v>
      </c>
      <c r="K2401" s="418" t="s">
        <v>2239</v>
      </c>
      <c r="L2401" s="416" t="s">
        <v>469</v>
      </c>
      <c r="M2401" s="316" t="s">
        <v>2359</v>
      </c>
      <c r="N2401" s="316" t="s">
        <v>1156</v>
      </c>
      <c r="O2401" s="415" t="s">
        <v>2200</v>
      </c>
      <c r="P2401" s="318" t="s">
        <v>1156</v>
      </c>
      <c r="Q2401" s="293" t="s">
        <v>2201</v>
      </c>
      <c r="R2401" s="293">
        <v>2</v>
      </c>
      <c r="S2401" s="517">
        <v>15733.33</v>
      </c>
      <c r="T2401" s="520" t="e">
        <f>+[1]!Tabla46[[#This Row],[Precio Unitario]]*[1]!Tabla46[[#This Row],[Cantidad de Insumos]]</f>
        <v>#REF!</v>
      </c>
      <c r="U2401" s="414">
        <v>239301</v>
      </c>
      <c r="V2401" s="328" t="s">
        <v>926</v>
      </c>
      <c r="W2401" s="420"/>
    </row>
    <row r="2402" spans="2:23" ht="18.75" hidden="1" customHeight="1" x14ac:dyDescent="0.2">
      <c r="B2402" s="419" t="e">
        <f>IF(Tabla46[[#This Row],[Tipos de Acciones]]="","",CONCATENATE(Tabla46[[#This Row],[POA]],".",Tabla46[[#This Row],[SRS]],".",Tabla46[[#This Row],[AREA]],".",Tabla46[[#This Row],[TIPO]]))</f>
        <v>#REF!</v>
      </c>
      <c r="C2402" s="419" t="e">
        <f>IF(Tabla46[[#This Row],[Tipos de Acciones]]="","",'Formulario PPGR1'!#REF!)</f>
        <v>#REF!</v>
      </c>
      <c r="D2402" s="419" t="e">
        <f>IF(Tabla46[[#This Row],[Tipos de Acciones]]="","",'Formulario PPGR1'!#REF!)</f>
        <v>#REF!</v>
      </c>
      <c r="E2402" s="419" t="e">
        <f>IF(Tabla46[[#This Row],[Tipos de Acciones]]="","",'Formulario PPGR1'!#REF!)</f>
        <v>#REF!</v>
      </c>
      <c r="F2402" s="419" t="e">
        <f>IF(Tabla46[[#This Row],[Tipos de Acciones]]="","",'Formulario PPGR1'!#REF!)</f>
        <v>#REF!</v>
      </c>
      <c r="G2402" s="416" t="s">
        <v>936</v>
      </c>
      <c r="H2402" s="416" t="s">
        <v>2221</v>
      </c>
      <c r="I2402" s="417" t="s">
        <v>2236</v>
      </c>
      <c r="J2402" s="416" t="s">
        <v>2236</v>
      </c>
      <c r="K2402" s="418" t="s">
        <v>2240</v>
      </c>
      <c r="L2402" s="416" t="s">
        <v>469</v>
      </c>
      <c r="M2402" s="316" t="s">
        <v>2359</v>
      </c>
      <c r="N2402" s="316" t="s">
        <v>1156</v>
      </c>
      <c r="O2402" s="415" t="s">
        <v>2200</v>
      </c>
      <c r="P2402" s="318" t="s">
        <v>1156</v>
      </c>
      <c r="Q2402" s="293" t="s">
        <v>2201</v>
      </c>
      <c r="R2402" s="293">
        <v>2</v>
      </c>
      <c r="S2402" s="517">
        <v>4500</v>
      </c>
      <c r="T2402" s="520" t="e">
        <f>+[1]!Tabla46[[#This Row],[Precio Unitario]]*[1]!Tabla46[[#This Row],[Cantidad de Insumos]]</f>
        <v>#REF!</v>
      </c>
      <c r="U2402" s="414">
        <v>239301</v>
      </c>
      <c r="V2402" s="328" t="s">
        <v>926</v>
      </c>
      <c r="W2402" s="420"/>
    </row>
    <row r="2403" spans="2:23" ht="18.75" hidden="1" customHeight="1" x14ac:dyDescent="0.2">
      <c r="B2403" s="419" t="e">
        <f>IF(Tabla46[[#This Row],[Tipos de Acciones]]="","",CONCATENATE(Tabla46[[#This Row],[POA]],".",Tabla46[[#This Row],[SRS]],".",Tabla46[[#This Row],[AREA]],".",Tabla46[[#This Row],[TIPO]]))</f>
        <v>#REF!</v>
      </c>
      <c r="C2403" s="419" t="e">
        <f>IF(Tabla46[[#This Row],[Tipos de Acciones]]="","",'Formulario PPGR1'!#REF!)</f>
        <v>#REF!</v>
      </c>
      <c r="D2403" s="419" t="e">
        <f>IF(Tabla46[[#This Row],[Tipos de Acciones]]="","",'Formulario PPGR1'!#REF!)</f>
        <v>#REF!</v>
      </c>
      <c r="E2403" s="419" t="e">
        <f>IF(Tabla46[[#This Row],[Tipos de Acciones]]="","",'Formulario PPGR1'!#REF!)</f>
        <v>#REF!</v>
      </c>
      <c r="F2403" s="419" t="e">
        <f>IF(Tabla46[[#This Row],[Tipos de Acciones]]="","",'Formulario PPGR1'!#REF!)</f>
        <v>#REF!</v>
      </c>
      <c r="G2403" s="416" t="s">
        <v>936</v>
      </c>
      <c r="H2403" s="416" t="s">
        <v>2209</v>
      </c>
      <c r="I2403" s="417" t="s">
        <v>2200</v>
      </c>
      <c r="J2403" s="416" t="s">
        <v>2248</v>
      </c>
      <c r="K2403" s="418" t="s">
        <v>2248</v>
      </c>
      <c r="L2403" s="416" t="s">
        <v>469</v>
      </c>
      <c r="M2403" s="316" t="s">
        <v>2359</v>
      </c>
      <c r="N2403" s="316" t="s">
        <v>1156</v>
      </c>
      <c r="O2403" s="415" t="s">
        <v>2200</v>
      </c>
      <c r="P2403" s="318" t="s">
        <v>1156</v>
      </c>
      <c r="Q2403" s="293" t="s">
        <v>2201</v>
      </c>
      <c r="R2403" s="293">
        <v>1</v>
      </c>
      <c r="S2403" s="517">
        <v>30000</v>
      </c>
      <c r="T2403" s="520" t="e">
        <f>+[1]!Tabla46[[#This Row],[Precio Unitario]]*[1]!Tabla46[[#This Row],[Cantidad de Insumos]]</f>
        <v>#REF!</v>
      </c>
      <c r="U2403" s="414">
        <v>265801</v>
      </c>
      <c r="V2403" s="328" t="s">
        <v>926</v>
      </c>
      <c r="W2403" s="420"/>
    </row>
    <row r="2404" spans="2:23" ht="18.75" hidden="1" customHeight="1" x14ac:dyDescent="0.2">
      <c r="B2404" s="419" t="e">
        <f>IF(Tabla46[[#This Row],[Tipos de Acciones]]="","",CONCATENATE(Tabla46[[#This Row],[POA]],".",Tabla46[[#This Row],[SRS]],".",Tabla46[[#This Row],[AREA]],".",Tabla46[[#This Row],[TIPO]]))</f>
        <v>#REF!</v>
      </c>
      <c r="C2404" s="419" t="e">
        <f>IF(Tabla46[[#This Row],[Tipos de Acciones]]="","",'Formulario PPGR1'!#REF!)</f>
        <v>#REF!</v>
      </c>
      <c r="D2404" s="419" t="e">
        <f>IF(Tabla46[[#This Row],[Tipos de Acciones]]="","",'Formulario PPGR1'!#REF!)</f>
        <v>#REF!</v>
      </c>
      <c r="E2404" s="419" t="e">
        <f>IF(Tabla46[[#This Row],[Tipos de Acciones]]="","",'Formulario PPGR1'!#REF!)</f>
        <v>#REF!</v>
      </c>
      <c r="F2404" s="419" t="e">
        <f>IF(Tabla46[[#This Row],[Tipos de Acciones]]="","",'Formulario PPGR1'!#REF!)</f>
        <v>#REF!</v>
      </c>
      <c r="G2404" s="416" t="s">
        <v>934</v>
      </c>
      <c r="H2404" s="416" t="s">
        <v>2209</v>
      </c>
      <c r="I2404" s="417" t="s">
        <v>2200</v>
      </c>
      <c r="J2404" s="416" t="s">
        <v>2248</v>
      </c>
      <c r="K2404" s="418" t="s">
        <v>2248</v>
      </c>
      <c r="L2404" s="416" t="s">
        <v>469</v>
      </c>
      <c r="M2404" s="316" t="s">
        <v>2359</v>
      </c>
      <c r="N2404" s="316" t="s">
        <v>1156</v>
      </c>
      <c r="O2404" s="415" t="s">
        <v>2200</v>
      </c>
      <c r="P2404" s="318" t="s">
        <v>1156</v>
      </c>
      <c r="Q2404" s="293" t="s">
        <v>2201</v>
      </c>
      <c r="R2404" s="293">
        <v>3</v>
      </c>
      <c r="S2404" s="517">
        <v>5000</v>
      </c>
      <c r="T2404" s="520" t="e">
        <f>+[1]!Tabla46[[#This Row],[Precio Unitario]]*[1]!Tabla46[[#This Row],[Cantidad de Insumos]]</f>
        <v>#REF!</v>
      </c>
      <c r="U2404" s="414">
        <v>265801</v>
      </c>
      <c r="V2404" s="328" t="s">
        <v>926</v>
      </c>
      <c r="W2404" s="420"/>
    </row>
    <row r="2405" spans="2:23" ht="18.75" hidden="1" customHeight="1" x14ac:dyDescent="0.2">
      <c r="B2405" s="419" t="e">
        <f>IF(Tabla46[[#This Row],[Tipos de Acciones]]="","",CONCATENATE(Tabla46[[#This Row],[POA]],".",Tabla46[[#This Row],[SRS]],".",Tabla46[[#This Row],[AREA]],".",Tabla46[[#This Row],[TIPO]]))</f>
        <v>#REF!</v>
      </c>
      <c r="C2405" s="419" t="e">
        <f>IF(Tabla46[[#This Row],[Tipos de Acciones]]="","",'Formulario PPGR1'!#REF!)</f>
        <v>#REF!</v>
      </c>
      <c r="D2405" s="419" t="e">
        <f>IF(Tabla46[[#This Row],[Tipos de Acciones]]="","",'Formulario PPGR1'!#REF!)</f>
        <v>#REF!</v>
      </c>
      <c r="E2405" s="419" t="e">
        <f>IF(Tabla46[[#This Row],[Tipos de Acciones]]="","",'Formulario PPGR1'!#REF!)</f>
        <v>#REF!</v>
      </c>
      <c r="F2405" s="419" t="e">
        <f>IF(Tabla46[[#This Row],[Tipos de Acciones]]="","",'Formulario PPGR1'!#REF!)</f>
        <v>#REF!</v>
      </c>
      <c r="G2405" s="416" t="s">
        <v>936</v>
      </c>
      <c r="H2405" s="416" t="s">
        <v>2221</v>
      </c>
      <c r="I2405" s="417" t="s">
        <v>2244</v>
      </c>
      <c r="J2405" s="416" t="s">
        <v>2244</v>
      </c>
      <c r="K2405" s="418" t="s">
        <v>2245</v>
      </c>
      <c r="L2405" s="416" t="s">
        <v>469</v>
      </c>
      <c r="M2405" s="316" t="s">
        <v>2359</v>
      </c>
      <c r="N2405" s="316" t="s">
        <v>1156</v>
      </c>
      <c r="O2405" s="415" t="s">
        <v>2200</v>
      </c>
      <c r="P2405" s="318" t="s">
        <v>1156</v>
      </c>
      <c r="Q2405" s="293" t="s">
        <v>2201</v>
      </c>
      <c r="R2405" s="293">
        <v>1</v>
      </c>
      <c r="S2405" s="517">
        <v>14666.65</v>
      </c>
      <c r="T2405" s="520" t="e">
        <f>+[1]!Tabla46[[#This Row],[Precio Unitario]]*[1]!Tabla46[[#This Row],[Cantidad de Insumos]]</f>
        <v>#REF!</v>
      </c>
      <c r="U2405" s="414">
        <v>239601</v>
      </c>
      <c r="V2405" s="328" t="s">
        <v>926</v>
      </c>
      <c r="W2405" s="420"/>
    </row>
    <row r="2406" spans="2:23" ht="18.75" hidden="1" customHeight="1" x14ac:dyDescent="0.2">
      <c r="B2406" s="419" t="e">
        <f>IF(Tabla46[[#This Row],[Tipos de Acciones]]="","",CONCATENATE(Tabla46[[#This Row],[POA]],".",Tabla46[[#This Row],[SRS]],".",Tabla46[[#This Row],[AREA]],".",Tabla46[[#This Row],[TIPO]]))</f>
        <v>#REF!</v>
      </c>
      <c r="C2406" s="419" t="e">
        <f>IF(Tabla46[[#This Row],[Tipos de Acciones]]="","",'Formulario PPGR1'!#REF!)</f>
        <v>#REF!</v>
      </c>
      <c r="D2406" s="419" t="e">
        <f>IF(Tabla46[[#This Row],[Tipos de Acciones]]="","",'Formulario PPGR1'!#REF!)</f>
        <v>#REF!</v>
      </c>
      <c r="E2406" s="419" t="e">
        <f>IF(Tabla46[[#This Row],[Tipos de Acciones]]="","",'Formulario PPGR1'!#REF!)</f>
        <v>#REF!</v>
      </c>
      <c r="F2406" s="419" t="e">
        <f>IF(Tabla46[[#This Row],[Tipos de Acciones]]="","",'Formulario PPGR1'!#REF!)</f>
        <v>#REF!</v>
      </c>
      <c r="G2406" s="416" t="s">
        <v>936</v>
      </c>
      <c r="H2406" s="416" t="s">
        <v>2221</v>
      </c>
      <c r="I2406" s="417" t="s">
        <v>2246</v>
      </c>
      <c r="J2406" s="416" t="s">
        <v>2246</v>
      </c>
      <c r="K2406" s="418" t="s">
        <v>2247</v>
      </c>
      <c r="L2406" s="416" t="s">
        <v>469</v>
      </c>
      <c r="M2406" s="316" t="s">
        <v>2359</v>
      </c>
      <c r="N2406" s="316" t="s">
        <v>1156</v>
      </c>
      <c r="O2406" s="415" t="s">
        <v>2200</v>
      </c>
      <c r="P2406" s="318" t="s">
        <v>1156</v>
      </c>
      <c r="Q2406" s="293" t="s">
        <v>2201</v>
      </c>
      <c r="R2406" s="293">
        <v>1</v>
      </c>
      <c r="S2406" s="517">
        <v>257712</v>
      </c>
      <c r="T2406" s="520" t="e">
        <f>+[1]!Tabla46[[#This Row],[Precio Unitario]]*[1]!Tabla46[[#This Row],[Cantidad de Insumos]]</f>
        <v>#REF!</v>
      </c>
      <c r="U2406" s="414">
        <v>261401</v>
      </c>
      <c r="V2406" s="328" t="s">
        <v>926</v>
      </c>
      <c r="W2406" s="420"/>
    </row>
    <row r="2407" spans="2:23" ht="18.75" hidden="1" customHeight="1" x14ac:dyDescent="0.2">
      <c r="B2407" s="419" t="e">
        <f>IF(Tabla46[[#This Row],[Tipos de Acciones]]="","",CONCATENATE(Tabla46[[#This Row],[POA]],".",Tabla46[[#This Row],[SRS]],".",Tabla46[[#This Row],[AREA]],".",Tabla46[[#This Row],[TIPO]]))</f>
        <v>#REF!</v>
      </c>
      <c r="C2407" s="419" t="e">
        <f>IF(Tabla46[[#This Row],[Tipos de Acciones]]="","",'Formulario PPGR1'!#REF!)</f>
        <v>#REF!</v>
      </c>
      <c r="D2407" s="419" t="e">
        <f>IF(Tabla46[[#This Row],[Tipos de Acciones]]="","",'Formulario PPGR1'!#REF!)</f>
        <v>#REF!</v>
      </c>
      <c r="E2407" s="419" t="e">
        <f>IF(Tabla46[[#This Row],[Tipos de Acciones]]="","",'Formulario PPGR1'!#REF!)</f>
        <v>#REF!</v>
      </c>
      <c r="F2407" s="419" t="e">
        <f>IF(Tabla46[[#This Row],[Tipos de Acciones]]="","",'Formulario PPGR1'!#REF!)</f>
        <v>#REF!</v>
      </c>
      <c r="G2407" s="416" t="s">
        <v>936</v>
      </c>
      <c r="H2407" s="416" t="s">
        <v>2221</v>
      </c>
      <c r="I2407" s="417" t="s">
        <v>2236</v>
      </c>
      <c r="J2407" s="416" t="s">
        <v>2236</v>
      </c>
      <c r="K2407" s="418" t="s">
        <v>2238</v>
      </c>
      <c r="L2407" s="416" t="s">
        <v>469</v>
      </c>
      <c r="M2407" s="316" t="s">
        <v>2359</v>
      </c>
      <c r="N2407" s="316" t="s">
        <v>1156</v>
      </c>
      <c r="O2407" s="415" t="s">
        <v>2200</v>
      </c>
      <c r="P2407" s="318" t="s">
        <v>1156</v>
      </c>
      <c r="Q2407" s="293" t="s">
        <v>2201</v>
      </c>
      <c r="R2407" s="293">
        <v>2</v>
      </c>
      <c r="S2407" s="517">
        <v>4500</v>
      </c>
      <c r="T2407" s="520" t="e">
        <f>+[1]!Tabla46[[#This Row],[Precio Unitario]]*[1]!Tabla46[[#This Row],[Cantidad de Insumos]]</f>
        <v>#REF!</v>
      </c>
      <c r="U2407" s="414">
        <v>239301</v>
      </c>
      <c r="V2407" s="328" t="s">
        <v>926</v>
      </c>
      <c r="W2407" s="420"/>
    </row>
    <row r="2408" spans="2:23" ht="18.75" hidden="1" customHeight="1" x14ac:dyDescent="0.2">
      <c r="B2408" s="419" t="e">
        <f>IF(Tabla46[[#This Row],[Tipos de Acciones]]="","",CONCATENATE(Tabla46[[#This Row],[POA]],".",Tabla46[[#This Row],[SRS]],".",Tabla46[[#This Row],[AREA]],".",Tabla46[[#This Row],[TIPO]]))</f>
        <v>#REF!</v>
      </c>
      <c r="C2408" s="419" t="e">
        <f>IF(Tabla46[[#This Row],[Tipos de Acciones]]="","",'Formulario PPGR1'!#REF!)</f>
        <v>#REF!</v>
      </c>
      <c r="D2408" s="419" t="e">
        <f>IF(Tabla46[[#This Row],[Tipos de Acciones]]="","",'Formulario PPGR1'!#REF!)</f>
        <v>#REF!</v>
      </c>
      <c r="E2408" s="419" t="e">
        <f>IF(Tabla46[[#This Row],[Tipos de Acciones]]="","",'Formulario PPGR1'!#REF!)</f>
        <v>#REF!</v>
      </c>
      <c r="F2408" s="419" t="e">
        <f>IF(Tabla46[[#This Row],[Tipos de Acciones]]="","",'Formulario PPGR1'!#REF!)</f>
        <v>#REF!</v>
      </c>
      <c r="G2408" s="416" t="s">
        <v>936</v>
      </c>
      <c r="H2408" s="416" t="s">
        <v>2221</v>
      </c>
      <c r="I2408" s="417" t="s">
        <v>2227</v>
      </c>
      <c r="J2408" s="416" t="s">
        <v>2227</v>
      </c>
      <c r="K2408" s="418" t="s">
        <v>2228</v>
      </c>
      <c r="L2408" s="416" t="s">
        <v>469</v>
      </c>
      <c r="M2408" s="316" t="s">
        <v>2359</v>
      </c>
      <c r="N2408" s="316" t="s">
        <v>1156</v>
      </c>
      <c r="O2408" s="415" t="s">
        <v>2200</v>
      </c>
      <c r="P2408" s="318" t="s">
        <v>1156</v>
      </c>
      <c r="Q2408" s="293" t="s">
        <v>2201</v>
      </c>
      <c r="R2408" s="293">
        <v>1</v>
      </c>
      <c r="S2408" s="517">
        <v>12836.04</v>
      </c>
      <c r="T2408" s="520" t="e">
        <f>+[1]!Tabla46[[#This Row],[Precio Unitario]]*[1]!Tabla46[[#This Row],[Cantidad de Insumos]]</f>
        <v>#REF!</v>
      </c>
      <c r="U2408" s="414">
        <v>239301</v>
      </c>
      <c r="V2408" s="328" t="s">
        <v>926</v>
      </c>
      <c r="W2408" s="420"/>
    </row>
    <row r="2409" spans="2:23" ht="18.75" customHeight="1" x14ac:dyDescent="0.2">
      <c r="B2409" s="419" t="e">
        <f>IF(Tabla46[[#This Row],[Tipos de Acciones]]="","",CONCATENATE(Tabla46[[#This Row],[POA]],".",Tabla46[[#This Row],[SRS]],".",Tabla46[[#This Row],[AREA]],".",Tabla46[[#This Row],[TIPO]]))</f>
        <v>#REF!</v>
      </c>
      <c r="C2409" s="419" t="e">
        <f>IF(Tabla46[[#This Row],[Tipos de Acciones]]="","",'Formulario PPGR1'!#REF!)</f>
        <v>#REF!</v>
      </c>
      <c r="D2409" s="419" t="e">
        <f>IF(Tabla46[[#This Row],[Tipos de Acciones]]="","",'Formulario PPGR1'!#REF!)</f>
        <v>#REF!</v>
      </c>
      <c r="E2409" s="419" t="e">
        <f>IF(Tabla46[[#This Row],[Tipos de Acciones]]="","",'Formulario PPGR1'!#REF!)</f>
        <v>#REF!</v>
      </c>
      <c r="F2409" s="419" t="e">
        <f>IF(Tabla46[[#This Row],[Tipos de Acciones]]="","",'Formulario PPGR1'!#REF!)</f>
        <v>#REF!</v>
      </c>
      <c r="G2409" s="416" t="s">
        <v>936</v>
      </c>
      <c r="H2409" s="416" t="s">
        <v>2221</v>
      </c>
      <c r="I2409" s="417" t="s">
        <v>2229</v>
      </c>
      <c r="J2409" s="416" t="s">
        <v>2229</v>
      </c>
      <c r="K2409" s="418" t="s">
        <v>2230</v>
      </c>
      <c r="L2409" s="416" t="s">
        <v>469</v>
      </c>
      <c r="M2409" s="316" t="s">
        <v>2359</v>
      </c>
      <c r="N2409" s="316" t="s">
        <v>1156</v>
      </c>
      <c r="O2409" s="415" t="s">
        <v>2200</v>
      </c>
      <c r="P2409" s="318" t="s">
        <v>1156</v>
      </c>
      <c r="Q2409" s="293" t="s">
        <v>2201</v>
      </c>
      <c r="R2409" s="293">
        <v>1</v>
      </c>
      <c r="S2409" s="517">
        <v>180000</v>
      </c>
      <c r="T2409" s="520" t="e">
        <f>+[1]!Tabla46[[#This Row],[Precio Unitario]]*[1]!Tabla46[[#This Row],[Cantidad de Insumos]]</f>
        <v>#REF!</v>
      </c>
      <c r="U2409" s="414">
        <v>263101</v>
      </c>
      <c r="V2409" s="328" t="s">
        <v>926</v>
      </c>
      <c r="W2409" s="420"/>
    </row>
    <row r="2410" spans="2:23" ht="18.75" hidden="1" customHeight="1" x14ac:dyDescent="0.2">
      <c r="B2410" s="419" t="e">
        <f>IF(Tabla46[[#This Row],[Tipos de Acciones]]="","",CONCATENATE(Tabla46[[#This Row],[POA]],".",Tabla46[[#This Row],[SRS]],".",Tabla46[[#This Row],[AREA]],".",Tabla46[[#This Row],[TIPO]]))</f>
        <v>#REF!</v>
      </c>
      <c r="C2410" s="419" t="e">
        <f>IF(Tabla46[[#This Row],[Tipos de Acciones]]="","",'Formulario PPGR1'!#REF!)</f>
        <v>#REF!</v>
      </c>
      <c r="D2410" s="419" t="e">
        <f>IF(Tabla46[[#This Row],[Tipos de Acciones]]="","",'Formulario PPGR1'!#REF!)</f>
        <v>#REF!</v>
      </c>
      <c r="E2410" s="419" t="e">
        <f>IF(Tabla46[[#This Row],[Tipos de Acciones]]="","",'Formulario PPGR1'!#REF!)</f>
        <v>#REF!</v>
      </c>
      <c r="F2410" s="419" t="e">
        <f>IF(Tabla46[[#This Row],[Tipos de Acciones]]="","",'Formulario PPGR1'!#REF!)</f>
        <v>#REF!</v>
      </c>
      <c r="G2410" s="416" t="s">
        <v>934</v>
      </c>
      <c r="H2410" s="416" t="s">
        <v>2206</v>
      </c>
      <c r="I2410" s="417" t="s">
        <v>2212</v>
      </c>
      <c r="J2410" s="416" t="s">
        <v>2212</v>
      </c>
      <c r="K2410" s="418" t="s">
        <v>2213</v>
      </c>
      <c r="L2410" s="416" t="s">
        <v>469</v>
      </c>
      <c r="M2410" s="316" t="s">
        <v>2359</v>
      </c>
      <c r="N2410" s="316" t="s">
        <v>1156</v>
      </c>
      <c r="O2410" s="415" t="s">
        <v>2200</v>
      </c>
      <c r="P2410" s="318" t="s">
        <v>1156</v>
      </c>
      <c r="Q2410" s="293" t="s">
        <v>2201</v>
      </c>
      <c r="R2410" s="293">
        <v>3</v>
      </c>
      <c r="S2410" s="517">
        <v>5000</v>
      </c>
      <c r="T2410" s="520" t="e">
        <f>+[1]!Tabla46[[#This Row],[Precio Unitario]]*[1]!Tabla46[[#This Row],[Cantidad de Insumos]]</f>
        <v>#REF!</v>
      </c>
      <c r="U2410" s="414">
        <v>261301</v>
      </c>
      <c r="V2410" s="328" t="s">
        <v>926</v>
      </c>
      <c r="W2410" s="420"/>
    </row>
    <row r="2411" spans="2:23" ht="18.75" hidden="1" customHeight="1" x14ac:dyDescent="0.2">
      <c r="B2411" s="419" t="e">
        <f>IF(Tabla46[[#This Row],[Tipos de Acciones]]="","",CONCATENATE(Tabla46[[#This Row],[POA]],".",Tabla46[[#This Row],[SRS]],".",Tabla46[[#This Row],[AREA]],".",Tabla46[[#This Row],[TIPO]]))</f>
        <v>#REF!</v>
      </c>
      <c r="C2411" s="419" t="e">
        <f>IF(Tabla46[[#This Row],[Tipos de Acciones]]="","",'Formulario PPGR1'!#REF!)</f>
        <v>#REF!</v>
      </c>
      <c r="D2411" s="419" t="e">
        <f>IF(Tabla46[[#This Row],[Tipos de Acciones]]="","",'Formulario PPGR1'!#REF!)</f>
        <v>#REF!</v>
      </c>
      <c r="E2411" s="419" t="e">
        <f>IF(Tabla46[[#This Row],[Tipos de Acciones]]="","",'Formulario PPGR1'!#REF!)</f>
        <v>#REF!</v>
      </c>
      <c r="F2411" s="419" t="e">
        <f>IF(Tabla46[[#This Row],[Tipos de Acciones]]="","",'Formulario PPGR1'!#REF!)</f>
        <v>#REF!</v>
      </c>
      <c r="G2411" s="416" t="s">
        <v>936</v>
      </c>
      <c r="H2411" s="416" t="s">
        <v>2215</v>
      </c>
      <c r="I2411" s="417" t="s">
        <v>2216</v>
      </c>
      <c r="J2411" s="416" t="s">
        <v>2216</v>
      </c>
      <c r="K2411" s="418" t="s">
        <v>2217</v>
      </c>
      <c r="L2411" s="416" t="s">
        <v>469</v>
      </c>
      <c r="M2411" s="316" t="s">
        <v>2359</v>
      </c>
      <c r="N2411" s="316" t="s">
        <v>1156</v>
      </c>
      <c r="O2411" s="415" t="s">
        <v>2200</v>
      </c>
      <c r="P2411" s="318" t="s">
        <v>1156</v>
      </c>
      <c r="Q2411" s="293" t="s">
        <v>2201</v>
      </c>
      <c r="R2411" s="293">
        <v>1</v>
      </c>
      <c r="S2411" s="517">
        <v>15000</v>
      </c>
      <c r="T2411" s="520" t="e">
        <f>+[1]!Tabla46[[#This Row],[Precio Unitario]]*[1]!Tabla46[[#This Row],[Cantidad de Insumos]]</f>
        <v>#REF!</v>
      </c>
      <c r="U2411" s="414">
        <v>239601</v>
      </c>
      <c r="V2411" s="328" t="s">
        <v>926</v>
      </c>
      <c r="W2411" s="420"/>
    </row>
    <row r="2412" spans="2:23" ht="18.75" hidden="1" customHeight="1" x14ac:dyDescent="0.2">
      <c r="B2412" s="419" t="e">
        <f>IF(Tabla46[[#This Row],[Tipos de Acciones]]="","",CONCATENATE(Tabla46[[#This Row],[POA]],".",Tabla46[[#This Row],[SRS]],".",Tabla46[[#This Row],[AREA]],".",Tabla46[[#This Row],[TIPO]]))</f>
        <v>#REF!</v>
      </c>
      <c r="C2412" s="419" t="e">
        <f>IF(Tabla46[[#This Row],[Tipos de Acciones]]="","",'Formulario PPGR1'!#REF!)</f>
        <v>#REF!</v>
      </c>
      <c r="D2412" s="419" t="e">
        <f>IF(Tabla46[[#This Row],[Tipos de Acciones]]="","",'Formulario PPGR1'!#REF!)</f>
        <v>#REF!</v>
      </c>
      <c r="E2412" s="419" t="e">
        <f>IF(Tabla46[[#This Row],[Tipos de Acciones]]="","",'Formulario PPGR1'!#REF!)</f>
        <v>#REF!</v>
      </c>
      <c r="F2412" s="419" t="e">
        <f>IF(Tabla46[[#This Row],[Tipos de Acciones]]="","",'Formulario PPGR1'!#REF!)</f>
        <v>#REF!</v>
      </c>
      <c r="G2412" s="416" t="s">
        <v>936</v>
      </c>
      <c r="H2412" s="416" t="s">
        <v>2206</v>
      </c>
      <c r="I2412" s="417" t="s">
        <v>2212</v>
      </c>
      <c r="J2412" s="416" t="s">
        <v>2212</v>
      </c>
      <c r="K2412" s="418" t="s">
        <v>2213</v>
      </c>
      <c r="L2412" s="416" t="s">
        <v>469</v>
      </c>
      <c r="M2412" s="316" t="s">
        <v>2360</v>
      </c>
      <c r="N2412" s="316" t="s">
        <v>1156</v>
      </c>
      <c r="O2412" s="415" t="s">
        <v>2200</v>
      </c>
      <c r="P2412" s="318" t="s">
        <v>1156</v>
      </c>
      <c r="Q2412" s="293" t="s">
        <v>2201</v>
      </c>
      <c r="R2412" s="293">
        <v>1</v>
      </c>
      <c r="S2412" s="517">
        <v>56050</v>
      </c>
      <c r="T2412" s="520" t="e">
        <f>+[1]!Tabla46[[#This Row],[Precio Unitario]]*[1]!Tabla46[[#This Row],[Cantidad de Insumos]]</f>
        <v>#REF!</v>
      </c>
      <c r="U2412" s="414">
        <v>261301</v>
      </c>
      <c r="V2412" s="328" t="s">
        <v>926</v>
      </c>
      <c r="W2412" s="420"/>
    </row>
    <row r="2413" spans="2:23" ht="18.75" hidden="1" customHeight="1" x14ac:dyDescent="0.2">
      <c r="B2413" s="419" t="e">
        <f>IF(Tabla46[[#This Row],[Tipos de Acciones]]="","",CONCATENATE(Tabla46[[#This Row],[POA]],".",Tabla46[[#This Row],[SRS]],".",Tabla46[[#This Row],[AREA]],".",Tabla46[[#This Row],[TIPO]]))</f>
        <v>#REF!</v>
      </c>
      <c r="C2413" s="419" t="e">
        <f>IF(Tabla46[[#This Row],[Tipos de Acciones]]="","",'Formulario PPGR1'!#REF!)</f>
        <v>#REF!</v>
      </c>
      <c r="D2413" s="419" t="e">
        <f>IF(Tabla46[[#This Row],[Tipos de Acciones]]="","",'Formulario PPGR1'!#REF!)</f>
        <v>#REF!</v>
      </c>
      <c r="E2413" s="419" t="e">
        <f>IF(Tabla46[[#This Row],[Tipos de Acciones]]="","",'Formulario PPGR1'!#REF!)</f>
        <v>#REF!</v>
      </c>
      <c r="F2413" s="419" t="e">
        <f>IF(Tabla46[[#This Row],[Tipos de Acciones]]="","",'Formulario PPGR1'!#REF!)</f>
        <v>#REF!</v>
      </c>
      <c r="G2413" s="416" t="s">
        <v>936</v>
      </c>
      <c r="H2413" s="416" t="s">
        <v>2221</v>
      </c>
      <c r="I2413" s="417" t="s">
        <v>2236</v>
      </c>
      <c r="J2413" s="416" t="s">
        <v>2236</v>
      </c>
      <c r="K2413" s="418" t="s">
        <v>2237</v>
      </c>
      <c r="L2413" s="416" t="s">
        <v>469</v>
      </c>
      <c r="M2413" s="316" t="s">
        <v>2360</v>
      </c>
      <c r="N2413" s="316" t="s">
        <v>1156</v>
      </c>
      <c r="O2413" s="415" t="s">
        <v>2200</v>
      </c>
      <c r="P2413" s="318" t="s">
        <v>1156</v>
      </c>
      <c r="Q2413" s="293" t="s">
        <v>2201</v>
      </c>
      <c r="R2413" s="293">
        <v>2</v>
      </c>
      <c r="S2413" s="517">
        <v>15733.33</v>
      </c>
      <c r="T2413" s="520" t="e">
        <f>+[1]!Tabla46[[#This Row],[Precio Unitario]]*[1]!Tabla46[[#This Row],[Cantidad de Insumos]]</f>
        <v>#REF!</v>
      </c>
      <c r="U2413" s="414">
        <v>239301</v>
      </c>
      <c r="V2413" s="328" t="s">
        <v>926</v>
      </c>
      <c r="W2413" s="420"/>
    </row>
    <row r="2414" spans="2:23" ht="18.75" hidden="1" customHeight="1" x14ac:dyDescent="0.2">
      <c r="B2414" s="419" t="e">
        <f>IF(Tabla46[[#This Row],[Tipos de Acciones]]="","",CONCATENATE(Tabla46[[#This Row],[POA]],".",Tabla46[[#This Row],[SRS]],".",Tabla46[[#This Row],[AREA]],".",Tabla46[[#This Row],[TIPO]]))</f>
        <v>#REF!</v>
      </c>
      <c r="C2414" s="419" t="e">
        <f>IF(Tabla46[[#This Row],[Tipos de Acciones]]="","",'Formulario PPGR1'!#REF!)</f>
        <v>#REF!</v>
      </c>
      <c r="D2414" s="419" t="e">
        <f>IF(Tabla46[[#This Row],[Tipos de Acciones]]="","",'Formulario PPGR1'!#REF!)</f>
        <v>#REF!</v>
      </c>
      <c r="E2414" s="419" t="e">
        <f>IF(Tabla46[[#This Row],[Tipos de Acciones]]="","",'Formulario PPGR1'!#REF!)</f>
        <v>#REF!</v>
      </c>
      <c r="F2414" s="419" t="e">
        <f>IF(Tabla46[[#This Row],[Tipos de Acciones]]="","",'Formulario PPGR1'!#REF!)</f>
        <v>#REF!</v>
      </c>
      <c r="G2414" s="416" t="s">
        <v>936</v>
      </c>
      <c r="H2414" s="416" t="s">
        <v>2221</v>
      </c>
      <c r="I2414" s="417" t="s">
        <v>2222</v>
      </c>
      <c r="J2414" s="416" t="s">
        <v>2222</v>
      </c>
      <c r="K2414" s="418" t="s">
        <v>2226</v>
      </c>
      <c r="L2414" s="416" t="s">
        <v>469</v>
      </c>
      <c r="M2414" s="316" t="s">
        <v>2360</v>
      </c>
      <c r="N2414" s="316" t="s">
        <v>1156</v>
      </c>
      <c r="O2414" s="415" t="s">
        <v>2200</v>
      </c>
      <c r="P2414" s="318" t="s">
        <v>1156</v>
      </c>
      <c r="Q2414" s="293" t="s">
        <v>2201</v>
      </c>
      <c r="R2414" s="293">
        <v>1</v>
      </c>
      <c r="S2414" s="517">
        <v>104465.4</v>
      </c>
      <c r="T2414" s="520" t="e">
        <f>+[1]!Tabla46[[#This Row],[Precio Unitario]]*[1]!Tabla46[[#This Row],[Cantidad de Insumos]]</f>
        <v>#REF!</v>
      </c>
      <c r="U2414" s="414">
        <v>261901</v>
      </c>
      <c r="V2414" s="328" t="s">
        <v>926</v>
      </c>
      <c r="W2414" s="420"/>
    </row>
    <row r="2415" spans="2:23" ht="18.75" hidden="1" customHeight="1" x14ac:dyDescent="0.2">
      <c r="B2415" s="419" t="e">
        <f>IF(Tabla46[[#This Row],[Tipos de Acciones]]="","",CONCATENATE(Tabla46[[#This Row],[POA]],".",Tabla46[[#This Row],[SRS]],".",Tabla46[[#This Row],[AREA]],".",Tabla46[[#This Row],[TIPO]]))</f>
        <v>#REF!</v>
      </c>
      <c r="C2415" s="419" t="e">
        <f>IF(Tabla46[[#This Row],[Tipos de Acciones]]="","",'Formulario PPGR1'!#REF!)</f>
        <v>#REF!</v>
      </c>
      <c r="D2415" s="419" t="e">
        <f>IF(Tabla46[[#This Row],[Tipos de Acciones]]="","",'Formulario PPGR1'!#REF!)</f>
        <v>#REF!</v>
      </c>
      <c r="E2415" s="419" t="e">
        <f>IF(Tabla46[[#This Row],[Tipos de Acciones]]="","",'Formulario PPGR1'!#REF!)</f>
        <v>#REF!</v>
      </c>
      <c r="F2415" s="419" t="e">
        <f>IF(Tabla46[[#This Row],[Tipos de Acciones]]="","",'Formulario PPGR1'!#REF!)</f>
        <v>#REF!</v>
      </c>
      <c r="G2415" s="416" t="s">
        <v>936</v>
      </c>
      <c r="H2415" s="416" t="s">
        <v>2218</v>
      </c>
      <c r="I2415" s="417" t="s">
        <v>2219</v>
      </c>
      <c r="J2415" s="416" t="s">
        <v>2219</v>
      </c>
      <c r="K2415" s="418" t="s">
        <v>2220</v>
      </c>
      <c r="L2415" s="416" t="s">
        <v>469</v>
      </c>
      <c r="M2415" s="316" t="s">
        <v>2360</v>
      </c>
      <c r="N2415" s="316" t="s">
        <v>1156</v>
      </c>
      <c r="O2415" s="415" t="s">
        <v>2200</v>
      </c>
      <c r="P2415" s="318" t="s">
        <v>1156</v>
      </c>
      <c r="Q2415" s="293" t="s">
        <v>2201</v>
      </c>
      <c r="R2415" s="293">
        <v>2</v>
      </c>
      <c r="S2415" s="517">
        <v>8600</v>
      </c>
      <c r="T2415" s="520" t="e">
        <f>+[1]!Tabla46[[#This Row],[Precio Unitario]]*[1]!Tabla46[[#This Row],[Cantidad de Insumos]]</f>
        <v>#REF!</v>
      </c>
      <c r="U2415" s="414">
        <v>239601</v>
      </c>
      <c r="V2415" s="328" t="s">
        <v>926</v>
      </c>
      <c r="W2415" s="420"/>
    </row>
    <row r="2416" spans="2:23" ht="18.75" hidden="1" customHeight="1" x14ac:dyDescent="0.2">
      <c r="B2416" s="419" t="e">
        <f>IF(Tabla46[[#This Row],[Tipos de Acciones]]="","",CONCATENATE(Tabla46[[#This Row],[POA]],".",Tabla46[[#This Row],[SRS]],".",Tabla46[[#This Row],[AREA]],".",Tabla46[[#This Row],[TIPO]]))</f>
        <v>#REF!</v>
      </c>
      <c r="C2416" s="419" t="e">
        <f>IF(Tabla46[[#This Row],[Tipos de Acciones]]="","",'Formulario PPGR1'!#REF!)</f>
        <v>#REF!</v>
      </c>
      <c r="D2416" s="419" t="e">
        <f>IF(Tabla46[[#This Row],[Tipos de Acciones]]="","",'Formulario PPGR1'!#REF!)</f>
        <v>#REF!</v>
      </c>
      <c r="E2416" s="419" t="e">
        <f>IF(Tabla46[[#This Row],[Tipos de Acciones]]="","",'Formulario PPGR1'!#REF!)</f>
        <v>#REF!</v>
      </c>
      <c r="F2416" s="419" t="e">
        <f>IF(Tabla46[[#This Row],[Tipos de Acciones]]="","",'Formulario PPGR1'!#REF!)</f>
        <v>#REF!</v>
      </c>
      <c r="G2416" s="416" t="s">
        <v>936</v>
      </c>
      <c r="H2416" s="416" t="s">
        <v>2221</v>
      </c>
      <c r="I2416" s="417" t="s">
        <v>2222</v>
      </c>
      <c r="J2416" s="416" t="s">
        <v>2222</v>
      </c>
      <c r="K2416" s="418" t="s">
        <v>2223</v>
      </c>
      <c r="L2416" s="416" t="s">
        <v>469</v>
      </c>
      <c r="M2416" s="316" t="s">
        <v>2360</v>
      </c>
      <c r="N2416" s="316" t="s">
        <v>1156</v>
      </c>
      <c r="O2416" s="415" t="s">
        <v>2200</v>
      </c>
      <c r="P2416" s="318" t="s">
        <v>1156</v>
      </c>
      <c r="Q2416" s="293" t="s">
        <v>2201</v>
      </c>
      <c r="R2416" s="293">
        <v>2</v>
      </c>
      <c r="S2416" s="517">
        <v>43660</v>
      </c>
      <c r="T2416" s="520" t="e">
        <f>+[1]!Tabla46[[#This Row],[Precio Unitario]]*[1]!Tabla46[[#This Row],[Cantidad de Insumos]]</f>
        <v>#REF!</v>
      </c>
      <c r="U2416" s="414">
        <v>261901</v>
      </c>
      <c r="V2416" s="328" t="s">
        <v>926</v>
      </c>
      <c r="W2416" s="420"/>
    </row>
    <row r="2417" spans="2:23" ht="18.75" hidden="1" customHeight="1" x14ac:dyDescent="0.2">
      <c r="B2417" s="419" t="e">
        <f>IF(Tabla46[[#This Row],[Tipos de Acciones]]="","",CONCATENATE(Tabla46[[#This Row],[POA]],".",Tabla46[[#This Row],[SRS]],".",Tabla46[[#This Row],[AREA]],".",Tabla46[[#This Row],[TIPO]]))</f>
        <v>#REF!</v>
      </c>
      <c r="C2417" s="419" t="e">
        <f>IF(Tabla46[[#This Row],[Tipos de Acciones]]="","",'Formulario PPGR1'!#REF!)</f>
        <v>#REF!</v>
      </c>
      <c r="D2417" s="419" t="e">
        <f>IF(Tabla46[[#This Row],[Tipos de Acciones]]="","",'Formulario PPGR1'!#REF!)</f>
        <v>#REF!</v>
      </c>
      <c r="E2417" s="419" t="e">
        <f>IF(Tabla46[[#This Row],[Tipos de Acciones]]="","",'Formulario PPGR1'!#REF!)</f>
        <v>#REF!</v>
      </c>
      <c r="F2417" s="419" t="e">
        <f>IF(Tabla46[[#This Row],[Tipos de Acciones]]="","",'Formulario PPGR1'!#REF!)</f>
        <v>#REF!</v>
      </c>
      <c r="G2417" s="416" t="s">
        <v>936</v>
      </c>
      <c r="H2417" s="416" t="s">
        <v>2221</v>
      </c>
      <c r="I2417" s="417" t="s">
        <v>2224</v>
      </c>
      <c r="J2417" s="416" t="s">
        <v>2224</v>
      </c>
      <c r="K2417" s="418" t="s">
        <v>2225</v>
      </c>
      <c r="L2417" s="416" t="s">
        <v>469</v>
      </c>
      <c r="M2417" s="316" t="s">
        <v>2360</v>
      </c>
      <c r="N2417" s="316" t="s">
        <v>1156</v>
      </c>
      <c r="O2417" s="415" t="s">
        <v>2200</v>
      </c>
      <c r="P2417" s="318" t="s">
        <v>1156</v>
      </c>
      <c r="Q2417" s="293" t="s">
        <v>2201</v>
      </c>
      <c r="R2417" s="293">
        <v>1</v>
      </c>
      <c r="S2417" s="517">
        <v>44333.33</v>
      </c>
      <c r="T2417" s="520" t="e">
        <f>+[1]!Tabla46[[#This Row],[Precio Unitario]]*[1]!Tabla46[[#This Row],[Cantidad de Insumos]]</f>
        <v>#REF!</v>
      </c>
      <c r="U2417" s="414">
        <v>239301</v>
      </c>
      <c r="V2417" s="328" t="s">
        <v>926</v>
      </c>
      <c r="W2417" s="420"/>
    </row>
    <row r="2418" spans="2:23" ht="18.75" hidden="1" customHeight="1" x14ac:dyDescent="0.2">
      <c r="B2418" s="419" t="e">
        <f>IF(Tabla46[[#This Row],[Tipos de Acciones]]="","",CONCATENATE(Tabla46[[#This Row],[POA]],".",Tabla46[[#This Row],[SRS]],".",Tabla46[[#This Row],[AREA]],".",Tabla46[[#This Row],[TIPO]]))</f>
        <v>#REF!</v>
      </c>
      <c r="C2418" s="419" t="e">
        <f>IF(Tabla46[[#This Row],[Tipos de Acciones]]="","",'Formulario PPGR1'!#REF!)</f>
        <v>#REF!</v>
      </c>
      <c r="D2418" s="419" t="e">
        <f>IF(Tabla46[[#This Row],[Tipos de Acciones]]="","",'Formulario PPGR1'!#REF!)</f>
        <v>#REF!</v>
      </c>
      <c r="E2418" s="419" t="e">
        <f>IF(Tabla46[[#This Row],[Tipos de Acciones]]="","",'Formulario PPGR1'!#REF!)</f>
        <v>#REF!</v>
      </c>
      <c r="F2418" s="419" t="e">
        <f>IF(Tabla46[[#This Row],[Tipos de Acciones]]="","",'Formulario PPGR1'!#REF!)</f>
        <v>#REF!</v>
      </c>
      <c r="G2418" s="416" t="s">
        <v>936</v>
      </c>
      <c r="H2418" s="416" t="s">
        <v>2221</v>
      </c>
      <c r="I2418" s="417" t="s">
        <v>2231</v>
      </c>
      <c r="J2418" s="416" t="s">
        <v>2231</v>
      </c>
      <c r="K2418" s="418" t="s">
        <v>2232</v>
      </c>
      <c r="L2418" s="416" t="s">
        <v>469</v>
      </c>
      <c r="M2418" s="316" t="s">
        <v>2360</v>
      </c>
      <c r="N2418" s="316" t="s">
        <v>1156</v>
      </c>
      <c r="O2418" s="415" t="s">
        <v>2200</v>
      </c>
      <c r="P2418" s="318" t="s">
        <v>1156</v>
      </c>
      <c r="Q2418" s="293" t="s">
        <v>2201</v>
      </c>
      <c r="R2418" s="293">
        <v>2</v>
      </c>
      <c r="S2418" s="517">
        <v>32099.97</v>
      </c>
      <c r="T2418" s="520" t="e">
        <f>+[1]!Tabla46[[#This Row],[Precio Unitario]]*[1]!Tabla46[[#This Row],[Cantidad de Insumos]]</f>
        <v>#REF!</v>
      </c>
      <c r="U2418" s="414">
        <v>239301</v>
      </c>
      <c r="V2418" s="328" t="s">
        <v>926</v>
      </c>
      <c r="W2418" s="420"/>
    </row>
    <row r="2419" spans="2:23" ht="18.75" hidden="1" customHeight="1" x14ac:dyDescent="0.2">
      <c r="B2419" s="419" t="e">
        <f>IF(Tabla46[[#This Row],[Tipos de Acciones]]="","",CONCATENATE(Tabla46[[#This Row],[POA]],".",Tabla46[[#This Row],[SRS]],".",Tabla46[[#This Row],[AREA]],".",Tabla46[[#This Row],[TIPO]]))</f>
        <v>#REF!</v>
      </c>
      <c r="C2419" s="419" t="e">
        <f>IF(Tabla46[[#This Row],[Tipos de Acciones]]="","",'Formulario PPGR1'!#REF!)</f>
        <v>#REF!</v>
      </c>
      <c r="D2419" s="419" t="e">
        <f>IF(Tabla46[[#This Row],[Tipos de Acciones]]="","",'Formulario PPGR1'!#REF!)</f>
        <v>#REF!</v>
      </c>
      <c r="E2419" s="419" t="e">
        <f>IF(Tabla46[[#This Row],[Tipos de Acciones]]="","",'Formulario PPGR1'!#REF!)</f>
        <v>#REF!</v>
      </c>
      <c r="F2419" s="419" t="e">
        <f>IF(Tabla46[[#This Row],[Tipos de Acciones]]="","",'Formulario PPGR1'!#REF!)</f>
        <v>#REF!</v>
      </c>
      <c r="G2419" s="416" t="s">
        <v>936</v>
      </c>
      <c r="H2419" s="416" t="s">
        <v>2221</v>
      </c>
      <c r="I2419" s="417" t="s">
        <v>2233</v>
      </c>
      <c r="J2419" s="416" t="s">
        <v>2234</v>
      </c>
      <c r="K2419" s="418" t="s">
        <v>2235</v>
      </c>
      <c r="L2419" s="416" t="s">
        <v>469</v>
      </c>
      <c r="M2419" s="316" t="s">
        <v>2360</v>
      </c>
      <c r="N2419" s="316" t="s">
        <v>1156</v>
      </c>
      <c r="O2419" s="415" t="s">
        <v>2200</v>
      </c>
      <c r="P2419" s="318" t="s">
        <v>1156</v>
      </c>
      <c r="Q2419" s="293" t="s">
        <v>2201</v>
      </c>
      <c r="R2419" s="293">
        <v>1</v>
      </c>
      <c r="S2419" s="517">
        <v>8270</v>
      </c>
      <c r="T2419" s="520" t="e">
        <f>+[1]!Tabla46[[#This Row],[Precio Unitario]]*[1]!Tabla46[[#This Row],[Cantidad de Insumos]]</f>
        <v>#REF!</v>
      </c>
      <c r="U2419" s="414">
        <v>239301</v>
      </c>
      <c r="V2419" s="328" t="s">
        <v>926</v>
      </c>
      <c r="W2419" s="420"/>
    </row>
    <row r="2420" spans="2:23" ht="18.75" hidden="1" customHeight="1" x14ac:dyDescent="0.2">
      <c r="B2420" s="419" t="e">
        <f>IF(Tabla46[[#This Row],[Tipos de Acciones]]="","",CONCATENATE(Tabla46[[#This Row],[POA]],".",Tabla46[[#This Row],[SRS]],".",Tabla46[[#This Row],[AREA]],".",Tabla46[[#This Row],[TIPO]]))</f>
        <v>#REF!</v>
      </c>
      <c r="C2420" s="419" t="e">
        <f>IF(Tabla46[[#This Row],[Tipos de Acciones]]="","",'Formulario PPGR1'!#REF!)</f>
        <v>#REF!</v>
      </c>
      <c r="D2420" s="419" t="e">
        <f>IF(Tabla46[[#This Row],[Tipos de Acciones]]="","",'Formulario PPGR1'!#REF!)</f>
        <v>#REF!</v>
      </c>
      <c r="E2420" s="419" t="e">
        <f>IF(Tabla46[[#This Row],[Tipos de Acciones]]="","",'Formulario PPGR1'!#REF!)</f>
        <v>#REF!</v>
      </c>
      <c r="F2420" s="419" t="e">
        <f>IF(Tabla46[[#This Row],[Tipos de Acciones]]="","",'Formulario PPGR1'!#REF!)</f>
        <v>#REF!</v>
      </c>
      <c r="G2420" s="416" t="s">
        <v>936</v>
      </c>
      <c r="H2420" s="416" t="s">
        <v>2221</v>
      </c>
      <c r="I2420" s="417" t="s">
        <v>2241</v>
      </c>
      <c r="J2420" s="416" t="s">
        <v>2241</v>
      </c>
      <c r="K2420" s="418" t="s">
        <v>2242</v>
      </c>
      <c r="L2420" s="416" t="s">
        <v>469</v>
      </c>
      <c r="M2420" s="316" t="s">
        <v>2360</v>
      </c>
      <c r="N2420" s="316" t="s">
        <v>1156</v>
      </c>
      <c r="O2420" s="415" t="s">
        <v>2200</v>
      </c>
      <c r="P2420" s="318" t="s">
        <v>1156</v>
      </c>
      <c r="Q2420" s="293" t="s">
        <v>2201</v>
      </c>
      <c r="R2420" s="293">
        <v>2</v>
      </c>
      <c r="S2420" s="517">
        <v>980</v>
      </c>
      <c r="T2420" s="520" t="e">
        <f>+[1]!Tabla46[[#This Row],[Precio Unitario]]*[1]!Tabla46[[#This Row],[Cantidad de Insumos]]</f>
        <v>#REF!</v>
      </c>
      <c r="U2420" s="414">
        <v>239301</v>
      </c>
      <c r="V2420" s="328" t="s">
        <v>926</v>
      </c>
      <c r="W2420" s="420"/>
    </row>
    <row r="2421" spans="2:23" ht="18.75" hidden="1" customHeight="1" x14ac:dyDescent="0.2">
      <c r="B2421" s="419" t="e">
        <f>IF(Tabla46[[#This Row],[Tipos de Acciones]]="","",CONCATENATE(Tabla46[[#This Row],[POA]],".",Tabla46[[#This Row],[SRS]],".",Tabla46[[#This Row],[AREA]],".",Tabla46[[#This Row],[TIPO]]))</f>
        <v>#REF!</v>
      </c>
      <c r="C2421" s="419" t="e">
        <f>IF(Tabla46[[#This Row],[Tipos de Acciones]]="","",'Formulario PPGR1'!#REF!)</f>
        <v>#REF!</v>
      </c>
      <c r="D2421" s="419" t="e">
        <f>IF(Tabla46[[#This Row],[Tipos de Acciones]]="","",'Formulario PPGR1'!#REF!)</f>
        <v>#REF!</v>
      </c>
      <c r="E2421" s="419" t="e">
        <f>IF(Tabla46[[#This Row],[Tipos de Acciones]]="","",'Formulario PPGR1'!#REF!)</f>
        <v>#REF!</v>
      </c>
      <c r="F2421" s="419" t="e">
        <f>IF(Tabla46[[#This Row],[Tipos de Acciones]]="","",'Formulario PPGR1'!#REF!)</f>
        <v>#REF!</v>
      </c>
      <c r="G2421" s="416" t="s">
        <v>936</v>
      </c>
      <c r="H2421" s="416" t="s">
        <v>2221</v>
      </c>
      <c r="I2421" s="417" t="s">
        <v>2241</v>
      </c>
      <c r="J2421" s="416" t="s">
        <v>2241</v>
      </c>
      <c r="K2421" s="418" t="s">
        <v>2243</v>
      </c>
      <c r="L2421" s="416" t="s">
        <v>469</v>
      </c>
      <c r="M2421" s="316" t="s">
        <v>2360</v>
      </c>
      <c r="N2421" s="316" t="s">
        <v>1156</v>
      </c>
      <c r="O2421" s="415" t="s">
        <v>2200</v>
      </c>
      <c r="P2421" s="318" t="s">
        <v>1156</v>
      </c>
      <c r="Q2421" s="293" t="s">
        <v>2201</v>
      </c>
      <c r="R2421" s="293">
        <v>2</v>
      </c>
      <c r="S2421" s="517">
        <v>3520</v>
      </c>
      <c r="T2421" s="520" t="e">
        <f>+[1]!Tabla46[[#This Row],[Precio Unitario]]*[1]!Tabla46[[#This Row],[Cantidad de Insumos]]</f>
        <v>#REF!</v>
      </c>
      <c r="U2421" s="414">
        <v>239301</v>
      </c>
      <c r="V2421" s="328" t="s">
        <v>926</v>
      </c>
      <c r="W2421" s="420"/>
    </row>
    <row r="2422" spans="2:23" ht="18.75" hidden="1" customHeight="1" x14ac:dyDescent="0.2">
      <c r="B2422" s="419" t="e">
        <f>IF(Tabla46[[#This Row],[Tipos de Acciones]]="","",CONCATENATE(Tabla46[[#This Row],[POA]],".",Tabla46[[#This Row],[SRS]],".",Tabla46[[#This Row],[AREA]],".",Tabla46[[#This Row],[TIPO]]))</f>
        <v>#REF!</v>
      </c>
      <c r="C2422" s="419" t="e">
        <f>IF(Tabla46[[#This Row],[Tipos de Acciones]]="","",'Formulario PPGR1'!#REF!)</f>
        <v>#REF!</v>
      </c>
      <c r="D2422" s="419" t="e">
        <f>IF(Tabla46[[#This Row],[Tipos de Acciones]]="","",'Formulario PPGR1'!#REF!)</f>
        <v>#REF!</v>
      </c>
      <c r="E2422" s="419" t="e">
        <f>IF(Tabla46[[#This Row],[Tipos de Acciones]]="","",'Formulario PPGR1'!#REF!)</f>
        <v>#REF!</v>
      </c>
      <c r="F2422" s="419" t="e">
        <f>IF(Tabla46[[#This Row],[Tipos de Acciones]]="","",'Formulario PPGR1'!#REF!)</f>
        <v>#REF!</v>
      </c>
      <c r="G2422" s="416" t="s">
        <v>936</v>
      </c>
      <c r="H2422" s="416" t="s">
        <v>2221</v>
      </c>
      <c r="I2422" s="417" t="s">
        <v>2236</v>
      </c>
      <c r="J2422" s="416" t="s">
        <v>2236</v>
      </c>
      <c r="K2422" s="418" t="s">
        <v>2239</v>
      </c>
      <c r="L2422" s="416" t="s">
        <v>469</v>
      </c>
      <c r="M2422" s="316" t="s">
        <v>2360</v>
      </c>
      <c r="N2422" s="316" t="s">
        <v>1156</v>
      </c>
      <c r="O2422" s="415" t="s">
        <v>2200</v>
      </c>
      <c r="P2422" s="318" t="s">
        <v>1156</v>
      </c>
      <c r="Q2422" s="293" t="s">
        <v>2201</v>
      </c>
      <c r="R2422" s="293">
        <v>2</v>
      </c>
      <c r="S2422" s="517">
        <v>15733.33</v>
      </c>
      <c r="T2422" s="520" t="e">
        <f>+[1]!Tabla46[[#This Row],[Precio Unitario]]*[1]!Tabla46[[#This Row],[Cantidad de Insumos]]</f>
        <v>#REF!</v>
      </c>
      <c r="U2422" s="414">
        <v>239301</v>
      </c>
      <c r="V2422" s="328" t="s">
        <v>926</v>
      </c>
      <c r="W2422" s="420"/>
    </row>
    <row r="2423" spans="2:23" ht="18.75" hidden="1" customHeight="1" x14ac:dyDescent="0.2">
      <c r="B2423" s="419" t="e">
        <f>IF(Tabla46[[#This Row],[Tipos de Acciones]]="","",CONCATENATE(Tabla46[[#This Row],[POA]],".",Tabla46[[#This Row],[SRS]],".",Tabla46[[#This Row],[AREA]],".",Tabla46[[#This Row],[TIPO]]))</f>
        <v>#REF!</v>
      </c>
      <c r="C2423" s="419" t="e">
        <f>IF(Tabla46[[#This Row],[Tipos de Acciones]]="","",'Formulario PPGR1'!#REF!)</f>
        <v>#REF!</v>
      </c>
      <c r="D2423" s="419" t="e">
        <f>IF(Tabla46[[#This Row],[Tipos de Acciones]]="","",'Formulario PPGR1'!#REF!)</f>
        <v>#REF!</v>
      </c>
      <c r="E2423" s="419" t="e">
        <f>IF(Tabla46[[#This Row],[Tipos de Acciones]]="","",'Formulario PPGR1'!#REF!)</f>
        <v>#REF!</v>
      </c>
      <c r="F2423" s="419" t="e">
        <f>IF(Tabla46[[#This Row],[Tipos de Acciones]]="","",'Formulario PPGR1'!#REF!)</f>
        <v>#REF!</v>
      </c>
      <c r="G2423" s="416" t="s">
        <v>936</v>
      </c>
      <c r="H2423" s="416" t="s">
        <v>2221</v>
      </c>
      <c r="I2423" s="417" t="s">
        <v>2236</v>
      </c>
      <c r="J2423" s="416" t="s">
        <v>2236</v>
      </c>
      <c r="K2423" s="418" t="s">
        <v>2240</v>
      </c>
      <c r="L2423" s="416" t="s">
        <v>469</v>
      </c>
      <c r="M2423" s="316" t="s">
        <v>2360</v>
      </c>
      <c r="N2423" s="316" t="s">
        <v>1156</v>
      </c>
      <c r="O2423" s="415" t="s">
        <v>2200</v>
      </c>
      <c r="P2423" s="318" t="s">
        <v>1156</v>
      </c>
      <c r="Q2423" s="293" t="s">
        <v>2201</v>
      </c>
      <c r="R2423" s="293">
        <v>2</v>
      </c>
      <c r="S2423" s="517">
        <v>4500</v>
      </c>
      <c r="T2423" s="520" t="e">
        <f>+[1]!Tabla46[[#This Row],[Precio Unitario]]*[1]!Tabla46[[#This Row],[Cantidad de Insumos]]</f>
        <v>#REF!</v>
      </c>
      <c r="U2423" s="414">
        <v>239301</v>
      </c>
      <c r="V2423" s="328" t="s">
        <v>926</v>
      </c>
      <c r="W2423" s="420"/>
    </row>
    <row r="2424" spans="2:23" ht="18.75" hidden="1" customHeight="1" x14ac:dyDescent="0.2">
      <c r="B2424" s="419" t="e">
        <f>IF(Tabla46[[#This Row],[Tipos de Acciones]]="","",CONCATENATE(Tabla46[[#This Row],[POA]],".",Tabla46[[#This Row],[SRS]],".",Tabla46[[#This Row],[AREA]],".",Tabla46[[#This Row],[TIPO]]))</f>
        <v>#REF!</v>
      </c>
      <c r="C2424" s="419" t="e">
        <f>IF(Tabla46[[#This Row],[Tipos de Acciones]]="","",'Formulario PPGR1'!#REF!)</f>
        <v>#REF!</v>
      </c>
      <c r="D2424" s="419" t="e">
        <f>IF(Tabla46[[#This Row],[Tipos de Acciones]]="","",'Formulario PPGR1'!#REF!)</f>
        <v>#REF!</v>
      </c>
      <c r="E2424" s="419" t="e">
        <f>IF(Tabla46[[#This Row],[Tipos de Acciones]]="","",'Formulario PPGR1'!#REF!)</f>
        <v>#REF!</v>
      </c>
      <c r="F2424" s="419" t="e">
        <f>IF(Tabla46[[#This Row],[Tipos de Acciones]]="","",'Formulario PPGR1'!#REF!)</f>
        <v>#REF!</v>
      </c>
      <c r="G2424" s="416" t="s">
        <v>936</v>
      </c>
      <c r="H2424" s="416" t="s">
        <v>2209</v>
      </c>
      <c r="I2424" s="417" t="s">
        <v>2200</v>
      </c>
      <c r="J2424" s="416" t="s">
        <v>2248</v>
      </c>
      <c r="K2424" s="418" t="s">
        <v>2248</v>
      </c>
      <c r="L2424" s="416" t="s">
        <v>469</v>
      </c>
      <c r="M2424" s="316" t="s">
        <v>2360</v>
      </c>
      <c r="N2424" s="316" t="s">
        <v>1156</v>
      </c>
      <c r="O2424" s="415" t="s">
        <v>2200</v>
      </c>
      <c r="P2424" s="318" t="s">
        <v>1156</v>
      </c>
      <c r="Q2424" s="293" t="s">
        <v>2201</v>
      </c>
      <c r="R2424" s="293">
        <v>1</v>
      </c>
      <c r="S2424" s="517">
        <v>30000</v>
      </c>
      <c r="T2424" s="520" t="e">
        <f>+[1]!Tabla46[[#This Row],[Precio Unitario]]*[1]!Tabla46[[#This Row],[Cantidad de Insumos]]</f>
        <v>#REF!</v>
      </c>
      <c r="U2424" s="414">
        <v>265801</v>
      </c>
      <c r="V2424" s="328" t="s">
        <v>926</v>
      </c>
      <c r="W2424" s="420"/>
    </row>
    <row r="2425" spans="2:23" ht="18.75" hidden="1" customHeight="1" x14ac:dyDescent="0.2">
      <c r="B2425" s="419" t="e">
        <f>IF(Tabla46[[#This Row],[Tipos de Acciones]]="","",CONCATENATE(Tabla46[[#This Row],[POA]],".",Tabla46[[#This Row],[SRS]],".",Tabla46[[#This Row],[AREA]],".",Tabla46[[#This Row],[TIPO]]))</f>
        <v>#REF!</v>
      </c>
      <c r="C2425" s="419" t="e">
        <f>IF(Tabla46[[#This Row],[Tipos de Acciones]]="","",'Formulario PPGR1'!#REF!)</f>
        <v>#REF!</v>
      </c>
      <c r="D2425" s="419" t="e">
        <f>IF(Tabla46[[#This Row],[Tipos de Acciones]]="","",'Formulario PPGR1'!#REF!)</f>
        <v>#REF!</v>
      </c>
      <c r="E2425" s="419" t="e">
        <f>IF(Tabla46[[#This Row],[Tipos de Acciones]]="","",'Formulario PPGR1'!#REF!)</f>
        <v>#REF!</v>
      </c>
      <c r="F2425" s="419" t="e">
        <f>IF(Tabla46[[#This Row],[Tipos de Acciones]]="","",'Formulario PPGR1'!#REF!)</f>
        <v>#REF!</v>
      </c>
      <c r="G2425" s="416" t="s">
        <v>934</v>
      </c>
      <c r="H2425" s="416" t="s">
        <v>2209</v>
      </c>
      <c r="I2425" s="417" t="s">
        <v>2200</v>
      </c>
      <c r="J2425" s="416" t="s">
        <v>2248</v>
      </c>
      <c r="K2425" s="418" t="s">
        <v>2248</v>
      </c>
      <c r="L2425" s="416" t="s">
        <v>469</v>
      </c>
      <c r="M2425" s="316" t="s">
        <v>2360</v>
      </c>
      <c r="N2425" s="316" t="s">
        <v>1156</v>
      </c>
      <c r="O2425" s="415" t="s">
        <v>2200</v>
      </c>
      <c r="P2425" s="318" t="s">
        <v>1156</v>
      </c>
      <c r="Q2425" s="293" t="s">
        <v>2201</v>
      </c>
      <c r="R2425" s="293">
        <v>3</v>
      </c>
      <c r="S2425" s="517">
        <v>5000</v>
      </c>
      <c r="T2425" s="520" t="e">
        <f>+[1]!Tabla46[[#This Row],[Precio Unitario]]*[1]!Tabla46[[#This Row],[Cantidad de Insumos]]</f>
        <v>#REF!</v>
      </c>
      <c r="U2425" s="414">
        <v>265801</v>
      </c>
      <c r="V2425" s="328" t="s">
        <v>926</v>
      </c>
      <c r="W2425" s="420"/>
    </row>
    <row r="2426" spans="2:23" ht="18.75" hidden="1" customHeight="1" x14ac:dyDescent="0.2">
      <c r="B2426" s="419" t="e">
        <f>IF(Tabla46[[#This Row],[Tipos de Acciones]]="","",CONCATENATE(Tabla46[[#This Row],[POA]],".",Tabla46[[#This Row],[SRS]],".",Tabla46[[#This Row],[AREA]],".",Tabla46[[#This Row],[TIPO]]))</f>
        <v>#REF!</v>
      </c>
      <c r="C2426" s="419" t="e">
        <f>IF(Tabla46[[#This Row],[Tipos de Acciones]]="","",'Formulario PPGR1'!#REF!)</f>
        <v>#REF!</v>
      </c>
      <c r="D2426" s="419" t="e">
        <f>IF(Tabla46[[#This Row],[Tipos de Acciones]]="","",'Formulario PPGR1'!#REF!)</f>
        <v>#REF!</v>
      </c>
      <c r="E2426" s="419" t="e">
        <f>IF(Tabla46[[#This Row],[Tipos de Acciones]]="","",'Formulario PPGR1'!#REF!)</f>
        <v>#REF!</v>
      </c>
      <c r="F2426" s="419" t="e">
        <f>IF(Tabla46[[#This Row],[Tipos de Acciones]]="","",'Formulario PPGR1'!#REF!)</f>
        <v>#REF!</v>
      </c>
      <c r="G2426" s="416" t="s">
        <v>936</v>
      </c>
      <c r="H2426" s="416" t="s">
        <v>2221</v>
      </c>
      <c r="I2426" s="417" t="s">
        <v>2244</v>
      </c>
      <c r="J2426" s="416" t="s">
        <v>2244</v>
      </c>
      <c r="K2426" s="418" t="s">
        <v>2245</v>
      </c>
      <c r="L2426" s="416" t="s">
        <v>469</v>
      </c>
      <c r="M2426" s="316" t="s">
        <v>2360</v>
      </c>
      <c r="N2426" s="316" t="s">
        <v>1156</v>
      </c>
      <c r="O2426" s="415" t="s">
        <v>2200</v>
      </c>
      <c r="P2426" s="318" t="s">
        <v>1156</v>
      </c>
      <c r="Q2426" s="293" t="s">
        <v>2201</v>
      </c>
      <c r="R2426" s="293">
        <v>1</v>
      </c>
      <c r="S2426" s="517">
        <v>14666.65</v>
      </c>
      <c r="T2426" s="520" t="e">
        <f>+[1]!Tabla46[[#This Row],[Precio Unitario]]*[1]!Tabla46[[#This Row],[Cantidad de Insumos]]</f>
        <v>#REF!</v>
      </c>
      <c r="U2426" s="414">
        <v>239601</v>
      </c>
      <c r="V2426" s="328" t="s">
        <v>926</v>
      </c>
      <c r="W2426" s="420"/>
    </row>
    <row r="2427" spans="2:23" ht="18.75" hidden="1" customHeight="1" x14ac:dyDescent="0.2">
      <c r="B2427" s="419" t="e">
        <f>IF(Tabla46[[#This Row],[Tipos de Acciones]]="","",CONCATENATE(Tabla46[[#This Row],[POA]],".",Tabla46[[#This Row],[SRS]],".",Tabla46[[#This Row],[AREA]],".",Tabla46[[#This Row],[TIPO]]))</f>
        <v>#REF!</v>
      </c>
      <c r="C2427" s="419" t="e">
        <f>IF(Tabla46[[#This Row],[Tipos de Acciones]]="","",'Formulario PPGR1'!#REF!)</f>
        <v>#REF!</v>
      </c>
      <c r="D2427" s="419" t="e">
        <f>IF(Tabla46[[#This Row],[Tipos de Acciones]]="","",'Formulario PPGR1'!#REF!)</f>
        <v>#REF!</v>
      </c>
      <c r="E2427" s="419" t="e">
        <f>IF(Tabla46[[#This Row],[Tipos de Acciones]]="","",'Formulario PPGR1'!#REF!)</f>
        <v>#REF!</v>
      </c>
      <c r="F2427" s="419" t="e">
        <f>IF(Tabla46[[#This Row],[Tipos de Acciones]]="","",'Formulario PPGR1'!#REF!)</f>
        <v>#REF!</v>
      </c>
      <c r="G2427" s="416" t="s">
        <v>936</v>
      </c>
      <c r="H2427" s="416" t="s">
        <v>2221</v>
      </c>
      <c r="I2427" s="417" t="s">
        <v>2246</v>
      </c>
      <c r="J2427" s="416" t="s">
        <v>2246</v>
      </c>
      <c r="K2427" s="418" t="s">
        <v>2247</v>
      </c>
      <c r="L2427" s="416" t="s">
        <v>469</v>
      </c>
      <c r="M2427" s="316" t="s">
        <v>2360</v>
      </c>
      <c r="N2427" s="316" t="s">
        <v>1156</v>
      </c>
      <c r="O2427" s="415" t="s">
        <v>2200</v>
      </c>
      <c r="P2427" s="318" t="s">
        <v>1156</v>
      </c>
      <c r="Q2427" s="293" t="s">
        <v>2201</v>
      </c>
      <c r="R2427" s="293">
        <v>1</v>
      </c>
      <c r="S2427" s="517">
        <v>257712</v>
      </c>
      <c r="T2427" s="520" t="e">
        <f>+[1]!Tabla46[[#This Row],[Precio Unitario]]*[1]!Tabla46[[#This Row],[Cantidad de Insumos]]</f>
        <v>#REF!</v>
      </c>
      <c r="U2427" s="414">
        <v>261401</v>
      </c>
      <c r="V2427" s="328" t="s">
        <v>926</v>
      </c>
      <c r="W2427" s="420"/>
    </row>
    <row r="2428" spans="2:23" ht="18.75" hidden="1" customHeight="1" x14ac:dyDescent="0.2">
      <c r="B2428" s="419" t="e">
        <f>IF(Tabla46[[#This Row],[Tipos de Acciones]]="","",CONCATENATE(Tabla46[[#This Row],[POA]],".",Tabla46[[#This Row],[SRS]],".",Tabla46[[#This Row],[AREA]],".",Tabla46[[#This Row],[TIPO]]))</f>
        <v>#REF!</v>
      </c>
      <c r="C2428" s="419" t="e">
        <f>IF(Tabla46[[#This Row],[Tipos de Acciones]]="","",'Formulario PPGR1'!#REF!)</f>
        <v>#REF!</v>
      </c>
      <c r="D2428" s="419" t="e">
        <f>IF(Tabla46[[#This Row],[Tipos de Acciones]]="","",'Formulario PPGR1'!#REF!)</f>
        <v>#REF!</v>
      </c>
      <c r="E2428" s="419" t="e">
        <f>IF(Tabla46[[#This Row],[Tipos de Acciones]]="","",'Formulario PPGR1'!#REF!)</f>
        <v>#REF!</v>
      </c>
      <c r="F2428" s="419" t="e">
        <f>IF(Tabla46[[#This Row],[Tipos de Acciones]]="","",'Formulario PPGR1'!#REF!)</f>
        <v>#REF!</v>
      </c>
      <c r="G2428" s="416" t="s">
        <v>936</v>
      </c>
      <c r="H2428" s="416" t="s">
        <v>2221</v>
      </c>
      <c r="I2428" s="417" t="s">
        <v>2236</v>
      </c>
      <c r="J2428" s="416" t="s">
        <v>2236</v>
      </c>
      <c r="K2428" s="418" t="s">
        <v>2238</v>
      </c>
      <c r="L2428" s="416" t="s">
        <v>469</v>
      </c>
      <c r="M2428" s="316" t="s">
        <v>2360</v>
      </c>
      <c r="N2428" s="316" t="s">
        <v>1156</v>
      </c>
      <c r="O2428" s="415" t="s">
        <v>2200</v>
      </c>
      <c r="P2428" s="318" t="s">
        <v>1156</v>
      </c>
      <c r="Q2428" s="293" t="s">
        <v>2201</v>
      </c>
      <c r="R2428" s="293">
        <v>2</v>
      </c>
      <c r="S2428" s="517">
        <v>4500</v>
      </c>
      <c r="T2428" s="520" t="e">
        <f>+[1]!Tabla46[[#This Row],[Precio Unitario]]*[1]!Tabla46[[#This Row],[Cantidad de Insumos]]</f>
        <v>#REF!</v>
      </c>
      <c r="U2428" s="414">
        <v>239301</v>
      </c>
      <c r="V2428" s="328" t="s">
        <v>926</v>
      </c>
      <c r="W2428" s="420"/>
    </row>
    <row r="2429" spans="2:23" ht="18.75" hidden="1" customHeight="1" x14ac:dyDescent="0.2">
      <c r="B2429" s="419" t="e">
        <f>IF(Tabla46[[#This Row],[Tipos de Acciones]]="","",CONCATENATE(Tabla46[[#This Row],[POA]],".",Tabla46[[#This Row],[SRS]],".",Tabla46[[#This Row],[AREA]],".",Tabla46[[#This Row],[TIPO]]))</f>
        <v>#REF!</v>
      </c>
      <c r="C2429" s="419" t="e">
        <f>IF(Tabla46[[#This Row],[Tipos de Acciones]]="","",'Formulario PPGR1'!#REF!)</f>
        <v>#REF!</v>
      </c>
      <c r="D2429" s="419" t="e">
        <f>IF(Tabla46[[#This Row],[Tipos de Acciones]]="","",'Formulario PPGR1'!#REF!)</f>
        <v>#REF!</v>
      </c>
      <c r="E2429" s="419" t="e">
        <f>IF(Tabla46[[#This Row],[Tipos de Acciones]]="","",'Formulario PPGR1'!#REF!)</f>
        <v>#REF!</v>
      </c>
      <c r="F2429" s="419" t="e">
        <f>IF(Tabla46[[#This Row],[Tipos de Acciones]]="","",'Formulario PPGR1'!#REF!)</f>
        <v>#REF!</v>
      </c>
      <c r="G2429" s="416" t="s">
        <v>936</v>
      </c>
      <c r="H2429" s="416" t="s">
        <v>2221</v>
      </c>
      <c r="I2429" s="417" t="s">
        <v>2227</v>
      </c>
      <c r="J2429" s="416" t="s">
        <v>2227</v>
      </c>
      <c r="K2429" s="418" t="s">
        <v>2228</v>
      </c>
      <c r="L2429" s="416" t="s">
        <v>469</v>
      </c>
      <c r="M2429" s="316" t="s">
        <v>2360</v>
      </c>
      <c r="N2429" s="316" t="s">
        <v>1156</v>
      </c>
      <c r="O2429" s="415" t="s">
        <v>2200</v>
      </c>
      <c r="P2429" s="318" t="s">
        <v>1156</v>
      </c>
      <c r="Q2429" s="293" t="s">
        <v>2201</v>
      </c>
      <c r="R2429" s="293">
        <v>1</v>
      </c>
      <c r="S2429" s="517">
        <v>12836.04</v>
      </c>
      <c r="T2429" s="520" t="e">
        <f>+[1]!Tabla46[[#This Row],[Precio Unitario]]*[1]!Tabla46[[#This Row],[Cantidad de Insumos]]</f>
        <v>#REF!</v>
      </c>
      <c r="U2429" s="414">
        <v>239301</v>
      </c>
      <c r="V2429" s="328" t="s">
        <v>926</v>
      </c>
      <c r="W2429" s="420"/>
    </row>
    <row r="2430" spans="2:23" ht="18.75" customHeight="1" x14ac:dyDescent="0.2">
      <c r="B2430" s="419" t="e">
        <f>IF(Tabla46[[#This Row],[Tipos de Acciones]]="","",CONCATENATE(Tabla46[[#This Row],[POA]],".",Tabla46[[#This Row],[SRS]],".",Tabla46[[#This Row],[AREA]],".",Tabla46[[#This Row],[TIPO]]))</f>
        <v>#REF!</v>
      </c>
      <c r="C2430" s="419" t="e">
        <f>IF(Tabla46[[#This Row],[Tipos de Acciones]]="","",'Formulario PPGR1'!#REF!)</f>
        <v>#REF!</v>
      </c>
      <c r="D2430" s="419" t="e">
        <f>IF(Tabla46[[#This Row],[Tipos de Acciones]]="","",'Formulario PPGR1'!#REF!)</f>
        <v>#REF!</v>
      </c>
      <c r="E2430" s="419" t="e">
        <f>IF(Tabla46[[#This Row],[Tipos de Acciones]]="","",'Formulario PPGR1'!#REF!)</f>
        <v>#REF!</v>
      </c>
      <c r="F2430" s="419" t="e">
        <f>IF(Tabla46[[#This Row],[Tipos de Acciones]]="","",'Formulario PPGR1'!#REF!)</f>
        <v>#REF!</v>
      </c>
      <c r="G2430" s="416" t="s">
        <v>936</v>
      </c>
      <c r="H2430" s="416" t="s">
        <v>2221</v>
      </c>
      <c r="I2430" s="417" t="s">
        <v>2229</v>
      </c>
      <c r="J2430" s="416" t="s">
        <v>2229</v>
      </c>
      <c r="K2430" s="418" t="s">
        <v>2230</v>
      </c>
      <c r="L2430" s="416" t="s">
        <v>469</v>
      </c>
      <c r="M2430" s="316" t="s">
        <v>2360</v>
      </c>
      <c r="N2430" s="316" t="s">
        <v>1156</v>
      </c>
      <c r="O2430" s="415" t="s">
        <v>2200</v>
      </c>
      <c r="P2430" s="318" t="s">
        <v>1156</v>
      </c>
      <c r="Q2430" s="293" t="s">
        <v>2201</v>
      </c>
      <c r="R2430" s="293">
        <v>1</v>
      </c>
      <c r="S2430" s="517">
        <v>180000</v>
      </c>
      <c r="T2430" s="520" t="e">
        <f>+[1]!Tabla46[[#This Row],[Precio Unitario]]*[1]!Tabla46[[#This Row],[Cantidad de Insumos]]</f>
        <v>#REF!</v>
      </c>
      <c r="U2430" s="414">
        <v>263101</v>
      </c>
      <c r="V2430" s="328" t="s">
        <v>926</v>
      </c>
      <c r="W2430" s="420"/>
    </row>
    <row r="2431" spans="2:23" ht="18.75" hidden="1" customHeight="1" x14ac:dyDescent="0.2">
      <c r="B2431" s="419" t="e">
        <f>IF(Tabla46[[#This Row],[Tipos de Acciones]]="","",CONCATENATE(Tabla46[[#This Row],[POA]],".",Tabla46[[#This Row],[SRS]],".",Tabla46[[#This Row],[AREA]],".",Tabla46[[#This Row],[TIPO]]))</f>
        <v>#REF!</v>
      </c>
      <c r="C2431" s="419" t="e">
        <f>IF(Tabla46[[#This Row],[Tipos de Acciones]]="","",'Formulario PPGR1'!#REF!)</f>
        <v>#REF!</v>
      </c>
      <c r="D2431" s="419" t="e">
        <f>IF(Tabla46[[#This Row],[Tipos de Acciones]]="","",'Formulario PPGR1'!#REF!)</f>
        <v>#REF!</v>
      </c>
      <c r="E2431" s="419" t="e">
        <f>IF(Tabla46[[#This Row],[Tipos de Acciones]]="","",'Formulario PPGR1'!#REF!)</f>
        <v>#REF!</v>
      </c>
      <c r="F2431" s="419" t="e">
        <f>IF(Tabla46[[#This Row],[Tipos de Acciones]]="","",'Formulario PPGR1'!#REF!)</f>
        <v>#REF!</v>
      </c>
      <c r="G2431" s="416" t="s">
        <v>934</v>
      </c>
      <c r="H2431" s="416" t="s">
        <v>2206</v>
      </c>
      <c r="I2431" s="417" t="s">
        <v>2212</v>
      </c>
      <c r="J2431" s="416" t="s">
        <v>2212</v>
      </c>
      <c r="K2431" s="418" t="s">
        <v>2213</v>
      </c>
      <c r="L2431" s="416" t="s">
        <v>469</v>
      </c>
      <c r="M2431" s="316" t="s">
        <v>2360</v>
      </c>
      <c r="N2431" s="316" t="s">
        <v>1156</v>
      </c>
      <c r="O2431" s="415" t="s">
        <v>2200</v>
      </c>
      <c r="P2431" s="318" t="s">
        <v>1156</v>
      </c>
      <c r="Q2431" s="293" t="s">
        <v>2201</v>
      </c>
      <c r="R2431" s="293">
        <v>3</v>
      </c>
      <c r="S2431" s="517">
        <v>5000</v>
      </c>
      <c r="T2431" s="520" t="e">
        <f>+[1]!Tabla46[[#This Row],[Precio Unitario]]*[1]!Tabla46[[#This Row],[Cantidad de Insumos]]</f>
        <v>#REF!</v>
      </c>
      <c r="U2431" s="414">
        <v>261301</v>
      </c>
      <c r="V2431" s="328" t="s">
        <v>926</v>
      </c>
      <c r="W2431" s="420"/>
    </row>
    <row r="2432" spans="2:23" ht="18.75" hidden="1" customHeight="1" x14ac:dyDescent="0.2">
      <c r="B2432" s="419" t="e">
        <f>IF(Tabla46[[#This Row],[Tipos de Acciones]]="","",CONCATENATE(Tabla46[[#This Row],[POA]],".",Tabla46[[#This Row],[SRS]],".",Tabla46[[#This Row],[AREA]],".",Tabla46[[#This Row],[TIPO]]))</f>
        <v>#REF!</v>
      </c>
      <c r="C2432" s="419" t="e">
        <f>IF(Tabla46[[#This Row],[Tipos de Acciones]]="","",'Formulario PPGR1'!#REF!)</f>
        <v>#REF!</v>
      </c>
      <c r="D2432" s="419" t="e">
        <f>IF(Tabla46[[#This Row],[Tipos de Acciones]]="","",'Formulario PPGR1'!#REF!)</f>
        <v>#REF!</v>
      </c>
      <c r="E2432" s="419" t="e">
        <f>IF(Tabla46[[#This Row],[Tipos de Acciones]]="","",'Formulario PPGR1'!#REF!)</f>
        <v>#REF!</v>
      </c>
      <c r="F2432" s="419" t="e">
        <f>IF(Tabla46[[#This Row],[Tipos de Acciones]]="","",'Formulario PPGR1'!#REF!)</f>
        <v>#REF!</v>
      </c>
      <c r="G2432" s="416" t="s">
        <v>936</v>
      </c>
      <c r="H2432" s="416" t="s">
        <v>2215</v>
      </c>
      <c r="I2432" s="417" t="s">
        <v>2216</v>
      </c>
      <c r="J2432" s="416" t="s">
        <v>2216</v>
      </c>
      <c r="K2432" s="418" t="s">
        <v>2217</v>
      </c>
      <c r="L2432" s="416" t="s">
        <v>469</v>
      </c>
      <c r="M2432" s="316" t="s">
        <v>2360</v>
      </c>
      <c r="N2432" s="316" t="s">
        <v>1156</v>
      </c>
      <c r="O2432" s="415" t="s">
        <v>2200</v>
      </c>
      <c r="P2432" s="318" t="s">
        <v>1156</v>
      </c>
      <c r="Q2432" s="293" t="s">
        <v>2201</v>
      </c>
      <c r="R2432" s="293">
        <v>1</v>
      </c>
      <c r="S2432" s="517">
        <v>15000</v>
      </c>
      <c r="T2432" s="520" t="e">
        <f>+[1]!Tabla46[[#This Row],[Precio Unitario]]*[1]!Tabla46[[#This Row],[Cantidad de Insumos]]</f>
        <v>#REF!</v>
      </c>
      <c r="U2432" s="414">
        <v>239601</v>
      </c>
      <c r="V2432" s="328" t="s">
        <v>926</v>
      </c>
      <c r="W2432" s="420"/>
    </row>
    <row r="2433" spans="2:23" ht="18.75" hidden="1" customHeight="1" x14ac:dyDescent="0.2">
      <c r="B2433" s="419" t="e">
        <f>IF(Tabla46[[#This Row],[Tipos de Acciones]]="","",CONCATENATE(Tabla46[[#This Row],[POA]],".",Tabla46[[#This Row],[SRS]],".",Tabla46[[#This Row],[AREA]],".",Tabla46[[#This Row],[TIPO]]))</f>
        <v>#REF!</v>
      </c>
      <c r="C2433" s="419" t="e">
        <f>IF(Tabla46[[#This Row],[Tipos de Acciones]]="","",'Formulario PPGR1'!#REF!)</f>
        <v>#REF!</v>
      </c>
      <c r="D2433" s="419" t="e">
        <f>IF(Tabla46[[#This Row],[Tipos de Acciones]]="","",'Formulario PPGR1'!#REF!)</f>
        <v>#REF!</v>
      </c>
      <c r="E2433" s="419" t="e">
        <f>IF(Tabla46[[#This Row],[Tipos de Acciones]]="","",'Formulario PPGR1'!#REF!)</f>
        <v>#REF!</v>
      </c>
      <c r="F2433" s="419" t="e">
        <f>IF(Tabla46[[#This Row],[Tipos de Acciones]]="","",'Formulario PPGR1'!#REF!)</f>
        <v>#REF!</v>
      </c>
      <c r="G2433" s="416" t="s">
        <v>936</v>
      </c>
      <c r="H2433" s="416" t="s">
        <v>2206</v>
      </c>
      <c r="I2433" s="417" t="s">
        <v>2212</v>
      </c>
      <c r="J2433" s="416" t="s">
        <v>2212</v>
      </c>
      <c r="K2433" s="418" t="s">
        <v>2213</v>
      </c>
      <c r="L2433" s="416" t="s">
        <v>469</v>
      </c>
      <c r="M2433" s="316" t="s">
        <v>2361</v>
      </c>
      <c r="N2433" s="316" t="s">
        <v>1156</v>
      </c>
      <c r="O2433" s="415" t="s">
        <v>2200</v>
      </c>
      <c r="P2433" s="318" t="s">
        <v>1156</v>
      </c>
      <c r="Q2433" s="293" t="s">
        <v>2201</v>
      </c>
      <c r="R2433" s="293">
        <v>1</v>
      </c>
      <c r="S2433" s="517">
        <v>56050</v>
      </c>
      <c r="T2433" s="520" t="e">
        <f>+[1]!Tabla46[[#This Row],[Precio Unitario]]*[1]!Tabla46[[#This Row],[Cantidad de Insumos]]</f>
        <v>#REF!</v>
      </c>
      <c r="U2433" s="414">
        <v>261301</v>
      </c>
      <c r="V2433" s="328" t="s">
        <v>926</v>
      </c>
      <c r="W2433" s="420"/>
    </row>
    <row r="2434" spans="2:23" ht="18.75" hidden="1" customHeight="1" x14ac:dyDescent="0.2">
      <c r="B2434" s="419" t="e">
        <f>IF(Tabla46[[#This Row],[Tipos de Acciones]]="","",CONCATENATE(Tabla46[[#This Row],[POA]],".",Tabla46[[#This Row],[SRS]],".",Tabla46[[#This Row],[AREA]],".",Tabla46[[#This Row],[TIPO]]))</f>
        <v>#REF!</v>
      </c>
      <c r="C2434" s="419" t="e">
        <f>IF(Tabla46[[#This Row],[Tipos de Acciones]]="","",'Formulario PPGR1'!#REF!)</f>
        <v>#REF!</v>
      </c>
      <c r="D2434" s="419" t="e">
        <f>IF(Tabla46[[#This Row],[Tipos de Acciones]]="","",'Formulario PPGR1'!#REF!)</f>
        <v>#REF!</v>
      </c>
      <c r="E2434" s="419" t="e">
        <f>IF(Tabla46[[#This Row],[Tipos de Acciones]]="","",'Formulario PPGR1'!#REF!)</f>
        <v>#REF!</v>
      </c>
      <c r="F2434" s="419" t="e">
        <f>IF(Tabla46[[#This Row],[Tipos de Acciones]]="","",'Formulario PPGR1'!#REF!)</f>
        <v>#REF!</v>
      </c>
      <c r="G2434" s="416" t="s">
        <v>934</v>
      </c>
      <c r="H2434" s="416" t="s">
        <v>2206</v>
      </c>
      <c r="I2434" s="417" t="s">
        <v>2212</v>
      </c>
      <c r="J2434" s="416" t="s">
        <v>2212</v>
      </c>
      <c r="K2434" s="418" t="s">
        <v>2213</v>
      </c>
      <c r="L2434" s="416" t="s">
        <v>469</v>
      </c>
      <c r="M2434" s="316" t="s">
        <v>2361</v>
      </c>
      <c r="N2434" s="316" t="s">
        <v>1156</v>
      </c>
      <c r="O2434" s="415" t="s">
        <v>2200</v>
      </c>
      <c r="P2434" s="318" t="s">
        <v>1156</v>
      </c>
      <c r="Q2434" s="293" t="s">
        <v>2201</v>
      </c>
      <c r="R2434" s="293">
        <v>3</v>
      </c>
      <c r="S2434" s="517">
        <v>5000</v>
      </c>
      <c r="T2434" s="520" t="e">
        <f>+[1]!Tabla46[[#This Row],[Precio Unitario]]*[1]!Tabla46[[#This Row],[Cantidad de Insumos]]</f>
        <v>#REF!</v>
      </c>
      <c r="U2434" s="414">
        <v>261301</v>
      </c>
      <c r="V2434" s="328" t="s">
        <v>926</v>
      </c>
      <c r="W2434" s="420"/>
    </row>
    <row r="2435" spans="2:23" ht="18.75" hidden="1" customHeight="1" x14ac:dyDescent="0.2">
      <c r="B2435" s="419" t="e">
        <f>IF(Tabla46[[#This Row],[Tipos de Acciones]]="","",CONCATENATE(Tabla46[[#This Row],[POA]],".",Tabla46[[#This Row],[SRS]],".",Tabla46[[#This Row],[AREA]],".",Tabla46[[#This Row],[TIPO]]))</f>
        <v>#REF!</v>
      </c>
      <c r="C2435" s="419" t="e">
        <f>IF(Tabla46[[#This Row],[Tipos de Acciones]]="","",'Formulario PPGR1'!#REF!)</f>
        <v>#REF!</v>
      </c>
      <c r="D2435" s="419" t="e">
        <f>IF(Tabla46[[#This Row],[Tipos de Acciones]]="","",'Formulario PPGR1'!#REF!)</f>
        <v>#REF!</v>
      </c>
      <c r="E2435" s="419" t="e">
        <f>IF(Tabla46[[#This Row],[Tipos de Acciones]]="","",'Formulario PPGR1'!#REF!)</f>
        <v>#REF!</v>
      </c>
      <c r="F2435" s="419" t="e">
        <f>IF(Tabla46[[#This Row],[Tipos de Acciones]]="","",'Formulario PPGR1'!#REF!)</f>
        <v>#REF!</v>
      </c>
      <c r="G2435" s="416" t="s">
        <v>936</v>
      </c>
      <c r="H2435" s="416" t="s">
        <v>2215</v>
      </c>
      <c r="I2435" s="417" t="s">
        <v>2216</v>
      </c>
      <c r="J2435" s="416" t="s">
        <v>2216</v>
      </c>
      <c r="K2435" s="418" t="s">
        <v>2217</v>
      </c>
      <c r="L2435" s="416" t="s">
        <v>469</v>
      </c>
      <c r="M2435" s="316" t="s">
        <v>2361</v>
      </c>
      <c r="N2435" s="316" t="s">
        <v>1156</v>
      </c>
      <c r="O2435" s="415" t="s">
        <v>2200</v>
      </c>
      <c r="P2435" s="318" t="s">
        <v>1156</v>
      </c>
      <c r="Q2435" s="293" t="s">
        <v>2201</v>
      </c>
      <c r="R2435" s="293">
        <v>1</v>
      </c>
      <c r="S2435" s="517">
        <v>15000</v>
      </c>
      <c r="T2435" s="520" t="e">
        <f>+[1]!Tabla46[[#This Row],[Precio Unitario]]*[1]!Tabla46[[#This Row],[Cantidad de Insumos]]</f>
        <v>#REF!</v>
      </c>
      <c r="U2435" s="414">
        <v>239601</v>
      </c>
      <c r="V2435" s="328" t="s">
        <v>926</v>
      </c>
      <c r="W2435" s="420"/>
    </row>
    <row r="2436" spans="2:23" ht="18.75" hidden="1" customHeight="1" x14ac:dyDescent="0.2">
      <c r="B2436" s="419" t="e">
        <f>IF(Tabla46[[#This Row],[Tipos de Acciones]]="","",CONCATENATE(Tabla46[[#This Row],[POA]],".",Tabla46[[#This Row],[SRS]],".",Tabla46[[#This Row],[AREA]],".",Tabla46[[#This Row],[TIPO]]))</f>
        <v>#REF!</v>
      </c>
      <c r="C2436" s="419" t="e">
        <f>IF(Tabla46[[#This Row],[Tipos de Acciones]]="","",'Formulario PPGR1'!#REF!)</f>
        <v>#REF!</v>
      </c>
      <c r="D2436" s="419" t="e">
        <f>IF(Tabla46[[#This Row],[Tipos de Acciones]]="","",'Formulario PPGR1'!#REF!)</f>
        <v>#REF!</v>
      </c>
      <c r="E2436" s="419" t="e">
        <f>IF(Tabla46[[#This Row],[Tipos de Acciones]]="","",'Formulario PPGR1'!#REF!)</f>
        <v>#REF!</v>
      </c>
      <c r="F2436" s="419" t="e">
        <f>IF(Tabla46[[#This Row],[Tipos de Acciones]]="","",'Formulario PPGR1'!#REF!)</f>
        <v>#REF!</v>
      </c>
      <c r="G2436" s="416" t="s">
        <v>936</v>
      </c>
      <c r="H2436" s="416" t="s">
        <v>2218</v>
      </c>
      <c r="I2436" s="417" t="s">
        <v>2219</v>
      </c>
      <c r="J2436" s="416" t="s">
        <v>2219</v>
      </c>
      <c r="K2436" s="418" t="s">
        <v>2220</v>
      </c>
      <c r="L2436" s="416" t="s">
        <v>469</v>
      </c>
      <c r="M2436" s="316" t="s">
        <v>2361</v>
      </c>
      <c r="N2436" s="316" t="s">
        <v>1156</v>
      </c>
      <c r="O2436" s="415" t="s">
        <v>2200</v>
      </c>
      <c r="P2436" s="318" t="s">
        <v>1156</v>
      </c>
      <c r="Q2436" s="293" t="s">
        <v>2201</v>
      </c>
      <c r="R2436" s="293">
        <v>2</v>
      </c>
      <c r="S2436" s="517">
        <v>8600</v>
      </c>
      <c r="T2436" s="520" t="e">
        <f>+[1]!Tabla46[[#This Row],[Precio Unitario]]*[1]!Tabla46[[#This Row],[Cantidad de Insumos]]</f>
        <v>#REF!</v>
      </c>
      <c r="U2436" s="414">
        <v>239601</v>
      </c>
      <c r="V2436" s="328" t="s">
        <v>926</v>
      </c>
      <c r="W2436" s="420"/>
    </row>
    <row r="2437" spans="2:23" ht="18.75" hidden="1" customHeight="1" x14ac:dyDescent="0.2">
      <c r="B2437" s="419" t="e">
        <f>IF(Tabla46[[#This Row],[Tipos de Acciones]]="","",CONCATENATE(Tabla46[[#This Row],[POA]],".",Tabla46[[#This Row],[SRS]],".",Tabla46[[#This Row],[AREA]],".",Tabla46[[#This Row],[TIPO]]))</f>
        <v>#REF!</v>
      </c>
      <c r="C2437" s="419" t="e">
        <f>IF(Tabla46[[#This Row],[Tipos de Acciones]]="","",'Formulario PPGR1'!#REF!)</f>
        <v>#REF!</v>
      </c>
      <c r="D2437" s="419" t="e">
        <f>IF(Tabla46[[#This Row],[Tipos de Acciones]]="","",'Formulario PPGR1'!#REF!)</f>
        <v>#REF!</v>
      </c>
      <c r="E2437" s="419" t="e">
        <f>IF(Tabla46[[#This Row],[Tipos de Acciones]]="","",'Formulario PPGR1'!#REF!)</f>
        <v>#REF!</v>
      </c>
      <c r="F2437" s="419" t="e">
        <f>IF(Tabla46[[#This Row],[Tipos de Acciones]]="","",'Formulario PPGR1'!#REF!)</f>
        <v>#REF!</v>
      </c>
      <c r="G2437" s="416" t="s">
        <v>936</v>
      </c>
      <c r="H2437" s="416" t="s">
        <v>2221</v>
      </c>
      <c r="I2437" s="417" t="s">
        <v>2222</v>
      </c>
      <c r="J2437" s="416" t="s">
        <v>2222</v>
      </c>
      <c r="K2437" s="418" t="s">
        <v>2223</v>
      </c>
      <c r="L2437" s="416" t="s">
        <v>469</v>
      </c>
      <c r="M2437" s="316" t="s">
        <v>2361</v>
      </c>
      <c r="N2437" s="316" t="s">
        <v>1156</v>
      </c>
      <c r="O2437" s="415" t="s">
        <v>2200</v>
      </c>
      <c r="P2437" s="318" t="s">
        <v>1156</v>
      </c>
      <c r="Q2437" s="293" t="s">
        <v>2201</v>
      </c>
      <c r="R2437" s="293">
        <v>2</v>
      </c>
      <c r="S2437" s="517">
        <v>43660</v>
      </c>
      <c r="T2437" s="520" t="e">
        <f>+[1]!Tabla46[[#This Row],[Precio Unitario]]*[1]!Tabla46[[#This Row],[Cantidad de Insumos]]</f>
        <v>#REF!</v>
      </c>
      <c r="U2437" s="414">
        <v>261901</v>
      </c>
      <c r="V2437" s="328" t="s">
        <v>926</v>
      </c>
      <c r="W2437" s="420"/>
    </row>
    <row r="2438" spans="2:23" ht="18.75" hidden="1" customHeight="1" x14ac:dyDescent="0.2">
      <c r="B2438" s="419" t="e">
        <f>IF(Tabla46[[#This Row],[Tipos de Acciones]]="","",CONCATENATE(Tabla46[[#This Row],[POA]],".",Tabla46[[#This Row],[SRS]],".",Tabla46[[#This Row],[AREA]],".",Tabla46[[#This Row],[TIPO]]))</f>
        <v>#REF!</v>
      </c>
      <c r="C2438" s="419" t="e">
        <f>IF(Tabla46[[#This Row],[Tipos de Acciones]]="","",'Formulario PPGR1'!#REF!)</f>
        <v>#REF!</v>
      </c>
      <c r="D2438" s="419" t="e">
        <f>IF(Tabla46[[#This Row],[Tipos de Acciones]]="","",'Formulario PPGR1'!#REF!)</f>
        <v>#REF!</v>
      </c>
      <c r="E2438" s="419" t="e">
        <f>IF(Tabla46[[#This Row],[Tipos de Acciones]]="","",'Formulario PPGR1'!#REF!)</f>
        <v>#REF!</v>
      </c>
      <c r="F2438" s="419" t="e">
        <f>IF(Tabla46[[#This Row],[Tipos de Acciones]]="","",'Formulario PPGR1'!#REF!)</f>
        <v>#REF!</v>
      </c>
      <c r="G2438" s="416" t="s">
        <v>936</v>
      </c>
      <c r="H2438" s="416" t="s">
        <v>2221</v>
      </c>
      <c r="I2438" s="417" t="s">
        <v>2224</v>
      </c>
      <c r="J2438" s="416" t="s">
        <v>2224</v>
      </c>
      <c r="K2438" s="418" t="s">
        <v>2225</v>
      </c>
      <c r="L2438" s="416" t="s">
        <v>469</v>
      </c>
      <c r="M2438" s="316" t="s">
        <v>2361</v>
      </c>
      <c r="N2438" s="316" t="s">
        <v>1156</v>
      </c>
      <c r="O2438" s="415" t="s">
        <v>2200</v>
      </c>
      <c r="P2438" s="318" t="s">
        <v>1156</v>
      </c>
      <c r="Q2438" s="293" t="s">
        <v>2201</v>
      </c>
      <c r="R2438" s="293">
        <v>1</v>
      </c>
      <c r="S2438" s="517">
        <v>44333.33</v>
      </c>
      <c r="T2438" s="520" t="e">
        <f>+[1]!Tabla46[[#This Row],[Precio Unitario]]*[1]!Tabla46[[#This Row],[Cantidad de Insumos]]</f>
        <v>#REF!</v>
      </c>
      <c r="U2438" s="414">
        <v>239301</v>
      </c>
      <c r="V2438" s="328" t="s">
        <v>926</v>
      </c>
      <c r="W2438" s="420"/>
    </row>
    <row r="2439" spans="2:23" ht="18.75" hidden="1" customHeight="1" x14ac:dyDescent="0.2">
      <c r="B2439" s="419" t="e">
        <f>IF(Tabla46[[#This Row],[Tipos de Acciones]]="","",CONCATENATE(Tabla46[[#This Row],[POA]],".",Tabla46[[#This Row],[SRS]],".",Tabla46[[#This Row],[AREA]],".",Tabla46[[#This Row],[TIPO]]))</f>
        <v>#REF!</v>
      </c>
      <c r="C2439" s="419" t="e">
        <f>IF(Tabla46[[#This Row],[Tipos de Acciones]]="","",'Formulario PPGR1'!#REF!)</f>
        <v>#REF!</v>
      </c>
      <c r="D2439" s="419" t="e">
        <f>IF(Tabla46[[#This Row],[Tipos de Acciones]]="","",'Formulario PPGR1'!#REF!)</f>
        <v>#REF!</v>
      </c>
      <c r="E2439" s="419" t="e">
        <f>IF(Tabla46[[#This Row],[Tipos de Acciones]]="","",'Formulario PPGR1'!#REF!)</f>
        <v>#REF!</v>
      </c>
      <c r="F2439" s="419" t="e">
        <f>IF(Tabla46[[#This Row],[Tipos de Acciones]]="","",'Formulario PPGR1'!#REF!)</f>
        <v>#REF!</v>
      </c>
      <c r="G2439" s="416" t="s">
        <v>936</v>
      </c>
      <c r="H2439" s="416" t="s">
        <v>2221</v>
      </c>
      <c r="I2439" s="417" t="s">
        <v>2222</v>
      </c>
      <c r="J2439" s="416" t="s">
        <v>2222</v>
      </c>
      <c r="K2439" s="418" t="s">
        <v>2226</v>
      </c>
      <c r="L2439" s="416" t="s">
        <v>469</v>
      </c>
      <c r="M2439" s="316" t="s">
        <v>2361</v>
      </c>
      <c r="N2439" s="316" t="s">
        <v>1156</v>
      </c>
      <c r="O2439" s="415" t="s">
        <v>2200</v>
      </c>
      <c r="P2439" s="318" t="s">
        <v>1156</v>
      </c>
      <c r="Q2439" s="293" t="s">
        <v>2201</v>
      </c>
      <c r="R2439" s="293">
        <v>1</v>
      </c>
      <c r="S2439" s="517">
        <v>104465.4</v>
      </c>
      <c r="T2439" s="520" t="e">
        <f>+[1]!Tabla46[[#This Row],[Precio Unitario]]*[1]!Tabla46[[#This Row],[Cantidad de Insumos]]</f>
        <v>#REF!</v>
      </c>
      <c r="U2439" s="414">
        <v>261901</v>
      </c>
      <c r="V2439" s="328" t="s">
        <v>926</v>
      </c>
      <c r="W2439" s="420"/>
    </row>
    <row r="2440" spans="2:23" ht="18.75" hidden="1" customHeight="1" x14ac:dyDescent="0.2">
      <c r="B2440" s="419" t="e">
        <f>IF(Tabla46[[#This Row],[Tipos de Acciones]]="","",CONCATENATE(Tabla46[[#This Row],[POA]],".",Tabla46[[#This Row],[SRS]],".",Tabla46[[#This Row],[AREA]],".",Tabla46[[#This Row],[TIPO]]))</f>
        <v>#REF!</v>
      </c>
      <c r="C2440" s="419" t="e">
        <f>IF(Tabla46[[#This Row],[Tipos de Acciones]]="","",'Formulario PPGR1'!#REF!)</f>
        <v>#REF!</v>
      </c>
      <c r="D2440" s="419" t="e">
        <f>IF(Tabla46[[#This Row],[Tipos de Acciones]]="","",'Formulario PPGR1'!#REF!)</f>
        <v>#REF!</v>
      </c>
      <c r="E2440" s="419" t="e">
        <f>IF(Tabla46[[#This Row],[Tipos de Acciones]]="","",'Formulario PPGR1'!#REF!)</f>
        <v>#REF!</v>
      </c>
      <c r="F2440" s="419" t="e">
        <f>IF(Tabla46[[#This Row],[Tipos de Acciones]]="","",'Formulario PPGR1'!#REF!)</f>
        <v>#REF!</v>
      </c>
      <c r="G2440" s="416" t="s">
        <v>936</v>
      </c>
      <c r="H2440" s="416" t="s">
        <v>2221</v>
      </c>
      <c r="I2440" s="417" t="s">
        <v>2227</v>
      </c>
      <c r="J2440" s="416" t="s">
        <v>2227</v>
      </c>
      <c r="K2440" s="418" t="s">
        <v>2228</v>
      </c>
      <c r="L2440" s="416" t="s">
        <v>469</v>
      </c>
      <c r="M2440" s="316" t="s">
        <v>2361</v>
      </c>
      <c r="N2440" s="316" t="s">
        <v>1156</v>
      </c>
      <c r="O2440" s="415" t="s">
        <v>2200</v>
      </c>
      <c r="P2440" s="318" t="s">
        <v>1156</v>
      </c>
      <c r="Q2440" s="293" t="s">
        <v>2201</v>
      </c>
      <c r="R2440" s="293">
        <v>1</v>
      </c>
      <c r="S2440" s="517">
        <v>12836.04</v>
      </c>
      <c r="T2440" s="520" t="e">
        <f>+[1]!Tabla46[[#This Row],[Precio Unitario]]*[1]!Tabla46[[#This Row],[Cantidad de Insumos]]</f>
        <v>#REF!</v>
      </c>
      <c r="U2440" s="414">
        <v>239301</v>
      </c>
      <c r="V2440" s="328" t="s">
        <v>926</v>
      </c>
      <c r="W2440" s="420"/>
    </row>
    <row r="2441" spans="2:23" ht="18.75" customHeight="1" x14ac:dyDescent="0.2">
      <c r="B2441" s="419" t="e">
        <f>IF(Tabla46[[#This Row],[Tipos de Acciones]]="","",CONCATENATE(Tabla46[[#This Row],[POA]],".",Tabla46[[#This Row],[SRS]],".",Tabla46[[#This Row],[AREA]],".",Tabla46[[#This Row],[TIPO]]))</f>
        <v>#REF!</v>
      </c>
      <c r="C2441" s="419" t="e">
        <f>IF(Tabla46[[#This Row],[Tipos de Acciones]]="","",'Formulario PPGR1'!#REF!)</f>
        <v>#REF!</v>
      </c>
      <c r="D2441" s="419" t="e">
        <f>IF(Tabla46[[#This Row],[Tipos de Acciones]]="","",'Formulario PPGR1'!#REF!)</f>
        <v>#REF!</v>
      </c>
      <c r="E2441" s="419" t="e">
        <f>IF(Tabla46[[#This Row],[Tipos de Acciones]]="","",'Formulario PPGR1'!#REF!)</f>
        <v>#REF!</v>
      </c>
      <c r="F2441" s="419" t="e">
        <f>IF(Tabla46[[#This Row],[Tipos de Acciones]]="","",'Formulario PPGR1'!#REF!)</f>
        <v>#REF!</v>
      </c>
      <c r="G2441" s="416" t="s">
        <v>936</v>
      </c>
      <c r="H2441" s="416" t="s">
        <v>2221</v>
      </c>
      <c r="I2441" s="417" t="s">
        <v>2229</v>
      </c>
      <c r="J2441" s="416" t="s">
        <v>2229</v>
      </c>
      <c r="K2441" s="418" t="s">
        <v>2230</v>
      </c>
      <c r="L2441" s="416" t="s">
        <v>469</v>
      </c>
      <c r="M2441" s="316" t="s">
        <v>2361</v>
      </c>
      <c r="N2441" s="316" t="s">
        <v>1156</v>
      </c>
      <c r="O2441" s="415" t="s">
        <v>2200</v>
      </c>
      <c r="P2441" s="318" t="s">
        <v>1156</v>
      </c>
      <c r="Q2441" s="293" t="s">
        <v>2201</v>
      </c>
      <c r="R2441" s="293">
        <v>1</v>
      </c>
      <c r="S2441" s="517">
        <v>180000</v>
      </c>
      <c r="T2441" s="520" t="e">
        <f>+[1]!Tabla46[[#This Row],[Precio Unitario]]*[1]!Tabla46[[#This Row],[Cantidad de Insumos]]</f>
        <v>#REF!</v>
      </c>
      <c r="U2441" s="414">
        <v>263101</v>
      </c>
      <c r="V2441" s="328" t="s">
        <v>926</v>
      </c>
      <c r="W2441" s="420"/>
    </row>
    <row r="2442" spans="2:23" ht="18.75" hidden="1" customHeight="1" x14ac:dyDescent="0.2">
      <c r="B2442" s="419" t="e">
        <f>IF(Tabla46[[#This Row],[Tipos de Acciones]]="","",CONCATENATE(Tabla46[[#This Row],[POA]],".",Tabla46[[#This Row],[SRS]],".",Tabla46[[#This Row],[AREA]],".",Tabla46[[#This Row],[TIPO]]))</f>
        <v>#REF!</v>
      </c>
      <c r="C2442" s="419" t="e">
        <f>IF(Tabla46[[#This Row],[Tipos de Acciones]]="","",'Formulario PPGR1'!#REF!)</f>
        <v>#REF!</v>
      </c>
      <c r="D2442" s="419" t="e">
        <f>IF(Tabla46[[#This Row],[Tipos de Acciones]]="","",'Formulario PPGR1'!#REF!)</f>
        <v>#REF!</v>
      </c>
      <c r="E2442" s="419" t="e">
        <f>IF(Tabla46[[#This Row],[Tipos de Acciones]]="","",'Formulario PPGR1'!#REF!)</f>
        <v>#REF!</v>
      </c>
      <c r="F2442" s="419" t="e">
        <f>IF(Tabla46[[#This Row],[Tipos de Acciones]]="","",'Formulario PPGR1'!#REF!)</f>
        <v>#REF!</v>
      </c>
      <c r="G2442" s="416" t="s">
        <v>936</v>
      </c>
      <c r="H2442" s="416" t="s">
        <v>2221</v>
      </c>
      <c r="I2442" s="417" t="s">
        <v>2231</v>
      </c>
      <c r="J2442" s="416" t="s">
        <v>2231</v>
      </c>
      <c r="K2442" s="418" t="s">
        <v>2232</v>
      </c>
      <c r="L2442" s="416" t="s">
        <v>469</v>
      </c>
      <c r="M2442" s="316" t="s">
        <v>2361</v>
      </c>
      <c r="N2442" s="316" t="s">
        <v>1156</v>
      </c>
      <c r="O2442" s="415" t="s">
        <v>2200</v>
      </c>
      <c r="P2442" s="318" t="s">
        <v>1156</v>
      </c>
      <c r="Q2442" s="293" t="s">
        <v>2201</v>
      </c>
      <c r="R2442" s="293">
        <v>2</v>
      </c>
      <c r="S2442" s="517">
        <v>32099.97</v>
      </c>
      <c r="T2442" s="520" t="e">
        <f>+[1]!Tabla46[[#This Row],[Precio Unitario]]*[1]!Tabla46[[#This Row],[Cantidad de Insumos]]</f>
        <v>#REF!</v>
      </c>
      <c r="U2442" s="414">
        <v>239301</v>
      </c>
      <c r="V2442" s="328" t="s">
        <v>926</v>
      </c>
      <c r="W2442" s="420"/>
    </row>
    <row r="2443" spans="2:23" ht="18.75" hidden="1" customHeight="1" x14ac:dyDescent="0.2">
      <c r="B2443" s="419" t="e">
        <f>IF(Tabla46[[#This Row],[Tipos de Acciones]]="","",CONCATENATE(Tabla46[[#This Row],[POA]],".",Tabla46[[#This Row],[SRS]],".",Tabla46[[#This Row],[AREA]],".",Tabla46[[#This Row],[TIPO]]))</f>
        <v>#REF!</v>
      </c>
      <c r="C2443" s="419" t="e">
        <f>IF(Tabla46[[#This Row],[Tipos de Acciones]]="","",'Formulario PPGR1'!#REF!)</f>
        <v>#REF!</v>
      </c>
      <c r="D2443" s="419" t="e">
        <f>IF(Tabla46[[#This Row],[Tipos de Acciones]]="","",'Formulario PPGR1'!#REF!)</f>
        <v>#REF!</v>
      </c>
      <c r="E2443" s="419" t="e">
        <f>IF(Tabla46[[#This Row],[Tipos de Acciones]]="","",'Formulario PPGR1'!#REF!)</f>
        <v>#REF!</v>
      </c>
      <c r="F2443" s="419" t="e">
        <f>IF(Tabla46[[#This Row],[Tipos de Acciones]]="","",'Formulario PPGR1'!#REF!)</f>
        <v>#REF!</v>
      </c>
      <c r="G2443" s="416" t="s">
        <v>936</v>
      </c>
      <c r="H2443" s="416" t="s">
        <v>2221</v>
      </c>
      <c r="I2443" s="417" t="s">
        <v>2233</v>
      </c>
      <c r="J2443" s="416" t="s">
        <v>2234</v>
      </c>
      <c r="K2443" s="418" t="s">
        <v>2235</v>
      </c>
      <c r="L2443" s="416" t="s">
        <v>469</v>
      </c>
      <c r="M2443" s="316" t="s">
        <v>2361</v>
      </c>
      <c r="N2443" s="316" t="s">
        <v>1156</v>
      </c>
      <c r="O2443" s="415" t="s">
        <v>2200</v>
      </c>
      <c r="P2443" s="318" t="s">
        <v>1156</v>
      </c>
      <c r="Q2443" s="293" t="s">
        <v>2201</v>
      </c>
      <c r="R2443" s="293">
        <v>1</v>
      </c>
      <c r="S2443" s="517">
        <v>8270</v>
      </c>
      <c r="T2443" s="520" t="e">
        <f>+[1]!Tabla46[[#This Row],[Precio Unitario]]*[1]!Tabla46[[#This Row],[Cantidad de Insumos]]</f>
        <v>#REF!</v>
      </c>
      <c r="U2443" s="414">
        <v>239301</v>
      </c>
      <c r="V2443" s="328" t="s">
        <v>926</v>
      </c>
      <c r="W2443" s="420"/>
    </row>
    <row r="2444" spans="2:23" ht="18.75" hidden="1" customHeight="1" x14ac:dyDescent="0.2">
      <c r="B2444" s="419" t="e">
        <f>IF(Tabla46[[#This Row],[Tipos de Acciones]]="","",CONCATENATE(Tabla46[[#This Row],[POA]],".",Tabla46[[#This Row],[SRS]],".",Tabla46[[#This Row],[AREA]],".",Tabla46[[#This Row],[TIPO]]))</f>
        <v>#REF!</v>
      </c>
      <c r="C2444" s="419" t="e">
        <f>IF(Tabla46[[#This Row],[Tipos de Acciones]]="","",'Formulario PPGR1'!#REF!)</f>
        <v>#REF!</v>
      </c>
      <c r="D2444" s="419" t="e">
        <f>IF(Tabla46[[#This Row],[Tipos de Acciones]]="","",'Formulario PPGR1'!#REF!)</f>
        <v>#REF!</v>
      </c>
      <c r="E2444" s="419" t="e">
        <f>IF(Tabla46[[#This Row],[Tipos de Acciones]]="","",'Formulario PPGR1'!#REF!)</f>
        <v>#REF!</v>
      </c>
      <c r="F2444" s="419" t="e">
        <f>IF(Tabla46[[#This Row],[Tipos de Acciones]]="","",'Formulario PPGR1'!#REF!)</f>
        <v>#REF!</v>
      </c>
      <c r="G2444" s="416" t="s">
        <v>936</v>
      </c>
      <c r="H2444" s="416" t="s">
        <v>2221</v>
      </c>
      <c r="I2444" s="417" t="s">
        <v>2236</v>
      </c>
      <c r="J2444" s="416" t="s">
        <v>2236</v>
      </c>
      <c r="K2444" s="418" t="s">
        <v>2237</v>
      </c>
      <c r="L2444" s="416" t="s">
        <v>469</v>
      </c>
      <c r="M2444" s="316" t="s">
        <v>2361</v>
      </c>
      <c r="N2444" s="316" t="s">
        <v>1156</v>
      </c>
      <c r="O2444" s="415" t="s">
        <v>2200</v>
      </c>
      <c r="P2444" s="318" t="s">
        <v>1156</v>
      </c>
      <c r="Q2444" s="293" t="s">
        <v>2201</v>
      </c>
      <c r="R2444" s="293">
        <v>2</v>
      </c>
      <c r="S2444" s="517">
        <v>15733.33</v>
      </c>
      <c r="T2444" s="520" t="e">
        <f>+[1]!Tabla46[[#This Row],[Precio Unitario]]*[1]!Tabla46[[#This Row],[Cantidad de Insumos]]</f>
        <v>#REF!</v>
      </c>
      <c r="U2444" s="414">
        <v>239301</v>
      </c>
      <c r="V2444" s="328" t="s">
        <v>926</v>
      </c>
      <c r="W2444" s="420"/>
    </row>
    <row r="2445" spans="2:23" ht="18.75" hidden="1" customHeight="1" x14ac:dyDescent="0.2">
      <c r="B2445" s="419" t="e">
        <f>IF(Tabla46[[#This Row],[Tipos de Acciones]]="","",CONCATENATE(Tabla46[[#This Row],[POA]],".",Tabla46[[#This Row],[SRS]],".",Tabla46[[#This Row],[AREA]],".",Tabla46[[#This Row],[TIPO]]))</f>
        <v>#REF!</v>
      </c>
      <c r="C2445" s="419" t="e">
        <f>IF(Tabla46[[#This Row],[Tipos de Acciones]]="","",'Formulario PPGR1'!#REF!)</f>
        <v>#REF!</v>
      </c>
      <c r="D2445" s="419" t="e">
        <f>IF(Tabla46[[#This Row],[Tipos de Acciones]]="","",'Formulario PPGR1'!#REF!)</f>
        <v>#REF!</v>
      </c>
      <c r="E2445" s="419" t="e">
        <f>IF(Tabla46[[#This Row],[Tipos de Acciones]]="","",'Formulario PPGR1'!#REF!)</f>
        <v>#REF!</v>
      </c>
      <c r="F2445" s="419" t="e">
        <f>IF(Tabla46[[#This Row],[Tipos de Acciones]]="","",'Formulario PPGR1'!#REF!)</f>
        <v>#REF!</v>
      </c>
      <c r="G2445" s="416" t="s">
        <v>936</v>
      </c>
      <c r="H2445" s="416" t="s">
        <v>2221</v>
      </c>
      <c r="I2445" s="417" t="s">
        <v>2236</v>
      </c>
      <c r="J2445" s="416" t="s">
        <v>2236</v>
      </c>
      <c r="K2445" s="418" t="s">
        <v>2238</v>
      </c>
      <c r="L2445" s="416" t="s">
        <v>469</v>
      </c>
      <c r="M2445" s="316" t="s">
        <v>2361</v>
      </c>
      <c r="N2445" s="316" t="s">
        <v>1156</v>
      </c>
      <c r="O2445" s="415" t="s">
        <v>2200</v>
      </c>
      <c r="P2445" s="318" t="s">
        <v>1156</v>
      </c>
      <c r="Q2445" s="293" t="s">
        <v>2201</v>
      </c>
      <c r="R2445" s="293">
        <v>2</v>
      </c>
      <c r="S2445" s="517">
        <v>4500</v>
      </c>
      <c r="T2445" s="520" t="e">
        <f>+[1]!Tabla46[[#This Row],[Precio Unitario]]*[1]!Tabla46[[#This Row],[Cantidad de Insumos]]</f>
        <v>#REF!</v>
      </c>
      <c r="U2445" s="414">
        <v>239301</v>
      </c>
      <c r="V2445" s="328" t="s">
        <v>926</v>
      </c>
      <c r="W2445" s="420"/>
    </row>
    <row r="2446" spans="2:23" ht="18.75" hidden="1" customHeight="1" x14ac:dyDescent="0.2">
      <c r="B2446" s="419" t="e">
        <f>IF(Tabla46[[#This Row],[Tipos de Acciones]]="","",CONCATENATE(Tabla46[[#This Row],[POA]],".",Tabla46[[#This Row],[SRS]],".",Tabla46[[#This Row],[AREA]],".",Tabla46[[#This Row],[TIPO]]))</f>
        <v>#REF!</v>
      </c>
      <c r="C2446" s="419" t="e">
        <f>IF(Tabla46[[#This Row],[Tipos de Acciones]]="","",'Formulario PPGR1'!#REF!)</f>
        <v>#REF!</v>
      </c>
      <c r="D2446" s="419" t="e">
        <f>IF(Tabla46[[#This Row],[Tipos de Acciones]]="","",'Formulario PPGR1'!#REF!)</f>
        <v>#REF!</v>
      </c>
      <c r="E2446" s="419" t="e">
        <f>IF(Tabla46[[#This Row],[Tipos de Acciones]]="","",'Formulario PPGR1'!#REF!)</f>
        <v>#REF!</v>
      </c>
      <c r="F2446" s="419" t="e">
        <f>IF(Tabla46[[#This Row],[Tipos de Acciones]]="","",'Formulario PPGR1'!#REF!)</f>
        <v>#REF!</v>
      </c>
      <c r="G2446" s="416" t="s">
        <v>936</v>
      </c>
      <c r="H2446" s="416" t="s">
        <v>2221</v>
      </c>
      <c r="I2446" s="417" t="s">
        <v>2236</v>
      </c>
      <c r="J2446" s="416" t="s">
        <v>2236</v>
      </c>
      <c r="K2446" s="418" t="s">
        <v>2239</v>
      </c>
      <c r="L2446" s="416" t="s">
        <v>469</v>
      </c>
      <c r="M2446" s="316" t="s">
        <v>2361</v>
      </c>
      <c r="N2446" s="316" t="s">
        <v>1156</v>
      </c>
      <c r="O2446" s="415" t="s">
        <v>2200</v>
      </c>
      <c r="P2446" s="318" t="s">
        <v>1156</v>
      </c>
      <c r="Q2446" s="293" t="s">
        <v>2201</v>
      </c>
      <c r="R2446" s="293">
        <v>2</v>
      </c>
      <c r="S2446" s="517">
        <v>15733.33</v>
      </c>
      <c r="T2446" s="520" t="e">
        <f>+[1]!Tabla46[[#This Row],[Precio Unitario]]*[1]!Tabla46[[#This Row],[Cantidad de Insumos]]</f>
        <v>#REF!</v>
      </c>
      <c r="U2446" s="414">
        <v>239301</v>
      </c>
      <c r="V2446" s="328" t="s">
        <v>926</v>
      </c>
      <c r="W2446" s="420"/>
    </row>
    <row r="2447" spans="2:23" ht="18.75" hidden="1" customHeight="1" x14ac:dyDescent="0.2">
      <c r="B2447" s="419" t="e">
        <f>IF(Tabla46[[#This Row],[Tipos de Acciones]]="","",CONCATENATE(Tabla46[[#This Row],[POA]],".",Tabla46[[#This Row],[SRS]],".",Tabla46[[#This Row],[AREA]],".",Tabla46[[#This Row],[TIPO]]))</f>
        <v>#REF!</v>
      </c>
      <c r="C2447" s="419" t="e">
        <f>IF(Tabla46[[#This Row],[Tipos de Acciones]]="","",'Formulario PPGR1'!#REF!)</f>
        <v>#REF!</v>
      </c>
      <c r="D2447" s="419" t="e">
        <f>IF(Tabla46[[#This Row],[Tipos de Acciones]]="","",'Formulario PPGR1'!#REF!)</f>
        <v>#REF!</v>
      </c>
      <c r="E2447" s="419" t="e">
        <f>IF(Tabla46[[#This Row],[Tipos de Acciones]]="","",'Formulario PPGR1'!#REF!)</f>
        <v>#REF!</v>
      </c>
      <c r="F2447" s="419" t="e">
        <f>IF(Tabla46[[#This Row],[Tipos de Acciones]]="","",'Formulario PPGR1'!#REF!)</f>
        <v>#REF!</v>
      </c>
      <c r="G2447" s="416" t="s">
        <v>936</v>
      </c>
      <c r="H2447" s="416" t="s">
        <v>2221</v>
      </c>
      <c r="I2447" s="417" t="s">
        <v>2236</v>
      </c>
      <c r="J2447" s="416" t="s">
        <v>2236</v>
      </c>
      <c r="K2447" s="418" t="s">
        <v>2240</v>
      </c>
      <c r="L2447" s="416" t="s">
        <v>469</v>
      </c>
      <c r="M2447" s="316" t="s">
        <v>2361</v>
      </c>
      <c r="N2447" s="316" t="s">
        <v>1156</v>
      </c>
      <c r="O2447" s="415" t="s">
        <v>2200</v>
      </c>
      <c r="P2447" s="318" t="s">
        <v>1156</v>
      </c>
      <c r="Q2447" s="293" t="s">
        <v>2201</v>
      </c>
      <c r="R2447" s="293">
        <v>2</v>
      </c>
      <c r="S2447" s="517">
        <v>4500</v>
      </c>
      <c r="T2447" s="520" t="e">
        <f>+[1]!Tabla46[[#This Row],[Precio Unitario]]*[1]!Tabla46[[#This Row],[Cantidad de Insumos]]</f>
        <v>#REF!</v>
      </c>
      <c r="U2447" s="414">
        <v>239301</v>
      </c>
      <c r="V2447" s="328" t="s">
        <v>926</v>
      </c>
      <c r="W2447" s="420"/>
    </row>
    <row r="2448" spans="2:23" ht="18.75" hidden="1" customHeight="1" x14ac:dyDescent="0.2">
      <c r="B2448" s="419" t="e">
        <f>IF(Tabla46[[#This Row],[Tipos de Acciones]]="","",CONCATENATE(Tabla46[[#This Row],[POA]],".",Tabla46[[#This Row],[SRS]],".",Tabla46[[#This Row],[AREA]],".",Tabla46[[#This Row],[TIPO]]))</f>
        <v>#REF!</v>
      </c>
      <c r="C2448" s="419" t="e">
        <f>IF(Tabla46[[#This Row],[Tipos de Acciones]]="","",'Formulario PPGR1'!#REF!)</f>
        <v>#REF!</v>
      </c>
      <c r="D2448" s="419" t="e">
        <f>IF(Tabla46[[#This Row],[Tipos de Acciones]]="","",'Formulario PPGR1'!#REF!)</f>
        <v>#REF!</v>
      </c>
      <c r="E2448" s="419" t="e">
        <f>IF(Tabla46[[#This Row],[Tipos de Acciones]]="","",'Formulario PPGR1'!#REF!)</f>
        <v>#REF!</v>
      </c>
      <c r="F2448" s="419" t="e">
        <f>IF(Tabla46[[#This Row],[Tipos de Acciones]]="","",'Formulario PPGR1'!#REF!)</f>
        <v>#REF!</v>
      </c>
      <c r="G2448" s="416" t="s">
        <v>936</v>
      </c>
      <c r="H2448" s="416" t="s">
        <v>2221</v>
      </c>
      <c r="I2448" s="417" t="s">
        <v>2241</v>
      </c>
      <c r="J2448" s="416" t="s">
        <v>2241</v>
      </c>
      <c r="K2448" s="418" t="s">
        <v>2242</v>
      </c>
      <c r="L2448" s="416" t="s">
        <v>469</v>
      </c>
      <c r="M2448" s="316" t="s">
        <v>2361</v>
      </c>
      <c r="N2448" s="316" t="s">
        <v>1156</v>
      </c>
      <c r="O2448" s="415" t="s">
        <v>2200</v>
      </c>
      <c r="P2448" s="318" t="s">
        <v>1156</v>
      </c>
      <c r="Q2448" s="293" t="s">
        <v>2201</v>
      </c>
      <c r="R2448" s="293">
        <v>2</v>
      </c>
      <c r="S2448" s="517">
        <v>980</v>
      </c>
      <c r="T2448" s="520" t="e">
        <f>+[1]!Tabla46[[#This Row],[Precio Unitario]]*[1]!Tabla46[[#This Row],[Cantidad de Insumos]]</f>
        <v>#REF!</v>
      </c>
      <c r="U2448" s="414">
        <v>239301</v>
      </c>
      <c r="V2448" s="328" t="s">
        <v>926</v>
      </c>
      <c r="W2448" s="420"/>
    </row>
    <row r="2449" spans="2:23" ht="18.75" hidden="1" customHeight="1" x14ac:dyDescent="0.2">
      <c r="B2449" s="419" t="e">
        <f>IF(Tabla46[[#This Row],[Tipos de Acciones]]="","",CONCATENATE(Tabla46[[#This Row],[POA]],".",Tabla46[[#This Row],[SRS]],".",Tabla46[[#This Row],[AREA]],".",Tabla46[[#This Row],[TIPO]]))</f>
        <v>#REF!</v>
      </c>
      <c r="C2449" s="419" t="e">
        <f>IF(Tabla46[[#This Row],[Tipos de Acciones]]="","",'Formulario PPGR1'!#REF!)</f>
        <v>#REF!</v>
      </c>
      <c r="D2449" s="419" t="e">
        <f>IF(Tabla46[[#This Row],[Tipos de Acciones]]="","",'Formulario PPGR1'!#REF!)</f>
        <v>#REF!</v>
      </c>
      <c r="E2449" s="419" t="e">
        <f>IF(Tabla46[[#This Row],[Tipos de Acciones]]="","",'Formulario PPGR1'!#REF!)</f>
        <v>#REF!</v>
      </c>
      <c r="F2449" s="419" t="e">
        <f>IF(Tabla46[[#This Row],[Tipos de Acciones]]="","",'Formulario PPGR1'!#REF!)</f>
        <v>#REF!</v>
      </c>
      <c r="G2449" s="416" t="s">
        <v>936</v>
      </c>
      <c r="H2449" s="416" t="s">
        <v>2221</v>
      </c>
      <c r="I2449" s="417" t="s">
        <v>2241</v>
      </c>
      <c r="J2449" s="416" t="s">
        <v>2241</v>
      </c>
      <c r="K2449" s="418" t="s">
        <v>2243</v>
      </c>
      <c r="L2449" s="416" t="s">
        <v>469</v>
      </c>
      <c r="M2449" s="316" t="s">
        <v>2361</v>
      </c>
      <c r="N2449" s="316" t="s">
        <v>1156</v>
      </c>
      <c r="O2449" s="415" t="s">
        <v>2200</v>
      </c>
      <c r="P2449" s="318" t="s">
        <v>1156</v>
      </c>
      <c r="Q2449" s="293" t="s">
        <v>2201</v>
      </c>
      <c r="R2449" s="293">
        <v>2</v>
      </c>
      <c r="S2449" s="517">
        <v>3520</v>
      </c>
      <c r="T2449" s="520" t="e">
        <f>+[1]!Tabla46[[#This Row],[Precio Unitario]]*[1]!Tabla46[[#This Row],[Cantidad de Insumos]]</f>
        <v>#REF!</v>
      </c>
      <c r="U2449" s="414">
        <v>239301</v>
      </c>
      <c r="V2449" s="328" t="s">
        <v>926</v>
      </c>
      <c r="W2449" s="420"/>
    </row>
    <row r="2450" spans="2:23" ht="18.75" hidden="1" customHeight="1" x14ac:dyDescent="0.2">
      <c r="B2450" s="419" t="e">
        <f>IF(Tabla46[[#This Row],[Tipos de Acciones]]="","",CONCATENATE(Tabla46[[#This Row],[POA]],".",Tabla46[[#This Row],[SRS]],".",Tabla46[[#This Row],[AREA]],".",Tabla46[[#This Row],[TIPO]]))</f>
        <v>#REF!</v>
      </c>
      <c r="C2450" s="419" t="e">
        <f>IF(Tabla46[[#This Row],[Tipos de Acciones]]="","",'Formulario PPGR1'!#REF!)</f>
        <v>#REF!</v>
      </c>
      <c r="D2450" s="419" t="e">
        <f>IF(Tabla46[[#This Row],[Tipos de Acciones]]="","",'Formulario PPGR1'!#REF!)</f>
        <v>#REF!</v>
      </c>
      <c r="E2450" s="419" t="e">
        <f>IF(Tabla46[[#This Row],[Tipos de Acciones]]="","",'Formulario PPGR1'!#REF!)</f>
        <v>#REF!</v>
      </c>
      <c r="F2450" s="419" t="e">
        <f>IF(Tabla46[[#This Row],[Tipos de Acciones]]="","",'Formulario PPGR1'!#REF!)</f>
        <v>#REF!</v>
      </c>
      <c r="G2450" s="416" t="s">
        <v>936</v>
      </c>
      <c r="H2450" s="416" t="s">
        <v>2221</v>
      </c>
      <c r="I2450" s="417" t="s">
        <v>2244</v>
      </c>
      <c r="J2450" s="416" t="s">
        <v>2244</v>
      </c>
      <c r="K2450" s="418" t="s">
        <v>2245</v>
      </c>
      <c r="L2450" s="416" t="s">
        <v>469</v>
      </c>
      <c r="M2450" s="316" t="s">
        <v>2361</v>
      </c>
      <c r="N2450" s="316" t="s">
        <v>1156</v>
      </c>
      <c r="O2450" s="415" t="s">
        <v>2200</v>
      </c>
      <c r="P2450" s="318" t="s">
        <v>1156</v>
      </c>
      <c r="Q2450" s="293" t="s">
        <v>2201</v>
      </c>
      <c r="R2450" s="293">
        <v>1</v>
      </c>
      <c r="S2450" s="517">
        <v>14666.65</v>
      </c>
      <c r="T2450" s="520" t="e">
        <f>+[1]!Tabla46[[#This Row],[Precio Unitario]]*[1]!Tabla46[[#This Row],[Cantidad de Insumos]]</f>
        <v>#REF!</v>
      </c>
      <c r="U2450" s="414">
        <v>239601</v>
      </c>
      <c r="V2450" s="328" t="s">
        <v>926</v>
      </c>
      <c r="W2450" s="420"/>
    </row>
    <row r="2451" spans="2:23" ht="18.75" hidden="1" customHeight="1" x14ac:dyDescent="0.2">
      <c r="B2451" s="419" t="e">
        <f>IF(Tabla46[[#This Row],[Tipos de Acciones]]="","",CONCATENATE(Tabla46[[#This Row],[POA]],".",Tabla46[[#This Row],[SRS]],".",Tabla46[[#This Row],[AREA]],".",Tabla46[[#This Row],[TIPO]]))</f>
        <v>#REF!</v>
      </c>
      <c r="C2451" s="419" t="e">
        <f>IF(Tabla46[[#This Row],[Tipos de Acciones]]="","",'Formulario PPGR1'!#REF!)</f>
        <v>#REF!</v>
      </c>
      <c r="D2451" s="419" t="e">
        <f>IF(Tabla46[[#This Row],[Tipos de Acciones]]="","",'Formulario PPGR1'!#REF!)</f>
        <v>#REF!</v>
      </c>
      <c r="E2451" s="419" t="e">
        <f>IF(Tabla46[[#This Row],[Tipos de Acciones]]="","",'Formulario PPGR1'!#REF!)</f>
        <v>#REF!</v>
      </c>
      <c r="F2451" s="419" t="e">
        <f>IF(Tabla46[[#This Row],[Tipos de Acciones]]="","",'Formulario PPGR1'!#REF!)</f>
        <v>#REF!</v>
      </c>
      <c r="G2451" s="416" t="s">
        <v>936</v>
      </c>
      <c r="H2451" s="416" t="s">
        <v>2221</v>
      </c>
      <c r="I2451" s="417" t="s">
        <v>2246</v>
      </c>
      <c r="J2451" s="416" t="s">
        <v>2246</v>
      </c>
      <c r="K2451" s="418" t="s">
        <v>2247</v>
      </c>
      <c r="L2451" s="416" t="s">
        <v>469</v>
      </c>
      <c r="M2451" s="316" t="s">
        <v>2361</v>
      </c>
      <c r="N2451" s="316" t="s">
        <v>1156</v>
      </c>
      <c r="O2451" s="415" t="s">
        <v>2200</v>
      </c>
      <c r="P2451" s="318" t="s">
        <v>1156</v>
      </c>
      <c r="Q2451" s="293" t="s">
        <v>2201</v>
      </c>
      <c r="R2451" s="293">
        <v>1</v>
      </c>
      <c r="S2451" s="517">
        <v>257712</v>
      </c>
      <c r="T2451" s="520" t="e">
        <f>+[1]!Tabla46[[#This Row],[Precio Unitario]]*[1]!Tabla46[[#This Row],[Cantidad de Insumos]]</f>
        <v>#REF!</v>
      </c>
      <c r="U2451" s="414">
        <v>261401</v>
      </c>
      <c r="V2451" s="328" t="s">
        <v>926</v>
      </c>
      <c r="W2451" s="420"/>
    </row>
    <row r="2452" spans="2:23" ht="18.75" hidden="1" customHeight="1" x14ac:dyDescent="0.2">
      <c r="B2452" s="419" t="e">
        <f>IF(Tabla46[[#This Row],[Tipos de Acciones]]="","",CONCATENATE(Tabla46[[#This Row],[POA]],".",Tabla46[[#This Row],[SRS]],".",Tabla46[[#This Row],[AREA]],".",Tabla46[[#This Row],[TIPO]]))</f>
        <v>#REF!</v>
      </c>
      <c r="C2452" s="419" t="e">
        <f>IF(Tabla46[[#This Row],[Tipos de Acciones]]="","",'Formulario PPGR1'!#REF!)</f>
        <v>#REF!</v>
      </c>
      <c r="D2452" s="419" t="e">
        <f>IF(Tabla46[[#This Row],[Tipos de Acciones]]="","",'Formulario PPGR1'!#REF!)</f>
        <v>#REF!</v>
      </c>
      <c r="E2452" s="419" t="e">
        <f>IF(Tabla46[[#This Row],[Tipos de Acciones]]="","",'Formulario PPGR1'!#REF!)</f>
        <v>#REF!</v>
      </c>
      <c r="F2452" s="419" t="e">
        <f>IF(Tabla46[[#This Row],[Tipos de Acciones]]="","",'Formulario PPGR1'!#REF!)</f>
        <v>#REF!</v>
      </c>
      <c r="G2452" s="416" t="s">
        <v>936</v>
      </c>
      <c r="H2452" s="416" t="s">
        <v>2209</v>
      </c>
      <c r="I2452" s="417" t="s">
        <v>2200</v>
      </c>
      <c r="J2452" s="416" t="s">
        <v>2248</v>
      </c>
      <c r="K2452" s="418" t="s">
        <v>2248</v>
      </c>
      <c r="L2452" s="416" t="s">
        <v>469</v>
      </c>
      <c r="M2452" s="316" t="s">
        <v>2361</v>
      </c>
      <c r="N2452" s="316" t="s">
        <v>1156</v>
      </c>
      <c r="O2452" s="415" t="s">
        <v>2200</v>
      </c>
      <c r="P2452" s="318" t="s">
        <v>1156</v>
      </c>
      <c r="Q2452" s="293" t="s">
        <v>2201</v>
      </c>
      <c r="R2452" s="293">
        <v>1</v>
      </c>
      <c r="S2452" s="517">
        <v>30000</v>
      </c>
      <c r="T2452" s="520" t="e">
        <f>+[1]!Tabla46[[#This Row],[Precio Unitario]]*[1]!Tabla46[[#This Row],[Cantidad de Insumos]]</f>
        <v>#REF!</v>
      </c>
      <c r="U2452" s="414">
        <v>265801</v>
      </c>
      <c r="V2452" s="328" t="s">
        <v>926</v>
      </c>
      <c r="W2452" s="420"/>
    </row>
    <row r="2453" spans="2:23" ht="18.75" hidden="1" customHeight="1" x14ac:dyDescent="0.2">
      <c r="B2453" s="419" t="e">
        <f>IF(Tabla46[[#This Row],[Tipos de Acciones]]="","",CONCATENATE(Tabla46[[#This Row],[POA]],".",Tabla46[[#This Row],[SRS]],".",Tabla46[[#This Row],[AREA]],".",Tabla46[[#This Row],[TIPO]]))</f>
        <v>#REF!</v>
      </c>
      <c r="C2453" s="419" t="e">
        <f>IF(Tabla46[[#This Row],[Tipos de Acciones]]="","",'Formulario PPGR1'!#REF!)</f>
        <v>#REF!</v>
      </c>
      <c r="D2453" s="419" t="e">
        <f>IF(Tabla46[[#This Row],[Tipos de Acciones]]="","",'Formulario PPGR1'!#REF!)</f>
        <v>#REF!</v>
      </c>
      <c r="E2453" s="419" t="e">
        <f>IF(Tabla46[[#This Row],[Tipos de Acciones]]="","",'Formulario PPGR1'!#REF!)</f>
        <v>#REF!</v>
      </c>
      <c r="F2453" s="419" t="e">
        <f>IF(Tabla46[[#This Row],[Tipos de Acciones]]="","",'Formulario PPGR1'!#REF!)</f>
        <v>#REF!</v>
      </c>
      <c r="G2453" s="416" t="s">
        <v>934</v>
      </c>
      <c r="H2453" s="416" t="s">
        <v>2209</v>
      </c>
      <c r="I2453" s="417" t="s">
        <v>2200</v>
      </c>
      <c r="J2453" s="416" t="s">
        <v>2248</v>
      </c>
      <c r="K2453" s="418" t="s">
        <v>2248</v>
      </c>
      <c r="L2453" s="416" t="s">
        <v>469</v>
      </c>
      <c r="M2453" s="316" t="s">
        <v>2361</v>
      </c>
      <c r="N2453" s="316" t="s">
        <v>1156</v>
      </c>
      <c r="O2453" s="415" t="s">
        <v>2200</v>
      </c>
      <c r="P2453" s="318" t="s">
        <v>1156</v>
      </c>
      <c r="Q2453" s="293" t="s">
        <v>2201</v>
      </c>
      <c r="R2453" s="293">
        <v>3</v>
      </c>
      <c r="S2453" s="517">
        <v>5000</v>
      </c>
      <c r="T2453" s="520" t="e">
        <f>+[1]!Tabla46[[#This Row],[Precio Unitario]]*[1]!Tabla46[[#This Row],[Cantidad de Insumos]]</f>
        <v>#REF!</v>
      </c>
      <c r="U2453" s="414">
        <v>265801</v>
      </c>
      <c r="V2453" s="328" t="s">
        <v>926</v>
      </c>
      <c r="W2453" s="420"/>
    </row>
    <row r="2454" spans="2:23" ht="18.75" hidden="1" customHeight="1" x14ac:dyDescent="0.2">
      <c r="B2454" s="419" t="e">
        <f>IF(Tabla46[[#This Row],[Tipos de Acciones]]="","",CONCATENATE(Tabla46[[#This Row],[POA]],".",Tabla46[[#This Row],[SRS]],".",Tabla46[[#This Row],[AREA]],".",Tabla46[[#This Row],[TIPO]]))</f>
        <v>#REF!</v>
      </c>
      <c r="C2454" s="419" t="e">
        <f>IF(Tabla46[[#This Row],[Tipos de Acciones]]="","",'Formulario PPGR1'!#REF!)</f>
        <v>#REF!</v>
      </c>
      <c r="D2454" s="419" t="e">
        <f>IF(Tabla46[[#This Row],[Tipos de Acciones]]="","",'Formulario PPGR1'!#REF!)</f>
        <v>#REF!</v>
      </c>
      <c r="E2454" s="419" t="e">
        <f>IF(Tabla46[[#This Row],[Tipos de Acciones]]="","",'Formulario PPGR1'!#REF!)</f>
        <v>#REF!</v>
      </c>
      <c r="F2454" s="419" t="e">
        <f>IF(Tabla46[[#This Row],[Tipos de Acciones]]="","",'Formulario PPGR1'!#REF!)</f>
        <v>#REF!</v>
      </c>
      <c r="G2454" s="416" t="s">
        <v>936</v>
      </c>
      <c r="H2454" s="416" t="s">
        <v>2206</v>
      </c>
      <c r="I2454" s="417" t="s">
        <v>2212</v>
      </c>
      <c r="J2454" s="416" t="s">
        <v>2212</v>
      </c>
      <c r="K2454" s="418" t="s">
        <v>2213</v>
      </c>
      <c r="L2454" s="416" t="s">
        <v>469</v>
      </c>
      <c r="M2454" s="316" t="s">
        <v>2362</v>
      </c>
      <c r="N2454" s="316" t="s">
        <v>1156</v>
      </c>
      <c r="O2454" s="415" t="s">
        <v>2200</v>
      </c>
      <c r="P2454" s="318" t="s">
        <v>1156</v>
      </c>
      <c r="Q2454" s="293" t="s">
        <v>2201</v>
      </c>
      <c r="R2454" s="293">
        <v>1</v>
      </c>
      <c r="S2454" s="517">
        <v>56050</v>
      </c>
      <c r="T2454" s="520" t="e">
        <f>+[1]!Tabla46[[#This Row],[Precio Unitario]]*[1]!Tabla46[[#This Row],[Cantidad de Insumos]]</f>
        <v>#REF!</v>
      </c>
      <c r="U2454" s="414">
        <v>261301</v>
      </c>
      <c r="V2454" s="328" t="s">
        <v>926</v>
      </c>
      <c r="W2454" s="420"/>
    </row>
    <row r="2455" spans="2:23" ht="18.75" hidden="1" customHeight="1" x14ac:dyDescent="0.2">
      <c r="B2455" s="419" t="e">
        <f>IF(Tabla46[[#This Row],[Tipos de Acciones]]="","",CONCATENATE(Tabla46[[#This Row],[POA]],".",Tabla46[[#This Row],[SRS]],".",Tabla46[[#This Row],[AREA]],".",Tabla46[[#This Row],[TIPO]]))</f>
        <v>#REF!</v>
      </c>
      <c r="C2455" s="419" t="e">
        <f>IF(Tabla46[[#This Row],[Tipos de Acciones]]="","",'Formulario PPGR1'!#REF!)</f>
        <v>#REF!</v>
      </c>
      <c r="D2455" s="419" t="e">
        <f>IF(Tabla46[[#This Row],[Tipos de Acciones]]="","",'Formulario PPGR1'!#REF!)</f>
        <v>#REF!</v>
      </c>
      <c r="E2455" s="419" t="e">
        <f>IF(Tabla46[[#This Row],[Tipos de Acciones]]="","",'Formulario PPGR1'!#REF!)</f>
        <v>#REF!</v>
      </c>
      <c r="F2455" s="419" t="e">
        <f>IF(Tabla46[[#This Row],[Tipos de Acciones]]="","",'Formulario PPGR1'!#REF!)</f>
        <v>#REF!</v>
      </c>
      <c r="G2455" s="416" t="s">
        <v>936</v>
      </c>
      <c r="H2455" s="416" t="s">
        <v>2221</v>
      </c>
      <c r="I2455" s="417" t="s">
        <v>2236</v>
      </c>
      <c r="J2455" s="416" t="s">
        <v>2236</v>
      </c>
      <c r="K2455" s="418" t="s">
        <v>2237</v>
      </c>
      <c r="L2455" s="416" t="s">
        <v>469</v>
      </c>
      <c r="M2455" s="316" t="s">
        <v>2362</v>
      </c>
      <c r="N2455" s="316" t="s">
        <v>1156</v>
      </c>
      <c r="O2455" s="415" t="s">
        <v>2200</v>
      </c>
      <c r="P2455" s="318" t="s">
        <v>1156</v>
      </c>
      <c r="Q2455" s="293" t="s">
        <v>2201</v>
      </c>
      <c r="R2455" s="293">
        <v>2</v>
      </c>
      <c r="S2455" s="517">
        <v>15733.33</v>
      </c>
      <c r="T2455" s="520" t="e">
        <f>+[1]!Tabla46[[#This Row],[Precio Unitario]]*[1]!Tabla46[[#This Row],[Cantidad de Insumos]]</f>
        <v>#REF!</v>
      </c>
      <c r="U2455" s="414">
        <v>239301</v>
      </c>
      <c r="V2455" s="328" t="s">
        <v>926</v>
      </c>
      <c r="W2455" s="420"/>
    </row>
    <row r="2456" spans="2:23" ht="18.75" hidden="1" customHeight="1" x14ac:dyDescent="0.2">
      <c r="B2456" s="419" t="e">
        <f>IF(Tabla46[[#This Row],[Tipos de Acciones]]="","",CONCATENATE(Tabla46[[#This Row],[POA]],".",Tabla46[[#This Row],[SRS]],".",Tabla46[[#This Row],[AREA]],".",Tabla46[[#This Row],[TIPO]]))</f>
        <v>#REF!</v>
      </c>
      <c r="C2456" s="419" t="e">
        <f>IF(Tabla46[[#This Row],[Tipos de Acciones]]="","",'Formulario PPGR1'!#REF!)</f>
        <v>#REF!</v>
      </c>
      <c r="D2456" s="419" t="e">
        <f>IF(Tabla46[[#This Row],[Tipos de Acciones]]="","",'Formulario PPGR1'!#REF!)</f>
        <v>#REF!</v>
      </c>
      <c r="E2456" s="419" t="e">
        <f>IF(Tabla46[[#This Row],[Tipos de Acciones]]="","",'Formulario PPGR1'!#REF!)</f>
        <v>#REF!</v>
      </c>
      <c r="F2456" s="419" t="e">
        <f>IF(Tabla46[[#This Row],[Tipos de Acciones]]="","",'Formulario PPGR1'!#REF!)</f>
        <v>#REF!</v>
      </c>
      <c r="G2456" s="416" t="s">
        <v>936</v>
      </c>
      <c r="H2456" s="416" t="s">
        <v>2221</v>
      </c>
      <c r="I2456" s="417" t="s">
        <v>2222</v>
      </c>
      <c r="J2456" s="416" t="s">
        <v>2222</v>
      </c>
      <c r="K2456" s="418" t="s">
        <v>2226</v>
      </c>
      <c r="L2456" s="416" t="s">
        <v>469</v>
      </c>
      <c r="M2456" s="316" t="s">
        <v>2362</v>
      </c>
      <c r="N2456" s="316" t="s">
        <v>1156</v>
      </c>
      <c r="O2456" s="415" t="s">
        <v>2200</v>
      </c>
      <c r="P2456" s="318" t="s">
        <v>1156</v>
      </c>
      <c r="Q2456" s="293" t="s">
        <v>2201</v>
      </c>
      <c r="R2456" s="293">
        <v>1</v>
      </c>
      <c r="S2456" s="517">
        <v>104465.4</v>
      </c>
      <c r="T2456" s="520" t="e">
        <f>+[1]!Tabla46[[#This Row],[Precio Unitario]]*[1]!Tabla46[[#This Row],[Cantidad de Insumos]]</f>
        <v>#REF!</v>
      </c>
      <c r="U2456" s="414">
        <v>239601</v>
      </c>
      <c r="V2456" s="328" t="s">
        <v>926</v>
      </c>
      <c r="W2456" s="420"/>
    </row>
    <row r="2457" spans="2:23" ht="18.75" hidden="1" customHeight="1" x14ac:dyDescent="0.2">
      <c r="B2457" s="419" t="e">
        <f>IF(Tabla46[[#This Row],[Tipos de Acciones]]="","",CONCATENATE(Tabla46[[#This Row],[POA]],".",Tabla46[[#This Row],[SRS]],".",Tabla46[[#This Row],[AREA]],".",Tabla46[[#This Row],[TIPO]]))</f>
        <v>#REF!</v>
      </c>
      <c r="C2457" s="419" t="e">
        <f>IF(Tabla46[[#This Row],[Tipos de Acciones]]="","",'Formulario PPGR1'!#REF!)</f>
        <v>#REF!</v>
      </c>
      <c r="D2457" s="419" t="e">
        <f>IF(Tabla46[[#This Row],[Tipos de Acciones]]="","",'Formulario PPGR1'!#REF!)</f>
        <v>#REF!</v>
      </c>
      <c r="E2457" s="419" t="e">
        <f>IF(Tabla46[[#This Row],[Tipos de Acciones]]="","",'Formulario PPGR1'!#REF!)</f>
        <v>#REF!</v>
      </c>
      <c r="F2457" s="419" t="e">
        <f>IF(Tabla46[[#This Row],[Tipos de Acciones]]="","",'Formulario PPGR1'!#REF!)</f>
        <v>#REF!</v>
      </c>
      <c r="G2457" s="416" t="s">
        <v>936</v>
      </c>
      <c r="H2457" s="416" t="s">
        <v>2218</v>
      </c>
      <c r="I2457" s="417" t="s">
        <v>2219</v>
      </c>
      <c r="J2457" s="416" t="s">
        <v>2219</v>
      </c>
      <c r="K2457" s="418" t="s">
        <v>2220</v>
      </c>
      <c r="L2457" s="416" t="s">
        <v>469</v>
      </c>
      <c r="M2457" s="316" t="s">
        <v>2362</v>
      </c>
      <c r="N2457" s="316" t="s">
        <v>1156</v>
      </c>
      <c r="O2457" s="415" t="s">
        <v>2200</v>
      </c>
      <c r="P2457" s="318" t="s">
        <v>1156</v>
      </c>
      <c r="Q2457" s="293" t="s">
        <v>2201</v>
      </c>
      <c r="R2457" s="293">
        <v>2</v>
      </c>
      <c r="S2457" s="517">
        <v>8600</v>
      </c>
      <c r="T2457" s="520" t="e">
        <f>+[1]!Tabla46[[#This Row],[Precio Unitario]]*[1]!Tabla46[[#This Row],[Cantidad de Insumos]]</f>
        <v>#REF!</v>
      </c>
      <c r="U2457" s="414">
        <v>239601</v>
      </c>
      <c r="V2457" s="328" t="s">
        <v>926</v>
      </c>
      <c r="W2457" s="420"/>
    </row>
    <row r="2458" spans="2:23" ht="18.75" hidden="1" customHeight="1" x14ac:dyDescent="0.2">
      <c r="B2458" s="419" t="e">
        <f>IF(Tabla46[[#This Row],[Tipos de Acciones]]="","",CONCATENATE(Tabla46[[#This Row],[POA]],".",Tabla46[[#This Row],[SRS]],".",Tabla46[[#This Row],[AREA]],".",Tabla46[[#This Row],[TIPO]]))</f>
        <v>#REF!</v>
      </c>
      <c r="C2458" s="419" t="e">
        <f>IF(Tabla46[[#This Row],[Tipos de Acciones]]="","",'Formulario PPGR1'!#REF!)</f>
        <v>#REF!</v>
      </c>
      <c r="D2458" s="419" t="e">
        <f>IF(Tabla46[[#This Row],[Tipos de Acciones]]="","",'Formulario PPGR1'!#REF!)</f>
        <v>#REF!</v>
      </c>
      <c r="E2458" s="419" t="e">
        <f>IF(Tabla46[[#This Row],[Tipos de Acciones]]="","",'Formulario PPGR1'!#REF!)</f>
        <v>#REF!</v>
      </c>
      <c r="F2458" s="419" t="e">
        <f>IF(Tabla46[[#This Row],[Tipos de Acciones]]="","",'Formulario PPGR1'!#REF!)</f>
        <v>#REF!</v>
      </c>
      <c r="G2458" s="416" t="s">
        <v>936</v>
      </c>
      <c r="H2458" s="416" t="s">
        <v>2221</v>
      </c>
      <c r="I2458" s="417" t="s">
        <v>2222</v>
      </c>
      <c r="J2458" s="416" t="s">
        <v>2222</v>
      </c>
      <c r="K2458" s="418" t="s">
        <v>2223</v>
      </c>
      <c r="L2458" s="416" t="s">
        <v>469</v>
      </c>
      <c r="M2458" s="316" t="s">
        <v>2362</v>
      </c>
      <c r="N2458" s="316" t="s">
        <v>1156</v>
      </c>
      <c r="O2458" s="415" t="s">
        <v>2200</v>
      </c>
      <c r="P2458" s="318" t="s">
        <v>1156</v>
      </c>
      <c r="Q2458" s="293" t="s">
        <v>2201</v>
      </c>
      <c r="R2458" s="293">
        <v>2</v>
      </c>
      <c r="S2458" s="517">
        <v>43660</v>
      </c>
      <c r="T2458" s="520" t="e">
        <f>+[1]!Tabla46[[#This Row],[Precio Unitario]]*[1]!Tabla46[[#This Row],[Cantidad de Insumos]]</f>
        <v>#REF!</v>
      </c>
      <c r="U2458" s="414">
        <v>261901</v>
      </c>
      <c r="V2458" s="328" t="s">
        <v>926</v>
      </c>
      <c r="W2458" s="420"/>
    </row>
    <row r="2459" spans="2:23" ht="18.75" hidden="1" customHeight="1" x14ac:dyDescent="0.2">
      <c r="B2459" s="419" t="e">
        <f>IF(Tabla46[[#This Row],[Tipos de Acciones]]="","",CONCATENATE(Tabla46[[#This Row],[POA]],".",Tabla46[[#This Row],[SRS]],".",Tabla46[[#This Row],[AREA]],".",Tabla46[[#This Row],[TIPO]]))</f>
        <v>#REF!</v>
      </c>
      <c r="C2459" s="419" t="e">
        <f>IF(Tabla46[[#This Row],[Tipos de Acciones]]="","",'Formulario PPGR1'!#REF!)</f>
        <v>#REF!</v>
      </c>
      <c r="D2459" s="419" t="e">
        <f>IF(Tabla46[[#This Row],[Tipos de Acciones]]="","",'Formulario PPGR1'!#REF!)</f>
        <v>#REF!</v>
      </c>
      <c r="E2459" s="419" t="e">
        <f>IF(Tabla46[[#This Row],[Tipos de Acciones]]="","",'Formulario PPGR1'!#REF!)</f>
        <v>#REF!</v>
      </c>
      <c r="F2459" s="419" t="e">
        <f>IF(Tabla46[[#This Row],[Tipos de Acciones]]="","",'Formulario PPGR1'!#REF!)</f>
        <v>#REF!</v>
      </c>
      <c r="G2459" s="416" t="s">
        <v>936</v>
      </c>
      <c r="H2459" s="416" t="s">
        <v>2221</v>
      </c>
      <c r="I2459" s="417" t="s">
        <v>2224</v>
      </c>
      <c r="J2459" s="416" t="s">
        <v>2224</v>
      </c>
      <c r="K2459" s="418" t="s">
        <v>2225</v>
      </c>
      <c r="L2459" s="416" t="s">
        <v>469</v>
      </c>
      <c r="M2459" s="316" t="s">
        <v>2362</v>
      </c>
      <c r="N2459" s="316" t="s">
        <v>1156</v>
      </c>
      <c r="O2459" s="415" t="s">
        <v>2200</v>
      </c>
      <c r="P2459" s="318" t="s">
        <v>1156</v>
      </c>
      <c r="Q2459" s="293" t="s">
        <v>2201</v>
      </c>
      <c r="R2459" s="293">
        <v>1</v>
      </c>
      <c r="S2459" s="517">
        <v>44333.33</v>
      </c>
      <c r="T2459" s="520" t="e">
        <f>+[1]!Tabla46[[#This Row],[Precio Unitario]]*[1]!Tabla46[[#This Row],[Cantidad de Insumos]]</f>
        <v>#REF!</v>
      </c>
      <c r="U2459" s="414">
        <v>239301</v>
      </c>
      <c r="V2459" s="328" t="s">
        <v>926</v>
      </c>
      <c r="W2459" s="420"/>
    </row>
    <row r="2460" spans="2:23" ht="18.75" hidden="1" customHeight="1" x14ac:dyDescent="0.2">
      <c r="B2460" s="419" t="e">
        <f>IF(Tabla46[[#This Row],[Tipos de Acciones]]="","",CONCATENATE(Tabla46[[#This Row],[POA]],".",Tabla46[[#This Row],[SRS]],".",Tabla46[[#This Row],[AREA]],".",Tabla46[[#This Row],[TIPO]]))</f>
        <v>#REF!</v>
      </c>
      <c r="C2460" s="419" t="e">
        <f>IF(Tabla46[[#This Row],[Tipos de Acciones]]="","",'Formulario PPGR1'!#REF!)</f>
        <v>#REF!</v>
      </c>
      <c r="D2460" s="419" t="e">
        <f>IF(Tabla46[[#This Row],[Tipos de Acciones]]="","",'Formulario PPGR1'!#REF!)</f>
        <v>#REF!</v>
      </c>
      <c r="E2460" s="419" t="e">
        <f>IF(Tabla46[[#This Row],[Tipos de Acciones]]="","",'Formulario PPGR1'!#REF!)</f>
        <v>#REF!</v>
      </c>
      <c r="F2460" s="419" t="e">
        <f>IF(Tabla46[[#This Row],[Tipos de Acciones]]="","",'Formulario PPGR1'!#REF!)</f>
        <v>#REF!</v>
      </c>
      <c r="G2460" s="416" t="s">
        <v>936</v>
      </c>
      <c r="H2460" s="416" t="s">
        <v>2221</v>
      </c>
      <c r="I2460" s="417" t="s">
        <v>2231</v>
      </c>
      <c r="J2460" s="416" t="s">
        <v>2231</v>
      </c>
      <c r="K2460" s="418" t="s">
        <v>2232</v>
      </c>
      <c r="L2460" s="416" t="s">
        <v>469</v>
      </c>
      <c r="M2460" s="316" t="s">
        <v>2362</v>
      </c>
      <c r="N2460" s="316" t="s">
        <v>1156</v>
      </c>
      <c r="O2460" s="415" t="s">
        <v>2200</v>
      </c>
      <c r="P2460" s="318" t="s">
        <v>1156</v>
      </c>
      <c r="Q2460" s="293" t="s">
        <v>2201</v>
      </c>
      <c r="R2460" s="293">
        <v>2</v>
      </c>
      <c r="S2460" s="517">
        <v>32099.97</v>
      </c>
      <c r="T2460" s="520" t="e">
        <f>+[1]!Tabla46[[#This Row],[Precio Unitario]]*[1]!Tabla46[[#This Row],[Cantidad de Insumos]]</f>
        <v>#REF!</v>
      </c>
      <c r="U2460" s="414">
        <v>239301</v>
      </c>
      <c r="V2460" s="328" t="s">
        <v>926</v>
      </c>
      <c r="W2460" s="420"/>
    </row>
    <row r="2461" spans="2:23" ht="18.75" hidden="1" customHeight="1" x14ac:dyDescent="0.2">
      <c r="B2461" s="419" t="e">
        <f>IF(Tabla46[[#This Row],[Tipos de Acciones]]="","",CONCATENATE(Tabla46[[#This Row],[POA]],".",Tabla46[[#This Row],[SRS]],".",Tabla46[[#This Row],[AREA]],".",Tabla46[[#This Row],[TIPO]]))</f>
        <v>#REF!</v>
      </c>
      <c r="C2461" s="419" t="e">
        <f>IF(Tabla46[[#This Row],[Tipos de Acciones]]="","",'Formulario PPGR1'!#REF!)</f>
        <v>#REF!</v>
      </c>
      <c r="D2461" s="419" t="e">
        <f>IF(Tabla46[[#This Row],[Tipos de Acciones]]="","",'Formulario PPGR1'!#REF!)</f>
        <v>#REF!</v>
      </c>
      <c r="E2461" s="419" t="e">
        <f>IF(Tabla46[[#This Row],[Tipos de Acciones]]="","",'Formulario PPGR1'!#REF!)</f>
        <v>#REF!</v>
      </c>
      <c r="F2461" s="419" t="e">
        <f>IF(Tabla46[[#This Row],[Tipos de Acciones]]="","",'Formulario PPGR1'!#REF!)</f>
        <v>#REF!</v>
      </c>
      <c r="G2461" s="416" t="s">
        <v>936</v>
      </c>
      <c r="H2461" s="416" t="s">
        <v>2221</v>
      </c>
      <c r="I2461" s="417" t="s">
        <v>2233</v>
      </c>
      <c r="J2461" s="416" t="s">
        <v>2234</v>
      </c>
      <c r="K2461" s="418" t="s">
        <v>2235</v>
      </c>
      <c r="L2461" s="416" t="s">
        <v>469</v>
      </c>
      <c r="M2461" s="316" t="s">
        <v>2362</v>
      </c>
      <c r="N2461" s="316" t="s">
        <v>1156</v>
      </c>
      <c r="O2461" s="415" t="s">
        <v>2200</v>
      </c>
      <c r="P2461" s="318" t="s">
        <v>1156</v>
      </c>
      <c r="Q2461" s="293" t="s">
        <v>2201</v>
      </c>
      <c r="R2461" s="293">
        <v>1</v>
      </c>
      <c r="S2461" s="517">
        <v>8270</v>
      </c>
      <c r="T2461" s="520" t="e">
        <f>+[1]!Tabla46[[#This Row],[Precio Unitario]]*[1]!Tabla46[[#This Row],[Cantidad de Insumos]]</f>
        <v>#REF!</v>
      </c>
      <c r="U2461" s="414">
        <v>239301</v>
      </c>
      <c r="V2461" s="328" t="s">
        <v>926</v>
      </c>
      <c r="W2461" s="420"/>
    </row>
    <row r="2462" spans="2:23" ht="18.75" hidden="1" customHeight="1" x14ac:dyDescent="0.2">
      <c r="B2462" s="419" t="e">
        <f>IF(Tabla46[[#This Row],[Tipos de Acciones]]="","",CONCATENATE(Tabla46[[#This Row],[POA]],".",Tabla46[[#This Row],[SRS]],".",Tabla46[[#This Row],[AREA]],".",Tabla46[[#This Row],[TIPO]]))</f>
        <v>#REF!</v>
      </c>
      <c r="C2462" s="419" t="e">
        <f>IF(Tabla46[[#This Row],[Tipos de Acciones]]="","",'Formulario PPGR1'!#REF!)</f>
        <v>#REF!</v>
      </c>
      <c r="D2462" s="419" t="e">
        <f>IF(Tabla46[[#This Row],[Tipos de Acciones]]="","",'Formulario PPGR1'!#REF!)</f>
        <v>#REF!</v>
      </c>
      <c r="E2462" s="419" t="e">
        <f>IF(Tabla46[[#This Row],[Tipos de Acciones]]="","",'Formulario PPGR1'!#REF!)</f>
        <v>#REF!</v>
      </c>
      <c r="F2462" s="419" t="e">
        <f>IF(Tabla46[[#This Row],[Tipos de Acciones]]="","",'Formulario PPGR1'!#REF!)</f>
        <v>#REF!</v>
      </c>
      <c r="G2462" s="416" t="s">
        <v>936</v>
      </c>
      <c r="H2462" s="416" t="s">
        <v>2221</v>
      </c>
      <c r="I2462" s="417" t="s">
        <v>2241</v>
      </c>
      <c r="J2462" s="416" t="s">
        <v>2241</v>
      </c>
      <c r="K2462" s="418" t="s">
        <v>2242</v>
      </c>
      <c r="L2462" s="416" t="s">
        <v>469</v>
      </c>
      <c r="M2462" s="316" t="s">
        <v>2362</v>
      </c>
      <c r="N2462" s="316" t="s">
        <v>1156</v>
      </c>
      <c r="O2462" s="415" t="s">
        <v>2200</v>
      </c>
      <c r="P2462" s="318" t="s">
        <v>1156</v>
      </c>
      <c r="Q2462" s="293" t="s">
        <v>2201</v>
      </c>
      <c r="R2462" s="293">
        <v>2</v>
      </c>
      <c r="S2462" s="517">
        <v>980</v>
      </c>
      <c r="T2462" s="520" t="e">
        <f>+[1]!Tabla46[[#This Row],[Precio Unitario]]*[1]!Tabla46[[#This Row],[Cantidad de Insumos]]</f>
        <v>#REF!</v>
      </c>
      <c r="U2462" s="414">
        <v>239301</v>
      </c>
      <c r="V2462" s="328" t="s">
        <v>926</v>
      </c>
      <c r="W2462" s="420"/>
    </row>
    <row r="2463" spans="2:23" ht="18.75" hidden="1" customHeight="1" x14ac:dyDescent="0.2">
      <c r="B2463" s="419" t="e">
        <f>IF(Tabla46[[#This Row],[Tipos de Acciones]]="","",CONCATENATE(Tabla46[[#This Row],[POA]],".",Tabla46[[#This Row],[SRS]],".",Tabla46[[#This Row],[AREA]],".",Tabla46[[#This Row],[TIPO]]))</f>
        <v>#REF!</v>
      </c>
      <c r="C2463" s="419" t="e">
        <f>IF(Tabla46[[#This Row],[Tipos de Acciones]]="","",'Formulario PPGR1'!#REF!)</f>
        <v>#REF!</v>
      </c>
      <c r="D2463" s="419" t="e">
        <f>IF(Tabla46[[#This Row],[Tipos de Acciones]]="","",'Formulario PPGR1'!#REF!)</f>
        <v>#REF!</v>
      </c>
      <c r="E2463" s="419" t="e">
        <f>IF(Tabla46[[#This Row],[Tipos de Acciones]]="","",'Formulario PPGR1'!#REF!)</f>
        <v>#REF!</v>
      </c>
      <c r="F2463" s="419" t="e">
        <f>IF(Tabla46[[#This Row],[Tipos de Acciones]]="","",'Formulario PPGR1'!#REF!)</f>
        <v>#REF!</v>
      </c>
      <c r="G2463" s="416" t="s">
        <v>936</v>
      </c>
      <c r="H2463" s="416" t="s">
        <v>2221</v>
      </c>
      <c r="I2463" s="417" t="s">
        <v>2241</v>
      </c>
      <c r="J2463" s="416" t="s">
        <v>2241</v>
      </c>
      <c r="K2463" s="418" t="s">
        <v>2243</v>
      </c>
      <c r="L2463" s="416" t="s">
        <v>469</v>
      </c>
      <c r="M2463" s="316" t="s">
        <v>2362</v>
      </c>
      <c r="N2463" s="316" t="s">
        <v>1156</v>
      </c>
      <c r="O2463" s="415" t="s">
        <v>2200</v>
      </c>
      <c r="P2463" s="318" t="s">
        <v>1156</v>
      </c>
      <c r="Q2463" s="293" t="s">
        <v>2201</v>
      </c>
      <c r="R2463" s="293">
        <v>2</v>
      </c>
      <c r="S2463" s="517">
        <v>3520</v>
      </c>
      <c r="T2463" s="520" t="e">
        <f>+[1]!Tabla46[[#This Row],[Precio Unitario]]*[1]!Tabla46[[#This Row],[Cantidad de Insumos]]</f>
        <v>#REF!</v>
      </c>
      <c r="U2463" s="414">
        <v>239301</v>
      </c>
      <c r="V2463" s="328" t="s">
        <v>926</v>
      </c>
      <c r="W2463" s="420"/>
    </row>
    <row r="2464" spans="2:23" ht="18.75" hidden="1" customHeight="1" x14ac:dyDescent="0.2">
      <c r="B2464" s="419" t="e">
        <f>IF(Tabla46[[#This Row],[Tipos de Acciones]]="","",CONCATENATE(Tabla46[[#This Row],[POA]],".",Tabla46[[#This Row],[SRS]],".",Tabla46[[#This Row],[AREA]],".",Tabla46[[#This Row],[TIPO]]))</f>
        <v>#REF!</v>
      </c>
      <c r="C2464" s="419" t="e">
        <f>IF(Tabla46[[#This Row],[Tipos de Acciones]]="","",'Formulario PPGR1'!#REF!)</f>
        <v>#REF!</v>
      </c>
      <c r="D2464" s="419" t="e">
        <f>IF(Tabla46[[#This Row],[Tipos de Acciones]]="","",'Formulario PPGR1'!#REF!)</f>
        <v>#REF!</v>
      </c>
      <c r="E2464" s="419" t="e">
        <f>IF(Tabla46[[#This Row],[Tipos de Acciones]]="","",'Formulario PPGR1'!#REF!)</f>
        <v>#REF!</v>
      </c>
      <c r="F2464" s="419" t="e">
        <f>IF(Tabla46[[#This Row],[Tipos de Acciones]]="","",'Formulario PPGR1'!#REF!)</f>
        <v>#REF!</v>
      </c>
      <c r="G2464" s="416" t="s">
        <v>936</v>
      </c>
      <c r="H2464" s="416" t="s">
        <v>2221</v>
      </c>
      <c r="I2464" s="417" t="s">
        <v>2236</v>
      </c>
      <c r="J2464" s="416" t="s">
        <v>2236</v>
      </c>
      <c r="K2464" s="418" t="s">
        <v>2239</v>
      </c>
      <c r="L2464" s="416" t="s">
        <v>469</v>
      </c>
      <c r="M2464" s="316" t="s">
        <v>2362</v>
      </c>
      <c r="N2464" s="316" t="s">
        <v>1156</v>
      </c>
      <c r="O2464" s="415" t="s">
        <v>2200</v>
      </c>
      <c r="P2464" s="318" t="s">
        <v>1156</v>
      </c>
      <c r="Q2464" s="293" t="s">
        <v>2201</v>
      </c>
      <c r="R2464" s="293">
        <v>2</v>
      </c>
      <c r="S2464" s="517">
        <v>15733.33</v>
      </c>
      <c r="T2464" s="520" t="e">
        <f>+[1]!Tabla46[[#This Row],[Precio Unitario]]*[1]!Tabla46[[#This Row],[Cantidad de Insumos]]</f>
        <v>#REF!</v>
      </c>
      <c r="U2464" s="414">
        <v>239301</v>
      </c>
      <c r="V2464" s="328" t="s">
        <v>926</v>
      </c>
      <c r="W2464" s="420"/>
    </row>
    <row r="2465" spans="2:23" ht="18.75" hidden="1" customHeight="1" x14ac:dyDescent="0.2">
      <c r="B2465" s="419" t="e">
        <f>IF(Tabla46[[#This Row],[Tipos de Acciones]]="","",CONCATENATE(Tabla46[[#This Row],[POA]],".",Tabla46[[#This Row],[SRS]],".",Tabla46[[#This Row],[AREA]],".",Tabla46[[#This Row],[TIPO]]))</f>
        <v>#REF!</v>
      </c>
      <c r="C2465" s="419" t="e">
        <f>IF(Tabla46[[#This Row],[Tipos de Acciones]]="","",'Formulario PPGR1'!#REF!)</f>
        <v>#REF!</v>
      </c>
      <c r="D2465" s="419" t="e">
        <f>IF(Tabla46[[#This Row],[Tipos de Acciones]]="","",'Formulario PPGR1'!#REF!)</f>
        <v>#REF!</v>
      </c>
      <c r="E2465" s="419" t="e">
        <f>IF(Tabla46[[#This Row],[Tipos de Acciones]]="","",'Formulario PPGR1'!#REF!)</f>
        <v>#REF!</v>
      </c>
      <c r="F2465" s="419" t="e">
        <f>IF(Tabla46[[#This Row],[Tipos de Acciones]]="","",'Formulario PPGR1'!#REF!)</f>
        <v>#REF!</v>
      </c>
      <c r="G2465" s="416" t="s">
        <v>936</v>
      </c>
      <c r="H2465" s="416" t="s">
        <v>2221</v>
      </c>
      <c r="I2465" s="417" t="s">
        <v>2236</v>
      </c>
      <c r="J2465" s="416" t="s">
        <v>2236</v>
      </c>
      <c r="K2465" s="418" t="s">
        <v>2240</v>
      </c>
      <c r="L2465" s="416" t="s">
        <v>469</v>
      </c>
      <c r="M2465" s="316" t="s">
        <v>2362</v>
      </c>
      <c r="N2465" s="316" t="s">
        <v>1156</v>
      </c>
      <c r="O2465" s="415" t="s">
        <v>2200</v>
      </c>
      <c r="P2465" s="318" t="s">
        <v>1156</v>
      </c>
      <c r="Q2465" s="293" t="s">
        <v>2201</v>
      </c>
      <c r="R2465" s="293">
        <v>2</v>
      </c>
      <c r="S2465" s="517">
        <v>4500</v>
      </c>
      <c r="T2465" s="520" t="e">
        <f>+[1]!Tabla46[[#This Row],[Precio Unitario]]*[1]!Tabla46[[#This Row],[Cantidad de Insumos]]</f>
        <v>#REF!</v>
      </c>
      <c r="U2465" s="414">
        <v>239301</v>
      </c>
      <c r="V2465" s="328" t="s">
        <v>926</v>
      </c>
      <c r="W2465" s="420"/>
    </row>
    <row r="2466" spans="2:23" ht="18.75" hidden="1" customHeight="1" x14ac:dyDescent="0.2">
      <c r="B2466" s="419" t="e">
        <f>IF(Tabla46[[#This Row],[Tipos de Acciones]]="","",CONCATENATE(Tabla46[[#This Row],[POA]],".",Tabla46[[#This Row],[SRS]],".",Tabla46[[#This Row],[AREA]],".",Tabla46[[#This Row],[TIPO]]))</f>
        <v>#REF!</v>
      </c>
      <c r="C2466" s="419" t="e">
        <f>IF(Tabla46[[#This Row],[Tipos de Acciones]]="","",'Formulario PPGR1'!#REF!)</f>
        <v>#REF!</v>
      </c>
      <c r="D2466" s="419" t="e">
        <f>IF(Tabla46[[#This Row],[Tipos de Acciones]]="","",'Formulario PPGR1'!#REF!)</f>
        <v>#REF!</v>
      </c>
      <c r="E2466" s="419" t="e">
        <f>IF(Tabla46[[#This Row],[Tipos de Acciones]]="","",'Formulario PPGR1'!#REF!)</f>
        <v>#REF!</v>
      </c>
      <c r="F2466" s="419" t="e">
        <f>IF(Tabla46[[#This Row],[Tipos de Acciones]]="","",'Formulario PPGR1'!#REF!)</f>
        <v>#REF!</v>
      </c>
      <c r="G2466" s="416" t="s">
        <v>936</v>
      </c>
      <c r="H2466" s="416" t="s">
        <v>2209</v>
      </c>
      <c r="I2466" s="417" t="s">
        <v>2200</v>
      </c>
      <c r="J2466" s="416" t="s">
        <v>2248</v>
      </c>
      <c r="K2466" s="418" t="s">
        <v>2248</v>
      </c>
      <c r="L2466" s="416" t="s">
        <v>469</v>
      </c>
      <c r="M2466" s="316" t="s">
        <v>2362</v>
      </c>
      <c r="N2466" s="316" t="s">
        <v>1156</v>
      </c>
      <c r="O2466" s="415" t="s">
        <v>2200</v>
      </c>
      <c r="P2466" s="318" t="s">
        <v>1156</v>
      </c>
      <c r="Q2466" s="293" t="s">
        <v>2201</v>
      </c>
      <c r="R2466" s="293">
        <v>1</v>
      </c>
      <c r="S2466" s="517">
        <v>30000</v>
      </c>
      <c r="T2466" s="520" t="e">
        <f>+[1]!Tabla46[[#This Row],[Precio Unitario]]*[1]!Tabla46[[#This Row],[Cantidad de Insumos]]</f>
        <v>#REF!</v>
      </c>
      <c r="U2466" s="414">
        <v>265801</v>
      </c>
      <c r="V2466" s="328" t="s">
        <v>926</v>
      </c>
      <c r="W2466" s="420"/>
    </row>
    <row r="2467" spans="2:23" ht="18.75" hidden="1" customHeight="1" x14ac:dyDescent="0.2">
      <c r="B2467" s="419" t="e">
        <f>IF(Tabla46[[#This Row],[Tipos de Acciones]]="","",CONCATENATE(Tabla46[[#This Row],[POA]],".",Tabla46[[#This Row],[SRS]],".",Tabla46[[#This Row],[AREA]],".",Tabla46[[#This Row],[TIPO]]))</f>
        <v>#REF!</v>
      </c>
      <c r="C2467" s="419" t="e">
        <f>IF(Tabla46[[#This Row],[Tipos de Acciones]]="","",'Formulario PPGR1'!#REF!)</f>
        <v>#REF!</v>
      </c>
      <c r="D2467" s="419" t="e">
        <f>IF(Tabla46[[#This Row],[Tipos de Acciones]]="","",'Formulario PPGR1'!#REF!)</f>
        <v>#REF!</v>
      </c>
      <c r="E2467" s="419" t="e">
        <f>IF(Tabla46[[#This Row],[Tipos de Acciones]]="","",'Formulario PPGR1'!#REF!)</f>
        <v>#REF!</v>
      </c>
      <c r="F2467" s="419" t="e">
        <f>IF(Tabla46[[#This Row],[Tipos de Acciones]]="","",'Formulario PPGR1'!#REF!)</f>
        <v>#REF!</v>
      </c>
      <c r="G2467" s="416" t="s">
        <v>934</v>
      </c>
      <c r="H2467" s="416" t="s">
        <v>2209</v>
      </c>
      <c r="I2467" s="417" t="s">
        <v>2200</v>
      </c>
      <c r="J2467" s="416" t="s">
        <v>2248</v>
      </c>
      <c r="K2467" s="418" t="s">
        <v>2248</v>
      </c>
      <c r="L2467" s="416" t="s">
        <v>469</v>
      </c>
      <c r="M2467" s="316" t="s">
        <v>2362</v>
      </c>
      <c r="N2467" s="316" t="s">
        <v>1156</v>
      </c>
      <c r="O2467" s="415" t="s">
        <v>2200</v>
      </c>
      <c r="P2467" s="318" t="s">
        <v>1156</v>
      </c>
      <c r="Q2467" s="293" t="s">
        <v>2201</v>
      </c>
      <c r="R2467" s="293">
        <v>3</v>
      </c>
      <c r="S2467" s="517">
        <v>5000</v>
      </c>
      <c r="T2467" s="520" t="e">
        <f>+[1]!Tabla46[[#This Row],[Precio Unitario]]*[1]!Tabla46[[#This Row],[Cantidad de Insumos]]</f>
        <v>#REF!</v>
      </c>
      <c r="U2467" s="414">
        <v>265801</v>
      </c>
      <c r="V2467" s="328" t="s">
        <v>926</v>
      </c>
      <c r="W2467" s="420"/>
    </row>
    <row r="2468" spans="2:23" ht="18.75" hidden="1" customHeight="1" x14ac:dyDescent="0.2">
      <c r="B2468" s="419" t="e">
        <f>IF(Tabla46[[#This Row],[Tipos de Acciones]]="","",CONCATENATE(Tabla46[[#This Row],[POA]],".",Tabla46[[#This Row],[SRS]],".",Tabla46[[#This Row],[AREA]],".",Tabla46[[#This Row],[TIPO]]))</f>
        <v>#REF!</v>
      </c>
      <c r="C2468" s="419" t="e">
        <f>IF(Tabla46[[#This Row],[Tipos de Acciones]]="","",'Formulario PPGR1'!#REF!)</f>
        <v>#REF!</v>
      </c>
      <c r="D2468" s="419" t="e">
        <f>IF(Tabla46[[#This Row],[Tipos de Acciones]]="","",'Formulario PPGR1'!#REF!)</f>
        <v>#REF!</v>
      </c>
      <c r="E2468" s="419" t="e">
        <f>IF(Tabla46[[#This Row],[Tipos de Acciones]]="","",'Formulario PPGR1'!#REF!)</f>
        <v>#REF!</v>
      </c>
      <c r="F2468" s="419" t="e">
        <f>IF(Tabla46[[#This Row],[Tipos de Acciones]]="","",'Formulario PPGR1'!#REF!)</f>
        <v>#REF!</v>
      </c>
      <c r="G2468" s="416" t="s">
        <v>936</v>
      </c>
      <c r="H2468" s="416" t="s">
        <v>2221</v>
      </c>
      <c r="I2468" s="417" t="s">
        <v>2244</v>
      </c>
      <c r="J2468" s="416" t="s">
        <v>2244</v>
      </c>
      <c r="K2468" s="418" t="s">
        <v>2245</v>
      </c>
      <c r="L2468" s="416" t="s">
        <v>469</v>
      </c>
      <c r="M2468" s="316" t="s">
        <v>2362</v>
      </c>
      <c r="N2468" s="316" t="s">
        <v>1156</v>
      </c>
      <c r="O2468" s="415" t="s">
        <v>2200</v>
      </c>
      <c r="P2468" s="318" t="s">
        <v>1156</v>
      </c>
      <c r="Q2468" s="293" t="s">
        <v>2201</v>
      </c>
      <c r="R2468" s="293">
        <v>1</v>
      </c>
      <c r="S2468" s="517">
        <v>14666.65</v>
      </c>
      <c r="T2468" s="520" t="e">
        <f>+[1]!Tabla46[[#This Row],[Precio Unitario]]*[1]!Tabla46[[#This Row],[Cantidad de Insumos]]</f>
        <v>#REF!</v>
      </c>
      <c r="U2468" s="414">
        <v>239601</v>
      </c>
      <c r="V2468" s="328" t="s">
        <v>926</v>
      </c>
      <c r="W2468" s="420"/>
    </row>
    <row r="2469" spans="2:23" ht="18.75" hidden="1" customHeight="1" x14ac:dyDescent="0.2">
      <c r="B2469" s="419" t="e">
        <f>IF(Tabla46[[#This Row],[Tipos de Acciones]]="","",CONCATENATE(Tabla46[[#This Row],[POA]],".",Tabla46[[#This Row],[SRS]],".",Tabla46[[#This Row],[AREA]],".",Tabla46[[#This Row],[TIPO]]))</f>
        <v>#REF!</v>
      </c>
      <c r="C2469" s="419" t="e">
        <f>IF(Tabla46[[#This Row],[Tipos de Acciones]]="","",'Formulario PPGR1'!#REF!)</f>
        <v>#REF!</v>
      </c>
      <c r="D2469" s="419" t="e">
        <f>IF(Tabla46[[#This Row],[Tipos de Acciones]]="","",'Formulario PPGR1'!#REF!)</f>
        <v>#REF!</v>
      </c>
      <c r="E2469" s="419" t="e">
        <f>IF(Tabla46[[#This Row],[Tipos de Acciones]]="","",'Formulario PPGR1'!#REF!)</f>
        <v>#REF!</v>
      </c>
      <c r="F2469" s="419" t="e">
        <f>IF(Tabla46[[#This Row],[Tipos de Acciones]]="","",'Formulario PPGR1'!#REF!)</f>
        <v>#REF!</v>
      </c>
      <c r="G2469" s="416" t="s">
        <v>936</v>
      </c>
      <c r="H2469" s="416" t="s">
        <v>2221</v>
      </c>
      <c r="I2469" s="417" t="s">
        <v>2246</v>
      </c>
      <c r="J2469" s="416" t="s">
        <v>2246</v>
      </c>
      <c r="K2469" s="418" t="s">
        <v>2247</v>
      </c>
      <c r="L2469" s="416" t="s">
        <v>469</v>
      </c>
      <c r="M2469" s="316" t="s">
        <v>2362</v>
      </c>
      <c r="N2469" s="316" t="s">
        <v>1156</v>
      </c>
      <c r="O2469" s="415" t="s">
        <v>2200</v>
      </c>
      <c r="P2469" s="318" t="s">
        <v>1156</v>
      </c>
      <c r="Q2469" s="293" t="s">
        <v>2201</v>
      </c>
      <c r="R2469" s="293">
        <v>1</v>
      </c>
      <c r="S2469" s="517">
        <v>257712</v>
      </c>
      <c r="T2469" s="520" t="e">
        <f>+[1]!Tabla46[[#This Row],[Precio Unitario]]*[1]!Tabla46[[#This Row],[Cantidad de Insumos]]</f>
        <v>#REF!</v>
      </c>
      <c r="U2469" s="414">
        <v>261401</v>
      </c>
      <c r="V2469" s="328" t="s">
        <v>926</v>
      </c>
      <c r="W2469" s="420"/>
    </row>
    <row r="2470" spans="2:23" ht="18.75" hidden="1" customHeight="1" x14ac:dyDescent="0.2">
      <c r="B2470" s="419" t="e">
        <f>IF(Tabla46[[#This Row],[Tipos de Acciones]]="","",CONCATENATE(Tabla46[[#This Row],[POA]],".",Tabla46[[#This Row],[SRS]],".",Tabla46[[#This Row],[AREA]],".",Tabla46[[#This Row],[TIPO]]))</f>
        <v>#REF!</v>
      </c>
      <c r="C2470" s="419" t="e">
        <f>IF(Tabla46[[#This Row],[Tipos de Acciones]]="","",'Formulario PPGR1'!#REF!)</f>
        <v>#REF!</v>
      </c>
      <c r="D2470" s="419" t="e">
        <f>IF(Tabla46[[#This Row],[Tipos de Acciones]]="","",'Formulario PPGR1'!#REF!)</f>
        <v>#REF!</v>
      </c>
      <c r="E2470" s="419" t="e">
        <f>IF(Tabla46[[#This Row],[Tipos de Acciones]]="","",'Formulario PPGR1'!#REF!)</f>
        <v>#REF!</v>
      </c>
      <c r="F2470" s="419" t="e">
        <f>IF(Tabla46[[#This Row],[Tipos de Acciones]]="","",'Formulario PPGR1'!#REF!)</f>
        <v>#REF!</v>
      </c>
      <c r="G2470" s="416" t="s">
        <v>936</v>
      </c>
      <c r="H2470" s="416" t="s">
        <v>2221</v>
      </c>
      <c r="I2470" s="417" t="s">
        <v>2236</v>
      </c>
      <c r="J2470" s="416" t="s">
        <v>2236</v>
      </c>
      <c r="K2470" s="418" t="s">
        <v>2238</v>
      </c>
      <c r="L2470" s="416" t="s">
        <v>469</v>
      </c>
      <c r="M2470" s="316" t="s">
        <v>2362</v>
      </c>
      <c r="N2470" s="316" t="s">
        <v>1156</v>
      </c>
      <c r="O2470" s="415" t="s">
        <v>2200</v>
      </c>
      <c r="P2470" s="318" t="s">
        <v>1156</v>
      </c>
      <c r="Q2470" s="293" t="s">
        <v>2201</v>
      </c>
      <c r="R2470" s="293">
        <v>2</v>
      </c>
      <c r="S2470" s="517">
        <v>4500</v>
      </c>
      <c r="T2470" s="520" t="e">
        <f>+[1]!Tabla46[[#This Row],[Precio Unitario]]*[1]!Tabla46[[#This Row],[Cantidad de Insumos]]</f>
        <v>#REF!</v>
      </c>
      <c r="U2470" s="414">
        <v>239301</v>
      </c>
      <c r="V2470" s="328" t="s">
        <v>926</v>
      </c>
      <c r="W2470" s="420"/>
    </row>
    <row r="2471" spans="2:23" ht="18.75" hidden="1" customHeight="1" x14ac:dyDescent="0.2">
      <c r="B2471" s="419" t="e">
        <f>IF(Tabla46[[#This Row],[Tipos de Acciones]]="","",CONCATENATE(Tabla46[[#This Row],[POA]],".",Tabla46[[#This Row],[SRS]],".",Tabla46[[#This Row],[AREA]],".",Tabla46[[#This Row],[TIPO]]))</f>
        <v>#REF!</v>
      </c>
      <c r="C2471" s="419" t="e">
        <f>IF(Tabla46[[#This Row],[Tipos de Acciones]]="","",'Formulario PPGR1'!#REF!)</f>
        <v>#REF!</v>
      </c>
      <c r="D2471" s="419" t="e">
        <f>IF(Tabla46[[#This Row],[Tipos de Acciones]]="","",'Formulario PPGR1'!#REF!)</f>
        <v>#REF!</v>
      </c>
      <c r="E2471" s="419" t="e">
        <f>IF(Tabla46[[#This Row],[Tipos de Acciones]]="","",'Formulario PPGR1'!#REF!)</f>
        <v>#REF!</v>
      </c>
      <c r="F2471" s="419" t="e">
        <f>IF(Tabla46[[#This Row],[Tipos de Acciones]]="","",'Formulario PPGR1'!#REF!)</f>
        <v>#REF!</v>
      </c>
      <c r="G2471" s="416" t="s">
        <v>936</v>
      </c>
      <c r="H2471" s="416" t="s">
        <v>2221</v>
      </c>
      <c r="I2471" s="417" t="s">
        <v>2227</v>
      </c>
      <c r="J2471" s="416" t="s">
        <v>2227</v>
      </c>
      <c r="K2471" s="418" t="s">
        <v>2228</v>
      </c>
      <c r="L2471" s="416" t="s">
        <v>469</v>
      </c>
      <c r="M2471" s="316" t="s">
        <v>2362</v>
      </c>
      <c r="N2471" s="316" t="s">
        <v>1156</v>
      </c>
      <c r="O2471" s="415" t="s">
        <v>2200</v>
      </c>
      <c r="P2471" s="318" t="s">
        <v>1156</v>
      </c>
      <c r="Q2471" s="293" t="s">
        <v>2201</v>
      </c>
      <c r="R2471" s="293">
        <v>1</v>
      </c>
      <c r="S2471" s="517">
        <v>12836.04</v>
      </c>
      <c r="T2471" s="520" t="e">
        <f>+[1]!Tabla46[[#This Row],[Precio Unitario]]*[1]!Tabla46[[#This Row],[Cantidad de Insumos]]</f>
        <v>#REF!</v>
      </c>
      <c r="U2471" s="414">
        <v>239301</v>
      </c>
      <c r="V2471" s="328" t="s">
        <v>926</v>
      </c>
      <c r="W2471" s="420"/>
    </row>
    <row r="2472" spans="2:23" ht="18.75" customHeight="1" x14ac:dyDescent="0.2">
      <c r="B2472" s="419" t="e">
        <f>IF(Tabla46[[#This Row],[Tipos de Acciones]]="","",CONCATENATE(Tabla46[[#This Row],[POA]],".",Tabla46[[#This Row],[SRS]],".",Tabla46[[#This Row],[AREA]],".",Tabla46[[#This Row],[TIPO]]))</f>
        <v>#REF!</v>
      </c>
      <c r="C2472" s="419" t="e">
        <f>IF(Tabla46[[#This Row],[Tipos de Acciones]]="","",'Formulario PPGR1'!#REF!)</f>
        <v>#REF!</v>
      </c>
      <c r="D2472" s="419" t="e">
        <f>IF(Tabla46[[#This Row],[Tipos de Acciones]]="","",'Formulario PPGR1'!#REF!)</f>
        <v>#REF!</v>
      </c>
      <c r="E2472" s="419" t="e">
        <f>IF(Tabla46[[#This Row],[Tipos de Acciones]]="","",'Formulario PPGR1'!#REF!)</f>
        <v>#REF!</v>
      </c>
      <c r="F2472" s="419" t="e">
        <f>IF(Tabla46[[#This Row],[Tipos de Acciones]]="","",'Formulario PPGR1'!#REF!)</f>
        <v>#REF!</v>
      </c>
      <c r="G2472" s="416" t="s">
        <v>936</v>
      </c>
      <c r="H2472" s="416" t="s">
        <v>2221</v>
      </c>
      <c r="I2472" s="417" t="s">
        <v>2229</v>
      </c>
      <c r="J2472" s="416" t="s">
        <v>2229</v>
      </c>
      <c r="K2472" s="418" t="s">
        <v>2230</v>
      </c>
      <c r="L2472" s="416" t="s">
        <v>469</v>
      </c>
      <c r="M2472" s="316" t="s">
        <v>2362</v>
      </c>
      <c r="N2472" s="316" t="s">
        <v>1156</v>
      </c>
      <c r="O2472" s="415" t="s">
        <v>2200</v>
      </c>
      <c r="P2472" s="318" t="s">
        <v>1156</v>
      </c>
      <c r="Q2472" s="293" t="s">
        <v>2201</v>
      </c>
      <c r="R2472" s="293">
        <v>1</v>
      </c>
      <c r="S2472" s="517">
        <v>180000</v>
      </c>
      <c r="T2472" s="520" t="e">
        <f>+[1]!Tabla46[[#This Row],[Precio Unitario]]*[1]!Tabla46[[#This Row],[Cantidad de Insumos]]</f>
        <v>#REF!</v>
      </c>
      <c r="U2472" s="414">
        <v>263101</v>
      </c>
      <c r="V2472" s="328" t="s">
        <v>926</v>
      </c>
      <c r="W2472" s="420"/>
    </row>
    <row r="2473" spans="2:23" ht="18.75" hidden="1" customHeight="1" x14ac:dyDescent="0.2">
      <c r="B2473" s="419" t="e">
        <f>IF(Tabla46[[#This Row],[Tipos de Acciones]]="","",CONCATENATE(Tabla46[[#This Row],[POA]],".",Tabla46[[#This Row],[SRS]],".",Tabla46[[#This Row],[AREA]],".",Tabla46[[#This Row],[TIPO]]))</f>
        <v>#REF!</v>
      </c>
      <c r="C2473" s="419" t="e">
        <f>IF(Tabla46[[#This Row],[Tipos de Acciones]]="","",'Formulario PPGR1'!#REF!)</f>
        <v>#REF!</v>
      </c>
      <c r="D2473" s="419" t="e">
        <f>IF(Tabla46[[#This Row],[Tipos de Acciones]]="","",'Formulario PPGR1'!#REF!)</f>
        <v>#REF!</v>
      </c>
      <c r="E2473" s="419" t="e">
        <f>IF(Tabla46[[#This Row],[Tipos de Acciones]]="","",'Formulario PPGR1'!#REF!)</f>
        <v>#REF!</v>
      </c>
      <c r="F2473" s="419" t="e">
        <f>IF(Tabla46[[#This Row],[Tipos de Acciones]]="","",'Formulario PPGR1'!#REF!)</f>
        <v>#REF!</v>
      </c>
      <c r="G2473" s="416" t="s">
        <v>934</v>
      </c>
      <c r="H2473" s="416" t="s">
        <v>2206</v>
      </c>
      <c r="I2473" s="417" t="s">
        <v>2212</v>
      </c>
      <c r="J2473" s="416" t="s">
        <v>2212</v>
      </c>
      <c r="K2473" s="418" t="s">
        <v>2213</v>
      </c>
      <c r="L2473" s="416" t="s">
        <v>469</v>
      </c>
      <c r="M2473" s="316" t="s">
        <v>2362</v>
      </c>
      <c r="N2473" s="316" t="s">
        <v>1156</v>
      </c>
      <c r="O2473" s="415" t="s">
        <v>2200</v>
      </c>
      <c r="P2473" s="318" t="s">
        <v>1156</v>
      </c>
      <c r="Q2473" s="293" t="s">
        <v>2201</v>
      </c>
      <c r="R2473" s="293">
        <v>3</v>
      </c>
      <c r="S2473" s="517">
        <v>5000</v>
      </c>
      <c r="T2473" s="520" t="e">
        <f>+[1]!Tabla46[[#This Row],[Precio Unitario]]*[1]!Tabla46[[#This Row],[Cantidad de Insumos]]</f>
        <v>#REF!</v>
      </c>
      <c r="U2473" s="414">
        <v>261301</v>
      </c>
      <c r="V2473" s="328" t="s">
        <v>926</v>
      </c>
      <c r="W2473" s="420"/>
    </row>
    <row r="2474" spans="2:23" ht="18.75" hidden="1" customHeight="1" x14ac:dyDescent="0.2">
      <c r="B2474" s="419" t="e">
        <f>IF(Tabla46[[#This Row],[Tipos de Acciones]]="","",CONCATENATE(Tabla46[[#This Row],[POA]],".",Tabla46[[#This Row],[SRS]],".",Tabla46[[#This Row],[AREA]],".",Tabla46[[#This Row],[TIPO]]))</f>
        <v>#REF!</v>
      </c>
      <c r="C2474" s="419" t="e">
        <f>IF(Tabla46[[#This Row],[Tipos de Acciones]]="","",'Formulario PPGR1'!#REF!)</f>
        <v>#REF!</v>
      </c>
      <c r="D2474" s="419" t="e">
        <f>IF(Tabla46[[#This Row],[Tipos de Acciones]]="","",'Formulario PPGR1'!#REF!)</f>
        <v>#REF!</v>
      </c>
      <c r="E2474" s="419" t="e">
        <f>IF(Tabla46[[#This Row],[Tipos de Acciones]]="","",'Formulario PPGR1'!#REF!)</f>
        <v>#REF!</v>
      </c>
      <c r="F2474" s="419" t="e">
        <f>IF(Tabla46[[#This Row],[Tipos de Acciones]]="","",'Formulario PPGR1'!#REF!)</f>
        <v>#REF!</v>
      </c>
      <c r="G2474" s="416" t="s">
        <v>936</v>
      </c>
      <c r="H2474" s="416" t="s">
        <v>2215</v>
      </c>
      <c r="I2474" s="417" t="s">
        <v>2216</v>
      </c>
      <c r="J2474" s="416" t="s">
        <v>2216</v>
      </c>
      <c r="K2474" s="418" t="s">
        <v>2217</v>
      </c>
      <c r="L2474" s="416" t="s">
        <v>469</v>
      </c>
      <c r="M2474" s="316" t="s">
        <v>2362</v>
      </c>
      <c r="N2474" s="316" t="s">
        <v>1156</v>
      </c>
      <c r="O2474" s="415" t="s">
        <v>2200</v>
      </c>
      <c r="P2474" s="318" t="s">
        <v>1156</v>
      </c>
      <c r="Q2474" s="293" t="s">
        <v>2201</v>
      </c>
      <c r="R2474" s="293">
        <v>1</v>
      </c>
      <c r="S2474" s="517">
        <v>15000</v>
      </c>
      <c r="T2474" s="520" t="e">
        <f>+[1]!Tabla46[[#This Row],[Precio Unitario]]*[1]!Tabla46[[#This Row],[Cantidad de Insumos]]</f>
        <v>#REF!</v>
      </c>
      <c r="U2474" s="414">
        <v>239601</v>
      </c>
      <c r="V2474" s="328" t="s">
        <v>926</v>
      </c>
      <c r="W2474" s="420"/>
    </row>
    <row r="2475" spans="2:23" ht="18.75" hidden="1" customHeight="1" x14ac:dyDescent="0.2">
      <c r="B2475" s="419" t="e">
        <f>IF(Tabla46[[#This Row],[Tipos de Acciones]]="","",CONCATENATE(Tabla46[[#This Row],[POA]],".",Tabla46[[#This Row],[SRS]],".",Tabla46[[#This Row],[AREA]],".",Tabla46[[#This Row],[TIPO]]))</f>
        <v>#REF!</v>
      </c>
      <c r="C2475" s="419" t="e">
        <f>IF(Tabla46[[#This Row],[Tipos de Acciones]]="","",'Formulario PPGR1'!#REF!)</f>
        <v>#REF!</v>
      </c>
      <c r="D2475" s="419" t="e">
        <f>IF(Tabla46[[#This Row],[Tipos de Acciones]]="","",'Formulario PPGR1'!#REF!)</f>
        <v>#REF!</v>
      </c>
      <c r="E2475" s="419" t="e">
        <f>IF(Tabla46[[#This Row],[Tipos de Acciones]]="","",'Formulario PPGR1'!#REF!)</f>
        <v>#REF!</v>
      </c>
      <c r="F2475" s="419" t="e">
        <f>IF(Tabla46[[#This Row],[Tipos de Acciones]]="","",'Formulario PPGR1'!#REF!)</f>
        <v>#REF!</v>
      </c>
      <c r="G2475" s="416" t="s">
        <v>936</v>
      </c>
      <c r="H2475" s="416" t="s">
        <v>2221</v>
      </c>
      <c r="I2475" s="417" t="s">
        <v>2236</v>
      </c>
      <c r="J2475" s="416" t="s">
        <v>2236</v>
      </c>
      <c r="K2475" s="418" t="s">
        <v>2240</v>
      </c>
      <c r="L2475" s="416" t="s">
        <v>469</v>
      </c>
      <c r="M2475" s="316" t="s">
        <v>2363</v>
      </c>
      <c r="N2475" s="316" t="s">
        <v>1156</v>
      </c>
      <c r="O2475" s="415" t="s">
        <v>2200</v>
      </c>
      <c r="P2475" s="318" t="s">
        <v>1156</v>
      </c>
      <c r="Q2475" s="293" t="s">
        <v>2201</v>
      </c>
      <c r="R2475" s="293">
        <v>2</v>
      </c>
      <c r="S2475" s="517">
        <v>4500</v>
      </c>
      <c r="T2475" s="520" t="e">
        <f>+[1]!Tabla46[[#This Row],[Precio Unitario]]*[1]!Tabla46[[#This Row],[Cantidad de Insumos]]</f>
        <v>#REF!</v>
      </c>
      <c r="U2475" s="414">
        <v>239301</v>
      </c>
      <c r="V2475" s="328" t="s">
        <v>926</v>
      </c>
      <c r="W2475" s="420"/>
    </row>
    <row r="2476" spans="2:23" ht="18.75" hidden="1" customHeight="1" x14ac:dyDescent="0.2">
      <c r="B2476" s="419" t="e">
        <f>IF(Tabla46[[#This Row],[Tipos de Acciones]]="","",CONCATENATE(Tabla46[[#This Row],[POA]],".",Tabla46[[#This Row],[SRS]],".",Tabla46[[#This Row],[AREA]],".",Tabla46[[#This Row],[TIPO]]))</f>
        <v>#REF!</v>
      </c>
      <c r="C2476" s="419" t="e">
        <f>IF(Tabla46[[#This Row],[Tipos de Acciones]]="","",'Formulario PPGR1'!#REF!)</f>
        <v>#REF!</v>
      </c>
      <c r="D2476" s="419" t="e">
        <f>IF(Tabla46[[#This Row],[Tipos de Acciones]]="","",'Formulario PPGR1'!#REF!)</f>
        <v>#REF!</v>
      </c>
      <c r="E2476" s="419" t="e">
        <f>IF(Tabla46[[#This Row],[Tipos de Acciones]]="","",'Formulario PPGR1'!#REF!)</f>
        <v>#REF!</v>
      </c>
      <c r="F2476" s="419" t="e">
        <f>IF(Tabla46[[#This Row],[Tipos de Acciones]]="","",'Formulario PPGR1'!#REF!)</f>
        <v>#REF!</v>
      </c>
      <c r="G2476" s="416" t="s">
        <v>936</v>
      </c>
      <c r="H2476" s="416" t="s">
        <v>2221</v>
      </c>
      <c r="I2476" s="417" t="s">
        <v>2241</v>
      </c>
      <c r="J2476" s="416" t="s">
        <v>2241</v>
      </c>
      <c r="K2476" s="418" t="s">
        <v>2242</v>
      </c>
      <c r="L2476" s="416" t="s">
        <v>469</v>
      </c>
      <c r="M2476" s="316" t="s">
        <v>2363</v>
      </c>
      <c r="N2476" s="316" t="s">
        <v>1156</v>
      </c>
      <c r="O2476" s="415" t="s">
        <v>2200</v>
      </c>
      <c r="P2476" s="318" t="s">
        <v>1156</v>
      </c>
      <c r="Q2476" s="293" t="s">
        <v>2201</v>
      </c>
      <c r="R2476" s="293">
        <v>2</v>
      </c>
      <c r="S2476" s="517">
        <v>980</v>
      </c>
      <c r="T2476" s="520" t="e">
        <f>+[1]!Tabla46[[#This Row],[Precio Unitario]]*[1]!Tabla46[[#This Row],[Cantidad de Insumos]]</f>
        <v>#REF!</v>
      </c>
      <c r="U2476" s="414">
        <v>239301</v>
      </c>
      <c r="V2476" s="328" t="s">
        <v>926</v>
      </c>
      <c r="W2476" s="420"/>
    </row>
    <row r="2477" spans="2:23" ht="18.75" hidden="1" customHeight="1" x14ac:dyDescent="0.2">
      <c r="B2477" s="419" t="e">
        <f>IF(Tabla46[[#This Row],[Tipos de Acciones]]="","",CONCATENATE(Tabla46[[#This Row],[POA]],".",Tabla46[[#This Row],[SRS]],".",Tabla46[[#This Row],[AREA]],".",Tabla46[[#This Row],[TIPO]]))</f>
        <v>#REF!</v>
      </c>
      <c r="C2477" s="419" t="e">
        <f>IF(Tabla46[[#This Row],[Tipos de Acciones]]="","",'Formulario PPGR1'!#REF!)</f>
        <v>#REF!</v>
      </c>
      <c r="D2477" s="419" t="e">
        <f>IF(Tabla46[[#This Row],[Tipos de Acciones]]="","",'Formulario PPGR1'!#REF!)</f>
        <v>#REF!</v>
      </c>
      <c r="E2477" s="419" t="e">
        <f>IF(Tabla46[[#This Row],[Tipos de Acciones]]="","",'Formulario PPGR1'!#REF!)</f>
        <v>#REF!</v>
      </c>
      <c r="F2477" s="419" t="e">
        <f>IF(Tabla46[[#This Row],[Tipos de Acciones]]="","",'Formulario PPGR1'!#REF!)</f>
        <v>#REF!</v>
      </c>
      <c r="G2477" s="416" t="s">
        <v>936</v>
      </c>
      <c r="H2477" s="416" t="s">
        <v>2221</v>
      </c>
      <c r="I2477" s="417" t="s">
        <v>2241</v>
      </c>
      <c r="J2477" s="416" t="s">
        <v>2241</v>
      </c>
      <c r="K2477" s="418" t="s">
        <v>2243</v>
      </c>
      <c r="L2477" s="416" t="s">
        <v>469</v>
      </c>
      <c r="M2477" s="316" t="s">
        <v>2363</v>
      </c>
      <c r="N2477" s="316" t="s">
        <v>1156</v>
      </c>
      <c r="O2477" s="415" t="s">
        <v>2200</v>
      </c>
      <c r="P2477" s="318" t="s">
        <v>1156</v>
      </c>
      <c r="Q2477" s="293" t="s">
        <v>2201</v>
      </c>
      <c r="R2477" s="293">
        <v>2</v>
      </c>
      <c r="S2477" s="517">
        <v>3520</v>
      </c>
      <c r="T2477" s="520" t="e">
        <f>+[1]!Tabla46[[#This Row],[Precio Unitario]]*[1]!Tabla46[[#This Row],[Cantidad de Insumos]]</f>
        <v>#REF!</v>
      </c>
      <c r="U2477" s="414">
        <v>239301</v>
      </c>
      <c r="V2477" s="328" t="s">
        <v>926</v>
      </c>
      <c r="W2477" s="420"/>
    </row>
    <row r="2478" spans="2:23" ht="18.75" hidden="1" customHeight="1" x14ac:dyDescent="0.2">
      <c r="B2478" s="419" t="e">
        <f>IF(Tabla46[[#This Row],[Tipos de Acciones]]="","",CONCATENATE(Tabla46[[#This Row],[POA]],".",Tabla46[[#This Row],[SRS]],".",Tabla46[[#This Row],[AREA]],".",Tabla46[[#This Row],[TIPO]]))</f>
        <v>#REF!</v>
      </c>
      <c r="C2478" s="419" t="e">
        <f>IF(Tabla46[[#This Row],[Tipos de Acciones]]="","",'Formulario PPGR1'!#REF!)</f>
        <v>#REF!</v>
      </c>
      <c r="D2478" s="419" t="e">
        <f>IF(Tabla46[[#This Row],[Tipos de Acciones]]="","",'Formulario PPGR1'!#REF!)</f>
        <v>#REF!</v>
      </c>
      <c r="E2478" s="419" t="e">
        <f>IF(Tabla46[[#This Row],[Tipos de Acciones]]="","",'Formulario PPGR1'!#REF!)</f>
        <v>#REF!</v>
      </c>
      <c r="F2478" s="419" t="e">
        <f>IF(Tabla46[[#This Row],[Tipos de Acciones]]="","",'Formulario PPGR1'!#REF!)</f>
        <v>#REF!</v>
      </c>
      <c r="G2478" s="416" t="s">
        <v>936</v>
      </c>
      <c r="H2478" s="416" t="s">
        <v>2221</v>
      </c>
      <c r="I2478" s="417" t="s">
        <v>2244</v>
      </c>
      <c r="J2478" s="416" t="s">
        <v>2244</v>
      </c>
      <c r="K2478" s="418" t="s">
        <v>2245</v>
      </c>
      <c r="L2478" s="416" t="s">
        <v>469</v>
      </c>
      <c r="M2478" s="316" t="s">
        <v>2363</v>
      </c>
      <c r="N2478" s="316" t="s">
        <v>1156</v>
      </c>
      <c r="O2478" s="415" t="s">
        <v>2200</v>
      </c>
      <c r="P2478" s="318" t="s">
        <v>1156</v>
      </c>
      <c r="Q2478" s="293" t="s">
        <v>2201</v>
      </c>
      <c r="R2478" s="293">
        <v>1</v>
      </c>
      <c r="S2478" s="517">
        <v>14666.65</v>
      </c>
      <c r="T2478" s="520" t="e">
        <f>+[1]!Tabla46[[#This Row],[Precio Unitario]]*[1]!Tabla46[[#This Row],[Cantidad de Insumos]]</f>
        <v>#REF!</v>
      </c>
      <c r="U2478" s="414">
        <v>239601</v>
      </c>
      <c r="V2478" s="328" t="s">
        <v>926</v>
      </c>
      <c r="W2478" s="420"/>
    </row>
    <row r="2479" spans="2:23" ht="18.75" hidden="1" customHeight="1" x14ac:dyDescent="0.2">
      <c r="B2479" s="419" t="e">
        <f>IF(Tabla46[[#This Row],[Tipos de Acciones]]="","",CONCATENATE(Tabla46[[#This Row],[POA]],".",Tabla46[[#This Row],[SRS]],".",Tabla46[[#This Row],[AREA]],".",Tabla46[[#This Row],[TIPO]]))</f>
        <v>#REF!</v>
      </c>
      <c r="C2479" s="419" t="e">
        <f>IF(Tabla46[[#This Row],[Tipos de Acciones]]="","",'Formulario PPGR1'!#REF!)</f>
        <v>#REF!</v>
      </c>
      <c r="D2479" s="419" t="e">
        <f>IF(Tabla46[[#This Row],[Tipos de Acciones]]="","",'Formulario PPGR1'!#REF!)</f>
        <v>#REF!</v>
      </c>
      <c r="E2479" s="419" t="e">
        <f>IF(Tabla46[[#This Row],[Tipos de Acciones]]="","",'Formulario PPGR1'!#REF!)</f>
        <v>#REF!</v>
      </c>
      <c r="F2479" s="419" t="e">
        <f>IF(Tabla46[[#This Row],[Tipos de Acciones]]="","",'Formulario PPGR1'!#REF!)</f>
        <v>#REF!</v>
      </c>
      <c r="G2479" s="416" t="s">
        <v>936</v>
      </c>
      <c r="H2479" s="416" t="s">
        <v>2221</v>
      </c>
      <c r="I2479" s="417" t="s">
        <v>2246</v>
      </c>
      <c r="J2479" s="416" t="s">
        <v>2246</v>
      </c>
      <c r="K2479" s="418" t="s">
        <v>2247</v>
      </c>
      <c r="L2479" s="416" t="s">
        <v>469</v>
      </c>
      <c r="M2479" s="316" t="s">
        <v>2363</v>
      </c>
      <c r="N2479" s="316" t="s">
        <v>1156</v>
      </c>
      <c r="O2479" s="415" t="s">
        <v>2200</v>
      </c>
      <c r="P2479" s="318" t="s">
        <v>1156</v>
      </c>
      <c r="Q2479" s="293" t="s">
        <v>2201</v>
      </c>
      <c r="R2479" s="293">
        <v>1</v>
      </c>
      <c r="S2479" s="517">
        <v>257712</v>
      </c>
      <c r="T2479" s="520" t="e">
        <f>+[1]!Tabla46[[#This Row],[Precio Unitario]]*[1]!Tabla46[[#This Row],[Cantidad de Insumos]]</f>
        <v>#REF!</v>
      </c>
      <c r="U2479" s="414">
        <v>261401</v>
      </c>
      <c r="V2479" s="328" t="s">
        <v>926</v>
      </c>
      <c r="W2479" s="420"/>
    </row>
    <row r="2480" spans="2:23" ht="18.75" hidden="1" customHeight="1" x14ac:dyDescent="0.2">
      <c r="B2480" s="419" t="e">
        <f>IF(Tabla46[[#This Row],[Tipos de Acciones]]="","",CONCATENATE(Tabla46[[#This Row],[POA]],".",Tabla46[[#This Row],[SRS]],".",Tabla46[[#This Row],[AREA]],".",Tabla46[[#This Row],[TIPO]]))</f>
        <v>#REF!</v>
      </c>
      <c r="C2480" s="419" t="e">
        <f>IF(Tabla46[[#This Row],[Tipos de Acciones]]="","",'Formulario PPGR1'!#REF!)</f>
        <v>#REF!</v>
      </c>
      <c r="D2480" s="419" t="e">
        <f>IF(Tabla46[[#This Row],[Tipos de Acciones]]="","",'Formulario PPGR1'!#REF!)</f>
        <v>#REF!</v>
      </c>
      <c r="E2480" s="419" t="e">
        <f>IF(Tabla46[[#This Row],[Tipos de Acciones]]="","",'Formulario PPGR1'!#REF!)</f>
        <v>#REF!</v>
      </c>
      <c r="F2480" s="419" t="e">
        <f>IF(Tabla46[[#This Row],[Tipos de Acciones]]="","",'Formulario PPGR1'!#REF!)</f>
        <v>#REF!</v>
      </c>
      <c r="G2480" s="416" t="s">
        <v>936</v>
      </c>
      <c r="H2480" s="416" t="s">
        <v>2209</v>
      </c>
      <c r="I2480" s="417" t="s">
        <v>2200</v>
      </c>
      <c r="J2480" s="416" t="s">
        <v>2248</v>
      </c>
      <c r="K2480" s="418" t="s">
        <v>2248</v>
      </c>
      <c r="L2480" s="416" t="s">
        <v>469</v>
      </c>
      <c r="M2480" s="316" t="s">
        <v>2363</v>
      </c>
      <c r="N2480" s="316" t="s">
        <v>1156</v>
      </c>
      <c r="O2480" s="415" t="s">
        <v>2200</v>
      </c>
      <c r="P2480" s="318" t="s">
        <v>1156</v>
      </c>
      <c r="Q2480" s="293" t="s">
        <v>2201</v>
      </c>
      <c r="R2480" s="293">
        <v>1</v>
      </c>
      <c r="S2480" s="517">
        <v>30000</v>
      </c>
      <c r="T2480" s="520" t="e">
        <f>+[1]!Tabla46[[#This Row],[Precio Unitario]]*[1]!Tabla46[[#This Row],[Cantidad de Insumos]]</f>
        <v>#REF!</v>
      </c>
      <c r="U2480" s="414">
        <v>265801</v>
      </c>
      <c r="V2480" s="328" t="s">
        <v>926</v>
      </c>
      <c r="W2480" s="420"/>
    </row>
    <row r="2481" spans="2:23" ht="18.75" hidden="1" customHeight="1" x14ac:dyDescent="0.2">
      <c r="B2481" s="419" t="e">
        <f>IF(Tabla46[[#This Row],[Tipos de Acciones]]="","",CONCATENATE(Tabla46[[#This Row],[POA]],".",Tabla46[[#This Row],[SRS]],".",Tabla46[[#This Row],[AREA]],".",Tabla46[[#This Row],[TIPO]]))</f>
        <v>#REF!</v>
      </c>
      <c r="C2481" s="419" t="e">
        <f>IF(Tabla46[[#This Row],[Tipos de Acciones]]="","",'Formulario PPGR1'!#REF!)</f>
        <v>#REF!</v>
      </c>
      <c r="D2481" s="419" t="e">
        <f>IF(Tabla46[[#This Row],[Tipos de Acciones]]="","",'Formulario PPGR1'!#REF!)</f>
        <v>#REF!</v>
      </c>
      <c r="E2481" s="419" t="e">
        <f>IF(Tabla46[[#This Row],[Tipos de Acciones]]="","",'Formulario PPGR1'!#REF!)</f>
        <v>#REF!</v>
      </c>
      <c r="F2481" s="419" t="e">
        <f>IF(Tabla46[[#This Row],[Tipos de Acciones]]="","",'Formulario PPGR1'!#REF!)</f>
        <v>#REF!</v>
      </c>
      <c r="G2481" s="416" t="s">
        <v>934</v>
      </c>
      <c r="H2481" s="416" t="s">
        <v>2209</v>
      </c>
      <c r="I2481" s="417" t="s">
        <v>2200</v>
      </c>
      <c r="J2481" s="416" t="s">
        <v>2248</v>
      </c>
      <c r="K2481" s="418" t="s">
        <v>2248</v>
      </c>
      <c r="L2481" s="416" t="s">
        <v>469</v>
      </c>
      <c r="M2481" s="316" t="s">
        <v>2363</v>
      </c>
      <c r="N2481" s="316" t="s">
        <v>1156</v>
      </c>
      <c r="O2481" s="415" t="s">
        <v>2200</v>
      </c>
      <c r="P2481" s="318" t="s">
        <v>1156</v>
      </c>
      <c r="Q2481" s="293" t="s">
        <v>2201</v>
      </c>
      <c r="R2481" s="293">
        <v>3</v>
      </c>
      <c r="S2481" s="517">
        <v>5000</v>
      </c>
      <c r="T2481" s="520" t="e">
        <f>+[1]!Tabla46[[#This Row],[Precio Unitario]]*[1]!Tabla46[[#This Row],[Cantidad de Insumos]]</f>
        <v>#REF!</v>
      </c>
      <c r="U2481" s="414">
        <v>265801</v>
      </c>
      <c r="V2481" s="328" t="s">
        <v>926</v>
      </c>
      <c r="W2481" s="420"/>
    </row>
    <row r="2482" spans="2:23" ht="18.75" hidden="1" customHeight="1" x14ac:dyDescent="0.2">
      <c r="B2482" s="419" t="e">
        <f>IF(Tabla46[[#This Row],[Tipos de Acciones]]="","",CONCATENATE(Tabla46[[#This Row],[POA]],".",Tabla46[[#This Row],[SRS]],".",Tabla46[[#This Row],[AREA]],".",Tabla46[[#This Row],[TIPO]]))</f>
        <v>#REF!</v>
      </c>
      <c r="C2482" s="419" t="e">
        <f>IF(Tabla46[[#This Row],[Tipos de Acciones]]="","",'Formulario PPGR1'!#REF!)</f>
        <v>#REF!</v>
      </c>
      <c r="D2482" s="419" t="e">
        <f>IF(Tabla46[[#This Row],[Tipos de Acciones]]="","",'Formulario PPGR1'!#REF!)</f>
        <v>#REF!</v>
      </c>
      <c r="E2482" s="419" t="e">
        <f>IF(Tabla46[[#This Row],[Tipos de Acciones]]="","",'Formulario PPGR1'!#REF!)</f>
        <v>#REF!</v>
      </c>
      <c r="F2482" s="419" t="e">
        <f>IF(Tabla46[[#This Row],[Tipos de Acciones]]="","",'Formulario PPGR1'!#REF!)</f>
        <v>#REF!</v>
      </c>
      <c r="G2482" s="416" t="s">
        <v>936</v>
      </c>
      <c r="H2482" s="416" t="s">
        <v>2221</v>
      </c>
      <c r="I2482" s="417" t="s">
        <v>2233</v>
      </c>
      <c r="J2482" s="416" t="s">
        <v>2234</v>
      </c>
      <c r="K2482" s="418" t="s">
        <v>2235</v>
      </c>
      <c r="L2482" s="416" t="s">
        <v>469</v>
      </c>
      <c r="M2482" s="316" t="s">
        <v>2363</v>
      </c>
      <c r="N2482" s="316" t="s">
        <v>1156</v>
      </c>
      <c r="O2482" s="415" t="s">
        <v>2200</v>
      </c>
      <c r="P2482" s="318" t="s">
        <v>1156</v>
      </c>
      <c r="Q2482" s="293" t="s">
        <v>2201</v>
      </c>
      <c r="R2482" s="293">
        <v>1</v>
      </c>
      <c r="S2482" s="517">
        <v>8270</v>
      </c>
      <c r="T2482" s="520" t="e">
        <f>+[1]!Tabla46[[#This Row],[Precio Unitario]]*[1]!Tabla46[[#This Row],[Cantidad de Insumos]]</f>
        <v>#REF!</v>
      </c>
      <c r="U2482" s="414">
        <v>239301</v>
      </c>
      <c r="V2482" s="328" t="s">
        <v>926</v>
      </c>
      <c r="W2482" s="420"/>
    </row>
    <row r="2483" spans="2:23" ht="18.75" hidden="1" customHeight="1" x14ac:dyDescent="0.2">
      <c r="B2483" s="419" t="e">
        <f>IF(Tabla46[[#This Row],[Tipos de Acciones]]="","",CONCATENATE(Tabla46[[#This Row],[POA]],".",Tabla46[[#This Row],[SRS]],".",Tabla46[[#This Row],[AREA]],".",Tabla46[[#This Row],[TIPO]]))</f>
        <v>#REF!</v>
      </c>
      <c r="C2483" s="419" t="e">
        <f>IF(Tabla46[[#This Row],[Tipos de Acciones]]="","",'Formulario PPGR1'!#REF!)</f>
        <v>#REF!</v>
      </c>
      <c r="D2483" s="419" t="e">
        <f>IF(Tabla46[[#This Row],[Tipos de Acciones]]="","",'Formulario PPGR1'!#REF!)</f>
        <v>#REF!</v>
      </c>
      <c r="E2483" s="419" t="e">
        <f>IF(Tabla46[[#This Row],[Tipos de Acciones]]="","",'Formulario PPGR1'!#REF!)</f>
        <v>#REF!</v>
      </c>
      <c r="F2483" s="419" t="e">
        <f>IF(Tabla46[[#This Row],[Tipos de Acciones]]="","",'Formulario PPGR1'!#REF!)</f>
        <v>#REF!</v>
      </c>
      <c r="G2483" s="416" t="s">
        <v>936</v>
      </c>
      <c r="H2483" s="416" t="s">
        <v>2221</v>
      </c>
      <c r="I2483" s="417" t="s">
        <v>2233</v>
      </c>
      <c r="J2483" s="416" t="s">
        <v>2234</v>
      </c>
      <c r="K2483" s="418" t="s">
        <v>2251</v>
      </c>
      <c r="L2483" s="416" t="s">
        <v>469</v>
      </c>
      <c r="M2483" s="316" t="s">
        <v>2363</v>
      </c>
      <c r="N2483" s="316" t="s">
        <v>1156</v>
      </c>
      <c r="O2483" s="415" t="s">
        <v>2200</v>
      </c>
      <c r="P2483" s="318" t="s">
        <v>1156</v>
      </c>
      <c r="Q2483" s="293" t="s">
        <v>2201</v>
      </c>
      <c r="R2483" s="293">
        <v>1</v>
      </c>
      <c r="S2483" s="517">
        <v>8270</v>
      </c>
      <c r="T2483" s="520" t="e">
        <f>+[1]!Tabla46[[#This Row],[Precio Unitario]]*[1]!Tabla46[[#This Row],[Cantidad de Insumos]]</f>
        <v>#REF!</v>
      </c>
      <c r="U2483" s="414">
        <v>239301</v>
      </c>
      <c r="V2483" s="328" t="s">
        <v>926</v>
      </c>
      <c r="W2483" s="420"/>
    </row>
    <row r="2484" spans="2:23" ht="18.75" hidden="1" customHeight="1" x14ac:dyDescent="0.2">
      <c r="B2484" s="419" t="e">
        <f>IF(Tabla46[[#This Row],[Tipos de Acciones]]="","",CONCATENATE(Tabla46[[#This Row],[POA]],".",Tabla46[[#This Row],[SRS]],".",Tabla46[[#This Row],[AREA]],".",Tabla46[[#This Row],[TIPO]]))</f>
        <v>#REF!</v>
      </c>
      <c r="C2484" s="419" t="e">
        <f>IF(Tabla46[[#This Row],[Tipos de Acciones]]="","",'Formulario PPGR1'!#REF!)</f>
        <v>#REF!</v>
      </c>
      <c r="D2484" s="419" t="e">
        <f>IF(Tabla46[[#This Row],[Tipos de Acciones]]="","",'Formulario PPGR1'!#REF!)</f>
        <v>#REF!</v>
      </c>
      <c r="E2484" s="419" t="e">
        <f>IF(Tabla46[[#This Row],[Tipos de Acciones]]="","",'Formulario PPGR1'!#REF!)</f>
        <v>#REF!</v>
      </c>
      <c r="F2484" s="419" t="e">
        <f>IF(Tabla46[[#This Row],[Tipos de Acciones]]="","",'Formulario PPGR1'!#REF!)</f>
        <v>#REF!</v>
      </c>
      <c r="G2484" s="416" t="s">
        <v>936</v>
      </c>
      <c r="H2484" s="416" t="s">
        <v>2206</v>
      </c>
      <c r="I2484" s="417" t="s">
        <v>2212</v>
      </c>
      <c r="J2484" s="416" t="s">
        <v>2212</v>
      </c>
      <c r="K2484" s="418" t="s">
        <v>2213</v>
      </c>
      <c r="L2484" s="416" t="s">
        <v>469</v>
      </c>
      <c r="M2484" s="316" t="s">
        <v>2363</v>
      </c>
      <c r="N2484" s="316" t="s">
        <v>1156</v>
      </c>
      <c r="O2484" s="415" t="s">
        <v>2200</v>
      </c>
      <c r="P2484" s="318" t="s">
        <v>1156</v>
      </c>
      <c r="Q2484" s="293" t="s">
        <v>2201</v>
      </c>
      <c r="R2484" s="293">
        <v>1</v>
      </c>
      <c r="S2484" s="517">
        <v>56050</v>
      </c>
      <c r="T2484" s="520" t="e">
        <f>+[1]!Tabla46[[#This Row],[Precio Unitario]]*[1]!Tabla46[[#This Row],[Cantidad de Insumos]]</f>
        <v>#REF!</v>
      </c>
      <c r="U2484" s="414">
        <v>261301</v>
      </c>
      <c r="V2484" s="328" t="s">
        <v>926</v>
      </c>
      <c r="W2484" s="420"/>
    </row>
    <row r="2485" spans="2:23" ht="18.75" hidden="1" customHeight="1" x14ac:dyDescent="0.2">
      <c r="B2485" s="419" t="e">
        <f>IF(Tabla46[[#This Row],[Tipos de Acciones]]="","",CONCATENATE(Tabla46[[#This Row],[POA]],".",Tabla46[[#This Row],[SRS]],".",Tabla46[[#This Row],[AREA]],".",Tabla46[[#This Row],[TIPO]]))</f>
        <v>#REF!</v>
      </c>
      <c r="C2485" s="419" t="e">
        <f>IF(Tabla46[[#This Row],[Tipos de Acciones]]="","",'Formulario PPGR1'!#REF!)</f>
        <v>#REF!</v>
      </c>
      <c r="D2485" s="419" t="e">
        <f>IF(Tabla46[[#This Row],[Tipos de Acciones]]="","",'Formulario PPGR1'!#REF!)</f>
        <v>#REF!</v>
      </c>
      <c r="E2485" s="419" t="e">
        <f>IF(Tabla46[[#This Row],[Tipos de Acciones]]="","",'Formulario PPGR1'!#REF!)</f>
        <v>#REF!</v>
      </c>
      <c r="F2485" s="419" t="e">
        <f>IF(Tabla46[[#This Row],[Tipos de Acciones]]="","",'Formulario PPGR1'!#REF!)</f>
        <v>#REF!</v>
      </c>
      <c r="G2485" s="416" t="s">
        <v>934</v>
      </c>
      <c r="H2485" s="416" t="s">
        <v>2206</v>
      </c>
      <c r="I2485" s="417" t="s">
        <v>2212</v>
      </c>
      <c r="J2485" s="416" t="s">
        <v>2212</v>
      </c>
      <c r="K2485" s="418" t="s">
        <v>2213</v>
      </c>
      <c r="L2485" s="416" t="s">
        <v>469</v>
      </c>
      <c r="M2485" s="316" t="s">
        <v>2363</v>
      </c>
      <c r="N2485" s="316" t="s">
        <v>1156</v>
      </c>
      <c r="O2485" s="415" t="s">
        <v>2200</v>
      </c>
      <c r="P2485" s="318" t="s">
        <v>1156</v>
      </c>
      <c r="Q2485" s="293" t="s">
        <v>2201</v>
      </c>
      <c r="R2485" s="293">
        <v>3</v>
      </c>
      <c r="S2485" s="517">
        <v>5000</v>
      </c>
      <c r="T2485" s="520" t="e">
        <f>+[1]!Tabla46[[#This Row],[Precio Unitario]]*[1]!Tabla46[[#This Row],[Cantidad de Insumos]]</f>
        <v>#REF!</v>
      </c>
      <c r="U2485" s="414">
        <v>261301</v>
      </c>
      <c r="V2485" s="328" t="s">
        <v>926</v>
      </c>
      <c r="W2485" s="420"/>
    </row>
    <row r="2486" spans="2:23" ht="18.75" hidden="1" customHeight="1" x14ac:dyDescent="0.2">
      <c r="B2486" s="419" t="e">
        <f>IF(Tabla46[[#This Row],[Tipos de Acciones]]="","",CONCATENATE(Tabla46[[#This Row],[POA]],".",Tabla46[[#This Row],[SRS]],".",Tabla46[[#This Row],[AREA]],".",Tabla46[[#This Row],[TIPO]]))</f>
        <v>#REF!</v>
      </c>
      <c r="C2486" s="419" t="e">
        <f>IF(Tabla46[[#This Row],[Tipos de Acciones]]="","",'Formulario PPGR1'!#REF!)</f>
        <v>#REF!</v>
      </c>
      <c r="D2486" s="419" t="e">
        <f>IF(Tabla46[[#This Row],[Tipos de Acciones]]="","",'Formulario PPGR1'!#REF!)</f>
        <v>#REF!</v>
      </c>
      <c r="E2486" s="419" t="e">
        <f>IF(Tabla46[[#This Row],[Tipos de Acciones]]="","",'Formulario PPGR1'!#REF!)</f>
        <v>#REF!</v>
      </c>
      <c r="F2486" s="419" t="e">
        <f>IF(Tabla46[[#This Row],[Tipos de Acciones]]="","",'Formulario PPGR1'!#REF!)</f>
        <v>#REF!</v>
      </c>
      <c r="G2486" s="416" t="s">
        <v>936</v>
      </c>
      <c r="H2486" s="416" t="s">
        <v>2215</v>
      </c>
      <c r="I2486" s="417" t="s">
        <v>2216</v>
      </c>
      <c r="J2486" s="416" t="s">
        <v>2216</v>
      </c>
      <c r="K2486" s="418" t="s">
        <v>2217</v>
      </c>
      <c r="L2486" s="416" t="s">
        <v>469</v>
      </c>
      <c r="M2486" s="316" t="s">
        <v>2363</v>
      </c>
      <c r="N2486" s="316" t="s">
        <v>1156</v>
      </c>
      <c r="O2486" s="415" t="s">
        <v>2200</v>
      </c>
      <c r="P2486" s="318" t="s">
        <v>1156</v>
      </c>
      <c r="Q2486" s="293" t="s">
        <v>2201</v>
      </c>
      <c r="R2486" s="293">
        <v>1</v>
      </c>
      <c r="S2486" s="517">
        <v>15000</v>
      </c>
      <c r="T2486" s="520" t="e">
        <f>+[1]!Tabla46[[#This Row],[Precio Unitario]]*[1]!Tabla46[[#This Row],[Cantidad de Insumos]]</f>
        <v>#REF!</v>
      </c>
      <c r="U2486" s="414">
        <v>239601</v>
      </c>
      <c r="V2486" s="328" t="s">
        <v>926</v>
      </c>
      <c r="W2486" s="420"/>
    </row>
    <row r="2487" spans="2:23" ht="18.75" hidden="1" customHeight="1" x14ac:dyDescent="0.2">
      <c r="B2487" s="419" t="e">
        <f>IF(Tabla46[[#This Row],[Tipos de Acciones]]="","",CONCATENATE(Tabla46[[#This Row],[POA]],".",Tabla46[[#This Row],[SRS]],".",Tabla46[[#This Row],[AREA]],".",Tabla46[[#This Row],[TIPO]]))</f>
        <v>#REF!</v>
      </c>
      <c r="C2487" s="419" t="e">
        <f>IF(Tabla46[[#This Row],[Tipos de Acciones]]="","",'Formulario PPGR1'!#REF!)</f>
        <v>#REF!</v>
      </c>
      <c r="D2487" s="419" t="e">
        <f>IF(Tabla46[[#This Row],[Tipos de Acciones]]="","",'Formulario PPGR1'!#REF!)</f>
        <v>#REF!</v>
      </c>
      <c r="E2487" s="419" t="e">
        <f>IF(Tabla46[[#This Row],[Tipos de Acciones]]="","",'Formulario PPGR1'!#REF!)</f>
        <v>#REF!</v>
      </c>
      <c r="F2487" s="419" t="e">
        <f>IF(Tabla46[[#This Row],[Tipos de Acciones]]="","",'Formulario PPGR1'!#REF!)</f>
        <v>#REF!</v>
      </c>
      <c r="G2487" s="416" t="s">
        <v>936</v>
      </c>
      <c r="H2487" s="416" t="s">
        <v>2218</v>
      </c>
      <c r="I2487" s="417" t="s">
        <v>2219</v>
      </c>
      <c r="J2487" s="416" t="s">
        <v>2219</v>
      </c>
      <c r="K2487" s="418" t="s">
        <v>2220</v>
      </c>
      <c r="L2487" s="416" t="s">
        <v>469</v>
      </c>
      <c r="M2487" s="316" t="s">
        <v>2363</v>
      </c>
      <c r="N2487" s="316" t="s">
        <v>1156</v>
      </c>
      <c r="O2487" s="415" t="s">
        <v>2200</v>
      </c>
      <c r="P2487" s="318" t="s">
        <v>1156</v>
      </c>
      <c r="Q2487" s="293" t="s">
        <v>2201</v>
      </c>
      <c r="R2487" s="293">
        <v>2</v>
      </c>
      <c r="S2487" s="517">
        <v>8600</v>
      </c>
      <c r="T2487" s="520" t="e">
        <f>+[1]!Tabla46[[#This Row],[Precio Unitario]]*[1]!Tabla46[[#This Row],[Cantidad de Insumos]]</f>
        <v>#REF!</v>
      </c>
      <c r="U2487" s="414">
        <v>239601</v>
      </c>
      <c r="V2487" s="328" t="s">
        <v>926</v>
      </c>
      <c r="W2487" s="420"/>
    </row>
    <row r="2488" spans="2:23" ht="18.75" hidden="1" customHeight="1" x14ac:dyDescent="0.2">
      <c r="B2488" s="419" t="e">
        <f>IF(Tabla46[[#This Row],[Tipos de Acciones]]="","",CONCATENATE(Tabla46[[#This Row],[POA]],".",Tabla46[[#This Row],[SRS]],".",Tabla46[[#This Row],[AREA]],".",Tabla46[[#This Row],[TIPO]]))</f>
        <v>#REF!</v>
      </c>
      <c r="C2488" s="419" t="e">
        <f>IF(Tabla46[[#This Row],[Tipos de Acciones]]="","",'Formulario PPGR1'!#REF!)</f>
        <v>#REF!</v>
      </c>
      <c r="D2488" s="419" t="e">
        <f>IF(Tabla46[[#This Row],[Tipos de Acciones]]="","",'Formulario PPGR1'!#REF!)</f>
        <v>#REF!</v>
      </c>
      <c r="E2488" s="419" t="e">
        <f>IF(Tabla46[[#This Row],[Tipos de Acciones]]="","",'Formulario PPGR1'!#REF!)</f>
        <v>#REF!</v>
      </c>
      <c r="F2488" s="419" t="e">
        <f>IF(Tabla46[[#This Row],[Tipos de Acciones]]="","",'Formulario PPGR1'!#REF!)</f>
        <v>#REF!</v>
      </c>
      <c r="G2488" s="416" t="s">
        <v>936</v>
      </c>
      <c r="H2488" s="416" t="s">
        <v>2221</v>
      </c>
      <c r="I2488" s="417" t="s">
        <v>2222</v>
      </c>
      <c r="J2488" s="416" t="s">
        <v>2222</v>
      </c>
      <c r="K2488" s="418" t="s">
        <v>2223</v>
      </c>
      <c r="L2488" s="416" t="s">
        <v>469</v>
      </c>
      <c r="M2488" s="316" t="s">
        <v>2363</v>
      </c>
      <c r="N2488" s="316" t="s">
        <v>1156</v>
      </c>
      <c r="O2488" s="415" t="s">
        <v>2200</v>
      </c>
      <c r="P2488" s="318" t="s">
        <v>1156</v>
      </c>
      <c r="Q2488" s="293" t="s">
        <v>2201</v>
      </c>
      <c r="R2488" s="293">
        <v>2</v>
      </c>
      <c r="S2488" s="517">
        <v>43660</v>
      </c>
      <c r="T2488" s="520" t="e">
        <f>+[1]!Tabla46[[#This Row],[Precio Unitario]]*[1]!Tabla46[[#This Row],[Cantidad de Insumos]]</f>
        <v>#REF!</v>
      </c>
      <c r="U2488" s="414">
        <v>261901</v>
      </c>
      <c r="V2488" s="328" t="s">
        <v>926</v>
      </c>
      <c r="W2488" s="420"/>
    </row>
    <row r="2489" spans="2:23" ht="18.75" hidden="1" customHeight="1" x14ac:dyDescent="0.2">
      <c r="B2489" s="419" t="e">
        <f>IF(Tabla46[[#This Row],[Tipos de Acciones]]="","",CONCATENATE(Tabla46[[#This Row],[POA]],".",Tabla46[[#This Row],[SRS]],".",Tabla46[[#This Row],[AREA]],".",Tabla46[[#This Row],[TIPO]]))</f>
        <v>#REF!</v>
      </c>
      <c r="C2489" s="419" t="e">
        <f>IF(Tabla46[[#This Row],[Tipos de Acciones]]="","",'Formulario PPGR1'!#REF!)</f>
        <v>#REF!</v>
      </c>
      <c r="D2489" s="419" t="e">
        <f>IF(Tabla46[[#This Row],[Tipos de Acciones]]="","",'Formulario PPGR1'!#REF!)</f>
        <v>#REF!</v>
      </c>
      <c r="E2489" s="419" t="e">
        <f>IF(Tabla46[[#This Row],[Tipos de Acciones]]="","",'Formulario PPGR1'!#REF!)</f>
        <v>#REF!</v>
      </c>
      <c r="F2489" s="419" t="e">
        <f>IF(Tabla46[[#This Row],[Tipos de Acciones]]="","",'Formulario PPGR1'!#REF!)</f>
        <v>#REF!</v>
      </c>
      <c r="G2489" s="416" t="s">
        <v>936</v>
      </c>
      <c r="H2489" s="416" t="s">
        <v>2221</v>
      </c>
      <c r="I2489" s="417" t="s">
        <v>2236</v>
      </c>
      <c r="J2489" s="416" t="s">
        <v>2236</v>
      </c>
      <c r="K2489" s="418" t="s">
        <v>2237</v>
      </c>
      <c r="L2489" s="416" t="s">
        <v>469</v>
      </c>
      <c r="M2489" s="316" t="s">
        <v>2363</v>
      </c>
      <c r="N2489" s="316" t="s">
        <v>1156</v>
      </c>
      <c r="O2489" s="415" t="s">
        <v>2200</v>
      </c>
      <c r="P2489" s="318" t="s">
        <v>1156</v>
      </c>
      <c r="Q2489" s="293" t="s">
        <v>2201</v>
      </c>
      <c r="R2489" s="293">
        <v>2</v>
      </c>
      <c r="S2489" s="517">
        <v>15733.33</v>
      </c>
      <c r="T2489" s="520" t="e">
        <f>+[1]!Tabla46[[#This Row],[Precio Unitario]]*[1]!Tabla46[[#This Row],[Cantidad de Insumos]]</f>
        <v>#REF!</v>
      </c>
      <c r="U2489" s="414">
        <v>239301</v>
      </c>
      <c r="V2489" s="328" t="s">
        <v>926</v>
      </c>
      <c r="W2489" s="420"/>
    </row>
    <row r="2490" spans="2:23" ht="18.75" hidden="1" customHeight="1" x14ac:dyDescent="0.2">
      <c r="B2490" s="419" t="e">
        <f>IF(Tabla46[[#This Row],[Tipos de Acciones]]="","",CONCATENATE(Tabla46[[#This Row],[POA]],".",Tabla46[[#This Row],[SRS]],".",Tabla46[[#This Row],[AREA]],".",Tabla46[[#This Row],[TIPO]]))</f>
        <v>#REF!</v>
      </c>
      <c r="C2490" s="419" t="e">
        <f>IF(Tabla46[[#This Row],[Tipos de Acciones]]="","",'Formulario PPGR1'!#REF!)</f>
        <v>#REF!</v>
      </c>
      <c r="D2490" s="419" t="e">
        <f>IF(Tabla46[[#This Row],[Tipos de Acciones]]="","",'Formulario PPGR1'!#REF!)</f>
        <v>#REF!</v>
      </c>
      <c r="E2490" s="419" t="e">
        <f>IF(Tabla46[[#This Row],[Tipos de Acciones]]="","",'Formulario PPGR1'!#REF!)</f>
        <v>#REF!</v>
      </c>
      <c r="F2490" s="419" t="e">
        <f>IF(Tabla46[[#This Row],[Tipos de Acciones]]="","",'Formulario PPGR1'!#REF!)</f>
        <v>#REF!</v>
      </c>
      <c r="G2490" s="416" t="s">
        <v>936</v>
      </c>
      <c r="H2490" s="416" t="s">
        <v>2221</v>
      </c>
      <c r="I2490" s="417" t="s">
        <v>2236</v>
      </c>
      <c r="J2490" s="416" t="s">
        <v>2236</v>
      </c>
      <c r="K2490" s="418" t="s">
        <v>2238</v>
      </c>
      <c r="L2490" s="416" t="s">
        <v>469</v>
      </c>
      <c r="M2490" s="316" t="s">
        <v>2363</v>
      </c>
      <c r="N2490" s="316" t="s">
        <v>1156</v>
      </c>
      <c r="O2490" s="415" t="s">
        <v>2200</v>
      </c>
      <c r="P2490" s="318" t="s">
        <v>1156</v>
      </c>
      <c r="Q2490" s="293" t="s">
        <v>2201</v>
      </c>
      <c r="R2490" s="293">
        <v>2</v>
      </c>
      <c r="S2490" s="517">
        <v>4500</v>
      </c>
      <c r="T2490" s="520" t="e">
        <f>+[1]!Tabla46[[#This Row],[Precio Unitario]]*[1]!Tabla46[[#This Row],[Cantidad de Insumos]]</f>
        <v>#REF!</v>
      </c>
      <c r="U2490" s="414">
        <v>239301</v>
      </c>
      <c r="V2490" s="328" t="s">
        <v>926</v>
      </c>
      <c r="W2490" s="420"/>
    </row>
    <row r="2491" spans="2:23" ht="18.75" hidden="1" customHeight="1" x14ac:dyDescent="0.2">
      <c r="B2491" s="419" t="e">
        <f>IF(Tabla46[[#This Row],[Tipos de Acciones]]="","",CONCATENATE(Tabla46[[#This Row],[POA]],".",Tabla46[[#This Row],[SRS]],".",Tabla46[[#This Row],[AREA]],".",Tabla46[[#This Row],[TIPO]]))</f>
        <v>#REF!</v>
      </c>
      <c r="C2491" s="419" t="e">
        <f>IF(Tabla46[[#This Row],[Tipos de Acciones]]="","",'Formulario PPGR1'!#REF!)</f>
        <v>#REF!</v>
      </c>
      <c r="D2491" s="419" t="e">
        <f>IF(Tabla46[[#This Row],[Tipos de Acciones]]="","",'Formulario PPGR1'!#REF!)</f>
        <v>#REF!</v>
      </c>
      <c r="E2491" s="419" t="e">
        <f>IF(Tabla46[[#This Row],[Tipos de Acciones]]="","",'Formulario PPGR1'!#REF!)</f>
        <v>#REF!</v>
      </c>
      <c r="F2491" s="419" t="e">
        <f>IF(Tabla46[[#This Row],[Tipos de Acciones]]="","",'Formulario PPGR1'!#REF!)</f>
        <v>#REF!</v>
      </c>
      <c r="G2491" s="416" t="s">
        <v>936</v>
      </c>
      <c r="H2491" s="416" t="s">
        <v>2221</v>
      </c>
      <c r="I2491" s="417" t="s">
        <v>2236</v>
      </c>
      <c r="J2491" s="416" t="s">
        <v>2236</v>
      </c>
      <c r="K2491" s="418" t="s">
        <v>2239</v>
      </c>
      <c r="L2491" s="416" t="s">
        <v>469</v>
      </c>
      <c r="M2491" s="316" t="s">
        <v>2363</v>
      </c>
      <c r="N2491" s="316" t="s">
        <v>1156</v>
      </c>
      <c r="O2491" s="415" t="s">
        <v>2200</v>
      </c>
      <c r="P2491" s="318" t="s">
        <v>1156</v>
      </c>
      <c r="Q2491" s="293" t="s">
        <v>2201</v>
      </c>
      <c r="R2491" s="293">
        <v>2</v>
      </c>
      <c r="S2491" s="517">
        <v>15733.33</v>
      </c>
      <c r="T2491" s="520" t="e">
        <f>+[1]!Tabla46[[#This Row],[Precio Unitario]]*[1]!Tabla46[[#This Row],[Cantidad de Insumos]]</f>
        <v>#REF!</v>
      </c>
      <c r="U2491" s="414">
        <v>239301</v>
      </c>
      <c r="V2491" s="328" t="s">
        <v>926</v>
      </c>
      <c r="W2491" s="420"/>
    </row>
    <row r="2492" spans="2:23" ht="18.75" hidden="1" customHeight="1" x14ac:dyDescent="0.2">
      <c r="B2492" s="419" t="e">
        <f>IF(Tabla46[[#This Row],[Tipos de Acciones]]="","",CONCATENATE(Tabla46[[#This Row],[POA]],".",Tabla46[[#This Row],[SRS]],".",Tabla46[[#This Row],[AREA]],".",Tabla46[[#This Row],[TIPO]]))</f>
        <v>#REF!</v>
      </c>
      <c r="C2492" s="419" t="e">
        <f>IF(Tabla46[[#This Row],[Tipos de Acciones]]="","",'Formulario PPGR1'!#REF!)</f>
        <v>#REF!</v>
      </c>
      <c r="D2492" s="419" t="e">
        <f>IF(Tabla46[[#This Row],[Tipos de Acciones]]="","",'Formulario PPGR1'!#REF!)</f>
        <v>#REF!</v>
      </c>
      <c r="E2492" s="419" t="e">
        <f>IF(Tabla46[[#This Row],[Tipos de Acciones]]="","",'Formulario PPGR1'!#REF!)</f>
        <v>#REF!</v>
      </c>
      <c r="F2492" s="419" t="e">
        <f>IF(Tabla46[[#This Row],[Tipos de Acciones]]="","",'Formulario PPGR1'!#REF!)</f>
        <v>#REF!</v>
      </c>
      <c r="G2492" s="416" t="s">
        <v>936</v>
      </c>
      <c r="H2492" s="416" t="s">
        <v>2221</v>
      </c>
      <c r="I2492" s="417" t="s">
        <v>2224</v>
      </c>
      <c r="J2492" s="416" t="s">
        <v>2224</v>
      </c>
      <c r="K2492" s="418" t="s">
        <v>2225</v>
      </c>
      <c r="L2492" s="416" t="s">
        <v>469</v>
      </c>
      <c r="M2492" s="316" t="s">
        <v>2363</v>
      </c>
      <c r="N2492" s="316" t="s">
        <v>1156</v>
      </c>
      <c r="O2492" s="415" t="s">
        <v>2200</v>
      </c>
      <c r="P2492" s="318" t="s">
        <v>1156</v>
      </c>
      <c r="Q2492" s="293" t="s">
        <v>2201</v>
      </c>
      <c r="R2492" s="293">
        <v>1</v>
      </c>
      <c r="S2492" s="517">
        <v>44333.33</v>
      </c>
      <c r="T2492" s="520" t="e">
        <f>+[1]!Tabla46[[#This Row],[Precio Unitario]]*[1]!Tabla46[[#This Row],[Cantidad de Insumos]]</f>
        <v>#REF!</v>
      </c>
      <c r="U2492" s="414">
        <v>239301</v>
      </c>
      <c r="V2492" s="328" t="s">
        <v>926</v>
      </c>
      <c r="W2492" s="420"/>
    </row>
    <row r="2493" spans="2:23" ht="18.75" hidden="1" customHeight="1" x14ac:dyDescent="0.2">
      <c r="B2493" s="419" t="e">
        <f>IF(Tabla46[[#This Row],[Tipos de Acciones]]="","",CONCATENATE(Tabla46[[#This Row],[POA]],".",Tabla46[[#This Row],[SRS]],".",Tabla46[[#This Row],[AREA]],".",Tabla46[[#This Row],[TIPO]]))</f>
        <v>#REF!</v>
      </c>
      <c r="C2493" s="419" t="e">
        <f>IF(Tabla46[[#This Row],[Tipos de Acciones]]="","",'Formulario PPGR1'!#REF!)</f>
        <v>#REF!</v>
      </c>
      <c r="D2493" s="419" t="e">
        <f>IF(Tabla46[[#This Row],[Tipos de Acciones]]="","",'Formulario PPGR1'!#REF!)</f>
        <v>#REF!</v>
      </c>
      <c r="E2493" s="419" t="e">
        <f>IF(Tabla46[[#This Row],[Tipos de Acciones]]="","",'Formulario PPGR1'!#REF!)</f>
        <v>#REF!</v>
      </c>
      <c r="F2493" s="419" t="e">
        <f>IF(Tabla46[[#This Row],[Tipos de Acciones]]="","",'Formulario PPGR1'!#REF!)</f>
        <v>#REF!</v>
      </c>
      <c r="G2493" s="416" t="s">
        <v>936</v>
      </c>
      <c r="H2493" s="416" t="s">
        <v>2221</v>
      </c>
      <c r="I2493" s="417" t="s">
        <v>2222</v>
      </c>
      <c r="J2493" s="416" t="s">
        <v>2222</v>
      </c>
      <c r="K2493" s="418" t="s">
        <v>2226</v>
      </c>
      <c r="L2493" s="416" t="s">
        <v>469</v>
      </c>
      <c r="M2493" s="316" t="s">
        <v>2363</v>
      </c>
      <c r="N2493" s="316" t="s">
        <v>1156</v>
      </c>
      <c r="O2493" s="415" t="s">
        <v>2200</v>
      </c>
      <c r="P2493" s="318" t="s">
        <v>1156</v>
      </c>
      <c r="Q2493" s="293" t="s">
        <v>2201</v>
      </c>
      <c r="R2493" s="293">
        <v>1</v>
      </c>
      <c r="S2493" s="517">
        <v>104465.4</v>
      </c>
      <c r="T2493" s="520" t="e">
        <f>+[1]!Tabla46[[#This Row],[Precio Unitario]]*[1]!Tabla46[[#This Row],[Cantidad de Insumos]]</f>
        <v>#REF!</v>
      </c>
      <c r="U2493" s="414">
        <v>261901</v>
      </c>
      <c r="V2493" s="328" t="s">
        <v>926</v>
      </c>
      <c r="W2493" s="420"/>
    </row>
    <row r="2494" spans="2:23" ht="18.75" hidden="1" customHeight="1" x14ac:dyDescent="0.2">
      <c r="B2494" s="419" t="e">
        <f>IF(Tabla46[[#This Row],[Tipos de Acciones]]="","",CONCATENATE(Tabla46[[#This Row],[POA]],".",Tabla46[[#This Row],[SRS]],".",Tabla46[[#This Row],[AREA]],".",Tabla46[[#This Row],[TIPO]]))</f>
        <v>#REF!</v>
      </c>
      <c r="C2494" s="419" t="e">
        <f>IF(Tabla46[[#This Row],[Tipos de Acciones]]="","",'Formulario PPGR1'!#REF!)</f>
        <v>#REF!</v>
      </c>
      <c r="D2494" s="419" t="e">
        <f>IF(Tabla46[[#This Row],[Tipos de Acciones]]="","",'Formulario PPGR1'!#REF!)</f>
        <v>#REF!</v>
      </c>
      <c r="E2494" s="419" t="e">
        <f>IF(Tabla46[[#This Row],[Tipos de Acciones]]="","",'Formulario PPGR1'!#REF!)</f>
        <v>#REF!</v>
      </c>
      <c r="F2494" s="419" t="e">
        <f>IF(Tabla46[[#This Row],[Tipos de Acciones]]="","",'Formulario PPGR1'!#REF!)</f>
        <v>#REF!</v>
      </c>
      <c r="G2494" s="416" t="s">
        <v>936</v>
      </c>
      <c r="H2494" s="416" t="s">
        <v>2221</v>
      </c>
      <c r="I2494" s="417" t="s">
        <v>2227</v>
      </c>
      <c r="J2494" s="416" t="s">
        <v>2227</v>
      </c>
      <c r="K2494" s="418" t="s">
        <v>2228</v>
      </c>
      <c r="L2494" s="416" t="s">
        <v>469</v>
      </c>
      <c r="M2494" s="316" t="s">
        <v>2363</v>
      </c>
      <c r="N2494" s="316" t="s">
        <v>1156</v>
      </c>
      <c r="O2494" s="415" t="s">
        <v>2200</v>
      </c>
      <c r="P2494" s="318" t="s">
        <v>1156</v>
      </c>
      <c r="Q2494" s="293" t="s">
        <v>2201</v>
      </c>
      <c r="R2494" s="293">
        <v>1</v>
      </c>
      <c r="S2494" s="517">
        <v>12836.04</v>
      </c>
      <c r="T2494" s="520" t="e">
        <f>+[1]!Tabla46[[#This Row],[Precio Unitario]]*[1]!Tabla46[[#This Row],[Cantidad de Insumos]]</f>
        <v>#REF!</v>
      </c>
      <c r="U2494" s="414">
        <v>239301</v>
      </c>
      <c r="V2494" s="328" t="s">
        <v>926</v>
      </c>
      <c r="W2494" s="420"/>
    </row>
    <row r="2495" spans="2:23" ht="18.75" customHeight="1" x14ac:dyDescent="0.2">
      <c r="B2495" s="419" t="e">
        <f>IF(Tabla46[[#This Row],[Tipos de Acciones]]="","",CONCATENATE(Tabla46[[#This Row],[POA]],".",Tabla46[[#This Row],[SRS]],".",Tabla46[[#This Row],[AREA]],".",Tabla46[[#This Row],[TIPO]]))</f>
        <v>#REF!</v>
      </c>
      <c r="C2495" s="419" t="e">
        <f>IF(Tabla46[[#This Row],[Tipos de Acciones]]="","",'Formulario PPGR1'!#REF!)</f>
        <v>#REF!</v>
      </c>
      <c r="D2495" s="419" t="e">
        <f>IF(Tabla46[[#This Row],[Tipos de Acciones]]="","",'Formulario PPGR1'!#REF!)</f>
        <v>#REF!</v>
      </c>
      <c r="E2495" s="419" t="e">
        <f>IF(Tabla46[[#This Row],[Tipos de Acciones]]="","",'Formulario PPGR1'!#REF!)</f>
        <v>#REF!</v>
      </c>
      <c r="F2495" s="419" t="e">
        <f>IF(Tabla46[[#This Row],[Tipos de Acciones]]="","",'Formulario PPGR1'!#REF!)</f>
        <v>#REF!</v>
      </c>
      <c r="G2495" s="416" t="s">
        <v>936</v>
      </c>
      <c r="H2495" s="416" t="s">
        <v>2221</v>
      </c>
      <c r="I2495" s="417" t="s">
        <v>2229</v>
      </c>
      <c r="J2495" s="416" t="s">
        <v>2229</v>
      </c>
      <c r="K2495" s="418" t="s">
        <v>2230</v>
      </c>
      <c r="L2495" s="416" t="s">
        <v>469</v>
      </c>
      <c r="M2495" s="316" t="s">
        <v>2363</v>
      </c>
      <c r="N2495" s="316" t="s">
        <v>1156</v>
      </c>
      <c r="O2495" s="415" t="s">
        <v>2200</v>
      </c>
      <c r="P2495" s="318" t="s">
        <v>1156</v>
      </c>
      <c r="Q2495" s="293" t="s">
        <v>2201</v>
      </c>
      <c r="R2495" s="293">
        <v>1</v>
      </c>
      <c r="S2495" s="517">
        <v>180000</v>
      </c>
      <c r="T2495" s="520" t="e">
        <f>+[1]!Tabla46[[#This Row],[Precio Unitario]]*[1]!Tabla46[[#This Row],[Cantidad de Insumos]]</f>
        <v>#REF!</v>
      </c>
      <c r="U2495" s="414">
        <v>263101</v>
      </c>
      <c r="V2495" s="328" t="s">
        <v>926</v>
      </c>
      <c r="W2495" s="420"/>
    </row>
    <row r="2496" spans="2:23" ht="18.75" hidden="1" customHeight="1" x14ac:dyDescent="0.2">
      <c r="B2496" s="419" t="e">
        <f>IF(Tabla46[[#This Row],[Tipos de Acciones]]="","",CONCATENATE(Tabla46[[#This Row],[POA]],".",Tabla46[[#This Row],[SRS]],".",Tabla46[[#This Row],[AREA]],".",Tabla46[[#This Row],[TIPO]]))</f>
        <v>#REF!</v>
      </c>
      <c r="C2496" s="419" t="e">
        <f>IF(Tabla46[[#This Row],[Tipos de Acciones]]="","",'Formulario PPGR1'!#REF!)</f>
        <v>#REF!</v>
      </c>
      <c r="D2496" s="419" t="e">
        <f>IF(Tabla46[[#This Row],[Tipos de Acciones]]="","",'Formulario PPGR1'!#REF!)</f>
        <v>#REF!</v>
      </c>
      <c r="E2496" s="419" t="e">
        <f>IF(Tabla46[[#This Row],[Tipos de Acciones]]="","",'Formulario PPGR1'!#REF!)</f>
        <v>#REF!</v>
      </c>
      <c r="F2496" s="419" t="e">
        <f>IF(Tabla46[[#This Row],[Tipos de Acciones]]="","",'Formulario PPGR1'!#REF!)</f>
        <v>#REF!</v>
      </c>
      <c r="G2496" s="416" t="s">
        <v>936</v>
      </c>
      <c r="H2496" s="416" t="s">
        <v>2221</v>
      </c>
      <c r="I2496" s="417" t="s">
        <v>2231</v>
      </c>
      <c r="J2496" s="416" t="s">
        <v>2231</v>
      </c>
      <c r="K2496" s="418" t="s">
        <v>2232</v>
      </c>
      <c r="L2496" s="416" t="s">
        <v>469</v>
      </c>
      <c r="M2496" s="316" t="s">
        <v>2363</v>
      </c>
      <c r="N2496" s="316" t="s">
        <v>1156</v>
      </c>
      <c r="O2496" s="415" t="s">
        <v>2200</v>
      </c>
      <c r="P2496" s="318" t="s">
        <v>1156</v>
      </c>
      <c r="Q2496" s="293" t="s">
        <v>2201</v>
      </c>
      <c r="R2496" s="293">
        <v>2</v>
      </c>
      <c r="S2496" s="517">
        <v>32099.97</v>
      </c>
      <c r="T2496" s="520" t="e">
        <f>+[1]!Tabla46[[#This Row],[Precio Unitario]]*[1]!Tabla46[[#This Row],[Cantidad de Insumos]]</f>
        <v>#REF!</v>
      </c>
      <c r="U2496" s="414">
        <v>239301</v>
      </c>
      <c r="V2496" s="328" t="s">
        <v>926</v>
      </c>
      <c r="W2496" s="420"/>
    </row>
    <row r="2497" spans="2:23" ht="18.75" hidden="1" customHeight="1" x14ac:dyDescent="0.2">
      <c r="B2497" s="419" t="e">
        <f>IF(Tabla46[[#This Row],[Tipos de Acciones]]="","",CONCATENATE(Tabla46[[#This Row],[POA]],".",Tabla46[[#This Row],[SRS]],".",Tabla46[[#This Row],[AREA]],".",Tabla46[[#This Row],[TIPO]]))</f>
        <v>#REF!</v>
      </c>
      <c r="C2497" s="419" t="e">
        <f>IF(Tabla46[[#This Row],[Tipos de Acciones]]="","",'Formulario PPGR1'!#REF!)</f>
        <v>#REF!</v>
      </c>
      <c r="D2497" s="419" t="e">
        <f>IF(Tabla46[[#This Row],[Tipos de Acciones]]="","",'Formulario PPGR1'!#REF!)</f>
        <v>#REF!</v>
      </c>
      <c r="E2497" s="419" t="e">
        <f>IF(Tabla46[[#This Row],[Tipos de Acciones]]="","",'Formulario PPGR1'!#REF!)</f>
        <v>#REF!</v>
      </c>
      <c r="F2497" s="419" t="e">
        <f>IF(Tabla46[[#This Row],[Tipos de Acciones]]="","",'Formulario PPGR1'!#REF!)</f>
        <v>#REF!</v>
      </c>
      <c r="G2497" s="416" t="s">
        <v>936</v>
      </c>
      <c r="H2497" s="416" t="s">
        <v>2206</v>
      </c>
      <c r="I2497" s="417" t="s">
        <v>2212</v>
      </c>
      <c r="J2497" s="416" t="s">
        <v>2212</v>
      </c>
      <c r="K2497" s="418" t="s">
        <v>2213</v>
      </c>
      <c r="L2497" s="416" t="s">
        <v>469</v>
      </c>
      <c r="M2497" s="316" t="s">
        <v>2364</v>
      </c>
      <c r="N2497" s="316" t="s">
        <v>1156</v>
      </c>
      <c r="O2497" s="415" t="s">
        <v>2200</v>
      </c>
      <c r="P2497" s="318" t="s">
        <v>1156</v>
      </c>
      <c r="Q2497" s="293" t="s">
        <v>2201</v>
      </c>
      <c r="R2497" s="293">
        <v>1</v>
      </c>
      <c r="S2497" s="517">
        <v>56050</v>
      </c>
      <c r="T2497" s="520" t="e">
        <f>+[1]!Tabla46[[#This Row],[Precio Unitario]]*[1]!Tabla46[[#This Row],[Cantidad de Insumos]]</f>
        <v>#REF!</v>
      </c>
      <c r="U2497" s="414">
        <v>261301</v>
      </c>
      <c r="V2497" s="328" t="s">
        <v>926</v>
      </c>
      <c r="W2497" s="420"/>
    </row>
    <row r="2498" spans="2:23" ht="18.75" hidden="1" customHeight="1" x14ac:dyDescent="0.2">
      <c r="B2498" s="419" t="e">
        <f>IF(Tabla46[[#This Row],[Tipos de Acciones]]="","",CONCATENATE(Tabla46[[#This Row],[POA]],".",Tabla46[[#This Row],[SRS]],".",Tabla46[[#This Row],[AREA]],".",Tabla46[[#This Row],[TIPO]]))</f>
        <v>#REF!</v>
      </c>
      <c r="C2498" s="419" t="e">
        <f>IF(Tabla46[[#This Row],[Tipos de Acciones]]="","",'Formulario PPGR1'!#REF!)</f>
        <v>#REF!</v>
      </c>
      <c r="D2498" s="419" t="e">
        <f>IF(Tabla46[[#This Row],[Tipos de Acciones]]="","",'Formulario PPGR1'!#REF!)</f>
        <v>#REF!</v>
      </c>
      <c r="E2498" s="419" t="e">
        <f>IF(Tabla46[[#This Row],[Tipos de Acciones]]="","",'Formulario PPGR1'!#REF!)</f>
        <v>#REF!</v>
      </c>
      <c r="F2498" s="419" t="e">
        <f>IF(Tabla46[[#This Row],[Tipos de Acciones]]="","",'Formulario PPGR1'!#REF!)</f>
        <v>#REF!</v>
      </c>
      <c r="G2498" s="416" t="s">
        <v>934</v>
      </c>
      <c r="H2498" s="416" t="s">
        <v>2206</v>
      </c>
      <c r="I2498" s="417" t="s">
        <v>2212</v>
      </c>
      <c r="J2498" s="416" t="s">
        <v>2212</v>
      </c>
      <c r="K2498" s="418" t="s">
        <v>2213</v>
      </c>
      <c r="L2498" s="416" t="s">
        <v>469</v>
      </c>
      <c r="M2498" s="316" t="s">
        <v>2364</v>
      </c>
      <c r="N2498" s="316" t="s">
        <v>1156</v>
      </c>
      <c r="O2498" s="415" t="s">
        <v>2200</v>
      </c>
      <c r="P2498" s="318" t="s">
        <v>1156</v>
      </c>
      <c r="Q2498" s="293" t="s">
        <v>2201</v>
      </c>
      <c r="R2498" s="293">
        <v>3</v>
      </c>
      <c r="S2498" s="517">
        <v>5000</v>
      </c>
      <c r="T2498" s="520" t="e">
        <f>+[1]!Tabla46[[#This Row],[Precio Unitario]]*[1]!Tabla46[[#This Row],[Cantidad de Insumos]]</f>
        <v>#REF!</v>
      </c>
      <c r="U2498" s="414">
        <v>261301</v>
      </c>
      <c r="V2498" s="328" t="s">
        <v>926</v>
      </c>
      <c r="W2498" s="420"/>
    </row>
    <row r="2499" spans="2:23" ht="18.75" hidden="1" customHeight="1" x14ac:dyDescent="0.2">
      <c r="B2499" s="419" t="e">
        <f>IF(Tabla46[[#This Row],[Tipos de Acciones]]="","",CONCATENATE(Tabla46[[#This Row],[POA]],".",Tabla46[[#This Row],[SRS]],".",Tabla46[[#This Row],[AREA]],".",Tabla46[[#This Row],[TIPO]]))</f>
        <v>#REF!</v>
      </c>
      <c r="C2499" s="419" t="e">
        <f>IF(Tabla46[[#This Row],[Tipos de Acciones]]="","",'Formulario PPGR1'!#REF!)</f>
        <v>#REF!</v>
      </c>
      <c r="D2499" s="419" t="e">
        <f>IF(Tabla46[[#This Row],[Tipos de Acciones]]="","",'Formulario PPGR1'!#REF!)</f>
        <v>#REF!</v>
      </c>
      <c r="E2499" s="419" t="e">
        <f>IF(Tabla46[[#This Row],[Tipos de Acciones]]="","",'Formulario PPGR1'!#REF!)</f>
        <v>#REF!</v>
      </c>
      <c r="F2499" s="419" t="e">
        <f>IF(Tabla46[[#This Row],[Tipos de Acciones]]="","",'Formulario PPGR1'!#REF!)</f>
        <v>#REF!</v>
      </c>
      <c r="G2499" s="416" t="s">
        <v>936</v>
      </c>
      <c r="H2499" s="416" t="s">
        <v>2215</v>
      </c>
      <c r="I2499" s="417" t="s">
        <v>2216</v>
      </c>
      <c r="J2499" s="416" t="s">
        <v>2216</v>
      </c>
      <c r="K2499" s="418" t="s">
        <v>2217</v>
      </c>
      <c r="L2499" s="416" t="s">
        <v>469</v>
      </c>
      <c r="M2499" s="316" t="s">
        <v>2364</v>
      </c>
      <c r="N2499" s="316" t="s">
        <v>1156</v>
      </c>
      <c r="O2499" s="415" t="s">
        <v>2200</v>
      </c>
      <c r="P2499" s="318" t="s">
        <v>1156</v>
      </c>
      <c r="Q2499" s="293" t="s">
        <v>2201</v>
      </c>
      <c r="R2499" s="293">
        <v>1</v>
      </c>
      <c r="S2499" s="517">
        <v>15000</v>
      </c>
      <c r="T2499" s="520" t="e">
        <f>+[1]!Tabla46[[#This Row],[Precio Unitario]]*[1]!Tabla46[[#This Row],[Cantidad de Insumos]]</f>
        <v>#REF!</v>
      </c>
      <c r="U2499" s="414">
        <v>239601</v>
      </c>
      <c r="V2499" s="328" t="s">
        <v>926</v>
      </c>
      <c r="W2499" s="420"/>
    </row>
    <row r="2500" spans="2:23" ht="18.75" hidden="1" customHeight="1" x14ac:dyDescent="0.2">
      <c r="B2500" s="419" t="e">
        <f>IF(Tabla46[[#This Row],[Tipos de Acciones]]="","",CONCATENATE(Tabla46[[#This Row],[POA]],".",Tabla46[[#This Row],[SRS]],".",Tabla46[[#This Row],[AREA]],".",Tabla46[[#This Row],[TIPO]]))</f>
        <v>#REF!</v>
      </c>
      <c r="C2500" s="419" t="e">
        <f>IF(Tabla46[[#This Row],[Tipos de Acciones]]="","",'Formulario PPGR1'!#REF!)</f>
        <v>#REF!</v>
      </c>
      <c r="D2500" s="419" t="e">
        <f>IF(Tabla46[[#This Row],[Tipos de Acciones]]="","",'Formulario PPGR1'!#REF!)</f>
        <v>#REF!</v>
      </c>
      <c r="E2500" s="419" t="e">
        <f>IF(Tabla46[[#This Row],[Tipos de Acciones]]="","",'Formulario PPGR1'!#REF!)</f>
        <v>#REF!</v>
      </c>
      <c r="F2500" s="419" t="e">
        <f>IF(Tabla46[[#This Row],[Tipos de Acciones]]="","",'Formulario PPGR1'!#REF!)</f>
        <v>#REF!</v>
      </c>
      <c r="G2500" s="416" t="s">
        <v>936</v>
      </c>
      <c r="H2500" s="416" t="s">
        <v>2218</v>
      </c>
      <c r="I2500" s="417" t="s">
        <v>2219</v>
      </c>
      <c r="J2500" s="416" t="s">
        <v>2219</v>
      </c>
      <c r="K2500" s="418" t="s">
        <v>2220</v>
      </c>
      <c r="L2500" s="416" t="s">
        <v>469</v>
      </c>
      <c r="M2500" s="316" t="s">
        <v>2364</v>
      </c>
      <c r="N2500" s="316" t="s">
        <v>1156</v>
      </c>
      <c r="O2500" s="415" t="s">
        <v>2200</v>
      </c>
      <c r="P2500" s="318" t="s">
        <v>1156</v>
      </c>
      <c r="Q2500" s="293" t="s">
        <v>2201</v>
      </c>
      <c r="R2500" s="293">
        <v>2</v>
      </c>
      <c r="S2500" s="517">
        <v>8600</v>
      </c>
      <c r="T2500" s="520" t="e">
        <f>+[1]!Tabla46[[#This Row],[Precio Unitario]]*[1]!Tabla46[[#This Row],[Cantidad de Insumos]]</f>
        <v>#REF!</v>
      </c>
      <c r="U2500" s="414">
        <v>239601</v>
      </c>
      <c r="V2500" s="328" t="s">
        <v>926</v>
      </c>
      <c r="W2500" s="420"/>
    </row>
    <row r="2501" spans="2:23" ht="18.75" hidden="1" customHeight="1" x14ac:dyDescent="0.2">
      <c r="B2501" s="419" t="e">
        <f>IF(Tabla46[[#This Row],[Tipos de Acciones]]="","",CONCATENATE(Tabla46[[#This Row],[POA]],".",Tabla46[[#This Row],[SRS]],".",Tabla46[[#This Row],[AREA]],".",Tabla46[[#This Row],[TIPO]]))</f>
        <v>#REF!</v>
      </c>
      <c r="C2501" s="419" t="e">
        <f>IF(Tabla46[[#This Row],[Tipos de Acciones]]="","",'Formulario PPGR1'!#REF!)</f>
        <v>#REF!</v>
      </c>
      <c r="D2501" s="419" t="e">
        <f>IF(Tabla46[[#This Row],[Tipos de Acciones]]="","",'Formulario PPGR1'!#REF!)</f>
        <v>#REF!</v>
      </c>
      <c r="E2501" s="419" t="e">
        <f>IF(Tabla46[[#This Row],[Tipos de Acciones]]="","",'Formulario PPGR1'!#REF!)</f>
        <v>#REF!</v>
      </c>
      <c r="F2501" s="419" t="e">
        <f>IF(Tabla46[[#This Row],[Tipos de Acciones]]="","",'Formulario PPGR1'!#REF!)</f>
        <v>#REF!</v>
      </c>
      <c r="G2501" s="416" t="s">
        <v>936</v>
      </c>
      <c r="H2501" s="416" t="s">
        <v>2221</v>
      </c>
      <c r="I2501" s="417" t="s">
        <v>2222</v>
      </c>
      <c r="J2501" s="416" t="s">
        <v>2222</v>
      </c>
      <c r="K2501" s="418" t="s">
        <v>2223</v>
      </c>
      <c r="L2501" s="416" t="s">
        <v>469</v>
      </c>
      <c r="M2501" s="316" t="s">
        <v>2364</v>
      </c>
      <c r="N2501" s="316" t="s">
        <v>1156</v>
      </c>
      <c r="O2501" s="415" t="s">
        <v>2200</v>
      </c>
      <c r="P2501" s="318" t="s">
        <v>1156</v>
      </c>
      <c r="Q2501" s="293" t="s">
        <v>2201</v>
      </c>
      <c r="R2501" s="293">
        <v>2</v>
      </c>
      <c r="S2501" s="517">
        <v>43660</v>
      </c>
      <c r="T2501" s="520" t="e">
        <f>+[1]!Tabla46[[#This Row],[Precio Unitario]]*[1]!Tabla46[[#This Row],[Cantidad de Insumos]]</f>
        <v>#REF!</v>
      </c>
      <c r="U2501" s="414">
        <v>261901</v>
      </c>
      <c r="V2501" s="328" t="s">
        <v>926</v>
      </c>
      <c r="W2501" s="420"/>
    </row>
    <row r="2502" spans="2:23" ht="18.75" hidden="1" customHeight="1" x14ac:dyDescent="0.2">
      <c r="B2502" s="419" t="e">
        <f>IF(Tabla46[[#This Row],[Tipos de Acciones]]="","",CONCATENATE(Tabla46[[#This Row],[POA]],".",Tabla46[[#This Row],[SRS]],".",Tabla46[[#This Row],[AREA]],".",Tabla46[[#This Row],[TIPO]]))</f>
        <v>#REF!</v>
      </c>
      <c r="C2502" s="419" t="e">
        <f>IF(Tabla46[[#This Row],[Tipos de Acciones]]="","",'Formulario PPGR1'!#REF!)</f>
        <v>#REF!</v>
      </c>
      <c r="D2502" s="419" t="e">
        <f>IF(Tabla46[[#This Row],[Tipos de Acciones]]="","",'Formulario PPGR1'!#REF!)</f>
        <v>#REF!</v>
      </c>
      <c r="E2502" s="419" t="e">
        <f>IF(Tabla46[[#This Row],[Tipos de Acciones]]="","",'Formulario PPGR1'!#REF!)</f>
        <v>#REF!</v>
      </c>
      <c r="F2502" s="419" t="e">
        <f>IF(Tabla46[[#This Row],[Tipos de Acciones]]="","",'Formulario PPGR1'!#REF!)</f>
        <v>#REF!</v>
      </c>
      <c r="G2502" s="416" t="s">
        <v>936</v>
      </c>
      <c r="H2502" s="416" t="s">
        <v>2221</v>
      </c>
      <c r="I2502" s="417" t="s">
        <v>2224</v>
      </c>
      <c r="J2502" s="416" t="s">
        <v>2224</v>
      </c>
      <c r="K2502" s="418" t="s">
        <v>2225</v>
      </c>
      <c r="L2502" s="416" t="s">
        <v>469</v>
      </c>
      <c r="M2502" s="316" t="s">
        <v>2364</v>
      </c>
      <c r="N2502" s="316" t="s">
        <v>1156</v>
      </c>
      <c r="O2502" s="415" t="s">
        <v>2200</v>
      </c>
      <c r="P2502" s="318" t="s">
        <v>1156</v>
      </c>
      <c r="Q2502" s="293" t="s">
        <v>2201</v>
      </c>
      <c r="R2502" s="293">
        <v>1</v>
      </c>
      <c r="S2502" s="517">
        <v>44333.33</v>
      </c>
      <c r="T2502" s="520" t="e">
        <f>+[1]!Tabla46[[#This Row],[Precio Unitario]]*[1]!Tabla46[[#This Row],[Cantidad de Insumos]]</f>
        <v>#REF!</v>
      </c>
      <c r="U2502" s="414">
        <v>239301</v>
      </c>
      <c r="V2502" s="328" t="s">
        <v>926</v>
      </c>
      <c r="W2502" s="420"/>
    </row>
    <row r="2503" spans="2:23" ht="18.75" hidden="1" customHeight="1" x14ac:dyDescent="0.2">
      <c r="B2503" s="419" t="e">
        <f>IF(Tabla46[[#This Row],[Tipos de Acciones]]="","",CONCATENATE(Tabla46[[#This Row],[POA]],".",Tabla46[[#This Row],[SRS]],".",Tabla46[[#This Row],[AREA]],".",Tabla46[[#This Row],[TIPO]]))</f>
        <v>#REF!</v>
      </c>
      <c r="C2503" s="419" t="e">
        <f>IF(Tabla46[[#This Row],[Tipos de Acciones]]="","",'Formulario PPGR1'!#REF!)</f>
        <v>#REF!</v>
      </c>
      <c r="D2503" s="419" t="e">
        <f>IF(Tabla46[[#This Row],[Tipos de Acciones]]="","",'Formulario PPGR1'!#REF!)</f>
        <v>#REF!</v>
      </c>
      <c r="E2503" s="419" t="e">
        <f>IF(Tabla46[[#This Row],[Tipos de Acciones]]="","",'Formulario PPGR1'!#REF!)</f>
        <v>#REF!</v>
      </c>
      <c r="F2503" s="419" t="e">
        <f>IF(Tabla46[[#This Row],[Tipos de Acciones]]="","",'Formulario PPGR1'!#REF!)</f>
        <v>#REF!</v>
      </c>
      <c r="G2503" s="416" t="s">
        <v>936</v>
      </c>
      <c r="H2503" s="416" t="s">
        <v>2221</v>
      </c>
      <c r="I2503" s="417" t="s">
        <v>2222</v>
      </c>
      <c r="J2503" s="416" t="s">
        <v>2222</v>
      </c>
      <c r="K2503" s="418" t="s">
        <v>2226</v>
      </c>
      <c r="L2503" s="416" t="s">
        <v>469</v>
      </c>
      <c r="M2503" s="316" t="s">
        <v>2364</v>
      </c>
      <c r="N2503" s="316" t="s">
        <v>1156</v>
      </c>
      <c r="O2503" s="415" t="s">
        <v>2200</v>
      </c>
      <c r="P2503" s="318" t="s">
        <v>1156</v>
      </c>
      <c r="Q2503" s="293" t="s">
        <v>2201</v>
      </c>
      <c r="R2503" s="293">
        <v>1</v>
      </c>
      <c r="S2503" s="517">
        <v>104465.4</v>
      </c>
      <c r="T2503" s="520" t="e">
        <f>+[1]!Tabla46[[#This Row],[Precio Unitario]]*[1]!Tabla46[[#This Row],[Cantidad de Insumos]]</f>
        <v>#REF!</v>
      </c>
      <c r="U2503" s="414">
        <v>239301</v>
      </c>
      <c r="V2503" s="328" t="s">
        <v>926</v>
      </c>
      <c r="W2503" s="420"/>
    </row>
    <row r="2504" spans="2:23" ht="18.75" hidden="1" customHeight="1" x14ac:dyDescent="0.2">
      <c r="B2504" s="419" t="e">
        <f>IF(Tabla46[[#This Row],[Tipos de Acciones]]="","",CONCATENATE(Tabla46[[#This Row],[POA]],".",Tabla46[[#This Row],[SRS]],".",Tabla46[[#This Row],[AREA]],".",Tabla46[[#This Row],[TIPO]]))</f>
        <v>#REF!</v>
      </c>
      <c r="C2504" s="419" t="e">
        <f>IF(Tabla46[[#This Row],[Tipos de Acciones]]="","",'Formulario PPGR1'!#REF!)</f>
        <v>#REF!</v>
      </c>
      <c r="D2504" s="419" t="e">
        <f>IF(Tabla46[[#This Row],[Tipos de Acciones]]="","",'Formulario PPGR1'!#REF!)</f>
        <v>#REF!</v>
      </c>
      <c r="E2504" s="419" t="e">
        <f>IF(Tabla46[[#This Row],[Tipos de Acciones]]="","",'Formulario PPGR1'!#REF!)</f>
        <v>#REF!</v>
      </c>
      <c r="F2504" s="419" t="e">
        <f>IF(Tabla46[[#This Row],[Tipos de Acciones]]="","",'Formulario PPGR1'!#REF!)</f>
        <v>#REF!</v>
      </c>
      <c r="G2504" s="416" t="s">
        <v>936</v>
      </c>
      <c r="H2504" s="416" t="s">
        <v>2221</v>
      </c>
      <c r="I2504" s="417" t="s">
        <v>2227</v>
      </c>
      <c r="J2504" s="416" t="s">
        <v>2227</v>
      </c>
      <c r="K2504" s="418" t="s">
        <v>2228</v>
      </c>
      <c r="L2504" s="416" t="s">
        <v>469</v>
      </c>
      <c r="M2504" s="316" t="s">
        <v>2364</v>
      </c>
      <c r="N2504" s="316" t="s">
        <v>1156</v>
      </c>
      <c r="O2504" s="415" t="s">
        <v>2200</v>
      </c>
      <c r="P2504" s="318" t="s">
        <v>1156</v>
      </c>
      <c r="Q2504" s="293" t="s">
        <v>2201</v>
      </c>
      <c r="R2504" s="293">
        <v>1</v>
      </c>
      <c r="S2504" s="517">
        <v>12836.04</v>
      </c>
      <c r="T2504" s="520" t="e">
        <f>+[1]!Tabla46[[#This Row],[Precio Unitario]]*[1]!Tabla46[[#This Row],[Cantidad de Insumos]]</f>
        <v>#REF!</v>
      </c>
      <c r="U2504" s="414">
        <v>239301</v>
      </c>
      <c r="V2504" s="328" t="s">
        <v>926</v>
      </c>
      <c r="W2504" s="420"/>
    </row>
    <row r="2505" spans="2:23" ht="18.75" customHeight="1" x14ac:dyDescent="0.2">
      <c r="B2505" s="419" t="e">
        <f>IF(Tabla46[[#This Row],[Tipos de Acciones]]="","",CONCATENATE(Tabla46[[#This Row],[POA]],".",Tabla46[[#This Row],[SRS]],".",Tabla46[[#This Row],[AREA]],".",Tabla46[[#This Row],[TIPO]]))</f>
        <v>#REF!</v>
      </c>
      <c r="C2505" s="419" t="e">
        <f>IF(Tabla46[[#This Row],[Tipos de Acciones]]="","",'Formulario PPGR1'!#REF!)</f>
        <v>#REF!</v>
      </c>
      <c r="D2505" s="419" t="e">
        <f>IF(Tabla46[[#This Row],[Tipos de Acciones]]="","",'Formulario PPGR1'!#REF!)</f>
        <v>#REF!</v>
      </c>
      <c r="E2505" s="419" t="e">
        <f>IF(Tabla46[[#This Row],[Tipos de Acciones]]="","",'Formulario PPGR1'!#REF!)</f>
        <v>#REF!</v>
      </c>
      <c r="F2505" s="419" t="e">
        <f>IF(Tabla46[[#This Row],[Tipos de Acciones]]="","",'Formulario PPGR1'!#REF!)</f>
        <v>#REF!</v>
      </c>
      <c r="G2505" s="416" t="s">
        <v>936</v>
      </c>
      <c r="H2505" s="416" t="s">
        <v>2221</v>
      </c>
      <c r="I2505" s="417" t="s">
        <v>2229</v>
      </c>
      <c r="J2505" s="416" t="s">
        <v>2229</v>
      </c>
      <c r="K2505" s="418" t="s">
        <v>2230</v>
      </c>
      <c r="L2505" s="416" t="s">
        <v>469</v>
      </c>
      <c r="M2505" s="316" t="s">
        <v>2364</v>
      </c>
      <c r="N2505" s="316" t="s">
        <v>1156</v>
      </c>
      <c r="O2505" s="415" t="s">
        <v>2200</v>
      </c>
      <c r="P2505" s="318" t="s">
        <v>1156</v>
      </c>
      <c r="Q2505" s="293" t="s">
        <v>2201</v>
      </c>
      <c r="R2505" s="293">
        <v>1</v>
      </c>
      <c r="S2505" s="517">
        <v>180000</v>
      </c>
      <c r="T2505" s="520" t="e">
        <f>+[1]!Tabla46[[#This Row],[Precio Unitario]]*[1]!Tabla46[[#This Row],[Cantidad de Insumos]]</f>
        <v>#REF!</v>
      </c>
      <c r="U2505" s="414">
        <v>263101</v>
      </c>
      <c r="V2505" s="328" t="s">
        <v>926</v>
      </c>
      <c r="W2505" s="420"/>
    </row>
    <row r="2506" spans="2:23" ht="18.75" hidden="1" customHeight="1" x14ac:dyDescent="0.2">
      <c r="B2506" s="419" t="e">
        <f>IF(Tabla46[[#This Row],[Tipos de Acciones]]="","",CONCATENATE(Tabla46[[#This Row],[POA]],".",Tabla46[[#This Row],[SRS]],".",Tabla46[[#This Row],[AREA]],".",Tabla46[[#This Row],[TIPO]]))</f>
        <v>#REF!</v>
      </c>
      <c r="C2506" s="419" t="e">
        <f>IF(Tabla46[[#This Row],[Tipos de Acciones]]="","",'Formulario PPGR1'!#REF!)</f>
        <v>#REF!</v>
      </c>
      <c r="D2506" s="419" t="e">
        <f>IF(Tabla46[[#This Row],[Tipos de Acciones]]="","",'Formulario PPGR1'!#REF!)</f>
        <v>#REF!</v>
      </c>
      <c r="E2506" s="419" t="e">
        <f>IF(Tabla46[[#This Row],[Tipos de Acciones]]="","",'Formulario PPGR1'!#REF!)</f>
        <v>#REF!</v>
      </c>
      <c r="F2506" s="419" t="e">
        <f>IF(Tabla46[[#This Row],[Tipos de Acciones]]="","",'Formulario PPGR1'!#REF!)</f>
        <v>#REF!</v>
      </c>
      <c r="G2506" s="416" t="s">
        <v>936</v>
      </c>
      <c r="H2506" s="416" t="s">
        <v>2221</v>
      </c>
      <c r="I2506" s="417" t="s">
        <v>2231</v>
      </c>
      <c r="J2506" s="416" t="s">
        <v>2231</v>
      </c>
      <c r="K2506" s="418" t="s">
        <v>2232</v>
      </c>
      <c r="L2506" s="416" t="s">
        <v>469</v>
      </c>
      <c r="M2506" s="316" t="s">
        <v>2364</v>
      </c>
      <c r="N2506" s="316" t="s">
        <v>1156</v>
      </c>
      <c r="O2506" s="415" t="s">
        <v>2200</v>
      </c>
      <c r="P2506" s="318" t="s">
        <v>1156</v>
      </c>
      <c r="Q2506" s="293" t="s">
        <v>2201</v>
      </c>
      <c r="R2506" s="293">
        <v>2</v>
      </c>
      <c r="S2506" s="517">
        <v>32099.97</v>
      </c>
      <c r="T2506" s="520" t="e">
        <f>+[1]!Tabla46[[#This Row],[Precio Unitario]]*[1]!Tabla46[[#This Row],[Cantidad de Insumos]]</f>
        <v>#REF!</v>
      </c>
      <c r="U2506" s="414">
        <v>239301</v>
      </c>
      <c r="V2506" s="328" t="s">
        <v>926</v>
      </c>
      <c r="W2506" s="420"/>
    </row>
    <row r="2507" spans="2:23" ht="18.75" hidden="1" customHeight="1" x14ac:dyDescent="0.2">
      <c r="B2507" s="419" t="e">
        <f>IF(Tabla46[[#This Row],[Tipos de Acciones]]="","",CONCATENATE(Tabla46[[#This Row],[POA]],".",Tabla46[[#This Row],[SRS]],".",Tabla46[[#This Row],[AREA]],".",Tabla46[[#This Row],[TIPO]]))</f>
        <v>#REF!</v>
      </c>
      <c r="C2507" s="419" t="e">
        <f>IF(Tabla46[[#This Row],[Tipos de Acciones]]="","",'Formulario PPGR1'!#REF!)</f>
        <v>#REF!</v>
      </c>
      <c r="D2507" s="419" t="e">
        <f>IF(Tabla46[[#This Row],[Tipos de Acciones]]="","",'Formulario PPGR1'!#REF!)</f>
        <v>#REF!</v>
      </c>
      <c r="E2507" s="419" t="e">
        <f>IF(Tabla46[[#This Row],[Tipos de Acciones]]="","",'Formulario PPGR1'!#REF!)</f>
        <v>#REF!</v>
      </c>
      <c r="F2507" s="419" t="e">
        <f>IF(Tabla46[[#This Row],[Tipos de Acciones]]="","",'Formulario PPGR1'!#REF!)</f>
        <v>#REF!</v>
      </c>
      <c r="G2507" s="416" t="s">
        <v>936</v>
      </c>
      <c r="H2507" s="416" t="s">
        <v>2221</v>
      </c>
      <c r="I2507" s="417" t="s">
        <v>2233</v>
      </c>
      <c r="J2507" s="416" t="s">
        <v>2234</v>
      </c>
      <c r="K2507" s="418" t="s">
        <v>2235</v>
      </c>
      <c r="L2507" s="416" t="s">
        <v>469</v>
      </c>
      <c r="M2507" s="316" t="s">
        <v>2364</v>
      </c>
      <c r="N2507" s="316" t="s">
        <v>1156</v>
      </c>
      <c r="O2507" s="415" t="s">
        <v>2200</v>
      </c>
      <c r="P2507" s="318" t="s">
        <v>1156</v>
      </c>
      <c r="Q2507" s="293" t="s">
        <v>2201</v>
      </c>
      <c r="R2507" s="293">
        <v>1</v>
      </c>
      <c r="S2507" s="517">
        <v>8270</v>
      </c>
      <c r="T2507" s="520" t="e">
        <f>+[1]!Tabla46[[#This Row],[Precio Unitario]]*[1]!Tabla46[[#This Row],[Cantidad de Insumos]]</f>
        <v>#REF!</v>
      </c>
      <c r="U2507" s="414">
        <v>239301</v>
      </c>
      <c r="V2507" s="328" t="s">
        <v>926</v>
      </c>
      <c r="W2507" s="420"/>
    </row>
    <row r="2508" spans="2:23" ht="18.75" hidden="1" customHeight="1" x14ac:dyDescent="0.2">
      <c r="B2508" s="419" t="e">
        <f>IF(Tabla46[[#This Row],[Tipos de Acciones]]="","",CONCATENATE(Tabla46[[#This Row],[POA]],".",Tabla46[[#This Row],[SRS]],".",Tabla46[[#This Row],[AREA]],".",Tabla46[[#This Row],[TIPO]]))</f>
        <v>#REF!</v>
      </c>
      <c r="C2508" s="419" t="e">
        <f>IF(Tabla46[[#This Row],[Tipos de Acciones]]="","",'Formulario PPGR1'!#REF!)</f>
        <v>#REF!</v>
      </c>
      <c r="D2508" s="419" t="e">
        <f>IF(Tabla46[[#This Row],[Tipos de Acciones]]="","",'Formulario PPGR1'!#REF!)</f>
        <v>#REF!</v>
      </c>
      <c r="E2508" s="419" t="e">
        <f>IF(Tabla46[[#This Row],[Tipos de Acciones]]="","",'Formulario PPGR1'!#REF!)</f>
        <v>#REF!</v>
      </c>
      <c r="F2508" s="419" t="e">
        <f>IF(Tabla46[[#This Row],[Tipos de Acciones]]="","",'Formulario PPGR1'!#REF!)</f>
        <v>#REF!</v>
      </c>
      <c r="G2508" s="416" t="s">
        <v>936</v>
      </c>
      <c r="H2508" s="416" t="s">
        <v>2221</v>
      </c>
      <c r="I2508" s="417" t="s">
        <v>2236</v>
      </c>
      <c r="J2508" s="416" t="s">
        <v>2236</v>
      </c>
      <c r="K2508" s="418" t="s">
        <v>2237</v>
      </c>
      <c r="L2508" s="416" t="s">
        <v>469</v>
      </c>
      <c r="M2508" s="316" t="s">
        <v>2364</v>
      </c>
      <c r="N2508" s="316" t="s">
        <v>1156</v>
      </c>
      <c r="O2508" s="415" t="s">
        <v>2200</v>
      </c>
      <c r="P2508" s="318" t="s">
        <v>1156</v>
      </c>
      <c r="Q2508" s="293" t="s">
        <v>2201</v>
      </c>
      <c r="R2508" s="293">
        <v>2</v>
      </c>
      <c r="S2508" s="517">
        <v>15733.33</v>
      </c>
      <c r="T2508" s="520" t="e">
        <f>+[1]!Tabla46[[#This Row],[Precio Unitario]]*[1]!Tabla46[[#This Row],[Cantidad de Insumos]]</f>
        <v>#REF!</v>
      </c>
      <c r="U2508" s="414">
        <v>239301</v>
      </c>
      <c r="V2508" s="328" t="s">
        <v>926</v>
      </c>
      <c r="W2508" s="420"/>
    </row>
    <row r="2509" spans="2:23" ht="18.75" hidden="1" customHeight="1" x14ac:dyDescent="0.2">
      <c r="B2509" s="419" t="e">
        <f>IF(Tabla46[[#This Row],[Tipos de Acciones]]="","",CONCATENATE(Tabla46[[#This Row],[POA]],".",Tabla46[[#This Row],[SRS]],".",Tabla46[[#This Row],[AREA]],".",Tabla46[[#This Row],[TIPO]]))</f>
        <v>#REF!</v>
      </c>
      <c r="C2509" s="419" t="e">
        <f>IF(Tabla46[[#This Row],[Tipos de Acciones]]="","",'Formulario PPGR1'!#REF!)</f>
        <v>#REF!</v>
      </c>
      <c r="D2509" s="419" t="e">
        <f>IF(Tabla46[[#This Row],[Tipos de Acciones]]="","",'Formulario PPGR1'!#REF!)</f>
        <v>#REF!</v>
      </c>
      <c r="E2509" s="419" t="e">
        <f>IF(Tabla46[[#This Row],[Tipos de Acciones]]="","",'Formulario PPGR1'!#REF!)</f>
        <v>#REF!</v>
      </c>
      <c r="F2509" s="419" t="e">
        <f>IF(Tabla46[[#This Row],[Tipos de Acciones]]="","",'Formulario PPGR1'!#REF!)</f>
        <v>#REF!</v>
      </c>
      <c r="G2509" s="416" t="s">
        <v>936</v>
      </c>
      <c r="H2509" s="416" t="s">
        <v>2221</v>
      </c>
      <c r="I2509" s="417" t="s">
        <v>2236</v>
      </c>
      <c r="J2509" s="416" t="s">
        <v>2236</v>
      </c>
      <c r="K2509" s="418" t="s">
        <v>2238</v>
      </c>
      <c r="L2509" s="416" t="s">
        <v>469</v>
      </c>
      <c r="M2509" s="316" t="s">
        <v>2364</v>
      </c>
      <c r="N2509" s="316" t="s">
        <v>1156</v>
      </c>
      <c r="O2509" s="415" t="s">
        <v>2200</v>
      </c>
      <c r="P2509" s="318" t="s">
        <v>1156</v>
      </c>
      <c r="Q2509" s="293" t="s">
        <v>2201</v>
      </c>
      <c r="R2509" s="293">
        <v>2</v>
      </c>
      <c r="S2509" s="517">
        <v>4500</v>
      </c>
      <c r="T2509" s="520" t="e">
        <f>+[1]!Tabla46[[#This Row],[Precio Unitario]]*[1]!Tabla46[[#This Row],[Cantidad de Insumos]]</f>
        <v>#REF!</v>
      </c>
      <c r="U2509" s="414">
        <v>239301</v>
      </c>
      <c r="V2509" s="328" t="s">
        <v>926</v>
      </c>
      <c r="W2509" s="420"/>
    </row>
    <row r="2510" spans="2:23" ht="18.75" hidden="1" customHeight="1" x14ac:dyDescent="0.2">
      <c r="B2510" s="419" t="e">
        <f>IF(Tabla46[[#This Row],[Tipos de Acciones]]="","",CONCATENATE(Tabla46[[#This Row],[POA]],".",Tabla46[[#This Row],[SRS]],".",Tabla46[[#This Row],[AREA]],".",Tabla46[[#This Row],[TIPO]]))</f>
        <v>#REF!</v>
      </c>
      <c r="C2510" s="419" t="e">
        <f>IF(Tabla46[[#This Row],[Tipos de Acciones]]="","",'Formulario PPGR1'!#REF!)</f>
        <v>#REF!</v>
      </c>
      <c r="D2510" s="419" t="e">
        <f>IF(Tabla46[[#This Row],[Tipos de Acciones]]="","",'Formulario PPGR1'!#REF!)</f>
        <v>#REF!</v>
      </c>
      <c r="E2510" s="419" t="e">
        <f>IF(Tabla46[[#This Row],[Tipos de Acciones]]="","",'Formulario PPGR1'!#REF!)</f>
        <v>#REF!</v>
      </c>
      <c r="F2510" s="419" t="e">
        <f>IF(Tabla46[[#This Row],[Tipos de Acciones]]="","",'Formulario PPGR1'!#REF!)</f>
        <v>#REF!</v>
      </c>
      <c r="G2510" s="416" t="s">
        <v>936</v>
      </c>
      <c r="H2510" s="416" t="s">
        <v>2221</v>
      </c>
      <c r="I2510" s="417" t="s">
        <v>2236</v>
      </c>
      <c r="J2510" s="416" t="s">
        <v>2236</v>
      </c>
      <c r="K2510" s="418" t="s">
        <v>2239</v>
      </c>
      <c r="L2510" s="416" t="s">
        <v>469</v>
      </c>
      <c r="M2510" s="316" t="s">
        <v>2364</v>
      </c>
      <c r="N2510" s="316" t="s">
        <v>1156</v>
      </c>
      <c r="O2510" s="415" t="s">
        <v>2200</v>
      </c>
      <c r="P2510" s="318" t="s">
        <v>1156</v>
      </c>
      <c r="Q2510" s="293" t="s">
        <v>2201</v>
      </c>
      <c r="R2510" s="293">
        <v>2</v>
      </c>
      <c r="S2510" s="517">
        <v>15733.33</v>
      </c>
      <c r="T2510" s="520" t="e">
        <f>+[1]!Tabla46[[#This Row],[Precio Unitario]]*[1]!Tabla46[[#This Row],[Cantidad de Insumos]]</f>
        <v>#REF!</v>
      </c>
      <c r="U2510" s="414">
        <v>239301</v>
      </c>
      <c r="V2510" s="328" t="s">
        <v>926</v>
      </c>
      <c r="W2510" s="420"/>
    </row>
    <row r="2511" spans="2:23" ht="18.75" hidden="1" customHeight="1" x14ac:dyDescent="0.2">
      <c r="B2511" s="419" t="e">
        <f>IF(Tabla46[[#This Row],[Tipos de Acciones]]="","",CONCATENATE(Tabla46[[#This Row],[POA]],".",Tabla46[[#This Row],[SRS]],".",Tabla46[[#This Row],[AREA]],".",Tabla46[[#This Row],[TIPO]]))</f>
        <v>#REF!</v>
      </c>
      <c r="C2511" s="419" t="e">
        <f>IF(Tabla46[[#This Row],[Tipos de Acciones]]="","",'Formulario PPGR1'!#REF!)</f>
        <v>#REF!</v>
      </c>
      <c r="D2511" s="419" t="e">
        <f>IF(Tabla46[[#This Row],[Tipos de Acciones]]="","",'Formulario PPGR1'!#REF!)</f>
        <v>#REF!</v>
      </c>
      <c r="E2511" s="419" t="e">
        <f>IF(Tabla46[[#This Row],[Tipos de Acciones]]="","",'Formulario PPGR1'!#REF!)</f>
        <v>#REF!</v>
      </c>
      <c r="F2511" s="419" t="e">
        <f>IF(Tabla46[[#This Row],[Tipos de Acciones]]="","",'Formulario PPGR1'!#REF!)</f>
        <v>#REF!</v>
      </c>
      <c r="G2511" s="416" t="s">
        <v>936</v>
      </c>
      <c r="H2511" s="416" t="s">
        <v>2221</v>
      </c>
      <c r="I2511" s="417" t="s">
        <v>2236</v>
      </c>
      <c r="J2511" s="416" t="s">
        <v>2236</v>
      </c>
      <c r="K2511" s="418" t="s">
        <v>2240</v>
      </c>
      <c r="L2511" s="416" t="s">
        <v>469</v>
      </c>
      <c r="M2511" s="316" t="s">
        <v>2364</v>
      </c>
      <c r="N2511" s="316" t="s">
        <v>1156</v>
      </c>
      <c r="O2511" s="415" t="s">
        <v>2200</v>
      </c>
      <c r="P2511" s="318" t="s">
        <v>1156</v>
      </c>
      <c r="Q2511" s="293" t="s">
        <v>2201</v>
      </c>
      <c r="R2511" s="293">
        <v>2</v>
      </c>
      <c r="S2511" s="517">
        <v>4500</v>
      </c>
      <c r="T2511" s="520" t="e">
        <f>+[1]!Tabla46[[#This Row],[Precio Unitario]]*[1]!Tabla46[[#This Row],[Cantidad de Insumos]]</f>
        <v>#REF!</v>
      </c>
      <c r="U2511" s="414">
        <v>239301</v>
      </c>
      <c r="V2511" s="328" t="s">
        <v>926</v>
      </c>
      <c r="W2511" s="420"/>
    </row>
    <row r="2512" spans="2:23" ht="18.75" hidden="1" customHeight="1" x14ac:dyDescent="0.2">
      <c r="B2512" s="419" t="e">
        <f>IF(Tabla46[[#This Row],[Tipos de Acciones]]="","",CONCATENATE(Tabla46[[#This Row],[POA]],".",Tabla46[[#This Row],[SRS]],".",Tabla46[[#This Row],[AREA]],".",Tabla46[[#This Row],[TIPO]]))</f>
        <v>#REF!</v>
      </c>
      <c r="C2512" s="419" t="e">
        <f>IF(Tabla46[[#This Row],[Tipos de Acciones]]="","",'Formulario PPGR1'!#REF!)</f>
        <v>#REF!</v>
      </c>
      <c r="D2512" s="419" t="e">
        <f>IF(Tabla46[[#This Row],[Tipos de Acciones]]="","",'Formulario PPGR1'!#REF!)</f>
        <v>#REF!</v>
      </c>
      <c r="E2512" s="419" t="e">
        <f>IF(Tabla46[[#This Row],[Tipos de Acciones]]="","",'Formulario PPGR1'!#REF!)</f>
        <v>#REF!</v>
      </c>
      <c r="F2512" s="419" t="e">
        <f>IF(Tabla46[[#This Row],[Tipos de Acciones]]="","",'Formulario PPGR1'!#REF!)</f>
        <v>#REF!</v>
      </c>
      <c r="G2512" s="416" t="s">
        <v>936</v>
      </c>
      <c r="H2512" s="416" t="s">
        <v>2221</v>
      </c>
      <c r="I2512" s="417" t="s">
        <v>2241</v>
      </c>
      <c r="J2512" s="416" t="s">
        <v>2241</v>
      </c>
      <c r="K2512" s="418" t="s">
        <v>2242</v>
      </c>
      <c r="L2512" s="416" t="s">
        <v>469</v>
      </c>
      <c r="M2512" s="316" t="s">
        <v>2364</v>
      </c>
      <c r="N2512" s="316" t="s">
        <v>1156</v>
      </c>
      <c r="O2512" s="415" t="s">
        <v>2200</v>
      </c>
      <c r="P2512" s="318" t="s">
        <v>1156</v>
      </c>
      <c r="Q2512" s="293" t="s">
        <v>2201</v>
      </c>
      <c r="R2512" s="293">
        <v>2</v>
      </c>
      <c r="S2512" s="517">
        <v>980</v>
      </c>
      <c r="T2512" s="520" t="e">
        <f>+[1]!Tabla46[[#This Row],[Precio Unitario]]*[1]!Tabla46[[#This Row],[Cantidad de Insumos]]</f>
        <v>#REF!</v>
      </c>
      <c r="U2512" s="414">
        <v>239301</v>
      </c>
      <c r="V2512" s="328" t="s">
        <v>926</v>
      </c>
      <c r="W2512" s="420"/>
    </row>
    <row r="2513" spans="2:23" ht="18.75" hidden="1" customHeight="1" x14ac:dyDescent="0.2">
      <c r="B2513" s="419" t="e">
        <f>IF(Tabla46[[#This Row],[Tipos de Acciones]]="","",CONCATENATE(Tabla46[[#This Row],[POA]],".",Tabla46[[#This Row],[SRS]],".",Tabla46[[#This Row],[AREA]],".",Tabla46[[#This Row],[TIPO]]))</f>
        <v>#REF!</v>
      </c>
      <c r="C2513" s="419" t="e">
        <f>IF(Tabla46[[#This Row],[Tipos de Acciones]]="","",'Formulario PPGR1'!#REF!)</f>
        <v>#REF!</v>
      </c>
      <c r="D2513" s="419" t="e">
        <f>IF(Tabla46[[#This Row],[Tipos de Acciones]]="","",'Formulario PPGR1'!#REF!)</f>
        <v>#REF!</v>
      </c>
      <c r="E2513" s="419" t="e">
        <f>IF(Tabla46[[#This Row],[Tipos de Acciones]]="","",'Formulario PPGR1'!#REF!)</f>
        <v>#REF!</v>
      </c>
      <c r="F2513" s="419" t="e">
        <f>IF(Tabla46[[#This Row],[Tipos de Acciones]]="","",'Formulario PPGR1'!#REF!)</f>
        <v>#REF!</v>
      </c>
      <c r="G2513" s="416" t="s">
        <v>936</v>
      </c>
      <c r="H2513" s="416" t="s">
        <v>2221</v>
      </c>
      <c r="I2513" s="417" t="s">
        <v>2241</v>
      </c>
      <c r="J2513" s="416" t="s">
        <v>2241</v>
      </c>
      <c r="K2513" s="418" t="s">
        <v>2243</v>
      </c>
      <c r="L2513" s="416" t="s">
        <v>469</v>
      </c>
      <c r="M2513" s="316" t="s">
        <v>2364</v>
      </c>
      <c r="N2513" s="316" t="s">
        <v>1156</v>
      </c>
      <c r="O2513" s="415" t="s">
        <v>2200</v>
      </c>
      <c r="P2513" s="318" t="s">
        <v>1156</v>
      </c>
      <c r="Q2513" s="293" t="s">
        <v>2201</v>
      </c>
      <c r="R2513" s="293">
        <v>2</v>
      </c>
      <c r="S2513" s="517">
        <v>3520</v>
      </c>
      <c r="T2513" s="520" t="e">
        <f>+[1]!Tabla46[[#This Row],[Precio Unitario]]*[1]!Tabla46[[#This Row],[Cantidad de Insumos]]</f>
        <v>#REF!</v>
      </c>
      <c r="U2513" s="414">
        <v>239301</v>
      </c>
      <c r="V2513" s="328" t="s">
        <v>926</v>
      </c>
      <c r="W2513" s="420"/>
    </row>
    <row r="2514" spans="2:23" ht="18.75" hidden="1" customHeight="1" x14ac:dyDescent="0.2">
      <c r="B2514" s="419" t="e">
        <f>IF(Tabla46[[#This Row],[Tipos de Acciones]]="","",CONCATENATE(Tabla46[[#This Row],[POA]],".",Tabla46[[#This Row],[SRS]],".",Tabla46[[#This Row],[AREA]],".",Tabla46[[#This Row],[TIPO]]))</f>
        <v>#REF!</v>
      </c>
      <c r="C2514" s="419" t="e">
        <f>IF(Tabla46[[#This Row],[Tipos de Acciones]]="","",'Formulario PPGR1'!#REF!)</f>
        <v>#REF!</v>
      </c>
      <c r="D2514" s="419" t="e">
        <f>IF(Tabla46[[#This Row],[Tipos de Acciones]]="","",'Formulario PPGR1'!#REF!)</f>
        <v>#REF!</v>
      </c>
      <c r="E2514" s="419" t="e">
        <f>IF(Tabla46[[#This Row],[Tipos de Acciones]]="","",'Formulario PPGR1'!#REF!)</f>
        <v>#REF!</v>
      </c>
      <c r="F2514" s="419" t="e">
        <f>IF(Tabla46[[#This Row],[Tipos de Acciones]]="","",'Formulario PPGR1'!#REF!)</f>
        <v>#REF!</v>
      </c>
      <c r="G2514" s="416" t="s">
        <v>936</v>
      </c>
      <c r="H2514" s="416" t="s">
        <v>2221</v>
      </c>
      <c r="I2514" s="417" t="s">
        <v>2244</v>
      </c>
      <c r="J2514" s="416" t="s">
        <v>2244</v>
      </c>
      <c r="K2514" s="418" t="s">
        <v>2245</v>
      </c>
      <c r="L2514" s="416" t="s">
        <v>469</v>
      </c>
      <c r="M2514" s="316" t="s">
        <v>2364</v>
      </c>
      <c r="N2514" s="316" t="s">
        <v>1156</v>
      </c>
      <c r="O2514" s="415" t="s">
        <v>2200</v>
      </c>
      <c r="P2514" s="318" t="s">
        <v>1156</v>
      </c>
      <c r="Q2514" s="293" t="s">
        <v>2201</v>
      </c>
      <c r="R2514" s="293">
        <v>1</v>
      </c>
      <c r="S2514" s="517">
        <v>14666.65</v>
      </c>
      <c r="T2514" s="520" t="e">
        <f>+[1]!Tabla46[[#This Row],[Precio Unitario]]*[1]!Tabla46[[#This Row],[Cantidad de Insumos]]</f>
        <v>#REF!</v>
      </c>
      <c r="U2514" s="414">
        <v>239601</v>
      </c>
      <c r="V2514" s="328" t="s">
        <v>926</v>
      </c>
      <c r="W2514" s="420"/>
    </row>
    <row r="2515" spans="2:23" ht="18.75" hidden="1" customHeight="1" x14ac:dyDescent="0.2">
      <c r="B2515" s="419" t="e">
        <f>IF(Tabla46[[#This Row],[Tipos de Acciones]]="","",CONCATENATE(Tabla46[[#This Row],[POA]],".",Tabla46[[#This Row],[SRS]],".",Tabla46[[#This Row],[AREA]],".",Tabla46[[#This Row],[TIPO]]))</f>
        <v>#REF!</v>
      </c>
      <c r="C2515" s="419" t="e">
        <f>IF(Tabla46[[#This Row],[Tipos de Acciones]]="","",'Formulario PPGR1'!#REF!)</f>
        <v>#REF!</v>
      </c>
      <c r="D2515" s="419" t="e">
        <f>IF(Tabla46[[#This Row],[Tipos de Acciones]]="","",'Formulario PPGR1'!#REF!)</f>
        <v>#REF!</v>
      </c>
      <c r="E2515" s="419" t="e">
        <f>IF(Tabla46[[#This Row],[Tipos de Acciones]]="","",'Formulario PPGR1'!#REF!)</f>
        <v>#REF!</v>
      </c>
      <c r="F2515" s="419" t="e">
        <f>IF(Tabla46[[#This Row],[Tipos de Acciones]]="","",'Formulario PPGR1'!#REF!)</f>
        <v>#REF!</v>
      </c>
      <c r="G2515" s="416" t="s">
        <v>936</v>
      </c>
      <c r="H2515" s="416" t="s">
        <v>2221</v>
      </c>
      <c r="I2515" s="417" t="s">
        <v>2246</v>
      </c>
      <c r="J2515" s="416" t="s">
        <v>2246</v>
      </c>
      <c r="K2515" s="418" t="s">
        <v>2247</v>
      </c>
      <c r="L2515" s="416" t="s">
        <v>469</v>
      </c>
      <c r="M2515" s="316" t="s">
        <v>2364</v>
      </c>
      <c r="N2515" s="316" t="s">
        <v>1156</v>
      </c>
      <c r="O2515" s="415" t="s">
        <v>2200</v>
      </c>
      <c r="P2515" s="318" t="s">
        <v>1156</v>
      </c>
      <c r="Q2515" s="293" t="s">
        <v>2201</v>
      </c>
      <c r="R2515" s="293">
        <v>1</v>
      </c>
      <c r="S2515" s="517">
        <v>257712</v>
      </c>
      <c r="T2515" s="520" t="e">
        <f>+[1]!Tabla46[[#This Row],[Precio Unitario]]*[1]!Tabla46[[#This Row],[Cantidad de Insumos]]</f>
        <v>#REF!</v>
      </c>
      <c r="U2515" s="414">
        <v>261401</v>
      </c>
      <c r="V2515" s="328" t="s">
        <v>926</v>
      </c>
      <c r="W2515" s="420"/>
    </row>
    <row r="2516" spans="2:23" ht="18.75" hidden="1" customHeight="1" x14ac:dyDescent="0.2">
      <c r="B2516" s="419" t="e">
        <f>IF(Tabla46[[#This Row],[Tipos de Acciones]]="","",CONCATENATE(Tabla46[[#This Row],[POA]],".",Tabla46[[#This Row],[SRS]],".",Tabla46[[#This Row],[AREA]],".",Tabla46[[#This Row],[TIPO]]))</f>
        <v>#REF!</v>
      </c>
      <c r="C2516" s="419" t="e">
        <f>IF(Tabla46[[#This Row],[Tipos de Acciones]]="","",'Formulario PPGR1'!#REF!)</f>
        <v>#REF!</v>
      </c>
      <c r="D2516" s="419" t="e">
        <f>IF(Tabla46[[#This Row],[Tipos de Acciones]]="","",'Formulario PPGR1'!#REF!)</f>
        <v>#REF!</v>
      </c>
      <c r="E2516" s="419" t="e">
        <f>IF(Tabla46[[#This Row],[Tipos de Acciones]]="","",'Formulario PPGR1'!#REF!)</f>
        <v>#REF!</v>
      </c>
      <c r="F2516" s="419" t="e">
        <f>IF(Tabla46[[#This Row],[Tipos de Acciones]]="","",'Formulario PPGR1'!#REF!)</f>
        <v>#REF!</v>
      </c>
      <c r="G2516" s="416" t="s">
        <v>936</v>
      </c>
      <c r="H2516" s="416" t="s">
        <v>2209</v>
      </c>
      <c r="I2516" s="417" t="s">
        <v>2200</v>
      </c>
      <c r="J2516" s="416" t="s">
        <v>2248</v>
      </c>
      <c r="K2516" s="418" t="s">
        <v>2248</v>
      </c>
      <c r="L2516" s="416" t="s">
        <v>469</v>
      </c>
      <c r="M2516" s="316" t="s">
        <v>2364</v>
      </c>
      <c r="N2516" s="316" t="s">
        <v>1156</v>
      </c>
      <c r="O2516" s="415" t="s">
        <v>2200</v>
      </c>
      <c r="P2516" s="318" t="s">
        <v>1156</v>
      </c>
      <c r="Q2516" s="293" t="s">
        <v>2201</v>
      </c>
      <c r="R2516" s="293">
        <v>1</v>
      </c>
      <c r="S2516" s="517">
        <v>30000</v>
      </c>
      <c r="T2516" s="520" t="e">
        <f>+[1]!Tabla46[[#This Row],[Precio Unitario]]*[1]!Tabla46[[#This Row],[Cantidad de Insumos]]</f>
        <v>#REF!</v>
      </c>
      <c r="U2516" s="414">
        <v>265801</v>
      </c>
      <c r="V2516" s="328" t="s">
        <v>926</v>
      </c>
      <c r="W2516" s="420"/>
    </row>
    <row r="2517" spans="2:23" ht="18.75" hidden="1" customHeight="1" x14ac:dyDescent="0.2">
      <c r="B2517" s="419" t="e">
        <f>IF(Tabla46[[#This Row],[Tipos de Acciones]]="","",CONCATENATE(Tabla46[[#This Row],[POA]],".",Tabla46[[#This Row],[SRS]],".",Tabla46[[#This Row],[AREA]],".",Tabla46[[#This Row],[TIPO]]))</f>
        <v>#REF!</v>
      </c>
      <c r="C2517" s="419" t="e">
        <f>IF(Tabla46[[#This Row],[Tipos de Acciones]]="","",'Formulario PPGR1'!#REF!)</f>
        <v>#REF!</v>
      </c>
      <c r="D2517" s="419" t="e">
        <f>IF(Tabla46[[#This Row],[Tipos de Acciones]]="","",'Formulario PPGR1'!#REF!)</f>
        <v>#REF!</v>
      </c>
      <c r="E2517" s="419" t="e">
        <f>IF(Tabla46[[#This Row],[Tipos de Acciones]]="","",'Formulario PPGR1'!#REF!)</f>
        <v>#REF!</v>
      </c>
      <c r="F2517" s="419" t="e">
        <f>IF(Tabla46[[#This Row],[Tipos de Acciones]]="","",'Formulario PPGR1'!#REF!)</f>
        <v>#REF!</v>
      </c>
      <c r="G2517" s="416" t="s">
        <v>934</v>
      </c>
      <c r="H2517" s="416" t="s">
        <v>2209</v>
      </c>
      <c r="I2517" s="417" t="s">
        <v>2200</v>
      </c>
      <c r="J2517" s="416" t="s">
        <v>2248</v>
      </c>
      <c r="K2517" s="418" t="s">
        <v>2248</v>
      </c>
      <c r="L2517" s="416" t="s">
        <v>469</v>
      </c>
      <c r="M2517" s="316" t="s">
        <v>2364</v>
      </c>
      <c r="N2517" s="316" t="s">
        <v>1156</v>
      </c>
      <c r="O2517" s="415" t="s">
        <v>2200</v>
      </c>
      <c r="P2517" s="318" t="s">
        <v>1156</v>
      </c>
      <c r="Q2517" s="293" t="s">
        <v>2201</v>
      </c>
      <c r="R2517" s="293">
        <v>3</v>
      </c>
      <c r="S2517" s="517">
        <v>5000</v>
      </c>
      <c r="T2517" s="520" t="e">
        <f>+[1]!Tabla46[[#This Row],[Precio Unitario]]*[1]!Tabla46[[#This Row],[Cantidad de Insumos]]</f>
        <v>#REF!</v>
      </c>
      <c r="U2517" s="414">
        <v>265801</v>
      </c>
      <c r="V2517" s="328" t="s">
        <v>926</v>
      </c>
      <c r="W2517" s="420"/>
    </row>
    <row r="2518" spans="2:23" ht="18.75" hidden="1" customHeight="1" x14ac:dyDescent="0.2">
      <c r="B2518" s="419" t="e">
        <f>IF(Tabla46[[#This Row],[Tipos de Acciones]]="","",CONCATENATE(Tabla46[[#This Row],[POA]],".",Tabla46[[#This Row],[SRS]],".",Tabla46[[#This Row],[AREA]],".",Tabla46[[#This Row],[TIPO]]))</f>
        <v>#REF!</v>
      </c>
      <c r="C2518" s="419" t="e">
        <f>IF(Tabla46[[#This Row],[Tipos de Acciones]]="","",'Formulario PPGR1'!#REF!)</f>
        <v>#REF!</v>
      </c>
      <c r="D2518" s="419" t="e">
        <f>IF(Tabla46[[#This Row],[Tipos de Acciones]]="","",'Formulario PPGR1'!#REF!)</f>
        <v>#REF!</v>
      </c>
      <c r="E2518" s="419" t="e">
        <f>IF(Tabla46[[#This Row],[Tipos de Acciones]]="","",'Formulario PPGR1'!#REF!)</f>
        <v>#REF!</v>
      </c>
      <c r="F2518" s="419" t="e">
        <f>IF(Tabla46[[#This Row],[Tipos de Acciones]]="","",'Formulario PPGR1'!#REF!)</f>
        <v>#REF!</v>
      </c>
      <c r="G2518" s="416" t="s">
        <v>936</v>
      </c>
      <c r="H2518" s="416" t="s">
        <v>2206</v>
      </c>
      <c r="I2518" s="417" t="s">
        <v>2212</v>
      </c>
      <c r="J2518" s="416" t="s">
        <v>2212</v>
      </c>
      <c r="K2518" s="418" t="s">
        <v>2213</v>
      </c>
      <c r="L2518" s="416" t="s">
        <v>469</v>
      </c>
      <c r="M2518" s="316" t="s">
        <v>2365</v>
      </c>
      <c r="N2518" s="316" t="s">
        <v>1156</v>
      </c>
      <c r="O2518" s="415" t="s">
        <v>2200</v>
      </c>
      <c r="P2518" s="318" t="s">
        <v>1156</v>
      </c>
      <c r="Q2518" s="293" t="s">
        <v>2201</v>
      </c>
      <c r="R2518" s="293">
        <v>1</v>
      </c>
      <c r="S2518" s="517">
        <v>56050</v>
      </c>
      <c r="T2518" s="520" t="e">
        <f>+[1]!Tabla46[[#This Row],[Precio Unitario]]*[1]!Tabla46[[#This Row],[Cantidad de Insumos]]</f>
        <v>#REF!</v>
      </c>
      <c r="U2518" s="414">
        <v>261301</v>
      </c>
      <c r="V2518" s="328" t="s">
        <v>926</v>
      </c>
      <c r="W2518" s="420"/>
    </row>
    <row r="2519" spans="2:23" ht="18.75" hidden="1" customHeight="1" x14ac:dyDescent="0.2">
      <c r="B2519" s="419" t="e">
        <f>IF(Tabla46[[#This Row],[Tipos de Acciones]]="","",CONCATENATE(Tabla46[[#This Row],[POA]],".",Tabla46[[#This Row],[SRS]],".",Tabla46[[#This Row],[AREA]],".",Tabla46[[#This Row],[TIPO]]))</f>
        <v>#REF!</v>
      </c>
      <c r="C2519" s="419" t="e">
        <f>IF(Tabla46[[#This Row],[Tipos de Acciones]]="","",'Formulario PPGR1'!#REF!)</f>
        <v>#REF!</v>
      </c>
      <c r="D2519" s="419" t="e">
        <f>IF(Tabla46[[#This Row],[Tipos de Acciones]]="","",'Formulario PPGR1'!#REF!)</f>
        <v>#REF!</v>
      </c>
      <c r="E2519" s="419" t="e">
        <f>IF(Tabla46[[#This Row],[Tipos de Acciones]]="","",'Formulario PPGR1'!#REF!)</f>
        <v>#REF!</v>
      </c>
      <c r="F2519" s="419" t="e">
        <f>IF(Tabla46[[#This Row],[Tipos de Acciones]]="","",'Formulario PPGR1'!#REF!)</f>
        <v>#REF!</v>
      </c>
      <c r="G2519" s="416" t="s">
        <v>934</v>
      </c>
      <c r="H2519" s="416" t="s">
        <v>2206</v>
      </c>
      <c r="I2519" s="417" t="s">
        <v>2212</v>
      </c>
      <c r="J2519" s="416" t="s">
        <v>2212</v>
      </c>
      <c r="K2519" s="418" t="s">
        <v>2213</v>
      </c>
      <c r="L2519" s="416" t="s">
        <v>469</v>
      </c>
      <c r="M2519" s="316" t="s">
        <v>2365</v>
      </c>
      <c r="N2519" s="316" t="s">
        <v>1156</v>
      </c>
      <c r="O2519" s="415" t="s">
        <v>2200</v>
      </c>
      <c r="P2519" s="318" t="s">
        <v>1156</v>
      </c>
      <c r="Q2519" s="293" t="s">
        <v>2201</v>
      </c>
      <c r="R2519" s="293">
        <v>3</v>
      </c>
      <c r="S2519" s="517">
        <v>5000</v>
      </c>
      <c r="T2519" s="520" t="e">
        <f>+[1]!Tabla46[[#This Row],[Precio Unitario]]*[1]!Tabla46[[#This Row],[Cantidad de Insumos]]</f>
        <v>#REF!</v>
      </c>
      <c r="U2519" s="414">
        <v>261301</v>
      </c>
      <c r="V2519" s="328" t="s">
        <v>926</v>
      </c>
      <c r="W2519" s="420"/>
    </row>
    <row r="2520" spans="2:23" ht="18.75" hidden="1" customHeight="1" x14ac:dyDescent="0.2">
      <c r="B2520" s="419" t="e">
        <f>IF(Tabla46[[#This Row],[Tipos de Acciones]]="","",CONCATENATE(Tabla46[[#This Row],[POA]],".",Tabla46[[#This Row],[SRS]],".",Tabla46[[#This Row],[AREA]],".",Tabla46[[#This Row],[TIPO]]))</f>
        <v>#REF!</v>
      </c>
      <c r="C2520" s="419" t="e">
        <f>IF(Tabla46[[#This Row],[Tipos de Acciones]]="","",'Formulario PPGR1'!#REF!)</f>
        <v>#REF!</v>
      </c>
      <c r="D2520" s="419" t="e">
        <f>IF(Tabla46[[#This Row],[Tipos de Acciones]]="","",'Formulario PPGR1'!#REF!)</f>
        <v>#REF!</v>
      </c>
      <c r="E2520" s="419" t="e">
        <f>IF(Tabla46[[#This Row],[Tipos de Acciones]]="","",'Formulario PPGR1'!#REF!)</f>
        <v>#REF!</v>
      </c>
      <c r="F2520" s="419" t="e">
        <f>IF(Tabla46[[#This Row],[Tipos de Acciones]]="","",'Formulario PPGR1'!#REF!)</f>
        <v>#REF!</v>
      </c>
      <c r="G2520" s="416" t="s">
        <v>936</v>
      </c>
      <c r="H2520" s="416" t="s">
        <v>2215</v>
      </c>
      <c r="I2520" s="417" t="s">
        <v>2216</v>
      </c>
      <c r="J2520" s="416" t="s">
        <v>2216</v>
      </c>
      <c r="K2520" s="418" t="s">
        <v>2217</v>
      </c>
      <c r="L2520" s="416" t="s">
        <v>469</v>
      </c>
      <c r="M2520" s="316" t="s">
        <v>2365</v>
      </c>
      <c r="N2520" s="316" t="s">
        <v>1156</v>
      </c>
      <c r="O2520" s="415" t="s">
        <v>2200</v>
      </c>
      <c r="P2520" s="318" t="s">
        <v>1156</v>
      </c>
      <c r="Q2520" s="293" t="s">
        <v>2201</v>
      </c>
      <c r="R2520" s="293">
        <v>1</v>
      </c>
      <c r="S2520" s="517">
        <v>15000</v>
      </c>
      <c r="T2520" s="520" t="e">
        <f>+[1]!Tabla46[[#This Row],[Precio Unitario]]*[1]!Tabla46[[#This Row],[Cantidad de Insumos]]</f>
        <v>#REF!</v>
      </c>
      <c r="U2520" s="414">
        <v>239601</v>
      </c>
      <c r="V2520" s="328" t="s">
        <v>926</v>
      </c>
      <c r="W2520" s="420"/>
    </row>
    <row r="2521" spans="2:23" ht="18.75" hidden="1" customHeight="1" x14ac:dyDescent="0.2">
      <c r="B2521" s="419" t="e">
        <f>IF(Tabla46[[#This Row],[Tipos de Acciones]]="","",CONCATENATE(Tabla46[[#This Row],[POA]],".",Tabla46[[#This Row],[SRS]],".",Tabla46[[#This Row],[AREA]],".",Tabla46[[#This Row],[TIPO]]))</f>
        <v>#REF!</v>
      </c>
      <c r="C2521" s="419" t="e">
        <f>IF(Tabla46[[#This Row],[Tipos de Acciones]]="","",'Formulario PPGR1'!#REF!)</f>
        <v>#REF!</v>
      </c>
      <c r="D2521" s="419" t="e">
        <f>IF(Tabla46[[#This Row],[Tipos de Acciones]]="","",'Formulario PPGR1'!#REF!)</f>
        <v>#REF!</v>
      </c>
      <c r="E2521" s="419" t="e">
        <f>IF(Tabla46[[#This Row],[Tipos de Acciones]]="","",'Formulario PPGR1'!#REF!)</f>
        <v>#REF!</v>
      </c>
      <c r="F2521" s="419" t="e">
        <f>IF(Tabla46[[#This Row],[Tipos de Acciones]]="","",'Formulario PPGR1'!#REF!)</f>
        <v>#REF!</v>
      </c>
      <c r="G2521" s="416" t="s">
        <v>936</v>
      </c>
      <c r="H2521" s="416" t="s">
        <v>2218</v>
      </c>
      <c r="I2521" s="417" t="s">
        <v>2219</v>
      </c>
      <c r="J2521" s="416" t="s">
        <v>2219</v>
      </c>
      <c r="K2521" s="418" t="s">
        <v>2220</v>
      </c>
      <c r="L2521" s="416" t="s">
        <v>469</v>
      </c>
      <c r="M2521" s="316" t="s">
        <v>2365</v>
      </c>
      <c r="N2521" s="316" t="s">
        <v>1156</v>
      </c>
      <c r="O2521" s="415" t="s">
        <v>2200</v>
      </c>
      <c r="P2521" s="318" t="s">
        <v>1156</v>
      </c>
      <c r="Q2521" s="293" t="s">
        <v>2201</v>
      </c>
      <c r="R2521" s="293">
        <v>2</v>
      </c>
      <c r="S2521" s="517">
        <v>8600</v>
      </c>
      <c r="T2521" s="520" t="e">
        <f>+[1]!Tabla46[[#This Row],[Precio Unitario]]*[1]!Tabla46[[#This Row],[Cantidad de Insumos]]</f>
        <v>#REF!</v>
      </c>
      <c r="U2521" s="414">
        <v>239601</v>
      </c>
      <c r="V2521" s="328" t="s">
        <v>926</v>
      </c>
      <c r="W2521" s="420"/>
    </row>
    <row r="2522" spans="2:23" ht="18.75" hidden="1" customHeight="1" x14ac:dyDescent="0.2">
      <c r="B2522" s="419" t="e">
        <f>IF(Tabla46[[#This Row],[Tipos de Acciones]]="","",CONCATENATE(Tabla46[[#This Row],[POA]],".",Tabla46[[#This Row],[SRS]],".",Tabla46[[#This Row],[AREA]],".",Tabla46[[#This Row],[TIPO]]))</f>
        <v>#REF!</v>
      </c>
      <c r="C2522" s="419" t="e">
        <f>IF(Tabla46[[#This Row],[Tipos de Acciones]]="","",'Formulario PPGR1'!#REF!)</f>
        <v>#REF!</v>
      </c>
      <c r="D2522" s="419" t="e">
        <f>IF(Tabla46[[#This Row],[Tipos de Acciones]]="","",'Formulario PPGR1'!#REF!)</f>
        <v>#REF!</v>
      </c>
      <c r="E2522" s="419" t="e">
        <f>IF(Tabla46[[#This Row],[Tipos de Acciones]]="","",'Formulario PPGR1'!#REF!)</f>
        <v>#REF!</v>
      </c>
      <c r="F2522" s="419" t="e">
        <f>IF(Tabla46[[#This Row],[Tipos de Acciones]]="","",'Formulario PPGR1'!#REF!)</f>
        <v>#REF!</v>
      </c>
      <c r="G2522" s="416" t="s">
        <v>936</v>
      </c>
      <c r="H2522" s="416" t="s">
        <v>2221</v>
      </c>
      <c r="I2522" s="417" t="s">
        <v>2222</v>
      </c>
      <c r="J2522" s="416" t="s">
        <v>2222</v>
      </c>
      <c r="K2522" s="418" t="s">
        <v>2223</v>
      </c>
      <c r="L2522" s="416" t="s">
        <v>469</v>
      </c>
      <c r="M2522" s="316" t="s">
        <v>2365</v>
      </c>
      <c r="N2522" s="316" t="s">
        <v>1156</v>
      </c>
      <c r="O2522" s="415" t="s">
        <v>2200</v>
      </c>
      <c r="P2522" s="318" t="s">
        <v>1156</v>
      </c>
      <c r="Q2522" s="293" t="s">
        <v>2201</v>
      </c>
      <c r="R2522" s="293">
        <v>2</v>
      </c>
      <c r="S2522" s="517">
        <v>43660</v>
      </c>
      <c r="T2522" s="520" t="e">
        <f>+[1]!Tabla46[[#This Row],[Precio Unitario]]*[1]!Tabla46[[#This Row],[Cantidad de Insumos]]</f>
        <v>#REF!</v>
      </c>
      <c r="U2522" s="414">
        <v>239601</v>
      </c>
      <c r="V2522" s="328" t="s">
        <v>926</v>
      </c>
      <c r="W2522" s="420"/>
    </row>
    <row r="2523" spans="2:23" ht="18.75" hidden="1" customHeight="1" x14ac:dyDescent="0.2">
      <c r="B2523" s="419" t="e">
        <f>IF(Tabla46[[#This Row],[Tipos de Acciones]]="","",CONCATENATE(Tabla46[[#This Row],[POA]],".",Tabla46[[#This Row],[SRS]],".",Tabla46[[#This Row],[AREA]],".",Tabla46[[#This Row],[TIPO]]))</f>
        <v>#REF!</v>
      </c>
      <c r="C2523" s="419" t="e">
        <f>IF(Tabla46[[#This Row],[Tipos de Acciones]]="","",'Formulario PPGR1'!#REF!)</f>
        <v>#REF!</v>
      </c>
      <c r="D2523" s="419" t="e">
        <f>IF(Tabla46[[#This Row],[Tipos de Acciones]]="","",'Formulario PPGR1'!#REF!)</f>
        <v>#REF!</v>
      </c>
      <c r="E2523" s="419" t="e">
        <f>IF(Tabla46[[#This Row],[Tipos de Acciones]]="","",'Formulario PPGR1'!#REF!)</f>
        <v>#REF!</v>
      </c>
      <c r="F2523" s="419" t="e">
        <f>IF(Tabla46[[#This Row],[Tipos de Acciones]]="","",'Formulario PPGR1'!#REF!)</f>
        <v>#REF!</v>
      </c>
      <c r="G2523" s="416" t="s">
        <v>936</v>
      </c>
      <c r="H2523" s="416" t="s">
        <v>2221</v>
      </c>
      <c r="I2523" s="417" t="s">
        <v>2224</v>
      </c>
      <c r="J2523" s="416" t="s">
        <v>2224</v>
      </c>
      <c r="K2523" s="418" t="s">
        <v>2225</v>
      </c>
      <c r="L2523" s="416" t="s">
        <v>469</v>
      </c>
      <c r="M2523" s="316" t="s">
        <v>2365</v>
      </c>
      <c r="N2523" s="316" t="s">
        <v>1156</v>
      </c>
      <c r="O2523" s="415" t="s">
        <v>2200</v>
      </c>
      <c r="P2523" s="318" t="s">
        <v>1156</v>
      </c>
      <c r="Q2523" s="293" t="s">
        <v>2201</v>
      </c>
      <c r="R2523" s="293">
        <v>1</v>
      </c>
      <c r="S2523" s="517">
        <v>44333.33</v>
      </c>
      <c r="T2523" s="520" t="e">
        <f>+[1]!Tabla46[[#This Row],[Precio Unitario]]*[1]!Tabla46[[#This Row],[Cantidad de Insumos]]</f>
        <v>#REF!</v>
      </c>
      <c r="U2523" s="414">
        <v>239301</v>
      </c>
      <c r="V2523" s="328" t="s">
        <v>926</v>
      </c>
      <c r="W2523" s="420"/>
    </row>
    <row r="2524" spans="2:23" ht="18.75" hidden="1" customHeight="1" x14ac:dyDescent="0.2">
      <c r="B2524" s="419" t="e">
        <f>IF(Tabla46[[#This Row],[Tipos de Acciones]]="","",CONCATENATE(Tabla46[[#This Row],[POA]],".",Tabla46[[#This Row],[SRS]],".",Tabla46[[#This Row],[AREA]],".",Tabla46[[#This Row],[TIPO]]))</f>
        <v>#REF!</v>
      </c>
      <c r="C2524" s="419" t="e">
        <f>IF(Tabla46[[#This Row],[Tipos de Acciones]]="","",'Formulario PPGR1'!#REF!)</f>
        <v>#REF!</v>
      </c>
      <c r="D2524" s="419" t="e">
        <f>IF(Tabla46[[#This Row],[Tipos de Acciones]]="","",'Formulario PPGR1'!#REF!)</f>
        <v>#REF!</v>
      </c>
      <c r="E2524" s="419" t="e">
        <f>IF(Tabla46[[#This Row],[Tipos de Acciones]]="","",'Formulario PPGR1'!#REF!)</f>
        <v>#REF!</v>
      </c>
      <c r="F2524" s="419" t="e">
        <f>IF(Tabla46[[#This Row],[Tipos de Acciones]]="","",'Formulario PPGR1'!#REF!)</f>
        <v>#REF!</v>
      </c>
      <c r="G2524" s="416" t="s">
        <v>936</v>
      </c>
      <c r="H2524" s="416" t="s">
        <v>2221</v>
      </c>
      <c r="I2524" s="417" t="s">
        <v>2222</v>
      </c>
      <c r="J2524" s="416" t="s">
        <v>2222</v>
      </c>
      <c r="K2524" s="418" t="s">
        <v>2226</v>
      </c>
      <c r="L2524" s="416" t="s">
        <v>469</v>
      </c>
      <c r="M2524" s="316" t="s">
        <v>2365</v>
      </c>
      <c r="N2524" s="316" t="s">
        <v>1156</v>
      </c>
      <c r="O2524" s="415" t="s">
        <v>2200</v>
      </c>
      <c r="P2524" s="318" t="s">
        <v>1156</v>
      </c>
      <c r="Q2524" s="293" t="s">
        <v>2201</v>
      </c>
      <c r="R2524" s="293">
        <v>1</v>
      </c>
      <c r="S2524" s="517">
        <v>104465.4</v>
      </c>
      <c r="T2524" s="520" t="e">
        <f>+[1]!Tabla46[[#This Row],[Precio Unitario]]*[1]!Tabla46[[#This Row],[Cantidad de Insumos]]</f>
        <v>#REF!</v>
      </c>
      <c r="U2524" s="414">
        <v>261901</v>
      </c>
      <c r="V2524" s="328" t="s">
        <v>926</v>
      </c>
      <c r="W2524" s="420"/>
    </row>
    <row r="2525" spans="2:23" ht="18.75" hidden="1" customHeight="1" x14ac:dyDescent="0.2">
      <c r="B2525" s="419" t="e">
        <f>IF(Tabla46[[#This Row],[Tipos de Acciones]]="","",CONCATENATE(Tabla46[[#This Row],[POA]],".",Tabla46[[#This Row],[SRS]],".",Tabla46[[#This Row],[AREA]],".",Tabla46[[#This Row],[TIPO]]))</f>
        <v>#REF!</v>
      </c>
      <c r="C2525" s="419" t="e">
        <f>IF(Tabla46[[#This Row],[Tipos de Acciones]]="","",'Formulario PPGR1'!#REF!)</f>
        <v>#REF!</v>
      </c>
      <c r="D2525" s="419" t="e">
        <f>IF(Tabla46[[#This Row],[Tipos de Acciones]]="","",'Formulario PPGR1'!#REF!)</f>
        <v>#REF!</v>
      </c>
      <c r="E2525" s="419" t="e">
        <f>IF(Tabla46[[#This Row],[Tipos de Acciones]]="","",'Formulario PPGR1'!#REF!)</f>
        <v>#REF!</v>
      </c>
      <c r="F2525" s="419" t="e">
        <f>IF(Tabla46[[#This Row],[Tipos de Acciones]]="","",'Formulario PPGR1'!#REF!)</f>
        <v>#REF!</v>
      </c>
      <c r="G2525" s="416" t="s">
        <v>936</v>
      </c>
      <c r="H2525" s="416" t="s">
        <v>2221</v>
      </c>
      <c r="I2525" s="417" t="s">
        <v>2227</v>
      </c>
      <c r="J2525" s="416" t="s">
        <v>2227</v>
      </c>
      <c r="K2525" s="418" t="s">
        <v>2228</v>
      </c>
      <c r="L2525" s="416" t="s">
        <v>469</v>
      </c>
      <c r="M2525" s="316" t="s">
        <v>2365</v>
      </c>
      <c r="N2525" s="316" t="s">
        <v>1156</v>
      </c>
      <c r="O2525" s="415" t="s">
        <v>2200</v>
      </c>
      <c r="P2525" s="318" t="s">
        <v>1156</v>
      </c>
      <c r="Q2525" s="293" t="s">
        <v>2201</v>
      </c>
      <c r="R2525" s="293">
        <v>1</v>
      </c>
      <c r="S2525" s="517">
        <v>12836.04</v>
      </c>
      <c r="T2525" s="520" t="e">
        <f>+[1]!Tabla46[[#This Row],[Precio Unitario]]*[1]!Tabla46[[#This Row],[Cantidad de Insumos]]</f>
        <v>#REF!</v>
      </c>
      <c r="U2525" s="414">
        <v>239301</v>
      </c>
      <c r="V2525" s="328" t="s">
        <v>926</v>
      </c>
      <c r="W2525" s="420"/>
    </row>
    <row r="2526" spans="2:23" ht="18.75" customHeight="1" x14ac:dyDescent="0.2">
      <c r="B2526" s="419" t="e">
        <f>IF(Tabla46[[#This Row],[Tipos de Acciones]]="","",CONCATENATE(Tabla46[[#This Row],[POA]],".",Tabla46[[#This Row],[SRS]],".",Tabla46[[#This Row],[AREA]],".",Tabla46[[#This Row],[TIPO]]))</f>
        <v>#REF!</v>
      </c>
      <c r="C2526" s="419" t="e">
        <f>IF(Tabla46[[#This Row],[Tipos de Acciones]]="","",'Formulario PPGR1'!#REF!)</f>
        <v>#REF!</v>
      </c>
      <c r="D2526" s="419" t="e">
        <f>IF(Tabla46[[#This Row],[Tipos de Acciones]]="","",'Formulario PPGR1'!#REF!)</f>
        <v>#REF!</v>
      </c>
      <c r="E2526" s="419" t="e">
        <f>IF(Tabla46[[#This Row],[Tipos de Acciones]]="","",'Formulario PPGR1'!#REF!)</f>
        <v>#REF!</v>
      </c>
      <c r="F2526" s="419" t="e">
        <f>IF(Tabla46[[#This Row],[Tipos de Acciones]]="","",'Formulario PPGR1'!#REF!)</f>
        <v>#REF!</v>
      </c>
      <c r="G2526" s="416" t="s">
        <v>936</v>
      </c>
      <c r="H2526" s="416" t="s">
        <v>2221</v>
      </c>
      <c r="I2526" s="417" t="s">
        <v>2229</v>
      </c>
      <c r="J2526" s="416" t="s">
        <v>2229</v>
      </c>
      <c r="K2526" s="418" t="s">
        <v>2230</v>
      </c>
      <c r="L2526" s="416" t="s">
        <v>469</v>
      </c>
      <c r="M2526" s="316" t="s">
        <v>2365</v>
      </c>
      <c r="N2526" s="316" t="s">
        <v>1156</v>
      </c>
      <c r="O2526" s="415" t="s">
        <v>2200</v>
      </c>
      <c r="P2526" s="318" t="s">
        <v>1156</v>
      </c>
      <c r="Q2526" s="293" t="s">
        <v>2201</v>
      </c>
      <c r="R2526" s="293">
        <v>1</v>
      </c>
      <c r="S2526" s="517">
        <v>180000</v>
      </c>
      <c r="T2526" s="520" t="e">
        <f>+[1]!Tabla46[[#This Row],[Precio Unitario]]*[1]!Tabla46[[#This Row],[Cantidad de Insumos]]</f>
        <v>#REF!</v>
      </c>
      <c r="U2526" s="414">
        <v>263101</v>
      </c>
      <c r="V2526" s="328" t="s">
        <v>926</v>
      </c>
      <c r="W2526" s="420"/>
    </row>
    <row r="2527" spans="2:23" ht="18.75" hidden="1" customHeight="1" x14ac:dyDescent="0.2">
      <c r="B2527" s="419" t="e">
        <f>IF(Tabla46[[#This Row],[Tipos de Acciones]]="","",CONCATENATE(Tabla46[[#This Row],[POA]],".",Tabla46[[#This Row],[SRS]],".",Tabla46[[#This Row],[AREA]],".",Tabla46[[#This Row],[TIPO]]))</f>
        <v>#REF!</v>
      </c>
      <c r="C2527" s="419" t="e">
        <f>IF(Tabla46[[#This Row],[Tipos de Acciones]]="","",'Formulario PPGR1'!#REF!)</f>
        <v>#REF!</v>
      </c>
      <c r="D2527" s="419" t="e">
        <f>IF(Tabla46[[#This Row],[Tipos de Acciones]]="","",'Formulario PPGR1'!#REF!)</f>
        <v>#REF!</v>
      </c>
      <c r="E2527" s="419" t="e">
        <f>IF(Tabla46[[#This Row],[Tipos de Acciones]]="","",'Formulario PPGR1'!#REF!)</f>
        <v>#REF!</v>
      </c>
      <c r="F2527" s="419" t="e">
        <f>IF(Tabla46[[#This Row],[Tipos de Acciones]]="","",'Formulario PPGR1'!#REF!)</f>
        <v>#REF!</v>
      </c>
      <c r="G2527" s="416" t="s">
        <v>936</v>
      </c>
      <c r="H2527" s="416" t="s">
        <v>2221</v>
      </c>
      <c r="I2527" s="417" t="s">
        <v>2231</v>
      </c>
      <c r="J2527" s="416" t="s">
        <v>2231</v>
      </c>
      <c r="K2527" s="418" t="s">
        <v>2232</v>
      </c>
      <c r="L2527" s="416" t="s">
        <v>469</v>
      </c>
      <c r="M2527" s="316" t="s">
        <v>2365</v>
      </c>
      <c r="N2527" s="316" t="s">
        <v>1156</v>
      </c>
      <c r="O2527" s="415" t="s">
        <v>2200</v>
      </c>
      <c r="P2527" s="318" t="s">
        <v>1156</v>
      </c>
      <c r="Q2527" s="293" t="s">
        <v>2201</v>
      </c>
      <c r="R2527" s="293">
        <v>2</v>
      </c>
      <c r="S2527" s="517">
        <v>32099.97</v>
      </c>
      <c r="T2527" s="520" t="e">
        <f>+[1]!Tabla46[[#This Row],[Precio Unitario]]*[1]!Tabla46[[#This Row],[Cantidad de Insumos]]</f>
        <v>#REF!</v>
      </c>
      <c r="U2527" s="414">
        <v>239301</v>
      </c>
      <c r="V2527" s="328" t="s">
        <v>926</v>
      </c>
      <c r="W2527" s="420"/>
    </row>
    <row r="2528" spans="2:23" ht="18.75" hidden="1" customHeight="1" x14ac:dyDescent="0.2">
      <c r="B2528" s="419" t="e">
        <f>IF(Tabla46[[#This Row],[Tipos de Acciones]]="","",CONCATENATE(Tabla46[[#This Row],[POA]],".",Tabla46[[#This Row],[SRS]],".",Tabla46[[#This Row],[AREA]],".",Tabla46[[#This Row],[TIPO]]))</f>
        <v>#REF!</v>
      </c>
      <c r="C2528" s="419" t="e">
        <f>IF(Tabla46[[#This Row],[Tipos de Acciones]]="","",'Formulario PPGR1'!#REF!)</f>
        <v>#REF!</v>
      </c>
      <c r="D2528" s="419" t="e">
        <f>IF(Tabla46[[#This Row],[Tipos de Acciones]]="","",'Formulario PPGR1'!#REF!)</f>
        <v>#REF!</v>
      </c>
      <c r="E2528" s="419" t="e">
        <f>IF(Tabla46[[#This Row],[Tipos de Acciones]]="","",'Formulario PPGR1'!#REF!)</f>
        <v>#REF!</v>
      </c>
      <c r="F2528" s="419" t="e">
        <f>IF(Tabla46[[#This Row],[Tipos de Acciones]]="","",'Formulario PPGR1'!#REF!)</f>
        <v>#REF!</v>
      </c>
      <c r="G2528" s="416" t="s">
        <v>936</v>
      </c>
      <c r="H2528" s="416" t="s">
        <v>2221</v>
      </c>
      <c r="I2528" s="417" t="s">
        <v>2233</v>
      </c>
      <c r="J2528" s="416" t="s">
        <v>2234</v>
      </c>
      <c r="K2528" s="418" t="s">
        <v>2235</v>
      </c>
      <c r="L2528" s="416" t="s">
        <v>469</v>
      </c>
      <c r="M2528" s="316" t="s">
        <v>2365</v>
      </c>
      <c r="N2528" s="316" t="s">
        <v>1156</v>
      </c>
      <c r="O2528" s="415" t="s">
        <v>2200</v>
      </c>
      <c r="P2528" s="318" t="s">
        <v>1156</v>
      </c>
      <c r="Q2528" s="293" t="s">
        <v>2201</v>
      </c>
      <c r="R2528" s="293">
        <v>1</v>
      </c>
      <c r="S2528" s="517">
        <v>8270</v>
      </c>
      <c r="T2528" s="520" t="e">
        <f>+[1]!Tabla46[[#This Row],[Precio Unitario]]*[1]!Tabla46[[#This Row],[Cantidad de Insumos]]</f>
        <v>#REF!</v>
      </c>
      <c r="U2528" s="414">
        <v>239301</v>
      </c>
      <c r="V2528" s="328" t="s">
        <v>926</v>
      </c>
      <c r="W2528" s="420"/>
    </row>
    <row r="2529" spans="2:23" ht="18.75" hidden="1" customHeight="1" x14ac:dyDescent="0.2">
      <c r="B2529" s="419" t="e">
        <f>IF(Tabla46[[#This Row],[Tipos de Acciones]]="","",CONCATENATE(Tabla46[[#This Row],[POA]],".",Tabla46[[#This Row],[SRS]],".",Tabla46[[#This Row],[AREA]],".",Tabla46[[#This Row],[TIPO]]))</f>
        <v>#REF!</v>
      </c>
      <c r="C2529" s="419" t="e">
        <f>IF(Tabla46[[#This Row],[Tipos de Acciones]]="","",'Formulario PPGR1'!#REF!)</f>
        <v>#REF!</v>
      </c>
      <c r="D2529" s="419" t="e">
        <f>IF(Tabla46[[#This Row],[Tipos de Acciones]]="","",'Formulario PPGR1'!#REF!)</f>
        <v>#REF!</v>
      </c>
      <c r="E2529" s="419" t="e">
        <f>IF(Tabla46[[#This Row],[Tipos de Acciones]]="","",'Formulario PPGR1'!#REF!)</f>
        <v>#REF!</v>
      </c>
      <c r="F2529" s="419" t="e">
        <f>IF(Tabla46[[#This Row],[Tipos de Acciones]]="","",'Formulario PPGR1'!#REF!)</f>
        <v>#REF!</v>
      </c>
      <c r="G2529" s="416" t="s">
        <v>936</v>
      </c>
      <c r="H2529" s="416" t="s">
        <v>2221</v>
      </c>
      <c r="I2529" s="417" t="s">
        <v>2236</v>
      </c>
      <c r="J2529" s="416" t="s">
        <v>2236</v>
      </c>
      <c r="K2529" s="418" t="s">
        <v>2237</v>
      </c>
      <c r="L2529" s="416" t="s">
        <v>469</v>
      </c>
      <c r="M2529" s="316" t="s">
        <v>2365</v>
      </c>
      <c r="N2529" s="316" t="s">
        <v>1156</v>
      </c>
      <c r="O2529" s="415" t="s">
        <v>2200</v>
      </c>
      <c r="P2529" s="318" t="s">
        <v>1156</v>
      </c>
      <c r="Q2529" s="293" t="s">
        <v>2201</v>
      </c>
      <c r="R2529" s="293">
        <v>2</v>
      </c>
      <c r="S2529" s="517">
        <v>15733.33</v>
      </c>
      <c r="T2529" s="520" t="e">
        <f>+[1]!Tabla46[[#This Row],[Precio Unitario]]*[1]!Tabla46[[#This Row],[Cantidad de Insumos]]</f>
        <v>#REF!</v>
      </c>
      <c r="U2529" s="414">
        <v>239301</v>
      </c>
      <c r="V2529" s="328" t="s">
        <v>926</v>
      </c>
      <c r="W2529" s="420"/>
    </row>
    <row r="2530" spans="2:23" ht="18.75" hidden="1" customHeight="1" x14ac:dyDescent="0.2">
      <c r="B2530" s="419" t="e">
        <f>IF(Tabla46[[#This Row],[Tipos de Acciones]]="","",CONCATENATE(Tabla46[[#This Row],[POA]],".",Tabla46[[#This Row],[SRS]],".",Tabla46[[#This Row],[AREA]],".",Tabla46[[#This Row],[TIPO]]))</f>
        <v>#REF!</v>
      </c>
      <c r="C2530" s="419" t="e">
        <f>IF(Tabla46[[#This Row],[Tipos de Acciones]]="","",'Formulario PPGR1'!#REF!)</f>
        <v>#REF!</v>
      </c>
      <c r="D2530" s="419" t="e">
        <f>IF(Tabla46[[#This Row],[Tipos de Acciones]]="","",'Formulario PPGR1'!#REF!)</f>
        <v>#REF!</v>
      </c>
      <c r="E2530" s="419" t="e">
        <f>IF(Tabla46[[#This Row],[Tipos de Acciones]]="","",'Formulario PPGR1'!#REF!)</f>
        <v>#REF!</v>
      </c>
      <c r="F2530" s="419" t="e">
        <f>IF(Tabla46[[#This Row],[Tipos de Acciones]]="","",'Formulario PPGR1'!#REF!)</f>
        <v>#REF!</v>
      </c>
      <c r="G2530" s="416" t="s">
        <v>936</v>
      </c>
      <c r="H2530" s="416" t="s">
        <v>2221</v>
      </c>
      <c r="I2530" s="417" t="s">
        <v>2236</v>
      </c>
      <c r="J2530" s="416" t="s">
        <v>2236</v>
      </c>
      <c r="K2530" s="418" t="s">
        <v>2238</v>
      </c>
      <c r="L2530" s="416" t="s">
        <v>469</v>
      </c>
      <c r="M2530" s="316" t="s">
        <v>2365</v>
      </c>
      <c r="N2530" s="316" t="s">
        <v>1156</v>
      </c>
      <c r="O2530" s="415" t="s">
        <v>2200</v>
      </c>
      <c r="P2530" s="318" t="s">
        <v>1156</v>
      </c>
      <c r="Q2530" s="293" t="s">
        <v>2201</v>
      </c>
      <c r="R2530" s="293">
        <v>2</v>
      </c>
      <c r="S2530" s="517">
        <v>4500</v>
      </c>
      <c r="T2530" s="520" t="e">
        <f>+[1]!Tabla46[[#This Row],[Precio Unitario]]*[1]!Tabla46[[#This Row],[Cantidad de Insumos]]</f>
        <v>#REF!</v>
      </c>
      <c r="U2530" s="414">
        <v>239301</v>
      </c>
      <c r="V2530" s="328" t="s">
        <v>926</v>
      </c>
      <c r="W2530" s="420"/>
    </row>
    <row r="2531" spans="2:23" ht="18.75" hidden="1" customHeight="1" x14ac:dyDescent="0.2">
      <c r="B2531" s="419" t="e">
        <f>IF(Tabla46[[#This Row],[Tipos de Acciones]]="","",CONCATENATE(Tabla46[[#This Row],[POA]],".",Tabla46[[#This Row],[SRS]],".",Tabla46[[#This Row],[AREA]],".",Tabla46[[#This Row],[TIPO]]))</f>
        <v>#REF!</v>
      </c>
      <c r="C2531" s="419" t="e">
        <f>IF(Tabla46[[#This Row],[Tipos de Acciones]]="","",'Formulario PPGR1'!#REF!)</f>
        <v>#REF!</v>
      </c>
      <c r="D2531" s="419" t="e">
        <f>IF(Tabla46[[#This Row],[Tipos de Acciones]]="","",'Formulario PPGR1'!#REF!)</f>
        <v>#REF!</v>
      </c>
      <c r="E2531" s="419" t="e">
        <f>IF(Tabla46[[#This Row],[Tipos de Acciones]]="","",'Formulario PPGR1'!#REF!)</f>
        <v>#REF!</v>
      </c>
      <c r="F2531" s="419" t="e">
        <f>IF(Tabla46[[#This Row],[Tipos de Acciones]]="","",'Formulario PPGR1'!#REF!)</f>
        <v>#REF!</v>
      </c>
      <c r="G2531" s="416" t="s">
        <v>936</v>
      </c>
      <c r="H2531" s="416" t="s">
        <v>2221</v>
      </c>
      <c r="I2531" s="417" t="s">
        <v>2236</v>
      </c>
      <c r="J2531" s="416" t="s">
        <v>2236</v>
      </c>
      <c r="K2531" s="418" t="s">
        <v>2239</v>
      </c>
      <c r="L2531" s="416" t="s">
        <v>469</v>
      </c>
      <c r="M2531" s="316" t="s">
        <v>2365</v>
      </c>
      <c r="N2531" s="316" t="s">
        <v>1156</v>
      </c>
      <c r="O2531" s="415" t="s">
        <v>2200</v>
      </c>
      <c r="P2531" s="318" t="s">
        <v>1156</v>
      </c>
      <c r="Q2531" s="293" t="s">
        <v>2201</v>
      </c>
      <c r="R2531" s="293">
        <v>2</v>
      </c>
      <c r="S2531" s="517">
        <v>15733.33</v>
      </c>
      <c r="T2531" s="520" t="e">
        <f>+[1]!Tabla46[[#This Row],[Precio Unitario]]*[1]!Tabla46[[#This Row],[Cantidad de Insumos]]</f>
        <v>#REF!</v>
      </c>
      <c r="U2531" s="414">
        <v>239301</v>
      </c>
      <c r="V2531" s="328" t="s">
        <v>926</v>
      </c>
      <c r="W2531" s="420"/>
    </row>
    <row r="2532" spans="2:23" ht="18.75" hidden="1" customHeight="1" x14ac:dyDescent="0.2">
      <c r="B2532" s="419" t="e">
        <f>IF(Tabla46[[#This Row],[Tipos de Acciones]]="","",CONCATENATE(Tabla46[[#This Row],[POA]],".",Tabla46[[#This Row],[SRS]],".",Tabla46[[#This Row],[AREA]],".",Tabla46[[#This Row],[TIPO]]))</f>
        <v>#REF!</v>
      </c>
      <c r="C2532" s="419" t="e">
        <f>IF(Tabla46[[#This Row],[Tipos de Acciones]]="","",'Formulario PPGR1'!#REF!)</f>
        <v>#REF!</v>
      </c>
      <c r="D2532" s="419" t="e">
        <f>IF(Tabla46[[#This Row],[Tipos de Acciones]]="","",'Formulario PPGR1'!#REF!)</f>
        <v>#REF!</v>
      </c>
      <c r="E2532" s="419" t="e">
        <f>IF(Tabla46[[#This Row],[Tipos de Acciones]]="","",'Formulario PPGR1'!#REF!)</f>
        <v>#REF!</v>
      </c>
      <c r="F2532" s="419" t="e">
        <f>IF(Tabla46[[#This Row],[Tipos de Acciones]]="","",'Formulario PPGR1'!#REF!)</f>
        <v>#REF!</v>
      </c>
      <c r="G2532" s="416" t="s">
        <v>936</v>
      </c>
      <c r="H2532" s="416" t="s">
        <v>2221</v>
      </c>
      <c r="I2532" s="417" t="s">
        <v>2236</v>
      </c>
      <c r="J2532" s="416" t="s">
        <v>2236</v>
      </c>
      <c r="K2532" s="418" t="s">
        <v>2240</v>
      </c>
      <c r="L2532" s="416" t="s">
        <v>469</v>
      </c>
      <c r="M2532" s="316" t="s">
        <v>2365</v>
      </c>
      <c r="N2532" s="316" t="s">
        <v>1156</v>
      </c>
      <c r="O2532" s="415" t="s">
        <v>2200</v>
      </c>
      <c r="P2532" s="318" t="s">
        <v>1156</v>
      </c>
      <c r="Q2532" s="293" t="s">
        <v>2201</v>
      </c>
      <c r="R2532" s="293">
        <v>2</v>
      </c>
      <c r="S2532" s="517">
        <v>4500</v>
      </c>
      <c r="T2532" s="520" t="e">
        <f>+[1]!Tabla46[[#This Row],[Precio Unitario]]*[1]!Tabla46[[#This Row],[Cantidad de Insumos]]</f>
        <v>#REF!</v>
      </c>
      <c r="U2532" s="414">
        <v>239301</v>
      </c>
      <c r="V2532" s="328" t="s">
        <v>926</v>
      </c>
      <c r="W2532" s="420"/>
    </row>
    <row r="2533" spans="2:23" ht="18.75" hidden="1" customHeight="1" x14ac:dyDescent="0.2">
      <c r="B2533" s="419" t="e">
        <f>IF(Tabla46[[#This Row],[Tipos de Acciones]]="","",CONCATENATE(Tabla46[[#This Row],[POA]],".",Tabla46[[#This Row],[SRS]],".",Tabla46[[#This Row],[AREA]],".",Tabla46[[#This Row],[TIPO]]))</f>
        <v>#REF!</v>
      </c>
      <c r="C2533" s="419" t="e">
        <f>IF(Tabla46[[#This Row],[Tipos de Acciones]]="","",'Formulario PPGR1'!#REF!)</f>
        <v>#REF!</v>
      </c>
      <c r="D2533" s="419" t="e">
        <f>IF(Tabla46[[#This Row],[Tipos de Acciones]]="","",'Formulario PPGR1'!#REF!)</f>
        <v>#REF!</v>
      </c>
      <c r="E2533" s="419" t="e">
        <f>IF(Tabla46[[#This Row],[Tipos de Acciones]]="","",'Formulario PPGR1'!#REF!)</f>
        <v>#REF!</v>
      </c>
      <c r="F2533" s="419" t="e">
        <f>IF(Tabla46[[#This Row],[Tipos de Acciones]]="","",'Formulario PPGR1'!#REF!)</f>
        <v>#REF!</v>
      </c>
      <c r="G2533" s="416" t="s">
        <v>936</v>
      </c>
      <c r="H2533" s="416" t="s">
        <v>2221</v>
      </c>
      <c r="I2533" s="417" t="s">
        <v>2241</v>
      </c>
      <c r="J2533" s="416" t="s">
        <v>2241</v>
      </c>
      <c r="K2533" s="418" t="s">
        <v>2242</v>
      </c>
      <c r="L2533" s="416" t="s">
        <v>469</v>
      </c>
      <c r="M2533" s="316" t="s">
        <v>2365</v>
      </c>
      <c r="N2533" s="316" t="s">
        <v>1156</v>
      </c>
      <c r="O2533" s="415" t="s">
        <v>2200</v>
      </c>
      <c r="P2533" s="318" t="s">
        <v>1156</v>
      </c>
      <c r="Q2533" s="293" t="s">
        <v>2201</v>
      </c>
      <c r="R2533" s="293">
        <v>2</v>
      </c>
      <c r="S2533" s="517">
        <v>980</v>
      </c>
      <c r="T2533" s="520" t="e">
        <f>+[1]!Tabla46[[#This Row],[Precio Unitario]]*[1]!Tabla46[[#This Row],[Cantidad de Insumos]]</f>
        <v>#REF!</v>
      </c>
      <c r="U2533" s="414">
        <v>239301</v>
      </c>
      <c r="V2533" s="328" t="s">
        <v>926</v>
      </c>
      <c r="W2533" s="420"/>
    </row>
    <row r="2534" spans="2:23" ht="18.75" hidden="1" customHeight="1" x14ac:dyDescent="0.2">
      <c r="B2534" s="419" t="e">
        <f>IF(Tabla46[[#This Row],[Tipos de Acciones]]="","",CONCATENATE(Tabla46[[#This Row],[POA]],".",Tabla46[[#This Row],[SRS]],".",Tabla46[[#This Row],[AREA]],".",Tabla46[[#This Row],[TIPO]]))</f>
        <v>#REF!</v>
      </c>
      <c r="C2534" s="419" t="e">
        <f>IF(Tabla46[[#This Row],[Tipos de Acciones]]="","",'Formulario PPGR1'!#REF!)</f>
        <v>#REF!</v>
      </c>
      <c r="D2534" s="419" t="e">
        <f>IF(Tabla46[[#This Row],[Tipos de Acciones]]="","",'Formulario PPGR1'!#REF!)</f>
        <v>#REF!</v>
      </c>
      <c r="E2534" s="419" t="e">
        <f>IF(Tabla46[[#This Row],[Tipos de Acciones]]="","",'Formulario PPGR1'!#REF!)</f>
        <v>#REF!</v>
      </c>
      <c r="F2534" s="419" t="e">
        <f>IF(Tabla46[[#This Row],[Tipos de Acciones]]="","",'Formulario PPGR1'!#REF!)</f>
        <v>#REF!</v>
      </c>
      <c r="G2534" s="416" t="s">
        <v>936</v>
      </c>
      <c r="H2534" s="416" t="s">
        <v>2221</v>
      </c>
      <c r="I2534" s="417" t="s">
        <v>2241</v>
      </c>
      <c r="J2534" s="416" t="s">
        <v>2241</v>
      </c>
      <c r="K2534" s="418" t="s">
        <v>2243</v>
      </c>
      <c r="L2534" s="416" t="s">
        <v>469</v>
      </c>
      <c r="M2534" s="316" t="s">
        <v>2365</v>
      </c>
      <c r="N2534" s="316" t="s">
        <v>1156</v>
      </c>
      <c r="O2534" s="415" t="s">
        <v>2200</v>
      </c>
      <c r="P2534" s="318" t="s">
        <v>1156</v>
      </c>
      <c r="Q2534" s="293" t="s">
        <v>2201</v>
      </c>
      <c r="R2534" s="293">
        <v>2</v>
      </c>
      <c r="S2534" s="517">
        <v>3520</v>
      </c>
      <c r="T2534" s="520" t="e">
        <f>+[1]!Tabla46[[#This Row],[Precio Unitario]]*[1]!Tabla46[[#This Row],[Cantidad de Insumos]]</f>
        <v>#REF!</v>
      </c>
      <c r="U2534" s="414">
        <v>239301</v>
      </c>
      <c r="V2534" s="328" t="s">
        <v>926</v>
      </c>
      <c r="W2534" s="420"/>
    </row>
    <row r="2535" spans="2:23" ht="18.75" hidden="1" customHeight="1" x14ac:dyDescent="0.2">
      <c r="B2535" s="419" t="e">
        <f>IF(Tabla46[[#This Row],[Tipos de Acciones]]="","",CONCATENATE(Tabla46[[#This Row],[POA]],".",Tabla46[[#This Row],[SRS]],".",Tabla46[[#This Row],[AREA]],".",Tabla46[[#This Row],[TIPO]]))</f>
        <v>#REF!</v>
      </c>
      <c r="C2535" s="419" t="e">
        <f>IF(Tabla46[[#This Row],[Tipos de Acciones]]="","",'Formulario PPGR1'!#REF!)</f>
        <v>#REF!</v>
      </c>
      <c r="D2535" s="419" t="e">
        <f>IF(Tabla46[[#This Row],[Tipos de Acciones]]="","",'Formulario PPGR1'!#REF!)</f>
        <v>#REF!</v>
      </c>
      <c r="E2535" s="419" t="e">
        <f>IF(Tabla46[[#This Row],[Tipos de Acciones]]="","",'Formulario PPGR1'!#REF!)</f>
        <v>#REF!</v>
      </c>
      <c r="F2535" s="419" t="e">
        <f>IF(Tabla46[[#This Row],[Tipos de Acciones]]="","",'Formulario PPGR1'!#REF!)</f>
        <v>#REF!</v>
      </c>
      <c r="G2535" s="416" t="s">
        <v>936</v>
      </c>
      <c r="H2535" s="416" t="s">
        <v>2221</v>
      </c>
      <c r="I2535" s="417" t="s">
        <v>2244</v>
      </c>
      <c r="J2535" s="416" t="s">
        <v>2244</v>
      </c>
      <c r="K2535" s="418" t="s">
        <v>2245</v>
      </c>
      <c r="L2535" s="416" t="s">
        <v>469</v>
      </c>
      <c r="M2535" s="316" t="s">
        <v>2365</v>
      </c>
      <c r="N2535" s="316" t="s">
        <v>1156</v>
      </c>
      <c r="O2535" s="415" t="s">
        <v>2200</v>
      </c>
      <c r="P2535" s="318" t="s">
        <v>1156</v>
      </c>
      <c r="Q2535" s="293" t="s">
        <v>2201</v>
      </c>
      <c r="R2535" s="293">
        <v>1</v>
      </c>
      <c r="S2535" s="517">
        <v>14666.65</v>
      </c>
      <c r="T2535" s="520" t="e">
        <f>+[1]!Tabla46[[#This Row],[Precio Unitario]]*[1]!Tabla46[[#This Row],[Cantidad de Insumos]]</f>
        <v>#REF!</v>
      </c>
      <c r="U2535" s="414">
        <v>239601</v>
      </c>
      <c r="V2535" s="328" t="s">
        <v>926</v>
      </c>
      <c r="W2535" s="420"/>
    </row>
    <row r="2536" spans="2:23" ht="18.75" hidden="1" customHeight="1" x14ac:dyDescent="0.2">
      <c r="B2536" s="419" t="e">
        <f>IF(Tabla46[[#This Row],[Tipos de Acciones]]="","",CONCATENATE(Tabla46[[#This Row],[POA]],".",Tabla46[[#This Row],[SRS]],".",Tabla46[[#This Row],[AREA]],".",Tabla46[[#This Row],[TIPO]]))</f>
        <v>#REF!</v>
      </c>
      <c r="C2536" s="419" t="e">
        <f>IF(Tabla46[[#This Row],[Tipos de Acciones]]="","",'Formulario PPGR1'!#REF!)</f>
        <v>#REF!</v>
      </c>
      <c r="D2536" s="419" t="e">
        <f>IF(Tabla46[[#This Row],[Tipos de Acciones]]="","",'Formulario PPGR1'!#REF!)</f>
        <v>#REF!</v>
      </c>
      <c r="E2536" s="419" t="e">
        <f>IF(Tabla46[[#This Row],[Tipos de Acciones]]="","",'Formulario PPGR1'!#REF!)</f>
        <v>#REF!</v>
      </c>
      <c r="F2536" s="419" t="e">
        <f>IF(Tabla46[[#This Row],[Tipos de Acciones]]="","",'Formulario PPGR1'!#REF!)</f>
        <v>#REF!</v>
      </c>
      <c r="G2536" s="416" t="s">
        <v>936</v>
      </c>
      <c r="H2536" s="416" t="s">
        <v>2221</v>
      </c>
      <c r="I2536" s="417" t="s">
        <v>2246</v>
      </c>
      <c r="J2536" s="416" t="s">
        <v>2246</v>
      </c>
      <c r="K2536" s="418" t="s">
        <v>2247</v>
      </c>
      <c r="L2536" s="416" t="s">
        <v>469</v>
      </c>
      <c r="M2536" s="316" t="s">
        <v>2365</v>
      </c>
      <c r="N2536" s="316" t="s">
        <v>1156</v>
      </c>
      <c r="O2536" s="415" t="s">
        <v>2200</v>
      </c>
      <c r="P2536" s="318" t="s">
        <v>1156</v>
      </c>
      <c r="Q2536" s="293" t="s">
        <v>2201</v>
      </c>
      <c r="R2536" s="293">
        <v>1</v>
      </c>
      <c r="S2536" s="517">
        <v>257712</v>
      </c>
      <c r="T2536" s="520" t="e">
        <f>+[1]!Tabla46[[#This Row],[Precio Unitario]]*[1]!Tabla46[[#This Row],[Cantidad de Insumos]]</f>
        <v>#REF!</v>
      </c>
      <c r="U2536" s="414">
        <v>261401</v>
      </c>
      <c r="V2536" s="328" t="s">
        <v>926</v>
      </c>
      <c r="W2536" s="420"/>
    </row>
    <row r="2537" spans="2:23" ht="18.75" hidden="1" customHeight="1" x14ac:dyDescent="0.2">
      <c r="B2537" s="419" t="e">
        <f>IF(Tabla46[[#This Row],[Tipos de Acciones]]="","",CONCATENATE(Tabla46[[#This Row],[POA]],".",Tabla46[[#This Row],[SRS]],".",Tabla46[[#This Row],[AREA]],".",Tabla46[[#This Row],[TIPO]]))</f>
        <v>#REF!</v>
      </c>
      <c r="C2537" s="419" t="e">
        <f>IF(Tabla46[[#This Row],[Tipos de Acciones]]="","",'Formulario PPGR1'!#REF!)</f>
        <v>#REF!</v>
      </c>
      <c r="D2537" s="419" t="e">
        <f>IF(Tabla46[[#This Row],[Tipos de Acciones]]="","",'Formulario PPGR1'!#REF!)</f>
        <v>#REF!</v>
      </c>
      <c r="E2537" s="419" t="e">
        <f>IF(Tabla46[[#This Row],[Tipos de Acciones]]="","",'Formulario PPGR1'!#REF!)</f>
        <v>#REF!</v>
      </c>
      <c r="F2537" s="419" t="e">
        <f>IF(Tabla46[[#This Row],[Tipos de Acciones]]="","",'Formulario PPGR1'!#REF!)</f>
        <v>#REF!</v>
      </c>
      <c r="G2537" s="416" t="s">
        <v>936</v>
      </c>
      <c r="H2537" s="416" t="s">
        <v>2209</v>
      </c>
      <c r="I2537" s="417" t="s">
        <v>2200</v>
      </c>
      <c r="J2537" s="416" t="s">
        <v>2248</v>
      </c>
      <c r="K2537" s="418" t="s">
        <v>2248</v>
      </c>
      <c r="L2537" s="416" t="s">
        <v>469</v>
      </c>
      <c r="M2537" s="316" t="s">
        <v>2365</v>
      </c>
      <c r="N2537" s="316" t="s">
        <v>1156</v>
      </c>
      <c r="O2537" s="415" t="s">
        <v>2200</v>
      </c>
      <c r="P2537" s="318" t="s">
        <v>1156</v>
      </c>
      <c r="Q2537" s="293" t="s">
        <v>2201</v>
      </c>
      <c r="R2537" s="293">
        <v>1</v>
      </c>
      <c r="S2537" s="517">
        <v>30000</v>
      </c>
      <c r="T2537" s="520" t="e">
        <f>+[1]!Tabla46[[#This Row],[Precio Unitario]]*[1]!Tabla46[[#This Row],[Cantidad de Insumos]]</f>
        <v>#REF!</v>
      </c>
      <c r="U2537" s="414">
        <v>265801</v>
      </c>
      <c r="V2537" s="328" t="s">
        <v>926</v>
      </c>
      <c r="W2537" s="420"/>
    </row>
    <row r="2538" spans="2:23" ht="18.75" hidden="1" customHeight="1" x14ac:dyDescent="0.2">
      <c r="B2538" s="419" t="e">
        <f>IF(Tabla46[[#This Row],[Tipos de Acciones]]="","",CONCATENATE(Tabla46[[#This Row],[POA]],".",Tabla46[[#This Row],[SRS]],".",Tabla46[[#This Row],[AREA]],".",Tabla46[[#This Row],[TIPO]]))</f>
        <v>#REF!</v>
      </c>
      <c r="C2538" s="419" t="e">
        <f>IF(Tabla46[[#This Row],[Tipos de Acciones]]="","",'Formulario PPGR1'!#REF!)</f>
        <v>#REF!</v>
      </c>
      <c r="D2538" s="419" t="e">
        <f>IF(Tabla46[[#This Row],[Tipos de Acciones]]="","",'Formulario PPGR1'!#REF!)</f>
        <v>#REF!</v>
      </c>
      <c r="E2538" s="419" t="e">
        <f>IF(Tabla46[[#This Row],[Tipos de Acciones]]="","",'Formulario PPGR1'!#REF!)</f>
        <v>#REF!</v>
      </c>
      <c r="F2538" s="419" t="e">
        <f>IF(Tabla46[[#This Row],[Tipos de Acciones]]="","",'Formulario PPGR1'!#REF!)</f>
        <v>#REF!</v>
      </c>
      <c r="G2538" s="416" t="s">
        <v>934</v>
      </c>
      <c r="H2538" s="416" t="s">
        <v>2209</v>
      </c>
      <c r="I2538" s="417" t="s">
        <v>2200</v>
      </c>
      <c r="J2538" s="416" t="s">
        <v>2248</v>
      </c>
      <c r="K2538" s="418" t="s">
        <v>2248</v>
      </c>
      <c r="L2538" s="416" t="s">
        <v>469</v>
      </c>
      <c r="M2538" s="316" t="s">
        <v>2365</v>
      </c>
      <c r="N2538" s="316" t="s">
        <v>1156</v>
      </c>
      <c r="O2538" s="415" t="s">
        <v>2200</v>
      </c>
      <c r="P2538" s="318" t="s">
        <v>1156</v>
      </c>
      <c r="Q2538" s="293" t="s">
        <v>2201</v>
      </c>
      <c r="R2538" s="293">
        <v>3</v>
      </c>
      <c r="S2538" s="517">
        <v>5000</v>
      </c>
      <c r="T2538" s="520" t="e">
        <f>+[1]!Tabla46[[#This Row],[Precio Unitario]]*[1]!Tabla46[[#This Row],[Cantidad de Insumos]]</f>
        <v>#REF!</v>
      </c>
      <c r="U2538" s="414">
        <v>265801</v>
      </c>
      <c r="V2538" s="328" t="s">
        <v>926</v>
      </c>
      <c r="W2538" s="420"/>
    </row>
    <row r="2539" spans="2:23" ht="18.75" hidden="1" customHeight="1" x14ac:dyDescent="0.2">
      <c r="B2539" s="419" t="e">
        <f>IF(Tabla46[[#This Row],[Tipos de Acciones]]="","",CONCATENATE(Tabla46[[#This Row],[POA]],".",Tabla46[[#This Row],[SRS]],".",Tabla46[[#This Row],[AREA]],".",Tabla46[[#This Row],[TIPO]]))</f>
        <v>#REF!</v>
      </c>
      <c r="C2539" s="419" t="e">
        <f>IF(Tabla46[[#This Row],[Tipos de Acciones]]="","",'Formulario PPGR1'!#REF!)</f>
        <v>#REF!</v>
      </c>
      <c r="D2539" s="419" t="e">
        <f>IF(Tabla46[[#This Row],[Tipos de Acciones]]="","",'Formulario PPGR1'!#REF!)</f>
        <v>#REF!</v>
      </c>
      <c r="E2539" s="419" t="e">
        <f>IF(Tabla46[[#This Row],[Tipos de Acciones]]="","",'Formulario PPGR1'!#REF!)</f>
        <v>#REF!</v>
      </c>
      <c r="F2539" s="419" t="e">
        <f>IF(Tabla46[[#This Row],[Tipos de Acciones]]="","",'Formulario PPGR1'!#REF!)</f>
        <v>#REF!</v>
      </c>
      <c r="G2539" s="416" t="s">
        <v>936</v>
      </c>
      <c r="H2539" s="416" t="s">
        <v>2221</v>
      </c>
      <c r="I2539" s="417" t="s">
        <v>2236</v>
      </c>
      <c r="J2539" s="416" t="s">
        <v>2236</v>
      </c>
      <c r="K2539" s="418" t="s">
        <v>2240</v>
      </c>
      <c r="L2539" s="416" t="s">
        <v>469</v>
      </c>
      <c r="M2539" s="316" t="s">
        <v>2366</v>
      </c>
      <c r="N2539" s="316" t="s">
        <v>1156</v>
      </c>
      <c r="O2539" s="415" t="s">
        <v>2200</v>
      </c>
      <c r="P2539" s="318" t="s">
        <v>1156</v>
      </c>
      <c r="Q2539" s="293" t="s">
        <v>2201</v>
      </c>
      <c r="R2539" s="293">
        <v>2</v>
      </c>
      <c r="S2539" s="517">
        <v>4500</v>
      </c>
      <c r="T2539" s="520" t="e">
        <f>+[1]!Tabla46[[#This Row],[Precio Unitario]]*[1]!Tabla46[[#This Row],[Cantidad de Insumos]]</f>
        <v>#REF!</v>
      </c>
      <c r="U2539" s="414">
        <v>239301</v>
      </c>
      <c r="V2539" s="328" t="s">
        <v>926</v>
      </c>
      <c r="W2539" s="420"/>
    </row>
    <row r="2540" spans="2:23" ht="18.75" hidden="1" customHeight="1" x14ac:dyDescent="0.2">
      <c r="B2540" s="419" t="e">
        <f>IF(Tabla46[[#This Row],[Tipos de Acciones]]="","",CONCATENATE(Tabla46[[#This Row],[POA]],".",Tabla46[[#This Row],[SRS]],".",Tabla46[[#This Row],[AREA]],".",Tabla46[[#This Row],[TIPO]]))</f>
        <v>#REF!</v>
      </c>
      <c r="C2540" s="419" t="e">
        <f>IF(Tabla46[[#This Row],[Tipos de Acciones]]="","",'Formulario PPGR1'!#REF!)</f>
        <v>#REF!</v>
      </c>
      <c r="D2540" s="419" t="e">
        <f>IF(Tabla46[[#This Row],[Tipos de Acciones]]="","",'Formulario PPGR1'!#REF!)</f>
        <v>#REF!</v>
      </c>
      <c r="E2540" s="419" t="e">
        <f>IF(Tabla46[[#This Row],[Tipos de Acciones]]="","",'Formulario PPGR1'!#REF!)</f>
        <v>#REF!</v>
      </c>
      <c r="F2540" s="419" t="e">
        <f>IF(Tabla46[[#This Row],[Tipos de Acciones]]="","",'Formulario PPGR1'!#REF!)</f>
        <v>#REF!</v>
      </c>
      <c r="G2540" s="416" t="s">
        <v>936</v>
      </c>
      <c r="H2540" s="416" t="s">
        <v>2221</v>
      </c>
      <c r="I2540" s="417" t="s">
        <v>2241</v>
      </c>
      <c r="J2540" s="416" t="s">
        <v>2241</v>
      </c>
      <c r="K2540" s="418" t="s">
        <v>2242</v>
      </c>
      <c r="L2540" s="416" t="s">
        <v>469</v>
      </c>
      <c r="M2540" s="316" t="s">
        <v>2366</v>
      </c>
      <c r="N2540" s="316" t="s">
        <v>1156</v>
      </c>
      <c r="O2540" s="415" t="s">
        <v>2200</v>
      </c>
      <c r="P2540" s="318" t="s">
        <v>1156</v>
      </c>
      <c r="Q2540" s="293" t="s">
        <v>2201</v>
      </c>
      <c r="R2540" s="293">
        <v>2</v>
      </c>
      <c r="S2540" s="517">
        <v>980</v>
      </c>
      <c r="T2540" s="520" t="e">
        <f>+[1]!Tabla46[[#This Row],[Precio Unitario]]*[1]!Tabla46[[#This Row],[Cantidad de Insumos]]</f>
        <v>#REF!</v>
      </c>
      <c r="U2540" s="414">
        <v>239301</v>
      </c>
      <c r="V2540" s="328" t="s">
        <v>926</v>
      </c>
      <c r="W2540" s="420"/>
    </row>
    <row r="2541" spans="2:23" ht="18.75" hidden="1" customHeight="1" x14ac:dyDescent="0.2">
      <c r="B2541" s="419" t="e">
        <f>IF(Tabla46[[#This Row],[Tipos de Acciones]]="","",CONCATENATE(Tabla46[[#This Row],[POA]],".",Tabla46[[#This Row],[SRS]],".",Tabla46[[#This Row],[AREA]],".",Tabla46[[#This Row],[TIPO]]))</f>
        <v>#REF!</v>
      </c>
      <c r="C2541" s="419" t="e">
        <f>IF(Tabla46[[#This Row],[Tipos de Acciones]]="","",'Formulario PPGR1'!#REF!)</f>
        <v>#REF!</v>
      </c>
      <c r="D2541" s="419" t="e">
        <f>IF(Tabla46[[#This Row],[Tipos de Acciones]]="","",'Formulario PPGR1'!#REF!)</f>
        <v>#REF!</v>
      </c>
      <c r="E2541" s="419" t="e">
        <f>IF(Tabla46[[#This Row],[Tipos de Acciones]]="","",'Formulario PPGR1'!#REF!)</f>
        <v>#REF!</v>
      </c>
      <c r="F2541" s="419" t="e">
        <f>IF(Tabla46[[#This Row],[Tipos de Acciones]]="","",'Formulario PPGR1'!#REF!)</f>
        <v>#REF!</v>
      </c>
      <c r="G2541" s="416" t="s">
        <v>936</v>
      </c>
      <c r="H2541" s="416" t="s">
        <v>2221</v>
      </c>
      <c r="I2541" s="417" t="s">
        <v>2241</v>
      </c>
      <c r="J2541" s="416" t="s">
        <v>2241</v>
      </c>
      <c r="K2541" s="418" t="s">
        <v>2243</v>
      </c>
      <c r="L2541" s="416" t="s">
        <v>469</v>
      </c>
      <c r="M2541" s="316" t="s">
        <v>2366</v>
      </c>
      <c r="N2541" s="316" t="s">
        <v>1156</v>
      </c>
      <c r="O2541" s="415" t="s">
        <v>2200</v>
      </c>
      <c r="P2541" s="318" t="s">
        <v>1156</v>
      </c>
      <c r="Q2541" s="293" t="s">
        <v>2201</v>
      </c>
      <c r="R2541" s="293">
        <v>2</v>
      </c>
      <c r="S2541" s="517">
        <v>3520</v>
      </c>
      <c r="T2541" s="520" t="e">
        <f>+[1]!Tabla46[[#This Row],[Precio Unitario]]*[1]!Tabla46[[#This Row],[Cantidad de Insumos]]</f>
        <v>#REF!</v>
      </c>
      <c r="U2541" s="414">
        <v>239301</v>
      </c>
      <c r="V2541" s="328" t="s">
        <v>926</v>
      </c>
      <c r="W2541" s="420"/>
    </row>
    <row r="2542" spans="2:23" ht="18.75" hidden="1" customHeight="1" x14ac:dyDescent="0.2">
      <c r="B2542" s="419" t="e">
        <f>IF(Tabla46[[#This Row],[Tipos de Acciones]]="","",CONCATENATE(Tabla46[[#This Row],[POA]],".",Tabla46[[#This Row],[SRS]],".",Tabla46[[#This Row],[AREA]],".",Tabla46[[#This Row],[TIPO]]))</f>
        <v>#REF!</v>
      </c>
      <c r="C2542" s="419" t="e">
        <f>IF(Tabla46[[#This Row],[Tipos de Acciones]]="","",'Formulario PPGR1'!#REF!)</f>
        <v>#REF!</v>
      </c>
      <c r="D2542" s="419" t="e">
        <f>IF(Tabla46[[#This Row],[Tipos de Acciones]]="","",'Formulario PPGR1'!#REF!)</f>
        <v>#REF!</v>
      </c>
      <c r="E2542" s="419" t="e">
        <f>IF(Tabla46[[#This Row],[Tipos de Acciones]]="","",'Formulario PPGR1'!#REF!)</f>
        <v>#REF!</v>
      </c>
      <c r="F2542" s="419" t="e">
        <f>IF(Tabla46[[#This Row],[Tipos de Acciones]]="","",'Formulario PPGR1'!#REF!)</f>
        <v>#REF!</v>
      </c>
      <c r="G2542" s="416" t="s">
        <v>936</v>
      </c>
      <c r="H2542" s="416" t="s">
        <v>2221</v>
      </c>
      <c r="I2542" s="417" t="s">
        <v>2244</v>
      </c>
      <c r="J2542" s="416" t="s">
        <v>2244</v>
      </c>
      <c r="K2542" s="418" t="s">
        <v>2245</v>
      </c>
      <c r="L2542" s="416" t="s">
        <v>469</v>
      </c>
      <c r="M2542" s="316" t="s">
        <v>2366</v>
      </c>
      <c r="N2542" s="316" t="s">
        <v>1156</v>
      </c>
      <c r="O2542" s="415" t="s">
        <v>2200</v>
      </c>
      <c r="P2542" s="318" t="s">
        <v>1156</v>
      </c>
      <c r="Q2542" s="293" t="s">
        <v>2201</v>
      </c>
      <c r="R2542" s="293">
        <v>1</v>
      </c>
      <c r="S2542" s="517">
        <v>14666.65</v>
      </c>
      <c r="T2542" s="520" t="e">
        <f>+[1]!Tabla46[[#This Row],[Precio Unitario]]*[1]!Tabla46[[#This Row],[Cantidad de Insumos]]</f>
        <v>#REF!</v>
      </c>
      <c r="U2542" s="414">
        <v>239601</v>
      </c>
      <c r="V2542" s="328" t="s">
        <v>926</v>
      </c>
      <c r="W2542" s="420"/>
    </row>
    <row r="2543" spans="2:23" ht="18.75" hidden="1" customHeight="1" x14ac:dyDescent="0.2">
      <c r="B2543" s="419" t="e">
        <f>IF(Tabla46[[#This Row],[Tipos de Acciones]]="","",CONCATENATE(Tabla46[[#This Row],[POA]],".",Tabla46[[#This Row],[SRS]],".",Tabla46[[#This Row],[AREA]],".",Tabla46[[#This Row],[TIPO]]))</f>
        <v>#REF!</v>
      </c>
      <c r="C2543" s="419" t="e">
        <f>IF(Tabla46[[#This Row],[Tipos de Acciones]]="","",'Formulario PPGR1'!#REF!)</f>
        <v>#REF!</v>
      </c>
      <c r="D2543" s="419" t="e">
        <f>IF(Tabla46[[#This Row],[Tipos de Acciones]]="","",'Formulario PPGR1'!#REF!)</f>
        <v>#REF!</v>
      </c>
      <c r="E2543" s="419" t="e">
        <f>IF(Tabla46[[#This Row],[Tipos de Acciones]]="","",'Formulario PPGR1'!#REF!)</f>
        <v>#REF!</v>
      </c>
      <c r="F2543" s="419" t="e">
        <f>IF(Tabla46[[#This Row],[Tipos de Acciones]]="","",'Formulario PPGR1'!#REF!)</f>
        <v>#REF!</v>
      </c>
      <c r="G2543" s="416" t="s">
        <v>936</v>
      </c>
      <c r="H2543" s="416" t="s">
        <v>2221</v>
      </c>
      <c r="I2543" s="417" t="s">
        <v>2246</v>
      </c>
      <c r="J2543" s="416" t="s">
        <v>2246</v>
      </c>
      <c r="K2543" s="418" t="s">
        <v>2247</v>
      </c>
      <c r="L2543" s="416" t="s">
        <v>469</v>
      </c>
      <c r="M2543" s="316" t="s">
        <v>2366</v>
      </c>
      <c r="N2543" s="316" t="s">
        <v>1156</v>
      </c>
      <c r="O2543" s="415" t="s">
        <v>2200</v>
      </c>
      <c r="P2543" s="318" t="s">
        <v>1156</v>
      </c>
      <c r="Q2543" s="293" t="s">
        <v>2201</v>
      </c>
      <c r="R2543" s="293">
        <v>1</v>
      </c>
      <c r="S2543" s="517">
        <v>257712</v>
      </c>
      <c r="T2543" s="520" t="e">
        <f>+[1]!Tabla46[[#This Row],[Precio Unitario]]*[1]!Tabla46[[#This Row],[Cantidad de Insumos]]</f>
        <v>#REF!</v>
      </c>
      <c r="U2543" s="414">
        <v>261401</v>
      </c>
      <c r="V2543" s="328" t="s">
        <v>926</v>
      </c>
      <c r="W2543" s="420"/>
    </row>
    <row r="2544" spans="2:23" ht="18.75" hidden="1" customHeight="1" x14ac:dyDescent="0.2">
      <c r="B2544" s="419" t="e">
        <f>IF(Tabla46[[#This Row],[Tipos de Acciones]]="","",CONCATENATE(Tabla46[[#This Row],[POA]],".",Tabla46[[#This Row],[SRS]],".",Tabla46[[#This Row],[AREA]],".",Tabla46[[#This Row],[TIPO]]))</f>
        <v>#REF!</v>
      </c>
      <c r="C2544" s="419" t="e">
        <f>IF(Tabla46[[#This Row],[Tipos de Acciones]]="","",'Formulario PPGR1'!#REF!)</f>
        <v>#REF!</v>
      </c>
      <c r="D2544" s="419" t="e">
        <f>IF(Tabla46[[#This Row],[Tipos de Acciones]]="","",'Formulario PPGR1'!#REF!)</f>
        <v>#REF!</v>
      </c>
      <c r="E2544" s="419" t="e">
        <f>IF(Tabla46[[#This Row],[Tipos de Acciones]]="","",'Formulario PPGR1'!#REF!)</f>
        <v>#REF!</v>
      </c>
      <c r="F2544" s="419" t="e">
        <f>IF(Tabla46[[#This Row],[Tipos de Acciones]]="","",'Formulario PPGR1'!#REF!)</f>
        <v>#REF!</v>
      </c>
      <c r="G2544" s="416" t="s">
        <v>936</v>
      </c>
      <c r="H2544" s="416" t="s">
        <v>2209</v>
      </c>
      <c r="I2544" s="417" t="s">
        <v>2200</v>
      </c>
      <c r="J2544" s="416" t="s">
        <v>2248</v>
      </c>
      <c r="K2544" s="418" t="s">
        <v>2248</v>
      </c>
      <c r="L2544" s="416" t="s">
        <v>469</v>
      </c>
      <c r="M2544" s="316" t="s">
        <v>2366</v>
      </c>
      <c r="N2544" s="316" t="s">
        <v>1156</v>
      </c>
      <c r="O2544" s="415" t="s">
        <v>2200</v>
      </c>
      <c r="P2544" s="318" t="s">
        <v>1156</v>
      </c>
      <c r="Q2544" s="293" t="s">
        <v>2201</v>
      </c>
      <c r="R2544" s="293">
        <v>1</v>
      </c>
      <c r="S2544" s="517">
        <v>30000</v>
      </c>
      <c r="T2544" s="520" t="e">
        <f>+[1]!Tabla46[[#This Row],[Precio Unitario]]*[1]!Tabla46[[#This Row],[Cantidad de Insumos]]</f>
        <v>#REF!</v>
      </c>
      <c r="U2544" s="414">
        <v>265801</v>
      </c>
      <c r="V2544" s="328" t="s">
        <v>926</v>
      </c>
      <c r="W2544" s="420"/>
    </row>
    <row r="2545" spans="2:23" ht="18.75" hidden="1" customHeight="1" x14ac:dyDescent="0.2">
      <c r="B2545" s="419" t="e">
        <f>IF(Tabla46[[#This Row],[Tipos de Acciones]]="","",CONCATENATE(Tabla46[[#This Row],[POA]],".",Tabla46[[#This Row],[SRS]],".",Tabla46[[#This Row],[AREA]],".",Tabla46[[#This Row],[TIPO]]))</f>
        <v>#REF!</v>
      </c>
      <c r="C2545" s="419" t="e">
        <f>IF(Tabla46[[#This Row],[Tipos de Acciones]]="","",'Formulario PPGR1'!#REF!)</f>
        <v>#REF!</v>
      </c>
      <c r="D2545" s="419" t="e">
        <f>IF(Tabla46[[#This Row],[Tipos de Acciones]]="","",'Formulario PPGR1'!#REF!)</f>
        <v>#REF!</v>
      </c>
      <c r="E2545" s="419" t="e">
        <f>IF(Tabla46[[#This Row],[Tipos de Acciones]]="","",'Formulario PPGR1'!#REF!)</f>
        <v>#REF!</v>
      </c>
      <c r="F2545" s="419" t="e">
        <f>IF(Tabla46[[#This Row],[Tipos de Acciones]]="","",'Formulario PPGR1'!#REF!)</f>
        <v>#REF!</v>
      </c>
      <c r="G2545" s="416" t="s">
        <v>934</v>
      </c>
      <c r="H2545" s="416" t="s">
        <v>2209</v>
      </c>
      <c r="I2545" s="417" t="s">
        <v>2200</v>
      </c>
      <c r="J2545" s="416" t="s">
        <v>2248</v>
      </c>
      <c r="K2545" s="418" t="s">
        <v>2248</v>
      </c>
      <c r="L2545" s="416" t="s">
        <v>469</v>
      </c>
      <c r="M2545" s="316" t="s">
        <v>2366</v>
      </c>
      <c r="N2545" s="316" t="s">
        <v>1156</v>
      </c>
      <c r="O2545" s="415" t="s">
        <v>2200</v>
      </c>
      <c r="P2545" s="318" t="s">
        <v>1156</v>
      </c>
      <c r="Q2545" s="293" t="s">
        <v>2201</v>
      </c>
      <c r="R2545" s="293">
        <v>3</v>
      </c>
      <c r="S2545" s="517">
        <v>5000</v>
      </c>
      <c r="T2545" s="520" t="e">
        <f>+[1]!Tabla46[[#This Row],[Precio Unitario]]*[1]!Tabla46[[#This Row],[Cantidad de Insumos]]</f>
        <v>#REF!</v>
      </c>
      <c r="U2545" s="414">
        <v>265801</v>
      </c>
      <c r="V2545" s="328" t="s">
        <v>926</v>
      </c>
      <c r="W2545" s="420"/>
    </row>
    <row r="2546" spans="2:23" ht="18.75" hidden="1" customHeight="1" x14ac:dyDescent="0.2">
      <c r="B2546" s="419" t="e">
        <f>IF(Tabla46[[#This Row],[Tipos de Acciones]]="","",CONCATENATE(Tabla46[[#This Row],[POA]],".",Tabla46[[#This Row],[SRS]],".",Tabla46[[#This Row],[AREA]],".",Tabla46[[#This Row],[TIPO]]))</f>
        <v>#REF!</v>
      </c>
      <c r="C2546" s="419" t="e">
        <f>IF(Tabla46[[#This Row],[Tipos de Acciones]]="","",'Formulario PPGR1'!#REF!)</f>
        <v>#REF!</v>
      </c>
      <c r="D2546" s="419" t="e">
        <f>IF(Tabla46[[#This Row],[Tipos de Acciones]]="","",'Formulario PPGR1'!#REF!)</f>
        <v>#REF!</v>
      </c>
      <c r="E2546" s="419" t="e">
        <f>IF(Tabla46[[#This Row],[Tipos de Acciones]]="","",'Formulario PPGR1'!#REF!)</f>
        <v>#REF!</v>
      </c>
      <c r="F2546" s="419" t="e">
        <f>IF(Tabla46[[#This Row],[Tipos de Acciones]]="","",'Formulario PPGR1'!#REF!)</f>
        <v>#REF!</v>
      </c>
      <c r="G2546" s="416" t="s">
        <v>936</v>
      </c>
      <c r="H2546" s="416" t="s">
        <v>2221</v>
      </c>
      <c r="I2546" s="417" t="s">
        <v>2233</v>
      </c>
      <c r="J2546" s="416" t="s">
        <v>2234</v>
      </c>
      <c r="K2546" s="418" t="s">
        <v>2235</v>
      </c>
      <c r="L2546" s="416" t="s">
        <v>469</v>
      </c>
      <c r="M2546" s="316" t="s">
        <v>2366</v>
      </c>
      <c r="N2546" s="316" t="s">
        <v>1156</v>
      </c>
      <c r="O2546" s="415" t="s">
        <v>2200</v>
      </c>
      <c r="P2546" s="318" t="s">
        <v>1156</v>
      </c>
      <c r="Q2546" s="293" t="s">
        <v>2201</v>
      </c>
      <c r="R2546" s="293">
        <v>1</v>
      </c>
      <c r="S2546" s="517">
        <v>8270</v>
      </c>
      <c r="T2546" s="520" t="e">
        <f>+[1]!Tabla46[[#This Row],[Precio Unitario]]*[1]!Tabla46[[#This Row],[Cantidad de Insumos]]</f>
        <v>#REF!</v>
      </c>
      <c r="U2546" s="414">
        <v>239301</v>
      </c>
      <c r="V2546" s="328" t="s">
        <v>926</v>
      </c>
      <c r="W2546" s="420"/>
    </row>
    <row r="2547" spans="2:23" ht="18.75" hidden="1" customHeight="1" x14ac:dyDescent="0.2">
      <c r="B2547" s="419" t="e">
        <f>IF(Tabla46[[#This Row],[Tipos de Acciones]]="","",CONCATENATE(Tabla46[[#This Row],[POA]],".",Tabla46[[#This Row],[SRS]],".",Tabla46[[#This Row],[AREA]],".",Tabla46[[#This Row],[TIPO]]))</f>
        <v>#REF!</v>
      </c>
      <c r="C2547" s="419" t="e">
        <f>IF(Tabla46[[#This Row],[Tipos de Acciones]]="","",'Formulario PPGR1'!#REF!)</f>
        <v>#REF!</v>
      </c>
      <c r="D2547" s="419" t="e">
        <f>IF(Tabla46[[#This Row],[Tipos de Acciones]]="","",'Formulario PPGR1'!#REF!)</f>
        <v>#REF!</v>
      </c>
      <c r="E2547" s="419" t="e">
        <f>IF(Tabla46[[#This Row],[Tipos de Acciones]]="","",'Formulario PPGR1'!#REF!)</f>
        <v>#REF!</v>
      </c>
      <c r="F2547" s="419" t="e">
        <f>IF(Tabla46[[#This Row],[Tipos de Acciones]]="","",'Formulario PPGR1'!#REF!)</f>
        <v>#REF!</v>
      </c>
      <c r="G2547" s="416" t="s">
        <v>936</v>
      </c>
      <c r="H2547" s="416" t="s">
        <v>2221</v>
      </c>
      <c r="I2547" s="417" t="s">
        <v>2233</v>
      </c>
      <c r="J2547" s="416" t="s">
        <v>2234</v>
      </c>
      <c r="K2547" s="418" t="s">
        <v>2251</v>
      </c>
      <c r="L2547" s="416" t="s">
        <v>469</v>
      </c>
      <c r="M2547" s="316" t="s">
        <v>2366</v>
      </c>
      <c r="N2547" s="316" t="s">
        <v>1156</v>
      </c>
      <c r="O2547" s="415" t="s">
        <v>2200</v>
      </c>
      <c r="P2547" s="318" t="s">
        <v>1156</v>
      </c>
      <c r="Q2547" s="293" t="s">
        <v>2201</v>
      </c>
      <c r="R2547" s="293">
        <v>1</v>
      </c>
      <c r="S2547" s="517">
        <v>8270</v>
      </c>
      <c r="T2547" s="520" t="e">
        <f>+[1]!Tabla46[[#This Row],[Precio Unitario]]*[1]!Tabla46[[#This Row],[Cantidad de Insumos]]</f>
        <v>#REF!</v>
      </c>
      <c r="U2547" s="414">
        <v>239301</v>
      </c>
      <c r="V2547" s="328" t="s">
        <v>926</v>
      </c>
      <c r="W2547" s="420"/>
    </row>
    <row r="2548" spans="2:23" ht="18.75" hidden="1" customHeight="1" x14ac:dyDescent="0.2">
      <c r="B2548" s="419" t="e">
        <f>IF(Tabla46[[#This Row],[Tipos de Acciones]]="","",CONCATENATE(Tabla46[[#This Row],[POA]],".",Tabla46[[#This Row],[SRS]],".",Tabla46[[#This Row],[AREA]],".",Tabla46[[#This Row],[TIPO]]))</f>
        <v>#REF!</v>
      </c>
      <c r="C2548" s="419" t="e">
        <f>IF(Tabla46[[#This Row],[Tipos de Acciones]]="","",'Formulario PPGR1'!#REF!)</f>
        <v>#REF!</v>
      </c>
      <c r="D2548" s="419" t="e">
        <f>IF(Tabla46[[#This Row],[Tipos de Acciones]]="","",'Formulario PPGR1'!#REF!)</f>
        <v>#REF!</v>
      </c>
      <c r="E2548" s="419" t="e">
        <f>IF(Tabla46[[#This Row],[Tipos de Acciones]]="","",'Formulario PPGR1'!#REF!)</f>
        <v>#REF!</v>
      </c>
      <c r="F2548" s="419" t="e">
        <f>IF(Tabla46[[#This Row],[Tipos de Acciones]]="","",'Formulario PPGR1'!#REF!)</f>
        <v>#REF!</v>
      </c>
      <c r="G2548" s="416" t="s">
        <v>936</v>
      </c>
      <c r="H2548" s="416" t="s">
        <v>2206</v>
      </c>
      <c r="I2548" s="417" t="s">
        <v>2212</v>
      </c>
      <c r="J2548" s="416" t="s">
        <v>2212</v>
      </c>
      <c r="K2548" s="418" t="s">
        <v>2213</v>
      </c>
      <c r="L2548" s="416" t="s">
        <v>469</v>
      </c>
      <c r="M2548" s="316" t="s">
        <v>2366</v>
      </c>
      <c r="N2548" s="316" t="s">
        <v>1156</v>
      </c>
      <c r="O2548" s="415" t="s">
        <v>2200</v>
      </c>
      <c r="P2548" s="318" t="s">
        <v>1156</v>
      </c>
      <c r="Q2548" s="293" t="s">
        <v>2201</v>
      </c>
      <c r="R2548" s="293">
        <v>1</v>
      </c>
      <c r="S2548" s="517">
        <v>56050</v>
      </c>
      <c r="T2548" s="520" t="e">
        <f>+[1]!Tabla46[[#This Row],[Precio Unitario]]*[1]!Tabla46[[#This Row],[Cantidad de Insumos]]</f>
        <v>#REF!</v>
      </c>
      <c r="U2548" s="414">
        <v>261301</v>
      </c>
      <c r="V2548" s="328" t="s">
        <v>926</v>
      </c>
      <c r="W2548" s="420"/>
    </row>
    <row r="2549" spans="2:23" ht="18.75" hidden="1" customHeight="1" x14ac:dyDescent="0.2">
      <c r="B2549" s="419" t="e">
        <f>IF(Tabla46[[#This Row],[Tipos de Acciones]]="","",CONCATENATE(Tabla46[[#This Row],[POA]],".",Tabla46[[#This Row],[SRS]],".",Tabla46[[#This Row],[AREA]],".",Tabla46[[#This Row],[TIPO]]))</f>
        <v>#REF!</v>
      </c>
      <c r="C2549" s="419" t="e">
        <f>IF(Tabla46[[#This Row],[Tipos de Acciones]]="","",'Formulario PPGR1'!#REF!)</f>
        <v>#REF!</v>
      </c>
      <c r="D2549" s="419" t="e">
        <f>IF(Tabla46[[#This Row],[Tipos de Acciones]]="","",'Formulario PPGR1'!#REF!)</f>
        <v>#REF!</v>
      </c>
      <c r="E2549" s="419" t="e">
        <f>IF(Tabla46[[#This Row],[Tipos de Acciones]]="","",'Formulario PPGR1'!#REF!)</f>
        <v>#REF!</v>
      </c>
      <c r="F2549" s="419" t="e">
        <f>IF(Tabla46[[#This Row],[Tipos de Acciones]]="","",'Formulario PPGR1'!#REF!)</f>
        <v>#REF!</v>
      </c>
      <c r="G2549" s="416" t="s">
        <v>934</v>
      </c>
      <c r="H2549" s="416" t="s">
        <v>2206</v>
      </c>
      <c r="I2549" s="417" t="s">
        <v>2212</v>
      </c>
      <c r="J2549" s="416" t="s">
        <v>2212</v>
      </c>
      <c r="K2549" s="418" t="s">
        <v>2213</v>
      </c>
      <c r="L2549" s="416" t="s">
        <v>469</v>
      </c>
      <c r="M2549" s="316" t="s">
        <v>2366</v>
      </c>
      <c r="N2549" s="316" t="s">
        <v>1156</v>
      </c>
      <c r="O2549" s="415" t="s">
        <v>2200</v>
      </c>
      <c r="P2549" s="318" t="s">
        <v>1156</v>
      </c>
      <c r="Q2549" s="293" t="s">
        <v>2201</v>
      </c>
      <c r="R2549" s="293">
        <v>3</v>
      </c>
      <c r="S2549" s="517">
        <v>5000</v>
      </c>
      <c r="T2549" s="520" t="e">
        <f>+[1]!Tabla46[[#This Row],[Precio Unitario]]*[1]!Tabla46[[#This Row],[Cantidad de Insumos]]</f>
        <v>#REF!</v>
      </c>
      <c r="U2549" s="414">
        <v>261301</v>
      </c>
      <c r="V2549" s="328" t="s">
        <v>926</v>
      </c>
      <c r="W2549" s="420"/>
    </row>
    <row r="2550" spans="2:23" ht="18.75" hidden="1" customHeight="1" x14ac:dyDescent="0.2">
      <c r="B2550" s="419" t="e">
        <f>IF(Tabla46[[#This Row],[Tipos de Acciones]]="","",CONCATENATE(Tabla46[[#This Row],[POA]],".",Tabla46[[#This Row],[SRS]],".",Tabla46[[#This Row],[AREA]],".",Tabla46[[#This Row],[TIPO]]))</f>
        <v>#REF!</v>
      </c>
      <c r="C2550" s="419" t="e">
        <f>IF(Tabla46[[#This Row],[Tipos de Acciones]]="","",'Formulario PPGR1'!#REF!)</f>
        <v>#REF!</v>
      </c>
      <c r="D2550" s="419" t="e">
        <f>IF(Tabla46[[#This Row],[Tipos de Acciones]]="","",'Formulario PPGR1'!#REF!)</f>
        <v>#REF!</v>
      </c>
      <c r="E2550" s="419" t="e">
        <f>IF(Tabla46[[#This Row],[Tipos de Acciones]]="","",'Formulario PPGR1'!#REF!)</f>
        <v>#REF!</v>
      </c>
      <c r="F2550" s="419" t="e">
        <f>IF(Tabla46[[#This Row],[Tipos de Acciones]]="","",'Formulario PPGR1'!#REF!)</f>
        <v>#REF!</v>
      </c>
      <c r="G2550" s="416" t="s">
        <v>936</v>
      </c>
      <c r="H2550" s="416" t="s">
        <v>2215</v>
      </c>
      <c r="I2550" s="417" t="s">
        <v>2216</v>
      </c>
      <c r="J2550" s="416" t="s">
        <v>2216</v>
      </c>
      <c r="K2550" s="418" t="s">
        <v>2217</v>
      </c>
      <c r="L2550" s="416" t="s">
        <v>469</v>
      </c>
      <c r="M2550" s="316" t="s">
        <v>2366</v>
      </c>
      <c r="N2550" s="316" t="s">
        <v>1156</v>
      </c>
      <c r="O2550" s="415" t="s">
        <v>2200</v>
      </c>
      <c r="P2550" s="318" t="s">
        <v>1156</v>
      </c>
      <c r="Q2550" s="293" t="s">
        <v>2201</v>
      </c>
      <c r="R2550" s="293">
        <v>1</v>
      </c>
      <c r="S2550" s="517">
        <v>15000</v>
      </c>
      <c r="T2550" s="520" t="e">
        <f>+[1]!Tabla46[[#This Row],[Precio Unitario]]*[1]!Tabla46[[#This Row],[Cantidad de Insumos]]</f>
        <v>#REF!</v>
      </c>
      <c r="U2550" s="414">
        <v>239601</v>
      </c>
      <c r="V2550" s="328" t="s">
        <v>926</v>
      </c>
      <c r="W2550" s="420"/>
    </row>
    <row r="2551" spans="2:23" ht="18.75" hidden="1" customHeight="1" x14ac:dyDescent="0.2">
      <c r="B2551" s="419" t="e">
        <f>IF(Tabla46[[#This Row],[Tipos de Acciones]]="","",CONCATENATE(Tabla46[[#This Row],[POA]],".",Tabla46[[#This Row],[SRS]],".",Tabla46[[#This Row],[AREA]],".",Tabla46[[#This Row],[TIPO]]))</f>
        <v>#REF!</v>
      </c>
      <c r="C2551" s="419" t="e">
        <f>IF(Tabla46[[#This Row],[Tipos de Acciones]]="","",'Formulario PPGR1'!#REF!)</f>
        <v>#REF!</v>
      </c>
      <c r="D2551" s="419" t="e">
        <f>IF(Tabla46[[#This Row],[Tipos de Acciones]]="","",'Formulario PPGR1'!#REF!)</f>
        <v>#REF!</v>
      </c>
      <c r="E2551" s="419" t="e">
        <f>IF(Tabla46[[#This Row],[Tipos de Acciones]]="","",'Formulario PPGR1'!#REF!)</f>
        <v>#REF!</v>
      </c>
      <c r="F2551" s="419" t="e">
        <f>IF(Tabla46[[#This Row],[Tipos de Acciones]]="","",'Formulario PPGR1'!#REF!)</f>
        <v>#REF!</v>
      </c>
      <c r="G2551" s="416" t="s">
        <v>936</v>
      </c>
      <c r="H2551" s="416" t="s">
        <v>2218</v>
      </c>
      <c r="I2551" s="417" t="s">
        <v>2219</v>
      </c>
      <c r="J2551" s="416" t="s">
        <v>2219</v>
      </c>
      <c r="K2551" s="418" t="s">
        <v>2220</v>
      </c>
      <c r="L2551" s="416" t="s">
        <v>469</v>
      </c>
      <c r="M2551" s="316" t="s">
        <v>2366</v>
      </c>
      <c r="N2551" s="316" t="s">
        <v>1156</v>
      </c>
      <c r="O2551" s="415" t="s">
        <v>2200</v>
      </c>
      <c r="P2551" s="318" t="s">
        <v>1156</v>
      </c>
      <c r="Q2551" s="293" t="s">
        <v>2201</v>
      </c>
      <c r="R2551" s="293">
        <v>2</v>
      </c>
      <c r="S2551" s="517">
        <v>8600</v>
      </c>
      <c r="T2551" s="520" t="e">
        <f>+[1]!Tabla46[[#This Row],[Precio Unitario]]*[1]!Tabla46[[#This Row],[Cantidad de Insumos]]</f>
        <v>#REF!</v>
      </c>
      <c r="U2551" s="414">
        <v>239601</v>
      </c>
      <c r="V2551" s="328" t="s">
        <v>926</v>
      </c>
      <c r="W2551" s="420"/>
    </row>
    <row r="2552" spans="2:23" ht="18.75" hidden="1" customHeight="1" x14ac:dyDescent="0.2">
      <c r="B2552" s="419" t="e">
        <f>IF(Tabla46[[#This Row],[Tipos de Acciones]]="","",CONCATENATE(Tabla46[[#This Row],[POA]],".",Tabla46[[#This Row],[SRS]],".",Tabla46[[#This Row],[AREA]],".",Tabla46[[#This Row],[TIPO]]))</f>
        <v>#REF!</v>
      </c>
      <c r="C2552" s="419" t="e">
        <f>IF(Tabla46[[#This Row],[Tipos de Acciones]]="","",'Formulario PPGR1'!#REF!)</f>
        <v>#REF!</v>
      </c>
      <c r="D2552" s="419" t="e">
        <f>IF(Tabla46[[#This Row],[Tipos de Acciones]]="","",'Formulario PPGR1'!#REF!)</f>
        <v>#REF!</v>
      </c>
      <c r="E2552" s="419" t="e">
        <f>IF(Tabla46[[#This Row],[Tipos de Acciones]]="","",'Formulario PPGR1'!#REF!)</f>
        <v>#REF!</v>
      </c>
      <c r="F2552" s="419" t="e">
        <f>IF(Tabla46[[#This Row],[Tipos de Acciones]]="","",'Formulario PPGR1'!#REF!)</f>
        <v>#REF!</v>
      </c>
      <c r="G2552" s="416" t="s">
        <v>936</v>
      </c>
      <c r="H2552" s="416" t="s">
        <v>2221</v>
      </c>
      <c r="I2552" s="417" t="s">
        <v>2222</v>
      </c>
      <c r="J2552" s="416" t="s">
        <v>2222</v>
      </c>
      <c r="K2552" s="418" t="s">
        <v>2223</v>
      </c>
      <c r="L2552" s="416" t="s">
        <v>469</v>
      </c>
      <c r="M2552" s="316" t="s">
        <v>2366</v>
      </c>
      <c r="N2552" s="316" t="s">
        <v>1156</v>
      </c>
      <c r="O2552" s="415" t="s">
        <v>2200</v>
      </c>
      <c r="P2552" s="318" t="s">
        <v>1156</v>
      </c>
      <c r="Q2552" s="293" t="s">
        <v>2201</v>
      </c>
      <c r="R2552" s="293">
        <v>2</v>
      </c>
      <c r="S2552" s="517">
        <v>43660</v>
      </c>
      <c r="T2552" s="520" t="e">
        <f>+[1]!Tabla46[[#This Row],[Precio Unitario]]*[1]!Tabla46[[#This Row],[Cantidad de Insumos]]</f>
        <v>#REF!</v>
      </c>
      <c r="U2552" s="414">
        <v>261901</v>
      </c>
      <c r="V2552" s="328" t="s">
        <v>926</v>
      </c>
      <c r="W2552" s="420"/>
    </row>
    <row r="2553" spans="2:23" ht="18.75" hidden="1" customHeight="1" x14ac:dyDescent="0.2">
      <c r="B2553" s="419" t="e">
        <f>IF(Tabla46[[#This Row],[Tipos de Acciones]]="","",CONCATENATE(Tabla46[[#This Row],[POA]],".",Tabla46[[#This Row],[SRS]],".",Tabla46[[#This Row],[AREA]],".",Tabla46[[#This Row],[TIPO]]))</f>
        <v>#REF!</v>
      </c>
      <c r="C2553" s="419" t="e">
        <f>IF(Tabla46[[#This Row],[Tipos de Acciones]]="","",'Formulario PPGR1'!#REF!)</f>
        <v>#REF!</v>
      </c>
      <c r="D2553" s="419" t="e">
        <f>IF(Tabla46[[#This Row],[Tipos de Acciones]]="","",'Formulario PPGR1'!#REF!)</f>
        <v>#REF!</v>
      </c>
      <c r="E2553" s="419" t="e">
        <f>IF(Tabla46[[#This Row],[Tipos de Acciones]]="","",'Formulario PPGR1'!#REF!)</f>
        <v>#REF!</v>
      </c>
      <c r="F2553" s="419" t="e">
        <f>IF(Tabla46[[#This Row],[Tipos de Acciones]]="","",'Formulario PPGR1'!#REF!)</f>
        <v>#REF!</v>
      </c>
      <c r="G2553" s="416" t="s">
        <v>936</v>
      </c>
      <c r="H2553" s="416" t="s">
        <v>2221</v>
      </c>
      <c r="I2553" s="417" t="s">
        <v>2236</v>
      </c>
      <c r="J2553" s="416" t="s">
        <v>2236</v>
      </c>
      <c r="K2553" s="418" t="s">
        <v>2237</v>
      </c>
      <c r="L2553" s="416" t="s">
        <v>469</v>
      </c>
      <c r="M2553" s="316" t="s">
        <v>2366</v>
      </c>
      <c r="N2553" s="316" t="s">
        <v>1156</v>
      </c>
      <c r="O2553" s="415" t="s">
        <v>2200</v>
      </c>
      <c r="P2553" s="318" t="s">
        <v>1156</v>
      </c>
      <c r="Q2553" s="293" t="s">
        <v>2201</v>
      </c>
      <c r="R2553" s="293">
        <v>2</v>
      </c>
      <c r="S2553" s="517">
        <v>15733.33</v>
      </c>
      <c r="T2553" s="520" t="e">
        <f>+[1]!Tabla46[[#This Row],[Precio Unitario]]*[1]!Tabla46[[#This Row],[Cantidad de Insumos]]</f>
        <v>#REF!</v>
      </c>
      <c r="U2553" s="414">
        <v>239301</v>
      </c>
      <c r="V2553" s="328" t="s">
        <v>926</v>
      </c>
      <c r="W2553" s="420"/>
    </row>
    <row r="2554" spans="2:23" ht="18.75" hidden="1" customHeight="1" x14ac:dyDescent="0.2">
      <c r="B2554" s="419" t="e">
        <f>IF(Tabla46[[#This Row],[Tipos de Acciones]]="","",CONCATENATE(Tabla46[[#This Row],[POA]],".",Tabla46[[#This Row],[SRS]],".",Tabla46[[#This Row],[AREA]],".",Tabla46[[#This Row],[TIPO]]))</f>
        <v>#REF!</v>
      </c>
      <c r="C2554" s="419" t="e">
        <f>IF(Tabla46[[#This Row],[Tipos de Acciones]]="","",'Formulario PPGR1'!#REF!)</f>
        <v>#REF!</v>
      </c>
      <c r="D2554" s="419" t="e">
        <f>IF(Tabla46[[#This Row],[Tipos de Acciones]]="","",'Formulario PPGR1'!#REF!)</f>
        <v>#REF!</v>
      </c>
      <c r="E2554" s="419" t="e">
        <f>IF(Tabla46[[#This Row],[Tipos de Acciones]]="","",'Formulario PPGR1'!#REF!)</f>
        <v>#REF!</v>
      </c>
      <c r="F2554" s="419" t="e">
        <f>IF(Tabla46[[#This Row],[Tipos de Acciones]]="","",'Formulario PPGR1'!#REF!)</f>
        <v>#REF!</v>
      </c>
      <c r="G2554" s="416" t="s">
        <v>936</v>
      </c>
      <c r="H2554" s="416" t="s">
        <v>2221</v>
      </c>
      <c r="I2554" s="417" t="s">
        <v>2236</v>
      </c>
      <c r="J2554" s="416" t="s">
        <v>2236</v>
      </c>
      <c r="K2554" s="418" t="s">
        <v>2238</v>
      </c>
      <c r="L2554" s="416" t="s">
        <v>469</v>
      </c>
      <c r="M2554" s="316" t="s">
        <v>2366</v>
      </c>
      <c r="N2554" s="316" t="s">
        <v>1156</v>
      </c>
      <c r="O2554" s="415" t="s">
        <v>2200</v>
      </c>
      <c r="P2554" s="318" t="s">
        <v>1156</v>
      </c>
      <c r="Q2554" s="293" t="s">
        <v>2201</v>
      </c>
      <c r="R2554" s="293">
        <v>2</v>
      </c>
      <c r="S2554" s="517">
        <v>4500</v>
      </c>
      <c r="T2554" s="520" t="e">
        <f>+[1]!Tabla46[[#This Row],[Precio Unitario]]*[1]!Tabla46[[#This Row],[Cantidad de Insumos]]</f>
        <v>#REF!</v>
      </c>
      <c r="U2554" s="414">
        <v>239301</v>
      </c>
      <c r="V2554" s="328" t="s">
        <v>926</v>
      </c>
      <c r="W2554" s="420"/>
    </row>
    <row r="2555" spans="2:23" ht="18.75" hidden="1" customHeight="1" x14ac:dyDescent="0.2">
      <c r="B2555" s="419" t="e">
        <f>IF(Tabla46[[#This Row],[Tipos de Acciones]]="","",CONCATENATE(Tabla46[[#This Row],[POA]],".",Tabla46[[#This Row],[SRS]],".",Tabla46[[#This Row],[AREA]],".",Tabla46[[#This Row],[TIPO]]))</f>
        <v>#REF!</v>
      </c>
      <c r="C2555" s="419" t="e">
        <f>IF(Tabla46[[#This Row],[Tipos de Acciones]]="","",'Formulario PPGR1'!#REF!)</f>
        <v>#REF!</v>
      </c>
      <c r="D2555" s="419" t="e">
        <f>IF(Tabla46[[#This Row],[Tipos de Acciones]]="","",'Formulario PPGR1'!#REF!)</f>
        <v>#REF!</v>
      </c>
      <c r="E2555" s="419" t="e">
        <f>IF(Tabla46[[#This Row],[Tipos de Acciones]]="","",'Formulario PPGR1'!#REF!)</f>
        <v>#REF!</v>
      </c>
      <c r="F2555" s="419" t="e">
        <f>IF(Tabla46[[#This Row],[Tipos de Acciones]]="","",'Formulario PPGR1'!#REF!)</f>
        <v>#REF!</v>
      </c>
      <c r="G2555" s="416" t="s">
        <v>936</v>
      </c>
      <c r="H2555" s="416" t="s">
        <v>2221</v>
      </c>
      <c r="I2555" s="417" t="s">
        <v>2236</v>
      </c>
      <c r="J2555" s="416" t="s">
        <v>2236</v>
      </c>
      <c r="K2555" s="418" t="s">
        <v>2239</v>
      </c>
      <c r="L2555" s="416" t="s">
        <v>469</v>
      </c>
      <c r="M2555" s="316" t="s">
        <v>2366</v>
      </c>
      <c r="N2555" s="316" t="s">
        <v>1156</v>
      </c>
      <c r="O2555" s="415" t="s">
        <v>2200</v>
      </c>
      <c r="P2555" s="318" t="s">
        <v>1156</v>
      </c>
      <c r="Q2555" s="293" t="s">
        <v>2201</v>
      </c>
      <c r="R2555" s="293">
        <v>2</v>
      </c>
      <c r="S2555" s="517">
        <v>15733.33</v>
      </c>
      <c r="T2555" s="520" t="e">
        <f>+[1]!Tabla46[[#This Row],[Precio Unitario]]*[1]!Tabla46[[#This Row],[Cantidad de Insumos]]</f>
        <v>#REF!</v>
      </c>
      <c r="U2555" s="414">
        <v>239301</v>
      </c>
      <c r="V2555" s="328" t="s">
        <v>926</v>
      </c>
      <c r="W2555" s="420"/>
    </row>
    <row r="2556" spans="2:23" ht="18.75" hidden="1" customHeight="1" x14ac:dyDescent="0.2">
      <c r="B2556" s="419" t="e">
        <f>IF(Tabla46[[#This Row],[Tipos de Acciones]]="","",CONCATENATE(Tabla46[[#This Row],[POA]],".",Tabla46[[#This Row],[SRS]],".",Tabla46[[#This Row],[AREA]],".",Tabla46[[#This Row],[TIPO]]))</f>
        <v>#REF!</v>
      </c>
      <c r="C2556" s="419" t="e">
        <f>IF(Tabla46[[#This Row],[Tipos de Acciones]]="","",'Formulario PPGR1'!#REF!)</f>
        <v>#REF!</v>
      </c>
      <c r="D2556" s="419" t="e">
        <f>IF(Tabla46[[#This Row],[Tipos de Acciones]]="","",'Formulario PPGR1'!#REF!)</f>
        <v>#REF!</v>
      </c>
      <c r="E2556" s="419" t="e">
        <f>IF(Tabla46[[#This Row],[Tipos de Acciones]]="","",'Formulario PPGR1'!#REF!)</f>
        <v>#REF!</v>
      </c>
      <c r="F2556" s="419" t="e">
        <f>IF(Tabla46[[#This Row],[Tipos de Acciones]]="","",'Formulario PPGR1'!#REF!)</f>
        <v>#REF!</v>
      </c>
      <c r="G2556" s="416" t="s">
        <v>936</v>
      </c>
      <c r="H2556" s="416" t="s">
        <v>2221</v>
      </c>
      <c r="I2556" s="417" t="s">
        <v>2224</v>
      </c>
      <c r="J2556" s="416" t="s">
        <v>2224</v>
      </c>
      <c r="K2556" s="418" t="s">
        <v>2225</v>
      </c>
      <c r="L2556" s="416" t="s">
        <v>469</v>
      </c>
      <c r="M2556" s="316" t="s">
        <v>2366</v>
      </c>
      <c r="N2556" s="316" t="s">
        <v>1156</v>
      </c>
      <c r="O2556" s="415" t="s">
        <v>2200</v>
      </c>
      <c r="P2556" s="318" t="s">
        <v>1156</v>
      </c>
      <c r="Q2556" s="293" t="s">
        <v>2201</v>
      </c>
      <c r="R2556" s="293">
        <v>1</v>
      </c>
      <c r="S2556" s="517">
        <v>44333.33</v>
      </c>
      <c r="T2556" s="520" t="e">
        <f>+[1]!Tabla46[[#This Row],[Precio Unitario]]*[1]!Tabla46[[#This Row],[Cantidad de Insumos]]</f>
        <v>#REF!</v>
      </c>
      <c r="U2556" s="414">
        <v>239301</v>
      </c>
      <c r="V2556" s="328" t="s">
        <v>926</v>
      </c>
      <c r="W2556" s="420"/>
    </row>
    <row r="2557" spans="2:23" ht="18.75" hidden="1" customHeight="1" x14ac:dyDescent="0.2">
      <c r="B2557" s="419" t="e">
        <f>IF(Tabla46[[#This Row],[Tipos de Acciones]]="","",CONCATENATE(Tabla46[[#This Row],[POA]],".",Tabla46[[#This Row],[SRS]],".",Tabla46[[#This Row],[AREA]],".",Tabla46[[#This Row],[TIPO]]))</f>
        <v>#REF!</v>
      </c>
      <c r="C2557" s="419" t="e">
        <f>IF(Tabla46[[#This Row],[Tipos de Acciones]]="","",'Formulario PPGR1'!#REF!)</f>
        <v>#REF!</v>
      </c>
      <c r="D2557" s="419" t="e">
        <f>IF(Tabla46[[#This Row],[Tipos de Acciones]]="","",'Formulario PPGR1'!#REF!)</f>
        <v>#REF!</v>
      </c>
      <c r="E2557" s="419" t="e">
        <f>IF(Tabla46[[#This Row],[Tipos de Acciones]]="","",'Formulario PPGR1'!#REF!)</f>
        <v>#REF!</v>
      </c>
      <c r="F2557" s="419" t="e">
        <f>IF(Tabla46[[#This Row],[Tipos de Acciones]]="","",'Formulario PPGR1'!#REF!)</f>
        <v>#REF!</v>
      </c>
      <c r="G2557" s="416" t="s">
        <v>936</v>
      </c>
      <c r="H2557" s="416" t="s">
        <v>2221</v>
      </c>
      <c r="I2557" s="417" t="s">
        <v>2222</v>
      </c>
      <c r="J2557" s="416" t="s">
        <v>2222</v>
      </c>
      <c r="K2557" s="418" t="s">
        <v>2226</v>
      </c>
      <c r="L2557" s="416" t="s">
        <v>469</v>
      </c>
      <c r="M2557" s="316" t="s">
        <v>2366</v>
      </c>
      <c r="N2557" s="316" t="s">
        <v>1156</v>
      </c>
      <c r="O2557" s="415" t="s">
        <v>2200</v>
      </c>
      <c r="P2557" s="318" t="s">
        <v>1156</v>
      </c>
      <c r="Q2557" s="293" t="s">
        <v>2201</v>
      </c>
      <c r="R2557" s="293">
        <v>1</v>
      </c>
      <c r="S2557" s="517">
        <v>104465.4</v>
      </c>
      <c r="T2557" s="520" t="e">
        <f>+[1]!Tabla46[[#This Row],[Precio Unitario]]*[1]!Tabla46[[#This Row],[Cantidad de Insumos]]</f>
        <v>#REF!</v>
      </c>
      <c r="U2557" s="414">
        <v>261901</v>
      </c>
      <c r="V2557" s="328" t="s">
        <v>926</v>
      </c>
      <c r="W2557" s="420"/>
    </row>
    <row r="2558" spans="2:23" ht="18.75" hidden="1" customHeight="1" x14ac:dyDescent="0.2">
      <c r="B2558" s="419" t="e">
        <f>IF(Tabla46[[#This Row],[Tipos de Acciones]]="","",CONCATENATE(Tabla46[[#This Row],[POA]],".",Tabla46[[#This Row],[SRS]],".",Tabla46[[#This Row],[AREA]],".",Tabla46[[#This Row],[TIPO]]))</f>
        <v>#REF!</v>
      </c>
      <c r="C2558" s="419" t="e">
        <f>IF(Tabla46[[#This Row],[Tipos de Acciones]]="","",'Formulario PPGR1'!#REF!)</f>
        <v>#REF!</v>
      </c>
      <c r="D2558" s="419" t="e">
        <f>IF(Tabla46[[#This Row],[Tipos de Acciones]]="","",'Formulario PPGR1'!#REF!)</f>
        <v>#REF!</v>
      </c>
      <c r="E2558" s="419" t="e">
        <f>IF(Tabla46[[#This Row],[Tipos de Acciones]]="","",'Formulario PPGR1'!#REF!)</f>
        <v>#REF!</v>
      </c>
      <c r="F2558" s="419" t="e">
        <f>IF(Tabla46[[#This Row],[Tipos de Acciones]]="","",'Formulario PPGR1'!#REF!)</f>
        <v>#REF!</v>
      </c>
      <c r="G2558" s="416" t="s">
        <v>936</v>
      </c>
      <c r="H2558" s="416" t="s">
        <v>2221</v>
      </c>
      <c r="I2558" s="417" t="s">
        <v>2227</v>
      </c>
      <c r="J2558" s="416" t="s">
        <v>2227</v>
      </c>
      <c r="K2558" s="418" t="s">
        <v>2228</v>
      </c>
      <c r="L2558" s="416" t="s">
        <v>469</v>
      </c>
      <c r="M2558" s="316" t="s">
        <v>2366</v>
      </c>
      <c r="N2558" s="316" t="s">
        <v>1156</v>
      </c>
      <c r="O2558" s="415" t="s">
        <v>2200</v>
      </c>
      <c r="P2558" s="318" t="s">
        <v>1156</v>
      </c>
      <c r="Q2558" s="293" t="s">
        <v>2201</v>
      </c>
      <c r="R2558" s="293">
        <v>1</v>
      </c>
      <c r="S2558" s="517">
        <v>12836.04</v>
      </c>
      <c r="T2558" s="520" t="e">
        <f>+[1]!Tabla46[[#This Row],[Precio Unitario]]*[1]!Tabla46[[#This Row],[Cantidad de Insumos]]</f>
        <v>#REF!</v>
      </c>
      <c r="U2558" s="414">
        <v>239301</v>
      </c>
      <c r="V2558" s="328" t="s">
        <v>926</v>
      </c>
      <c r="W2558" s="420"/>
    </row>
    <row r="2559" spans="2:23" ht="18.75" customHeight="1" x14ac:dyDescent="0.2">
      <c r="B2559" s="419" t="e">
        <f>IF(Tabla46[[#This Row],[Tipos de Acciones]]="","",CONCATENATE(Tabla46[[#This Row],[POA]],".",Tabla46[[#This Row],[SRS]],".",Tabla46[[#This Row],[AREA]],".",Tabla46[[#This Row],[TIPO]]))</f>
        <v>#REF!</v>
      </c>
      <c r="C2559" s="419" t="e">
        <f>IF(Tabla46[[#This Row],[Tipos de Acciones]]="","",'Formulario PPGR1'!#REF!)</f>
        <v>#REF!</v>
      </c>
      <c r="D2559" s="419" t="e">
        <f>IF(Tabla46[[#This Row],[Tipos de Acciones]]="","",'Formulario PPGR1'!#REF!)</f>
        <v>#REF!</v>
      </c>
      <c r="E2559" s="419" t="e">
        <f>IF(Tabla46[[#This Row],[Tipos de Acciones]]="","",'Formulario PPGR1'!#REF!)</f>
        <v>#REF!</v>
      </c>
      <c r="F2559" s="419" t="e">
        <f>IF(Tabla46[[#This Row],[Tipos de Acciones]]="","",'Formulario PPGR1'!#REF!)</f>
        <v>#REF!</v>
      </c>
      <c r="G2559" s="416" t="s">
        <v>936</v>
      </c>
      <c r="H2559" s="416" t="s">
        <v>2221</v>
      </c>
      <c r="I2559" s="417" t="s">
        <v>2229</v>
      </c>
      <c r="J2559" s="416" t="s">
        <v>2229</v>
      </c>
      <c r="K2559" s="418" t="s">
        <v>2230</v>
      </c>
      <c r="L2559" s="416" t="s">
        <v>469</v>
      </c>
      <c r="M2559" s="316" t="s">
        <v>2366</v>
      </c>
      <c r="N2559" s="316" t="s">
        <v>1156</v>
      </c>
      <c r="O2559" s="415" t="s">
        <v>2200</v>
      </c>
      <c r="P2559" s="318" t="s">
        <v>1156</v>
      </c>
      <c r="Q2559" s="293" t="s">
        <v>2201</v>
      </c>
      <c r="R2559" s="293">
        <v>1</v>
      </c>
      <c r="S2559" s="517">
        <v>180000</v>
      </c>
      <c r="T2559" s="520" t="e">
        <f>+[1]!Tabla46[[#This Row],[Precio Unitario]]*[1]!Tabla46[[#This Row],[Cantidad de Insumos]]</f>
        <v>#REF!</v>
      </c>
      <c r="U2559" s="414">
        <v>263101</v>
      </c>
      <c r="V2559" s="328" t="s">
        <v>926</v>
      </c>
      <c r="W2559" s="420"/>
    </row>
    <row r="2560" spans="2:23" ht="18.75" hidden="1" customHeight="1" x14ac:dyDescent="0.2">
      <c r="B2560" s="419" t="e">
        <f>IF(Tabla46[[#This Row],[Tipos de Acciones]]="","",CONCATENATE(Tabla46[[#This Row],[POA]],".",Tabla46[[#This Row],[SRS]],".",Tabla46[[#This Row],[AREA]],".",Tabla46[[#This Row],[TIPO]]))</f>
        <v>#REF!</v>
      </c>
      <c r="C2560" s="419" t="e">
        <f>IF(Tabla46[[#This Row],[Tipos de Acciones]]="","",'Formulario PPGR1'!#REF!)</f>
        <v>#REF!</v>
      </c>
      <c r="D2560" s="419" t="e">
        <f>IF(Tabla46[[#This Row],[Tipos de Acciones]]="","",'Formulario PPGR1'!#REF!)</f>
        <v>#REF!</v>
      </c>
      <c r="E2560" s="419" t="e">
        <f>IF(Tabla46[[#This Row],[Tipos de Acciones]]="","",'Formulario PPGR1'!#REF!)</f>
        <v>#REF!</v>
      </c>
      <c r="F2560" s="419" t="e">
        <f>IF(Tabla46[[#This Row],[Tipos de Acciones]]="","",'Formulario PPGR1'!#REF!)</f>
        <v>#REF!</v>
      </c>
      <c r="G2560" s="416" t="s">
        <v>936</v>
      </c>
      <c r="H2560" s="416" t="s">
        <v>2221</v>
      </c>
      <c r="I2560" s="417" t="s">
        <v>2231</v>
      </c>
      <c r="J2560" s="416" t="s">
        <v>2231</v>
      </c>
      <c r="K2560" s="418" t="s">
        <v>2232</v>
      </c>
      <c r="L2560" s="416" t="s">
        <v>469</v>
      </c>
      <c r="M2560" s="316" t="s">
        <v>2366</v>
      </c>
      <c r="N2560" s="316" t="s">
        <v>1156</v>
      </c>
      <c r="O2560" s="415" t="s">
        <v>2200</v>
      </c>
      <c r="P2560" s="318" t="s">
        <v>1156</v>
      </c>
      <c r="Q2560" s="293" t="s">
        <v>2201</v>
      </c>
      <c r="R2560" s="293">
        <v>2</v>
      </c>
      <c r="S2560" s="517">
        <v>32099.97</v>
      </c>
      <c r="T2560" s="520" t="e">
        <f>+[1]!Tabla46[[#This Row],[Precio Unitario]]*[1]!Tabla46[[#This Row],[Cantidad de Insumos]]</f>
        <v>#REF!</v>
      </c>
      <c r="U2560" s="414">
        <v>239301</v>
      </c>
      <c r="V2560" s="328" t="s">
        <v>926</v>
      </c>
      <c r="W2560" s="420"/>
    </row>
    <row r="2561" spans="2:23" ht="18.75" hidden="1" customHeight="1" x14ac:dyDescent="0.2">
      <c r="B2561" s="419" t="e">
        <f>IF(Tabla46[[#This Row],[Tipos de Acciones]]="","",CONCATENATE(Tabla46[[#This Row],[POA]],".",Tabla46[[#This Row],[SRS]],".",Tabla46[[#This Row],[AREA]],".",Tabla46[[#This Row],[TIPO]]))</f>
        <v>#REF!</v>
      </c>
      <c r="C2561" s="419" t="e">
        <f>IF(Tabla46[[#This Row],[Tipos de Acciones]]="","",'Formulario PPGR1'!#REF!)</f>
        <v>#REF!</v>
      </c>
      <c r="D2561" s="419" t="e">
        <f>IF(Tabla46[[#This Row],[Tipos de Acciones]]="","",'Formulario PPGR1'!#REF!)</f>
        <v>#REF!</v>
      </c>
      <c r="E2561" s="419" t="e">
        <f>IF(Tabla46[[#This Row],[Tipos de Acciones]]="","",'Formulario PPGR1'!#REF!)</f>
        <v>#REF!</v>
      </c>
      <c r="F2561" s="419" t="e">
        <f>IF(Tabla46[[#This Row],[Tipos de Acciones]]="","",'Formulario PPGR1'!#REF!)</f>
        <v>#REF!</v>
      </c>
      <c r="G2561" s="416" t="s">
        <v>936</v>
      </c>
      <c r="H2561" s="416" t="s">
        <v>2206</v>
      </c>
      <c r="I2561" s="417" t="s">
        <v>2212</v>
      </c>
      <c r="J2561" s="416" t="s">
        <v>2212</v>
      </c>
      <c r="K2561" s="418" t="s">
        <v>2213</v>
      </c>
      <c r="L2561" s="416" t="s">
        <v>469</v>
      </c>
      <c r="M2561" s="316" t="s">
        <v>2367</v>
      </c>
      <c r="N2561" s="316" t="s">
        <v>1156</v>
      </c>
      <c r="O2561" s="415" t="s">
        <v>2200</v>
      </c>
      <c r="P2561" s="318" t="s">
        <v>1156</v>
      </c>
      <c r="Q2561" s="293" t="s">
        <v>2201</v>
      </c>
      <c r="R2561" s="293">
        <v>1</v>
      </c>
      <c r="S2561" s="517">
        <v>56050</v>
      </c>
      <c r="T2561" s="520" t="e">
        <f>+[1]!Tabla46[[#This Row],[Precio Unitario]]*[1]!Tabla46[[#This Row],[Cantidad de Insumos]]</f>
        <v>#REF!</v>
      </c>
      <c r="U2561" s="414">
        <v>261301</v>
      </c>
      <c r="V2561" s="328" t="s">
        <v>926</v>
      </c>
      <c r="W2561" s="420"/>
    </row>
    <row r="2562" spans="2:23" ht="18.75" hidden="1" customHeight="1" x14ac:dyDescent="0.2">
      <c r="B2562" s="419" t="e">
        <f>IF(Tabla46[[#This Row],[Tipos de Acciones]]="","",CONCATENATE(Tabla46[[#This Row],[POA]],".",Tabla46[[#This Row],[SRS]],".",Tabla46[[#This Row],[AREA]],".",Tabla46[[#This Row],[TIPO]]))</f>
        <v>#REF!</v>
      </c>
      <c r="C2562" s="419" t="e">
        <f>IF(Tabla46[[#This Row],[Tipos de Acciones]]="","",'Formulario PPGR1'!#REF!)</f>
        <v>#REF!</v>
      </c>
      <c r="D2562" s="419" t="e">
        <f>IF(Tabla46[[#This Row],[Tipos de Acciones]]="","",'Formulario PPGR1'!#REF!)</f>
        <v>#REF!</v>
      </c>
      <c r="E2562" s="419" t="e">
        <f>IF(Tabla46[[#This Row],[Tipos de Acciones]]="","",'Formulario PPGR1'!#REF!)</f>
        <v>#REF!</v>
      </c>
      <c r="F2562" s="419" t="e">
        <f>IF(Tabla46[[#This Row],[Tipos de Acciones]]="","",'Formulario PPGR1'!#REF!)</f>
        <v>#REF!</v>
      </c>
      <c r="G2562" s="416" t="s">
        <v>934</v>
      </c>
      <c r="H2562" s="416" t="s">
        <v>2206</v>
      </c>
      <c r="I2562" s="417" t="s">
        <v>2212</v>
      </c>
      <c r="J2562" s="416" t="s">
        <v>2212</v>
      </c>
      <c r="K2562" s="418" t="s">
        <v>2213</v>
      </c>
      <c r="L2562" s="416" t="s">
        <v>469</v>
      </c>
      <c r="M2562" s="316" t="s">
        <v>2367</v>
      </c>
      <c r="N2562" s="316" t="s">
        <v>1156</v>
      </c>
      <c r="O2562" s="415" t="s">
        <v>2200</v>
      </c>
      <c r="P2562" s="318" t="s">
        <v>1156</v>
      </c>
      <c r="Q2562" s="293" t="s">
        <v>2201</v>
      </c>
      <c r="R2562" s="293">
        <v>3</v>
      </c>
      <c r="S2562" s="517">
        <v>5000</v>
      </c>
      <c r="T2562" s="520" t="e">
        <f>+[1]!Tabla46[[#This Row],[Precio Unitario]]*[1]!Tabla46[[#This Row],[Cantidad de Insumos]]</f>
        <v>#REF!</v>
      </c>
      <c r="U2562" s="414">
        <v>261301</v>
      </c>
      <c r="V2562" s="328" t="s">
        <v>926</v>
      </c>
      <c r="W2562" s="420"/>
    </row>
    <row r="2563" spans="2:23" ht="18.75" hidden="1" customHeight="1" x14ac:dyDescent="0.2">
      <c r="B2563" s="419" t="e">
        <f>IF(Tabla46[[#This Row],[Tipos de Acciones]]="","",CONCATENATE(Tabla46[[#This Row],[POA]],".",Tabla46[[#This Row],[SRS]],".",Tabla46[[#This Row],[AREA]],".",Tabla46[[#This Row],[TIPO]]))</f>
        <v>#REF!</v>
      </c>
      <c r="C2563" s="419" t="e">
        <f>IF(Tabla46[[#This Row],[Tipos de Acciones]]="","",'Formulario PPGR1'!#REF!)</f>
        <v>#REF!</v>
      </c>
      <c r="D2563" s="419" t="e">
        <f>IF(Tabla46[[#This Row],[Tipos de Acciones]]="","",'Formulario PPGR1'!#REF!)</f>
        <v>#REF!</v>
      </c>
      <c r="E2563" s="419" t="e">
        <f>IF(Tabla46[[#This Row],[Tipos de Acciones]]="","",'Formulario PPGR1'!#REF!)</f>
        <v>#REF!</v>
      </c>
      <c r="F2563" s="419" t="e">
        <f>IF(Tabla46[[#This Row],[Tipos de Acciones]]="","",'Formulario PPGR1'!#REF!)</f>
        <v>#REF!</v>
      </c>
      <c r="G2563" s="416" t="s">
        <v>936</v>
      </c>
      <c r="H2563" s="416" t="s">
        <v>2215</v>
      </c>
      <c r="I2563" s="417" t="s">
        <v>2216</v>
      </c>
      <c r="J2563" s="416" t="s">
        <v>2216</v>
      </c>
      <c r="K2563" s="418" t="s">
        <v>2217</v>
      </c>
      <c r="L2563" s="416" t="s">
        <v>469</v>
      </c>
      <c r="M2563" s="316" t="s">
        <v>2367</v>
      </c>
      <c r="N2563" s="316" t="s">
        <v>1156</v>
      </c>
      <c r="O2563" s="415" t="s">
        <v>2200</v>
      </c>
      <c r="P2563" s="318" t="s">
        <v>1156</v>
      </c>
      <c r="Q2563" s="293" t="s">
        <v>2201</v>
      </c>
      <c r="R2563" s="293">
        <v>1</v>
      </c>
      <c r="S2563" s="517">
        <v>15000</v>
      </c>
      <c r="T2563" s="520" t="e">
        <f>+[1]!Tabla46[[#This Row],[Precio Unitario]]*[1]!Tabla46[[#This Row],[Cantidad de Insumos]]</f>
        <v>#REF!</v>
      </c>
      <c r="U2563" s="414">
        <v>239601</v>
      </c>
      <c r="V2563" s="328" t="s">
        <v>926</v>
      </c>
      <c r="W2563" s="420"/>
    </row>
    <row r="2564" spans="2:23" ht="18.75" hidden="1" customHeight="1" x14ac:dyDescent="0.2">
      <c r="B2564" s="419" t="e">
        <f>IF(Tabla46[[#This Row],[Tipos de Acciones]]="","",CONCATENATE(Tabla46[[#This Row],[POA]],".",Tabla46[[#This Row],[SRS]],".",Tabla46[[#This Row],[AREA]],".",Tabla46[[#This Row],[TIPO]]))</f>
        <v>#REF!</v>
      </c>
      <c r="C2564" s="419" t="e">
        <f>IF(Tabla46[[#This Row],[Tipos de Acciones]]="","",'Formulario PPGR1'!#REF!)</f>
        <v>#REF!</v>
      </c>
      <c r="D2564" s="419" t="e">
        <f>IF(Tabla46[[#This Row],[Tipos de Acciones]]="","",'Formulario PPGR1'!#REF!)</f>
        <v>#REF!</v>
      </c>
      <c r="E2564" s="419" t="e">
        <f>IF(Tabla46[[#This Row],[Tipos de Acciones]]="","",'Formulario PPGR1'!#REF!)</f>
        <v>#REF!</v>
      </c>
      <c r="F2564" s="419" t="e">
        <f>IF(Tabla46[[#This Row],[Tipos de Acciones]]="","",'Formulario PPGR1'!#REF!)</f>
        <v>#REF!</v>
      </c>
      <c r="G2564" s="416" t="s">
        <v>936</v>
      </c>
      <c r="H2564" s="416" t="s">
        <v>2218</v>
      </c>
      <c r="I2564" s="417" t="s">
        <v>2219</v>
      </c>
      <c r="J2564" s="416" t="s">
        <v>2219</v>
      </c>
      <c r="K2564" s="418" t="s">
        <v>2220</v>
      </c>
      <c r="L2564" s="416" t="s">
        <v>469</v>
      </c>
      <c r="M2564" s="316" t="s">
        <v>2367</v>
      </c>
      <c r="N2564" s="316" t="s">
        <v>1156</v>
      </c>
      <c r="O2564" s="415" t="s">
        <v>2200</v>
      </c>
      <c r="P2564" s="318" t="s">
        <v>1156</v>
      </c>
      <c r="Q2564" s="293" t="s">
        <v>2201</v>
      </c>
      <c r="R2564" s="293">
        <v>2</v>
      </c>
      <c r="S2564" s="517">
        <v>8600</v>
      </c>
      <c r="T2564" s="520" t="e">
        <f>+[1]!Tabla46[[#This Row],[Precio Unitario]]*[1]!Tabla46[[#This Row],[Cantidad de Insumos]]</f>
        <v>#REF!</v>
      </c>
      <c r="U2564" s="414">
        <v>239601</v>
      </c>
      <c r="V2564" s="328" t="s">
        <v>926</v>
      </c>
      <c r="W2564" s="420"/>
    </row>
    <row r="2565" spans="2:23" ht="18.75" hidden="1" customHeight="1" x14ac:dyDescent="0.2">
      <c r="B2565" s="419" t="e">
        <f>IF(Tabla46[[#This Row],[Tipos de Acciones]]="","",CONCATENATE(Tabla46[[#This Row],[POA]],".",Tabla46[[#This Row],[SRS]],".",Tabla46[[#This Row],[AREA]],".",Tabla46[[#This Row],[TIPO]]))</f>
        <v>#REF!</v>
      </c>
      <c r="C2565" s="419" t="e">
        <f>IF(Tabla46[[#This Row],[Tipos de Acciones]]="","",'Formulario PPGR1'!#REF!)</f>
        <v>#REF!</v>
      </c>
      <c r="D2565" s="419" t="e">
        <f>IF(Tabla46[[#This Row],[Tipos de Acciones]]="","",'Formulario PPGR1'!#REF!)</f>
        <v>#REF!</v>
      </c>
      <c r="E2565" s="419" t="e">
        <f>IF(Tabla46[[#This Row],[Tipos de Acciones]]="","",'Formulario PPGR1'!#REF!)</f>
        <v>#REF!</v>
      </c>
      <c r="F2565" s="419" t="e">
        <f>IF(Tabla46[[#This Row],[Tipos de Acciones]]="","",'Formulario PPGR1'!#REF!)</f>
        <v>#REF!</v>
      </c>
      <c r="G2565" s="416" t="s">
        <v>936</v>
      </c>
      <c r="H2565" s="416" t="s">
        <v>2221</v>
      </c>
      <c r="I2565" s="417" t="s">
        <v>2222</v>
      </c>
      <c r="J2565" s="416" t="s">
        <v>2222</v>
      </c>
      <c r="K2565" s="418" t="s">
        <v>2223</v>
      </c>
      <c r="L2565" s="416" t="s">
        <v>469</v>
      </c>
      <c r="M2565" s="316" t="s">
        <v>2367</v>
      </c>
      <c r="N2565" s="316" t="s">
        <v>1156</v>
      </c>
      <c r="O2565" s="415" t="s">
        <v>2200</v>
      </c>
      <c r="P2565" s="318" t="s">
        <v>1156</v>
      </c>
      <c r="Q2565" s="293" t="s">
        <v>2201</v>
      </c>
      <c r="R2565" s="293">
        <v>2</v>
      </c>
      <c r="S2565" s="517">
        <v>43660</v>
      </c>
      <c r="T2565" s="520" t="e">
        <f>+[1]!Tabla46[[#This Row],[Precio Unitario]]*[1]!Tabla46[[#This Row],[Cantidad de Insumos]]</f>
        <v>#REF!</v>
      </c>
      <c r="U2565" s="414">
        <v>261901</v>
      </c>
      <c r="V2565" s="328" t="s">
        <v>926</v>
      </c>
      <c r="W2565" s="420"/>
    </row>
    <row r="2566" spans="2:23" ht="18.75" hidden="1" customHeight="1" x14ac:dyDescent="0.2">
      <c r="B2566" s="419" t="e">
        <f>IF(Tabla46[[#This Row],[Tipos de Acciones]]="","",CONCATENATE(Tabla46[[#This Row],[POA]],".",Tabla46[[#This Row],[SRS]],".",Tabla46[[#This Row],[AREA]],".",Tabla46[[#This Row],[TIPO]]))</f>
        <v>#REF!</v>
      </c>
      <c r="C2566" s="419" t="e">
        <f>IF(Tabla46[[#This Row],[Tipos de Acciones]]="","",'Formulario PPGR1'!#REF!)</f>
        <v>#REF!</v>
      </c>
      <c r="D2566" s="419" t="e">
        <f>IF(Tabla46[[#This Row],[Tipos de Acciones]]="","",'Formulario PPGR1'!#REF!)</f>
        <v>#REF!</v>
      </c>
      <c r="E2566" s="419" t="e">
        <f>IF(Tabla46[[#This Row],[Tipos de Acciones]]="","",'Formulario PPGR1'!#REF!)</f>
        <v>#REF!</v>
      </c>
      <c r="F2566" s="419" t="e">
        <f>IF(Tabla46[[#This Row],[Tipos de Acciones]]="","",'Formulario PPGR1'!#REF!)</f>
        <v>#REF!</v>
      </c>
      <c r="G2566" s="416" t="s">
        <v>936</v>
      </c>
      <c r="H2566" s="416" t="s">
        <v>2221</v>
      </c>
      <c r="I2566" s="417" t="s">
        <v>2224</v>
      </c>
      <c r="J2566" s="416" t="s">
        <v>2224</v>
      </c>
      <c r="K2566" s="418" t="s">
        <v>2225</v>
      </c>
      <c r="L2566" s="416" t="s">
        <v>469</v>
      </c>
      <c r="M2566" s="316" t="s">
        <v>2367</v>
      </c>
      <c r="N2566" s="316" t="s">
        <v>1156</v>
      </c>
      <c r="O2566" s="415" t="s">
        <v>2200</v>
      </c>
      <c r="P2566" s="318" t="s">
        <v>1156</v>
      </c>
      <c r="Q2566" s="293" t="s">
        <v>2201</v>
      </c>
      <c r="R2566" s="293">
        <v>1</v>
      </c>
      <c r="S2566" s="517">
        <v>44333.33</v>
      </c>
      <c r="T2566" s="520" t="e">
        <f>+[1]!Tabla46[[#This Row],[Precio Unitario]]*[1]!Tabla46[[#This Row],[Cantidad de Insumos]]</f>
        <v>#REF!</v>
      </c>
      <c r="U2566" s="414">
        <v>239301</v>
      </c>
      <c r="V2566" s="328" t="s">
        <v>926</v>
      </c>
      <c r="W2566" s="420"/>
    </row>
    <row r="2567" spans="2:23" ht="18.75" hidden="1" customHeight="1" x14ac:dyDescent="0.2">
      <c r="B2567" s="419" t="e">
        <f>IF(Tabla46[[#This Row],[Tipos de Acciones]]="","",CONCATENATE(Tabla46[[#This Row],[POA]],".",Tabla46[[#This Row],[SRS]],".",Tabla46[[#This Row],[AREA]],".",Tabla46[[#This Row],[TIPO]]))</f>
        <v>#REF!</v>
      </c>
      <c r="C2567" s="419" t="e">
        <f>IF(Tabla46[[#This Row],[Tipos de Acciones]]="","",'Formulario PPGR1'!#REF!)</f>
        <v>#REF!</v>
      </c>
      <c r="D2567" s="419" t="e">
        <f>IF(Tabla46[[#This Row],[Tipos de Acciones]]="","",'Formulario PPGR1'!#REF!)</f>
        <v>#REF!</v>
      </c>
      <c r="E2567" s="419" t="e">
        <f>IF(Tabla46[[#This Row],[Tipos de Acciones]]="","",'Formulario PPGR1'!#REF!)</f>
        <v>#REF!</v>
      </c>
      <c r="F2567" s="419" t="e">
        <f>IF(Tabla46[[#This Row],[Tipos de Acciones]]="","",'Formulario PPGR1'!#REF!)</f>
        <v>#REF!</v>
      </c>
      <c r="G2567" s="416" t="s">
        <v>936</v>
      </c>
      <c r="H2567" s="416" t="s">
        <v>2221</v>
      </c>
      <c r="I2567" s="417" t="s">
        <v>2222</v>
      </c>
      <c r="J2567" s="416" t="s">
        <v>2222</v>
      </c>
      <c r="K2567" s="418" t="s">
        <v>2226</v>
      </c>
      <c r="L2567" s="416" t="s">
        <v>469</v>
      </c>
      <c r="M2567" s="316" t="s">
        <v>2367</v>
      </c>
      <c r="N2567" s="316" t="s">
        <v>1156</v>
      </c>
      <c r="O2567" s="415" t="s">
        <v>2200</v>
      </c>
      <c r="P2567" s="318" t="s">
        <v>1156</v>
      </c>
      <c r="Q2567" s="293" t="s">
        <v>2201</v>
      </c>
      <c r="R2567" s="293">
        <v>1</v>
      </c>
      <c r="S2567" s="517">
        <v>104465.4</v>
      </c>
      <c r="T2567" s="520" t="e">
        <f>+[1]!Tabla46[[#This Row],[Precio Unitario]]*[1]!Tabla46[[#This Row],[Cantidad de Insumos]]</f>
        <v>#REF!</v>
      </c>
      <c r="U2567" s="414">
        <v>261901</v>
      </c>
      <c r="V2567" s="328" t="s">
        <v>926</v>
      </c>
      <c r="W2567" s="420"/>
    </row>
    <row r="2568" spans="2:23" ht="18.75" hidden="1" customHeight="1" x14ac:dyDescent="0.2">
      <c r="B2568" s="419" t="e">
        <f>IF(Tabla46[[#This Row],[Tipos de Acciones]]="","",CONCATENATE(Tabla46[[#This Row],[POA]],".",Tabla46[[#This Row],[SRS]],".",Tabla46[[#This Row],[AREA]],".",Tabla46[[#This Row],[TIPO]]))</f>
        <v>#REF!</v>
      </c>
      <c r="C2568" s="419" t="e">
        <f>IF(Tabla46[[#This Row],[Tipos de Acciones]]="","",'Formulario PPGR1'!#REF!)</f>
        <v>#REF!</v>
      </c>
      <c r="D2568" s="419" t="e">
        <f>IF(Tabla46[[#This Row],[Tipos de Acciones]]="","",'Formulario PPGR1'!#REF!)</f>
        <v>#REF!</v>
      </c>
      <c r="E2568" s="419" t="e">
        <f>IF(Tabla46[[#This Row],[Tipos de Acciones]]="","",'Formulario PPGR1'!#REF!)</f>
        <v>#REF!</v>
      </c>
      <c r="F2568" s="419" t="e">
        <f>IF(Tabla46[[#This Row],[Tipos de Acciones]]="","",'Formulario PPGR1'!#REF!)</f>
        <v>#REF!</v>
      </c>
      <c r="G2568" s="416" t="s">
        <v>936</v>
      </c>
      <c r="H2568" s="416" t="s">
        <v>2221</v>
      </c>
      <c r="I2568" s="417" t="s">
        <v>2227</v>
      </c>
      <c r="J2568" s="416" t="s">
        <v>2227</v>
      </c>
      <c r="K2568" s="418" t="s">
        <v>2228</v>
      </c>
      <c r="L2568" s="416" t="s">
        <v>469</v>
      </c>
      <c r="M2568" s="316" t="s">
        <v>2367</v>
      </c>
      <c r="N2568" s="316" t="s">
        <v>1156</v>
      </c>
      <c r="O2568" s="415" t="s">
        <v>2200</v>
      </c>
      <c r="P2568" s="318" t="s">
        <v>1156</v>
      </c>
      <c r="Q2568" s="293" t="s">
        <v>2201</v>
      </c>
      <c r="R2568" s="293">
        <v>1</v>
      </c>
      <c r="S2568" s="517">
        <v>12836.04</v>
      </c>
      <c r="T2568" s="520" t="e">
        <f>+[1]!Tabla46[[#This Row],[Precio Unitario]]*[1]!Tabla46[[#This Row],[Cantidad de Insumos]]</f>
        <v>#REF!</v>
      </c>
      <c r="U2568" s="414">
        <v>239301</v>
      </c>
      <c r="V2568" s="328" t="s">
        <v>926</v>
      </c>
      <c r="W2568" s="420"/>
    </row>
    <row r="2569" spans="2:23" ht="18.75" customHeight="1" x14ac:dyDescent="0.2">
      <c r="B2569" s="419" t="e">
        <f>IF(Tabla46[[#This Row],[Tipos de Acciones]]="","",CONCATENATE(Tabla46[[#This Row],[POA]],".",Tabla46[[#This Row],[SRS]],".",Tabla46[[#This Row],[AREA]],".",Tabla46[[#This Row],[TIPO]]))</f>
        <v>#REF!</v>
      </c>
      <c r="C2569" s="419" t="e">
        <f>IF(Tabla46[[#This Row],[Tipos de Acciones]]="","",'Formulario PPGR1'!#REF!)</f>
        <v>#REF!</v>
      </c>
      <c r="D2569" s="419" t="e">
        <f>IF(Tabla46[[#This Row],[Tipos de Acciones]]="","",'Formulario PPGR1'!#REF!)</f>
        <v>#REF!</v>
      </c>
      <c r="E2569" s="419" t="e">
        <f>IF(Tabla46[[#This Row],[Tipos de Acciones]]="","",'Formulario PPGR1'!#REF!)</f>
        <v>#REF!</v>
      </c>
      <c r="F2569" s="419" t="e">
        <f>IF(Tabla46[[#This Row],[Tipos de Acciones]]="","",'Formulario PPGR1'!#REF!)</f>
        <v>#REF!</v>
      </c>
      <c r="G2569" s="416" t="s">
        <v>936</v>
      </c>
      <c r="H2569" s="416" t="s">
        <v>2221</v>
      </c>
      <c r="I2569" s="417" t="s">
        <v>2229</v>
      </c>
      <c r="J2569" s="416" t="s">
        <v>2229</v>
      </c>
      <c r="K2569" s="418" t="s">
        <v>2230</v>
      </c>
      <c r="L2569" s="416" t="s">
        <v>469</v>
      </c>
      <c r="M2569" s="316" t="s">
        <v>2367</v>
      </c>
      <c r="N2569" s="316" t="s">
        <v>1156</v>
      </c>
      <c r="O2569" s="415" t="s">
        <v>2200</v>
      </c>
      <c r="P2569" s="318" t="s">
        <v>1156</v>
      </c>
      <c r="Q2569" s="293" t="s">
        <v>2201</v>
      </c>
      <c r="R2569" s="293">
        <v>1</v>
      </c>
      <c r="S2569" s="517">
        <v>180000</v>
      </c>
      <c r="T2569" s="520" t="e">
        <f>+[1]!Tabla46[[#This Row],[Precio Unitario]]*[1]!Tabla46[[#This Row],[Cantidad de Insumos]]</f>
        <v>#REF!</v>
      </c>
      <c r="U2569" s="414">
        <v>263101</v>
      </c>
      <c r="V2569" s="328" t="s">
        <v>926</v>
      </c>
      <c r="W2569" s="420"/>
    </row>
    <row r="2570" spans="2:23" ht="18.75" hidden="1" customHeight="1" x14ac:dyDescent="0.2">
      <c r="B2570" s="419" t="e">
        <f>IF(Tabla46[[#This Row],[Tipos de Acciones]]="","",CONCATENATE(Tabla46[[#This Row],[POA]],".",Tabla46[[#This Row],[SRS]],".",Tabla46[[#This Row],[AREA]],".",Tabla46[[#This Row],[TIPO]]))</f>
        <v>#REF!</v>
      </c>
      <c r="C2570" s="419" t="e">
        <f>IF(Tabla46[[#This Row],[Tipos de Acciones]]="","",'Formulario PPGR1'!#REF!)</f>
        <v>#REF!</v>
      </c>
      <c r="D2570" s="419" t="e">
        <f>IF(Tabla46[[#This Row],[Tipos de Acciones]]="","",'Formulario PPGR1'!#REF!)</f>
        <v>#REF!</v>
      </c>
      <c r="E2570" s="419" t="e">
        <f>IF(Tabla46[[#This Row],[Tipos de Acciones]]="","",'Formulario PPGR1'!#REF!)</f>
        <v>#REF!</v>
      </c>
      <c r="F2570" s="419" t="e">
        <f>IF(Tabla46[[#This Row],[Tipos de Acciones]]="","",'Formulario PPGR1'!#REF!)</f>
        <v>#REF!</v>
      </c>
      <c r="G2570" s="416" t="s">
        <v>936</v>
      </c>
      <c r="H2570" s="416" t="s">
        <v>2221</v>
      </c>
      <c r="I2570" s="417" t="s">
        <v>2231</v>
      </c>
      <c r="J2570" s="416" t="s">
        <v>2231</v>
      </c>
      <c r="K2570" s="418" t="s">
        <v>2232</v>
      </c>
      <c r="L2570" s="416" t="s">
        <v>469</v>
      </c>
      <c r="M2570" s="316" t="s">
        <v>2367</v>
      </c>
      <c r="N2570" s="316" t="s">
        <v>1156</v>
      </c>
      <c r="O2570" s="415" t="s">
        <v>2200</v>
      </c>
      <c r="P2570" s="318" t="s">
        <v>1156</v>
      </c>
      <c r="Q2570" s="293" t="s">
        <v>2201</v>
      </c>
      <c r="R2570" s="293">
        <v>2</v>
      </c>
      <c r="S2570" s="517">
        <v>32099.97</v>
      </c>
      <c r="T2570" s="520" t="e">
        <f>+[1]!Tabla46[[#This Row],[Precio Unitario]]*[1]!Tabla46[[#This Row],[Cantidad de Insumos]]</f>
        <v>#REF!</v>
      </c>
      <c r="U2570" s="414">
        <v>239301</v>
      </c>
      <c r="V2570" s="328" t="s">
        <v>926</v>
      </c>
      <c r="W2570" s="420"/>
    </row>
    <row r="2571" spans="2:23" ht="18.75" hidden="1" customHeight="1" x14ac:dyDescent="0.2">
      <c r="B2571" s="419" t="e">
        <f>IF(Tabla46[[#This Row],[Tipos de Acciones]]="","",CONCATENATE(Tabla46[[#This Row],[POA]],".",Tabla46[[#This Row],[SRS]],".",Tabla46[[#This Row],[AREA]],".",Tabla46[[#This Row],[TIPO]]))</f>
        <v>#REF!</v>
      </c>
      <c r="C2571" s="419" t="e">
        <f>IF(Tabla46[[#This Row],[Tipos de Acciones]]="","",'Formulario PPGR1'!#REF!)</f>
        <v>#REF!</v>
      </c>
      <c r="D2571" s="419" t="e">
        <f>IF(Tabla46[[#This Row],[Tipos de Acciones]]="","",'Formulario PPGR1'!#REF!)</f>
        <v>#REF!</v>
      </c>
      <c r="E2571" s="419" t="e">
        <f>IF(Tabla46[[#This Row],[Tipos de Acciones]]="","",'Formulario PPGR1'!#REF!)</f>
        <v>#REF!</v>
      </c>
      <c r="F2571" s="419" t="e">
        <f>IF(Tabla46[[#This Row],[Tipos de Acciones]]="","",'Formulario PPGR1'!#REF!)</f>
        <v>#REF!</v>
      </c>
      <c r="G2571" s="416" t="s">
        <v>936</v>
      </c>
      <c r="H2571" s="416" t="s">
        <v>2221</v>
      </c>
      <c r="I2571" s="417" t="s">
        <v>2233</v>
      </c>
      <c r="J2571" s="416" t="s">
        <v>2234</v>
      </c>
      <c r="K2571" s="418" t="s">
        <v>2235</v>
      </c>
      <c r="L2571" s="416" t="s">
        <v>469</v>
      </c>
      <c r="M2571" s="316" t="s">
        <v>2367</v>
      </c>
      <c r="N2571" s="316" t="s">
        <v>1156</v>
      </c>
      <c r="O2571" s="415" t="s">
        <v>2200</v>
      </c>
      <c r="P2571" s="318" t="s">
        <v>1156</v>
      </c>
      <c r="Q2571" s="293" t="s">
        <v>2201</v>
      </c>
      <c r="R2571" s="293">
        <v>1</v>
      </c>
      <c r="S2571" s="517">
        <v>8270</v>
      </c>
      <c r="T2571" s="520" t="e">
        <f>+[1]!Tabla46[[#This Row],[Precio Unitario]]*[1]!Tabla46[[#This Row],[Cantidad de Insumos]]</f>
        <v>#REF!</v>
      </c>
      <c r="U2571" s="414">
        <v>239301</v>
      </c>
      <c r="V2571" s="328" t="s">
        <v>926</v>
      </c>
      <c r="W2571" s="420"/>
    </row>
    <row r="2572" spans="2:23" ht="18.75" hidden="1" customHeight="1" x14ac:dyDescent="0.2">
      <c r="B2572" s="419" t="e">
        <f>IF(Tabla46[[#This Row],[Tipos de Acciones]]="","",CONCATENATE(Tabla46[[#This Row],[POA]],".",Tabla46[[#This Row],[SRS]],".",Tabla46[[#This Row],[AREA]],".",Tabla46[[#This Row],[TIPO]]))</f>
        <v>#REF!</v>
      </c>
      <c r="C2572" s="419" t="e">
        <f>IF(Tabla46[[#This Row],[Tipos de Acciones]]="","",'Formulario PPGR1'!#REF!)</f>
        <v>#REF!</v>
      </c>
      <c r="D2572" s="419" t="e">
        <f>IF(Tabla46[[#This Row],[Tipos de Acciones]]="","",'Formulario PPGR1'!#REF!)</f>
        <v>#REF!</v>
      </c>
      <c r="E2572" s="419" t="e">
        <f>IF(Tabla46[[#This Row],[Tipos de Acciones]]="","",'Formulario PPGR1'!#REF!)</f>
        <v>#REF!</v>
      </c>
      <c r="F2572" s="419" t="e">
        <f>IF(Tabla46[[#This Row],[Tipos de Acciones]]="","",'Formulario PPGR1'!#REF!)</f>
        <v>#REF!</v>
      </c>
      <c r="G2572" s="416" t="s">
        <v>936</v>
      </c>
      <c r="H2572" s="416" t="s">
        <v>2221</v>
      </c>
      <c r="I2572" s="417" t="s">
        <v>2236</v>
      </c>
      <c r="J2572" s="416" t="s">
        <v>2236</v>
      </c>
      <c r="K2572" s="418" t="s">
        <v>2237</v>
      </c>
      <c r="L2572" s="416" t="s">
        <v>469</v>
      </c>
      <c r="M2572" s="316" t="s">
        <v>2367</v>
      </c>
      <c r="N2572" s="316" t="s">
        <v>1156</v>
      </c>
      <c r="O2572" s="415" t="s">
        <v>2200</v>
      </c>
      <c r="P2572" s="318" t="s">
        <v>1156</v>
      </c>
      <c r="Q2572" s="293" t="s">
        <v>2201</v>
      </c>
      <c r="R2572" s="293">
        <v>2</v>
      </c>
      <c r="S2572" s="517">
        <v>15733.33</v>
      </c>
      <c r="T2572" s="520" t="e">
        <f>+[1]!Tabla46[[#This Row],[Precio Unitario]]*[1]!Tabla46[[#This Row],[Cantidad de Insumos]]</f>
        <v>#REF!</v>
      </c>
      <c r="U2572" s="414">
        <v>239301</v>
      </c>
      <c r="V2572" s="328" t="s">
        <v>926</v>
      </c>
      <c r="W2572" s="420"/>
    </row>
    <row r="2573" spans="2:23" ht="18.75" hidden="1" customHeight="1" x14ac:dyDescent="0.2">
      <c r="B2573" s="419" t="e">
        <f>IF(Tabla46[[#This Row],[Tipos de Acciones]]="","",CONCATENATE(Tabla46[[#This Row],[POA]],".",Tabla46[[#This Row],[SRS]],".",Tabla46[[#This Row],[AREA]],".",Tabla46[[#This Row],[TIPO]]))</f>
        <v>#REF!</v>
      </c>
      <c r="C2573" s="419" t="e">
        <f>IF(Tabla46[[#This Row],[Tipos de Acciones]]="","",'Formulario PPGR1'!#REF!)</f>
        <v>#REF!</v>
      </c>
      <c r="D2573" s="419" t="e">
        <f>IF(Tabla46[[#This Row],[Tipos de Acciones]]="","",'Formulario PPGR1'!#REF!)</f>
        <v>#REF!</v>
      </c>
      <c r="E2573" s="419" t="e">
        <f>IF(Tabla46[[#This Row],[Tipos de Acciones]]="","",'Formulario PPGR1'!#REF!)</f>
        <v>#REF!</v>
      </c>
      <c r="F2573" s="419" t="e">
        <f>IF(Tabla46[[#This Row],[Tipos de Acciones]]="","",'Formulario PPGR1'!#REF!)</f>
        <v>#REF!</v>
      </c>
      <c r="G2573" s="416" t="s">
        <v>936</v>
      </c>
      <c r="H2573" s="416" t="s">
        <v>2221</v>
      </c>
      <c r="I2573" s="417" t="s">
        <v>2236</v>
      </c>
      <c r="J2573" s="416" t="s">
        <v>2236</v>
      </c>
      <c r="K2573" s="418" t="s">
        <v>2238</v>
      </c>
      <c r="L2573" s="416" t="s">
        <v>469</v>
      </c>
      <c r="M2573" s="316" t="s">
        <v>2367</v>
      </c>
      <c r="N2573" s="316" t="s">
        <v>1156</v>
      </c>
      <c r="O2573" s="415" t="s">
        <v>2200</v>
      </c>
      <c r="P2573" s="318" t="s">
        <v>1156</v>
      </c>
      <c r="Q2573" s="293" t="s">
        <v>2201</v>
      </c>
      <c r="R2573" s="293">
        <v>2</v>
      </c>
      <c r="S2573" s="517">
        <v>4500</v>
      </c>
      <c r="T2573" s="520" t="e">
        <f>+[1]!Tabla46[[#This Row],[Precio Unitario]]*[1]!Tabla46[[#This Row],[Cantidad de Insumos]]</f>
        <v>#REF!</v>
      </c>
      <c r="U2573" s="414">
        <v>239301</v>
      </c>
      <c r="V2573" s="328" t="s">
        <v>926</v>
      </c>
      <c r="W2573" s="420"/>
    </row>
    <row r="2574" spans="2:23" ht="18.75" hidden="1" customHeight="1" x14ac:dyDescent="0.2">
      <c r="B2574" s="419" t="e">
        <f>IF(Tabla46[[#This Row],[Tipos de Acciones]]="","",CONCATENATE(Tabla46[[#This Row],[POA]],".",Tabla46[[#This Row],[SRS]],".",Tabla46[[#This Row],[AREA]],".",Tabla46[[#This Row],[TIPO]]))</f>
        <v>#REF!</v>
      </c>
      <c r="C2574" s="419" t="e">
        <f>IF(Tabla46[[#This Row],[Tipos de Acciones]]="","",'Formulario PPGR1'!#REF!)</f>
        <v>#REF!</v>
      </c>
      <c r="D2574" s="419" t="e">
        <f>IF(Tabla46[[#This Row],[Tipos de Acciones]]="","",'Formulario PPGR1'!#REF!)</f>
        <v>#REF!</v>
      </c>
      <c r="E2574" s="419" t="e">
        <f>IF(Tabla46[[#This Row],[Tipos de Acciones]]="","",'Formulario PPGR1'!#REF!)</f>
        <v>#REF!</v>
      </c>
      <c r="F2574" s="419" t="e">
        <f>IF(Tabla46[[#This Row],[Tipos de Acciones]]="","",'Formulario PPGR1'!#REF!)</f>
        <v>#REF!</v>
      </c>
      <c r="G2574" s="416" t="s">
        <v>936</v>
      </c>
      <c r="H2574" s="416" t="s">
        <v>2221</v>
      </c>
      <c r="I2574" s="417" t="s">
        <v>2236</v>
      </c>
      <c r="J2574" s="416" t="s">
        <v>2236</v>
      </c>
      <c r="K2574" s="418" t="s">
        <v>2239</v>
      </c>
      <c r="L2574" s="416" t="s">
        <v>469</v>
      </c>
      <c r="M2574" s="316" t="s">
        <v>2367</v>
      </c>
      <c r="N2574" s="316" t="s">
        <v>1156</v>
      </c>
      <c r="O2574" s="415" t="s">
        <v>2200</v>
      </c>
      <c r="P2574" s="318" t="s">
        <v>1156</v>
      </c>
      <c r="Q2574" s="293" t="s">
        <v>2201</v>
      </c>
      <c r="R2574" s="293">
        <v>2</v>
      </c>
      <c r="S2574" s="517">
        <v>15733.33</v>
      </c>
      <c r="T2574" s="520" t="e">
        <f>+[1]!Tabla46[[#This Row],[Precio Unitario]]*[1]!Tabla46[[#This Row],[Cantidad de Insumos]]</f>
        <v>#REF!</v>
      </c>
      <c r="U2574" s="414">
        <v>239301</v>
      </c>
      <c r="V2574" s="328" t="s">
        <v>926</v>
      </c>
      <c r="W2574" s="420"/>
    </row>
    <row r="2575" spans="2:23" ht="18.75" hidden="1" customHeight="1" x14ac:dyDescent="0.2">
      <c r="B2575" s="419" t="e">
        <f>IF(Tabla46[[#This Row],[Tipos de Acciones]]="","",CONCATENATE(Tabla46[[#This Row],[POA]],".",Tabla46[[#This Row],[SRS]],".",Tabla46[[#This Row],[AREA]],".",Tabla46[[#This Row],[TIPO]]))</f>
        <v>#REF!</v>
      </c>
      <c r="C2575" s="419" t="e">
        <f>IF(Tabla46[[#This Row],[Tipos de Acciones]]="","",'Formulario PPGR1'!#REF!)</f>
        <v>#REF!</v>
      </c>
      <c r="D2575" s="419" t="e">
        <f>IF(Tabla46[[#This Row],[Tipos de Acciones]]="","",'Formulario PPGR1'!#REF!)</f>
        <v>#REF!</v>
      </c>
      <c r="E2575" s="419" t="e">
        <f>IF(Tabla46[[#This Row],[Tipos de Acciones]]="","",'Formulario PPGR1'!#REF!)</f>
        <v>#REF!</v>
      </c>
      <c r="F2575" s="419" t="e">
        <f>IF(Tabla46[[#This Row],[Tipos de Acciones]]="","",'Formulario PPGR1'!#REF!)</f>
        <v>#REF!</v>
      </c>
      <c r="G2575" s="416" t="s">
        <v>936</v>
      </c>
      <c r="H2575" s="416" t="s">
        <v>2221</v>
      </c>
      <c r="I2575" s="417" t="s">
        <v>2236</v>
      </c>
      <c r="J2575" s="416" t="s">
        <v>2236</v>
      </c>
      <c r="K2575" s="418" t="s">
        <v>2240</v>
      </c>
      <c r="L2575" s="416" t="s">
        <v>469</v>
      </c>
      <c r="M2575" s="316" t="s">
        <v>2367</v>
      </c>
      <c r="N2575" s="316" t="s">
        <v>1156</v>
      </c>
      <c r="O2575" s="415" t="s">
        <v>2200</v>
      </c>
      <c r="P2575" s="318" t="s">
        <v>1156</v>
      </c>
      <c r="Q2575" s="293" t="s">
        <v>2201</v>
      </c>
      <c r="R2575" s="293">
        <v>2</v>
      </c>
      <c r="S2575" s="517">
        <v>4500</v>
      </c>
      <c r="T2575" s="520" t="e">
        <f>+[1]!Tabla46[[#This Row],[Precio Unitario]]*[1]!Tabla46[[#This Row],[Cantidad de Insumos]]</f>
        <v>#REF!</v>
      </c>
      <c r="U2575" s="414">
        <v>239301</v>
      </c>
      <c r="V2575" s="328" t="s">
        <v>926</v>
      </c>
      <c r="W2575" s="420"/>
    </row>
    <row r="2576" spans="2:23" ht="18.75" hidden="1" customHeight="1" x14ac:dyDescent="0.2">
      <c r="B2576" s="419" t="e">
        <f>IF(Tabla46[[#This Row],[Tipos de Acciones]]="","",CONCATENATE(Tabla46[[#This Row],[POA]],".",Tabla46[[#This Row],[SRS]],".",Tabla46[[#This Row],[AREA]],".",Tabla46[[#This Row],[TIPO]]))</f>
        <v>#REF!</v>
      </c>
      <c r="C2576" s="419" t="e">
        <f>IF(Tabla46[[#This Row],[Tipos de Acciones]]="","",'Formulario PPGR1'!#REF!)</f>
        <v>#REF!</v>
      </c>
      <c r="D2576" s="419" t="e">
        <f>IF(Tabla46[[#This Row],[Tipos de Acciones]]="","",'Formulario PPGR1'!#REF!)</f>
        <v>#REF!</v>
      </c>
      <c r="E2576" s="419" t="e">
        <f>IF(Tabla46[[#This Row],[Tipos de Acciones]]="","",'Formulario PPGR1'!#REF!)</f>
        <v>#REF!</v>
      </c>
      <c r="F2576" s="419" t="e">
        <f>IF(Tabla46[[#This Row],[Tipos de Acciones]]="","",'Formulario PPGR1'!#REF!)</f>
        <v>#REF!</v>
      </c>
      <c r="G2576" s="416" t="s">
        <v>936</v>
      </c>
      <c r="H2576" s="416" t="s">
        <v>2221</v>
      </c>
      <c r="I2576" s="417" t="s">
        <v>2241</v>
      </c>
      <c r="J2576" s="416" t="s">
        <v>2241</v>
      </c>
      <c r="K2576" s="418" t="s">
        <v>2242</v>
      </c>
      <c r="L2576" s="416" t="s">
        <v>469</v>
      </c>
      <c r="M2576" s="316" t="s">
        <v>2367</v>
      </c>
      <c r="N2576" s="316" t="s">
        <v>1156</v>
      </c>
      <c r="O2576" s="415" t="s">
        <v>2200</v>
      </c>
      <c r="P2576" s="318" t="s">
        <v>1156</v>
      </c>
      <c r="Q2576" s="293" t="s">
        <v>2201</v>
      </c>
      <c r="R2576" s="293">
        <v>2</v>
      </c>
      <c r="S2576" s="517">
        <v>980</v>
      </c>
      <c r="T2576" s="520" t="e">
        <f>+[1]!Tabla46[[#This Row],[Precio Unitario]]*[1]!Tabla46[[#This Row],[Cantidad de Insumos]]</f>
        <v>#REF!</v>
      </c>
      <c r="U2576" s="414">
        <v>239301</v>
      </c>
      <c r="V2576" s="328" t="s">
        <v>926</v>
      </c>
      <c r="W2576" s="420"/>
    </row>
    <row r="2577" spans="2:23" ht="18.75" hidden="1" customHeight="1" x14ac:dyDescent="0.2">
      <c r="B2577" s="419" t="e">
        <f>IF(Tabla46[[#This Row],[Tipos de Acciones]]="","",CONCATENATE(Tabla46[[#This Row],[POA]],".",Tabla46[[#This Row],[SRS]],".",Tabla46[[#This Row],[AREA]],".",Tabla46[[#This Row],[TIPO]]))</f>
        <v>#REF!</v>
      </c>
      <c r="C2577" s="419" t="e">
        <f>IF(Tabla46[[#This Row],[Tipos de Acciones]]="","",'Formulario PPGR1'!#REF!)</f>
        <v>#REF!</v>
      </c>
      <c r="D2577" s="419" t="e">
        <f>IF(Tabla46[[#This Row],[Tipos de Acciones]]="","",'Formulario PPGR1'!#REF!)</f>
        <v>#REF!</v>
      </c>
      <c r="E2577" s="419" t="e">
        <f>IF(Tabla46[[#This Row],[Tipos de Acciones]]="","",'Formulario PPGR1'!#REF!)</f>
        <v>#REF!</v>
      </c>
      <c r="F2577" s="419" t="e">
        <f>IF(Tabla46[[#This Row],[Tipos de Acciones]]="","",'Formulario PPGR1'!#REF!)</f>
        <v>#REF!</v>
      </c>
      <c r="G2577" s="416" t="s">
        <v>936</v>
      </c>
      <c r="H2577" s="416" t="s">
        <v>2221</v>
      </c>
      <c r="I2577" s="417" t="s">
        <v>2241</v>
      </c>
      <c r="J2577" s="416" t="s">
        <v>2241</v>
      </c>
      <c r="K2577" s="418" t="s">
        <v>2243</v>
      </c>
      <c r="L2577" s="416" t="s">
        <v>469</v>
      </c>
      <c r="M2577" s="316" t="s">
        <v>2367</v>
      </c>
      <c r="N2577" s="316" t="s">
        <v>1156</v>
      </c>
      <c r="O2577" s="415" t="s">
        <v>2200</v>
      </c>
      <c r="P2577" s="318" t="s">
        <v>1156</v>
      </c>
      <c r="Q2577" s="293" t="s">
        <v>2201</v>
      </c>
      <c r="R2577" s="293">
        <v>2</v>
      </c>
      <c r="S2577" s="517">
        <v>3520</v>
      </c>
      <c r="T2577" s="520" t="e">
        <f>+[1]!Tabla46[[#This Row],[Precio Unitario]]*[1]!Tabla46[[#This Row],[Cantidad de Insumos]]</f>
        <v>#REF!</v>
      </c>
      <c r="U2577" s="414">
        <v>239301</v>
      </c>
      <c r="V2577" s="328" t="s">
        <v>926</v>
      </c>
      <c r="W2577" s="420"/>
    </row>
    <row r="2578" spans="2:23" ht="18.75" hidden="1" customHeight="1" x14ac:dyDescent="0.2">
      <c r="B2578" s="419" t="e">
        <f>IF(Tabla46[[#This Row],[Tipos de Acciones]]="","",CONCATENATE(Tabla46[[#This Row],[POA]],".",Tabla46[[#This Row],[SRS]],".",Tabla46[[#This Row],[AREA]],".",Tabla46[[#This Row],[TIPO]]))</f>
        <v>#REF!</v>
      </c>
      <c r="C2578" s="419" t="e">
        <f>IF(Tabla46[[#This Row],[Tipos de Acciones]]="","",'Formulario PPGR1'!#REF!)</f>
        <v>#REF!</v>
      </c>
      <c r="D2578" s="419" t="e">
        <f>IF(Tabla46[[#This Row],[Tipos de Acciones]]="","",'Formulario PPGR1'!#REF!)</f>
        <v>#REF!</v>
      </c>
      <c r="E2578" s="419" t="e">
        <f>IF(Tabla46[[#This Row],[Tipos de Acciones]]="","",'Formulario PPGR1'!#REF!)</f>
        <v>#REF!</v>
      </c>
      <c r="F2578" s="419" t="e">
        <f>IF(Tabla46[[#This Row],[Tipos de Acciones]]="","",'Formulario PPGR1'!#REF!)</f>
        <v>#REF!</v>
      </c>
      <c r="G2578" s="416" t="s">
        <v>936</v>
      </c>
      <c r="H2578" s="416" t="s">
        <v>2221</v>
      </c>
      <c r="I2578" s="417" t="s">
        <v>2244</v>
      </c>
      <c r="J2578" s="416" t="s">
        <v>2244</v>
      </c>
      <c r="K2578" s="418" t="s">
        <v>2245</v>
      </c>
      <c r="L2578" s="416" t="s">
        <v>469</v>
      </c>
      <c r="M2578" s="316" t="s">
        <v>2367</v>
      </c>
      <c r="N2578" s="316" t="s">
        <v>1156</v>
      </c>
      <c r="O2578" s="415" t="s">
        <v>2200</v>
      </c>
      <c r="P2578" s="318" t="s">
        <v>1156</v>
      </c>
      <c r="Q2578" s="293" t="s">
        <v>2201</v>
      </c>
      <c r="R2578" s="293">
        <v>1</v>
      </c>
      <c r="S2578" s="517">
        <v>14666.65</v>
      </c>
      <c r="T2578" s="520" t="e">
        <f>+[1]!Tabla46[[#This Row],[Precio Unitario]]*[1]!Tabla46[[#This Row],[Cantidad de Insumos]]</f>
        <v>#REF!</v>
      </c>
      <c r="U2578" s="414">
        <v>239601</v>
      </c>
      <c r="V2578" s="328" t="s">
        <v>926</v>
      </c>
      <c r="W2578" s="420"/>
    </row>
    <row r="2579" spans="2:23" ht="18.75" hidden="1" customHeight="1" x14ac:dyDescent="0.2">
      <c r="B2579" s="419" t="e">
        <f>IF(Tabla46[[#This Row],[Tipos de Acciones]]="","",CONCATENATE(Tabla46[[#This Row],[POA]],".",Tabla46[[#This Row],[SRS]],".",Tabla46[[#This Row],[AREA]],".",Tabla46[[#This Row],[TIPO]]))</f>
        <v>#REF!</v>
      </c>
      <c r="C2579" s="419" t="e">
        <f>IF(Tabla46[[#This Row],[Tipos de Acciones]]="","",'Formulario PPGR1'!#REF!)</f>
        <v>#REF!</v>
      </c>
      <c r="D2579" s="419" t="e">
        <f>IF(Tabla46[[#This Row],[Tipos de Acciones]]="","",'Formulario PPGR1'!#REF!)</f>
        <v>#REF!</v>
      </c>
      <c r="E2579" s="419" t="e">
        <f>IF(Tabla46[[#This Row],[Tipos de Acciones]]="","",'Formulario PPGR1'!#REF!)</f>
        <v>#REF!</v>
      </c>
      <c r="F2579" s="419" t="e">
        <f>IF(Tabla46[[#This Row],[Tipos de Acciones]]="","",'Formulario PPGR1'!#REF!)</f>
        <v>#REF!</v>
      </c>
      <c r="G2579" s="416" t="s">
        <v>936</v>
      </c>
      <c r="H2579" s="416" t="s">
        <v>2221</v>
      </c>
      <c r="I2579" s="417" t="s">
        <v>2246</v>
      </c>
      <c r="J2579" s="416" t="s">
        <v>2246</v>
      </c>
      <c r="K2579" s="418" t="s">
        <v>2247</v>
      </c>
      <c r="L2579" s="416" t="s">
        <v>469</v>
      </c>
      <c r="M2579" s="316" t="s">
        <v>2367</v>
      </c>
      <c r="N2579" s="316" t="s">
        <v>1156</v>
      </c>
      <c r="O2579" s="415" t="s">
        <v>2200</v>
      </c>
      <c r="P2579" s="318" t="s">
        <v>1156</v>
      </c>
      <c r="Q2579" s="293" t="s">
        <v>2201</v>
      </c>
      <c r="R2579" s="293">
        <v>1</v>
      </c>
      <c r="S2579" s="517">
        <v>257712</v>
      </c>
      <c r="T2579" s="520" t="e">
        <f>+[1]!Tabla46[[#This Row],[Precio Unitario]]*[1]!Tabla46[[#This Row],[Cantidad de Insumos]]</f>
        <v>#REF!</v>
      </c>
      <c r="U2579" s="414">
        <v>261401</v>
      </c>
      <c r="V2579" s="328" t="s">
        <v>926</v>
      </c>
      <c r="W2579" s="420"/>
    </row>
    <row r="2580" spans="2:23" ht="18.75" hidden="1" customHeight="1" x14ac:dyDescent="0.2">
      <c r="B2580" s="419" t="e">
        <f>IF(Tabla46[[#This Row],[Tipos de Acciones]]="","",CONCATENATE(Tabla46[[#This Row],[POA]],".",Tabla46[[#This Row],[SRS]],".",Tabla46[[#This Row],[AREA]],".",Tabla46[[#This Row],[TIPO]]))</f>
        <v>#REF!</v>
      </c>
      <c r="C2580" s="419" t="e">
        <f>IF(Tabla46[[#This Row],[Tipos de Acciones]]="","",'Formulario PPGR1'!#REF!)</f>
        <v>#REF!</v>
      </c>
      <c r="D2580" s="419" t="e">
        <f>IF(Tabla46[[#This Row],[Tipos de Acciones]]="","",'Formulario PPGR1'!#REF!)</f>
        <v>#REF!</v>
      </c>
      <c r="E2580" s="419" t="e">
        <f>IF(Tabla46[[#This Row],[Tipos de Acciones]]="","",'Formulario PPGR1'!#REF!)</f>
        <v>#REF!</v>
      </c>
      <c r="F2580" s="419" t="e">
        <f>IF(Tabla46[[#This Row],[Tipos de Acciones]]="","",'Formulario PPGR1'!#REF!)</f>
        <v>#REF!</v>
      </c>
      <c r="G2580" s="416" t="s">
        <v>936</v>
      </c>
      <c r="H2580" s="416" t="s">
        <v>2209</v>
      </c>
      <c r="I2580" s="417" t="s">
        <v>2200</v>
      </c>
      <c r="J2580" s="416" t="s">
        <v>2248</v>
      </c>
      <c r="K2580" s="418" t="s">
        <v>2248</v>
      </c>
      <c r="L2580" s="416" t="s">
        <v>469</v>
      </c>
      <c r="M2580" s="316" t="s">
        <v>2367</v>
      </c>
      <c r="N2580" s="316" t="s">
        <v>1156</v>
      </c>
      <c r="O2580" s="415" t="s">
        <v>2200</v>
      </c>
      <c r="P2580" s="318" t="s">
        <v>1156</v>
      </c>
      <c r="Q2580" s="293" t="s">
        <v>2201</v>
      </c>
      <c r="R2580" s="293">
        <v>1</v>
      </c>
      <c r="S2580" s="517">
        <v>30000</v>
      </c>
      <c r="T2580" s="520" t="e">
        <f>+[1]!Tabla46[[#This Row],[Precio Unitario]]*[1]!Tabla46[[#This Row],[Cantidad de Insumos]]</f>
        <v>#REF!</v>
      </c>
      <c r="U2580" s="414">
        <v>265801</v>
      </c>
      <c r="V2580" s="328" t="s">
        <v>926</v>
      </c>
      <c r="W2580" s="420"/>
    </row>
    <row r="2581" spans="2:23" ht="18.75" hidden="1" customHeight="1" x14ac:dyDescent="0.2">
      <c r="B2581" s="419" t="e">
        <f>IF(Tabla46[[#This Row],[Tipos de Acciones]]="","",CONCATENATE(Tabla46[[#This Row],[POA]],".",Tabla46[[#This Row],[SRS]],".",Tabla46[[#This Row],[AREA]],".",Tabla46[[#This Row],[TIPO]]))</f>
        <v>#REF!</v>
      </c>
      <c r="C2581" s="419" t="e">
        <f>IF(Tabla46[[#This Row],[Tipos de Acciones]]="","",'Formulario PPGR1'!#REF!)</f>
        <v>#REF!</v>
      </c>
      <c r="D2581" s="419" t="e">
        <f>IF(Tabla46[[#This Row],[Tipos de Acciones]]="","",'Formulario PPGR1'!#REF!)</f>
        <v>#REF!</v>
      </c>
      <c r="E2581" s="419" t="e">
        <f>IF(Tabla46[[#This Row],[Tipos de Acciones]]="","",'Formulario PPGR1'!#REF!)</f>
        <v>#REF!</v>
      </c>
      <c r="F2581" s="419" t="e">
        <f>IF(Tabla46[[#This Row],[Tipos de Acciones]]="","",'Formulario PPGR1'!#REF!)</f>
        <v>#REF!</v>
      </c>
      <c r="G2581" s="416" t="s">
        <v>934</v>
      </c>
      <c r="H2581" s="416" t="s">
        <v>2209</v>
      </c>
      <c r="I2581" s="417" t="s">
        <v>2200</v>
      </c>
      <c r="J2581" s="416" t="s">
        <v>2248</v>
      </c>
      <c r="K2581" s="418" t="s">
        <v>2248</v>
      </c>
      <c r="L2581" s="416" t="s">
        <v>469</v>
      </c>
      <c r="M2581" s="316" t="s">
        <v>2367</v>
      </c>
      <c r="N2581" s="316" t="s">
        <v>1156</v>
      </c>
      <c r="O2581" s="415" t="s">
        <v>2200</v>
      </c>
      <c r="P2581" s="318" t="s">
        <v>1156</v>
      </c>
      <c r="Q2581" s="293" t="s">
        <v>2201</v>
      </c>
      <c r="R2581" s="293">
        <v>3</v>
      </c>
      <c r="S2581" s="517">
        <v>5000</v>
      </c>
      <c r="T2581" s="520" t="e">
        <f>+[1]!Tabla46[[#This Row],[Precio Unitario]]*[1]!Tabla46[[#This Row],[Cantidad de Insumos]]</f>
        <v>#REF!</v>
      </c>
      <c r="U2581" s="414">
        <v>265801</v>
      </c>
      <c r="V2581" s="328" t="s">
        <v>926</v>
      </c>
      <c r="W2581" s="420"/>
    </row>
    <row r="2582" spans="2:23" ht="18.75" hidden="1" customHeight="1" x14ac:dyDescent="0.2">
      <c r="B2582" s="419" t="e">
        <f>IF(Tabla46[[#This Row],[Tipos de Acciones]]="","",CONCATENATE(Tabla46[[#This Row],[POA]],".",Tabla46[[#This Row],[SRS]],".",Tabla46[[#This Row],[AREA]],".",Tabla46[[#This Row],[TIPO]]))</f>
        <v>#REF!</v>
      </c>
      <c r="C2582" s="419" t="e">
        <f>IF(Tabla46[[#This Row],[Tipos de Acciones]]="","",'Formulario PPGR1'!#REF!)</f>
        <v>#REF!</v>
      </c>
      <c r="D2582" s="419" t="e">
        <f>IF(Tabla46[[#This Row],[Tipos de Acciones]]="","",'Formulario PPGR1'!#REF!)</f>
        <v>#REF!</v>
      </c>
      <c r="E2582" s="419" t="e">
        <f>IF(Tabla46[[#This Row],[Tipos de Acciones]]="","",'Formulario PPGR1'!#REF!)</f>
        <v>#REF!</v>
      </c>
      <c r="F2582" s="419" t="e">
        <f>IF(Tabla46[[#This Row],[Tipos de Acciones]]="","",'Formulario PPGR1'!#REF!)</f>
        <v>#REF!</v>
      </c>
      <c r="G2582" s="416" t="s">
        <v>936</v>
      </c>
      <c r="H2582" s="416" t="s">
        <v>2206</v>
      </c>
      <c r="I2582" s="417" t="s">
        <v>2212</v>
      </c>
      <c r="J2582" s="416" t="s">
        <v>2212</v>
      </c>
      <c r="K2582" s="418" t="s">
        <v>2213</v>
      </c>
      <c r="L2582" s="416" t="s">
        <v>469</v>
      </c>
      <c r="M2582" s="316" t="s">
        <v>2368</v>
      </c>
      <c r="N2582" s="316" t="s">
        <v>1156</v>
      </c>
      <c r="O2582" s="415" t="s">
        <v>2200</v>
      </c>
      <c r="P2582" s="318" t="s">
        <v>1156</v>
      </c>
      <c r="Q2582" s="293" t="s">
        <v>2201</v>
      </c>
      <c r="R2582" s="293">
        <v>1</v>
      </c>
      <c r="S2582" s="517">
        <v>56050</v>
      </c>
      <c r="T2582" s="520" t="e">
        <f>+[1]!Tabla46[[#This Row],[Precio Unitario]]*[1]!Tabla46[[#This Row],[Cantidad de Insumos]]</f>
        <v>#REF!</v>
      </c>
      <c r="U2582" s="414">
        <v>261301</v>
      </c>
      <c r="V2582" s="328" t="s">
        <v>926</v>
      </c>
      <c r="W2582" s="420"/>
    </row>
    <row r="2583" spans="2:23" ht="18.75" hidden="1" customHeight="1" x14ac:dyDescent="0.2">
      <c r="B2583" s="419" t="e">
        <f>IF(Tabla46[[#This Row],[Tipos de Acciones]]="","",CONCATENATE(Tabla46[[#This Row],[POA]],".",Tabla46[[#This Row],[SRS]],".",Tabla46[[#This Row],[AREA]],".",Tabla46[[#This Row],[TIPO]]))</f>
        <v>#REF!</v>
      </c>
      <c r="C2583" s="419" t="e">
        <f>IF(Tabla46[[#This Row],[Tipos de Acciones]]="","",'Formulario PPGR1'!#REF!)</f>
        <v>#REF!</v>
      </c>
      <c r="D2583" s="419" t="e">
        <f>IF(Tabla46[[#This Row],[Tipos de Acciones]]="","",'Formulario PPGR1'!#REF!)</f>
        <v>#REF!</v>
      </c>
      <c r="E2583" s="419" t="e">
        <f>IF(Tabla46[[#This Row],[Tipos de Acciones]]="","",'Formulario PPGR1'!#REF!)</f>
        <v>#REF!</v>
      </c>
      <c r="F2583" s="419" t="e">
        <f>IF(Tabla46[[#This Row],[Tipos de Acciones]]="","",'Formulario PPGR1'!#REF!)</f>
        <v>#REF!</v>
      </c>
      <c r="G2583" s="416" t="s">
        <v>934</v>
      </c>
      <c r="H2583" s="416" t="s">
        <v>2206</v>
      </c>
      <c r="I2583" s="417" t="s">
        <v>2212</v>
      </c>
      <c r="J2583" s="416" t="s">
        <v>2212</v>
      </c>
      <c r="K2583" s="418" t="s">
        <v>2213</v>
      </c>
      <c r="L2583" s="416" t="s">
        <v>469</v>
      </c>
      <c r="M2583" s="316" t="s">
        <v>2368</v>
      </c>
      <c r="N2583" s="316" t="s">
        <v>1156</v>
      </c>
      <c r="O2583" s="415" t="s">
        <v>2200</v>
      </c>
      <c r="P2583" s="318" t="s">
        <v>1156</v>
      </c>
      <c r="Q2583" s="293" t="s">
        <v>2201</v>
      </c>
      <c r="R2583" s="293">
        <v>3</v>
      </c>
      <c r="S2583" s="517">
        <v>5000</v>
      </c>
      <c r="T2583" s="520" t="e">
        <f>+[1]!Tabla46[[#This Row],[Precio Unitario]]*[1]!Tabla46[[#This Row],[Cantidad de Insumos]]</f>
        <v>#REF!</v>
      </c>
      <c r="U2583" s="414">
        <v>261301</v>
      </c>
      <c r="V2583" s="328" t="s">
        <v>926</v>
      </c>
      <c r="W2583" s="420"/>
    </row>
    <row r="2584" spans="2:23" ht="18.75" hidden="1" customHeight="1" x14ac:dyDescent="0.2">
      <c r="B2584" s="419" t="e">
        <f>IF(Tabla46[[#This Row],[Tipos de Acciones]]="","",CONCATENATE(Tabla46[[#This Row],[POA]],".",Tabla46[[#This Row],[SRS]],".",Tabla46[[#This Row],[AREA]],".",Tabla46[[#This Row],[TIPO]]))</f>
        <v>#REF!</v>
      </c>
      <c r="C2584" s="419" t="e">
        <f>IF(Tabla46[[#This Row],[Tipos de Acciones]]="","",'Formulario PPGR1'!#REF!)</f>
        <v>#REF!</v>
      </c>
      <c r="D2584" s="419" t="e">
        <f>IF(Tabla46[[#This Row],[Tipos de Acciones]]="","",'Formulario PPGR1'!#REF!)</f>
        <v>#REF!</v>
      </c>
      <c r="E2584" s="419" t="e">
        <f>IF(Tabla46[[#This Row],[Tipos de Acciones]]="","",'Formulario PPGR1'!#REF!)</f>
        <v>#REF!</v>
      </c>
      <c r="F2584" s="419" t="e">
        <f>IF(Tabla46[[#This Row],[Tipos de Acciones]]="","",'Formulario PPGR1'!#REF!)</f>
        <v>#REF!</v>
      </c>
      <c r="G2584" s="416" t="s">
        <v>936</v>
      </c>
      <c r="H2584" s="416" t="s">
        <v>2215</v>
      </c>
      <c r="I2584" s="417" t="s">
        <v>2216</v>
      </c>
      <c r="J2584" s="416" t="s">
        <v>2216</v>
      </c>
      <c r="K2584" s="418" t="s">
        <v>2217</v>
      </c>
      <c r="L2584" s="416" t="s">
        <v>469</v>
      </c>
      <c r="M2584" s="316" t="s">
        <v>2368</v>
      </c>
      <c r="N2584" s="316" t="s">
        <v>1156</v>
      </c>
      <c r="O2584" s="415" t="s">
        <v>2200</v>
      </c>
      <c r="P2584" s="318" t="s">
        <v>1156</v>
      </c>
      <c r="Q2584" s="293" t="s">
        <v>2201</v>
      </c>
      <c r="R2584" s="293">
        <v>1</v>
      </c>
      <c r="S2584" s="517">
        <v>15000</v>
      </c>
      <c r="T2584" s="520" t="e">
        <f>+[1]!Tabla46[[#This Row],[Precio Unitario]]*[1]!Tabla46[[#This Row],[Cantidad de Insumos]]</f>
        <v>#REF!</v>
      </c>
      <c r="U2584" s="414">
        <v>239601</v>
      </c>
      <c r="V2584" s="328" t="s">
        <v>926</v>
      </c>
      <c r="W2584" s="420"/>
    </row>
    <row r="2585" spans="2:23" ht="18.75" hidden="1" customHeight="1" x14ac:dyDescent="0.2">
      <c r="B2585" s="419" t="e">
        <f>IF(Tabla46[[#This Row],[Tipos de Acciones]]="","",CONCATENATE(Tabla46[[#This Row],[POA]],".",Tabla46[[#This Row],[SRS]],".",Tabla46[[#This Row],[AREA]],".",Tabla46[[#This Row],[TIPO]]))</f>
        <v>#REF!</v>
      </c>
      <c r="C2585" s="419" t="e">
        <f>IF(Tabla46[[#This Row],[Tipos de Acciones]]="","",'Formulario PPGR1'!#REF!)</f>
        <v>#REF!</v>
      </c>
      <c r="D2585" s="419" t="e">
        <f>IF(Tabla46[[#This Row],[Tipos de Acciones]]="","",'Formulario PPGR1'!#REF!)</f>
        <v>#REF!</v>
      </c>
      <c r="E2585" s="419" t="e">
        <f>IF(Tabla46[[#This Row],[Tipos de Acciones]]="","",'Formulario PPGR1'!#REF!)</f>
        <v>#REF!</v>
      </c>
      <c r="F2585" s="419" t="e">
        <f>IF(Tabla46[[#This Row],[Tipos de Acciones]]="","",'Formulario PPGR1'!#REF!)</f>
        <v>#REF!</v>
      </c>
      <c r="G2585" s="416" t="s">
        <v>936</v>
      </c>
      <c r="H2585" s="416" t="s">
        <v>2218</v>
      </c>
      <c r="I2585" s="417" t="s">
        <v>2219</v>
      </c>
      <c r="J2585" s="416" t="s">
        <v>2219</v>
      </c>
      <c r="K2585" s="418" t="s">
        <v>2220</v>
      </c>
      <c r="L2585" s="416" t="s">
        <v>469</v>
      </c>
      <c r="M2585" s="316" t="s">
        <v>2368</v>
      </c>
      <c r="N2585" s="316" t="s">
        <v>1156</v>
      </c>
      <c r="O2585" s="415" t="s">
        <v>2200</v>
      </c>
      <c r="P2585" s="318" t="s">
        <v>1156</v>
      </c>
      <c r="Q2585" s="293" t="s">
        <v>2201</v>
      </c>
      <c r="R2585" s="293">
        <v>2</v>
      </c>
      <c r="S2585" s="517">
        <v>8600</v>
      </c>
      <c r="T2585" s="520" t="e">
        <f>+[1]!Tabla46[[#This Row],[Precio Unitario]]*[1]!Tabla46[[#This Row],[Cantidad de Insumos]]</f>
        <v>#REF!</v>
      </c>
      <c r="U2585" s="414">
        <v>239601</v>
      </c>
      <c r="V2585" s="328" t="s">
        <v>926</v>
      </c>
      <c r="W2585" s="420"/>
    </row>
    <row r="2586" spans="2:23" ht="18.75" hidden="1" customHeight="1" x14ac:dyDescent="0.2">
      <c r="B2586" s="419" t="e">
        <f>IF(Tabla46[[#This Row],[Tipos de Acciones]]="","",CONCATENATE(Tabla46[[#This Row],[POA]],".",Tabla46[[#This Row],[SRS]],".",Tabla46[[#This Row],[AREA]],".",Tabla46[[#This Row],[TIPO]]))</f>
        <v>#REF!</v>
      </c>
      <c r="C2586" s="419" t="e">
        <f>IF(Tabla46[[#This Row],[Tipos de Acciones]]="","",'Formulario PPGR1'!#REF!)</f>
        <v>#REF!</v>
      </c>
      <c r="D2586" s="419" t="e">
        <f>IF(Tabla46[[#This Row],[Tipos de Acciones]]="","",'Formulario PPGR1'!#REF!)</f>
        <v>#REF!</v>
      </c>
      <c r="E2586" s="419" t="e">
        <f>IF(Tabla46[[#This Row],[Tipos de Acciones]]="","",'Formulario PPGR1'!#REF!)</f>
        <v>#REF!</v>
      </c>
      <c r="F2586" s="419" t="e">
        <f>IF(Tabla46[[#This Row],[Tipos de Acciones]]="","",'Formulario PPGR1'!#REF!)</f>
        <v>#REF!</v>
      </c>
      <c r="G2586" s="416" t="s">
        <v>936</v>
      </c>
      <c r="H2586" s="416" t="s">
        <v>2221</v>
      </c>
      <c r="I2586" s="417" t="s">
        <v>2222</v>
      </c>
      <c r="J2586" s="416" t="s">
        <v>2222</v>
      </c>
      <c r="K2586" s="418" t="s">
        <v>2223</v>
      </c>
      <c r="L2586" s="416" t="s">
        <v>469</v>
      </c>
      <c r="M2586" s="316" t="s">
        <v>2368</v>
      </c>
      <c r="N2586" s="316" t="s">
        <v>1156</v>
      </c>
      <c r="O2586" s="415" t="s">
        <v>2200</v>
      </c>
      <c r="P2586" s="318" t="s">
        <v>1156</v>
      </c>
      <c r="Q2586" s="293" t="s">
        <v>2201</v>
      </c>
      <c r="R2586" s="293">
        <v>2</v>
      </c>
      <c r="S2586" s="517">
        <v>43660</v>
      </c>
      <c r="T2586" s="520" t="e">
        <f>+[1]!Tabla46[[#This Row],[Precio Unitario]]*[1]!Tabla46[[#This Row],[Cantidad de Insumos]]</f>
        <v>#REF!</v>
      </c>
      <c r="U2586" s="414">
        <v>261901</v>
      </c>
      <c r="V2586" s="328" t="s">
        <v>926</v>
      </c>
      <c r="W2586" s="420"/>
    </row>
    <row r="2587" spans="2:23" ht="18.75" hidden="1" customHeight="1" x14ac:dyDescent="0.2">
      <c r="B2587" s="419" t="e">
        <f>IF(Tabla46[[#This Row],[Tipos de Acciones]]="","",CONCATENATE(Tabla46[[#This Row],[POA]],".",Tabla46[[#This Row],[SRS]],".",Tabla46[[#This Row],[AREA]],".",Tabla46[[#This Row],[TIPO]]))</f>
        <v>#REF!</v>
      </c>
      <c r="C2587" s="419" t="e">
        <f>IF(Tabla46[[#This Row],[Tipos de Acciones]]="","",'Formulario PPGR1'!#REF!)</f>
        <v>#REF!</v>
      </c>
      <c r="D2587" s="419" t="e">
        <f>IF(Tabla46[[#This Row],[Tipos de Acciones]]="","",'Formulario PPGR1'!#REF!)</f>
        <v>#REF!</v>
      </c>
      <c r="E2587" s="419" t="e">
        <f>IF(Tabla46[[#This Row],[Tipos de Acciones]]="","",'Formulario PPGR1'!#REF!)</f>
        <v>#REF!</v>
      </c>
      <c r="F2587" s="419" t="e">
        <f>IF(Tabla46[[#This Row],[Tipos de Acciones]]="","",'Formulario PPGR1'!#REF!)</f>
        <v>#REF!</v>
      </c>
      <c r="G2587" s="416" t="s">
        <v>936</v>
      </c>
      <c r="H2587" s="416" t="s">
        <v>2221</v>
      </c>
      <c r="I2587" s="417" t="s">
        <v>2224</v>
      </c>
      <c r="J2587" s="416" t="s">
        <v>2224</v>
      </c>
      <c r="K2587" s="418" t="s">
        <v>2225</v>
      </c>
      <c r="L2587" s="416" t="s">
        <v>469</v>
      </c>
      <c r="M2587" s="316" t="s">
        <v>2368</v>
      </c>
      <c r="N2587" s="316" t="s">
        <v>1156</v>
      </c>
      <c r="O2587" s="415" t="s">
        <v>2200</v>
      </c>
      <c r="P2587" s="318" t="s">
        <v>1156</v>
      </c>
      <c r="Q2587" s="293" t="s">
        <v>2201</v>
      </c>
      <c r="R2587" s="293">
        <v>1</v>
      </c>
      <c r="S2587" s="517">
        <v>44333.33</v>
      </c>
      <c r="T2587" s="520" t="e">
        <f>+[1]!Tabla46[[#This Row],[Precio Unitario]]*[1]!Tabla46[[#This Row],[Cantidad de Insumos]]</f>
        <v>#REF!</v>
      </c>
      <c r="U2587" s="414">
        <v>239301</v>
      </c>
      <c r="V2587" s="328" t="s">
        <v>926</v>
      </c>
      <c r="W2587" s="420"/>
    </row>
    <row r="2588" spans="2:23" ht="18.75" hidden="1" customHeight="1" x14ac:dyDescent="0.2">
      <c r="B2588" s="419" t="e">
        <f>IF(Tabla46[[#This Row],[Tipos de Acciones]]="","",CONCATENATE(Tabla46[[#This Row],[POA]],".",Tabla46[[#This Row],[SRS]],".",Tabla46[[#This Row],[AREA]],".",Tabla46[[#This Row],[TIPO]]))</f>
        <v>#REF!</v>
      </c>
      <c r="C2588" s="419" t="e">
        <f>IF(Tabla46[[#This Row],[Tipos de Acciones]]="","",'Formulario PPGR1'!#REF!)</f>
        <v>#REF!</v>
      </c>
      <c r="D2588" s="419" t="e">
        <f>IF(Tabla46[[#This Row],[Tipos de Acciones]]="","",'Formulario PPGR1'!#REF!)</f>
        <v>#REF!</v>
      </c>
      <c r="E2588" s="419" t="e">
        <f>IF(Tabla46[[#This Row],[Tipos de Acciones]]="","",'Formulario PPGR1'!#REF!)</f>
        <v>#REF!</v>
      </c>
      <c r="F2588" s="419" t="e">
        <f>IF(Tabla46[[#This Row],[Tipos de Acciones]]="","",'Formulario PPGR1'!#REF!)</f>
        <v>#REF!</v>
      </c>
      <c r="G2588" s="416" t="s">
        <v>936</v>
      </c>
      <c r="H2588" s="416" t="s">
        <v>2221</v>
      </c>
      <c r="I2588" s="417" t="s">
        <v>2222</v>
      </c>
      <c r="J2588" s="416" t="s">
        <v>2222</v>
      </c>
      <c r="K2588" s="418" t="s">
        <v>2226</v>
      </c>
      <c r="L2588" s="416" t="s">
        <v>469</v>
      </c>
      <c r="M2588" s="316" t="s">
        <v>2368</v>
      </c>
      <c r="N2588" s="316" t="s">
        <v>1156</v>
      </c>
      <c r="O2588" s="415" t="s">
        <v>2200</v>
      </c>
      <c r="P2588" s="318" t="s">
        <v>1156</v>
      </c>
      <c r="Q2588" s="293" t="s">
        <v>2201</v>
      </c>
      <c r="R2588" s="293">
        <v>1</v>
      </c>
      <c r="S2588" s="517">
        <v>104465.4</v>
      </c>
      <c r="T2588" s="520" t="e">
        <f>+[1]!Tabla46[[#This Row],[Precio Unitario]]*[1]!Tabla46[[#This Row],[Cantidad de Insumos]]</f>
        <v>#REF!</v>
      </c>
      <c r="U2588" s="414">
        <v>261901</v>
      </c>
      <c r="V2588" s="328" t="s">
        <v>926</v>
      </c>
      <c r="W2588" s="420"/>
    </row>
    <row r="2589" spans="2:23" ht="18.75" hidden="1" customHeight="1" x14ac:dyDescent="0.2">
      <c r="B2589" s="419" t="e">
        <f>IF(Tabla46[[#This Row],[Tipos de Acciones]]="","",CONCATENATE(Tabla46[[#This Row],[POA]],".",Tabla46[[#This Row],[SRS]],".",Tabla46[[#This Row],[AREA]],".",Tabla46[[#This Row],[TIPO]]))</f>
        <v>#REF!</v>
      </c>
      <c r="C2589" s="419" t="e">
        <f>IF(Tabla46[[#This Row],[Tipos de Acciones]]="","",'Formulario PPGR1'!#REF!)</f>
        <v>#REF!</v>
      </c>
      <c r="D2589" s="419" t="e">
        <f>IF(Tabla46[[#This Row],[Tipos de Acciones]]="","",'Formulario PPGR1'!#REF!)</f>
        <v>#REF!</v>
      </c>
      <c r="E2589" s="419" t="e">
        <f>IF(Tabla46[[#This Row],[Tipos de Acciones]]="","",'Formulario PPGR1'!#REF!)</f>
        <v>#REF!</v>
      </c>
      <c r="F2589" s="419" t="e">
        <f>IF(Tabla46[[#This Row],[Tipos de Acciones]]="","",'Formulario PPGR1'!#REF!)</f>
        <v>#REF!</v>
      </c>
      <c r="G2589" s="416" t="s">
        <v>936</v>
      </c>
      <c r="H2589" s="416" t="s">
        <v>2221</v>
      </c>
      <c r="I2589" s="417" t="s">
        <v>2227</v>
      </c>
      <c r="J2589" s="416" t="s">
        <v>2227</v>
      </c>
      <c r="K2589" s="418" t="s">
        <v>2228</v>
      </c>
      <c r="L2589" s="416" t="s">
        <v>469</v>
      </c>
      <c r="M2589" s="316" t="s">
        <v>2368</v>
      </c>
      <c r="N2589" s="316" t="s">
        <v>1156</v>
      </c>
      <c r="O2589" s="415" t="s">
        <v>2200</v>
      </c>
      <c r="P2589" s="318" t="s">
        <v>1156</v>
      </c>
      <c r="Q2589" s="293" t="s">
        <v>2201</v>
      </c>
      <c r="R2589" s="293">
        <v>1</v>
      </c>
      <c r="S2589" s="517">
        <v>12836.04</v>
      </c>
      <c r="T2589" s="520" t="e">
        <f>+[1]!Tabla46[[#This Row],[Precio Unitario]]*[1]!Tabla46[[#This Row],[Cantidad de Insumos]]</f>
        <v>#REF!</v>
      </c>
      <c r="U2589" s="414">
        <v>239301</v>
      </c>
      <c r="V2589" s="328" t="s">
        <v>926</v>
      </c>
      <c r="W2589" s="420"/>
    </row>
    <row r="2590" spans="2:23" ht="18.75" customHeight="1" x14ac:dyDescent="0.2">
      <c r="B2590" s="419" t="e">
        <f>IF(Tabla46[[#This Row],[Tipos de Acciones]]="","",CONCATENATE(Tabla46[[#This Row],[POA]],".",Tabla46[[#This Row],[SRS]],".",Tabla46[[#This Row],[AREA]],".",Tabla46[[#This Row],[TIPO]]))</f>
        <v>#REF!</v>
      </c>
      <c r="C2590" s="419" t="e">
        <f>IF(Tabla46[[#This Row],[Tipos de Acciones]]="","",'Formulario PPGR1'!#REF!)</f>
        <v>#REF!</v>
      </c>
      <c r="D2590" s="419" t="e">
        <f>IF(Tabla46[[#This Row],[Tipos de Acciones]]="","",'Formulario PPGR1'!#REF!)</f>
        <v>#REF!</v>
      </c>
      <c r="E2590" s="419" t="e">
        <f>IF(Tabla46[[#This Row],[Tipos de Acciones]]="","",'Formulario PPGR1'!#REF!)</f>
        <v>#REF!</v>
      </c>
      <c r="F2590" s="419" t="e">
        <f>IF(Tabla46[[#This Row],[Tipos de Acciones]]="","",'Formulario PPGR1'!#REF!)</f>
        <v>#REF!</v>
      </c>
      <c r="G2590" s="416" t="s">
        <v>936</v>
      </c>
      <c r="H2590" s="416" t="s">
        <v>2221</v>
      </c>
      <c r="I2590" s="417" t="s">
        <v>2229</v>
      </c>
      <c r="J2590" s="416" t="s">
        <v>2229</v>
      </c>
      <c r="K2590" s="418" t="s">
        <v>2230</v>
      </c>
      <c r="L2590" s="416" t="s">
        <v>469</v>
      </c>
      <c r="M2590" s="316" t="s">
        <v>2368</v>
      </c>
      <c r="N2590" s="316" t="s">
        <v>1156</v>
      </c>
      <c r="O2590" s="415" t="s">
        <v>2200</v>
      </c>
      <c r="P2590" s="318" t="s">
        <v>1156</v>
      </c>
      <c r="Q2590" s="293" t="s">
        <v>2201</v>
      </c>
      <c r="R2590" s="293">
        <v>1</v>
      </c>
      <c r="S2590" s="517">
        <v>180000</v>
      </c>
      <c r="T2590" s="520" t="e">
        <f>+[1]!Tabla46[[#This Row],[Precio Unitario]]*[1]!Tabla46[[#This Row],[Cantidad de Insumos]]</f>
        <v>#REF!</v>
      </c>
      <c r="U2590" s="414">
        <v>263101</v>
      </c>
      <c r="V2590" s="328" t="s">
        <v>926</v>
      </c>
      <c r="W2590" s="420"/>
    </row>
    <row r="2591" spans="2:23" ht="18.75" hidden="1" customHeight="1" x14ac:dyDescent="0.2">
      <c r="B2591" s="419" t="e">
        <f>IF(Tabla46[[#This Row],[Tipos de Acciones]]="","",CONCATENATE(Tabla46[[#This Row],[POA]],".",Tabla46[[#This Row],[SRS]],".",Tabla46[[#This Row],[AREA]],".",Tabla46[[#This Row],[TIPO]]))</f>
        <v>#REF!</v>
      </c>
      <c r="C2591" s="419" t="e">
        <f>IF(Tabla46[[#This Row],[Tipos de Acciones]]="","",'Formulario PPGR1'!#REF!)</f>
        <v>#REF!</v>
      </c>
      <c r="D2591" s="419" t="e">
        <f>IF(Tabla46[[#This Row],[Tipos de Acciones]]="","",'Formulario PPGR1'!#REF!)</f>
        <v>#REF!</v>
      </c>
      <c r="E2591" s="419" t="e">
        <f>IF(Tabla46[[#This Row],[Tipos de Acciones]]="","",'Formulario PPGR1'!#REF!)</f>
        <v>#REF!</v>
      </c>
      <c r="F2591" s="419" t="e">
        <f>IF(Tabla46[[#This Row],[Tipos de Acciones]]="","",'Formulario PPGR1'!#REF!)</f>
        <v>#REF!</v>
      </c>
      <c r="G2591" s="416" t="s">
        <v>936</v>
      </c>
      <c r="H2591" s="416" t="s">
        <v>2221</v>
      </c>
      <c r="I2591" s="417" t="s">
        <v>2231</v>
      </c>
      <c r="J2591" s="416" t="s">
        <v>2231</v>
      </c>
      <c r="K2591" s="418" t="s">
        <v>2232</v>
      </c>
      <c r="L2591" s="416" t="s">
        <v>469</v>
      </c>
      <c r="M2591" s="316" t="s">
        <v>2368</v>
      </c>
      <c r="N2591" s="316" t="s">
        <v>1156</v>
      </c>
      <c r="O2591" s="415" t="s">
        <v>2200</v>
      </c>
      <c r="P2591" s="318" t="s">
        <v>1156</v>
      </c>
      <c r="Q2591" s="293" t="s">
        <v>2201</v>
      </c>
      <c r="R2591" s="293">
        <v>2</v>
      </c>
      <c r="S2591" s="517">
        <v>32099.97</v>
      </c>
      <c r="T2591" s="520" t="e">
        <f>+[1]!Tabla46[[#This Row],[Precio Unitario]]*[1]!Tabla46[[#This Row],[Cantidad de Insumos]]</f>
        <v>#REF!</v>
      </c>
      <c r="U2591" s="414">
        <v>239301</v>
      </c>
      <c r="V2591" s="328" t="s">
        <v>926</v>
      </c>
      <c r="W2591" s="420"/>
    </row>
    <row r="2592" spans="2:23" ht="18.75" hidden="1" customHeight="1" x14ac:dyDescent="0.2">
      <c r="B2592" s="419" t="e">
        <f>IF(Tabla46[[#This Row],[Tipos de Acciones]]="","",CONCATENATE(Tabla46[[#This Row],[POA]],".",Tabla46[[#This Row],[SRS]],".",Tabla46[[#This Row],[AREA]],".",Tabla46[[#This Row],[TIPO]]))</f>
        <v>#REF!</v>
      </c>
      <c r="C2592" s="419" t="e">
        <f>IF(Tabla46[[#This Row],[Tipos de Acciones]]="","",'Formulario PPGR1'!#REF!)</f>
        <v>#REF!</v>
      </c>
      <c r="D2592" s="419" t="e">
        <f>IF(Tabla46[[#This Row],[Tipos de Acciones]]="","",'Formulario PPGR1'!#REF!)</f>
        <v>#REF!</v>
      </c>
      <c r="E2592" s="419" t="e">
        <f>IF(Tabla46[[#This Row],[Tipos de Acciones]]="","",'Formulario PPGR1'!#REF!)</f>
        <v>#REF!</v>
      </c>
      <c r="F2592" s="419" t="e">
        <f>IF(Tabla46[[#This Row],[Tipos de Acciones]]="","",'Formulario PPGR1'!#REF!)</f>
        <v>#REF!</v>
      </c>
      <c r="G2592" s="416" t="s">
        <v>936</v>
      </c>
      <c r="H2592" s="416" t="s">
        <v>2221</v>
      </c>
      <c r="I2592" s="417" t="s">
        <v>2233</v>
      </c>
      <c r="J2592" s="416" t="s">
        <v>2234</v>
      </c>
      <c r="K2592" s="418" t="s">
        <v>2235</v>
      </c>
      <c r="L2592" s="416" t="s">
        <v>469</v>
      </c>
      <c r="M2592" s="316" t="s">
        <v>2368</v>
      </c>
      <c r="N2592" s="316" t="s">
        <v>1156</v>
      </c>
      <c r="O2592" s="415" t="s">
        <v>2200</v>
      </c>
      <c r="P2592" s="318" t="s">
        <v>1156</v>
      </c>
      <c r="Q2592" s="293" t="s">
        <v>2201</v>
      </c>
      <c r="R2592" s="293">
        <v>1</v>
      </c>
      <c r="S2592" s="517">
        <v>8270</v>
      </c>
      <c r="T2592" s="520" t="e">
        <f>+[1]!Tabla46[[#This Row],[Precio Unitario]]*[1]!Tabla46[[#This Row],[Cantidad de Insumos]]</f>
        <v>#REF!</v>
      </c>
      <c r="U2592" s="414">
        <v>239301</v>
      </c>
      <c r="V2592" s="328" t="s">
        <v>926</v>
      </c>
      <c r="W2592" s="420"/>
    </row>
    <row r="2593" spans="2:23" ht="18.75" hidden="1" customHeight="1" x14ac:dyDescent="0.2">
      <c r="B2593" s="419" t="e">
        <f>IF(Tabla46[[#This Row],[Tipos de Acciones]]="","",CONCATENATE(Tabla46[[#This Row],[POA]],".",Tabla46[[#This Row],[SRS]],".",Tabla46[[#This Row],[AREA]],".",Tabla46[[#This Row],[TIPO]]))</f>
        <v>#REF!</v>
      </c>
      <c r="C2593" s="419" t="e">
        <f>IF(Tabla46[[#This Row],[Tipos de Acciones]]="","",'Formulario PPGR1'!#REF!)</f>
        <v>#REF!</v>
      </c>
      <c r="D2593" s="419" t="e">
        <f>IF(Tabla46[[#This Row],[Tipos de Acciones]]="","",'Formulario PPGR1'!#REF!)</f>
        <v>#REF!</v>
      </c>
      <c r="E2593" s="419" t="e">
        <f>IF(Tabla46[[#This Row],[Tipos de Acciones]]="","",'Formulario PPGR1'!#REF!)</f>
        <v>#REF!</v>
      </c>
      <c r="F2593" s="419" t="e">
        <f>IF(Tabla46[[#This Row],[Tipos de Acciones]]="","",'Formulario PPGR1'!#REF!)</f>
        <v>#REF!</v>
      </c>
      <c r="G2593" s="416" t="s">
        <v>936</v>
      </c>
      <c r="H2593" s="416" t="s">
        <v>2221</v>
      </c>
      <c r="I2593" s="417" t="s">
        <v>2236</v>
      </c>
      <c r="J2593" s="416" t="s">
        <v>2236</v>
      </c>
      <c r="K2593" s="418" t="s">
        <v>2237</v>
      </c>
      <c r="L2593" s="416" t="s">
        <v>469</v>
      </c>
      <c r="M2593" s="316" t="s">
        <v>2368</v>
      </c>
      <c r="N2593" s="316" t="s">
        <v>1156</v>
      </c>
      <c r="O2593" s="415" t="s">
        <v>2200</v>
      </c>
      <c r="P2593" s="318" t="s">
        <v>1156</v>
      </c>
      <c r="Q2593" s="293" t="s">
        <v>2201</v>
      </c>
      <c r="R2593" s="293">
        <v>2</v>
      </c>
      <c r="S2593" s="517">
        <v>15733.33</v>
      </c>
      <c r="T2593" s="520" t="e">
        <f>+[1]!Tabla46[[#This Row],[Precio Unitario]]*[1]!Tabla46[[#This Row],[Cantidad de Insumos]]</f>
        <v>#REF!</v>
      </c>
      <c r="U2593" s="414">
        <v>239301</v>
      </c>
      <c r="V2593" s="328" t="s">
        <v>926</v>
      </c>
      <c r="W2593" s="420"/>
    </row>
    <row r="2594" spans="2:23" ht="18.75" hidden="1" customHeight="1" x14ac:dyDescent="0.2">
      <c r="B2594" s="419" t="e">
        <f>IF(Tabla46[[#This Row],[Tipos de Acciones]]="","",CONCATENATE(Tabla46[[#This Row],[POA]],".",Tabla46[[#This Row],[SRS]],".",Tabla46[[#This Row],[AREA]],".",Tabla46[[#This Row],[TIPO]]))</f>
        <v>#REF!</v>
      </c>
      <c r="C2594" s="419" t="e">
        <f>IF(Tabla46[[#This Row],[Tipos de Acciones]]="","",'Formulario PPGR1'!#REF!)</f>
        <v>#REF!</v>
      </c>
      <c r="D2594" s="419" t="e">
        <f>IF(Tabla46[[#This Row],[Tipos de Acciones]]="","",'Formulario PPGR1'!#REF!)</f>
        <v>#REF!</v>
      </c>
      <c r="E2594" s="419" t="e">
        <f>IF(Tabla46[[#This Row],[Tipos de Acciones]]="","",'Formulario PPGR1'!#REF!)</f>
        <v>#REF!</v>
      </c>
      <c r="F2594" s="419" t="e">
        <f>IF(Tabla46[[#This Row],[Tipos de Acciones]]="","",'Formulario PPGR1'!#REF!)</f>
        <v>#REF!</v>
      </c>
      <c r="G2594" s="416" t="s">
        <v>936</v>
      </c>
      <c r="H2594" s="416" t="s">
        <v>2221</v>
      </c>
      <c r="I2594" s="417" t="s">
        <v>2236</v>
      </c>
      <c r="J2594" s="416" t="s">
        <v>2236</v>
      </c>
      <c r="K2594" s="418" t="s">
        <v>2238</v>
      </c>
      <c r="L2594" s="416" t="s">
        <v>469</v>
      </c>
      <c r="M2594" s="316" t="s">
        <v>2368</v>
      </c>
      <c r="N2594" s="316" t="s">
        <v>1156</v>
      </c>
      <c r="O2594" s="415" t="s">
        <v>2200</v>
      </c>
      <c r="P2594" s="318" t="s">
        <v>1156</v>
      </c>
      <c r="Q2594" s="293" t="s">
        <v>2201</v>
      </c>
      <c r="R2594" s="293">
        <v>2</v>
      </c>
      <c r="S2594" s="517">
        <v>4500</v>
      </c>
      <c r="T2594" s="520" t="e">
        <f>+[1]!Tabla46[[#This Row],[Precio Unitario]]*[1]!Tabla46[[#This Row],[Cantidad de Insumos]]</f>
        <v>#REF!</v>
      </c>
      <c r="U2594" s="414">
        <v>239301</v>
      </c>
      <c r="V2594" s="328" t="s">
        <v>926</v>
      </c>
      <c r="W2594" s="420"/>
    </row>
    <row r="2595" spans="2:23" ht="18.75" hidden="1" customHeight="1" x14ac:dyDescent="0.2">
      <c r="B2595" s="419" t="e">
        <f>IF(Tabla46[[#This Row],[Tipos de Acciones]]="","",CONCATENATE(Tabla46[[#This Row],[POA]],".",Tabla46[[#This Row],[SRS]],".",Tabla46[[#This Row],[AREA]],".",Tabla46[[#This Row],[TIPO]]))</f>
        <v>#REF!</v>
      </c>
      <c r="C2595" s="419" t="e">
        <f>IF(Tabla46[[#This Row],[Tipos de Acciones]]="","",'Formulario PPGR1'!#REF!)</f>
        <v>#REF!</v>
      </c>
      <c r="D2595" s="419" t="e">
        <f>IF(Tabla46[[#This Row],[Tipos de Acciones]]="","",'Formulario PPGR1'!#REF!)</f>
        <v>#REF!</v>
      </c>
      <c r="E2595" s="419" t="e">
        <f>IF(Tabla46[[#This Row],[Tipos de Acciones]]="","",'Formulario PPGR1'!#REF!)</f>
        <v>#REF!</v>
      </c>
      <c r="F2595" s="419" t="e">
        <f>IF(Tabla46[[#This Row],[Tipos de Acciones]]="","",'Formulario PPGR1'!#REF!)</f>
        <v>#REF!</v>
      </c>
      <c r="G2595" s="416" t="s">
        <v>936</v>
      </c>
      <c r="H2595" s="416" t="s">
        <v>2221</v>
      </c>
      <c r="I2595" s="417" t="s">
        <v>2236</v>
      </c>
      <c r="J2595" s="416" t="s">
        <v>2236</v>
      </c>
      <c r="K2595" s="418" t="s">
        <v>2239</v>
      </c>
      <c r="L2595" s="416" t="s">
        <v>469</v>
      </c>
      <c r="M2595" s="316" t="s">
        <v>2368</v>
      </c>
      <c r="N2595" s="316" t="s">
        <v>1156</v>
      </c>
      <c r="O2595" s="415" t="s">
        <v>2200</v>
      </c>
      <c r="P2595" s="318" t="s">
        <v>1156</v>
      </c>
      <c r="Q2595" s="293" t="s">
        <v>2201</v>
      </c>
      <c r="R2595" s="293">
        <v>2</v>
      </c>
      <c r="S2595" s="517">
        <v>15733.33</v>
      </c>
      <c r="T2595" s="520" t="e">
        <f>+[1]!Tabla46[[#This Row],[Precio Unitario]]*[1]!Tabla46[[#This Row],[Cantidad de Insumos]]</f>
        <v>#REF!</v>
      </c>
      <c r="U2595" s="414">
        <v>239301</v>
      </c>
      <c r="V2595" s="328" t="s">
        <v>926</v>
      </c>
      <c r="W2595" s="420"/>
    </row>
    <row r="2596" spans="2:23" ht="18.75" hidden="1" customHeight="1" x14ac:dyDescent="0.2">
      <c r="B2596" s="419" t="e">
        <f>IF(Tabla46[[#This Row],[Tipos de Acciones]]="","",CONCATENATE(Tabla46[[#This Row],[POA]],".",Tabla46[[#This Row],[SRS]],".",Tabla46[[#This Row],[AREA]],".",Tabla46[[#This Row],[TIPO]]))</f>
        <v>#REF!</v>
      </c>
      <c r="C2596" s="419" t="e">
        <f>IF(Tabla46[[#This Row],[Tipos de Acciones]]="","",'Formulario PPGR1'!#REF!)</f>
        <v>#REF!</v>
      </c>
      <c r="D2596" s="419" t="e">
        <f>IF(Tabla46[[#This Row],[Tipos de Acciones]]="","",'Formulario PPGR1'!#REF!)</f>
        <v>#REF!</v>
      </c>
      <c r="E2596" s="419" t="e">
        <f>IF(Tabla46[[#This Row],[Tipos de Acciones]]="","",'Formulario PPGR1'!#REF!)</f>
        <v>#REF!</v>
      </c>
      <c r="F2596" s="419" t="e">
        <f>IF(Tabla46[[#This Row],[Tipos de Acciones]]="","",'Formulario PPGR1'!#REF!)</f>
        <v>#REF!</v>
      </c>
      <c r="G2596" s="416" t="s">
        <v>936</v>
      </c>
      <c r="H2596" s="416" t="s">
        <v>2221</v>
      </c>
      <c r="I2596" s="417" t="s">
        <v>2236</v>
      </c>
      <c r="J2596" s="416" t="s">
        <v>2236</v>
      </c>
      <c r="K2596" s="418" t="s">
        <v>2240</v>
      </c>
      <c r="L2596" s="416" t="s">
        <v>469</v>
      </c>
      <c r="M2596" s="316" t="s">
        <v>2368</v>
      </c>
      <c r="N2596" s="316" t="s">
        <v>1156</v>
      </c>
      <c r="O2596" s="415" t="s">
        <v>2200</v>
      </c>
      <c r="P2596" s="318" t="s">
        <v>1156</v>
      </c>
      <c r="Q2596" s="293" t="s">
        <v>2201</v>
      </c>
      <c r="R2596" s="293">
        <v>2</v>
      </c>
      <c r="S2596" s="517">
        <v>4500</v>
      </c>
      <c r="T2596" s="520" t="e">
        <f>+[1]!Tabla46[[#This Row],[Precio Unitario]]*[1]!Tabla46[[#This Row],[Cantidad de Insumos]]</f>
        <v>#REF!</v>
      </c>
      <c r="U2596" s="414">
        <v>239301</v>
      </c>
      <c r="V2596" s="328" t="s">
        <v>926</v>
      </c>
      <c r="W2596" s="420"/>
    </row>
    <row r="2597" spans="2:23" ht="18.75" hidden="1" customHeight="1" x14ac:dyDescent="0.2">
      <c r="B2597" s="419" t="e">
        <f>IF(Tabla46[[#This Row],[Tipos de Acciones]]="","",CONCATENATE(Tabla46[[#This Row],[POA]],".",Tabla46[[#This Row],[SRS]],".",Tabla46[[#This Row],[AREA]],".",Tabla46[[#This Row],[TIPO]]))</f>
        <v>#REF!</v>
      </c>
      <c r="C2597" s="419" t="e">
        <f>IF(Tabla46[[#This Row],[Tipos de Acciones]]="","",'Formulario PPGR1'!#REF!)</f>
        <v>#REF!</v>
      </c>
      <c r="D2597" s="419" t="e">
        <f>IF(Tabla46[[#This Row],[Tipos de Acciones]]="","",'Formulario PPGR1'!#REF!)</f>
        <v>#REF!</v>
      </c>
      <c r="E2597" s="419" t="e">
        <f>IF(Tabla46[[#This Row],[Tipos de Acciones]]="","",'Formulario PPGR1'!#REF!)</f>
        <v>#REF!</v>
      </c>
      <c r="F2597" s="419" t="e">
        <f>IF(Tabla46[[#This Row],[Tipos de Acciones]]="","",'Formulario PPGR1'!#REF!)</f>
        <v>#REF!</v>
      </c>
      <c r="G2597" s="416" t="s">
        <v>936</v>
      </c>
      <c r="H2597" s="416" t="s">
        <v>2221</v>
      </c>
      <c r="I2597" s="417" t="s">
        <v>2241</v>
      </c>
      <c r="J2597" s="416" t="s">
        <v>2241</v>
      </c>
      <c r="K2597" s="418" t="s">
        <v>2242</v>
      </c>
      <c r="L2597" s="416" t="s">
        <v>469</v>
      </c>
      <c r="M2597" s="316" t="s">
        <v>2368</v>
      </c>
      <c r="N2597" s="316" t="s">
        <v>1156</v>
      </c>
      <c r="O2597" s="415" t="s">
        <v>2200</v>
      </c>
      <c r="P2597" s="318" t="s">
        <v>1156</v>
      </c>
      <c r="Q2597" s="293" t="s">
        <v>2201</v>
      </c>
      <c r="R2597" s="293">
        <v>2</v>
      </c>
      <c r="S2597" s="517">
        <v>980</v>
      </c>
      <c r="T2597" s="520" t="e">
        <f>+[1]!Tabla46[[#This Row],[Precio Unitario]]*[1]!Tabla46[[#This Row],[Cantidad de Insumos]]</f>
        <v>#REF!</v>
      </c>
      <c r="U2597" s="414">
        <v>239301</v>
      </c>
      <c r="V2597" s="328" t="s">
        <v>926</v>
      </c>
      <c r="W2597" s="420"/>
    </row>
    <row r="2598" spans="2:23" ht="18.75" hidden="1" customHeight="1" x14ac:dyDescent="0.2">
      <c r="B2598" s="419" t="e">
        <f>IF(Tabla46[[#This Row],[Tipos de Acciones]]="","",CONCATENATE(Tabla46[[#This Row],[POA]],".",Tabla46[[#This Row],[SRS]],".",Tabla46[[#This Row],[AREA]],".",Tabla46[[#This Row],[TIPO]]))</f>
        <v>#REF!</v>
      </c>
      <c r="C2598" s="419" t="e">
        <f>IF(Tabla46[[#This Row],[Tipos de Acciones]]="","",'Formulario PPGR1'!#REF!)</f>
        <v>#REF!</v>
      </c>
      <c r="D2598" s="419" t="e">
        <f>IF(Tabla46[[#This Row],[Tipos de Acciones]]="","",'Formulario PPGR1'!#REF!)</f>
        <v>#REF!</v>
      </c>
      <c r="E2598" s="419" t="e">
        <f>IF(Tabla46[[#This Row],[Tipos de Acciones]]="","",'Formulario PPGR1'!#REF!)</f>
        <v>#REF!</v>
      </c>
      <c r="F2598" s="419" t="e">
        <f>IF(Tabla46[[#This Row],[Tipos de Acciones]]="","",'Formulario PPGR1'!#REF!)</f>
        <v>#REF!</v>
      </c>
      <c r="G2598" s="416" t="s">
        <v>936</v>
      </c>
      <c r="H2598" s="416" t="s">
        <v>2221</v>
      </c>
      <c r="I2598" s="417" t="s">
        <v>2241</v>
      </c>
      <c r="J2598" s="416" t="s">
        <v>2241</v>
      </c>
      <c r="K2598" s="418" t="s">
        <v>2243</v>
      </c>
      <c r="L2598" s="416" t="s">
        <v>469</v>
      </c>
      <c r="M2598" s="316" t="s">
        <v>2368</v>
      </c>
      <c r="N2598" s="316" t="s">
        <v>1156</v>
      </c>
      <c r="O2598" s="415" t="s">
        <v>2200</v>
      </c>
      <c r="P2598" s="318" t="s">
        <v>1156</v>
      </c>
      <c r="Q2598" s="293" t="s">
        <v>2201</v>
      </c>
      <c r="R2598" s="293">
        <v>2</v>
      </c>
      <c r="S2598" s="517">
        <v>3520</v>
      </c>
      <c r="T2598" s="520" t="e">
        <f>+[1]!Tabla46[[#This Row],[Precio Unitario]]*[1]!Tabla46[[#This Row],[Cantidad de Insumos]]</f>
        <v>#REF!</v>
      </c>
      <c r="U2598" s="414">
        <v>239301</v>
      </c>
      <c r="V2598" s="328" t="s">
        <v>926</v>
      </c>
      <c r="W2598" s="420"/>
    </row>
    <row r="2599" spans="2:23" ht="18.75" hidden="1" customHeight="1" x14ac:dyDescent="0.2">
      <c r="B2599" s="419" t="e">
        <f>IF(Tabla46[[#This Row],[Tipos de Acciones]]="","",CONCATENATE(Tabla46[[#This Row],[POA]],".",Tabla46[[#This Row],[SRS]],".",Tabla46[[#This Row],[AREA]],".",Tabla46[[#This Row],[TIPO]]))</f>
        <v>#REF!</v>
      </c>
      <c r="C2599" s="419" t="e">
        <f>IF(Tabla46[[#This Row],[Tipos de Acciones]]="","",'Formulario PPGR1'!#REF!)</f>
        <v>#REF!</v>
      </c>
      <c r="D2599" s="419" t="e">
        <f>IF(Tabla46[[#This Row],[Tipos de Acciones]]="","",'Formulario PPGR1'!#REF!)</f>
        <v>#REF!</v>
      </c>
      <c r="E2599" s="419" t="e">
        <f>IF(Tabla46[[#This Row],[Tipos de Acciones]]="","",'Formulario PPGR1'!#REF!)</f>
        <v>#REF!</v>
      </c>
      <c r="F2599" s="419" t="e">
        <f>IF(Tabla46[[#This Row],[Tipos de Acciones]]="","",'Formulario PPGR1'!#REF!)</f>
        <v>#REF!</v>
      </c>
      <c r="G2599" s="416" t="s">
        <v>936</v>
      </c>
      <c r="H2599" s="416" t="s">
        <v>2221</v>
      </c>
      <c r="I2599" s="417" t="s">
        <v>2244</v>
      </c>
      <c r="J2599" s="416" t="s">
        <v>2244</v>
      </c>
      <c r="K2599" s="418" t="s">
        <v>2245</v>
      </c>
      <c r="L2599" s="416" t="s">
        <v>469</v>
      </c>
      <c r="M2599" s="316" t="s">
        <v>2368</v>
      </c>
      <c r="N2599" s="316" t="s">
        <v>1156</v>
      </c>
      <c r="O2599" s="415" t="s">
        <v>2200</v>
      </c>
      <c r="P2599" s="318" t="s">
        <v>1156</v>
      </c>
      <c r="Q2599" s="293" t="s">
        <v>2201</v>
      </c>
      <c r="R2599" s="293">
        <v>1</v>
      </c>
      <c r="S2599" s="517">
        <v>14666.65</v>
      </c>
      <c r="T2599" s="520" t="e">
        <f>+[1]!Tabla46[[#This Row],[Precio Unitario]]*[1]!Tabla46[[#This Row],[Cantidad de Insumos]]</f>
        <v>#REF!</v>
      </c>
      <c r="U2599" s="414">
        <v>239601</v>
      </c>
      <c r="V2599" s="328" t="s">
        <v>926</v>
      </c>
      <c r="W2599" s="420"/>
    </row>
    <row r="2600" spans="2:23" ht="18.75" hidden="1" customHeight="1" x14ac:dyDescent="0.2">
      <c r="B2600" s="419" t="e">
        <f>IF(Tabla46[[#This Row],[Tipos de Acciones]]="","",CONCATENATE(Tabla46[[#This Row],[POA]],".",Tabla46[[#This Row],[SRS]],".",Tabla46[[#This Row],[AREA]],".",Tabla46[[#This Row],[TIPO]]))</f>
        <v>#REF!</v>
      </c>
      <c r="C2600" s="419" t="e">
        <f>IF(Tabla46[[#This Row],[Tipos de Acciones]]="","",'Formulario PPGR1'!#REF!)</f>
        <v>#REF!</v>
      </c>
      <c r="D2600" s="419" t="e">
        <f>IF(Tabla46[[#This Row],[Tipos de Acciones]]="","",'Formulario PPGR1'!#REF!)</f>
        <v>#REF!</v>
      </c>
      <c r="E2600" s="419" t="e">
        <f>IF(Tabla46[[#This Row],[Tipos de Acciones]]="","",'Formulario PPGR1'!#REF!)</f>
        <v>#REF!</v>
      </c>
      <c r="F2600" s="419" t="e">
        <f>IF(Tabla46[[#This Row],[Tipos de Acciones]]="","",'Formulario PPGR1'!#REF!)</f>
        <v>#REF!</v>
      </c>
      <c r="G2600" s="416" t="s">
        <v>936</v>
      </c>
      <c r="H2600" s="416" t="s">
        <v>2221</v>
      </c>
      <c r="I2600" s="417" t="s">
        <v>2246</v>
      </c>
      <c r="J2600" s="416" t="s">
        <v>2246</v>
      </c>
      <c r="K2600" s="418" t="s">
        <v>2247</v>
      </c>
      <c r="L2600" s="416" t="s">
        <v>469</v>
      </c>
      <c r="M2600" s="316" t="s">
        <v>2368</v>
      </c>
      <c r="N2600" s="316" t="s">
        <v>1156</v>
      </c>
      <c r="O2600" s="415" t="s">
        <v>2200</v>
      </c>
      <c r="P2600" s="318" t="s">
        <v>1156</v>
      </c>
      <c r="Q2600" s="293" t="s">
        <v>2201</v>
      </c>
      <c r="R2600" s="293">
        <v>1</v>
      </c>
      <c r="S2600" s="517">
        <v>257712</v>
      </c>
      <c r="T2600" s="520" t="e">
        <f>+[1]!Tabla46[[#This Row],[Precio Unitario]]*[1]!Tabla46[[#This Row],[Cantidad de Insumos]]</f>
        <v>#REF!</v>
      </c>
      <c r="U2600" s="414">
        <v>261401</v>
      </c>
      <c r="V2600" s="328" t="s">
        <v>926</v>
      </c>
      <c r="W2600" s="420"/>
    </row>
    <row r="2601" spans="2:23" ht="18.75" hidden="1" customHeight="1" x14ac:dyDescent="0.2">
      <c r="B2601" s="419" t="e">
        <f>IF(Tabla46[[#This Row],[Tipos de Acciones]]="","",CONCATENATE(Tabla46[[#This Row],[POA]],".",Tabla46[[#This Row],[SRS]],".",Tabla46[[#This Row],[AREA]],".",Tabla46[[#This Row],[TIPO]]))</f>
        <v>#REF!</v>
      </c>
      <c r="C2601" s="419" t="e">
        <f>IF(Tabla46[[#This Row],[Tipos de Acciones]]="","",'Formulario PPGR1'!#REF!)</f>
        <v>#REF!</v>
      </c>
      <c r="D2601" s="419" t="e">
        <f>IF(Tabla46[[#This Row],[Tipos de Acciones]]="","",'Formulario PPGR1'!#REF!)</f>
        <v>#REF!</v>
      </c>
      <c r="E2601" s="419" t="e">
        <f>IF(Tabla46[[#This Row],[Tipos de Acciones]]="","",'Formulario PPGR1'!#REF!)</f>
        <v>#REF!</v>
      </c>
      <c r="F2601" s="419" t="e">
        <f>IF(Tabla46[[#This Row],[Tipos de Acciones]]="","",'Formulario PPGR1'!#REF!)</f>
        <v>#REF!</v>
      </c>
      <c r="G2601" s="416" t="s">
        <v>936</v>
      </c>
      <c r="H2601" s="416" t="s">
        <v>2209</v>
      </c>
      <c r="I2601" s="417" t="s">
        <v>2200</v>
      </c>
      <c r="J2601" s="416" t="s">
        <v>2248</v>
      </c>
      <c r="K2601" s="418" t="s">
        <v>2248</v>
      </c>
      <c r="L2601" s="416" t="s">
        <v>469</v>
      </c>
      <c r="M2601" s="316" t="s">
        <v>2368</v>
      </c>
      <c r="N2601" s="316" t="s">
        <v>1156</v>
      </c>
      <c r="O2601" s="415" t="s">
        <v>2200</v>
      </c>
      <c r="P2601" s="318" t="s">
        <v>1156</v>
      </c>
      <c r="Q2601" s="293" t="s">
        <v>2201</v>
      </c>
      <c r="R2601" s="293">
        <v>1</v>
      </c>
      <c r="S2601" s="517">
        <v>30000</v>
      </c>
      <c r="T2601" s="520" t="e">
        <f>+[1]!Tabla46[[#This Row],[Precio Unitario]]*[1]!Tabla46[[#This Row],[Cantidad de Insumos]]</f>
        <v>#REF!</v>
      </c>
      <c r="U2601" s="414">
        <v>265801</v>
      </c>
      <c r="V2601" s="328" t="s">
        <v>926</v>
      </c>
      <c r="W2601" s="420"/>
    </row>
    <row r="2602" spans="2:23" ht="18.75" hidden="1" customHeight="1" x14ac:dyDescent="0.2">
      <c r="B2602" s="419" t="e">
        <f>IF(Tabla46[[#This Row],[Tipos de Acciones]]="","",CONCATENATE(Tabla46[[#This Row],[POA]],".",Tabla46[[#This Row],[SRS]],".",Tabla46[[#This Row],[AREA]],".",Tabla46[[#This Row],[TIPO]]))</f>
        <v>#REF!</v>
      </c>
      <c r="C2602" s="419" t="e">
        <f>IF(Tabla46[[#This Row],[Tipos de Acciones]]="","",'Formulario PPGR1'!#REF!)</f>
        <v>#REF!</v>
      </c>
      <c r="D2602" s="419" t="e">
        <f>IF(Tabla46[[#This Row],[Tipos de Acciones]]="","",'Formulario PPGR1'!#REF!)</f>
        <v>#REF!</v>
      </c>
      <c r="E2602" s="419" t="e">
        <f>IF(Tabla46[[#This Row],[Tipos de Acciones]]="","",'Formulario PPGR1'!#REF!)</f>
        <v>#REF!</v>
      </c>
      <c r="F2602" s="419" t="e">
        <f>IF(Tabla46[[#This Row],[Tipos de Acciones]]="","",'Formulario PPGR1'!#REF!)</f>
        <v>#REF!</v>
      </c>
      <c r="G2602" s="416" t="s">
        <v>934</v>
      </c>
      <c r="H2602" s="416" t="s">
        <v>2209</v>
      </c>
      <c r="I2602" s="417" t="s">
        <v>2200</v>
      </c>
      <c r="J2602" s="416" t="s">
        <v>2248</v>
      </c>
      <c r="K2602" s="418" t="s">
        <v>2248</v>
      </c>
      <c r="L2602" s="416" t="s">
        <v>469</v>
      </c>
      <c r="M2602" s="316" t="s">
        <v>2368</v>
      </c>
      <c r="N2602" s="316" t="s">
        <v>1156</v>
      </c>
      <c r="O2602" s="415" t="s">
        <v>2200</v>
      </c>
      <c r="P2602" s="318" t="s">
        <v>1156</v>
      </c>
      <c r="Q2602" s="293" t="s">
        <v>2201</v>
      </c>
      <c r="R2602" s="293">
        <v>3</v>
      </c>
      <c r="S2602" s="517">
        <v>5000</v>
      </c>
      <c r="T2602" s="520" t="e">
        <f>+[1]!Tabla46[[#This Row],[Precio Unitario]]*[1]!Tabla46[[#This Row],[Cantidad de Insumos]]</f>
        <v>#REF!</v>
      </c>
      <c r="U2602" s="414">
        <v>265801</v>
      </c>
      <c r="V2602" s="328" t="s">
        <v>926</v>
      </c>
      <c r="W2602" s="420"/>
    </row>
    <row r="2603" spans="2:23" ht="18.75" hidden="1" customHeight="1" x14ac:dyDescent="0.2">
      <c r="B2603" s="419" t="e">
        <f>IF(Tabla46[[#This Row],[Tipos de Acciones]]="","",CONCATENATE(Tabla46[[#This Row],[POA]],".",Tabla46[[#This Row],[SRS]],".",Tabla46[[#This Row],[AREA]],".",Tabla46[[#This Row],[TIPO]]))</f>
        <v>#REF!</v>
      </c>
      <c r="C2603" s="419" t="e">
        <f>IF(Tabla46[[#This Row],[Tipos de Acciones]]="","",'Formulario PPGR1'!#REF!)</f>
        <v>#REF!</v>
      </c>
      <c r="D2603" s="419" t="e">
        <f>IF(Tabla46[[#This Row],[Tipos de Acciones]]="","",'Formulario PPGR1'!#REF!)</f>
        <v>#REF!</v>
      </c>
      <c r="E2603" s="419" t="e">
        <f>IF(Tabla46[[#This Row],[Tipos de Acciones]]="","",'Formulario PPGR1'!#REF!)</f>
        <v>#REF!</v>
      </c>
      <c r="F2603" s="419" t="e">
        <f>IF(Tabla46[[#This Row],[Tipos de Acciones]]="","",'Formulario PPGR1'!#REF!)</f>
        <v>#REF!</v>
      </c>
      <c r="G2603" s="416" t="s">
        <v>936</v>
      </c>
      <c r="H2603" s="416" t="s">
        <v>2206</v>
      </c>
      <c r="I2603" s="417" t="s">
        <v>2212</v>
      </c>
      <c r="J2603" s="416" t="s">
        <v>2212</v>
      </c>
      <c r="K2603" s="418" t="s">
        <v>2213</v>
      </c>
      <c r="L2603" s="416" t="s">
        <v>469</v>
      </c>
      <c r="M2603" s="316" t="s">
        <v>2369</v>
      </c>
      <c r="N2603" s="316" t="s">
        <v>1156</v>
      </c>
      <c r="O2603" s="415" t="s">
        <v>2200</v>
      </c>
      <c r="P2603" s="318" t="s">
        <v>1156</v>
      </c>
      <c r="Q2603" s="293" t="s">
        <v>2201</v>
      </c>
      <c r="R2603" s="293">
        <v>1</v>
      </c>
      <c r="S2603" s="517">
        <v>56050</v>
      </c>
      <c r="T2603" s="520" t="e">
        <f>+[1]!Tabla46[[#This Row],[Precio Unitario]]*[1]!Tabla46[[#This Row],[Cantidad de Insumos]]</f>
        <v>#REF!</v>
      </c>
      <c r="U2603" s="414">
        <v>261301</v>
      </c>
      <c r="V2603" s="328" t="s">
        <v>926</v>
      </c>
      <c r="W2603" s="420"/>
    </row>
    <row r="2604" spans="2:23" ht="18.75" hidden="1" customHeight="1" x14ac:dyDescent="0.2">
      <c r="B2604" s="419" t="e">
        <f>IF(Tabla46[[#This Row],[Tipos de Acciones]]="","",CONCATENATE(Tabla46[[#This Row],[POA]],".",Tabla46[[#This Row],[SRS]],".",Tabla46[[#This Row],[AREA]],".",Tabla46[[#This Row],[TIPO]]))</f>
        <v>#REF!</v>
      </c>
      <c r="C2604" s="419" t="e">
        <f>IF(Tabla46[[#This Row],[Tipos de Acciones]]="","",'Formulario PPGR1'!#REF!)</f>
        <v>#REF!</v>
      </c>
      <c r="D2604" s="419" t="e">
        <f>IF(Tabla46[[#This Row],[Tipos de Acciones]]="","",'Formulario PPGR1'!#REF!)</f>
        <v>#REF!</v>
      </c>
      <c r="E2604" s="419" t="e">
        <f>IF(Tabla46[[#This Row],[Tipos de Acciones]]="","",'Formulario PPGR1'!#REF!)</f>
        <v>#REF!</v>
      </c>
      <c r="F2604" s="419" t="e">
        <f>IF(Tabla46[[#This Row],[Tipos de Acciones]]="","",'Formulario PPGR1'!#REF!)</f>
        <v>#REF!</v>
      </c>
      <c r="G2604" s="416" t="s">
        <v>936</v>
      </c>
      <c r="H2604" s="416" t="s">
        <v>2221</v>
      </c>
      <c r="I2604" s="417" t="s">
        <v>2236</v>
      </c>
      <c r="J2604" s="416" t="s">
        <v>2236</v>
      </c>
      <c r="K2604" s="418" t="s">
        <v>2237</v>
      </c>
      <c r="L2604" s="416" t="s">
        <v>469</v>
      </c>
      <c r="M2604" s="316" t="s">
        <v>2369</v>
      </c>
      <c r="N2604" s="316" t="s">
        <v>1156</v>
      </c>
      <c r="O2604" s="415" t="s">
        <v>2200</v>
      </c>
      <c r="P2604" s="318" t="s">
        <v>1156</v>
      </c>
      <c r="Q2604" s="293" t="s">
        <v>2201</v>
      </c>
      <c r="R2604" s="293">
        <v>2</v>
      </c>
      <c r="S2604" s="517">
        <v>15733.33</v>
      </c>
      <c r="T2604" s="520" t="e">
        <f>+[1]!Tabla46[[#This Row],[Precio Unitario]]*[1]!Tabla46[[#This Row],[Cantidad de Insumos]]</f>
        <v>#REF!</v>
      </c>
      <c r="U2604" s="414">
        <v>239301</v>
      </c>
      <c r="V2604" s="328" t="s">
        <v>926</v>
      </c>
      <c r="W2604" s="420"/>
    </row>
    <row r="2605" spans="2:23" ht="18.75" hidden="1" customHeight="1" x14ac:dyDescent="0.2">
      <c r="B2605" s="419" t="e">
        <f>IF(Tabla46[[#This Row],[Tipos de Acciones]]="","",CONCATENATE(Tabla46[[#This Row],[POA]],".",Tabla46[[#This Row],[SRS]],".",Tabla46[[#This Row],[AREA]],".",Tabla46[[#This Row],[TIPO]]))</f>
        <v>#REF!</v>
      </c>
      <c r="C2605" s="419" t="e">
        <f>IF(Tabla46[[#This Row],[Tipos de Acciones]]="","",'Formulario PPGR1'!#REF!)</f>
        <v>#REF!</v>
      </c>
      <c r="D2605" s="419" t="e">
        <f>IF(Tabla46[[#This Row],[Tipos de Acciones]]="","",'Formulario PPGR1'!#REF!)</f>
        <v>#REF!</v>
      </c>
      <c r="E2605" s="419" t="e">
        <f>IF(Tabla46[[#This Row],[Tipos de Acciones]]="","",'Formulario PPGR1'!#REF!)</f>
        <v>#REF!</v>
      </c>
      <c r="F2605" s="419" t="e">
        <f>IF(Tabla46[[#This Row],[Tipos de Acciones]]="","",'Formulario PPGR1'!#REF!)</f>
        <v>#REF!</v>
      </c>
      <c r="G2605" s="416" t="s">
        <v>936</v>
      </c>
      <c r="H2605" s="416" t="s">
        <v>2221</v>
      </c>
      <c r="I2605" s="417" t="s">
        <v>2222</v>
      </c>
      <c r="J2605" s="416" t="s">
        <v>2222</v>
      </c>
      <c r="K2605" s="418" t="s">
        <v>2226</v>
      </c>
      <c r="L2605" s="416" t="s">
        <v>469</v>
      </c>
      <c r="M2605" s="316" t="s">
        <v>2369</v>
      </c>
      <c r="N2605" s="316" t="s">
        <v>1156</v>
      </c>
      <c r="O2605" s="415" t="s">
        <v>2200</v>
      </c>
      <c r="P2605" s="318" t="s">
        <v>1156</v>
      </c>
      <c r="Q2605" s="293" t="s">
        <v>2201</v>
      </c>
      <c r="R2605" s="293">
        <v>1</v>
      </c>
      <c r="S2605" s="517">
        <v>104465.4</v>
      </c>
      <c r="T2605" s="520" t="e">
        <f>+[1]!Tabla46[[#This Row],[Precio Unitario]]*[1]!Tabla46[[#This Row],[Cantidad de Insumos]]</f>
        <v>#REF!</v>
      </c>
      <c r="U2605" s="414">
        <v>261901</v>
      </c>
      <c r="V2605" s="328" t="s">
        <v>926</v>
      </c>
      <c r="W2605" s="420"/>
    </row>
    <row r="2606" spans="2:23" ht="18.75" hidden="1" customHeight="1" x14ac:dyDescent="0.2">
      <c r="B2606" s="419" t="e">
        <f>IF(Tabla46[[#This Row],[Tipos de Acciones]]="","",CONCATENATE(Tabla46[[#This Row],[POA]],".",Tabla46[[#This Row],[SRS]],".",Tabla46[[#This Row],[AREA]],".",Tabla46[[#This Row],[TIPO]]))</f>
        <v>#REF!</v>
      </c>
      <c r="C2606" s="419" t="e">
        <f>IF(Tabla46[[#This Row],[Tipos de Acciones]]="","",'Formulario PPGR1'!#REF!)</f>
        <v>#REF!</v>
      </c>
      <c r="D2606" s="419" t="e">
        <f>IF(Tabla46[[#This Row],[Tipos de Acciones]]="","",'Formulario PPGR1'!#REF!)</f>
        <v>#REF!</v>
      </c>
      <c r="E2606" s="419" t="e">
        <f>IF(Tabla46[[#This Row],[Tipos de Acciones]]="","",'Formulario PPGR1'!#REF!)</f>
        <v>#REF!</v>
      </c>
      <c r="F2606" s="419" t="e">
        <f>IF(Tabla46[[#This Row],[Tipos de Acciones]]="","",'Formulario PPGR1'!#REF!)</f>
        <v>#REF!</v>
      </c>
      <c r="G2606" s="416" t="s">
        <v>936</v>
      </c>
      <c r="H2606" s="416" t="s">
        <v>2218</v>
      </c>
      <c r="I2606" s="417" t="s">
        <v>2219</v>
      </c>
      <c r="J2606" s="416" t="s">
        <v>2219</v>
      </c>
      <c r="K2606" s="418" t="s">
        <v>2220</v>
      </c>
      <c r="L2606" s="416" t="s">
        <v>469</v>
      </c>
      <c r="M2606" s="316" t="s">
        <v>2369</v>
      </c>
      <c r="N2606" s="316" t="s">
        <v>1156</v>
      </c>
      <c r="O2606" s="415" t="s">
        <v>2200</v>
      </c>
      <c r="P2606" s="318" t="s">
        <v>1156</v>
      </c>
      <c r="Q2606" s="293" t="s">
        <v>2201</v>
      </c>
      <c r="R2606" s="293">
        <v>2</v>
      </c>
      <c r="S2606" s="517">
        <v>8600</v>
      </c>
      <c r="T2606" s="520" t="e">
        <f>+[1]!Tabla46[[#This Row],[Precio Unitario]]*[1]!Tabla46[[#This Row],[Cantidad de Insumos]]</f>
        <v>#REF!</v>
      </c>
      <c r="U2606" s="414">
        <v>239601</v>
      </c>
      <c r="V2606" s="328" t="s">
        <v>926</v>
      </c>
      <c r="W2606" s="420"/>
    </row>
    <row r="2607" spans="2:23" ht="18.75" hidden="1" customHeight="1" x14ac:dyDescent="0.2">
      <c r="B2607" s="419" t="e">
        <f>IF(Tabla46[[#This Row],[Tipos de Acciones]]="","",CONCATENATE(Tabla46[[#This Row],[POA]],".",Tabla46[[#This Row],[SRS]],".",Tabla46[[#This Row],[AREA]],".",Tabla46[[#This Row],[TIPO]]))</f>
        <v>#REF!</v>
      </c>
      <c r="C2607" s="419" t="e">
        <f>IF(Tabla46[[#This Row],[Tipos de Acciones]]="","",'Formulario PPGR1'!#REF!)</f>
        <v>#REF!</v>
      </c>
      <c r="D2607" s="419" t="e">
        <f>IF(Tabla46[[#This Row],[Tipos de Acciones]]="","",'Formulario PPGR1'!#REF!)</f>
        <v>#REF!</v>
      </c>
      <c r="E2607" s="419" t="e">
        <f>IF(Tabla46[[#This Row],[Tipos de Acciones]]="","",'Formulario PPGR1'!#REF!)</f>
        <v>#REF!</v>
      </c>
      <c r="F2607" s="419" t="e">
        <f>IF(Tabla46[[#This Row],[Tipos de Acciones]]="","",'Formulario PPGR1'!#REF!)</f>
        <v>#REF!</v>
      </c>
      <c r="G2607" s="416" t="s">
        <v>936</v>
      </c>
      <c r="H2607" s="416" t="s">
        <v>2221</v>
      </c>
      <c r="I2607" s="417" t="s">
        <v>2222</v>
      </c>
      <c r="J2607" s="416" t="s">
        <v>2222</v>
      </c>
      <c r="K2607" s="418" t="s">
        <v>2223</v>
      </c>
      <c r="L2607" s="416" t="s">
        <v>469</v>
      </c>
      <c r="M2607" s="316" t="s">
        <v>2369</v>
      </c>
      <c r="N2607" s="316" t="s">
        <v>1156</v>
      </c>
      <c r="O2607" s="415" t="s">
        <v>2200</v>
      </c>
      <c r="P2607" s="318" t="s">
        <v>1156</v>
      </c>
      <c r="Q2607" s="293" t="s">
        <v>2201</v>
      </c>
      <c r="R2607" s="293">
        <v>2</v>
      </c>
      <c r="S2607" s="517">
        <v>43660</v>
      </c>
      <c r="T2607" s="520" t="e">
        <f>+[1]!Tabla46[[#This Row],[Precio Unitario]]*[1]!Tabla46[[#This Row],[Cantidad de Insumos]]</f>
        <v>#REF!</v>
      </c>
      <c r="U2607" s="414">
        <v>261901</v>
      </c>
      <c r="V2607" s="328" t="s">
        <v>926</v>
      </c>
      <c r="W2607" s="420"/>
    </row>
    <row r="2608" spans="2:23" ht="18.75" hidden="1" customHeight="1" x14ac:dyDescent="0.2">
      <c r="B2608" s="419" t="e">
        <f>IF(Tabla46[[#This Row],[Tipos de Acciones]]="","",CONCATENATE(Tabla46[[#This Row],[POA]],".",Tabla46[[#This Row],[SRS]],".",Tabla46[[#This Row],[AREA]],".",Tabla46[[#This Row],[TIPO]]))</f>
        <v>#REF!</v>
      </c>
      <c r="C2608" s="419" t="e">
        <f>IF(Tabla46[[#This Row],[Tipos de Acciones]]="","",'Formulario PPGR1'!#REF!)</f>
        <v>#REF!</v>
      </c>
      <c r="D2608" s="419" t="e">
        <f>IF(Tabla46[[#This Row],[Tipos de Acciones]]="","",'Formulario PPGR1'!#REF!)</f>
        <v>#REF!</v>
      </c>
      <c r="E2608" s="419" t="e">
        <f>IF(Tabla46[[#This Row],[Tipos de Acciones]]="","",'Formulario PPGR1'!#REF!)</f>
        <v>#REF!</v>
      </c>
      <c r="F2608" s="419" t="e">
        <f>IF(Tabla46[[#This Row],[Tipos de Acciones]]="","",'Formulario PPGR1'!#REF!)</f>
        <v>#REF!</v>
      </c>
      <c r="G2608" s="416" t="s">
        <v>936</v>
      </c>
      <c r="H2608" s="416" t="s">
        <v>2221</v>
      </c>
      <c r="I2608" s="417" t="s">
        <v>2224</v>
      </c>
      <c r="J2608" s="416" t="s">
        <v>2224</v>
      </c>
      <c r="K2608" s="418" t="s">
        <v>2225</v>
      </c>
      <c r="L2608" s="416" t="s">
        <v>469</v>
      </c>
      <c r="M2608" s="316" t="s">
        <v>2369</v>
      </c>
      <c r="N2608" s="316" t="s">
        <v>1156</v>
      </c>
      <c r="O2608" s="415" t="s">
        <v>2200</v>
      </c>
      <c r="P2608" s="318" t="s">
        <v>1156</v>
      </c>
      <c r="Q2608" s="293" t="s">
        <v>2201</v>
      </c>
      <c r="R2608" s="293">
        <v>1</v>
      </c>
      <c r="S2608" s="517">
        <v>44333.33</v>
      </c>
      <c r="T2608" s="520" t="e">
        <f>+[1]!Tabla46[[#This Row],[Precio Unitario]]*[1]!Tabla46[[#This Row],[Cantidad de Insumos]]</f>
        <v>#REF!</v>
      </c>
      <c r="U2608" s="414">
        <v>239301</v>
      </c>
      <c r="V2608" s="328" t="s">
        <v>926</v>
      </c>
      <c r="W2608" s="420"/>
    </row>
    <row r="2609" spans="2:23" ht="18.75" hidden="1" customHeight="1" x14ac:dyDescent="0.2">
      <c r="B2609" s="419" t="e">
        <f>IF(Tabla46[[#This Row],[Tipos de Acciones]]="","",CONCATENATE(Tabla46[[#This Row],[POA]],".",Tabla46[[#This Row],[SRS]],".",Tabla46[[#This Row],[AREA]],".",Tabla46[[#This Row],[TIPO]]))</f>
        <v>#REF!</v>
      </c>
      <c r="C2609" s="419" t="e">
        <f>IF(Tabla46[[#This Row],[Tipos de Acciones]]="","",'Formulario PPGR1'!#REF!)</f>
        <v>#REF!</v>
      </c>
      <c r="D2609" s="419" t="e">
        <f>IF(Tabla46[[#This Row],[Tipos de Acciones]]="","",'Formulario PPGR1'!#REF!)</f>
        <v>#REF!</v>
      </c>
      <c r="E2609" s="419" t="e">
        <f>IF(Tabla46[[#This Row],[Tipos de Acciones]]="","",'Formulario PPGR1'!#REF!)</f>
        <v>#REF!</v>
      </c>
      <c r="F2609" s="419" t="e">
        <f>IF(Tabla46[[#This Row],[Tipos de Acciones]]="","",'Formulario PPGR1'!#REF!)</f>
        <v>#REF!</v>
      </c>
      <c r="G2609" s="416" t="s">
        <v>936</v>
      </c>
      <c r="H2609" s="416" t="s">
        <v>2221</v>
      </c>
      <c r="I2609" s="417" t="s">
        <v>2231</v>
      </c>
      <c r="J2609" s="416" t="s">
        <v>2231</v>
      </c>
      <c r="K2609" s="418" t="s">
        <v>2232</v>
      </c>
      <c r="L2609" s="416" t="s">
        <v>469</v>
      </c>
      <c r="M2609" s="316" t="s">
        <v>2369</v>
      </c>
      <c r="N2609" s="316" t="s">
        <v>1156</v>
      </c>
      <c r="O2609" s="415" t="s">
        <v>2200</v>
      </c>
      <c r="P2609" s="318" t="s">
        <v>1156</v>
      </c>
      <c r="Q2609" s="293" t="s">
        <v>2201</v>
      </c>
      <c r="R2609" s="293">
        <v>2</v>
      </c>
      <c r="S2609" s="517">
        <v>32099.97</v>
      </c>
      <c r="T2609" s="520" t="e">
        <f>+[1]!Tabla46[[#This Row],[Precio Unitario]]*[1]!Tabla46[[#This Row],[Cantidad de Insumos]]</f>
        <v>#REF!</v>
      </c>
      <c r="U2609" s="414">
        <v>239301</v>
      </c>
      <c r="V2609" s="328" t="s">
        <v>926</v>
      </c>
      <c r="W2609" s="420"/>
    </row>
    <row r="2610" spans="2:23" ht="18.75" hidden="1" customHeight="1" x14ac:dyDescent="0.2">
      <c r="B2610" s="419" t="e">
        <f>IF(Tabla46[[#This Row],[Tipos de Acciones]]="","",CONCATENATE(Tabla46[[#This Row],[POA]],".",Tabla46[[#This Row],[SRS]],".",Tabla46[[#This Row],[AREA]],".",Tabla46[[#This Row],[TIPO]]))</f>
        <v>#REF!</v>
      </c>
      <c r="C2610" s="419" t="e">
        <f>IF(Tabla46[[#This Row],[Tipos de Acciones]]="","",'Formulario PPGR1'!#REF!)</f>
        <v>#REF!</v>
      </c>
      <c r="D2610" s="419" t="e">
        <f>IF(Tabla46[[#This Row],[Tipos de Acciones]]="","",'Formulario PPGR1'!#REF!)</f>
        <v>#REF!</v>
      </c>
      <c r="E2610" s="419" t="e">
        <f>IF(Tabla46[[#This Row],[Tipos de Acciones]]="","",'Formulario PPGR1'!#REF!)</f>
        <v>#REF!</v>
      </c>
      <c r="F2610" s="419" t="e">
        <f>IF(Tabla46[[#This Row],[Tipos de Acciones]]="","",'Formulario PPGR1'!#REF!)</f>
        <v>#REF!</v>
      </c>
      <c r="G2610" s="416" t="s">
        <v>936</v>
      </c>
      <c r="H2610" s="416" t="s">
        <v>2221</v>
      </c>
      <c r="I2610" s="417" t="s">
        <v>2233</v>
      </c>
      <c r="J2610" s="416" t="s">
        <v>2234</v>
      </c>
      <c r="K2610" s="418" t="s">
        <v>2235</v>
      </c>
      <c r="L2610" s="416" t="s">
        <v>469</v>
      </c>
      <c r="M2610" s="316" t="s">
        <v>2369</v>
      </c>
      <c r="N2610" s="316" t="s">
        <v>1156</v>
      </c>
      <c r="O2610" s="415" t="s">
        <v>2200</v>
      </c>
      <c r="P2610" s="318" t="s">
        <v>1156</v>
      </c>
      <c r="Q2610" s="293" t="s">
        <v>2201</v>
      </c>
      <c r="R2610" s="293">
        <v>1</v>
      </c>
      <c r="S2610" s="517">
        <v>8270</v>
      </c>
      <c r="T2610" s="520" t="e">
        <f>+[1]!Tabla46[[#This Row],[Precio Unitario]]*[1]!Tabla46[[#This Row],[Cantidad de Insumos]]</f>
        <v>#REF!</v>
      </c>
      <c r="U2610" s="414">
        <v>239301</v>
      </c>
      <c r="V2610" s="328" t="s">
        <v>926</v>
      </c>
      <c r="W2610" s="420"/>
    </row>
    <row r="2611" spans="2:23" ht="18.75" hidden="1" customHeight="1" x14ac:dyDescent="0.2">
      <c r="B2611" s="419" t="e">
        <f>IF(Tabla46[[#This Row],[Tipos de Acciones]]="","",CONCATENATE(Tabla46[[#This Row],[POA]],".",Tabla46[[#This Row],[SRS]],".",Tabla46[[#This Row],[AREA]],".",Tabla46[[#This Row],[TIPO]]))</f>
        <v>#REF!</v>
      </c>
      <c r="C2611" s="419" t="e">
        <f>IF(Tabla46[[#This Row],[Tipos de Acciones]]="","",'Formulario PPGR1'!#REF!)</f>
        <v>#REF!</v>
      </c>
      <c r="D2611" s="419" t="e">
        <f>IF(Tabla46[[#This Row],[Tipos de Acciones]]="","",'Formulario PPGR1'!#REF!)</f>
        <v>#REF!</v>
      </c>
      <c r="E2611" s="419" t="e">
        <f>IF(Tabla46[[#This Row],[Tipos de Acciones]]="","",'Formulario PPGR1'!#REF!)</f>
        <v>#REF!</v>
      </c>
      <c r="F2611" s="419" t="e">
        <f>IF(Tabla46[[#This Row],[Tipos de Acciones]]="","",'Formulario PPGR1'!#REF!)</f>
        <v>#REF!</v>
      </c>
      <c r="G2611" s="416" t="s">
        <v>936</v>
      </c>
      <c r="H2611" s="416" t="s">
        <v>2221</v>
      </c>
      <c r="I2611" s="417" t="s">
        <v>2241</v>
      </c>
      <c r="J2611" s="416" t="s">
        <v>2241</v>
      </c>
      <c r="K2611" s="418" t="s">
        <v>2242</v>
      </c>
      <c r="L2611" s="416" t="s">
        <v>469</v>
      </c>
      <c r="M2611" s="316" t="s">
        <v>2369</v>
      </c>
      <c r="N2611" s="316" t="s">
        <v>1156</v>
      </c>
      <c r="O2611" s="415" t="s">
        <v>2200</v>
      </c>
      <c r="P2611" s="318" t="s">
        <v>1156</v>
      </c>
      <c r="Q2611" s="293" t="s">
        <v>2201</v>
      </c>
      <c r="R2611" s="293">
        <v>2</v>
      </c>
      <c r="S2611" s="517">
        <v>980</v>
      </c>
      <c r="T2611" s="520" t="e">
        <f>+[1]!Tabla46[[#This Row],[Precio Unitario]]*[1]!Tabla46[[#This Row],[Cantidad de Insumos]]</f>
        <v>#REF!</v>
      </c>
      <c r="U2611" s="414">
        <v>239301</v>
      </c>
      <c r="V2611" s="328" t="s">
        <v>926</v>
      </c>
      <c r="W2611" s="420"/>
    </row>
    <row r="2612" spans="2:23" ht="18.75" hidden="1" customHeight="1" x14ac:dyDescent="0.2">
      <c r="B2612" s="419" t="e">
        <f>IF(Tabla46[[#This Row],[Tipos de Acciones]]="","",CONCATENATE(Tabla46[[#This Row],[POA]],".",Tabla46[[#This Row],[SRS]],".",Tabla46[[#This Row],[AREA]],".",Tabla46[[#This Row],[TIPO]]))</f>
        <v>#REF!</v>
      </c>
      <c r="C2612" s="419" t="e">
        <f>IF(Tabla46[[#This Row],[Tipos de Acciones]]="","",'Formulario PPGR1'!#REF!)</f>
        <v>#REF!</v>
      </c>
      <c r="D2612" s="419" t="e">
        <f>IF(Tabla46[[#This Row],[Tipos de Acciones]]="","",'Formulario PPGR1'!#REF!)</f>
        <v>#REF!</v>
      </c>
      <c r="E2612" s="419" t="e">
        <f>IF(Tabla46[[#This Row],[Tipos de Acciones]]="","",'Formulario PPGR1'!#REF!)</f>
        <v>#REF!</v>
      </c>
      <c r="F2612" s="419" t="e">
        <f>IF(Tabla46[[#This Row],[Tipos de Acciones]]="","",'Formulario PPGR1'!#REF!)</f>
        <v>#REF!</v>
      </c>
      <c r="G2612" s="416" t="s">
        <v>936</v>
      </c>
      <c r="H2612" s="416" t="s">
        <v>2221</v>
      </c>
      <c r="I2612" s="417" t="s">
        <v>2241</v>
      </c>
      <c r="J2612" s="416" t="s">
        <v>2241</v>
      </c>
      <c r="K2612" s="418" t="s">
        <v>2243</v>
      </c>
      <c r="L2612" s="416" t="s">
        <v>469</v>
      </c>
      <c r="M2612" s="316" t="s">
        <v>2369</v>
      </c>
      <c r="N2612" s="316" t="s">
        <v>1156</v>
      </c>
      <c r="O2612" s="415" t="s">
        <v>2200</v>
      </c>
      <c r="P2612" s="318" t="s">
        <v>1156</v>
      </c>
      <c r="Q2612" s="293" t="s">
        <v>2201</v>
      </c>
      <c r="R2612" s="293">
        <v>2</v>
      </c>
      <c r="S2612" s="517">
        <v>3520</v>
      </c>
      <c r="T2612" s="520" t="e">
        <f>+[1]!Tabla46[[#This Row],[Precio Unitario]]*[1]!Tabla46[[#This Row],[Cantidad de Insumos]]</f>
        <v>#REF!</v>
      </c>
      <c r="U2612" s="414">
        <v>239301</v>
      </c>
      <c r="V2612" s="328" t="s">
        <v>926</v>
      </c>
      <c r="W2612" s="420"/>
    </row>
    <row r="2613" spans="2:23" ht="18.75" hidden="1" customHeight="1" x14ac:dyDescent="0.2">
      <c r="B2613" s="419" t="e">
        <f>IF(Tabla46[[#This Row],[Tipos de Acciones]]="","",CONCATENATE(Tabla46[[#This Row],[POA]],".",Tabla46[[#This Row],[SRS]],".",Tabla46[[#This Row],[AREA]],".",Tabla46[[#This Row],[TIPO]]))</f>
        <v>#REF!</v>
      </c>
      <c r="C2613" s="419" t="e">
        <f>IF(Tabla46[[#This Row],[Tipos de Acciones]]="","",'Formulario PPGR1'!#REF!)</f>
        <v>#REF!</v>
      </c>
      <c r="D2613" s="419" t="e">
        <f>IF(Tabla46[[#This Row],[Tipos de Acciones]]="","",'Formulario PPGR1'!#REF!)</f>
        <v>#REF!</v>
      </c>
      <c r="E2613" s="419" t="e">
        <f>IF(Tabla46[[#This Row],[Tipos de Acciones]]="","",'Formulario PPGR1'!#REF!)</f>
        <v>#REF!</v>
      </c>
      <c r="F2613" s="419" t="e">
        <f>IF(Tabla46[[#This Row],[Tipos de Acciones]]="","",'Formulario PPGR1'!#REF!)</f>
        <v>#REF!</v>
      </c>
      <c r="G2613" s="416" t="s">
        <v>936</v>
      </c>
      <c r="H2613" s="416" t="s">
        <v>2221</v>
      </c>
      <c r="I2613" s="417" t="s">
        <v>2236</v>
      </c>
      <c r="J2613" s="416" t="s">
        <v>2236</v>
      </c>
      <c r="K2613" s="418" t="s">
        <v>2239</v>
      </c>
      <c r="L2613" s="416" t="s">
        <v>469</v>
      </c>
      <c r="M2613" s="316" t="s">
        <v>2369</v>
      </c>
      <c r="N2613" s="316" t="s">
        <v>1156</v>
      </c>
      <c r="O2613" s="415" t="s">
        <v>2200</v>
      </c>
      <c r="P2613" s="318" t="s">
        <v>1156</v>
      </c>
      <c r="Q2613" s="293" t="s">
        <v>2201</v>
      </c>
      <c r="R2613" s="293">
        <v>2</v>
      </c>
      <c r="S2613" s="517">
        <v>15733.33</v>
      </c>
      <c r="T2613" s="520" t="e">
        <f>+[1]!Tabla46[[#This Row],[Precio Unitario]]*[1]!Tabla46[[#This Row],[Cantidad de Insumos]]</f>
        <v>#REF!</v>
      </c>
      <c r="U2613" s="414">
        <v>239301</v>
      </c>
      <c r="V2613" s="328" t="s">
        <v>926</v>
      </c>
      <c r="W2613" s="420"/>
    </row>
    <row r="2614" spans="2:23" ht="18.75" hidden="1" customHeight="1" x14ac:dyDescent="0.2">
      <c r="B2614" s="419" t="e">
        <f>IF(Tabla46[[#This Row],[Tipos de Acciones]]="","",CONCATENATE(Tabla46[[#This Row],[POA]],".",Tabla46[[#This Row],[SRS]],".",Tabla46[[#This Row],[AREA]],".",Tabla46[[#This Row],[TIPO]]))</f>
        <v>#REF!</v>
      </c>
      <c r="C2614" s="419" t="e">
        <f>IF(Tabla46[[#This Row],[Tipos de Acciones]]="","",'Formulario PPGR1'!#REF!)</f>
        <v>#REF!</v>
      </c>
      <c r="D2614" s="419" t="e">
        <f>IF(Tabla46[[#This Row],[Tipos de Acciones]]="","",'Formulario PPGR1'!#REF!)</f>
        <v>#REF!</v>
      </c>
      <c r="E2614" s="419" t="e">
        <f>IF(Tabla46[[#This Row],[Tipos de Acciones]]="","",'Formulario PPGR1'!#REF!)</f>
        <v>#REF!</v>
      </c>
      <c r="F2614" s="419" t="e">
        <f>IF(Tabla46[[#This Row],[Tipos de Acciones]]="","",'Formulario PPGR1'!#REF!)</f>
        <v>#REF!</v>
      </c>
      <c r="G2614" s="416" t="s">
        <v>936</v>
      </c>
      <c r="H2614" s="416" t="s">
        <v>2221</v>
      </c>
      <c r="I2614" s="417" t="s">
        <v>2236</v>
      </c>
      <c r="J2614" s="416" t="s">
        <v>2236</v>
      </c>
      <c r="K2614" s="418" t="s">
        <v>2240</v>
      </c>
      <c r="L2614" s="416" t="s">
        <v>469</v>
      </c>
      <c r="M2614" s="316" t="s">
        <v>2369</v>
      </c>
      <c r="N2614" s="316" t="s">
        <v>1156</v>
      </c>
      <c r="O2614" s="415" t="s">
        <v>2200</v>
      </c>
      <c r="P2614" s="318" t="s">
        <v>1156</v>
      </c>
      <c r="Q2614" s="293" t="s">
        <v>2201</v>
      </c>
      <c r="R2614" s="293">
        <v>2</v>
      </c>
      <c r="S2614" s="517">
        <v>4500</v>
      </c>
      <c r="T2614" s="520" t="e">
        <f>+[1]!Tabla46[[#This Row],[Precio Unitario]]*[1]!Tabla46[[#This Row],[Cantidad de Insumos]]</f>
        <v>#REF!</v>
      </c>
      <c r="U2614" s="414">
        <v>239301</v>
      </c>
      <c r="V2614" s="328" t="s">
        <v>926</v>
      </c>
      <c r="W2614" s="420"/>
    </row>
    <row r="2615" spans="2:23" ht="18.75" hidden="1" customHeight="1" x14ac:dyDescent="0.2">
      <c r="B2615" s="419" t="e">
        <f>IF(Tabla46[[#This Row],[Tipos de Acciones]]="","",CONCATENATE(Tabla46[[#This Row],[POA]],".",Tabla46[[#This Row],[SRS]],".",Tabla46[[#This Row],[AREA]],".",Tabla46[[#This Row],[TIPO]]))</f>
        <v>#REF!</v>
      </c>
      <c r="C2615" s="419" t="e">
        <f>IF(Tabla46[[#This Row],[Tipos de Acciones]]="","",'Formulario PPGR1'!#REF!)</f>
        <v>#REF!</v>
      </c>
      <c r="D2615" s="419" t="e">
        <f>IF(Tabla46[[#This Row],[Tipos de Acciones]]="","",'Formulario PPGR1'!#REF!)</f>
        <v>#REF!</v>
      </c>
      <c r="E2615" s="419" t="e">
        <f>IF(Tabla46[[#This Row],[Tipos de Acciones]]="","",'Formulario PPGR1'!#REF!)</f>
        <v>#REF!</v>
      </c>
      <c r="F2615" s="419" t="e">
        <f>IF(Tabla46[[#This Row],[Tipos de Acciones]]="","",'Formulario PPGR1'!#REF!)</f>
        <v>#REF!</v>
      </c>
      <c r="G2615" s="416" t="s">
        <v>936</v>
      </c>
      <c r="H2615" s="416" t="s">
        <v>2209</v>
      </c>
      <c r="I2615" s="417" t="s">
        <v>2200</v>
      </c>
      <c r="J2615" s="416" t="s">
        <v>2248</v>
      </c>
      <c r="K2615" s="418" t="s">
        <v>2248</v>
      </c>
      <c r="L2615" s="416" t="s">
        <v>469</v>
      </c>
      <c r="M2615" s="316" t="s">
        <v>2369</v>
      </c>
      <c r="N2615" s="316" t="s">
        <v>1156</v>
      </c>
      <c r="O2615" s="415" t="s">
        <v>2200</v>
      </c>
      <c r="P2615" s="318" t="s">
        <v>1156</v>
      </c>
      <c r="Q2615" s="293" t="s">
        <v>2201</v>
      </c>
      <c r="R2615" s="293">
        <v>1</v>
      </c>
      <c r="S2615" s="517">
        <v>30000</v>
      </c>
      <c r="T2615" s="520" t="e">
        <f>+[1]!Tabla46[[#This Row],[Precio Unitario]]*[1]!Tabla46[[#This Row],[Cantidad de Insumos]]</f>
        <v>#REF!</v>
      </c>
      <c r="U2615" s="414">
        <v>265801</v>
      </c>
      <c r="V2615" s="328" t="s">
        <v>926</v>
      </c>
      <c r="W2615" s="420"/>
    </row>
    <row r="2616" spans="2:23" ht="18.75" hidden="1" customHeight="1" x14ac:dyDescent="0.2">
      <c r="B2616" s="419" t="e">
        <f>IF(Tabla46[[#This Row],[Tipos de Acciones]]="","",CONCATENATE(Tabla46[[#This Row],[POA]],".",Tabla46[[#This Row],[SRS]],".",Tabla46[[#This Row],[AREA]],".",Tabla46[[#This Row],[TIPO]]))</f>
        <v>#REF!</v>
      </c>
      <c r="C2616" s="419" t="e">
        <f>IF(Tabla46[[#This Row],[Tipos de Acciones]]="","",'Formulario PPGR1'!#REF!)</f>
        <v>#REF!</v>
      </c>
      <c r="D2616" s="419" t="e">
        <f>IF(Tabla46[[#This Row],[Tipos de Acciones]]="","",'Formulario PPGR1'!#REF!)</f>
        <v>#REF!</v>
      </c>
      <c r="E2616" s="419" t="e">
        <f>IF(Tabla46[[#This Row],[Tipos de Acciones]]="","",'Formulario PPGR1'!#REF!)</f>
        <v>#REF!</v>
      </c>
      <c r="F2616" s="419" t="e">
        <f>IF(Tabla46[[#This Row],[Tipos de Acciones]]="","",'Formulario PPGR1'!#REF!)</f>
        <v>#REF!</v>
      </c>
      <c r="G2616" s="416" t="s">
        <v>934</v>
      </c>
      <c r="H2616" s="416" t="s">
        <v>2209</v>
      </c>
      <c r="I2616" s="417" t="s">
        <v>2200</v>
      </c>
      <c r="J2616" s="416" t="s">
        <v>2248</v>
      </c>
      <c r="K2616" s="418" t="s">
        <v>2248</v>
      </c>
      <c r="L2616" s="416" t="s">
        <v>469</v>
      </c>
      <c r="M2616" s="316" t="s">
        <v>2369</v>
      </c>
      <c r="N2616" s="316" t="s">
        <v>1156</v>
      </c>
      <c r="O2616" s="415" t="s">
        <v>2200</v>
      </c>
      <c r="P2616" s="318" t="s">
        <v>1156</v>
      </c>
      <c r="Q2616" s="293" t="s">
        <v>2201</v>
      </c>
      <c r="R2616" s="293">
        <v>3</v>
      </c>
      <c r="S2616" s="517">
        <v>5000</v>
      </c>
      <c r="T2616" s="520" t="e">
        <f>+[1]!Tabla46[[#This Row],[Precio Unitario]]*[1]!Tabla46[[#This Row],[Cantidad de Insumos]]</f>
        <v>#REF!</v>
      </c>
      <c r="U2616" s="414">
        <v>265801</v>
      </c>
      <c r="V2616" s="328" t="s">
        <v>926</v>
      </c>
      <c r="W2616" s="420"/>
    </row>
    <row r="2617" spans="2:23" ht="18.75" hidden="1" customHeight="1" x14ac:dyDescent="0.2">
      <c r="B2617" s="419" t="e">
        <f>IF(Tabla46[[#This Row],[Tipos de Acciones]]="","",CONCATENATE(Tabla46[[#This Row],[POA]],".",Tabla46[[#This Row],[SRS]],".",Tabla46[[#This Row],[AREA]],".",Tabla46[[#This Row],[TIPO]]))</f>
        <v>#REF!</v>
      </c>
      <c r="C2617" s="419" t="e">
        <f>IF(Tabla46[[#This Row],[Tipos de Acciones]]="","",'Formulario PPGR1'!#REF!)</f>
        <v>#REF!</v>
      </c>
      <c r="D2617" s="419" t="e">
        <f>IF(Tabla46[[#This Row],[Tipos de Acciones]]="","",'Formulario PPGR1'!#REF!)</f>
        <v>#REF!</v>
      </c>
      <c r="E2617" s="419" t="e">
        <f>IF(Tabla46[[#This Row],[Tipos de Acciones]]="","",'Formulario PPGR1'!#REF!)</f>
        <v>#REF!</v>
      </c>
      <c r="F2617" s="419" t="e">
        <f>IF(Tabla46[[#This Row],[Tipos de Acciones]]="","",'Formulario PPGR1'!#REF!)</f>
        <v>#REF!</v>
      </c>
      <c r="G2617" s="416" t="s">
        <v>936</v>
      </c>
      <c r="H2617" s="416" t="s">
        <v>2221</v>
      </c>
      <c r="I2617" s="417" t="s">
        <v>2244</v>
      </c>
      <c r="J2617" s="416" t="s">
        <v>2244</v>
      </c>
      <c r="K2617" s="418" t="s">
        <v>2245</v>
      </c>
      <c r="L2617" s="416" t="s">
        <v>469</v>
      </c>
      <c r="M2617" s="316" t="s">
        <v>2369</v>
      </c>
      <c r="N2617" s="316" t="s">
        <v>1156</v>
      </c>
      <c r="O2617" s="415" t="s">
        <v>2200</v>
      </c>
      <c r="P2617" s="318" t="s">
        <v>1156</v>
      </c>
      <c r="Q2617" s="293" t="s">
        <v>2201</v>
      </c>
      <c r="R2617" s="293">
        <v>1</v>
      </c>
      <c r="S2617" s="517">
        <v>14666.65</v>
      </c>
      <c r="T2617" s="520" t="e">
        <f>+[1]!Tabla46[[#This Row],[Precio Unitario]]*[1]!Tabla46[[#This Row],[Cantidad de Insumos]]</f>
        <v>#REF!</v>
      </c>
      <c r="U2617" s="414">
        <v>239601</v>
      </c>
      <c r="V2617" s="328" t="s">
        <v>926</v>
      </c>
      <c r="W2617" s="420"/>
    </row>
    <row r="2618" spans="2:23" ht="18.75" hidden="1" customHeight="1" x14ac:dyDescent="0.2">
      <c r="B2618" s="419" t="e">
        <f>IF(Tabla46[[#This Row],[Tipos de Acciones]]="","",CONCATENATE(Tabla46[[#This Row],[POA]],".",Tabla46[[#This Row],[SRS]],".",Tabla46[[#This Row],[AREA]],".",Tabla46[[#This Row],[TIPO]]))</f>
        <v>#REF!</v>
      </c>
      <c r="C2618" s="419" t="e">
        <f>IF(Tabla46[[#This Row],[Tipos de Acciones]]="","",'Formulario PPGR1'!#REF!)</f>
        <v>#REF!</v>
      </c>
      <c r="D2618" s="419" t="e">
        <f>IF(Tabla46[[#This Row],[Tipos de Acciones]]="","",'Formulario PPGR1'!#REF!)</f>
        <v>#REF!</v>
      </c>
      <c r="E2618" s="419" t="e">
        <f>IF(Tabla46[[#This Row],[Tipos de Acciones]]="","",'Formulario PPGR1'!#REF!)</f>
        <v>#REF!</v>
      </c>
      <c r="F2618" s="419" t="e">
        <f>IF(Tabla46[[#This Row],[Tipos de Acciones]]="","",'Formulario PPGR1'!#REF!)</f>
        <v>#REF!</v>
      </c>
      <c r="G2618" s="416" t="s">
        <v>936</v>
      </c>
      <c r="H2618" s="416" t="s">
        <v>2221</v>
      </c>
      <c r="I2618" s="417" t="s">
        <v>2246</v>
      </c>
      <c r="J2618" s="416" t="s">
        <v>2246</v>
      </c>
      <c r="K2618" s="418" t="s">
        <v>2247</v>
      </c>
      <c r="L2618" s="416" t="s">
        <v>469</v>
      </c>
      <c r="M2618" s="316" t="s">
        <v>2369</v>
      </c>
      <c r="N2618" s="316" t="s">
        <v>1156</v>
      </c>
      <c r="O2618" s="415" t="s">
        <v>2200</v>
      </c>
      <c r="P2618" s="318" t="s">
        <v>1156</v>
      </c>
      <c r="Q2618" s="293" t="s">
        <v>2201</v>
      </c>
      <c r="R2618" s="293">
        <v>1</v>
      </c>
      <c r="S2618" s="517">
        <v>257712</v>
      </c>
      <c r="T2618" s="520" t="e">
        <f>+[1]!Tabla46[[#This Row],[Precio Unitario]]*[1]!Tabla46[[#This Row],[Cantidad de Insumos]]</f>
        <v>#REF!</v>
      </c>
      <c r="U2618" s="414">
        <v>261401</v>
      </c>
      <c r="V2618" s="328" t="s">
        <v>926</v>
      </c>
      <c r="W2618" s="420"/>
    </row>
    <row r="2619" spans="2:23" ht="18.75" hidden="1" customHeight="1" x14ac:dyDescent="0.2">
      <c r="B2619" s="419" t="e">
        <f>IF(Tabla46[[#This Row],[Tipos de Acciones]]="","",CONCATENATE(Tabla46[[#This Row],[POA]],".",Tabla46[[#This Row],[SRS]],".",Tabla46[[#This Row],[AREA]],".",Tabla46[[#This Row],[TIPO]]))</f>
        <v>#REF!</v>
      </c>
      <c r="C2619" s="419" t="e">
        <f>IF(Tabla46[[#This Row],[Tipos de Acciones]]="","",'Formulario PPGR1'!#REF!)</f>
        <v>#REF!</v>
      </c>
      <c r="D2619" s="419" t="e">
        <f>IF(Tabla46[[#This Row],[Tipos de Acciones]]="","",'Formulario PPGR1'!#REF!)</f>
        <v>#REF!</v>
      </c>
      <c r="E2619" s="419" t="e">
        <f>IF(Tabla46[[#This Row],[Tipos de Acciones]]="","",'Formulario PPGR1'!#REF!)</f>
        <v>#REF!</v>
      </c>
      <c r="F2619" s="419" t="e">
        <f>IF(Tabla46[[#This Row],[Tipos de Acciones]]="","",'Formulario PPGR1'!#REF!)</f>
        <v>#REF!</v>
      </c>
      <c r="G2619" s="416" t="s">
        <v>936</v>
      </c>
      <c r="H2619" s="416" t="s">
        <v>2221</v>
      </c>
      <c r="I2619" s="417" t="s">
        <v>2236</v>
      </c>
      <c r="J2619" s="416" t="s">
        <v>2236</v>
      </c>
      <c r="K2619" s="418" t="s">
        <v>2238</v>
      </c>
      <c r="L2619" s="416" t="s">
        <v>469</v>
      </c>
      <c r="M2619" s="316" t="s">
        <v>2369</v>
      </c>
      <c r="N2619" s="316" t="s">
        <v>1156</v>
      </c>
      <c r="O2619" s="415" t="s">
        <v>2200</v>
      </c>
      <c r="P2619" s="318" t="s">
        <v>1156</v>
      </c>
      <c r="Q2619" s="293" t="s">
        <v>2201</v>
      </c>
      <c r="R2619" s="293">
        <v>2</v>
      </c>
      <c r="S2619" s="517">
        <v>4500</v>
      </c>
      <c r="T2619" s="520" t="e">
        <f>+[1]!Tabla46[[#This Row],[Precio Unitario]]*[1]!Tabla46[[#This Row],[Cantidad de Insumos]]</f>
        <v>#REF!</v>
      </c>
      <c r="U2619" s="414">
        <v>239301</v>
      </c>
      <c r="V2619" s="328" t="s">
        <v>926</v>
      </c>
      <c r="W2619" s="420"/>
    </row>
    <row r="2620" spans="2:23" ht="18.75" hidden="1" customHeight="1" x14ac:dyDescent="0.2">
      <c r="B2620" s="419" t="e">
        <f>IF(Tabla46[[#This Row],[Tipos de Acciones]]="","",CONCATENATE(Tabla46[[#This Row],[POA]],".",Tabla46[[#This Row],[SRS]],".",Tabla46[[#This Row],[AREA]],".",Tabla46[[#This Row],[TIPO]]))</f>
        <v>#REF!</v>
      </c>
      <c r="C2620" s="419" t="e">
        <f>IF(Tabla46[[#This Row],[Tipos de Acciones]]="","",'Formulario PPGR1'!#REF!)</f>
        <v>#REF!</v>
      </c>
      <c r="D2620" s="419" t="e">
        <f>IF(Tabla46[[#This Row],[Tipos de Acciones]]="","",'Formulario PPGR1'!#REF!)</f>
        <v>#REF!</v>
      </c>
      <c r="E2620" s="419" t="e">
        <f>IF(Tabla46[[#This Row],[Tipos de Acciones]]="","",'Formulario PPGR1'!#REF!)</f>
        <v>#REF!</v>
      </c>
      <c r="F2620" s="419" t="e">
        <f>IF(Tabla46[[#This Row],[Tipos de Acciones]]="","",'Formulario PPGR1'!#REF!)</f>
        <v>#REF!</v>
      </c>
      <c r="G2620" s="416" t="s">
        <v>936</v>
      </c>
      <c r="H2620" s="416" t="s">
        <v>2221</v>
      </c>
      <c r="I2620" s="417" t="s">
        <v>2227</v>
      </c>
      <c r="J2620" s="416" t="s">
        <v>2227</v>
      </c>
      <c r="K2620" s="418" t="s">
        <v>2228</v>
      </c>
      <c r="L2620" s="416" t="s">
        <v>469</v>
      </c>
      <c r="M2620" s="316" t="s">
        <v>2369</v>
      </c>
      <c r="N2620" s="316" t="s">
        <v>1156</v>
      </c>
      <c r="O2620" s="415" t="s">
        <v>2200</v>
      </c>
      <c r="P2620" s="318" t="s">
        <v>1156</v>
      </c>
      <c r="Q2620" s="293" t="s">
        <v>2201</v>
      </c>
      <c r="R2620" s="293">
        <v>1</v>
      </c>
      <c r="S2620" s="517">
        <v>12836.04</v>
      </c>
      <c r="T2620" s="520" t="e">
        <f>+[1]!Tabla46[[#This Row],[Precio Unitario]]*[1]!Tabla46[[#This Row],[Cantidad de Insumos]]</f>
        <v>#REF!</v>
      </c>
      <c r="U2620" s="414">
        <v>239301</v>
      </c>
      <c r="V2620" s="328" t="s">
        <v>926</v>
      </c>
      <c r="W2620" s="420"/>
    </row>
    <row r="2621" spans="2:23" ht="18.75" customHeight="1" x14ac:dyDescent="0.2">
      <c r="B2621" s="419" t="e">
        <f>IF(Tabla46[[#This Row],[Tipos de Acciones]]="","",CONCATENATE(Tabla46[[#This Row],[POA]],".",Tabla46[[#This Row],[SRS]],".",Tabla46[[#This Row],[AREA]],".",Tabla46[[#This Row],[TIPO]]))</f>
        <v>#REF!</v>
      </c>
      <c r="C2621" s="419" t="e">
        <f>IF(Tabla46[[#This Row],[Tipos de Acciones]]="","",'Formulario PPGR1'!#REF!)</f>
        <v>#REF!</v>
      </c>
      <c r="D2621" s="419" t="e">
        <f>IF(Tabla46[[#This Row],[Tipos de Acciones]]="","",'Formulario PPGR1'!#REF!)</f>
        <v>#REF!</v>
      </c>
      <c r="E2621" s="419" t="e">
        <f>IF(Tabla46[[#This Row],[Tipos de Acciones]]="","",'Formulario PPGR1'!#REF!)</f>
        <v>#REF!</v>
      </c>
      <c r="F2621" s="419" t="e">
        <f>IF(Tabla46[[#This Row],[Tipos de Acciones]]="","",'Formulario PPGR1'!#REF!)</f>
        <v>#REF!</v>
      </c>
      <c r="G2621" s="416" t="s">
        <v>936</v>
      </c>
      <c r="H2621" s="416" t="s">
        <v>2221</v>
      </c>
      <c r="I2621" s="417" t="s">
        <v>2229</v>
      </c>
      <c r="J2621" s="416" t="s">
        <v>2229</v>
      </c>
      <c r="K2621" s="418" t="s">
        <v>2230</v>
      </c>
      <c r="L2621" s="416" t="s">
        <v>469</v>
      </c>
      <c r="M2621" s="316" t="s">
        <v>2369</v>
      </c>
      <c r="N2621" s="316" t="s">
        <v>1156</v>
      </c>
      <c r="O2621" s="415" t="s">
        <v>2200</v>
      </c>
      <c r="P2621" s="318" t="s">
        <v>1156</v>
      </c>
      <c r="Q2621" s="293" t="s">
        <v>2201</v>
      </c>
      <c r="R2621" s="293">
        <v>1</v>
      </c>
      <c r="S2621" s="517">
        <v>180000</v>
      </c>
      <c r="T2621" s="520" t="e">
        <f>+[1]!Tabla46[[#This Row],[Precio Unitario]]*[1]!Tabla46[[#This Row],[Cantidad de Insumos]]</f>
        <v>#REF!</v>
      </c>
      <c r="U2621" s="414">
        <v>263101</v>
      </c>
      <c r="V2621" s="328" t="s">
        <v>926</v>
      </c>
      <c r="W2621" s="420"/>
    </row>
    <row r="2622" spans="2:23" ht="18.75" hidden="1" customHeight="1" x14ac:dyDescent="0.2">
      <c r="B2622" s="419" t="e">
        <f>IF(Tabla46[[#This Row],[Tipos de Acciones]]="","",CONCATENATE(Tabla46[[#This Row],[POA]],".",Tabla46[[#This Row],[SRS]],".",Tabla46[[#This Row],[AREA]],".",Tabla46[[#This Row],[TIPO]]))</f>
        <v>#REF!</v>
      </c>
      <c r="C2622" s="419" t="e">
        <f>IF(Tabla46[[#This Row],[Tipos de Acciones]]="","",'Formulario PPGR1'!#REF!)</f>
        <v>#REF!</v>
      </c>
      <c r="D2622" s="419" t="e">
        <f>IF(Tabla46[[#This Row],[Tipos de Acciones]]="","",'Formulario PPGR1'!#REF!)</f>
        <v>#REF!</v>
      </c>
      <c r="E2622" s="419" t="e">
        <f>IF(Tabla46[[#This Row],[Tipos de Acciones]]="","",'Formulario PPGR1'!#REF!)</f>
        <v>#REF!</v>
      </c>
      <c r="F2622" s="419" t="e">
        <f>IF(Tabla46[[#This Row],[Tipos de Acciones]]="","",'Formulario PPGR1'!#REF!)</f>
        <v>#REF!</v>
      </c>
      <c r="G2622" s="416" t="s">
        <v>934</v>
      </c>
      <c r="H2622" s="416" t="s">
        <v>2206</v>
      </c>
      <c r="I2622" s="417" t="s">
        <v>2212</v>
      </c>
      <c r="J2622" s="416" t="s">
        <v>2212</v>
      </c>
      <c r="K2622" s="418" t="s">
        <v>2213</v>
      </c>
      <c r="L2622" s="416" t="s">
        <v>469</v>
      </c>
      <c r="M2622" s="316" t="s">
        <v>2369</v>
      </c>
      <c r="N2622" s="316" t="s">
        <v>1156</v>
      </c>
      <c r="O2622" s="415" t="s">
        <v>2200</v>
      </c>
      <c r="P2622" s="318" t="s">
        <v>1156</v>
      </c>
      <c r="Q2622" s="293" t="s">
        <v>2201</v>
      </c>
      <c r="R2622" s="293">
        <v>3</v>
      </c>
      <c r="S2622" s="517">
        <v>5000</v>
      </c>
      <c r="T2622" s="520" t="e">
        <f>+[1]!Tabla46[[#This Row],[Precio Unitario]]*[1]!Tabla46[[#This Row],[Cantidad de Insumos]]</f>
        <v>#REF!</v>
      </c>
      <c r="U2622" s="414">
        <v>261301</v>
      </c>
      <c r="V2622" s="328" t="s">
        <v>926</v>
      </c>
      <c r="W2622" s="420"/>
    </row>
    <row r="2623" spans="2:23" ht="18.75" hidden="1" customHeight="1" x14ac:dyDescent="0.2">
      <c r="B2623" s="419" t="e">
        <f>IF(Tabla46[[#This Row],[Tipos de Acciones]]="","",CONCATENATE(Tabla46[[#This Row],[POA]],".",Tabla46[[#This Row],[SRS]],".",Tabla46[[#This Row],[AREA]],".",Tabla46[[#This Row],[TIPO]]))</f>
        <v>#REF!</v>
      </c>
      <c r="C2623" s="419" t="e">
        <f>IF(Tabla46[[#This Row],[Tipos de Acciones]]="","",'Formulario PPGR1'!#REF!)</f>
        <v>#REF!</v>
      </c>
      <c r="D2623" s="419" t="e">
        <f>IF(Tabla46[[#This Row],[Tipos de Acciones]]="","",'Formulario PPGR1'!#REF!)</f>
        <v>#REF!</v>
      </c>
      <c r="E2623" s="419" t="e">
        <f>IF(Tabla46[[#This Row],[Tipos de Acciones]]="","",'Formulario PPGR1'!#REF!)</f>
        <v>#REF!</v>
      </c>
      <c r="F2623" s="419" t="e">
        <f>IF(Tabla46[[#This Row],[Tipos de Acciones]]="","",'Formulario PPGR1'!#REF!)</f>
        <v>#REF!</v>
      </c>
      <c r="G2623" s="416" t="s">
        <v>936</v>
      </c>
      <c r="H2623" s="416" t="s">
        <v>2215</v>
      </c>
      <c r="I2623" s="417" t="s">
        <v>2216</v>
      </c>
      <c r="J2623" s="416" t="s">
        <v>2216</v>
      </c>
      <c r="K2623" s="418" t="s">
        <v>2217</v>
      </c>
      <c r="L2623" s="416" t="s">
        <v>469</v>
      </c>
      <c r="M2623" s="316" t="s">
        <v>2369</v>
      </c>
      <c r="N2623" s="316" t="s">
        <v>1156</v>
      </c>
      <c r="O2623" s="415" t="s">
        <v>2200</v>
      </c>
      <c r="P2623" s="318" t="s">
        <v>1156</v>
      </c>
      <c r="Q2623" s="293" t="s">
        <v>2201</v>
      </c>
      <c r="R2623" s="293">
        <v>1</v>
      </c>
      <c r="S2623" s="517">
        <v>15000</v>
      </c>
      <c r="T2623" s="520" t="e">
        <f>+[1]!Tabla46[[#This Row],[Precio Unitario]]*[1]!Tabla46[[#This Row],[Cantidad de Insumos]]</f>
        <v>#REF!</v>
      </c>
      <c r="U2623" s="414">
        <v>239601</v>
      </c>
      <c r="V2623" s="328" t="s">
        <v>926</v>
      </c>
      <c r="W2623" s="420"/>
    </row>
    <row r="2624" spans="2:23" ht="18.75" hidden="1" customHeight="1" x14ac:dyDescent="0.2">
      <c r="B2624" s="419" t="e">
        <f>IF(Tabla46[[#This Row],[Tipos de Acciones]]="","",CONCATENATE(Tabla46[[#This Row],[POA]],".",Tabla46[[#This Row],[SRS]],".",Tabla46[[#This Row],[AREA]],".",Tabla46[[#This Row],[TIPO]]))</f>
        <v>#REF!</v>
      </c>
      <c r="C2624" s="419" t="e">
        <f>IF(Tabla46[[#This Row],[Tipos de Acciones]]="","",'Formulario PPGR1'!#REF!)</f>
        <v>#REF!</v>
      </c>
      <c r="D2624" s="419" t="e">
        <f>IF(Tabla46[[#This Row],[Tipos de Acciones]]="","",'Formulario PPGR1'!#REF!)</f>
        <v>#REF!</v>
      </c>
      <c r="E2624" s="419" t="e">
        <f>IF(Tabla46[[#This Row],[Tipos de Acciones]]="","",'Formulario PPGR1'!#REF!)</f>
        <v>#REF!</v>
      </c>
      <c r="F2624" s="419" t="e">
        <f>IF(Tabla46[[#This Row],[Tipos de Acciones]]="","",'Formulario PPGR1'!#REF!)</f>
        <v>#REF!</v>
      </c>
      <c r="G2624" s="416" t="s">
        <v>936</v>
      </c>
      <c r="H2624" s="416" t="s">
        <v>2221</v>
      </c>
      <c r="I2624" s="417" t="s">
        <v>2236</v>
      </c>
      <c r="J2624" s="416" t="s">
        <v>2236</v>
      </c>
      <c r="K2624" s="418" t="s">
        <v>2240</v>
      </c>
      <c r="L2624" s="416" t="s">
        <v>469</v>
      </c>
      <c r="M2624" s="316" t="s">
        <v>2370</v>
      </c>
      <c r="N2624" s="316" t="s">
        <v>1156</v>
      </c>
      <c r="O2624" s="415" t="s">
        <v>2200</v>
      </c>
      <c r="P2624" s="318" t="s">
        <v>1156</v>
      </c>
      <c r="Q2624" s="293" t="s">
        <v>2201</v>
      </c>
      <c r="R2624" s="293">
        <v>2</v>
      </c>
      <c r="S2624" s="517">
        <v>4500</v>
      </c>
      <c r="T2624" s="520" t="e">
        <f>+[1]!Tabla46[[#This Row],[Precio Unitario]]*[1]!Tabla46[[#This Row],[Cantidad de Insumos]]</f>
        <v>#REF!</v>
      </c>
      <c r="U2624" s="414">
        <v>239301</v>
      </c>
      <c r="V2624" s="328" t="s">
        <v>926</v>
      </c>
      <c r="W2624" s="420"/>
    </row>
    <row r="2625" spans="2:23" ht="18.75" hidden="1" customHeight="1" x14ac:dyDescent="0.2">
      <c r="B2625" s="419" t="e">
        <f>IF(Tabla46[[#This Row],[Tipos de Acciones]]="","",CONCATENATE(Tabla46[[#This Row],[POA]],".",Tabla46[[#This Row],[SRS]],".",Tabla46[[#This Row],[AREA]],".",Tabla46[[#This Row],[TIPO]]))</f>
        <v>#REF!</v>
      </c>
      <c r="C2625" s="419" t="e">
        <f>IF(Tabla46[[#This Row],[Tipos de Acciones]]="","",'Formulario PPGR1'!#REF!)</f>
        <v>#REF!</v>
      </c>
      <c r="D2625" s="419" t="e">
        <f>IF(Tabla46[[#This Row],[Tipos de Acciones]]="","",'Formulario PPGR1'!#REF!)</f>
        <v>#REF!</v>
      </c>
      <c r="E2625" s="419" t="e">
        <f>IF(Tabla46[[#This Row],[Tipos de Acciones]]="","",'Formulario PPGR1'!#REF!)</f>
        <v>#REF!</v>
      </c>
      <c r="F2625" s="419" t="e">
        <f>IF(Tabla46[[#This Row],[Tipos de Acciones]]="","",'Formulario PPGR1'!#REF!)</f>
        <v>#REF!</v>
      </c>
      <c r="G2625" s="416" t="s">
        <v>936</v>
      </c>
      <c r="H2625" s="416" t="s">
        <v>2221</v>
      </c>
      <c r="I2625" s="417" t="s">
        <v>2241</v>
      </c>
      <c r="J2625" s="416" t="s">
        <v>2241</v>
      </c>
      <c r="K2625" s="418" t="s">
        <v>2242</v>
      </c>
      <c r="L2625" s="416" t="s">
        <v>469</v>
      </c>
      <c r="M2625" s="316" t="s">
        <v>2370</v>
      </c>
      <c r="N2625" s="316" t="s">
        <v>1156</v>
      </c>
      <c r="O2625" s="415" t="s">
        <v>2200</v>
      </c>
      <c r="P2625" s="318" t="s">
        <v>1156</v>
      </c>
      <c r="Q2625" s="293" t="s">
        <v>2201</v>
      </c>
      <c r="R2625" s="293">
        <v>2</v>
      </c>
      <c r="S2625" s="517">
        <v>980</v>
      </c>
      <c r="T2625" s="520" t="e">
        <f>+[1]!Tabla46[[#This Row],[Precio Unitario]]*[1]!Tabla46[[#This Row],[Cantidad de Insumos]]</f>
        <v>#REF!</v>
      </c>
      <c r="U2625" s="414">
        <v>239301</v>
      </c>
      <c r="V2625" s="328" t="s">
        <v>926</v>
      </c>
      <c r="W2625" s="420"/>
    </row>
    <row r="2626" spans="2:23" ht="18.75" hidden="1" customHeight="1" x14ac:dyDescent="0.2">
      <c r="B2626" s="419" t="e">
        <f>IF(Tabla46[[#This Row],[Tipos de Acciones]]="","",CONCATENATE(Tabla46[[#This Row],[POA]],".",Tabla46[[#This Row],[SRS]],".",Tabla46[[#This Row],[AREA]],".",Tabla46[[#This Row],[TIPO]]))</f>
        <v>#REF!</v>
      </c>
      <c r="C2626" s="419" t="e">
        <f>IF(Tabla46[[#This Row],[Tipos de Acciones]]="","",'Formulario PPGR1'!#REF!)</f>
        <v>#REF!</v>
      </c>
      <c r="D2626" s="419" t="e">
        <f>IF(Tabla46[[#This Row],[Tipos de Acciones]]="","",'Formulario PPGR1'!#REF!)</f>
        <v>#REF!</v>
      </c>
      <c r="E2626" s="419" t="e">
        <f>IF(Tabla46[[#This Row],[Tipos de Acciones]]="","",'Formulario PPGR1'!#REF!)</f>
        <v>#REF!</v>
      </c>
      <c r="F2626" s="419" t="e">
        <f>IF(Tabla46[[#This Row],[Tipos de Acciones]]="","",'Formulario PPGR1'!#REF!)</f>
        <v>#REF!</v>
      </c>
      <c r="G2626" s="416" t="s">
        <v>936</v>
      </c>
      <c r="H2626" s="416" t="s">
        <v>2221</v>
      </c>
      <c r="I2626" s="417" t="s">
        <v>2241</v>
      </c>
      <c r="J2626" s="416" t="s">
        <v>2241</v>
      </c>
      <c r="K2626" s="418" t="s">
        <v>2243</v>
      </c>
      <c r="L2626" s="416" t="s">
        <v>469</v>
      </c>
      <c r="M2626" s="316" t="s">
        <v>2370</v>
      </c>
      <c r="N2626" s="316" t="s">
        <v>1156</v>
      </c>
      <c r="O2626" s="415" t="s">
        <v>2200</v>
      </c>
      <c r="P2626" s="318" t="s">
        <v>1156</v>
      </c>
      <c r="Q2626" s="293" t="s">
        <v>2201</v>
      </c>
      <c r="R2626" s="293">
        <v>2</v>
      </c>
      <c r="S2626" s="517">
        <v>3520</v>
      </c>
      <c r="T2626" s="520" t="e">
        <f>+[1]!Tabla46[[#This Row],[Precio Unitario]]*[1]!Tabla46[[#This Row],[Cantidad de Insumos]]</f>
        <v>#REF!</v>
      </c>
      <c r="U2626" s="414">
        <v>239301</v>
      </c>
      <c r="V2626" s="328" t="s">
        <v>926</v>
      </c>
      <c r="W2626" s="420"/>
    </row>
    <row r="2627" spans="2:23" ht="18.75" hidden="1" customHeight="1" x14ac:dyDescent="0.2">
      <c r="B2627" s="419" t="e">
        <f>IF(Tabla46[[#This Row],[Tipos de Acciones]]="","",CONCATENATE(Tabla46[[#This Row],[POA]],".",Tabla46[[#This Row],[SRS]],".",Tabla46[[#This Row],[AREA]],".",Tabla46[[#This Row],[TIPO]]))</f>
        <v>#REF!</v>
      </c>
      <c r="C2627" s="419" t="e">
        <f>IF(Tabla46[[#This Row],[Tipos de Acciones]]="","",'Formulario PPGR1'!#REF!)</f>
        <v>#REF!</v>
      </c>
      <c r="D2627" s="419" t="e">
        <f>IF(Tabla46[[#This Row],[Tipos de Acciones]]="","",'Formulario PPGR1'!#REF!)</f>
        <v>#REF!</v>
      </c>
      <c r="E2627" s="419" t="e">
        <f>IF(Tabla46[[#This Row],[Tipos de Acciones]]="","",'Formulario PPGR1'!#REF!)</f>
        <v>#REF!</v>
      </c>
      <c r="F2627" s="419" t="e">
        <f>IF(Tabla46[[#This Row],[Tipos de Acciones]]="","",'Formulario PPGR1'!#REF!)</f>
        <v>#REF!</v>
      </c>
      <c r="G2627" s="416" t="s">
        <v>936</v>
      </c>
      <c r="H2627" s="416" t="s">
        <v>2221</v>
      </c>
      <c r="I2627" s="417" t="s">
        <v>2244</v>
      </c>
      <c r="J2627" s="416" t="s">
        <v>2244</v>
      </c>
      <c r="K2627" s="418" t="s">
        <v>2245</v>
      </c>
      <c r="L2627" s="416" t="s">
        <v>469</v>
      </c>
      <c r="M2627" s="316" t="s">
        <v>2370</v>
      </c>
      <c r="N2627" s="316" t="s">
        <v>1156</v>
      </c>
      <c r="O2627" s="415" t="s">
        <v>2200</v>
      </c>
      <c r="P2627" s="318" t="s">
        <v>1156</v>
      </c>
      <c r="Q2627" s="293" t="s">
        <v>2201</v>
      </c>
      <c r="R2627" s="293">
        <v>1</v>
      </c>
      <c r="S2627" s="517">
        <v>14666.65</v>
      </c>
      <c r="T2627" s="520" t="e">
        <f>+[1]!Tabla46[[#This Row],[Precio Unitario]]*[1]!Tabla46[[#This Row],[Cantidad de Insumos]]</f>
        <v>#REF!</v>
      </c>
      <c r="U2627" s="414">
        <v>239601</v>
      </c>
      <c r="V2627" s="328" t="s">
        <v>926</v>
      </c>
      <c r="W2627" s="420"/>
    </row>
    <row r="2628" spans="2:23" ht="18.75" hidden="1" customHeight="1" x14ac:dyDescent="0.2">
      <c r="B2628" s="419" t="e">
        <f>IF(Tabla46[[#This Row],[Tipos de Acciones]]="","",CONCATENATE(Tabla46[[#This Row],[POA]],".",Tabla46[[#This Row],[SRS]],".",Tabla46[[#This Row],[AREA]],".",Tabla46[[#This Row],[TIPO]]))</f>
        <v>#REF!</v>
      </c>
      <c r="C2628" s="419" t="e">
        <f>IF(Tabla46[[#This Row],[Tipos de Acciones]]="","",'Formulario PPGR1'!#REF!)</f>
        <v>#REF!</v>
      </c>
      <c r="D2628" s="419" t="e">
        <f>IF(Tabla46[[#This Row],[Tipos de Acciones]]="","",'Formulario PPGR1'!#REF!)</f>
        <v>#REF!</v>
      </c>
      <c r="E2628" s="419" t="e">
        <f>IF(Tabla46[[#This Row],[Tipos de Acciones]]="","",'Formulario PPGR1'!#REF!)</f>
        <v>#REF!</v>
      </c>
      <c r="F2628" s="419" t="e">
        <f>IF(Tabla46[[#This Row],[Tipos de Acciones]]="","",'Formulario PPGR1'!#REF!)</f>
        <v>#REF!</v>
      </c>
      <c r="G2628" s="416" t="s">
        <v>936</v>
      </c>
      <c r="H2628" s="416" t="s">
        <v>2221</v>
      </c>
      <c r="I2628" s="417" t="s">
        <v>2246</v>
      </c>
      <c r="J2628" s="416" t="s">
        <v>2246</v>
      </c>
      <c r="K2628" s="418" t="s">
        <v>2247</v>
      </c>
      <c r="L2628" s="416" t="s">
        <v>469</v>
      </c>
      <c r="M2628" s="316" t="s">
        <v>2370</v>
      </c>
      <c r="N2628" s="316" t="s">
        <v>1156</v>
      </c>
      <c r="O2628" s="415" t="s">
        <v>2200</v>
      </c>
      <c r="P2628" s="318" t="s">
        <v>1156</v>
      </c>
      <c r="Q2628" s="293" t="s">
        <v>2201</v>
      </c>
      <c r="R2628" s="293">
        <v>1</v>
      </c>
      <c r="S2628" s="517">
        <v>257712</v>
      </c>
      <c r="T2628" s="520" t="e">
        <f>+[1]!Tabla46[[#This Row],[Precio Unitario]]*[1]!Tabla46[[#This Row],[Cantidad de Insumos]]</f>
        <v>#REF!</v>
      </c>
      <c r="U2628" s="414">
        <v>261401</v>
      </c>
      <c r="V2628" s="328" t="s">
        <v>926</v>
      </c>
      <c r="W2628" s="420"/>
    </row>
    <row r="2629" spans="2:23" ht="18.75" hidden="1" customHeight="1" x14ac:dyDescent="0.2">
      <c r="B2629" s="419" t="e">
        <f>IF(Tabla46[[#This Row],[Tipos de Acciones]]="","",CONCATENATE(Tabla46[[#This Row],[POA]],".",Tabla46[[#This Row],[SRS]],".",Tabla46[[#This Row],[AREA]],".",Tabla46[[#This Row],[TIPO]]))</f>
        <v>#REF!</v>
      </c>
      <c r="C2629" s="419" t="e">
        <f>IF(Tabla46[[#This Row],[Tipos de Acciones]]="","",'Formulario PPGR1'!#REF!)</f>
        <v>#REF!</v>
      </c>
      <c r="D2629" s="419" t="e">
        <f>IF(Tabla46[[#This Row],[Tipos de Acciones]]="","",'Formulario PPGR1'!#REF!)</f>
        <v>#REF!</v>
      </c>
      <c r="E2629" s="419" t="e">
        <f>IF(Tabla46[[#This Row],[Tipos de Acciones]]="","",'Formulario PPGR1'!#REF!)</f>
        <v>#REF!</v>
      </c>
      <c r="F2629" s="419" t="e">
        <f>IF(Tabla46[[#This Row],[Tipos de Acciones]]="","",'Formulario PPGR1'!#REF!)</f>
        <v>#REF!</v>
      </c>
      <c r="G2629" s="416" t="s">
        <v>936</v>
      </c>
      <c r="H2629" s="416" t="s">
        <v>2209</v>
      </c>
      <c r="I2629" s="417" t="s">
        <v>2200</v>
      </c>
      <c r="J2629" s="416" t="s">
        <v>2248</v>
      </c>
      <c r="K2629" s="418" t="s">
        <v>2248</v>
      </c>
      <c r="L2629" s="416" t="s">
        <v>469</v>
      </c>
      <c r="M2629" s="316" t="s">
        <v>2370</v>
      </c>
      <c r="N2629" s="316" t="s">
        <v>1156</v>
      </c>
      <c r="O2629" s="415" t="s">
        <v>2200</v>
      </c>
      <c r="P2629" s="318" t="s">
        <v>1156</v>
      </c>
      <c r="Q2629" s="293" t="s">
        <v>2201</v>
      </c>
      <c r="R2629" s="293">
        <v>1</v>
      </c>
      <c r="S2629" s="517">
        <v>30000</v>
      </c>
      <c r="T2629" s="520" t="e">
        <f>+[1]!Tabla46[[#This Row],[Precio Unitario]]*[1]!Tabla46[[#This Row],[Cantidad de Insumos]]</f>
        <v>#REF!</v>
      </c>
      <c r="U2629" s="414">
        <v>265801</v>
      </c>
      <c r="V2629" s="328" t="s">
        <v>926</v>
      </c>
      <c r="W2629" s="420"/>
    </row>
    <row r="2630" spans="2:23" ht="18.75" hidden="1" customHeight="1" x14ac:dyDescent="0.2">
      <c r="B2630" s="419" t="e">
        <f>IF(Tabla46[[#This Row],[Tipos de Acciones]]="","",CONCATENATE(Tabla46[[#This Row],[POA]],".",Tabla46[[#This Row],[SRS]],".",Tabla46[[#This Row],[AREA]],".",Tabla46[[#This Row],[TIPO]]))</f>
        <v>#REF!</v>
      </c>
      <c r="C2630" s="419" t="e">
        <f>IF(Tabla46[[#This Row],[Tipos de Acciones]]="","",'Formulario PPGR1'!#REF!)</f>
        <v>#REF!</v>
      </c>
      <c r="D2630" s="419" t="e">
        <f>IF(Tabla46[[#This Row],[Tipos de Acciones]]="","",'Formulario PPGR1'!#REF!)</f>
        <v>#REF!</v>
      </c>
      <c r="E2630" s="419" t="e">
        <f>IF(Tabla46[[#This Row],[Tipos de Acciones]]="","",'Formulario PPGR1'!#REF!)</f>
        <v>#REF!</v>
      </c>
      <c r="F2630" s="419" t="e">
        <f>IF(Tabla46[[#This Row],[Tipos de Acciones]]="","",'Formulario PPGR1'!#REF!)</f>
        <v>#REF!</v>
      </c>
      <c r="G2630" s="416" t="s">
        <v>934</v>
      </c>
      <c r="H2630" s="416" t="s">
        <v>2209</v>
      </c>
      <c r="I2630" s="417" t="s">
        <v>2200</v>
      </c>
      <c r="J2630" s="416" t="s">
        <v>2248</v>
      </c>
      <c r="K2630" s="418" t="s">
        <v>2248</v>
      </c>
      <c r="L2630" s="416" t="s">
        <v>469</v>
      </c>
      <c r="M2630" s="316" t="s">
        <v>2370</v>
      </c>
      <c r="N2630" s="316" t="s">
        <v>1156</v>
      </c>
      <c r="O2630" s="415" t="s">
        <v>2200</v>
      </c>
      <c r="P2630" s="318" t="s">
        <v>1156</v>
      </c>
      <c r="Q2630" s="293" t="s">
        <v>2201</v>
      </c>
      <c r="R2630" s="293">
        <v>3</v>
      </c>
      <c r="S2630" s="517">
        <v>5000</v>
      </c>
      <c r="T2630" s="520" t="e">
        <f>+[1]!Tabla46[[#This Row],[Precio Unitario]]*[1]!Tabla46[[#This Row],[Cantidad de Insumos]]</f>
        <v>#REF!</v>
      </c>
      <c r="U2630" s="414">
        <v>265801</v>
      </c>
      <c r="V2630" s="328" t="s">
        <v>926</v>
      </c>
      <c r="W2630" s="420"/>
    </row>
    <row r="2631" spans="2:23" ht="18.75" hidden="1" customHeight="1" x14ac:dyDescent="0.2">
      <c r="B2631" s="419" t="e">
        <f>IF(Tabla46[[#This Row],[Tipos de Acciones]]="","",CONCATENATE(Tabla46[[#This Row],[POA]],".",Tabla46[[#This Row],[SRS]],".",Tabla46[[#This Row],[AREA]],".",Tabla46[[#This Row],[TIPO]]))</f>
        <v>#REF!</v>
      </c>
      <c r="C2631" s="419" t="e">
        <f>IF(Tabla46[[#This Row],[Tipos de Acciones]]="","",'Formulario PPGR1'!#REF!)</f>
        <v>#REF!</v>
      </c>
      <c r="D2631" s="419" t="e">
        <f>IF(Tabla46[[#This Row],[Tipos de Acciones]]="","",'Formulario PPGR1'!#REF!)</f>
        <v>#REF!</v>
      </c>
      <c r="E2631" s="419" t="e">
        <f>IF(Tabla46[[#This Row],[Tipos de Acciones]]="","",'Formulario PPGR1'!#REF!)</f>
        <v>#REF!</v>
      </c>
      <c r="F2631" s="419" t="e">
        <f>IF(Tabla46[[#This Row],[Tipos de Acciones]]="","",'Formulario PPGR1'!#REF!)</f>
        <v>#REF!</v>
      </c>
      <c r="G2631" s="416" t="s">
        <v>936</v>
      </c>
      <c r="H2631" s="416" t="s">
        <v>2221</v>
      </c>
      <c r="I2631" s="417" t="s">
        <v>2233</v>
      </c>
      <c r="J2631" s="416" t="s">
        <v>2234</v>
      </c>
      <c r="K2631" s="418" t="s">
        <v>2235</v>
      </c>
      <c r="L2631" s="416" t="s">
        <v>469</v>
      </c>
      <c r="M2631" s="316" t="s">
        <v>2370</v>
      </c>
      <c r="N2631" s="316" t="s">
        <v>1156</v>
      </c>
      <c r="O2631" s="415" t="s">
        <v>2200</v>
      </c>
      <c r="P2631" s="318" t="s">
        <v>1156</v>
      </c>
      <c r="Q2631" s="293" t="s">
        <v>2201</v>
      </c>
      <c r="R2631" s="293">
        <v>1</v>
      </c>
      <c r="S2631" s="517">
        <v>8270</v>
      </c>
      <c r="T2631" s="520" t="e">
        <f>+[1]!Tabla46[[#This Row],[Precio Unitario]]*[1]!Tabla46[[#This Row],[Cantidad de Insumos]]</f>
        <v>#REF!</v>
      </c>
      <c r="U2631" s="414">
        <v>239301</v>
      </c>
      <c r="V2631" s="328" t="s">
        <v>926</v>
      </c>
      <c r="W2631" s="420"/>
    </row>
    <row r="2632" spans="2:23" ht="18.75" hidden="1" customHeight="1" x14ac:dyDescent="0.2">
      <c r="B2632" s="419" t="e">
        <f>IF(Tabla46[[#This Row],[Tipos de Acciones]]="","",CONCATENATE(Tabla46[[#This Row],[POA]],".",Tabla46[[#This Row],[SRS]],".",Tabla46[[#This Row],[AREA]],".",Tabla46[[#This Row],[TIPO]]))</f>
        <v>#REF!</v>
      </c>
      <c r="C2632" s="419" t="e">
        <f>IF(Tabla46[[#This Row],[Tipos de Acciones]]="","",'Formulario PPGR1'!#REF!)</f>
        <v>#REF!</v>
      </c>
      <c r="D2632" s="419" t="e">
        <f>IF(Tabla46[[#This Row],[Tipos de Acciones]]="","",'Formulario PPGR1'!#REF!)</f>
        <v>#REF!</v>
      </c>
      <c r="E2632" s="419" t="e">
        <f>IF(Tabla46[[#This Row],[Tipos de Acciones]]="","",'Formulario PPGR1'!#REF!)</f>
        <v>#REF!</v>
      </c>
      <c r="F2632" s="419" t="e">
        <f>IF(Tabla46[[#This Row],[Tipos de Acciones]]="","",'Formulario PPGR1'!#REF!)</f>
        <v>#REF!</v>
      </c>
      <c r="G2632" s="416" t="s">
        <v>936</v>
      </c>
      <c r="H2632" s="416" t="s">
        <v>2221</v>
      </c>
      <c r="I2632" s="417" t="s">
        <v>2233</v>
      </c>
      <c r="J2632" s="416" t="s">
        <v>2234</v>
      </c>
      <c r="K2632" s="418" t="s">
        <v>2251</v>
      </c>
      <c r="L2632" s="416" t="s">
        <v>469</v>
      </c>
      <c r="M2632" s="316" t="s">
        <v>2370</v>
      </c>
      <c r="N2632" s="316" t="s">
        <v>1156</v>
      </c>
      <c r="O2632" s="415" t="s">
        <v>2200</v>
      </c>
      <c r="P2632" s="318" t="s">
        <v>1156</v>
      </c>
      <c r="Q2632" s="293" t="s">
        <v>2201</v>
      </c>
      <c r="R2632" s="293">
        <v>1</v>
      </c>
      <c r="S2632" s="517">
        <v>8270</v>
      </c>
      <c r="T2632" s="520" t="e">
        <f>+[1]!Tabla46[[#This Row],[Precio Unitario]]*[1]!Tabla46[[#This Row],[Cantidad de Insumos]]</f>
        <v>#REF!</v>
      </c>
      <c r="U2632" s="414">
        <v>239301</v>
      </c>
      <c r="V2632" s="328" t="s">
        <v>926</v>
      </c>
      <c r="W2632" s="420"/>
    </row>
    <row r="2633" spans="2:23" ht="18.75" hidden="1" customHeight="1" x14ac:dyDescent="0.2">
      <c r="B2633" s="419" t="e">
        <f>IF(Tabla46[[#This Row],[Tipos de Acciones]]="","",CONCATENATE(Tabla46[[#This Row],[POA]],".",Tabla46[[#This Row],[SRS]],".",Tabla46[[#This Row],[AREA]],".",Tabla46[[#This Row],[TIPO]]))</f>
        <v>#REF!</v>
      </c>
      <c r="C2633" s="419" t="e">
        <f>IF(Tabla46[[#This Row],[Tipos de Acciones]]="","",'Formulario PPGR1'!#REF!)</f>
        <v>#REF!</v>
      </c>
      <c r="D2633" s="419" t="e">
        <f>IF(Tabla46[[#This Row],[Tipos de Acciones]]="","",'Formulario PPGR1'!#REF!)</f>
        <v>#REF!</v>
      </c>
      <c r="E2633" s="419" t="e">
        <f>IF(Tabla46[[#This Row],[Tipos de Acciones]]="","",'Formulario PPGR1'!#REF!)</f>
        <v>#REF!</v>
      </c>
      <c r="F2633" s="419" t="e">
        <f>IF(Tabla46[[#This Row],[Tipos de Acciones]]="","",'Formulario PPGR1'!#REF!)</f>
        <v>#REF!</v>
      </c>
      <c r="G2633" s="416" t="s">
        <v>936</v>
      </c>
      <c r="H2633" s="416" t="s">
        <v>2206</v>
      </c>
      <c r="I2633" s="417" t="s">
        <v>2212</v>
      </c>
      <c r="J2633" s="416" t="s">
        <v>2212</v>
      </c>
      <c r="K2633" s="418" t="s">
        <v>2213</v>
      </c>
      <c r="L2633" s="416" t="s">
        <v>469</v>
      </c>
      <c r="M2633" s="316" t="s">
        <v>2370</v>
      </c>
      <c r="N2633" s="316" t="s">
        <v>1156</v>
      </c>
      <c r="O2633" s="415" t="s">
        <v>2200</v>
      </c>
      <c r="P2633" s="318" t="s">
        <v>1156</v>
      </c>
      <c r="Q2633" s="293" t="s">
        <v>2201</v>
      </c>
      <c r="R2633" s="293">
        <v>1</v>
      </c>
      <c r="S2633" s="517">
        <v>56050</v>
      </c>
      <c r="T2633" s="520" t="e">
        <f>+[1]!Tabla46[[#This Row],[Precio Unitario]]*[1]!Tabla46[[#This Row],[Cantidad de Insumos]]</f>
        <v>#REF!</v>
      </c>
      <c r="U2633" s="414">
        <v>261301</v>
      </c>
      <c r="V2633" s="328" t="s">
        <v>926</v>
      </c>
      <c r="W2633" s="420"/>
    </row>
    <row r="2634" spans="2:23" ht="18.75" hidden="1" customHeight="1" x14ac:dyDescent="0.2">
      <c r="B2634" s="419" t="e">
        <f>IF(Tabla46[[#This Row],[Tipos de Acciones]]="","",CONCATENATE(Tabla46[[#This Row],[POA]],".",Tabla46[[#This Row],[SRS]],".",Tabla46[[#This Row],[AREA]],".",Tabla46[[#This Row],[TIPO]]))</f>
        <v>#REF!</v>
      </c>
      <c r="C2634" s="419" t="e">
        <f>IF(Tabla46[[#This Row],[Tipos de Acciones]]="","",'Formulario PPGR1'!#REF!)</f>
        <v>#REF!</v>
      </c>
      <c r="D2634" s="419" t="e">
        <f>IF(Tabla46[[#This Row],[Tipos de Acciones]]="","",'Formulario PPGR1'!#REF!)</f>
        <v>#REF!</v>
      </c>
      <c r="E2634" s="419" t="e">
        <f>IF(Tabla46[[#This Row],[Tipos de Acciones]]="","",'Formulario PPGR1'!#REF!)</f>
        <v>#REF!</v>
      </c>
      <c r="F2634" s="419" t="e">
        <f>IF(Tabla46[[#This Row],[Tipos de Acciones]]="","",'Formulario PPGR1'!#REF!)</f>
        <v>#REF!</v>
      </c>
      <c r="G2634" s="416" t="s">
        <v>934</v>
      </c>
      <c r="H2634" s="416" t="s">
        <v>2206</v>
      </c>
      <c r="I2634" s="417" t="s">
        <v>2212</v>
      </c>
      <c r="J2634" s="416" t="s">
        <v>2212</v>
      </c>
      <c r="K2634" s="418" t="s">
        <v>2213</v>
      </c>
      <c r="L2634" s="416" t="s">
        <v>469</v>
      </c>
      <c r="M2634" s="316" t="s">
        <v>2370</v>
      </c>
      <c r="N2634" s="316" t="s">
        <v>1156</v>
      </c>
      <c r="O2634" s="415" t="s">
        <v>2200</v>
      </c>
      <c r="P2634" s="318" t="s">
        <v>1156</v>
      </c>
      <c r="Q2634" s="293" t="s">
        <v>2201</v>
      </c>
      <c r="R2634" s="293">
        <v>3</v>
      </c>
      <c r="S2634" s="517">
        <v>56050</v>
      </c>
      <c r="T2634" s="520" t="e">
        <f>+[1]!Tabla46[[#This Row],[Precio Unitario]]*[1]!Tabla46[[#This Row],[Cantidad de Insumos]]</f>
        <v>#REF!</v>
      </c>
      <c r="U2634" s="414">
        <v>261301</v>
      </c>
      <c r="V2634" s="328" t="s">
        <v>926</v>
      </c>
      <c r="W2634" s="420"/>
    </row>
    <row r="2635" spans="2:23" ht="18.75" hidden="1" customHeight="1" x14ac:dyDescent="0.2">
      <c r="B2635" s="419" t="e">
        <f>IF(Tabla46[[#This Row],[Tipos de Acciones]]="","",CONCATENATE(Tabla46[[#This Row],[POA]],".",Tabla46[[#This Row],[SRS]],".",Tabla46[[#This Row],[AREA]],".",Tabla46[[#This Row],[TIPO]]))</f>
        <v>#REF!</v>
      </c>
      <c r="C2635" s="419" t="e">
        <f>IF(Tabla46[[#This Row],[Tipos de Acciones]]="","",'Formulario PPGR1'!#REF!)</f>
        <v>#REF!</v>
      </c>
      <c r="D2635" s="419" t="e">
        <f>IF(Tabla46[[#This Row],[Tipos de Acciones]]="","",'Formulario PPGR1'!#REF!)</f>
        <v>#REF!</v>
      </c>
      <c r="E2635" s="419" t="e">
        <f>IF(Tabla46[[#This Row],[Tipos de Acciones]]="","",'Formulario PPGR1'!#REF!)</f>
        <v>#REF!</v>
      </c>
      <c r="F2635" s="419" t="e">
        <f>IF(Tabla46[[#This Row],[Tipos de Acciones]]="","",'Formulario PPGR1'!#REF!)</f>
        <v>#REF!</v>
      </c>
      <c r="G2635" s="416" t="s">
        <v>936</v>
      </c>
      <c r="H2635" s="416" t="s">
        <v>2215</v>
      </c>
      <c r="I2635" s="417" t="s">
        <v>2216</v>
      </c>
      <c r="J2635" s="416" t="s">
        <v>2216</v>
      </c>
      <c r="K2635" s="418" t="s">
        <v>2217</v>
      </c>
      <c r="L2635" s="416" t="s">
        <v>469</v>
      </c>
      <c r="M2635" s="316" t="s">
        <v>2370</v>
      </c>
      <c r="N2635" s="316" t="s">
        <v>1156</v>
      </c>
      <c r="O2635" s="415" t="s">
        <v>2200</v>
      </c>
      <c r="P2635" s="318" t="s">
        <v>1156</v>
      </c>
      <c r="Q2635" s="293" t="s">
        <v>2201</v>
      </c>
      <c r="R2635" s="293">
        <v>1</v>
      </c>
      <c r="S2635" s="517">
        <v>15000</v>
      </c>
      <c r="T2635" s="520" t="e">
        <f>+[1]!Tabla46[[#This Row],[Precio Unitario]]*[1]!Tabla46[[#This Row],[Cantidad de Insumos]]</f>
        <v>#REF!</v>
      </c>
      <c r="U2635" s="414">
        <v>239601</v>
      </c>
      <c r="V2635" s="328" t="s">
        <v>926</v>
      </c>
      <c r="W2635" s="420"/>
    </row>
    <row r="2636" spans="2:23" ht="18.75" hidden="1" customHeight="1" x14ac:dyDescent="0.2">
      <c r="B2636" s="419" t="e">
        <f>IF(Tabla46[[#This Row],[Tipos de Acciones]]="","",CONCATENATE(Tabla46[[#This Row],[POA]],".",Tabla46[[#This Row],[SRS]],".",Tabla46[[#This Row],[AREA]],".",Tabla46[[#This Row],[TIPO]]))</f>
        <v>#REF!</v>
      </c>
      <c r="C2636" s="419" t="e">
        <f>IF(Tabla46[[#This Row],[Tipos de Acciones]]="","",'Formulario PPGR1'!#REF!)</f>
        <v>#REF!</v>
      </c>
      <c r="D2636" s="419" t="e">
        <f>IF(Tabla46[[#This Row],[Tipos de Acciones]]="","",'Formulario PPGR1'!#REF!)</f>
        <v>#REF!</v>
      </c>
      <c r="E2636" s="419" t="e">
        <f>IF(Tabla46[[#This Row],[Tipos de Acciones]]="","",'Formulario PPGR1'!#REF!)</f>
        <v>#REF!</v>
      </c>
      <c r="F2636" s="419" t="e">
        <f>IF(Tabla46[[#This Row],[Tipos de Acciones]]="","",'Formulario PPGR1'!#REF!)</f>
        <v>#REF!</v>
      </c>
      <c r="G2636" s="416" t="s">
        <v>936</v>
      </c>
      <c r="H2636" s="416" t="s">
        <v>2218</v>
      </c>
      <c r="I2636" s="417" t="s">
        <v>2219</v>
      </c>
      <c r="J2636" s="416" t="s">
        <v>2219</v>
      </c>
      <c r="K2636" s="418" t="s">
        <v>2220</v>
      </c>
      <c r="L2636" s="416" t="s">
        <v>469</v>
      </c>
      <c r="M2636" s="316" t="s">
        <v>2370</v>
      </c>
      <c r="N2636" s="316" t="s">
        <v>1156</v>
      </c>
      <c r="O2636" s="415" t="s">
        <v>2200</v>
      </c>
      <c r="P2636" s="318" t="s">
        <v>1156</v>
      </c>
      <c r="Q2636" s="293" t="s">
        <v>2201</v>
      </c>
      <c r="R2636" s="293">
        <v>2</v>
      </c>
      <c r="S2636" s="517">
        <v>8600</v>
      </c>
      <c r="T2636" s="520" t="e">
        <f>+[1]!Tabla46[[#This Row],[Precio Unitario]]*[1]!Tabla46[[#This Row],[Cantidad de Insumos]]</f>
        <v>#REF!</v>
      </c>
      <c r="U2636" s="414">
        <v>239601</v>
      </c>
      <c r="V2636" s="328" t="s">
        <v>926</v>
      </c>
      <c r="W2636" s="420"/>
    </row>
    <row r="2637" spans="2:23" ht="18.75" hidden="1" customHeight="1" x14ac:dyDescent="0.2">
      <c r="B2637" s="419" t="e">
        <f>IF(Tabla46[[#This Row],[Tipos de Acciones]]="","",CONCATENATE(Tabla46[[#This Row],[POA]],".",Tabla46[[#This Row],[SRS]],".",Tabla46[[#This Row],[AREA]],".",Tabla46[[#This Row],[TIPO]]))</f>
        <v>#REF!</v>
      </c>
      <c r="C2637" s="419" t="e">
        <f>IF(Tabla46[[#This Row],[Tipos de Acciones]]="","",'Formulario PPGR1'!#REF!)</f>
        <v>#REF!</v>
      </c>
      <c r="D2637" s="419" t="e">
        <f>IF(Tabla46[[#This Row],[Tipos de Acciones]]="","",'Formulario PPGR1'!#REF!)</f>
        <v>#REF!</v>
      </c>
      <c r="E2637" s="419" t="e">
        <f>IF(Tabla46[[#This Row],[Tipos de Acciones]]="","",'Formulario PPGR1'!#REF!)</f>
        <v>#REF!</v>
      </c>
      <c r="F2637" s="419" t="e">
        <f>IF(Tabla46[[#This Row],[Tipos de Acciones]]="","",'Formulario PPGR1'!#REF!)</f>
        <v>#REF!</v>
      </c>
      <c r="G2637" s="416" t="s">
        <v>936</v>
      </c>
      <c r="H2637" s="416" t="s">
        <v>2221</v>
      </c>
      <c r="I2637" s="417" t="s">
        <v>2222</v>
      </c>
      <c r="J2637" s="416" t="s">
        <v>2222</v>
      </c>
      <c r="K2637" s="418" t="s">
        <v>2223</v>
      </c>
      <c r="L2637" s="416" t="s">
        <v>469</v>
      </c>
      <c r="M2637" s="316" t="s">
        <v>2370</v>
      </c>
      <c r="N2637" s="316" t="s">
        <v>1156</v>
      </c>
      <c r="O2637" s="415" t="s">
        <v>2200</v>
      </c>
      <c r="P2637" s="318" t="s">
        <v>1156</v>
      </c>
      <c r="Q2637" s="293" t="s">
        <v>2201</v>
      </c>
      <c r="R2637" s="293">
        <v>2</v>
      </c>
      <c r="S2637" s="517">
        <v>43660</v>
      </c>
      <c r="T2637" s="520" t="e">
        <f>+[1]!Tabla46[[#This Row],[Precio Unitario]]*[1]!Tabla46[[#This Row],[Cantidad de Insumos]]</f>
        <v>#REF!</v>
      </c>
      <c r="U2637" s="414">
        <v>261901</v>
      </c>
      <c r="V2637" s="328" t="s">
        <v>926</v>
      </c>
      <c r="W2637" s="420"/>
    </row>
    <row r="2638" spans="2:23" ht="18.75" hidden="1" customHeight="1" x14ac:dyDescent="0.2">
      <c r="B2638" s="419" t="e">
        <f>IF(Tabla46[[#This Row],[Tipos de Acciones]]="","",CONCATENATE(Tabla46[[#This Row],[POA]],".",Tabla46[[#This Row],[SRS]],".",Tabla46[[#This Row],[AREA]],".",Tabla46[[#This Row],[TIPO]]))</f>
        <v>#REF!</v>
      </c>
      <c r="C2638" s="419" t="e">
        <f>IF(Tabla46[[#This Row],[Tipos de Acciones]]="","",'Formulario PPGR1'!#REF!)</f>
        <v>#REF!</v>
      </c>
      <c r="D2638" s="419" t="e">
        <f>IF(Tabla46[[#This Row],[Tipos de Acciones]]="","",'Formulario PPGR1'!#REF!)</f>
        <v>#REF!</v>
      </c>
      <c r="E2638" s="419" t="e">
        <f>IF(Tabla46[[#This Row],[Tipos de Acciones]]="","",'Formulario PPGR1'!#REF!)</f>
        <v>#REF!</v>
      </c>
      <c r="F2638" s="419" t="e">
        <f>IF(Tabla46[[#This Row],[Tipos de Acciones]]="","",'Formulario PPGR1'!#REF!)</f>
        <v>#REF!</v>
      </c>
      <c r="G2638" s="416" t="s">
        <v>936</v>
      </c>
      <c r="H2638" s="416" t="s">
        <v>2221</v>
      </c>
      <c r="I2638" s="417" t="s">
        <v>2236</v>
      </c>
      <c r="J2638" s="416" t="s">
        <v>2236</v>
      </c>
      <c r="K2638" s="418" t="s">
        <v>2237</v>
      </c>
      <c r="L2638" s="416" t="s">
        <v>469</v>
      </c>
      <c r="M2638" s="316" t="s">
        <v>2370</v>
      </c>
      <c r="N2638" s="316" t="s">
        <v>1156</v>
      </c>
      <c r="O2638" s="415" t="s">
        <v>2200</v>
      </c>
      <c r="P2638" s="318" t="s">
        <v>1156</v>
      </c>
      <c r="Q2638" s="293" t="s">
        <v>2201</v>
      </c>
      <c r="R2638" s="293">
        <v>2</v>
      </c>
      <c r="S2638" s="517">
        <v>15733.33</v>
      </c>
      <c r="T2638" s="520" t="e">
        <f>+[1]!Tabla46[[#This Row],[Precio Unitario]]*[1]!Tabla46[[#This Row],[Cantidad de Insumos]]</f>
        <v>#REF!</v>
      </c>
      <c r="U2638" s="414">
        <v>239301</v>
      </c>
      <c r="V2638" s="328" t="s">
        <v>926</v>
      </c>
      <c r="W2638" s="420"/>
    </row>
    <row r="2639" spans="2:23" ht="18.75" hidden="1" customHeight="1" x14ac:dyDescent="0.2">
      <c r="B2639" s="419" t="e">
        <f>IF(Tabla46[[#This Row],[Tipos de Acciones]]="","",CONCATENATE(Tabla46[[#This Row],[POA]],".",Tabla46[[#This Row],[SRS]],".",Tabla46[[#This Row],[AREA]],".",Tabla46[[#This Row],[TIPO]]))</f>
        <v>#REF!</v>
      </c>
      <c r="C2639" s="419" t="e">
        <f>IF(Tabla46[[#This Row],[Tipos de Acciones]]="","",'Formulario PPGR1'!#REF!)</f>
        <v>#REF!</v>
      </c>
      <c r="D2639" s="419" t="e">
        <f>IF(Tabla46[[#This Row],[Tipos de Acciones]]="","",'Formulario PPGR1'!#REF!)</f>
        <v>#REF!</v>
      </c>
      <c r="E2639" s="419" t="e">
        <f>IF(Tabla46[[#This Row],[Tipos de Acciones]]="","",'Formulario PPGR1'!#REF!)</f>
        <v>#REF!</v>
      </c>
      <c r="F2639" s="419" t="e">
        <f>IF(Tabla46[[#This Row],[Tipos de Acciones]]="","",'Formulario PPGR1'!#REF!)</f>
        <v>#REF!</v>
      </c>
      <c r="G2639" s="416" t="s">
        <v>936</v>
      </c>
      <c r="H2639" s="416" t="s">
        <v>2221</v>
      </c>
      <c r="I2639" s="417" t="s">
        <v>2236</v>
      </c>
      <c r="J2639" s="416" t="s">
        <v>2236</v>
      </c>
      <c r="K2639" s="418" t="s">
        <v>2238</v>
      </c>
      <c r="L2639" s="416" t="s">
        <v>469</v>
      </c>
      <c r="M2639" s="316" t="s">
        <v>2370</v>
      </c>
      <c r="N2639" s="316" t="s">
        <v>1156</v>
      </c>
      <c r="O2639" s="415" t="s">
        <v>2200</v>
      </c>
      <c r="P2639" s="318" t="s">
        <v>1156</v>
      </c>
      <c r="Q2639" s="293" t="s">
        <v>2201</v>
      </c>
      <c r="R2639" s="293">
        <v>2</v>
      </c>
      <c r="S2639" s="517">
        <v>4500</v>
      </c>
      <c r="T2639" s="520" t="e">
        <f>+[1]!Tabla46[[#This Row],[Precio Unitario]]*[1]!Tabla46[[#This Row],[Cantidad de Insumos]]</f>
        <v>#REF!</v>
      </c>
      <c r="U2639" s="414">
        <v>239301</v>
      </c>
      <c r="V2639" s="328" t="s">
        <v>926</v>
      </c>
      <c r="W2639" s="420"/>
    </row>
    <row r="2640" spans="2:23" ht="18.75" hidden="1" customHeight="1" x14ac:dyDescent="0.2">
      <c r="B2640" s="419" t="e">
        <f>IF(Tabla46[[#This Row],[Tipos de Acciones]]="","",CONCATENATE(Tabla46[[#This Row],[POA]],".",Tabla46[[#This Row],[SRS]],".",Tabla46[[#This Row],[AREA]],".",Tabla46[[#This Row],[TIPO]]))</f>
        <v>#REF!</v>
      </c>
      <c r="C2640" s="419" t="e">
        <f>IF(Tabla46[[#This Row],[Tipos de Acciones]]="","",'Formulario PPGR1'!#REF!)</f>
        <v>#REF!</v>
      </c>
      <c r="D2640" s="419" t="e">
        <f>IF(Tabla46[[#This Row],[Tipos de Acciones]]="","",'Formulario PPGR1'!#REF!)</f>
        <v>#REF!</v>
      </c>
      <c r="E2640" s="419" t="e">
        <f>IF(Tabla46[[#This Row],[Tipos de Acciones]]="","",'Formulario PPGR1'!#REF!)</f>
        <v>#REF!</v>
      </c>
      <c r="F2640" s="419" t="e">
        <f>IF(Tabla46[[#This Row],[Tipos de Acciones]]="","",'Formulario PPGR1'!#REF!)</f>
        <v>#REF!</v>
      </c>
      <c r="G2640" s="416" t="s">
        <v>936</v>
      </c>
      <c r="H2640" s="416" t="s">
        <v>2221</v>
      </c>
      <c r="I2640" s="417" t="s">
        <v>2236</v>
      </c>
      <c r="J2640" s="416" t="s">
        <v>2236</v>
      </c>
      <c r="K2640" s="418" t="s">
        <v>2239</v>
      </c>
      <c r="L2640" s="416" t="s">
        <v>469</v>
      </c>
      <c r="M2640" s="316" t="s">
        <v>2370</v>
      </c>
      <c r="N2640" s="316" t="s">
        <v>1156</v>
      </c>
      <c r="O2640" s="415" t="s">
        <v>2200</v>
      </c>
      <c r="P2640" s="318" t="s">
        <v>1156</v>
      </c>
      <c r="Q2640" s="293" t="s">
        <v>2201</v>
      </c>
      <c r="R2640" s="293">
        <v>2</v>
      </c>
      <c r="S2640" s="517">
        <v>15733.33</v>
      </c>
      <c r="T2640" s="520" t="e">
        <f>+[1]!Tabla46[[#This Row],[Precio Unitario]]*[1]!Tabla46[[#This Row],[Cantidad de Insumos]]</f>
        <v>#REF!</v>
      </c>
      <c r="U2640" s="414">
        <v>239301</v>
      </c>
      <c r="V2640" s="328" t="s">
        <v>926</v>
      </c>
      <c r="W2640" s="420"/>
    </row>
    <row r="2641" spans="2:23" ht="18.75" hidden="1" customHeight="1" x14ac:dyDescent="0.2">
      <c r="B2641" s="419" t="e">
        <f>IF(Tabla46[[#This Row],[Tipos de Acciones]]="","",CONCATENATE(Tabla46[[#This Row],[POA]],".",Tabla46[[#This Row],[SRS]],".",Tabla46[[#This Row],[AREA]],".",Tabla46[[#This Row],[TIPO]]))</f>
        <v>#REF!</v>
      </c>
      <c r="C2641" s="419" t="e">
        <f>IF(Tabla46[[#This Row],[Tipos de Acciones]]="","",'Formulario PPGR1'!#REF!)</f>
        <v>#REF!</v>
      </c>
      <c r="D2641" s="419" t="e">
        <f>IF(Tabla46[[#This Row],[Tipos de Acciones]]="","",'Formulario PPGR1'!#REF!)</f>
        <v>#REF!</v>
      </c>
      <c r="E2641" s="419" t="e">
        <f>IF(Tabla46[[#This Row],[Tipos de Acciones]]="","",'Formulario PPGR1'!#REF!)</f>
        <v>#REF!</v>
      </c>
      <c r="F2641" s="419" t="e">
        <f>IF(Tabla46[[#This Row],[Tipos de Acciones]]="","",'Formulario PPGR1'!#REF!)</f>
        <v>#REF!</v>
      </c>
      <c r="G2641" s="416" t="s">
        <v>936</v>
      </c>
      <c r="H2641" s="416" t="s">
        <v>2221</v>
      </c>
      <c r="I2641" s="417" t="s">
        <v>2224</v>
      </c>
      <c r="J2641" s="416" t="s">
        <v>2224</v>
      </c>
      <c r="K2641" s="418" t="s">
        <v>2225</v>
      </c>
      <c r="L2641" s="416" t="s">
        <v>469</v>
      </c>
      <c r="M2641" s="316" t="s">
        <v>2370</v>
      </c>
      <c r="N2641" s="316" t="s">
        <v>1156</v>
      </c>
      <c r="O2641" s="415" t="s">
        <v>2200</v>
      </c>
      <c r="P2641" s="318" t="s">
        <v>1156</v>
      </c>
      <c r="Q2641" s="293" t="s">
        <v>2201</v>
      </c>
      <c r="R2641" s="293">
        <v>1</v>
      </c>
      <c r="S2641" s="517">
        <v>44333.33</v>
      </c>
      <c r="T2641" s="520" t="e">
        <f>+[1]!Tabla46[[#This Row],[Precio Unitario]]*[1]!Tabla46[[#This Row],[Cantidad de Insumos]]</f>
        <v>#REF!</v>
      </c>
      <c r="U2641" s="414">
        <v>239301</v>
      </c>
      <c r="V2641" s="328" t="s">
        <v>926</v>
      </c>
      <c r="W2641" s="420"/>
    </row>
    <row r="2642" spans="2:23" ht="18.75" hidden="1" customHeight="1" x14ac:dyDescent="0.2">
      <c r="B2642" s="419" t="e">
        <f>IF(Tabla46[[#This Row],[Tipos de Acciones]]="","",CONCATENATE(Tabla46[[#This Row],[POA]],".",Tabla46[[#This Row],[SRS]],".",Tabla46[[#This Row],[AREA]],".",Tabla46[[#This Row],[TIPO]]))</f>
        <v>#REF!</v>
      </c>
      <c r="C2642" s="419" t="e">
        <f>IF(Tabla46[[#This Row],[Tipos de Acciones]]="","",'Formulario PPGR1'!#REF!)</f>
        <v>#REF!</v>
      </c>
      <c r="D2642" s="419" t="e">
        <f>IF(Tabla46[[#This Row],[Tipos de Acciones]]="","",'Formulario PPGR1'!#REF!)</f>
        <v>#REF!</v>
      </c>
      <c r="E2642" s="419" t="e">
        <f>IF(Tabla46[[#This Row],[Tipos de Acciones]]="","",'Formulario PPGR1'!#REF!)</f>
        <v>#REF!</v>
      </c>
      <c r="F2642" s="419" t="e">
        <f>IF(Tabla46[[#This Row],[Tipos de Acciones]]="","",'Formulario PPGR1'!#REF!)</f>
        <v>#REF!</v>
      </c>
      <c r="G2642" s="416" t="s">
        <v>936</v>
      </c>
      <c r="H2642" s="416" t="s">
        <v>2221</v>
      </c>
      <c r="I2642" s="417" t="s">
        <v>2222</v>
      </c>
      <c r="J2642" s="416" t="s">
        <v>2222</v>
      </c>
      <c r="K2642" s="418" t="s">
        <v>2226</v>
      </c>
      <c r="L2642" s="416" t="s">
        <v>469</v>
      </c>
      <c r="M2642" s="316" t="s">
        <v>2370</v>
      </c>
      <c r="N2642" s="316" t="s">
        <v>1156</v>
      </c>
      <c r="O2642" s="415" t="s">
        <v>2200</v>
      </c>
      <c r="P2642" s="318" t="s">
        <v>1156</v>
      </c>
      <c r="Q2642" s="293" t="s">
        <v>2201</v>
      </c>
      <c r="R2642" s="293">
        <v>1</v>
      </c>
      <c r="S2642" s="517">
        <v>104465.4</v>
      </c>
      <c r="T2642" s="520" t="e">
        <f>+[1]!Tabla46[[#This Row],[Precio Unitario]]*[1]!Tabla46[[#This Row],[Cantidad de Insumos]]</f>
        <v>#REF!</v>
      </c>
      <c r="U2642" s="414">
        <v>261901</v>
      </c>
      <c r="V2642" s="328" t="s">
        <v>926</v>
      </c>
      <c r="W2642" s="420"/>
    </row>
    <row r="2643" spans="2:23" ht="18.75" hidden="1" customHeight="1" x14ac:dyDescent="0.2">
      <c r="B2643" s="419" t="e">
        <f>IF(Tabla46[[#This Row],[Tipos de Acciones]]="","",CONCATENATE(Tabla46[[#This Row],[POA]],".",Tabla46[[#This Row],[SRS]],".",Tabla46[[#This Row],[AREA]],".",Tabla46[[#This Row],[TIPO]]))</f>
        <v>#REF!</v>
      </c>
      <c r="C2643" s="419" t="e">
        <f>IF(Tabla46[[#This Row],[Tipos de Acciones]]="","",'Formulario PPGR1'!#REF!)</f>
        <v>#REF!</v>
      </c>
      <c r="D2643" s="419" t="e">
        <f>IF(Tabla46[[#This Row],[Tipos de Acciones]]="","",'Formulario PPGR1'!#REF!)</f>
        <v>#REF!</v>
      </c>
      <c r="E2643" s="419" t="e">
        <f>IF(Tabla46[[#This Row],[Tipos de Acciones]]="","",'Formulario PPGR1'!#REF!)</f>
        <v>#REF!</v>
      </c>
      <c r="F2643" s="419" t="e">
        <f>IF(Tabla46[[#This Row],[Tipos de Acciones]]="","",'Formulario PPGR1'!#REF!)</f>
        <v>#REF!</v>
      </c>
      <c r="G2643" s="416" t="s">
        <v>936</v>
      </c>
      <c r="H2643" s="416" t="s">
        <v>2221</v>
      </c>
      <c r="I2643" s="417" t="s">
        <v>2227</v>
      </c>
      <c r="J2643" s="416" t="s">
        <v>2227</v>
      </c>
      <c r="K2643" s="418" t="s">
        <v>2228</v>
      </c>
      <c r="L2643" s="416" t="s">
        <v>469</v>
      </c>
      <c r="M2643" s="316" t="s">
        <v>2370</v>
      </c>
      <c r="N2643" s="316" t="s">
        <v>1156</v>
      </c>
      <c r="O2643" s="415" t="s">
        <v>2200</v>
      </c>
      <c r="P2643" s="318" t="s">
        <v>1156</v>
      </c>
      <c r="Q2643" s="293" t="s">
        <v>2201</v>
      </c>
      <c r="R2643" s="293">
        <v>1</v>
      </c>
      <c r="S2643" s="517">
        <v>12836.04</v>
      </c>
      <c r="T2643" s="520" t="e">
        <f>+[1]!Tabla46[[#This Row],[Precio Unitario]]*[1]!Tabla46[[#This Row],[Cantidad de Insumos]]</f>
        <v>#REF!</v>
      </c>
      <c r="U2643" s="414">
        <v>239301</v>
      </c>
      <c r="V2643" s="328" t="s">
        <v>926</v>
      </c>
      <c r="W2643" s="420"/>
    </row>
    <row r="2644" spans="2:23" ht="18.75" customHeight="1" x14ac:dyDescent="0.2">
      <c r="B2644" s="419" t="e">
        <f>IF(Tabla46[[#This Row],[Tipos de Acciones]]="","",CONCATENATE(Tabla46[[#This Row],[POA]],".",Tabla46[[#This Row],[SRS]],".",Tabla46[[#This Row],[AREA]],".",Tabla46[[#This Row],[TIPO]]))</f>
        <v>#REF!</v>
      </c>
      <c r="C2644" s="419" t="e">
        <f>IF(Tabla46[[#This Row],[Tipos de Acciones]]="","",'Formulario PPGR1'!#REF!)</f>
        <v>#REF!</v>
      </c>
      <c r="D2644" s="419" t="e">
        <f>IF(Tabla46[[#This Row],[Tipos de Acciones]]="","",'Formulario PPGR1'!#REF!)</f>
        <v>#REF!</v>
      </c>
      <c r="E2644" s="419" t="e">
        <f>IF(Tabla46[[#This Row],[Tipos de Acciones]]="","",'Formulario PPGR1'!#REF!)</f>
        <v>#REF!</v>
      </c>
      <c r="F2644" s="419" t="e">
        <f>IF(Tabla46[[#This Row],[Tipos de Acciones]]="","",'Formulario PPGR1'!#REF!)</f>
        <v>#REF!</v>
      </c>
      <c r="G2644" s="416" t="s">
        <v>936</v>
      </c>
      <c r="H2644" s="416" t="s">
        <v>2221</v>
      </c>
      <c r="I2644" s="417" t="s">
        <v>2229</v>
      </c>
      <c r="J2644" s="416" t="s">
        <v>2229</v>
      </c>
      <c r="K2644" s="418" t="s">
        <v>2230</v>
      </c>
      <c r="L2644" s="416" t="s">
        <v>469</v>
      </c>
      <c r="M2644" s="316" t="s">
        <v>2370</v>
      </c>
      <c r="N2644" s="316" t="s">
        <v>1156</v>
      </c>
      <c r="O2644" s="415" t="s">
        <v>2200</v>
      </c>
      <c r="P2644" s="318" t="s">
        <v>1156</v>
      </c>
      <c r="Q2644" s="293" t="s">
        <v>2201</v>
      </c>
      <c r="R2644" s="293">
        <v>1</v>
      </c>
      <c r="S2644" s="517">
        <v>180000</v>
      </c>
      <c r="T2644" s="520" t="e">
        <f>+[1]!Tabla46[[#This Row],[Precio Unitario]]*[1]!Tabla46[[#This Row],[Cantidad de Insumos]]</f>
        <v>#REF!</v>
      </c>
      <c r="U2644" s="414">
        <v>263101</v>
      </c>
      <c r="V2644" s="328" t="s">
        <v>926</v>
      </c>
      <c r="W2644" s="420"/>
    </row>
    <row r="2645" spans="2:23" ht="18.75" hidden="1" customHeight="1" x14ac:dyDescent="0.2">
      <c r="B2645" s="419" t="e">
        <f>IF(Tabla46[[#This Row],[Tipos de Acciones]]="","",CONCATENATE(Tabla46[[#This Row],[POA]],".",Tabla46[[#This Row],[SRS]],".",Tabla46[[#This Row],[AREA]],".",Tabla46[[#This Row],[TIPO]]))</f>
        <v>#REF!</v>
      </c>
      <c r="C2645" s="419" t="e">
        <f>IF(Tabla46[[#This Row],[Tipos de Acciones]]="","",'Formulario PPGR1'!#REF!)</f>
        <v>#REF!</v>
      </c>
      <c r="D2645" s="419" t="e">
        <f>IF(Tabla46[[#This Row],[Tipos de Acciones]]="","",'Formulario PPGR1'!#REF!)</f>
        <v>#REF!</v>
      </c>
      <c r="E2645" s="419" t="e">
        <f>IF(Tabla46[[#This Row],[Tipos de Acciones]]="","",'Formulario PPGR1'!#REF!)</f>
        <v>#REF!</v>
      </c>
      <c r="F2645" s="419" t="e">
        <f>IF(Tabla46[[#This Row],[Tipos de Acciones]]="","",'Formulario PPGR1'!#REF!)</f>
        <v>#REF!</v>
      </c>
      <c r="G2645" s="416" t="s">
        <v>936</v>
      </c>
      <c r="H2645" s="416" t="s">
        <v>2221</v>
      </c>
      <c r="I2645" s="417" t="s">
        <v>2231</v>
      </c>
      <c r="J2645" s="416" t="s">
        <v>2231</v>
      </c>
      <c r="K2645" s="418" t="s">
        <v>2232</v>
      </c>
      <c r="L2645" s="416" t="s">
        <v>469</v>
      </c>
      <c r="M2645" s="316" t="s">
        <v>2370</v>
      </c>
      <c r="N2645" s="316" t="s">
        <v>1156</v>
      </c>
      <c r="O2645" s="415" t="s">
        <v>2200</v>
      </c>
      <c r="P2645" s="318" t="s">
        <v>1156</v>
      </c>
      <c r="Q2645" s="293" t="s">
        <v>2201</v>
      </c>
      <c r="R2645" s="293">
        <v>2</v>
      </c>
      <c r="S2645" s="517">
        <v>32099.97</v>
      </c>
      <c r="T2645" s="520" t="e">
        <f>+[1]!Tabla46[[#This Row],[Precio Unitario]]*[1]!Tabla46[[#This Row],[Cantidad de Insumos]]</f>
        <v>#REF!</v>
      </c>
      <c r="U2645" s="414">
        <v>239301</v>
      </c>
      <c r="V2645" s="328" t="s">
        <v>926</v>
      </c>
      <c r="W2645" s="420"/>
    </row>
    <row r="2646" spans="2:23" ht="18.75" hidden="1" customHeight="1" x14ac:dyDescent="0.2">
      <c r="B2646" s="419" t="e">
        <f>IF(Tabla46[[#This Row],[Tipos de Acciones]]="","",CONCATENATE(Tabla46[[#This Row],[POA]],".",Tabla46[[#This Row],[SRS]],".",Tabla46[[#This Row],[AREA]],".",Tabla46[[#This Row],[TIPO]]))</f>
        <v>#REF!</v>
      </c>
      <c r="C2646" s="419" t="e">
        <f>IF(Tabla46[[#This Row],[Tipos de Acciones]]="","",'Formulario PPGR1'!#REF!)</f>
        <v>#REF!</v>
      </c>
      <c r="D2646" s="419" t="e">
        <f>IF(Tabla46[[#This Row],[Tipos de Acciones]]="","",'Formulario PPGR1'!#REF!)</f>
        <v>#REF!</v>
      </c>
      <c r="E2646" s="419" t="e">
        <f>IF(Tabla46[[#This Row],[Tipos de Acciones]]="","",'Formulario PPGR1'!#REF!)</f>
        <v>#REF!</v>
      </c>
      <c r="F2646" s="419" t="e">
        <f>IF(Tabla46[[#This Row],[Tipos de Acciones]]="","",'Formulario PPGR1'!#REF!)</f>
        <v>#REF!</v>
      </c>
      <c r="G2646" s="416" t="s">
        <v>936</v>
      </c>
      <c r="H2646" s="416" t="s">
        <v>2206</v>
      </c>
      <c r="I2646" s="417" t="s">
        <v>2212</v>
      </c>
      <c r="J2646" s="416" t="s">
        <v>2212</v>
      </c>
      <c r="K2646" s="418" t="s">
        <v>2213</v>
      </c>
      <c r="L2646" s="416" t="s">
        <v>469</v>
      </c>
      <c r="M2646" s="316" t="s">
        <v>2371</v>
      </c>
      <c r="N2646" s="316" t="s">
        <v>1156</v>
      </c>
      <c r="O2646" s="415" t="s">
        <v>2200</v>
      </c>
      <c r="P2646" s="318" t="s">
        <v>1156</v>
      </c>
      <c r="Q2646" s="293" t="s">
        <v>2201</v>
      </c>
      <c r="R2646" s="293">
        <v>1</v>
      </c>
      <c r="S2646" s="517">
        <v>56050</v>
      </c>
      <c r="T2646" s="520" t="e">
        <f>+[1]!Tabla46[[#This Row],[Precio Unitario]]*[1]!Tabla46[[#This Row],[Cantidad de Insumos]]</f>
        <v>#REF!</v>
      </c>
      <c r="U2646" s="414">
        <v>261301</v>
      </c>
      <c r="V2646" s="328" t="s">
        <v>926</v>
      </c>
      <c r="W2646" s="420"/>
    </row>
    <row r="2647" spans="2:23" ht="18.75" hidden="1" customHeight="1" x14ac:dyDescent="0.2">
      <c r="B2647" s="419" t="e">
        <f>IF(Tabla46[[#This Row],[Tipos de Acciones]]="","",CONCATENATE(Tabla46[[#This Row],[POA]],".",Tabla46[[#This Row],[SRS]],".",Tabla46[[#This Row],[AREA]],".",Tabla46[[#This Row],[TIPO]]))</f>
        <v>#REF!</v>
      </c>
      <c r="C2647" s="419" t="e">
        <f>IF(Tabla46[[#This Row],[Tipos de Acciones]]="","",'Formulario PPGR1'!#REF!)</f>
        <v>#REF!</v>
      </c>
      <c r="D2647" s="419" t="e">
        <f>IF(Tabla46[[#This Row],[Tipos de Acciones]]="","",'Formulario PPGR1'!#REF!)</f>
        <v>#REF!</v>
      </c>
      <c r="E2647" s="419" t="e">
        <f>IF(Tabla46[[#This Row],[Tipos de Acciones]]="","",'Formulario PPGR1'!#REF!)</f>
        <v>#REF!</v>
      </c>
      <c r="F2647" s="419" t="e">
        <f>IF(Tabla46[[#This Row],[Tipos de Acciones]]="","",'Formulario PPGR1'!#REF!)</f>
        <v>#REF!</v>
      </c>
      <c r="G2647" s="416" t="s">
        <v>936</v>
      </c>
      <c r="H2647" s="416" t="s">
        <v>2221</v>
      </c>
      <c r="I2647" s="417" t="s">
        <v>2236</v>
      </c>
      <c r="J2647" s="416" t="s">
        <v>2236</v>
      </c>
      <c r="K2647" s="418" t="s">
        <v>2237</v>
      </c>
      <c r="L2647" s="416" t="s">
        <v>469</v>
      </c>
      <c r="M2647" s="316" t="s">
        <v>2371</v>
      </c>
      <c r="N2647" s="316" t="s">
        <v>1156</v>
      </c>
      <c r="O2647" s="415" t="s">
        <v>2200</v>
      </c>
      <c r="P2647" s="318" t="s">
        <v>1156</v>
      </c>
      <c r="Q2647" s="293" t="s">
        <v>2201</v>
      </c>
      <c r="R2647" s="293">
        <v>2</v>
      </c>
      <c r="S2647" s="517">
        <v>15733.33</v>
      </c>
      <c r="T2647" s="520" t="e">
        <f>+[1]!Tabla46[[#This Row],[Precio Unitario]]*[1]!Tabla46[[#This Row],[Cantidad de Insumos]]</f>
        <v>#REF!</v>
      </c>
      <c r="U2647" s="414">
        <v>239301</v>
      </c>
      <c r="V2647" s="328" t="s">
        <v>926</v>
      </c>
      <c r="W2647" s="420"/>
    </row>
    <row r="2648" spans="2:23" ht="18.75" hidden="1" customHeight="1" x14ac:dyDescent="0.2">
      <c r="B2648" s="419" t="e">
        <f>IF(Tabla46[[#This Row],[Tipos de Acciones]]="","",CONCATENATE(Tabla46[[#This Row],[POA]],".",Tabla46[[#This Row],[SRS]],".",Tabla46[[#This Row],[AREA]],".",Tabla46[[#This Row],[TIPO]]))</f>
        <v>#REF!</v>
      </c>
      <c r="C2648" s="419" t="e">
        <f>IF(Tabla46[[#This Row],[Tipos de Acciones]]="","",'Formulario PPGR1'!#REF!)</f>
        <v>#REF!</v>
      </c>
      <c r="D2648" s="419" t="e">
        <f>IF(Tabla46[[#This Row],[Tipos de Acciones]]="","",'Formulario PPGR1'!#REF!)</f>
        <v>#REF!</v>
      </c>
      <c r="E2648" s="419" t="e">
        <f>IF(Tabla46[[#This Row],[Tipos de Acciones]]="","",'Formulario PPGR1'!#REF!)</f>
        <v>#REF!</v>
      </c>
      <c r="F2648" s="419" t="e">
        <f>IF(Tabla46[[#This Row],[Tipos de Acciones]]="","",'Formulario PPGR1'!#REF!)</f>
        <v>#REF!</v>
      </c>
      <c r="G2648" s="416" t="s">
        <v>936</v>
      </c>
      <c r="H2648" s="416" t="s">
        <v>2221</v>
      </c>
      <c r="I2648" s="417" t="s">
        <v>2222</v>
      </c>
      <c r="J2648" s="416" t="s">
        <v>2222</v>
      </c>
      <c r="K2648" s="418" t="s">
        <v>2226</v>
      </c>
      <c r="L2648" s="416" t="s">
        <v>469</v>
      </c>
      <c r="M2648" s="316" t="s">
        <v>2371</v>
      </c>
      <c r="N2648" s="316" t="s">
        <v>1156</v>
      </c>
      <c r="O2648" s="415" t="s">
        <v>2200</v>
      </c>
      <c r="P2648" s="318" t="s">
        <v>1156</v>
      </c>
      <c r="Q2648" s="293" t="s">
        <v>2201</v>
      </c>
      <c r="R2648" s="293">
        <v>1</v>
      </c>
      <c r="S2648" s="517">
        <v>104465.4</v>
      </c>
      <c r="T2648" s="520" t="e">
        <f>+[1]!Tabla46[[#This Row],[Precio Unitario]]*[1]!Tabla46[[#This Row],[Cantidad de Insumos]]</f>
        <v>#REF!</v>
      </c>
      <c r="U2648" s="414">
        <v>261901</v>
      </c>
      <c r="V2648" s="328" t="s">
        <v>926</v>
      </c>
      <c r="W2648" s="420"/>
    </row>
    <row r="2649" spans="2:23" ht="18.75" hidden="1" customHeight="1" x14ac:dyDescent="0.2">
      <c r="B2649" s="419" t="e">
        <f>IF(Tabla46[[#This Row],[Tipos de Acciones]]="","",CONCATENATE(Tabla46[[#This Row],[POA]],".",Tabla46[[#This Row],[SRS]],".",Tabla46[[#This Row],[AREA]],".",Tabla46[[#This Row],[TIPO]]))</f>
        <v>#REF!</v>
      </c>
      <c r="C2649" s="419" t="e">
        <f>IF(Tabla46[[#This Row],[Tipos de Acciones]]="","",'Formulario PPGR1'!#REF!)</f>
        <v>#REF!</v>
      </c>
      <c r="D2649" s="419" t="e">
        <f>IF(Tabla46[[#This Row],[Tipos de Acciones]]="","",'Formulario PPGR1'!#REF!)</f>
        <v>#REF!</v>
      </c>
      <c r="E2649" s="419" t="e">
        <f>IF(Tabla46[[#This Row],[Tipos de Acciones]]="","",'Formulario PPGR1'!#REF!)</f>
        <v>#REF!</v>
      </c>
      <c r="F2649" s="419" t="e">
        <f>IF(Tabla46[[#This Row],[Tipos de Acciones]]="","",'Formulario PPGR1'!#REF!)</f>
        <v>#REF!</v>
      </c>
      <c r="G2649" s="416" t="s">
        <v>936</v>
      </c>
      <c r="H2649" s="416" t="s">
        <v>2218</v>
      </c>
      <c r="I2649" s="417" t="s">
        <v>2219</v>
      </c>
      <c r="J2649" s="416" t="s">
        <v>2219</v>
      </c>
      <c r="K2649" s="418" t="s">
        <v>2220</v>
      </c>
      <c r="L2649" s="416" t="s">
        <v>469</v>
      </c>
      <c r="M2649" s="316" t="s">
        <v>2371</v>
      </c>
      <c r="N2649" s="316" t="s">
        <v>1156</v>
      </c>
      <c r="O2649" s="415" t="s">
        <v>2200</v>
      </c>
      <c r="P2649" s="318" t="s">
        <v>1156</v>
      </c>
      <c r="Q2649" s="293" t="s">
        <v>2201</v>
      </c>
      <c r="R2649" s="293">
        <v>2</v>
      </c>
      <c r="S2649" s="517">
        <v>8600</v>
      </c>
      <c r="T2649" s="520" t="e">
        <f>+[1]!Tabla46[[#This Row],[Precio Unitario]]*[1]!Tabla46[[#This Row],[Cantidad de Insumos]]</f>
        <v>#REF!</v>
      </c>
      <c r="U2649" s="414">
        <v>239601</v>
      </c>
      <c r="V2649" s="328" t="s">
        <v>926</v>
      </c>
      <c r="W2649" s="420"/>
    </row>
    <row r="2650" spans="2:23" ht="18.75" hidden="1" customHeight="1" x14ac:dyDescent="0.2">
      <c r="B2650" s="419" t="e">
        <f>IF(Tabla46[[#This Row],[Tipos de Acciones]]="","",CONCATENATE(Tabla46[[#This Row],[POA]],".",Tabla46[[#This Row],[SRS]],".",Tabla46[[#This Row],[AREA]],".",Tabla46[[#This Row],[TIPO]]))</f>
        <v>#REF!</v>
      </c>
      <c r="C2650" s="419" t="e">
        <f>IF(Tabla46[[#This Row],[Tipos de Acciones]]="","",'Formulario PPGR1'!#REF!)</f>
        <v>#REF!</v>
      </c>
      <c r="D2650" s="419" t="e">
        <f>IF(Tabla46[[#This Row],[Tipos de Acciones]]="","",'Formulario PPGR1'!#REF!)</f>
        <v>#REF!</v>
      </c>
      <c r="E2650" s="419" t="e">
        <f>IF(Tabla46[[#This Row],[Tipos de Acciones]]="","",'Formulario PPGR1'!#REF!)</f>
        <v>#REF!</v>
      </c>
      <c r="F2650" s="419" t="e">
        <f>IF(Tabla46[[#This Row],[Tipos de Acciones]]="","",'Formulario PPGR1'!#REF!)</f>
        <v>#REF!</v>
      </c>
      <c r="G2650" s="416" t="s">
        <v>936</v>
      </c>
      <c r="H2650" s="416" t="s">
        <v>2221</v>
      </c>
      <c r="I2650" s="417" t="s">
        <v>2222</v>
      </c>
      <c r="J2650" s="416" t="s">
        <v>2222</v>
      </c>
      <c r="K2650" s="418" t="s">
        <v>2223</v>
      </c>
      <c r="L2650" s="416" t="s">
        <v>469</v>
      </c>
      <c r="M2650" s="316" t="s">
        <v>2371</v>
      </c>
      <c r="N2650" s="316" t="s">
        <v>1156</v>
      </c>
      <c r="O2650" s="415" t="s">
        <v>2200</v>
      </c>
      <c r="P2650" s="318" t="s">
        <v>1156</v>
      </c>
      <c r="Q2650" s="293" t="s">
        <v>2201</v>
      </c>
      <c r="R2650" s="293">
        <v>2</v>
      </c>
      <c r="S2650" s="517">
        <v>43660</v>
      </c>
      <c r="T2650" s="520" t="e">
        <f>+[1]!Tabla46[[#This Row],[Precio Unitario]]*[1]!Tabla46[[#This Row],[Cantidad de Insumos]]</f>
        <v>#REF!</v>
      </c>
      <c r="U2650" s="414">
        <v>239301</v>
      </c>
      <c r="V2650" s="328" t="s">
        <v>926</v>
      </c>
      <c r="W2650" s="420"/>
    </row>
    <row r="2651" spans="2:23" ht="18.75" hidden="1" customHeight="1" x14ac:dyDescent="0.2">
      <c r="B2651" s="419" t="e">
        <f>IF(Tabla46[[#This Row],[Tipos de Acciones]]="","",CONCATENATE(Tabla46[[#This Row],[POA]],".",Tabla46[[#This Row],[SRS]],".",Tabla46[[#This Row],[AREA]],".",Tabla46[[#This Row],[TIPO]]))</f>
        <v>#REF!</v>
      </c>
      <c r="C2651" s="419" t="e">
        <f>IF(Tabla46[[#This Row],[Tipos de Acciones]]="","",'Formulario PPGR1'!#REF!)</f>
        <v>#REF!</v>
      </c>
      <c r="D2651" s="419" t="e">
        <f>IF(Tabla46[[#This Row],[Tipos de Acciones]]="","",'Formulario PPGR1'!#REF!)</f>
        <v>#REF!</v>
      </c>
      <c r="E2651" s="419" t="e">
        <f>IF(Tabla46[[#This Row],[Tipos de Acciones]]="","",'Formulario PPGR1'!#REF!)</f>
        <v>#REF!</v>
      </c>
      <c r="F2651" s="419" t="e">
        <f>IF(Tabla46[[#This Row],[Tipos de Acciones]]="","",'Formulario PPGR1'!#REF!)</f>
        <v>#REF!</v>
      </c>
      <c r="G2651" s="416" t="s">
        <v>936</v>
      </c>
      <c r="H2651" s="416" t="s">
        <v>2221</v>
      </c>
      <c r="I2651" s="417" t="s">
        <v>2224</v>
      </c>
      <c r="J2651" s="416" t="s">
        <v>2224</v>
      </c>
      <c r="K2651" s="418" t="s">
        <v>2225</v>
      </c>
      <c r="L2651" s="416" t="s">
        <v>469</v>
      </c>
      <c r="M2651" s="316" t="s">
        <v>2371</v>
      </c>
      <c r="N2651" s="316" t="s">
        <v>1156</v>
      </c>
      <c r="O2651" s="415" t="s">
        <v>2200</v>
      </c>
      <c r="P2651" s="318" t="s">
        <v>1156</v>
      </c>
      <c r="Q2651" s="293" t="s">
        <v>2201</v>
      </c>
      <c r="R2651" s="293">
        <v>1</v>
      </c>
      <c r="S2651" s="517">
        <v>44333.33</v>
      </c>
      <c r="T2651" s="520" t="e">
        <f>+[1]!Tabla46[[#This Row],[Precio Unitario]]*[1]!Tabla46[[#This Row],[Cantidad de Insumos]]</f>
        <v>#REF!</v>
      </c>
      <c r="U2651" s="414">
        <v>239301</v>
      </c>
      <c r="V2651" s="328" t="s">
        <v>926</v>
      </c>
      <c r="W2651" s="420"/>
    </row>
    <row r="2652" spans="2:23" ht="18.75" hidden="1" customHeight="1" x14ac:dyDescent="0.2">
      <c r="B2652" s="419" t="e">
        <f>IF(Tabla46[[#This Row],[Tipos de Acciones]]="","",CONCATENATE(Tabla46[[#This Row],[POA]],".",Tabla46[[#This Row],[SRS]],".",Tabla46[[#This Row],[AREA]],".",Tabla46[[#This Row],[TIPO]]))</f>
        <v>#REF!</v>
      </c>
      <c r="C2652" s="419" t="e">
        <f>IF(Tabla46[[#This Row],[Tipos de Acciones]]="","",'Formulario PPGR1'!#REF!)</f>
        <v>#REF!</v>
      </c>
      <c r="D2652" s="419" t="e">
        <f>IF(Tabla46[[#This Row],[Tipos de Acciones]]="","",'Formulario PPGR1'!#REF!)</f>
        <v>#REF!</v>
      </c>
      <c r="E2652" s="419" t="e">
        <f>IF(Tabla46[[#This Row],[Tipos de Acciones]]="","",'Formulario PPGR1'!#REF!)</f>
        <v>#REF!</v>
      </c>
      <c r="F2652" s="419" t="e">
        <f>IF(Tabla46[[#This Row],[Tipos de Acciones]]="","",'Formulario PPGR1'!#REF!)</f>
        <v>#REF!</v>
      </c>
      <c r="G2652" s="416" t="s">
        <v>936</v>
      </c>
      <c r="H2652" s="416" t="s">
        <v>2221</v>
      </c>
      <c r="I2652" s="417" t="s">
        <v>2231</v>
      </c>
      <c r="J2652" s="416" t="s">
        <v>2231</v>
      </c>
      <c r="K2652" s="418" t="s">
        <v>2232</v>
      </c>
      <c r="L2652" s="416" t="s">
        <v>469</v>
      </c>
      <c r="M2652" s="316" t="s">
        <v>2371</v>
      </c>
      <c r="N2652" s="316" t="s">
        <v>1156</v>
      </c>
      <c r="O2652" s="415" t="s">
        <v>2200</v>
      </c>
      <c r="P2652" s="318" t="s">
        <v>1156</v>
      </c>
      <c r="Q2652" s="293" t="s">
        <v>2201</v>
      </c>
      <c r="R2652" s="293">
        <v>2</v>
      </c>
      <c r="S2652" s="517">
        <v>32099.97</v>
      </c>
      <c r="T2652" s="520" t="e">
        <f>+[1]!Tabla46[[#This Row],[Precio Unitario]]*[1]!Tabla46[[#This Row],[Cantidad de Insumos]]</f>
        <v>#REF!</v>
      </c>
      <c r="U2652" s="414">
        <v>239301</v>
      </c>
      <c r="V2652" s="328" t="s">
        <v>926</v>
      </c>
      <c r="W2652" s="420"/>
    </row>
    <row r="2653" spans="2:23" ht="18.75" hidden="1" customHeight="1" x14ac:dyDescent="0.2">
      <c r="B2653" s="419" t="e">
        <f>IF(Tabla46[[#This Row],[Tipos de Acciones]]="","",CONCATENATE(Tabla46[[#This Row],[POA]],".",Tabla46[[#This Row],[SRS]],".",Tabla46[[#This Row],[AREA]],".",Tabla46[[#This Row],[TIPO]]))</f>
        <v>#REF!</v>
      </c>
      <c r="C2653" s="419" t="e">
        <f>IF(Tabla46[[#This Row],[Tipos de Acciones]]="","",'Formulario PPGR1'!#REF!)</f>
        <v>#REF!</v>
      </c>
      <c r="D2653" s="419" t="e">
        <f>IF(Tabla46[[#This Row],[Tipos de Acciones]]="","",'Formulario PPGR1'!#REF!)</f>
        <v>#REF!</v>
      </c>
      <c r="E2653" s="419" t="e">
        <f>IF(Tabla46[[#This Row],[Tipos de Acciones]]="","",'Formulario PPGR1'!#REF!)</f>
        <v>#REF!</v>
      </c>
      <c r="F2653" s="419" t="e">
        <f>IF(Tabla46[[#This Row],[Tipos de Acciones]]="","",'Formulario PPGR1'!#REF!)</f>
        <v>#REF!</v>
      </c>
      <c r="G2653" s="416" t="s">
        <v>936</v>
      </c>
      <c r="H2653" s="416" t="s">
        <v>2221</v>
      </c>
      <c r="I2653" s="417" t="s">
        <v>2233</v>
      </c>
      <c r="J2653" s="416" t="s">
        <v>2234</v>
      </c>
      <c r="K2653" s="418" t="s">
        <v>2235</v>
      </c>
      <c r="L2653" s="416" t="s">
        <v>469</v>
      </c>
      <c r="M2653" s="316" t="s">
        <v>2371</v>
      </c>
      <c r="N2653" s="316" t="s">
        <v>1156</v>
      </c>
      <c r="O2653" s="415" t="s">
        <v>2200</v>
      </c>
      <c r="P2653" s="318" t="s">
        <v>1156</v>
      </c>
      <c r="Q2653" s="293" t="s">
        <v>2201</v>
      </c>
      <c r="R2653" s="293">
        <v>1</v>
      </c>
      <c r="S2653" s="517">
        <v>8270</v>
      </c>
      <c r="T2653" s="520" t="e">
        <f>+[1]!Tabla46[[#This Row],[Precio Unitario]]*[1]!Tabla46[[#This Row],[Cantidad de Insumos]]</f>
        <v>#REF!</v>
      </c>
      <c r="U2653" s="414">
        <v>239301</v>
      </c>
      <c r="V2653" s="328" t="s">
        <v>926</v>
      </c>
      <c r="W2653" s="420"/>
    </row>
    <row r="2654" spans="2:23" ht="18.75" hidden="1" customHeight="1" x14ac:dyDescent="0.2">
      <c r="B2654" s="419" t="e">
        <f>IF(Tabla46[[#This Row],[Tipos de Acciones]]="","",CONCATENATE(Tabla46[[#This Row],[POA]],".",Tabla46[[#This Row],[SRS]],".",Tabla46[[#This Row],[AREA]],".",Tabla46[[#This Row],[TIPO]]))</f>
        <v>#REF!</v>
      </c>
      <c r="C2654" s="419" t="e">
        <f>IF(Tabla46[[#This Row],[Tipos de Acciones]]="","",'Formulario PPGR1'!#REF!)</f>
        <v>#REF!</v>
      </c>
      <c r="D2654" s="419" t="e">
        <f>IF(Tabla46[[#This Row],[Tipos de Acciones]]="","",'Formulario PPGR1'!#REF!)</f>
        <v>#REF!</v>
      </c>
      <c r="E2654" s="419" t="e">
        <f>IF(Tabla46[[#This Row],[Tipos de Acciones]]="","",'Formulario PPGR1'!#REF!)</f>
        <v>#REF!</v>
      </c>
      <c r="F2654" s="419" t="e">
        <f>IF(Tabla46[[#This Row],[Tipos de Acciones]]="","",'Formulario PPGR1'!#REF!)</f>
        <v>#REF!</v>
      </c>
      <c r="G2654" s="416" t="s">
        <v>936</v>
      </c>
      <c r="H2654" s="416" t="s">
        <v>2221</v>
      </c>
      <c r="I2654" s="417" t="s">
        <v>2241</v>
      </c>
      <c r="J2654" s="416" t="s">
        <v>2241</v>
      </c>
      <c r="K2654" s="418" t="s">
        <v>2242</v>
      </c>
      <c r="L2654" s="416" t="s">
        <v>469</v>
      </c>
      <c r="M2654" s="316" t="s">
        <v>2371</v>
      </c>
      <c r="N2654" s="316" t="s">
        <v>1156</v>
      </c>
      <c r="O2654" s="415" t="s">
        <v>2200</v>
      </c>
      <c r="P2654" s="318" t="s">
        <v>1156</v>
      </c>
      <c r="Q2654" s="293" t="s">
        <v>2201</v>
      </c>
      <c r="R2654" s="293">
        <v>2</v>
      </c>
      <c r="S2654" s="517">
        <v>980</v>
      </c>
      <c r="T2654" s="520" t="e">
        <f>+[1]!Tabla46[[#This Row],[Precio Unitario]]*[1]!Tabla46[[#This Row],[Cantidad de Insumos]]</f>
        <v>#REF!</v>
      </c>
      <c r="U2654" s="414">
        <v>239301</v>
      </c>
      <c r="V2654" s="328" t="s">
        <v>926</v>
      </c>
      <c r="W2654" s="420"/>
    </row>
    <row r="2655" spans="2:23" ht="18.75" hidden="1" customHeight="1" x14ac:dyDescent="0.2">
      <c r="B2655" s="419" t="e">
        <f>IF(Tabla46[[#This Row],[Tipos de Acciones]]="","",CONCATENATE(Tabla46[[#This Row],[POA]],".",Tabla46[[#This Row],[SRS]],".",Tabla46[[#This Row],[AREA]],".",Tabla46[[#This Row],[TIPO]]))</f>
        <v>#REF!</v>
      </c>
      <c r="C2655" s="419" t="e">
        <f>IF(Tabla46[[#This Row],[Tipos de Acciones]]="","",'Formulario PPGR1'!#REF!)</f>
        <v>#REF!</v>
      </c>
      <c r="D2655" s="419" t="e">
        <f>IF(Tabla46[[#This Row],[Tipos de Acciones]]="","",'Formulario PPGR1'!#REF!)</f>
        <v>#REF!</v>
      </c>
      <c r="E2655" s="419" t="e">
        <f>IF(Tabla46[[#This Row],[Tipos de Acciones]]="","",'Formulario PPGR1'!#REF!)</f>
        <v>#REF!</v>
      </c>
      <c r="F2655" s="419" t="e">
        <f>IF(Tabla46[[#This Row],[Tipos de Acciones]]="","",'Formulario PPGR1'!#REF!)</f>
        <v>#REF!</v>
      </c>
      <c r="G2655" s="416" t="s">
        <v>936</v>
      </c>
      <c r="H2655" s="416" t="s">
        <v>2221</v>
      </c>
      <c r="I2655" s="417" t="s">
        <v>2241</v>
      </c>
      <c r="J2655" s="416" t="s">
        <v>2241</v>
      </c>
      <c r="K2655" s="418" t="s">
        <v>2243</v>
      </c>
      <c r="L2655" s="416" t="s">
        <v>469</v>
      </c>
      <c r="M2655" s="316" t="s">
        <v>2371</v>
      </c>
      <c r="N2655" s="316" t="s">
        <v>1156</v>
      </c>
      <c r="O2655" s="415" t="s">
        <v>2200</v>
      </c>
      <c r="P2655" s="318" t="s">
        <v>1156</v>
      </c>
      <c r="Q2655" s="293" t="s">
        <v>2201</v>
      </c>
      <c r="R2655" s="293">
        <v>2</v>
      </c>
      <c r="S2655" s="517">
        <v>3520</v>
      </c>
      <c r="T2655" s="520" t="e">
        <f>+[1]!Tabla46[[#This Row],[Precio Unitario]]*[1]!Tabla46[[#This Row],[Cantidad de Insumos]]</f>
        <v>#REF!</v>
      </c>
      <c r="U2655" s="414">
        <v>239301</v>
      </c>
      <c r="V2655" s="328" t="s">
        <v>926</v>
      </c>
      <c r="W2655" s="420"/>
    </row>
    <row r="2656" spans="2:23" ht="18.75" hidden="1" customHeight="1" x14ac:dyDescent="0.2">
      <c r="B2656" s="419" t="e">
        <f>IF(Tabla46[[#This Row],[Tipos de Acciones]]="","",CONCATENATE(Tabla46[[#This Row],[POA]],".",Tabla46[[#This Row],[SRS]],".",Tabla46[[#This Row],[AREA]],".",Tabla46[[#This Row],[TIPO]]))</f>
        <v>#REF!</v>
      </c>
      <c r="C2656" s="419" t="e">
        <f>IF(Tabla46[[#This Row],[Tipos de Acciones]]="","",'Formulario PPGR1'!#REF!)</f>
        <v>#REF!</v>
      </c>
      <c r="D2656" s="419" t="e">
        <f>IF(Tabla46[[#This Row],[Tipos de Acciones]]="","",'Formulario PPGR1'!#REF!)</f>
        <v>#REF!</v>
      </c>
      <c r="E2656" s="419" t="e">
        <f>IF(Tabla46[[#This Row],[Tipos de Acciones]]="","",'Formulario PPGR1'!#REF!)</f>
        <v>#REF!</v>
      </c>
      <c r="F2656" s="419" t="e">
        <f>IF(Tabla46[[#This Row],[Tipos de Acciones]]="","",'Formulario PPGR1'!#REF!)</f>
        <v>#REF!</v>
      </c>
      <c r="G2656" s="416" t="s">
        <v>936</v>
      </c>
      <c r="H2656" s="416" t="s">
        <v>2221</v>
      </c>
      <c r="I2656" s="417" t="s">
        <v>2236</v>
      </c>
      <c r="J2656" s="416" t="s">
        <v>2236</v>
      </c>
      <c r="K2656" s="418" t="s">
        <v>2239</v>
      </c>
      <c r="L2656" s="416" t="s">
        <v>469</v>
      </c>
      <c r="M2656" s="316" t="s">
        <v>2371</v>
      </c>
      <c r="N2656" s="316" t="s">
        <v>1156</v>
      </c>
      <c r="O2656" s="415" t="s">
        <v>2200</v>
      </c>
      <c r="P2656" s="318" t="s">
        <v>1156</v>
      </c>
      <c r="Q2656" s="293" t="s">
        <v>2201</v>
      </c>
      <c r="R2656" s="293">
        <v>2</v>
      </c>
      <c r="S2656" s="517">
        <v>15733.33</v>
      </c>
      <c r="T2656" s="520" t="e">
        <f>+[1]!Tabla46[[#This Row],[Precio Unitario]]*[1]!Tabla46[[#This Row],[Cantidad de Insumos]]</f>
        <v>#REF!</v>
      </c>
      <c r="U2656" s="414">
        <v>239301</v>
      </c>
      <c r="V2656" s="328" t="s">
        <v>926</v>
      </c>
      <c r="W2656" s="420"/>
    </row>
    <row r="2657" spans="2:23" ht="18.75" hidden="1" customHeight="1" x14ac:dyDescent="0.2">
      <c r="B2657" s="419" t="e">
        <f>IF(Tabla46[[#This Row],[Tipos de Acciones]]="","",CONCATENATE(Tabla46[[#This Row],[POA]],".",Tabla46[[#This Row],[SRS]],".",Tabla46[[#This Row],[AREA]],".",Tabla46[[#This Row],[TIPO]]))</f>
        <v>#REF!</v>
      </c>
      <c r="C2657" s="419" t="e">
        <f>IF(Tabla46[[#This Row],[Tipos de Acciones]]="","",'Formulario PPGR1'!#REF!)</f>
        <v>#REF!</v>
      </c>
      <c r="D2657" s="419" t="e">
        <f>IF(Tabla46[[#This Row],[Tipos de Acciones]]="","",'Formulario PPGR1'!#REF!)</f>
        <v>#REF!</v>
      </c>
      <c r="E2657" s="419" t="e">
        <f>IF(Tabla46[[#This Row],[Tipos de Acciones]]="","",'Formulario PPGR1'!#REF!)</f>
        <v>#REF!</v>
      </c>
      <c r="F2657" s="419" t="e">
        <f>IF(Tabla46[[#This Row],[Tipos de Acciones]]="","",'Formulario PPGR1'!#REF!)</f>
        <v>#REF!</v>
      </c>
      <c r="G2657" s="416" t="s">
        <v>936</v>
      </c>
      <c r="H2657" s="416" t="s">
        <v>2221</v>
      </c>
      <c r="I2657" s="417" t="s">
        <v>2236</v>
      </c>
      <c r="J2657" s="416" t="s">
        <v>2236</v>
      </c>
      <c r="K2657" s="418" t="s">
        <v>2240</v>
      </c>
      <c r="L2657" s="416" t="s">
        <v>469</v>
      </c>
      <c r="M2657" s="316" t="s">
        <v>2371</v>
      </c>
      <c r="N2657" s="316" t="s">
        <v>1156</v>
      </c>
      <c r="O2657" s="415" t="s">
        <v>2200</v>
      </c>
      <c r="P2657" s="318" t="s">
        <v>1156</v>
      </c>
      <c r="Q2657" s="293" t="s">
        <v>2201</v>
      </c>
      <c r="R2657" s="293">
        <v>2</v>
      </c>
      <c r="S2657" s="517">
        <v>4500</v>
      </c>
      <c r="T2657" s="520" t="e">
        <f>+[1]!Tabla46[[#This Row],[Precio Unitario]]*[1]!Tabla46[[#This Row],[Cantidad de Insumos]]</f>
        <v>#REF!</v>
      </c>
      <c r="U2657" s="414">
        <v>239301</v>
      </c>
      <c r="V2657" s="328" t="s">
        <v>926</v>
      </c>
      <c r="W2657" s="420"/>
    </row>
    <row r="2658" spans="2:23" ht="18.75" hidden="1" customHeight="1" x14ac:dyDescent="0.2">
      <c r="B2658" s="419" t="e">
        <f>IF(Tabla46[[#This Row],[Tipos de Acciones]]="","",CONCATENATE(Tabla46[[#This Row],[POA]],".",Tabla46[[#This Row],[SRS]],".",Tabla46[[#This Row],[AREA]],".",Tabla46[[#This Row],[TIPO]]))</f>
        <v>#REF!</v>
      </c>
      <c r="C2658" s="419" t="e">
        <f>IF(Tabla46[[#This Row],[Tipos de Acciones]]="","",'Formulario PPGR1'!#REF!)</f>
        <v>#REF!</v>
      </c>
      <c r="D2658" s="419" t="e">
        <f>IF(Tabla46[[#This Row],[Tipos de Acciones]]="","",'Formulario PPGR1'!#REF!)</f>
        <v>#REF!</v>
      </c>
      <c r="E2658" s="419" t="e">
        <f>IF(Tabla46[[#This Row],[Tipos de Acciones]]="","",'Formulario PPGR1'!#REF!)</f>
        <v>#REF!</v>
      </c>
      <c r="F2658" s="419" t="e">
        <f>IF(Tabla46[[#This Row],[Tipos de Acciones]]="","",'Formulario PPGR1'!#REF!)</f>
        <v>#REF!</v>
      </c>
      <c r="G2658" s="416" t="s">
        <v>936</v>
      </c>
      <c r="H2658" s="416" t="s">
        <v>2209</v>
      </c>
      <c r="I2658" s="417" t="s">
        <v>2200</v>
      </c>
      <c r="J2658" s="416" t="s">
        <v>2248</v>
      </c>
      <c r="K2658" s="418" t="s">
        <v>2248</v>
      </c>
      <c r="L2658" s="416" t="s">
        <v>469</v>
      </c>
      <c r="M2658" s="316" t="s">
        <v>2371</v>
      </c>
      <c r="N2658" s="316" t="s">
        <v>1156</v>
      </c>
      <c r="O2658" s="415" t="s">
        <v>2200</v>
      </c>
      <c r="P2658" s="318" t="s">
        <v>1156</v>
      </c>
      <c r="Q2658" s="293" t="s">
        <v>2201</v>
      </c>
      <c r="R2658" s="293">
        <v>1</v>
      </c>
      <c r="S2658" s="517">
        <v>30000</v>
      </c>
      <c r="T2658" s="520" t="e">
        <f>+[1]!Tabla46[[#This Row],[Precio Unitario]]*[1]!Tabla46[[#This Row],[Cantidad de Insumos]]</f>
        <v>#REF!</v>
      </c>
      <c r="U2658" s="414">
        <v>265801</v>
      </c>
      <c r="V2658" s="328" t="s">
        <v>926</v>
      </c>
      <c r="W2658" s="420"/>
    </row>
    <row r="2659" spans="2:23" ht="18.75" hidden="1" customHeight="1" x14ac:dyDescent="0.2">
      <c r="B2659" s="419" t="e">
        <f>IF(Tabla46[[#This Row],[Tipos de Acciones]]="","",CONCATENATE(Tabla46[[#This Row],[POA]],".",Tabla46[[#This Row],[SRS]],".",Tabla46[[#This Row],[AREA]],".",Tabla46[[#This Row],[TIPO]]))</f>
        <v>#REF!</v>
      </c>
      <c r="C2659" s="419" t="e">
        <f>IF(Tabla46[[#This Row],[Tipos de Acciones]]="","",'Formulario PPGR1'!#REF!)</f>
        <v>#REF!</v>
      </c>
      <c r="D2659" s="419" t="e">
        <f>IF(Tabla46[[#This Row],[Tipos de Acciones]]="","",'Formulario PPGR1'!#REF!)</f>
        <v>#REF!</v>
      </c>
      <c r="E2659" s="419" t="e">
        <f>IF(Tabla46[[#This Row],[Tipos de Acciones]]="","",'Formulario PPGR1'!#REF!)</f>
        <v>#REF!</v>
      </c>
      <c r="F2659" s="419" t="e">
        <f>IF(Tabla46[[#This Row],[Tipos de Acciones]]="","",'Formulario PPGR1'!#REF!)</f>
        <v>#REF!</v>
      </c>
      <c r="G2659" s="416" t="s">
        <v>934</v>
      </c>
      <c r="H2659" s="416" t="s">
        <v>2209</v>
      </c>
      <c r="I2659" s="417" t="s">
        <v>2200</v>
      </c>
      <c r="J2659" s="416" t="s">
        <v>2248</v>
      </c>
      <c r="K2659" s="418" t="s">
        <v>2248</v>
      </c>
      <c r="L2659" s="416" t="s">
        <v>469</v>
      </c>
      <c r="M2659" s="316" t="s">
        <v>2371</v>
      </c>
      <c r="N2659" s="316" t="s">
        <v>1156</v>
      </c>
      <c r="O2659" s="415" t="s">
        <v>2200</v>
      </c>
      <c r="P2659" s="318" t="s">
        <v>1156</v>
      </c>
      <c r="Q2659" s="293" t="s">
        <v>2201</v>
      </c>
      <c r="R2659" s="293">
        <v>3</v>
      </c>
      <c r="S2659" s="517">
        <v>5000</v>
      </c>
      <c r="T2659" s="520" t="e">
        <f>+[1]!Tabla46[[#This Row],[Precio Unitario]]*[1]!Tabla46[[#This Row],[Cantidad de Insumos]]</f>
        <v>#REF!</v>
      </c>
      <c r="U2659" s="414">
        <v>265801</v>
      </c>
      <c r="V2659" s="328" t="s">
        <v>926</v>
      </c>
      <c r="W2659" s="420"/>
    </row>
    <row r="2660" spans="2:23" ht="18.75" hidden="1" customHeight="1" x14ac:dyDescent="0.2">
      <c r="B2660" s="419" t="e">
        <f>IF(Tabla46[[#This Row],[Tipos de Acciones]]="","",CONCATENATE(Tabla46[[#This Row],[POA]],".",Tabla46[[#This Row],[SRS]],".",Tabla46[[#This Row],[AREA]],".",Tabla46[[#This Row],[TIPO]]))</f>
        <v>#REF!</v>
      </c>
      <c r="C2660" s="419" t="e">
        <f>IF(Tabla46[[#This Row],[Tipos de Acciones]]="","",'Formulario PPGR1'!#REF!)</f>
        <v>#REF!</v>
      </c>
      <c r="D2660" s="419" t="e">
        <f>IF(Tabla46[[#This Row],[Tipos de Acciones]]="","",'Formulario PPGR1'!#REF!)</f>
        <v>#REF!</v>
      </c>
      <c r="E2660" s="419" t="e">
        <f>IF(Tabla46[[#This Row],[Tipos de Acciones]]="","",'Formulario PPGR1'!#REF!)</f>
        <v>#REF!</v>
      </c>
      <c r="F2660" s="419" t="e">
        <f>IF(Tabla46[[#This Row],[Tipos de Acciones]]="","",'Formulario PPGR1'!#REF!)</f>
        <v>#REF!</v>
      </c>
      <c r="G2660" s="416" t="s">
        <v>936</v>
      </c>
      <c r="H2660" s="416" t="s">
        <v>2221</v>
      </c>
      <c r="I2660" s="417" t="s">
        <v>2244</v>
      </c>
      <c r="J2660" s="416" t="s">
        <v>2244</v>
      </c>
      <c r="K2660" s="418" t="s">
        <v>2245</v>
      </c>
      <c r="L2660" s="416" t="s">
        <v>469</v>
      </c>
      <c r="M2660" s="316" t="s">
        <v>2371</v>
      </c>
      <c r="N2660" s="316" t="s">
        <v>1156</v>
      </c>
      <c r="O2660" s="415" t="s">
        <v>2200</v>
      </c>
      <c r="P2660" s="318" t="s">
        <v>1156</v>
      </c>
      <c r="Q2660" s="293" t="s">
        <v>2201</v>
      </c>
      <c r="R2660" s="293">
        <v>1</v>
      </c>
      <c r="S2660" s="517">
        <v>14666.65</v>
      </c>
      <c r="T2660" s="520" t="e">
        <f>+[1]!Tabla46[[#This Row],[Precio Unitario]]*[1]!Tabla46[[#This Row],[Cantidad de Insumos]]</f>
        <v>#REF!</v>
      </c>
      <c r="U2660" s="414">
        <v>239601</v>
      </c>
      <c r="V2660" s="328" t="s">
        <v>926</v>
      </c>
      <c r="W2660" s="420"/>
    </row>
    <row r="2661" spans="2:23" ht="18.75" customHeight="1" x14ac:dyDescent="0.2">
      <c r="B2661" s="419" t="e">
        <f>IF(Tabla46[[#This Row],[Tipos de Acciones]]="","",CONCATENATE(Tabla46[[#This Row],[POA]],".",Tabla46[[#This Row],[SRS]],".",Tabla46[[#This Row],[AREA]],".",Tabla46[[#This Row],[TIPO]]))</f>
        <v>#REF!</v>
      </c>
      <c r="C2661" s="419" t="e">
        <f>IF(Tabla46[[#This Row],[Tipos de Acciones]]="","",'Formulario PPGR1'!#REF!)</f>
        <v>#REF!</v>
      </c>
      <c r="D2661" s="419" t="e">
        <f>IF(Tabla46[[#This Row],[Tipos de Acciones]]="","",'Formulario PPGR1'!#REF!)</f>
        <v>#REF!</v>
      </c>
      <c r="E2661" s="419" t="e">
        <f>IF(Tabla46[[#This Row],[Tipos de Acciones]]="","",'Formulario PPGR1'!#REF!)</f>
        <v>#REF!</v>
      </c>
      <c r="F2661" s="419" t="e">
        <f>IF(Tabla46[[#This Row],[Tipos de Acciones]]="","",'Formulario PPGR1'!#REF!)</f>
        <v>#REF!</v>
      </c>
      <c r="G2661" s="416" t="s">
        <v>936</v>
      </c>
      <c r="H2661" s="416" t="s">
        <v>2221</v>
      </c>
      <c r="I2661" s="417" t="s">
        <v>2246</v>
      </c>
      <c r="J2661" s="416" t="s">
        <v>2246</v>
      </c>
      <c r="K2661" s="418" t="s">
        <v>2247</v>
      </c>
      <c r="L2661" s="416" t="s">
        <v>469</v>
      </c>
      <c r="M2661" s="316" t="s">
        <v>2371</v>
      </c>
      <c r="N2661" s="316" t="s">
        <v>1156</v>
      </c>
      <c r="O2661" s="415" t="s">
        <v>2200</v>
      </c>
      <c r="P2661" s="318" t="s">
        <v>1156</v>
      </c>
      <c r="Q2661" s="293" t="s">
        <v>2201</v>
      </c>
      <c r="R2661" s="293">
        <v>1</v>
      </c>
      <c r="S2661" s="517">
        <v>257712</v>
      </c>
      <c r="T2661" s="520" t="e">
        <f>+[1]!Tabla46[[#This Row],[Precio Unitario]]*[1]!Tabla46[[#This Row],[Cantidad de Insumos]]</f>
        <v>#REF!</v>
      </c>
      <c r="U2661" s="414">
        <v>263101</v>
      </c>
      <c r="V2661" s="328" t="s">
        <v>926</v>
      </c>
      <c r="W2661" s="420"/>
    </row>
    <row r="2662" spans="2:23" ht="18.75" hidden="1" customHeight="1" x14ac:dyDescent="0.2">
      <c r="B2662" s="419" t="e">
        <f>IF(Tabla46[[#This Row],[Tipos de Acciones]]="","",CONCATENATE(Tabla46[[#This Row],[POA]],".",Tabla46[[#This Row],[SRS]],".",Tabla46[[#This Row],[AREA]],".",Tabla46[[#This Row],[TIPO]]))</f>
        <v>#REF!</v>
      </c>
      <c r="C2662" s="419" t="e">
        <f>IF(Tabla46[[#This Row],[Tipos de Acciones]]="","",'Formulario PPGR1'!#REF!)</f>
        <v>#REF!</v>
      </c>
      <c r="D2662" s="419" t="e">
        <f>IF(Tabla46[[#This Row],[Tipos de Acciones]]="","",'Formulario PPGR1'!#REF!)</f>
        <v>#REF!</v>
      </c>
      <c r="E2662" s="419" t="e">
        <f>IF(Tabla46[[#This Row],[Tipos de Acciones]]="","",'Formulario PPGR1'!#REF!)</f>
        <v>#REF!</v>
      </c>
      <c r="F2662" s="419" t="e">
        <f>IF(Tabla46[[#This Row],[Tipos de Acciones]]="","",'Formulario PPGR1'!#REF!)</f>
        <v>#REF!</v>
      </c>
      <c r="G2662" s="416" t="s">
        <v>936</v>
      </c>
      <c r="H2662" s="416" t="s">
        <v>2221</v>
      </c>
      <c r="I2662" s="417" t="s">
        <v>2236</v>
      </c>
      <c r="J2662" s="416" t="s">
        <v>2236</v>
      </c>
      <c r="K2662" s="418" t="s">
        <v>2238</v>
      </c>
      <c r="L2662" s="416" t="s">
        <v>469</v>
      </c>
      <c r="M2662" s="316" t="s">
        <v>2371</v>
      </c>
      <c r="N2662" s="316" t="s">
        <v>1156</v>
      </c>
      <c r="O2662" s="415" t="s">
        <v>2200</v>
      </c>
      <c r="P2662" s="318" t="s">
        <v>1156</v>
      </c>
      <c r="Q2662" s="293" t="s">
        <v>2201</v>
      </c>
      <c r="R2662" s="293">
        <v>2</v>
      </c>
      <c r="S2662" s="517">
        <v>4500</v>
      </c>
      <c r="T2662" s="520" t="e">
        <f>+[1]!Tabla46[[#This Row],[Precio Unitario]]*[1]!Tabla46[[#This Row],[Cantidad de Insumos]]</f>
        <v>#REF!</v>
      </c>
      <c r="U2662" s="414">
        <v>239301</v>
      </c>
      <c r="V2662" s="328" t="s">
        <v>926</v>
      </c>
      <c r="W2662" s="420"/>
    </row>
    <row r="2663" spans="2:23" ht="18.75" hidden="1" customHeight="1" x14ac:dyDescent="0.2">
      <c r="B2663" s="419" t="e">
        <f>IF(Tabla46[[#This Row],[Tipos de Acciones]]="","",CONCATENATE(Tabla46[[#This Row],[POA]],".",Tabla46[[#This Row],[SRS]],".",Tabla46[[#This Row],[AREA]],".",Tabla46[[#This Row],[TIPO]]))</f>
        <v>#REF!</v>
      </c>
      <c r="C2663" s="419" t="e">
        <f>IF(Tabla46[[#This Row],[Tipos de Acciones]]="","",'Formulario PPGR1'!#REF!)</f>
        <v>#REF!</v>
      </c>
      <c r="D2663" s="419" t="e">
        <f>IF(Tabla46[[#This Row],[Tipos de Acciones]]="","",'Formulario PPGR1'!#REF!)</f>
        <v>#REF!</v>
      </c>
      <c r="E2663" s="419" t="e">
        <f>IF(Tabla46[[#This Row],[Tipos de Acciones]]="","",'Formulario PPGR1'!#REF!)</f>
        <v>#REF!</v>
      </c>
      <c r="F2663" s="419" t="e">
        <f>IF(Tabla46[[#This Row],[Tipos de Acciones]]="","",'Formulario PPGR1'!#REF!)</f>
        <v>#REF!</v>
      </c>
      <c r="G2663" s="416" t="s">
        <v>936</v>
      </c>
      <c r="H2663" s="416" t="s">
        <v>2221</v>
      </c>
      <c r="I2663" s="417" t="s">
        <v>2227</v>
      </c>
      <c r="J2663" s="416" t="s">
        <v>2227</v>
      </c>
      <c r="K2663" s="418" t="s">
        <v>2228</v>
      </c>
      <c r="L2663" s="416" t="s">
        <v>469</v>
      </c>
      <c r="M2663" s="316" t="s">
        <v>2371</v>
      </c>
      <c r="N2663" s="316" t="s">
        <v>1156</v>
      </c>
      <c r="O2663" s="415" t="s">
        <v>2200</v>
      </c>
      <c r="P2663" s="318" t="s">
        <v>1156</v>
      </c>
      <c r="Q2663" s="293" t="s">
        <v>2201</v>
      </c>
      <c r="R2663" s="293">
        <v>1</v>
      </c>
      <c r="S2663" s="517">
        <v>12836.04</v>
      </c>
      <c r="T2663" s="520" t="e">
        <f>+[1]!Tabla46[[#This Row],[Precio Unitario]]*[1]!Tabla46[[#This Row],[Cantidad de Insumos]]</f>
        <v>#REF!</v>
      </c>
      <c r="U2663" s="414">
        <v>239301</v>
      </c>
      <c r="V2663" s="328" t="s">
        <v>926</v>
      </c>
      <c r="W2663" s="420"/>
    </row>
    <row r="2664" spans="2:23" ht="18.75" customHeight="1" x14ac:dyDescent="0.2">
      <c r="B2664" s="419" t="e">
        <f>IF(Tabla46[[#This Row],[Tipos de Acciones]]="","",CONCATENATE(Tabla46[[#This Row],[POA]],".",Tabla46[[#This Row],[SRS]],".",Tabla46[[#This Row],[AREA]],".",Tabla46[[#This Row],[TIPO]]))</f>
        <v>#REF!</v>
      </c>
      <c r="C2664" s="419" t="e">
        <f>IF(Tabla46[[#This Row],[Tipos de Acciones]]="","",'Formulario PPGR1'!#REF!)</f>
        <v>#REF!</v>
      </c>
      <c r="D2664" s="419" t="e">
        <f>IF(Tabla46[[#This Row],[Tipos de Acciones]]="","",'Formulario PPGR1'!#REF!)</f>
        <v>#REF!</v>
      </c>
      <c r="E2664" s="419" t="e">
        <f>IF(Tabla46[[#This Row],[Tipos de Acciones]]="","",'Formulario PPGR1'!#REF!)</f>
        <v>#REF!</v>
      </c>
      <c r="F2664" s="419" t="e">
        <f>IF(Tabla46[[#This Row],[Tipos de Acciones]]="","",'Formulario PPGR1'!#REF!)</f>
        <v>#REF!</v>
      </c>
      <c r="G2664" s="416" t="s">
        <v>936</v>
      </c>
      <c r="H2664" s="416" t="s">
        <v>2221</v>
      </c>
      <c r="I2664" s="417" t="s">
        <v>2229</v>
      </c>
      <c r="J2664" s="416" t="s">
        <v>2229</v>
      </c>
      <c r="K2664" s="418" t="s">
        <v>2230</v>
      </c>
      <c r="L2664" s="416" t="s">
        <v>469</v>
      </c>
      <c r="M2664" s="316" t="s">
        <v>2371</v>
      </c>
      <c r="N2664" s="316" t="s">
        <v>1156</v>
      </c>
      <c r="O2664" s="415" t="s">
        <v>2200</v>
      </c>
      <c r="P2664" s="318" t="s">
        <v>1156</v>
      </c>
      <c r="Q2664" s="293" t="s">
        <v>2201</v>
      </c>
      <c r="R2664" s="293">
        <v>1</v>
      </c>
      <c r="S2664" s="517">
        <v>180000</v>
      </c>
      <c r="T2664" s="520" t="e">
        <f>+[1]!Tabla46[[#This Row],[Precio Unitario]]*[1]!Tabla46[[#This Row],[Cantidad de Insumos]]</f>
        <v>#REF!</v>
      </c>
      <c r="U2664" s="414">
        <v>263101</v>
      </c>
      <c r="V2664" s="328" t="s">
        <v>926</v>
      </c>
      <c r="W2664" s="420"/>
    </row>
    <row r="2665" spans="2:23" ht="18.75" hidden="1" customHeight="1" x14ac:dyDescent="0.2">
      <c r="B2665" s="419" t="e">
        <f>IF(Tabla46[[#This Row],[Tipos de Acciones]]="","",CONCATENATE(Tabla46[[#This Row],[POA]],".",Tabla46[[#This Row],[SRS]],".",Tabla46[[#This Row],[AREA]],".",Tabla46[[#This Row],[TIPO]]))</f>
        <v>#REF!</v>
      </c>
      <c r="C2665" s="419" t="e">
        <f>IF(Tabla46[[#This Row],[Tipos de Acciones]]="","",'Formulario PPGR1'!#REF!)</f>
        <v>#REF!</v>
      </c>
      <c r="D2665" s="419" t="e">
        <f>IF(Tabla46[[#This Row],[Tipos de Acciones]]="","",'Formulario PPGR1'!#REF!)</f>
        <v>#REF!</v>
      </c>
      <c r="E2665" s="419" t="e">
        <f>IF(Tabla46[[#This Row],[Tipos de Acciones]]="","",'Formulario PPGR1'!#REF!)</f>
        <v>#REF!</v>
      </c>
      <c r="F2665" s="419" t="e">
        <f>IF(Tabla46[[#This Row],[Tipos de Acciones]]="","",'Formulario PPGR1'!#REF!)</f>
        <v>#REF!</v>
      </c>
      <c r="G2665" s="416" t="s">
        <v>934</v>
      </c>
      <c r="H2665" s="416" t="s">
        <v>2206</v>
      </c>
      <c r="I2665" s="417" t="s">
        <v>2212</v>
      </c>
      <c r="J2665" s="416" t="s">
        <v>2212</v>
      </c>
      <c r="K2665" s="418" t="s">
        <v>2213</v>
      </c>
      <c r="L2665" s="416" t="s">
        <v>469</v>
      </c>
      <c r="M2665" s="316" t="s">
        <v>2371</v>
      </c>
      <c r="N2665" s="316" t="s">
        <v>1156</v>
      </c>
      <c r="O2665" s="415" t="s">
        <v>2200</v>
      </c>
      <c r="P2665" s="318" t="s">
        <v>1156</v>
      </c>
      <c r="Q2665" s="293" t="s">
        <v>2201</v>
      </c>
      <c r="R2665" s="293">
        <v>3</v>
      </c>
      <c r="S2665" s="517">
        <v>5000</v>
      </c>
      <c r="T2665" s="520" t="e">
        <f>+[1]!Tabla46[[#This Row],[Precio Unitario]]*[1]!Tabla46[[#This Row],[Cantidad de Insumos]]</f>
        <v>#REF!</v>
      </c>
      <c r="U2665" s="414">
        <v>261301</v>
      </c>
      <c r="V2665" s="328" t="s">
        <v>926</v>
      </c>
      <c r="W2665" s="420"/>
    </row>
    <row r="2666" spans="2:23" ht="18.75" hidden="1" customHeight="1" x14ac:dyDescent="0.2">
      <c r="B2666" s="419" t="e">
        <f>IF(Tabla46[[#This Row],[Tipos de Acciones]]="","",CONCATENATE(Tabla46[[#This Row],[POA]],".",Tabla46[[#This Row],[SRS]],".",Tabla46[[#This Row],[AREA]],".",Tabla46[[#This Row],[TIPO]]))</f>
        <v>#REF!</v>
      </c>
      <c r="C2666" s="419" t="e">
        <f>IF(Tabla46[[#This Row],[Tipos de Acciones]]="","",'Formulario PPGR1'!#REF!)</f>
        <v>#REF!</v>
      </c>
      <c r="D2666" s="419" t="e">
        <f>IF(Tabla46[[#This Row],[Tipos de Acciones]]="","",'Formulario PPGR1'!#REF!)</f>
        <v>#REF!</v>
      </c>
      <c r="E2666" s="419" t="e">
        <f>IF(Tabla46[[#This Row],[Tipos de Acciones]]="","",'Formulario PPGR1'!#REF!)</f>
        <v>#REF!</v>
      </c>
      <c r="F2666" s="419" t="e">
        <f>IF(Tabla46[[#This Row],[Tipos de Acciones]]="","",'Formulario PPGR1'!#REF!)</f>
        <v>#REF!</v>
      </c>
      <c r="G2666" s="416" t="s">
        <v>936</v>
      </c>
      <c r="H2666" s="416" t="s">
        <v>2215</v>
      </c>
      <c r="I2666" s="417" t="s">
        <v>2216</v>
      </c>
      <c r="J2666" s="416" t="s">
        <v>2216</v>
      </c>
      <c r="K2666" s="418" t="s">
        <v>2217</v>
      </c>
      <c r="L2666" s="416" t="s">
        <v>469</v>
      </c>
      <c r="M2666" s="316" t="s">
        <v>2371</v>
      </c>
      <c r="N2666" s="316" t="s">
        <v>1156</v>
      </c>
      <c r="O2666" s="415" t="s">
        <v>2200</v>
      </c>
      <c r="P2666" s="318" t="s">
        <v>1156</v>
      </c>
      <c r="Q2666" s="293" t="s">
        <v>2201</v>
      </c>
      <c r="R2666" s="293">
        <v>1</v>
      </c>
      <c r="S2666" s="517">
        <v>15000</v>
      </c>
      <c r="T2666" s="520" t="e">
        <f>+[1]!Tabla46[[#This Row],[Precio Unitario]]*[1]!Tabla46[[#This Row],[Cantidad de Insumos]]</f>
        <v>#REF!</v>
      </c>
      <c r="U2666" s="414">
        <v>239601</v>
      </c>
      <c r="V2666" s="328" t="s">
        <v>926</v>
      </c>
      <c r="W2666" s="420"/>
    </row>
    <row r="2667" spans="2:23" ht="18.75" hidden="1" customHeight="1" x14ac:dyDescent="0.2">
      <c r="B2667" s="419" t="e">
        <f>IF(Tabla46[[#This Row],[Tipos de Acciones]]="","",CONCATENATE(Tabla46[[#This Row],[POA]],".",Tabla46[[#This Row],[SRS]],".",Tabla46[[#This Row],[AREA]],".",Tabla46[[#This Row],[TIPO]]))</f>
        <v>#REF!</v>
      </c>
      <c r="C2667" s="419" t="e">
        <f>IF(Tabla46[[#This Row],[Tipos de Acciones]]="","",'Formulario PPGR1'!#REF!)</f>
        <v>#REF!</v>
      </c>
      <c r="D2667" s="419" t="e">
        <f>IF(Tabla46[[#This Row],[Tipos de Acciones]]="","",'Formulario PPGR1'!#REF!)</f>
        <v>#REF!</v>
      </c>
      <c r="E2667" s="419" t="e">
        <f>IF(Tabla46[[#This Row],[Tipos de Acciones]]="","",'Formulario PPGR1'!#REF!)</f>
        <v>#REF!</v>
      </c>
      <c r="F2667" s="419" t="e">
        <f>IF(Tabla46[[#This Row],[Tipos de Acciones]]="","",'Formulario PPGR1'!#REF!)</f>
        <v>#REF!</v>
      </c>
      <c r="G2667" s="416" t="s">
        <v>936</v>
      </c>
      <c r="H2667" s="416" t="s">
        <v>2206</v>
      </c>
      <c r="I2667" s="417" t="s">
        <v>2212</v>
      </c>
      <c r="J2667" s="416" t="s">
        <v>2212</v>
      </c>
      <c r="K2667" s="418" t="s">
        <v>2213</v>
      </c>
      <c r="L2667" s="416" t="s">
        <v>469</v>
      </c>
      <c r="M2667" s="316" t="s">
        <v>2372</v>
      </c>
      <c r="N2667" s="316" t="s">
        <v>1156</v>
      </c>
      <c r="O2667" s="415" t="s">
        <v>2200</v>
      </c>
      <c r="P2667" s="318" t="s">
        <v>1156</v>
      </c>
      <c r="Q2667" s="293" t="s">
        <v>2201</v>
      </c>
      <c r="R2667" s="293">
        <v>1</v>
      </c>
      <c r="S2667" s="517">
        <v>56050</v>
      </c>
      <c r="T2667" s="520" t="e">
        <f>+[1]!Tabla46[[#This Row],[Precio Unitario]]*[1]!Tabla46[[#This Row],[Cantidad de Insumos]]</f>
        <v>#REF!</v>
      </c>
      <c r="U2667" s="414">
        <v>261301</v>
      </c>
      <c r="V2667" s="328" t="s">
        <v>926</v>
      </c>
      <c r="W2667" s="420"/>
    </row>
    <row r="2668" spans="2:23" ht="18.75" hidden="1" customHeight="1" x14ac:dyDescent="0.2">
      <c r="B2668" s="419" t="e">
        <f>IF(Tabla46[[#This Row],[Tipos de Acciones]]="","",CONCATENATE(Tabla46[[#This Row],[POA]],".",Tabla46[[#This Row],[SRS]],".",Tabla46[[#This Row],[AREA]],".",Tabla46[[#This Row],[TIPO]]))</f>
        <v>#REF!</v>
      </c>
      <c r="C2668" s="419" t="e">
        <f>IF(Tabla46[[#This Row],[Tipos de Acciones]]="","",'Formulario PPGR1'!#REF!)</f>
        <v>#REF!</v>
      </c>
      <c r="D2668" s="419" t="e">
        <f>IF(Tabla46[[#This Row],[Tipos de Acciones]]="","",'Formulario PPGR1'!#REF!)</f>
        <v>#REF!</v>
      </c>
      <c r="E2668" s="419" t="e">
        <f>IF(Tabla46[[#This Row],[Tipos de Acciones]]="","",'Formulario PPGR1'!#REF!)</f>
        <v>#REF!</v>
      </c>
      <c r="F2668" s="419" t="e">
        <f>IF(Tabla46[[#This Row],[Tipos de Acciones]]="","",'Formulario PPGR1'!#REF!)</f>
        <v>#REF!</v>
      </c>
      <c r="G2668" s="416" t="s">
        <v>936</v>
      </c>
      <c r="H2668" s="416" t="s">
        <v>2221</v>
      </c>
      <c r="I2668" s="417" t="s">
        <v>2236</v>
      </c>
      <c r="J2668" s="416" t="s">
        <v>2236</v>
      </c>
      <c r="K2668" s="418" t="s">
        <v>2237</v>
      </c>
      <c r="L2668" s="416" t="s">
        <v>469</v>
      </c>
      <c r="M2668" s="316" t="s">
        <v>2372</v>
      </c>
      <c r="N2668" s="316" t="s">
        <v>1156</v>
      </c>
      <c r="O2668" s="415" t="s">
        <v>2200</v>
      </c>
      <c r="P2668" s="318" t="s">
        <v>1156</v>
      </c>
      <c r="Q2668" s="293" t="s">
        <v>2201</v>
      </c>
      <c r="R2668" s="293">
        <v>2</v>
      </c>
      <c r="S2668" s="517">
        <v>15733.33</v>
      </c>
      <c r="T2668" s="520" t="e">
        <f>+[1]!Tabla46[[#This Row],[Precio Unitario]]*[1]!Tabla46[[#This Row],[Cantidad de Insumos]]</f>
        <v>#REF!</v>
      </c>
      <c r="U2668" s="414">
        <v>239301</v>
      </c>
      <c r="V2668" s="328" t="s">
        <v>926</v>
      </c>
      <c r="W2668" s="420"/>
    </row>
    <row r="2669" spans="2:23" ht="18.75" hidden="1" customHeight="1" x14ac:dyDescent="0.2">
      <c r="B2669" s="419" t="e">
        <f>IF(Tabla46[[#This Row],[Tipos de Acciones]]="","",CONCATENATE(Tabla46[[#This Row],[POA]],".",Tabla46[[#This Row],[SRS]],".",Tabla46[[#This Row],[AREA]],".",Tabla46[[#This Row],[TIPO]]))</f>
        <v>#REF!</v>
      </c>
      <c r="C2669" s="419" t="e">
        <f>IF(Tabla46[[#This Row],[Tipos de Acciones]]="","",'Formulario PPGR1'!#REF!)</f>
        <v>#REF!</v>
      </c>
      <c r="D2669" s="419" t="e">
        <f>IF(Tabla46[[#This Row],[Tipos de Acciones]]="","",'Formulario PPGR1'!#REF!)</f>
        <v>#REF!</v>
      </c>
      <c r="E2669" s="419" t="e">
        <f>IF(Tabla46[[#This Row],[Tipos de Acciones]]="","",'Formulario PPGR1'!#REF!)</f>
        <v>#REF!</v>
      </c>
      <c r="F2669" s="419" t="e">
        <f>IF(Tabla46[[#This Row],[Tipos de Acciones]]="","",'Formulario PPGR1'!#REF!)</f>
        <v>#REF!</v>
      </c>
      <c r="G2669" s="416" t="s">
        <v>936</v>
      </c>
      <c r="H2669" s="416" t="s">
        <v>2221</v>
      </c>
      <c r="I2669" s="417" t="s">
        <v>2222</v>
      </c>
      <c r="J2669" s="416" t="s">
        <v>2222</v>
      </c>
      <c r="K2669" s="418" t="s">
        <v>2226</v>
      </c>
      <c r="L2669" s="416" t="s">
        <v>469</v>
      </c>
      <c r="M2669" s="316" t="s">
        <v>2372</v>
      </c>
      <c r="N2669" s="316" t="s">
        <v>1156</v>
      </c>
      <c r="O2669" s="415" t="s">
        <v>2200</v>
      </c>
      <c r="P2669" s="318" t="s">
        <v>1156</v>
      </c>
      <c r="Q2669" s="293" t="s">
        <v>2201</v>
      </c>
      <c r="R2669" s="293">
        <v>1</v>
      </c>
      <c r="S2669" s="517">
        <v>104465.4</v>
      </c>
      <c r="T2669" s="520" t="e">
        <f>+[1]!Tabla46[[#This Row],[Precio Unitario]]*[1]!Tabla46[[#This Row],[Cantidad de Insumos]]</f>
        <v>#REF!</v>
      </c>
      <c r="U2669" s="414">
        <v>261901</v>
      </c>
      <c r="V2669" s="328" t="s">
        <v>926</v>
      </c>
      <c r="W2669" s="420"/>
    </row>
    <row r="2670" spans="2:23" ht="18.75" hidden="1" customHeight="1" x14ac:dyDescent="0.2">
      <c r="B2670" s="419" t="e">
        <f>IF(Tabla46[[#This Row],[Tipos de Acciones]]="","",CONCATENATE(Tabla46[[#This Row],[POA]],".",Tabla46[[#This Row],[SRS]],".",Tabla46[[#This Row],[AREA]],".",Tabla46[[#This Row],[TIPO]]))</f>
        <v>#REF!</v>
      </c>
      <c r="C2670" s="419" t="e">
        <f>IF(Tabla46[[#This Row],[Tipos de Acciones]]="","",'Formulario PPGR1'!#REF!)</f>
        <v>#REF!</v>
      </c>
      <c r="D2670" s="419" t="e">
        <f>IF(Tabla46[[#This Row],[Tipos de Acciones]]="","",'Formulario PPGR1'!#REF!)</f>
        <v>#REF!</v>
      </c>
      <c r="E2670" s="419" t="e">
        <f>IF(Tabla46[[#This Row],[Tipos de Acciones]]="","",'Formulario PPGR1'!#REF!)</f>
        <v>#REF!</v>
      </c>
      <c r="F2670" s="419" t="e">
        <f>IF(Tabla46[[#This Row],[Tipos de Acciones]]="","",'Formulario PPGR1'!#REF!)</f>
        <v>#REF!</v>
      </c>
      <c r="G2670" s="416" t="s">
        <v>936</v>
      </c>
      <c r="H2670" s="416" t="s">
        <v>2218</v>
      </c>
      <c r="I2670" s="417" t="s">
        <v>2219</v>
      </c>
      <c r="J2670" s="416" t="s">
        <v>2219</v>
      </c>
      <c r="K2670" s="418" t="s">
        <v>2220</v>
      </c>
      <c r="L2670" s="416" t="s">
        <v>469</v>
      </c>
      <c r="M2670" s="316" t="s">
        <v>2372</v>
      </c>
      <c r="N2670" s="316" t="s">
        <v>1156</v>
      </c>
      <c r="O2670" s="415" t="s">
        <v>2200</v>
      </c>
      <c r="P2670" s="318" t="s">
        <v>1156</v>
      </c>
      <c r="Q2670" s="293" t="s">
        <v>2201</v>
      </c>
      <c r="R2670" s="293">
        <v>2</v>
      </c>
      <c r="S2670" s="517">
        <v>8600</v>
      </c>
      <c r="T2670" s="520" t="e">
        <f>+[1]!Tabla46[[#This Row],[Precio Unitario]]*[1]!Tabla46[[#This Row],[Cantidad de Insumos]]</f>
        <v>#REF!</v>
      </c>
      <c r="U2670" s="414">
        <v>239601</v>
      </c>
      <c r="V2670" s="328" t="s">
        <v>926</v>
      </c>
      <c r="W2670" s="420"/>
    </row>
    <row r="2671" spans="2:23" ht="18.75" hidden="1" customHeight="1" x14ac:dyDescent="0.2">
      <c r="B2671" s="419" t="e">
        <f>IF(Tabla46[[#This Row],[Tipos de Acciones]]="","",CONCATENATE(Tabla46[[#This Row],[POA]],".",Tabla46[[#This Row],[SRS]],".",Tabla46[[#This Row],[AREA]],".",Tabla46[[#This Row],[TIPO]]))</f>
        <v>#REF!</v>
      </c>
      <c r="C2671" s="419" t="e">
        <f>IF(Tabla46[[#This Row],[Tipos de Acciones]]="","",'Formulario PPGR1'!#REF!)</f>
        <v>#REF!</v>
      </c>
      <c r="D2671" s="419" t="e">
        <f>IF(Tabla46[[#This Row],[Tipos de Acciones]]="","",'Formulario PPGR1'!#REF!)</f>
        <v>#REF!</v>
      </c>
      <c r="E2671" s="419" t="e">
        <f>IF(Tabla46[[#This Row],[Tipos de Acciones]]="","",'Formulario PPGR1'!#REF!)</f>
        <v>#REF!</v>
      </c>
      <c r="F2671" s="419" t="e">
        <f>IF(Tabla46[[#This Row],[Tipos de Acciones]]="","",'Formulario PPGR1'!#REF!)</f>
        <v>#REF!</v>
      </c>
      <c r="G2671" s="416" t="s">
        <v>936</v>
      </c>
      <c r="H2671" s="416" t="s">
        <v>2221</v>
      </c>
      <c r="I2671" s="417" t="s">
        <v>2222</v>
      </c>
      <c r="J2671" s="416" t="s">
        <v>2222</v>
      </c>
      <c r="K2671" s="418" t="s">
        <v>2223</v>
      </c>
      <c r="L2671" s="416" t="s">
        <v>469</v>
      </c>
      <c r="M2671" s="316" t="s">
        <v>2372</v>
      </c>
      <c r="N2671" s="316" t="s">
        <v>1156</v>
      </c>
      <c r="O2671" s="415" t="s">
        <v>2200</v>
      </c>
      <c r="P2671" s="318" t="s">
        <v>1156</v>
      </c>
      <c r="Q2671" s="293" t="s">
        <v>2201</v>
      </c>
      <c r="R2671" s="293">
        <v>2</v>
      </c>
      <c r="S2671" s="517">
        <v>43660</v>
      </c>
      <c r="T2671" s="520" t="e">
        <f>+[1]!Tabla46[[#This Row],[Precio Unitario]]*[1]!Tabla46[[#This Row],[Cantidad de Insumos]]</f>
        <v>#REF!</v>
      </c>
      <c r="U2671" s="414">
        <v>261901</v>
      </c>
      <c r="V2671" s="328" t="s">
        <v>926</v>
      </c>
      <c r="W2671" s="420"/>
    </row>
    <row r="2672" spans="2:23" ht="18.75" hidden="1" customHeight="1" x14ac:dyDescent="0.2">
      <c r="B2672" s="419" t="e">
        <f>IF(Tabla46[[#This Row],[Tipos de Acciones]]="","",CONCATENATE(Tabla46[[#This Row],[POA]],".",Tabla46[[#This Row],[SRS]],".",Tabla46[[#This Row],[AREA]],".",Tabla46[[#This Row],[TIPO]]))</f>
        <v>#REF!</v>
      </c>
      <c r="C2672" s="419" t="e">
        <f>IF(Tabla46[[#This Row],[Tipos de Acciones]]="","",'Formulario PPGR1'!#REF!)</f>
        <v>#REF!</v>
      </c>
      <c r="D2672" s="419" t="e">
        <f>IF(Tabla46[[#This Row],[Tipos de Acciones]]="","",'Formulario PPGR1'!#REF!)</f>
        <v>#REF!</v>
      </c>
      <c r="E2672" s="419" t="e">
        <f>IF(Tabla46[[#This Row],[Tipos de Acciones]]="","",'Formulario PPGR1'!#REF!)</f>
        <v>#REF!</v>
      </c>
      <c r="F2672" s="419" t="e">
        <f>IF(Tabla46[[#This Row],[Tipos de Acciones]]="","",'Formulario PPGR1'!#REF!)</f>
        <v>#REF!</v>
      </c>
      <c r="G2672" s="416" t="s">
        <v>936</v>
      </c>
      <c r="H2672" s="416" t="s">
        <v>2221</v>
      </c>
      <c r="I2672" s="417" t="s">
        <v>2224</v>
      </c>
      <c r="J2672" s="416" t="s">
        <v>2224</v>
      </c>
      <c r="K2672" s="418" t="s">
        <v>2225</v>
      </c>
      <c r="L2672" s="416" t="s">
        <v>469</v>
      </c>
      <c r="M2672" s="316" t="s">
        <v>2372</v>
      </c>
      <c r="N2672" s="316" t="s">
        <v>1156</v>
      </c>
      <c r="O2672" s="415" t="s">
        <v>2200</v>
      </c>
      <c r="P2672" s="318" t="s">
        <v>1156</v>
      </c>
      <c r="Q2672" s="293" t="s">
        <v>2201</v>
      </c>
      <c r="R2672" s="293">
        <v>1</v>
      </c>
      <c r="S2672" s="517">
        <v>44333.33</v>
      </c>
      <c r="T2672" s="520" t="e">
        <f>+[1]!Tabla46[[#This Row],[Precio Unitario]]*[1]!Tabla46[[#This Row],[Cantidad de Insumos]]</f>
        <v>#REF!</v>
      </c>
      <c r="U2672" s="414">
        <v>239301</v>
      </c>
      <c r="V2672" s="328" t="s">
        <v>926</v>
      </c>
      <c r="W2672" s="420"/>
    </row>
    <row r="2673" spans="2:23" ht="18.75" hidden="1" customHeight="1" x14ac:dyDescent="0.2">
      <c r="B2673" s="419" t="e">
        <f>IF(Tabla46[[#This Row],[Tipos de Acciones]]="","",CONCATENATE(Tabla46[[#This Row],[POA]],".",Tabla46[[#This Row],[SRS]],".",Tabla46[[#This Row],[AREA]],".",Tabla46[[#This Row],[TIPO]]))</f>
        <v>#REF!</v>
      </c>
      <c r="C2673" s="419" t="e">
        <f>IF(Tabla46[[#This Row],[Tipos de Acciones]]="","",'Formulario PPGR1'!#REF!)</f>
        <v>#REF!</v>
      </c>
      <c r="D2673" s="419" t="e">
        <f>IF(Tabla46[[#This Row],[Tipos de Acciones]]="","",'Formulario PPGR1'!#REF!)</f>
        <v>#REF!</v>
      </c>
      <c r="E2673" s="419" t="e">
        <f>IF(Tabla46[[#This Row],[Tipos de Acciones]]="","",'Formulario PPGR1'!#REF!)</f>
        <v>#REF!</v>
      </c>
      <c r="F2673" s="419" t="e">
        <f>IF(Tabla46[[#This Row],[Tipos de Acciones]]="","",'Formulario PPGR1'!#REF!)</f>
        <v>#REF!</v>
      </c>
      <c r="G2673" s="416" t="s">
        <v>936</v>
      </c>
      <c r="H2673" s="416" t="s">
        <v>2221</v>
      </c>
      <c r="I2673" s="417" t="s">
        <v>2231</v>
      </c>
      <c r="J2673" s="416" t="s">
        <v>2231</v>
      </c>
      <c r="K2673" s="418" t="s">
        <v>2232</v>
      </c>
      <c r="L2673" s="416" t="s">
        <v>469</v>
      </c>
      <c r="M2673" s="316" t="s">
        <v>2372</v>
      </c>
      <c r="N2673" s="316" t="s">
        <v>1156</v>
      </c>
      <c r="O2673" s="415" t="s">
        <v>2200</v>
      </c>
      <c r="P2673" s="318" t="s">
        <v>1156</v>
      </c>
      <c r="Q2673" s="293" t="s">
        <v>2201</v>
      </c>
      <c r="R2673" s="293">
        <v>2</v>
      </c>
      <c r="S2673" s="517">
        <v>32099.97</v>
      </c>
      <c r="T2673" s="520" t="e">
        <f>+[1]!Tabla46[[#This Row],[Precio Unitario]]*[1]!Tabla46[[#This Row],[Cantidad de Insumos]]</f>
        <v>#REF!</v>
      </c>
      <c r="U2673" s="414">
        <v>239301</v>
      </c>
      <c r="V2673" s="328" t="s">
        <v>926</v>
      </c>
      <c r="W2673" s="420"/>
    </row>
    <row r="2674" spans="2:23" ht="18.75" hidden="1" customHeight="1" x14ac:dyDescent="0.2">
      <c r="B2674" s="419" t="e">
        <f>IF(Tabla46[[#This Row],[Tipos de Acciones]]="","",CONCATENATE(Tabla46[[#This Row],[POA]],".",Tabla46[[#This Row],[SRS]],".",Tabla46[[#This Row],[AREA]],".",Tabla46[[#This Row],[TIPO]]))</f>
        <v>#REF!</v>
      </c>
      <c r="C2674" s="419" t="e">
        <f>IF(Tabla46[[#This Row],[Tipos de Acciones]]="","",'Formulario PPGR1'!#REF!)</f>
        <v>#REF!</v>
      </c>
      <c r="D2674" s="419" t="e">
        <f>IF(Tabla46[[#This Row],[Tipos de Acciones]]="","",'Formulario PPGR1'!#REF!)</f>
        <v>#REF!</v>
      </c>
      <c r="E2674" s="419" t="e">
        <f>IF(Tabla46[[#This Row],[Tipos de Acciones]]="","",'Formulario PPGR1'!#REF!)</f>
        <v>#REF!</v>
      </c>
      <c r="F2674" s="419" t="e">
        <f>IF(Tabla46[[#This Row],[Tipos de Acciones]]="","",'Formulario PPGR1'!#REF!)</f>
        <v>#REF!</v>
      </c>
      <c r="G2674" s="416" t="s">
        <v>936</v>
      </c>
      <c r="H2674" s="416" t="s">
        <v>2221</v>
      </c>
      <c r="I2674" s="417" t="s">
        <v>2233</v>
      </c>
      <c r="J2674" s="416" t="s">
        <v>2234</v>
      </c>
      <c r="K2674" s="418" t="s">
        <v>2235</v>
      </c>
      <c r="L2674" s="416" t="s">
        <v>469</v>
      </c>
      <c r="M2674" s="316" t="s">
        <v>2372</v>
      </c>
      <c r="N2674" s="316" t="s">
        <v>1156</v>
      </c>
      <c r="O2674" s="415" t="s">
        <v>2200</v>
      </c>
      <c r="P2674" s="318" t="s">
        <v>1156</v>
      </c>
      <c r="Q2674" s="293" t="s">
        <v>2201</v>
      </c>
      <c r="R2674" s="293">
        <v>1</v>
      </c>
      <c r="S2674" s="517">
        <v>8270</v>
      </c>
      <c r="T2674" s="520" t="e">
        <f>+[1]!Tabla46[[#This Row],[Precio Unitario]]*[1]!Tabla46[[#This Row],[Cantidad de Insumos]]</f>
        <v>#REF!</v>
      </c>
      <c r="U2674" s="414">
        <v>239301</v>
      </c>
      <c r="V2674" s="328" t="s">
        <v>926</v>
      </c>
      <c r="W2674" s="420"/>
    </row>
    <row r="2675" spans="2:23" ht="18.75" hidden="1" customHeight="1" x14ac:dyDescent="0.2">
      <c r="B2675" s="419" t="e">
        <f>IF(Tabla46[[#This Row],[Tipos de Acciones]]="","",CONCATENATE(Tabla46[[#This Row],[POA]],".",Tabla46[[#This Row],[SRS]],".",Tabla46[[#This Row],[AREA]],".",Tabla46[[#This Row],[TIPO]]))</f>
        <v>#REF!</v>
      </c>
      <c r="C2675" s="419" t="e">
        <f>IF(Tabla46[[#This Row],[Tipos de Acciones]]="","",'Formulario PPGR1'!#REF!)</f>
        <v>#REF!</v>
      </c>
      <c r="D2675" s="419" t="e">
        <f>IF(Tabla46[[#This Row],[Tipos de Acciones]]="","",'Formulario PPGR1'!#REF!)</f>
        <v>#REF!</v>
      </c>
      <c r="E2675" s="419" t="e">
        <f>IF(Tabla46[[#This Row],[Tipos de Acciones]]="","",'Formulario PPGR1'!#REF!)</f>
        <v>#REF!</v>
      </c>
      <c r="F2675" s="419" t="e">
        <f>IF(Tabla46[[#This Row],[Tipos de Acciones]]="","",'Formulario PPGR1'!#REF!)</f>
        <v>#REF!</v>
      </c>
      <c r="G2675" s="416" t="s">
        <v>936</v>
      </c>
      <c r="H2675" s="416" t="s">
        <v>2221</v>
      </c>
      <c r="I2675" s="417" t="s">
        <v>2241</v>
      </c>
      <c r="J2675" s="416" t="s">
        <v>2241</v>
      </c>
      <c r="K2675" s="418" t="s">
        <v>2242</v>
      </c>
      <c r="L2675" s="416" t="s">
        <v>469</v>
      </c>
      <c r="M2675" s="316" t="s">
        <v>2372</v>
      </c>
      <c r="N2675" s="316" t="s">
        <v>1156</v>
      </c>
      <c r="O2675" s="415" t="s">
        <v>2200</v>
      </c>
      <c r="P2675" s="318" t="s">
        <v>1156</v>
      </c>
      <c r="Q2675" s="293" t="s">
        <v>2201</v>
      </c>
      <c r="R2675" s="293">
        <v>2</v>
      </c>
      <c r="S2675" s="517">
        <v>980</v>
      </c>
      <c r="T2675" s="520" t="e">
        <f>+[1]!Tabla46[[#This Row],[Precio Unitario]]*[1]!Tabla46[[#This Row],[Cantidad de Insumos]]</f>
        <v>#REF!</v>
      </c>
      <c r="U2675" s="414">
        <v>239301</v>
      </c>
      <c r="V2675" s="328" t="s">
        <v>926</v>
      </c>
      <c r="W2675" s="420"/>
    </row>
    <row r="2676" spans="2:23" ht="18.75" hidden="1" customHeight="1" x14ac:dyDescent="0.2">
      <c r="B2676" s="419" t="e">
        <f>IF(Tabla46[[#This Row],[Tipos de Acciones]]="","",CONCATENATE(Tabla46[[#This Row],[POA]],".",Tabla46[[#This Row],[SRS]],".",Tabla46[[#This Row],[AREA]],".",Tabla46[[#This Row],[TIPO]]))</f>
        <v>#REF!</v>
      </c>
      <c r="C2676" s="419" t="e">
        <f>IF(Tabla46[[#This Row],[Tipos de Acciones]]="","",'Formulario PPGR1'!#REF!)</f>
        <v>#REF!</v>
      </c>
      <c r="D2676" s="419" t="e">
        <f>IF(Tabla46[[#This Row],[Tipos de Acciones]]="","",'Formulario PPGR1'!#REF!)</f>
        <v>#REF!</v>
      </c>
      <c r="E2676" s="419" t="e">
        <f>IF(Tabla46[[#This Row],[Tipos de Acciones]]="","",'Formulario PPGR1'!#REF!)</f>
        <v>#REF!</v>
      </c>
      <c r="F2676" s="419" t="e">
        <f>IF(Tabla46[[#This Row],[Tipos de Acciones]]="","",'Formulario PPGR1'!#REF!)</f>
        <v>#REF!</v>
      </c>
      <c r="G2676" s="416" t="s">
        <v>936</v>
      </c>
      <c r="H2676" s="416" t="s">
        <v>2221</v>
      </c>
      <c r="I2676" s="417" t="s">
        <v>2241</v>
      </c>
      <c r="J2676" s="416" t="s">
        <v>2241</v>
      </c>
      <c r="K2676" s="418" t="s">
        <v>2243</v>
      </c>
      <c r="L2676" s="416" t="s">
        <v>469</v>
      </c>
      <c r="M2676" s="316" t="s">
        <v>2372</v>
      </c>
      <c r="N2676" s="316" t="s">
        <v>1156</v>
      </c>
      <c r="O2676" s="415" t="s">
        <v>2200</v>
      </c>
      <c r="P2676" s="318" t="s">
        <v>1156</v>
      </c>
      <c r="Q2676" s="293" t="s">
        <v>2201</v>
      </c>
      <c r="R2676" s="293">
        <v>2</v>
      </c>
      <c r="S2676" s="517">
        <v>3520</v>
      </c>
      <c r="T2676" s="520" t="e">
        <f>+[1]!Tabla46[[#This Row],[Precio Unitario]]*[1]!Tabla46[[#This Row],[Cantidad de Insumos]]</f>
        <v>#REF!</v>
      </c>
      <c r="U2676" s="414">
        <v>239301</v>
      </c>
      <c r="V2676" s="328" t="s">
        <v>926</v>
      </c>
      <c r="W2676" s="420"/>
    </row>
    <row r="2677" spans="2:23" ht="18.75" hidden="1" customHeight="1" x14ac:dyDescent="0.2">
      <c r="B2677" s="419" t="e">
        <f>IF(Tabla46[[#This Row],[Tipos de Acciones]]="","",CONCATENATE(Tabla46[[#This Row],[POA]],".",Tabla46[[#This Row],[SRS]],".",Tabla46[[#This Row],[AREA]],".",Tabla46[[#This Row],[TIPO]]))</f>
        <v>#REF!</v>
      </c>
      <c r="C2677" s="419" t="e">
        <f>IF(Tabla46[[#This Row],[Tipos de Acciones]]="","",'Formulario PPGR1'!#REF!)</f>
        <v>#REF!</v>
      </c>
      <c r="D2677" s="419" t="e">
        <f>IF(Tabla46[[#This Row],[Tipos de Acciones]]="","",'Formulario PPGR1'!#REF!)</f>
        <v>#REF!</v>
      </c>
      <c r="E2677" s="419" t="e">
        <f>IF(Tabla46[[#This Row],[Tipos de Acciones]]="","",'Formulario PPGR1'!#REF!)</f>
        <v>#REF!</v>
      </c>
      <c r="F2677" s="419" t="e">
        <f>IF(Tabla46[[#This Row],[Tipos de Acciones]]="","",'Formulario PPGR1'!#REF!)</f>
        <v>#REF!</v>
      </c>
      <c r="G2677" s="416" t="s">
        <v>936</v>
      </c>
      <c r="H2677" s="416" t="s">
        <v>2221</v>
      </c>
      <c r="I2677" s="417" t="s">
        <v>2236</v>
      </c>
      <c r="J2677" s="416" t="s">
        <v>2236</v>
      </c>
      <c r="K2677" s="418" t="s">
        <v>2239</v>
      </c>
      <c r="L2677" s="416" t="s">
        <v>469</v>
      </c>
      <c r="M2677" s="316" t="s">
        <v>2372</v>
      </c>
      <c r="N2677" s="316" t="s">
        <v>1156</v>
      </c>
      <c r="O2677" s="415" t="s">
        <v>2200</v>
      </c>
      <c r="P2677" s="318" t="s">
        <v>1156</v>
      </c>
      <c r="Q2677" s="293" t="s">
        <v>2201</v>
      </c>
      <c r="R2677" s="293">
        <v>2</v>
      </c>
      <c r="S2677" s="517">
        <v>15733.33</v>
      </c>
      <c r="T2677" s="520" t="e">
        <f>+[1]!Tabla46[[#This Row],[Precio Unitario]]*[1]!Tabla46[[#This Row],[Cantidad de Insumos]]</f>
        <v>#REF!</v>
      </c>
      <c r="U2677" s="414">
        <v>239301</v>
      </c>
      <c r="V2677" s="328" t="s">
        <v>926</v>
      </c>
      <c r="W2677" s="420"/>
    </row>
    <row r="2678" spans="2:23" ht="18.75" hidden="1" customHeight="1" x14ac:dyDescent="0.2">
      <c r="B2678" s="419" t="e">
        <f>IF(Tabla46[[#This Row],[Tipos de Acciones]]="","",CONCATENATE(Tabla46[[#This Row],[POA]],".",Tabla46[[#This Row],[SRS]],".",Tabla46[[#This Row],[AREA]],".",Tabla46[[#This Row],[TIPO]]))</f>
        <v>#REF!</v>
      </c>
      <c r="C2678" s="419" t="e">
        <f>IF(Tabla46[[#This Row],[Tipos de Acciones]]="","",'Formulario PPGR1'!#REF!)</f>
        <v>#REF!</v>
      </c>
      <c r="D2678" s="419" t="e">
        <f>IF(Tabla46[[#This Row],[Tipos de Acciones]]="","",'Formulario PPGR1'!#REF!)</f>
        <v>#REF!</v>
      </c>
      <c r="E2678" s="419" t="e">
        <f>IF(Tabla46[[#This Row],[Tipos de Acciones]]="","",'Formulario PPGR1'!#REF!)</f>
        <v>#REF!</v>
      </c>
      <c r="F2678" s="419" t="e">
        <f>IF(Tabla46[[#This Row],[Tipos de Acciones]]="","",'Formulario PPGR1'!#REF!)</f>
        <v>#REF!</v>
      </c>
      <c r="G2678" s="416" t="s">
        <v>936</v>
      </c>
      <c r="H2678" s="416" t="s">
        <v>2221</v>
      </c>
      <c r="I2678" s="417" t="s">
        <v>2236</v>
      </c>
      <c r="J2678" s="416" t="s">
        <v>2236</v>
      </c>
      <c r="K2678" s="418" t="s">
        <v>2240</v>
      </c>
      <c r="L2678" s="416" t="s">
        <v>469</v>
      </c>
      <c r="M2678" s="316" t="s">
        <v>2372</v>
      </c>
      <c r="N2678" s="316" t="s">
        <v>1156</v>
      </c>
      <c r="O2678" s="415" t="s">
        <v>2200</v>
      </c>
      <c r="P2678" s="318" t="s">
        <v>1156</v>
      </c>
      <c r="Q2678" s="293" t="s">
        <v>2201</v>
      </c>
      <c r="R2678" s="293">
        <v>2</v>
      </c>
      <c r="S2678" s="517">
        <v>4500</v>
      </c>
      <c r="T2678" s="520" t="e">
        <f>+[1]!Tabla46[[#This Row],[Precio Unitario]]*[1]!Tabla46[[#This Row],[Cantidad de Insumos]]</f>
        <v>#REF!</v>
      </c>
      <c r="U2678" s="414">
        <v>239301</v>
      </c>
      <c r="V2678" s="328" t="s">
        <v>926</v>
      </c>
      <c r="W2678" s="420"/>
    </row>
    <row r="2679" spans="2:23" ht="18.75" hidden="1" customHeight="1" x14ac:dyDescent="0.2">
      <c r="B2679" s="419" t="e">
        <f>IF(Tabla46[[#This Row],[Tipos de Acciones]]="","",CONCATENATE(Tabla46[[#This Row],[POA]],".",Tabla46[[#This Row],[SRS]],".",Tabla46[[#This Row],[AREA]],".",Tabla46[[#This Row],[TIPO]]))</f>
        <v>#REF!</v>
      </c>
      <c r="C2679" s="419" t="e">
        <f>IF(Tabla46[[#This Row],[Tipos de Acciones]]="","",'Formulario PPGR1'!#REF!)</f>
        <v>#REF!</v>
      </c>
      <c r="D2679" s="419" t="e">
        <f>IF(Tabla46[[#This Row],[Tipos de Acciones]]="","",'Formulario PPGR1'!#REF!)</f>
        <v>#REF!</v>
      </c>
      <c r="E2679" s="419" t="e">
        <f>IF(Tabla46[[#This Row],[Tipos de Acciones]]="","",'Formulario PPGR1'!#REF!)</f>
        <v>#REF!</v>
      </c>
      <c r="F2679" s="419" t="e">
        <f>IF(Tabla46[[#This Row],[Tipos de Acciones]]="","",'Formulario PPGR1'!#REF!)</f>
        <v>#REF!</v>
      </c>
      <c r="G2679" s="416" t="s">
        <v>936</v>
      </c>
      <c r="H2679" s="416" t="s">
        <v>2209</v>
      </c>
      <c r="I2679" s="417" t="s">
        <v>2200</v>
      </c>
      <c r="J2679" s="416" t="s">
        <v>2248</v>
      </c>
      <c r="K2679" s="418" t="s">
        <v>2248</v>
      </c>
      <c r="L2679" s="416" t="s">
        <v>469</v>
      </c>
      <c r="M2679" s="316" t="s">
        <v>2372</v>
      </c>
      <c r="N2679" s="316" t="s">
        <v>1156</v>
      </c>
      <c r="O2679" s="415" t="s">
        <v>2200</v>
      </c>
      <c r="P2679" s="318" t="s">
        <v>1156</v>
      </c>
      <c r="Q2679" s="293" t="s">
        <v>2201</v>
      </c>
      <c r="R2679" s="293">
        <v>1</v>
      </c>
      <c r="S2679" s="517">
        <v>30000</v>
      </c>
      <c r="T2679" s="520" t="e">
        <f>+[1]!Tabla46[[#This Row],[Precio Unitario]]*[1]!Tabla46[[#This Row],[Cantidad de Insumos]]</f>
        <v>#REF!</v>
      </c>
      <c r="U2679" s="414">
        <v>265801</v>
      </c>
      <c r="V2679" s="328" t="s">
        <v>926</v>
      </c>
      <c r="W2679" s="420"/>
    </row>
    <row r="2680" spans="2:23" ht="18.75" hidden="1" customHeight="1" x14ac:dyDescent="0.2">
      <c r="B2680" s="419" t="e">
        <f>IF(Tabla46[[#This Row],[Tipos de Acciones]]="","",CONCATENATE(Tabla46[[#This Row],[POA]],".",Tabla46[[#This Row],[SRS]],".",Tabla46[[#This Row],[AREA]],".",Tabla46[[#This Row],[TIPO]]))</f>
        <v>#REF!</v>
      </c>
      <c r="C2680" s="419" t="e">
        <f>IF(Tabla46[[#This Row],[Tipos de Acciones]]="","",'Formulario PPGR1'!#REF!)</f>
        <v>#REF!</v>
      </c>
      <c r="D2680" s="419" t="e">
        <f>IF(Tabla46[[#This Row],[Tipos de Acciones]]="","",'Formulario PPGR1'!#REF!)</f>
        <v>#REF!</v>
      </c>
      <c r="E2680" s="419" t="e">
        <f>IF(Tabla46[[#This Row],[Tipos de Acciones]]="","",'Formulario PPGR1'!#REF!)</f>
        <v>#REF!</v>
      </c>
      <c r="F2680" s="419" t="e">
        <f>IF(Tabla46[[#This Row],[Tipos de Acciones]]="","",'Formulario PPGR1'!#REF!)</f>
        <v>#REF!</v>
      </c>
      <c r="G2680" s="416" t="s">
        <v>934</v>
      </c>
      <c r="H2680" s="416" t="s">
        <v>2209</v>
      </c>
      <c r="I2680" s="417" t="s">
        <v>2200</v>
      </c>
      <c r="J2680" s="416" t="s">
        <v>2248</v>
      </c>
      <c r="K2680" s="418" t="s">
        <v>2248</v>
      </c>
      <c r="L2680" s="416" t="s">
        <v>469</v>
      </c>
      <c r="M2680" s="316" t="s">
        <v>2372</v>
      </c>
      <c r="N2680" s="316" t="s">
        <v>1156</v>
      </c>
      <c r="O2680" s="415" t="s">
        <v>2200</v>
      </c>
      <c r="P2680" s="318" t="s">
        <v>1156</v>
      </c>
      <c r="Q2680" s="293" t="s">
        <v>2201</v>
      </c>
      <c r="R2680" s="293">
        <v>3</v>
      </c>
      <c r="S2680" s="517">
        <v>5000</v>
      </c>
      <c r="T2680" s="520" t="e">
        <f>+[1]!Tabla46[[#This Row],[Precio Unitario]]*[1]!Tabla46[[#This Row],[Cantidad de Insumos]]</f>
        <v>#REF!</v>
      </c>
      <c r="U2680" s="414">
        <v>265801</v>
      </c>
      <c r="V2680" s="328" t="s">
        <v>926</v>
      </c>
      <c r="W2680" s="420"/>
    </row>
    <row r="2681" spans="2:23" ht="18.75" hidden="1" customHeight="1" x14ac:dyDescent="0.2">
      <c r="B2681" s="419" t="e">
        <f>IF(Tabla46[[#This Row],[Tipos de Acciones]]="","",CONCATENATE(Tabla46[[#This Row],[POA]],".",Tabla46[[#This Row],[SRS]],".",Tabla46[[#This Row],[AREA]],".",Tabla46[[#This Row],[TIPO]]))</f>
        <v>#REF!</v>
      </c>
      <c r="C2681" s="419" t="e">
        <f>IF(Tabla46[[#This Row],[Tipos de Acciones]]="","",'Formulario PPGR1'!#REF!)</f>
        <v>#REF!</v>
      </c>
      <c r="D2681" s="419" t="e">
        <f>IF(Tabla46[[#This Row],[Tipos de Acciones]]="","",'Formulario PPGR1'!#REF!)</f>
        <v>#REF!</v>
      </c>
      <c r="E2681" s="419" t="e">
        <f>IF(Tabla46[[#This Row],[Tipos de Acciones]]="","",'Formulario PPGR1'!#REF!)</f>
        <v>#REF!</v>
      </c>
      <c r="F2681" s="419" t="e">
        <f>IF(Tabla46[[#This Row],[Tipos de Acciones]]="","",'Formulario PPGR1'!#REF!)</f>
        <v>#REF!</v>
      </c>
      <c r="G2681" s="416" t="s">
        <v>936</v>
      </c>
      <c r="H2681" s="416" t="s">
        <v>2221</v>
      </c>
      <c r="I2681" s="417" t="s">
        <v>2244</v>
      </c>
      <c r="J2681" s="416" t="s">
        <v>2244</v>
      </c>
      <c r="K2681" s="418" t="s">
        <v>2245</v>
      </c>
      <c r="L2681" s="416" t="s">
        <v>469</v>
      </c>
      <c r="M2681" s="316" t="s">
        <v>2372</v>
      </c>
      <c r="N2681" s="316" t="s">
        <v>1156</v>
      </c>
      <c r="O2681" s="415" t="s">
        <v>2200</v>
      </c>
      <c r="P2681" s="318" t="s">
        <v>1156</v>
      </c>
      <c r="Q2681" s="293" t="s">
        <v>2201</v>
      </c>
      <c r="R2681" s="293">
        <v>1</v>
      </c>
      <c r="S2681" s="517">
        <v>14666.65</v>
      </c>
      <c r="T2681" s="520" t="e">
        <f>+[1]!Tabla46[[#This Row],[Precio Unitario]]*[1]!Tabla46[[#This Row],[Cantidad de Insumos]]</f>
        <v>#REF!</v>
      </c>
      <c r="U2681" s="414">
        <v>239301</v>
      </c>
      <c r="V2681" s="328" t="s">
        <v>926</v>
      </c>
      <c r="W2681" s="420"/>
    </row>
    <row r="2682" spans="2:23" ht="18.75" customHeight="1" x14ac:dyDescent="0.2">
      <c r="B2682" s="419" t="e">
        <f>IF(Tabla46[[#This Row],[Tipos de Acciones]]="","",CONCATENATE(Tabla46[[#This Row],[POA]],".",Tabla46[[#This Row],[SRS]],".",Tabla46[[#This Row],[AREA]],".",Tabla46[[#This Row],[TIPO]]))</f>
        <v>#REF!</v>
      </c>
      <c r="C2682" s="419" t="e">
        <f>IF(Tabla46[[#This Row],[Tipos de Acciones]]="","",'Formulario PPGR1'!#REF!)</f>
        <v>#REF!</v>
      </c>
      <c r="D2682" s="419" t="e">
        <f>IF(Tabla46[[#This Row],[Tipos de Acciones]]="","",'Formulario PPGR1'!#REF!)</f>
        <v>#REF!</v>
      </c>
      <c r="E2682" s="419" t="e">
        <f>IF(Tabla46[[#This Row],[Tipos de Acciones]]="","",'Formulario PPGR1'!#REF!)</f>
        <v>#REF!</v>
      </c>
      <c r="F2682" s="419" t="e">
        <f>IF(Tabla46[[#This Row],[Tipos de Acciones]]="","",'Formulario PPGR1'!#REF!)</f>
        <v>#REF!</v>
      </c>
      <c r="G2682" s="416" t="s">
        <v>936</v>
      </c>
      <c r="H2682" s="416" t="s">
        <v>2221</v>
      </c>
      <c r="I2682" s="417" t="s">
        <v>2246</v>
      </c>
      <c r="J2682" s="416" t="s">
        <v>2246</v>
      </c>
      <c r="K2682" s="418" t="s">
        <v>2247</v>
      </c>
      <c r="L2682" s="416" t="s">
        <v>469</v>
      </c>
      <c r="M2682" s="316" t="s">
        <v>2372</v>
      </c>
      <c r="N2682" s="316" t="s">
        <v>1156</v>
      </c>
      <c r="O2682" s="415" t="s">
        <v>2200</v>
      </c>
      <c r="P2682" s="318" t="s">
        <v>1156</v>
      </c>
      <c r="Q2682" s="293" t="s">
        <v>2201</v>
      </c>
      <c r="R2682" s="293">
        <v>1</v>
      </c>
      <c r="S2682" s="517">
        <v>257712</v>
      </c>
      <c r="T2682" s="520" t="e">
        <f>+[1]!Tabla46[[#This Row],[Precio Unitario]]*[1]!Tabla46[[#This Row],[Cantidad de Insumos]]</f>
        <v>#REF!</v>
      </c>
      <c r="U2682" s="414">
        <v>263101</v>
      </c>
      <c r="V2682" s="328" t="s">
        <v>926</v>
      </c>
      <c r="W2682" s="420"/>
    </row>
    <row r="2683" spans="2:23" ht="18.75" hidden="1" customHeight="1" x14ac:dyDescent="0.2">
      <c r="B2683" s="419" t="e">
        <f>IF(Tabla46[[#This Row],[Tipos de Acciones]]="","",CONCATENATE(Tabla46[[#This Row],[POA]],".",Tabla46[[#This Row],[SRS]],".",Tabla46[[#This Row],[AREA]],".",Tabla46[[#This Row],[TIPO]]))</f>
        <v>#REF!</v>
      </c>
      <c r="C2683" s="419" t="e">
        <f>IF(Tabla46[[#This Row],[Tipos de Acciones]]="","",'Formulario PPGR1'!#REF!)</f>
        <v>#REF!</v>
      </c>
      <c r="D2683" s="419" t="e">
        <f>IF(Tabla46[[#This Row],[Tipos de Acciones]]="","",'Formulario PPGR1'!#REF!)</f>
        <v>#REF!</v>
      </c>
      <c r="E2683" s="419" t="e">
        <f>IF(Tabla46[[#This Row],[Tipos de Acciones]]="","",'Formulario PPGR1'!#REF!)</f>
        <v>#REF!</v>
      </c>
      <c r="F2683" s="419" t="e">
        <f>IF(Tabla46[[#This Row],[Tipos de Acciones]]="","",'Formulario PPGR1'!#REF!)</f>
        <v>#REF!</v>
      </c>
      <c r="G2683" s="416" t="s">
        <v>936</v>
      </c>
      <c r="H2683" s="416" t="s">
        <v>2221</v>
      </c>
      <c r="I2683" s="417" t="s">
        <v>2236</v>
      </c>
      <c r="J2683" s="416" t="s">
        <v>2236</v>
      </c>
      <c r="K2683" s="418" t="s">
        <v>2238</v>
      </c>
      <c r="L2683" s="416" t="s">
        <v>469</v>
      </c>
      <c r="M2683" s="316" t="s">
        <v>2372</v>
      </c>
      <c r="N2683" s="316" t="s">
        <v>1156</v>
      </c>
      <c r="O2683" s="415" t="s">
        <v>2200</v>
      </c>
      <c r="P2683" s="318" t="s">
        <v>1156</v>
      </c>
      <c r="Q2683" s="293" t="s">
        <v>2201</v>
      </c>
      <c r="R2683" s="293">
        <v>2</v>
      </c>
      <c r="S2683" s="517">
        <v>4500</v>
      </c>
      <c r="T2683" s="520" t="e">
        <f>+[1]!Tabla46[[#This Row],[Precio Unitario]]*[1]!Tabla46[[#This Row],[Cantidad de Insumos]]</f>
        <v>#REF!</v>
      </c>
      <c r="U2683" s="414">
        <v>239301</v>
      </c>
      <c r="V2683" s="328" t="s">
        <v>926</v>
      </c>
      <c r="W2683" s="420"/>
    </row>
    <row r="2684" spans="2:23" ht="18.75" hidden="1" customHeight="1" x14ac:dyDescent="0.2">
      <c r="B2684" s="419" t="e">
        <f>IF(Tabla46[[#This Row],[Tipos de Acciones]]="","",CONCATENATE(Tabla46[[#This Row],[POA]],".",Tabla46[[#This Row],[SRS]],".",Tabla46[[#This Row],[AREA]],".",Tabla46[[#This Row],[TIPO]]))</f>
        <v>#REF!</v>
      </c>
      <c r="C2684" s="419" t="e">
        <f>IF(Tabla46[[#This Row],[Tipos de Acciones]]="","",'Formulario PPGR1'!#REF!)</f>
        <v>#REF!</v>
      </c>
      <c r="D2684" s="419" t="e">
        <f>IF(Tabla46[[#This Row],[Tipos de Acciones]]="","",'Formulario PPGR1'!#REF!)</f>
        <v>#REF!</v>
      </c>
      <c r="E2684" s="419" t="e">
        <f>IF(Tabla46[[#This Row],[Tipos de Acciones]]="","",'Formulario PPGR1'!#REF!)</f>
        <v>#REF!</v>
      </c>
      <c r="F2684" s="419" t="e">
        <f>IF(Tabla46[[#This Row],[Tipos de Acciones]]="","",'Formulario PPGR1'!#REF!)</f>
        <v>#REF!</v>
      </c>
      <c r="G2684" s="416" t="s">
        <v>936</v>
      </c>
      <c r="H2684" s="416" t="s">
        <v>2221</v>
      </c>
      <c r="I2684" s="417" t="s">
        <v>2227</v>
      </c>
      <c r="J2684" s="416" t="s">
        <v>2227</v>
      </c>
      <c r="K2684" s="418" t="s">
        <v>2228</v>
      </c>
      <c r="L2684" s="416" t="s">
        <v>469</v>
      </c>
      <c r="M2684" s="316" t="s">
        <v>2372</v>
      </c>
      <c r="N2684" s="316" t="s">
        <v>1156</v>
      </c>
      <c r="O2684" s="415" t="s">
        <v>2200</v>
      </c>
      <c r="P2684" s="318" t="s">
        <v>1156</v>
      </c>
      <c r="Q2684" s="293" t="s">
        <v>2201</v>
      </c>
      <c r="R2684" s="293">
        <v>1</v>
      </c>
      <c r="S2684" s="517">
        <v>12836.04</v>
      </c>
      <c r="T2684" s="520" t="e">
        <f>+[1]!Tabla46[[#This Row],[Precio Unitario]]*[1]!Tabla46[[#This Row],[Cantidad de Insumos]]</f>
        <v>#REF!</v>
      </c>
      <c r="U2684" s="414">
        <v>239301</v>
      </c>
      <c r="V2684" s="328" t="s">
        <v>926</v>
      </c>
      <c r="W2684" s="420"/>
    </row>
    <row r="2685" spans="2:23" ht="18.75" customHeight="1" x14ac:dyDescent="0.2">
      <c r="B2685" s="419" t="e">
        <f>IF(Tabla46[[#This Row],[Tipos de Acciones]]="","",CONCATENATE(Tabla46[[#This Row],[POA]],".",Tabla46[[#This Row],[SRS]],".",Tabla46[[#This Row],[AREA]],".",Tabla46[[#This Row],[TIPO]]))</f>
        <v>#REF!</v>
      </c>
      <c r="C2685" s="419" t="e">
        <f>IF(Tabla46[[#This Row],[Tipos de Acciones]]="","",'Formulario PPGR1'!#REF!)</f>
        <v>#REF!</v>
      </c>
      <c r="D2685" s="419" t="e">
        <f>IF(Tabla46[[#This Row],[Tipos de Acciones]]="","",'Formulario PPGR1'!#REF!)</f>
        <v>#REF!</v>
      </c>
      <c r="E2685" s="419" t="e">
        <f>IF(Tabla46[[#This Row],[Tipos de Acciones]]="","",'Formulario PPGR1'!#REF!)</f>
        <v>#REF!</v>
      </c>
      <c r="F2685" s="419" t="e">
        <f>IF(Tabla46[[#This Row],[Tipos de Acciones]]="","",'Formulario PPGR1'!#REF!)</f>
        <v>#REF!</v>
      </c>
      <c r="G2685" s="416" t="s">
        <v>936</v>
      </c>
      <c r="H2685" s="416" t="s">
        <v>2221</v>
      </c>
      <c r="I2685" s="417" t="s">
        <v>2229</v>
      </c>
      <c r="J2685" s="416" t="s">
        <v>2229</v>
      </c>
      <c r="K2685" s="418" t="s">
        <v>2230</v>
      </c>
      <c r="L2685" s="416" t="s">
        <v>469</v>
      </c>
      <c r="M2685" s="316" t="s">
        <v>2372</v>
      </c>
      <c r="N2685" s="316" t="s">
        <v>1156</v>
      </c>
      <c r="O2685" s="415" t="s">
        <v>2200</v>
      </c>
      <c r="P2685" s="318" t="s">
        <v>1156</v>
      </c>
      <c r="Q2685" s="293" t="s">
        <v>2201</v>
      </c>
      <c r="R2685" s="293">
        <v>1</v>
      </c>
      <c r="S2685" s="517">
        <v>180000</v>
      </c>
      <c r="T2685" s="520" t="e">
        <f>+[1]!Tabla46[[#This Row],[Precio Unitario]]*[1]!Tabla46[[#This Row],[Cantidad de Insumos]]</f>
        <v>#REF!</v>
      </c>
      <c r="U2685" s="414">
        <v>263101</v>
      </c>
      <c r="V2685" s="328" t="s">
        <v>926</v>
      </c>
      <c r="W2685" s="420"/>
    </row>
    <row r="2686" spans="2:23" ht="18.75" hidden="1" customHeight="1" x14ac:dyDescent="0.2">
      <c r="B2686" s="419" t="e">
        <f>IF(Tabla46[[#This Row],[Tipos de Acciones]]="","",CONCATENATE(Tabla46[[#This Row],[POA]],".",Tabla46[[#This Row],[SRS]],".",Tabla46[[#This Row],[AREA]],".",Tabla46[[#This Row],[TIPO]]))</f>
        <v>#REF!</v>
      </c>
      <c r="C2686" s="419" t="e">
        <f>IF(Tabla46[[#This Row],[Tipos de Acciones]]="","",'Formulario PPGR1'!#REF!)</f>
        <v>#REF!</v>
      </c>
      <c r="D2686" s="419" t="e">
        <f>IF(Tabla46[[#This Row],[Tipos de Acciones]]="","",'Formulario PPGR1'!#REF!)</f>
        <v>#REF!</v>
      </c>
      <c r="E2686" s="419" t="e">
        <f>IF(Tabla46[[#This Row],[Tipos de Acciones]]="","",'Formulario PPGR1'!#REF!)</f>
        <v>#REF!</v>
      </c>
      <c r="F2686" s="419" t="e">
        <f>IF(Tabla46[[#This Row],[Tipos de Acciones]]="","",'Formulario PPGR1'!#REF!)</f>
        <v>#REF!</v>
      </c>
      <c r="G2686" s="416" t="s">
        <v>934</v>
      </c>
      <c r="H2686" s="416" t="s">
        <v>2206</v>
      </c>
      <c r="I2686" s="417" t="s">
        <v>2212</v>
      </c>
      <c r="J2686" s="416" t="s">
        <v>2212</v>
      </c>
      <c r="K2686" s="418" t="s">
        <v>2213</v>
      </c>
      <c r="L2686" s="416" t="s">
        <v>469</v>
      </c>
      <c r="M2686" s="316" t="s">
        <v>2372</v>
      </c>
      <c r="N2686" s="316" t="s">
        <v>1156</v>
      </c>
      <c r="O2686" s="415" t="s">
        <v>2200</v>
      </c>
      <c r="P2686" s="318" t="s">
        <v>1156</v>
      </c>
      <c r="Q2686" s="293" t="s">
        <v>2201</v>
      </c>
      <c r="R2686" s="293">
        <v>3</v>
      </c>
      <c r="S2686" s="517">
        <v>5000</v>
      </c>
      <c r="T2686" s="520" t="e">
        <f>+[1]!Tabla46[[#This Row],[Precio Unitario]]*[1]!Tabla46[[#This Row],[Cantidad de Insumos]]</f>
        <v>#REF!</v>
      </c>
      <c r="U2686" s="414">
        <v>261301</v>
      </c>
      <c r="V2686" s="328" t="s">
        <v>926</v>
      </c>
      <c r="W2686" s="420"/>
    </row>
    <row r="2687" spans="2:23" ht="18.75" hidden="1" customHeight="1" x14ac:dyDescent="0.2">
      <c r="B2687" s="419" t="e">
        <f>IF(Tabla46[[#This Row],[Tipos de Acciones]]="","",CONCATENATE(Tabla46[[#This Row],[POA]],".",Tabla46[[#This Row],[SRS]],".",Tabla46[[#This Row],[AREA]],".",Tabla46[[#This Row],[TIPO]]))</f>
        <v>#REF!</v>
      </c>
      <c r="C2687" s="419" t="e">
        <f>IF(Tabla46[[#This Row],[Tipos de Acciones]]="","",'Formulario PPGR1'!#REF!)</f>
        <v>#REF!</v>
      </c>
      <c r="D2687" s="419" t="e">
        <f>IF(Tabla46[[#This Row],[Tipos de Acciones]]="","",'Formulario PPGR1'!#REF!)</f>
        <v>#REF!</v>
      </c>
      <c r="E2687" s="419" t="e">
        <f>IF(Tabla46[[#This Row],[Tipos de Acciones]]="","",'Formulario PPGR1'!#REF!)</f>
        <v>#REF!</v>
      </c>
      <c r="F2687" s="419" t="e">
        <f>IF(Tabla46[[#This Row],[Tipos de Acciones]]="","",'Formulario PPGR1'!#REF!)</f>
        <v>#REF!</v>
      </c>
      <c r="G2687" s="416" t="s">
        <v>936</v>
      </c>
      <c r="H2687" s="416" t="s">
        <v>2215</v>
      </c>
      <c r="I2687" s="417" t="s">
        <v>2216</v>
      </c>
      <c r="J2687" s="416" t="s">
        <v>2216</v>
      </c>
      <c r="K2687" s="418" t="s">
        <v>2217</v>
      </c>
      <c r="L2687" s="416" t="s">
        <v>469</v>
      </c>
      <c r="M2687" s="316" t="s">
        <v>2372</v>
      </c>
      <c r="N2687" s="316" t="s">
        <v>1156</v>
      </c>
      <c r="O2687" s="415" t="s">
        <v>2200</v>
      </c>
      <c r="P2687" s="318" t="s">
        <v>1156</v>
      </c>
      <c r="Q2687" s="293" t="s">
        <v>2201</v>
      </c>
      <c r="R2687" s="293">
        <v>1</v>
      </c>
      <c r="S2687" s="517">
        <v>15000</v>
      </c>
      <c r="T2687" s="520" t="e">
        <f>+[1]!Tabla46[[#This Row],[Precio Unitario]]*[1]!Tabla46[[#This Row],[Cantidad de Insumos]]</f>
        <v>#REF!</v>
      </c>
      <c r="U2687" s="414">
        <v>239601</v>
      </c>
      <c r="V2687" s="328" t="s">
        <v>926</v>
      </c>
      <c r="W2687" s="420"/>
    </row>
    <row r="2688" spans="2:23" ht="18.75" hidden="1" customHeight="1" x14ac:dyDescent="0.2">
      <c r="B2688" s="419" t="e">
        <f>IF(Tabla46[[#This Row],[Tipos de Acciones]]="","",CONCATENATE(Tabla46[[#This Row],[POA]],".",Tabla46[[#This Row],[SRS]],".",Tabla46[[#This Row],[AREA]],".",Tabla46[[#This Row],[TIPO]]))</f>
        <v>#REF!</v>
      </c>
      <c r="C2688" s="419" t="e">
        <f>IF(Tabla46[[#This Row],[Tipos de Acciones]]="","",'Formulario PPGR1'!#REF!)</f>
        <v>#REF!</v>
      </c>
      <c r="D2688" s="419" t="e">
        <f>IF(Tabla46[[#This Row],[Tipos de Acciones]]="","",'Formulario PPGR1'!#REF!)</f>
        <v>#REF!</v>
      </c>
      <c r="E2688" s="419" t="e">
        <f>IF(Tabla46[[#This Row],[Tipos de Acciones]]="","",'Formulario PPGR1'!#REF!)</f>
        <v>#REF!</v>
      </c>
      <c r="F2688" s="419" t="e">
        <f>IF(Tabla46[[#This Row],[Tipos de Acciones]]="","",'Formulario PPGR1'!#REF!)</f>
        <v>#REF!</v>
      </c>
      <c r="G2688" s="416" t="s">
        <v>936</v>
      </c>
      <c r="H2688" s="416" t="s">
        <v>2206</v>
      </c>
      <c r="I2688" s="417" t="s">
        <v>2212</v>
      </c>
      <c r="J2688" s="416" t="s">
        <v>2212</v>
      </c>
      <c r="K2688" s="418" t="s">
        <v>2213</v>
      </c>
      <c r="L2688" s="416" t="s">
        <v>469</v>
      </c>
      <c r="M2688" s="316" t="s">
        <v>2373</v>
      </c>
      <c r="N2688" s="316" t="s">
        <v>1156</v>
      </c>
      <c r="O2688" s="415" t="s">
        <v>2200</v>
      </c>
      <c r="P2688" s="318" t="s">
        <v>1156</v>
      </c>
      <c r="Q2688" s="293" t="s">
        <v>2201</v>
      </c>
      <c r="R2688" s="293">
        <v>1</v>
      </c>
      <c r="S2688" s="517">
        <v>56050</v>
      </c>
      <c r="T2688" s="520" t="e">
        <f>+[1]!Tabla46[[#This Row],[Precio Unitario]]*[1]!Tabla46[[#This Row],[Cantidad de Insumos]]</f>
        <v>#REF!</v>
      </c>
      <c r="U2688" s="414">
        <v>261301</v>
      </c>
      <c r="V2688" s="328" t="s">
        <v>926</v>
      </c>
      <c r="W2688" s="420"/>
    </row>
    <row r="2689" spans="2:23" ht="18.75" hidden="1" customHeight="1" x14ac:dyDescent="0.2">
      <c r="B2689" s="419" t="e">
        <f>IF(Tabla46[[#This Row],[Tipos de Acciones]]="","",CONCATENATE(Tabla46[[#This Row],[POA]],".",Tabla46[[#This Row],[SRS]],".",Tabla46[[#This Row],[AREA]],".",Tabla46[[#This Row],[TIPO]]))</f>
        <v>#REF!</v>
      </c>
      <c r="C2689" s="419" t="e">
        <f>IF(Tabla46[[#This Row],[Tipos de Acciones]]="","",'Formulario PPGR1'!#REF!)</f>
        <v>#REF!</v>
      </c>
      <c r="D2689" s="419" t="e">
        <f>IF(Tabla46[[#This Row],[Tipos de Acciones]]="","",'Formulario PPGR1'!#REF!)</f>
        <v>#REF!</v>
      </c>
      <c r="E2689" s="419" t="e">
        <f>IF(Tabla46[[#This Row],[Tipos de Acciones]]="","",'Formulario PPGR1'!#REF!)</f>
        <v>#REF!</v>
      </c>
      <c r="F2689" s="419" t="e">
        <f>IF(Tabla46[[#This Row],[Tipos de Acciones]]="","",'Formulario PPGR1'!#REF!)</f>
        <v>#REF!</v>
      </c>
      <c r="G2689" s="416" t="s">
        <v>934</v>
      </c>
      <c r="H2689" s="416" t="s">
        <v>2206</v>
      </c>
      <c r="I2689" s="417" t="s">
        <v>2212</v>
      </c>
      <c r="J2689" s="416" t="s">
        <v>2212</v>
      </c>
      <c r="K2689" s="418" t="s">
        <v>2213</v>
      </c>
      <c r="L2689" s="416" t="s">
        <v>469</v>
      </c>
      <c r="M2689" s="316" t="s">
        <v>2373</v>
      </c>
      <c r="N2689" s="316" t="s">
        <v>1156</v>
      </c>
      <c r="O2689" s="415" t="s">
        <v>2200</v>
      </c>
      <c r="P2689" s="318" t="s">
        <v>1156</v>
      </c>
      <c r="Q2689" s="293" t="s">
        <v>2201</v>
      </c>
      <c r="R2689" s="293">
        <v>3</v>
      </c>
      <c r="S2689" s="517">
        <v>5000</v>
      </c>
      <c r="T2689" s="520" t="e">
        <f>+[1]!Tabla46[[#This Row],[Precio Unitario]]*[1]!Tabla46[[#This Row],[Cantidad de Insumos]]</f>
        <v>#REF!</v>
      </c>
      <c r="U2689" s="414">
        <v>261301</v>
      </c>
      <c r="V2689" s="328" t="s">
        <v>926</v>
      </c>
      <c r="W2689" s="420"/>
    </row>
    <row r="2690" spans="2:23" ht="18.75" hidden="1" customHeight="1" x14ac:dyDescent="0.2">
      <c r="B2690" s="419" t="e">
        <f>IF(Tabla46[[#This Row],[Tipos de Acciones]]="","",CONCATENATE(Tabla46[[#This Row],[POA]],".",Tabla46[[#This Row],[SRS]],".",Tabla46[[#This Row],[AREA]],".",Tabla46[[#This Row],[TIPO]]))</f>
        <v>#REF!</v>
      </c>
      <c r="C2690" s="419" t="e">
        <f>IF(Tabla46[[#This Row],[Tipos de Acciones]]="","",'Formulario PPGR1'!#REF!)</f>
        <v>#REF!</v>
      </c>
      <c r="D2690" s="419" t="e">
        <f>IF(Tabla46[[#This Row],[Tipos de Acciones]]="","",'Formulario PPGR1'!#REF!)</f>
        <v>#REF!</v>
      </c>
      <c r="E2690" s="419" t="e">
        <f>IF(Tabla46[[#This Row],[Tipos de Acciones]]="","",'Formulario PPGR1'!#REF!)</f>
        <v>#REF!</v>
      </c>
      <c r="F2690" s="419" t="e">
        <f>IF(Tabla46[[#This Row],[Tipos de Acciones]]="","",'Formulario PPGR1'!#REF!)</f>
        <v>#REF!</v>
      </c>
      <c r="G2690" s="416" t="s">
        <v>936</v>
      </c>
      <c r="H2690" s="416" t="s">
        <v>2215</v>
      </c>
      <c r="I2690" s="417" t="s">
        <v>2216</v>
      </c>
      <c r="J2690" s="416" t="s">
        <v>2216</v>
      </c>
      <c r="K2690" s="418" t="s">
        <v>2217</v>
      </c>
      <c r="L2690" s="416" t="s">
        <v>469</v>
      </c>
      <c r="M2690" s="316" t="s">
        <v>2373</v>
      </c>
      <c r="N2690" s="316" t="s">
        <v>1156</v>
      </c>
      <c r="O2690" s="415" t="s">
        <v>2200</v>
      </c>
      <c r="P2690" s="318" t="s">
        <v>1156</v>
      </c>
      <c r="Q2690" s="293" t="s">
        <v>2201</v>
      </c>
      <c r="R2690" s="293">
        <v>1</v>
      </c>
      <c r="S2690" s="517">
        <v>15000</v>
      </c>
      <c r="T2690" s="520" t="e">
        <f>+[1]!Tabla46[[#This Row],[Precio Unitario]]*[1]!Tabla46[[#This Row],[Cantidad de Insumos]]</f>
        <v>#REF!</v>
      </c>
      <c r="U2690" s="414">
        <v>239601</v>
      </c>
      <c r="V2690" s="328" t="s">
        <v>926</v>
      </c>
      <c r="W2690" s="420"/>
    </row>
    <row r="2691" spans="2:23" ht="18.75" hidden="1" customHeight="1" x14ac:dyDescent="0.2">
      <c r="B2691" s="419" t="e">
        <f>IF(Tabla46[[#This Row],[Tipos de Acciones]]="","",CONCATENATE(Tabla46[[#This Row],[POA]],".",Tabla46[[#This Row],[SRS]],".",Tabla46[[#This Row],[AREA]],".",Tabla46[[#This Row],[TIPO]]))</f>
        <v>#REF!</v>
      </c>
      <c r="C2691" s="419" t="e">
        <f>IF(Tabla46[[#This Row],[Tipos de Acciones]]="","",'Formulario PPGR1'!#REF!)</f>
        <v>#REF!</v>
      </c>
      <c r="D2691" s="419" t="e">
        <f>IF(Tabla46[[#This Row],[Tipos de Acciones]]="","",'Formulario PPGR1'!#REF!)</f>
        <v>#REF!</v>
      </c>
      <c r="E2691" s="419" t="e">
        <f>IF(Tabla46[[#This Row],[Tipos de Acciones]]="","",'Formulario PPGR1'!#REF!)</f>
        <v>#REF!</v>
      </c>
      <c r="F2691" s="419" t="e">
        <f>IF(Tabla46[[#This Row],[Tipos de Acciones]]="","",'Formulario PPGR1'!#REF!)</f>
        <v>#REF!</v>
      </c>
      <c r="G2691" s="416" t="s">
        <v>936</v>
      </c>
      <c r="H2691" s="416" t="s">
        <v>2218</v>
      </c>
      <c r="I2691" s="417" t="s">
        <v>2219</v>
      </c>
      <c r="J2691" s="416" t="s">
        <v>2219</v>
      </c>
      <c r="K2691" s="418" t="s">
        <v>2220</v>
      </c>
      <c r="L2691" s="416" t="s">
        <v>469</v>
      </c>
      <c r="M2691" s="316" t="s">
        <v>2373</v>
      </c>
      <c r="N2691" s="316" t="s">
        <v>1156</v>
      </c>
      <c r="O2691" s="415" t="s">
        <v>2200</v>
      </c>
      <c r="P2691" s="318" t="s">
        <v>1156</v>
      </c>
      <c r="Q2691" s="293" t="s">
        <v>2201</v>
      </c>
      <c r="R2691" s="293">
        <v>2</v>
      </c>
      <c r="S2691" s="517">
        <v>8600</v>
      </c>
      <c r="T2691" s="520" t="e">
        <f>+[1]!Tabla46[[#This Row],[Precio Unitario]]*[1]!Tabla46[[#This Row],[Cantidad de Insumos]]</f>
        <v>#REF!</v>
      </c>
      <c r="U2691" s="414">
        <v>239601</v>
      </c>
      <c r="V2691" s="328" t="s">
        <v>926</v>
      </c>
      <c r="W2691" s="420"/>
    </row>
    <row r="2692" spans="2:23" ht="18.75" hidden="1" customHeight="1" x14ac:dyDescent="0.2">
      <c r="B2692" s="419" t="e">
        <f>IF(Tabla46[[#This Row],[Tipos de Acciones]]="","",CONCATENATE(Tabla46[[#This Row],[POA]],".",Tabla46[[#This Row],[SRS]],".",Tabla46[[#This Row],[AREA]],".",Tabla46[[#This Row],[TIPO]]))</f>
        <v>#REF!</v>
      </c>
      <c r="C2692" s="419" t="e">
        <f>IF(Tabla46[[#This Row],[Tipos de Acciones]]="","",'Formulario PPGR1'!#REF!)</f>
        <v>#REF!</v>
      </c>
      <c r="D2692" s="419" t="e">
        <f>IF(Tabla46[[#This Row],[Tipos de Acciones]]="","",'Formulario PPGR1'!#REF!)</f>
        <v>#REF!</v>
      </c>
      <c r="E2692" s="419" t="e">
        <f>IF(Tabla46[[#This Row],[Tipos de Acciones]]="","",'Formulario PPGR1'!#REF!)</f>
        <v>#REF!</v>
      </c>
      <c r="F2692" s="419" t="e">
        <f>IF(Tabla46[[#This Row],[Tipos de Acciones]]="","",'Formulario PPGR1'!#REF!)</f>
        <v>#REF!</v>
      </c>
      <c r="G2692" s="416" t="s">
        <v>936</v>
      </c>
      <c r="H2692" s="416" t="s">
        <v>2221</v>
      </c>
      <c r="I2692" s="417" t="s">
        <v>2222</v>
      </c>
      <c r="J2692" s="416" t="s">
        <v>2222</v>
      </c>
      <c r="K2692" s="418" t="s">
        <v>2223</v>
      </c>
      <c r="L2692" s="416" t="s">
        <v>469</v>
      </c>
      <c r="M2692" s="316" t="s">
        <v>2373</v>
      </c>
      <c r="N2692" s="316" t="s">
        <v>1156</v>
      </c>
      <c r="O2692" s="415" t="s">
        <v>2200</v>
      </c>
      <c r="P2692" s="318" t="s">
        <v>1156</v>
      </c>
      <c r="Q2692" s="293" t="s">
        <v>2201</v>
      </c>
      <c r="R2692" s="293">
        <v>2</v>
      </c>
      <c r="S2692" s="517">
        <v>43660</v>
      </c>
      <c r="T2692" s="520" t="e">
        <f>+[1]!Tabla46[[#This Row],[Precio Unitario]]*[1]!Tabla46[[#This Row],[Cantidad de Insumos]]</f>
        <v>#REF!</v>
      </c>
      <c r="U2692" s="414">
        <v>261901</v>
      </c>
      <c r="V2692" s="328" t="s">
        <v>926</v>
      </c>
      <c r="W2692" s="420"/>
    </row>
    <row r="2693" spans="2:23" ht="18.75" hidden="1" customHeight="1" x14ac:dyDescent="0.2">
      <c r="B2693" s="419" t="e">
        <f>IF(Tabla46[[#This Row],[Tipos de Acciones]]="","",CONCATENATE(Tabla46[[#This Row],[POA]],".",Tabla46[[#This Row],[SRS]],".",Tabla46[[#This Row],[AREA]],".",Tabla46[[#This Row],[TIPO]]))</f>
        <v>#REF!</v>
      </c>
      <c r="C2693" s="419" t="e">
        <f>IF(Tabla46[[#This Row],[Tipos de Acciones]]="","",'Formulario PPGR1'!#REF!)</f>
        <v>#REF!</v>
      </c>
      <c r="D2693" s="419" t="e">
        <f>IF(Tabla46[[#This Row],[Tipos de Acciones]]="","",'Formulario PPGR1'!#REF!)</f>
        <v>#REF!</v>
      </c>
      <c r="E2693" s="419" t="e">
        <f>IF(Tabla46[[#This Row],[Tipos de Acciones]]="","",'Formulario PPGR1'!#REF!)</f>
        <v>#REF!</v>
      </c>
      <c r="F2693" s="419" t="e">
        <f>IF(Tabla46[[#This Row],[Tipos de Acciones]]="","",'Formulario PPGR1'!#REF!)</f>
        <v>#REF!</v>
      </c>
      <c r="G2693" s="416" t="s">
        <v>936</v>
      </c>
      <c r="H2693" s="416" t="s">
        <v>2221</v>
      </c>
      <c r="I2693" s="417" t="s">
        <v>2224</v>
      </c>
      <c r="J2693" s="416" t="s">
        <v>2224</v>
      </c>
      <c r="K2693" s="418" t="s">
        <v>2225</v>
      </c>
      <c r="L2693" s="416" t="s">
        <v>469</v>
      </c>
      <c r="M2693" s="316" t="s">
        <v>2373</v>
      </c>
      <c r="N2693" s="316" t="s">
        <v>1156</v>
      </c>
      <c r="O2693" s="415" t="s">
        <v>2200</v>
      </c>
      <c r="P2693" s="318" t="s">
        <v>1156</v>
      </c>
      <c r="Q2693" s="293" t="s">
        <v>2201</v>
      </c>
      <c r="R2693" s="293">
        <v>1</v>
      </c>
      <c r="S2693" s="517">
        <v>44333.33</v>
      </c>
      <c r="T2693" s="520" t="e">
        <f>+[1]!Tabla46[[#This Row],[Precio Unitario]]*[1]!Tabla46[[#This Row],[Cantidad de Insumos]]</f>
        <v>#REF!</v>
      </c>
      <c r="U2693" s="414">
        <v>239301</v>
      </c>
      <c r="V2693" s="328" t="s">
        <v>926</v>
      </c>
      <c r="W2693" s="420"/>
    </row>
    <row r="2694" spans="2:23" ht="18.75" hidden="1" customHeight="1" x14ac:dyDescent="0.2">
      <c r="B2694" s="419" t="e">
        <f>IF(Tabla46[[#This Row],[Tipos de Acciones]]="","",CONCATENATE(Tabla46[[#This Row],[POA]],".",Tabla46[[#This Row],[SRS]],".",Tabla46[[#This Row],[AREA]],".",Tabla46[[#This Row],[TIPO]]))</f>
        <v>#REF!</v>
      </c>
      <c r="C2694" s="419" t="e">
        <f>IF(Tabla46[[#This Row],[Tipos de Acciones]]="","",'Formulario PPGR1'!#REF!)</f>
        <v>#REF!</v>
      </c>
      <c r="D2694" s="419" t="e">
        <f>IF(Tabla46[[#This Row],[Tipos de Acciones]]="","",'Formulario PPGR1'!#REF!)</f>
        <v>#REF!</v>
      </c>
      <c r="E2694" s="419" t="e">
        <f>IF(Tabla46[[#This Row],[Tipos de Acciones]]="","",'Formulario PPGR1'!#REF!)</f>
        <v>#REF!</v>
      </c>
      <c r="F2694" s="419" t="e">
        <f>IF(Tabla46[[#This Row],[Tipos de Acciones]]="","",'Formulario PPGR1'!#REF!)</f>
        <v>#REF!</v>
      </c>
      <c r="G2694" s="416" t="s">
        <v>936</v>
      </c>
      <c r="H2694" s="416" t="s">
        <v>2221</v>
      </c>
      <c r="I2694" s="417" t="s">
        <v>2222</v>
      </c>
      <c r="J2694" s="416" t="s">
        <v>2222</v>
      </c>
      <c r="K2694" s="418" t="s">
        <v>2226</v>
      </c>
      <c r="L2694" s="416" t="s">
        <v>469</v>
      </c>
      <c r="M2694" s="316" t="s">
        <v>2373</v>
      </c>
      <c r="N2694" s="316" t="s">
        <v>1156</v>
      </c>
      <c r="O2694" s="415" t="s">
        <v>2200</v>
      </c>
      <c r="P2694" s="318" t="s">
        <v>1156</v>
      </c>
      <c r="Q2694" s="293" t="s">
        <v>2201</v>
      </c>
      <c r="R2694" s="293">
        <v>1</v>
      </c>
      <c r="S2694" s="517">
        <v>104465.4</v>
      </c>
      <c r="T2694" s="520" t="e">
        <f>+[1]!Tabla46[[#This Row],[Precio Unitario]]*[1]!Tabla46[[#This Row],[Cantidad de Insumos]]</f>
        <v>#REF!</v>
      </c>
      <c r="U2694" s="414">
        <v>261901</v>
      </c>
      <c r="V2694" s="328" t="s">
        <v>926</v>
      </c>
      <c r="W2694" s="420"/>
    </row>
    <row r="2695" spans="2:23" ht="18.75" hidden="1" customHeight="1" x14ac:dyDescent="0.2">
      <c r="B2695" s="419" t="e">
        <f>IF(Tabla46[[#This Row],[Tipos de Acciones]]="","",CONCATENATE(Tabla46[[#This Row],[POA]],".",Tabla46[[#This Row],[SRS]],".",Tabla46[[#This Row],[AREA]],".",Tabla46[[#This Row],[TIPO]]))</f>
        <v>#REF!</v>
      </c>
      <c r="C2695" s="419" t="e">
        <f>IF(Tabla46[[#This Row],[Tipos de Acciones]]="","",'Formulario PPGR1'!#REF!)</f>
        <v>#REF!</v>
      </c>
      <c r="D2695" s="419" t="e">
        <f>IF(Tabla46[[#This Row],[Tipos de Acciones]]="","",'Formulario PPGR1'!#REF!)</f>
        <v>#REF!</v>
      </c>
      <c r="E2695" s="419" t="e">
        <f>IF(Tabla46[[#This Row],[Tipos de Acciones]]="","",'Formulario PPGR1'!#REF!)</f>
        <v>#REF!</v>
      </c>
      <c r="F2695" s="419" t="e">
        <f>IF(Tabla46[[#This Row],[Tipos de Acciones]]="","",'Formulario PPGR1'!#REF!)</f>
        <v>#REF!</v>
      </c>
      <c r="G2695" s="416" t="s">
        <v>936</v>
      </c>
      <c r="H2695" s="416" t="s">
        <v>2221</v>
      </c>
      <c r="I2695" s="417" t="s">
        <v>2227</v>
      </c>
      <c r="J2695" s="416" t="s">
        <v>2227</v>
      </c>
      <c r="K2695" s="418" t="s">
        <v>2228</v>
      </c>
      <c r="L2695" s="416" t="s">
        <v>469</v>
      </c>
      <c r="M2695" s="316" t="s">
        <v>2373</v>
      </c>
      <c r="N2695" s="316" t="s">
        <v>1156</v>
      </c>
      <c r="O2695" s="415" t="s">
        <v>2200</v>
      </c>
      <c r="P2695" s="318" t="s">
        <v>1156</v>
      </c>
      <c r="Q2695" s="293" t="s">
        <v>2201</v>
      </c>
      <c r="R2695" s="293">
        <v>1</v>
      </c>
      <c r="S2695" s="517">
        <v>12836.04</v>
      </c>
      <c r="T2695" s="520" t="e">
        <f>+[1]!Tabla46[[#This Row],[Precio Unitario]]*[1]!Tabla46[[#This Row],[Cantidad de Insumos]]</f>
        <v>#REF!</v>
      </c>
      <c r="U2695" s="414">
        <v>239301</v>
      </c>
      <c r="V2695" s="328" t="s">
        <v>926</v>
      </c>
      <c r="W2695" s="420"/>
    </row>
    <row r="2696" spans="2:23" ht="18.75" customHeight="1" x14ac:dyDescent="0.2">
      <c r="B2696" s="419" t="e">
        <f>IF(Tabla46[[#This Row],[Tipos de Acciones]]="","",CONCATENATE(Tabla46[[#This Row],[POA]],".",Tabla46[[#This Row],[SRS]],".",Tabla46[[#This Row],[AREA]],".",Tabla46[[#This Row],[TIPO]]))</f>
        <v>#REF!</v>
      </c>
      <c r="C2696" s="419" t="e">
        <f>IF(Tabla46[[#This Row],[Tipos de Acciones]]="","",'Formulario PPGR1'!#REF!)</f>
        <v>#REF!</v>
      </c>
      <c r="D2696" s="419" t="e">
        <f>IF(Tabla46[[#This Row],[Tipos de Acciones]]="","",'Formulario PPGR1'!#REF!)</f>
        <v>#REF!</v>
      </c>
      <c r="E2696" s="419" t="e">
        <f>IF(Tabla46[[#This Row],[Tipos de Acciones]]="","",'Formulario PPGR1'!#REF!)</f>
        <v>#REF!</v>
      </c>
      <c r="F2696" s="419" t="e">
        <f>IF(Tabla46[[#This Row],[Tipos de Acciones]]="","",'Formulario PPGR1'!#REF!)</f>
        <v>#REF!</v>
      </c>
      <c r="G2696" s="416" t="s">
        <v>936</v>
      </c>
      <c r="H2696" s="416" t="s">
        <v>2221</v>
      </c>
      <c r="I2696" s="417" t="s">
        <v>2229</v>
      </c>
      <c r="J2696" s="416" t="s">
        <v>2229</v>
      </c>
      <c r="K2696" s="418" t="s">
        <v>2230</v>
      </c>
      <c r="L2696" s="416" t="s">
        <v>469</v>
      </c>
      <c r="M2696" s="316" t="s">
        <v>2373</v>
      </c>
      <c r="N2696" s="316" t="s">
        <v>1156</v>
      </c>
      <c r="O2696" s="415" t="s">
        <v>2200</v>
      </c>
      <c r="P2696" s="318" t="s">
        <v>1156</v>
      </c>
      <c r="Q2696" s="293" t="s">
        <v>2201</v>
      </c>
      <c r="R2696" s="293">
        <v>1</v>
      </c>
      <c r="S2696" s="517">
        <v>180000</v>
      </c>
      <c r="T2696" s="520" t="e">
        <f>+[1]!Tabla46[[#This Row],[Precio Unitario]]*[1]!Tabla46[[#This Row],[Cantidad de Insumos]]</f>
        <v>#REF!</v>
      </c>
      <c r="U2696" s="414">
        <v>263101</v>
      </c>
      <c r="V2696" s="328" t="s">
        <v>926</v>
      </c>
      <c r="W2696" s="420"/>
    </row>
    <row r="2697" spans="2:23" ht="18.75" hidden="1" customHeight="1" x14ac:dyDescent="0.2">
      <c r="B2697" s="419" t="e">
        <f>IF(Tabla46[[#This Row],[Tipos de Acciones]]="","",CONCATENATE(Tabla46[[#This Row],[POA]],".",Tabla46[[#This Row],[SRS]],".",Tabla46[[#This Row],[AREA]],".",Tabla46[[#This Row],[TIPO]]))</f>
        <v>#REF!</v>
      </c>
      <c r="C2697" s="419" t="e">
        <f>IF(Tabla46[[#This Row],[Tipos de Acciones]]="","",'Formulario PPGR1'!#REF!)</f>
        <v>#REF!</v>
      </c>
      <c r="D2697" s="419" t="e">
        <f>IF(Tabla46[[#This Row],[Tipos de Acciones]]="","",'Formulario PPGR1'!#REF!)</f>
        <v>#REF!</v>
      </c>
      <c r="E2697" s="419" t="e">
        <f>IF(Tabla46[[#This Row],[Tipos de Acciones]]="","",'Formulario PPGR1'!#REF!)</f>
        <v>#REF!</v>
      </c>
      <c r="F2697" s="419" t="e">
        <f>IF(Tabla46[[#This Row],[Tipos de Acciones]]="","",'Formulario PPGR1'!#REF!)</f>
        <v>#REF!</v>
      </c>
      <c r="G2697" s="416" t="s">
        <v>936</v>
      </c>
      <c r="H2697" s="416" t="s">
        <v>2221</v>
      </c>
      <c r="I2697" s="417" t="s">
        <v>2231</v>
      </c>
      <c r="J2697" s="416" t="s">
        <v>2231</v>
      </c>
      <c r="K2697" s="418" t="s">
        <v>2232</v>
      </c>
      <c r="L2697" s="416" t="s">
        <v>469</v>
      </c>
      <c r="M2697" s="316" t="s">
        <v>2373</v>
      </c>
      <c r="N2697" s="316" t="s">
        <v>1156</v>
      </c>
      <c r="O2697" s="415" t="s">
        <v>2200</v>
      </c>
      <c r="P2697" s="318" t="s">
        <v>1156</v>
      </c>
      <c r="Q2697" s="293" t="s">
        <v>2201</v>
      </c>
      <c r="R2697" s="293">
        <v>2</v>
      </c>
      <c r="S2697" s="517">
        <v>32099.97</v>
      </c>
      <c r="T2697" s="520" t="e">
        <f>+[1]!Tabla46[[#This Row],[Precio Unitario]]*[1]!Tabla46[[#This Row],[Cantidad de Insumos]]</f>
        <v>#REF!</v>
      </c>
      <c r="U2697" s="414">
        <v>239301</v>
      </c>
      <c r="V2697" s="328" t="s">
        <v>926</v>
      </c>
      <c r="W2697" s="420"/>
    </row>
    <row r="2698" spans="2:23" ht="18.75" hidden="1" customHeight="1" x14ac:dyDescent="0.2">
      <c r="B2698" s="419" t="e">
        <f>IF(Tabla46[[#This Row],[Tipos de Acciones]]="","",CONCATENATE(Tabla46[[#This Row],[POA]],".",Tabla46[[#This Row],[SRS]],".",Tabla46[[#This Row],[AREA]],".",Tabla46[[#This Row],[TIPO]]))</f>
        <v>#REF!</v>
      </c>
      <c r="C2698" s="419" t="e">
        <f>IF(Tabla46[[#This Row],[Tipos de Acciones]]="","",'Formulario PPGR1'!#REF!)</f>
        <v>#REF!</v>
      </c>
      <c r="D2698" s="419" t="e">
        <f>IF(Tabla46[[#This Row],[Tipos de Acciones]]="","",'Formulario PPGR1'!#REF!)</f>
        <v>#REF!</v>
      </c>
      <c r="E2698" s="419" t="e">
        <f>IF(Tabla46[[#This Row],[Tipos de Acciones]]="","",'Formulario PPGR1'!#REF!)</f>
        <v>#REF!</v>
      </c>
      <c r="F2698" s="419" t="e">
        <f>IF(Tabla46[[#This Row],[Tipos de Acciones]]="","",'Formulario PPGR1'!#REF!)</f>
        <v>#REF!</v>
      </c>
      <c r="G2698" s="416" t="s">
        <v>936</v>
      </c>
      <c r="H2698" s="416" t="s">
        <v>2221</v>
      </c>
      <c r="I2698" s="417" t="s">
        <v>2233</v>
      </c>
      <c r="J2698" s="416" t="s">
        <v>2234</v>
      </c>
      <c r="K2698" s="418" t="s">
        <v>2235</v>
      </c>
      <c r="L2698" s="416" t="s">
        <v>469</v>
      </c>
      <c r="M2698" s="316" t="s">
        <v>2373</v>
      </c>
      <c r="N2698" s="316" t="s">
        <v>1156</v>
      </c>
      <c r="O2698" s="415" t="s">
        <v>2200</v>
      </c>
      <c r="P2698" s="318" t="s">
        <v>1156</v>
      </c>
      <c r="Q2698" s="293" t="s">
        <v>2201</v>
      </c>
      <c r="R2698" s="293">
        <v>1</v>
      </c>
      <c r="S2698" s="517">
        <v>8270</v>
      </c>
      <c r="T2698" s="520" t="e">
        <f>+[1]!Tabla46[[#This Row],[Precio Unitario]]*[1]!Tabla46[[#This Row],[Cantidad de Insumos]]</f>
        <v>#REF!</v>
      </c>
      <c r="U2698" s="414">
        <v>239301</v>
      </c>
      <c r="V2698" s="328" t="s">
        <v>926</v>
      </c>
      <c r="W2698" s="420"/>
    </row>
    <row r="2699" spans="2:23" ht="18.75" hidden="1" customHeight="1" x14ac:dyDescent="0.2">
      <c r="B2699" s="419" t="e">
        <f>IF(Tabla46[[#This Row],[Tipos de Acciones]]="","",CONCATENATE(Tabla46[[#This Row],[POA]],".",Tabla46[[#This Row],[SRS]],".",Tabla46[[#This Row],[AREA]],".",Tabla46[[#This Row],[TIPO]]))</f>
        <v>#REF!</v>
      </c>
      <c r="C2699" s="419" t="e">
        <f>IF(Tabla46[[#This Row],[Tipos de Acciones]]="","",'Formulario PPGR1'!#REF!)</f>
        <v>#REF!</v>
      </c>
      <c r="D2699" s="419" t="e">
        <f>IF(Tabla46[[#This Row],[Tipos de Acciones]]="","",'Formulario PPGR1'!#REF!)</f>
        <v>#REF!</v>
      </c>
      <c r="E2699" s="419" t="e">
        <f>IF(Tabla46[[#This Row],[Tipos de Acciones]]="","",'Formulario PPGR1'!#REF!)</f>
        <v>#REF!</v>
      </c>
      <c r="F2699" s="419" t="e">
        <f>IF(Tabla46[[#This Row],[Tipos de Acciones]]="","",'Formulario PPGR1'!#REF!)</f>
        <v>#REF!</v>
      </c>
      <c r="G2699" s="416" t="s">
        <v>936</v>
      </c>
      <c r="H2699" s="416" t="s">
        <v>2221</v>
      </c>
      <c r="I2699" s="417" t="s">
        <v>2236</v>
      </c>
      <c r="J2699" s="416" t="s">
        <v>2236</v>
      </c>
      <c r="K2699" s="418" t="s">
        <v>2237</v>
      </c>
      <c r="L2699" s="416" t="s">
        <v>469</v>
      </c>
      <c r="M2699" s="316" t="s">
        <v>2373</v>
      </c>
      <c r="N2699" s="316" t="s">
        <v>1156</v>
      </c>
      <c r="O2699" s="415" t="s">
        <v>2200</v>
      </c>
      <c r="P2699" s="318" t="s">
        <v>1156</v>
      </c>
      <c r="Q2699" s="293" t="s">
        <v>2201</v>
      </c>
      <c r="R2699" s="293">
        <v>2</v>
      </c>
      <c r="S2699" s="517">
        <v>15733.33</v>
      </c>
      <c r="T2699" s="520" t="e">
        <f>+[1]!Tabla46[[#This Row],[Precio Unitario]]*[1]!Tabla46[[#This Row],[Cantidad de Insumos]]</f>
        <v>#REF!</v>
      </c>
      <c r="U2699" s="414">
        <v>239301</v>
      </c>
      <c r="V2699" s="328" t="s">
        <v>926</v>
      </c>
      <c r="W2699" s="420"/>
    </row>
    <row r="2700" spans="2:23" ht="18.75" hidden="1" customHeight="1" x14ac:dyDescent="0.2">
      <c r="B2700" s="419" t="e">
        <f>IF(Tabla46[[#This Row],[Tipos de Acciones]]="","",CONCATENATE(Tabla46[[#This Row],[POA]],".",Tabla46[[#This Row],[SRS]],".",Tabla46[[#This Row],[AREA]],".",Tabla46[[#This Row],[TIPO]]))</f>
        <v>#REF!</v>
      </c>
      <c r="C2700" s="419" t="e">
        <f>IF(Tabla46[[#This Row],[Tipos de Acciones]]="","",'Formulario PPGR1'!#REF!)</f>
        <v>#REF!</v>
      </c>
      <c r="D2700" s="419" t="e">
        <f>IF(Tabla46[[#This Row],[Tipos de Acciones]]="","",'Formulario PPGR1'!#REF!)</f>
        <v>#REF!</v>
      </c>
      <c r="E2700" s="419" t="e">
        <f>IF(Tabla46[[#This Row],[Tipos de Acciones]]="","",'Formulario PPGR1'!#REF!)</f>
        <v>#REF!</v>
      </c>
      <c r="F2700" s="419" t="e">
        <f>IF(Tabla46[[#This Row],[Tipos de Acciones]]="","",'Formulario PPGR1'!#REF!)</f>
        <v>#REF!</v>
      </c>
      <c r="G2700" s="416" t="s">
        <v>936</v>
      </c>
      <c r="H2700" s="416" t="s">
        <v>2221</v>
      </c>
      <c r="I2700" s="417" t="s">
        <v>2236</v>
      </c>
      <c r="J2700" s="416" t="s">
        <v>2236</v>
      </c>
      <c r="K2700" s="418" t="s">
        <v>2238</v>
      </c>
      <c r="L2700" s="416" t="s">
        <v>469</v>
      </c>
      <c r="M2700" s="316" t="s">
        <v>2373</v>
      </c>
      <c r="N2700" s="316" t="s">
        <v>1156</v>
      </c>
      <c r="O2700" s="415" t="s">
        <v>2200</v>
      </c>
      <c r="P2700" s="318" t="s">
        <v>1156</v>
      </c>
      <c r="Q2700" s="293" t="s">
        <v>2201</v>
      </c>
      <c r="R2700" s="293">
        <v>2</v>
      </c>
      <c r="S2700" s="517">
        <v>4500</v>
      </c>
      <c r="T2700" s="520" t="e">
        <f>+[1]!Tabla46[[#This Row],[Precio Unitario]]*[1]!Tabla46[[#This Row],[Cantidad de Insumos]]</f>
        <v>#REF!</v>
      </c>
      <c r="U2700" s="414">
        <v>239301</v>
      </c>
      <c r="V2700" s="328" t="s">
        <v>926</v>
      </c>
      <c r="W2700" s="420"/>
    </row>
    <row r="2701" spans="2:23" ht="18.75" hidden="1" customHeight="1" x14ac:dyDescent="0.2">
      <c r="B2701" s="419" t="e">
        <f>IF(Tabla46[[#This Row],[Tipos de Acciones]]="","",CONCATENATE(Tabla46[[#This Row],[POA]],".",Tabla46[[#This Row],[SRS]],".",Tabla46[[#This Row],[AREA]],".",Tabla46[[#This Row],[TIPO]]))</f>
        <v>#REF!</v>
      </c>
      <c r="C2701" s="419" t="e">
        <f>IF(Tabla46[[#This Row],[Tipos de Acciones]]="","",'Formulario PPGR1'!#REF!)</f>
        <v>#REF!</v>
      </c>
      <c r="D2701" s="419" t="e">
        <f>IF(Tabla46[[#This Row],[Tipos de Acciones]]="","",'Formulario PPGR1'!#REF!)</f>
        <v>#REF!</v>
      </c>
      <c r="E2701" s="419" t="e">
        <f>IF(Tabla46[[#This Row],[Tipos de Acciones]]="","",'Formulario PPGR1'!#REF!)</f>
        <v>#REF!</v>
      </c>
      <c r="F2701" s="419" t="e">
        <f>IF(Tabla46[[#This Row],[Tipos de Acciones]]="","",'Formulario PPGR1'!#REF!)</f>
        <v>#REF!</v>
      </c>
      <c r="G2701" s="416" t="s">
        <v>936</v>
      </c>
      <c r="H2701" s="416" t="s">
        <v>2221</v>
      </c>
      <c r="I2701" s="417" t="s">
        <v>2236</v>
      </c>
      <c r="J2701" s="416" t="s">
        <v>2236</v>
      </c>
      <c r="K2701" s="418" t="s">
        <v>2239</v>
      </c>
      <c r="L2701" s="416" t="s">
        <v>469</v>
      </c>
      <c r="M2701" s="316" t="s">
        <v>2373</v>
      </c>
      <c r="N2701" s="316" t="s">
        <v>1156</v>
      </c>
      <c r="O2701" s="415" t="s">
        <v>2200</v>
      </c>
      <c r="P2701" s="318" t="s">
        <v>1156</v>
      </c>
      <c r="Q2701" s="293" t="s">
        <v>2201</v>
      </c>
      <c r="R2701" s="293">
        <v>2</v>
      </c>
      <c r="S2701" s="517">
        <v>15733.33</v>
      </c>
      <c r="T2701" s="520" t="e">
        <f>+[1]!Tabla46[[#This Row],[Precio Unitario]]*[1]!Tabla46[[#This Row],[Cantidad de Insumos]]</f>
        <v>#REF!</v>
      </c>
      <c r="U2701" s="414">
        <v>239301</v>
      </c>
      <c r="V2701" s="328" t="s">
        <v>926</v>
      </c>
      <c r="W2701" s="420"/>
    </row>
    <row r="2702" spans="2:23" ht="18.75" hidden="1" customHeight="1" x14ac:dyDescent="0.2">
      <c r="B2702" s="419" t="e">
        <f>IF(Tabla46[[#This Row],[Tipos de Acciones]]="","",CONCATENATE(Tabla46[[#This Row],[POA]],".",Tabla46[[#This Row],[SRS]],".",Tabla46[[#This Row],[AREA]],".",Tabla46[[#This Row],[TIPO]]))</f>
        <v>#REF!</v>
      </c>
      <c r="C2702" s="419" t="e">
        <f>IF(Tabla46[[#This Row],[Tipos de Acciones]]="","",'Formulario PPGR1'!#REF!)</f>
        <v>#REF!</v>
      </c>
      <c r="D2702" s="419" t="e">
        <f>IF(Tabla46[[#This Row],[Tipos de Acciones]]="","",'Formulario PPGR1'!#REF!)</f>
        <v>#REF!</v>
      </c>
      <c r="E2702" s="419" t="e">
        <f>IF(Tabla46[[#This Row],[Tipos de Acciones]]="","",'Formulario PPGR1'!#REF!)</f>
        <v>#REF!</v>
      </c>
      <c r="F2702" s="419" t="e">
        <f>IF(Tabla46[[#This Row],[Tipos de Acciones]]="","",'Formulario PPGR1'!#REF!)</f>
        <v>#REF!</v>
      </c>
      <c r="G2702" s="416" t="s">
        <v>936</v>
      </c>
      <c r="H2702" s="416" t="s">
        <v>2221</v>
      </c>
      <c r="I2702" s="417" t="s">
        <v>2236</v>
      </c>
      <c r="J2702" s="416" t="s">
        <v>2236</v>
      </c>
      <c r="K2702" s="418" t="s">
        <v>2240</v>
      </c>
      <c r="L2702" s="416" t="s">
        <v>469</v>
      </c>
      <c r="M2702" s="316" t="s">
        <v>2373</v>
      </c>
      <c r="N2702" s="316" t="s">
        <v>1156</v>
      </c>
      <c r="O2702" s="415" t="s">
        <v>2200</v>
      </c>
      <c r="P2702" s="318" t="s">
        <v>1156</v>
      </c>
      <c r="Q2702" s="293" t="s">
        <v>2201</v>
      </c>
      <c r="R2702" s="293">
        <v>2</v>
      </c>
      <c r="S2702" s="517">
        <v>4500</v>
      </c>
      <c r="T2702" s="520" t="e">
        <f>+[1]!Tabla46[[#This Row],[Precio Unitario]]*[1]!Tabla46[[#This Row],[Cantidad de Insumos]]</f>
        <v>#REF!</v>
      </c>
      <c r="U2702" s="414">
        <v>239301</v>
      </c>
      <c r="V2702" s="328" t="s">
        <v>926</v>
      </c>
      <c r="W2702" s="420"/>
    </row>
    <row r="2703" spans="2:23" ht="18.75" hidden="1" customHeight="1" x14ac:dyDescent="0.2">
      <c r="B2703" s="419" t="e">
        <f>IF(Tabla46[[#This Row],[Tipos de Acciones]]="","",CONCATENATE(Tabla46[[#This Row],[POA]],".",Tabla46[[#This Row],[SRS]],".",Tabla46[[#This Row],[AREA]],".",Tabla46[[#This Row],[TIPO]]))</f>
        <v>#REF!</v>
      </c>
      <c r="C2703" s="419" t="e">
        <f>IF(Tabla46[[#This Row],[Tipos de Acciones]]="","",'Formulario PPGR1'!#REF!)</f>
        <v>#REF!</v>
      </c>
      <c r="D2703" s="419" t="e">
        <f>IF(Tabla46[[#This Row],[Tipos de Acciones]]="","",'Formulario PPGR1'!#REF!)</f>
        <v>#REF!</v>
      </c>
      <c r="E2703" s="419" t="e">
        <f>IF(Tabla46[[#This Row],[Tipos de Acciones]]="","",'Formulario PPGR1'!#REF!)</f>
        <v>#REF!</v>
      </c>
      <c r="F2703" s="419" t="e">
        <f>IF(Tabla46[[#This Row],[Tipos de Acciones]]="","",'Formulario PPGR1'!#REF!)</f>
        <v>#REF!</v>
      </c>
      <c r="G2703" s="416" t="s">
        <v>936</v>
      </c>
      <c r="H2703" s="416" t="s">
        <v>2221</v>
      </c>
      <c r="I2703" s="417" t="s">
        <v>2241</v>
      </c>
      <c r="J2703" s="416" t="s">
        <v>2241</v>
      </c>
      <c r="K2703" s="418" t="s">
        <v>2242</v>
      </c>
      <c r="L2703" s="416" t="s">
        <v>469</v>
      </c>
      <c r="M2703" s="316" t="s">
        <v>2373</v>
      </c>
      <c r="N2703" s="316" t="s">
        <v>1156</v>
      </c>
      <c r="O2703" s="415" t="s">
        <v>2200</v>
      </c>
      <c r="P2703" s="318" t="s">
        <v>1156</v>
      </c>
      <c r="Q2703" s="293" t="s">
        <v>2201</v>
      </c>
      <c r="R2703" s="293">
        <v>2</v>
      </c>
      <c r="S2703" s="517">
        <v>980</v>
      </c>
      <c r="T2703" s="520" t="e">
        <f>+[1]!Tabla46[[#This Row],[Precio Unitario]]*[1]!Tabla46[[#This Row],[Cantidad de Insumos]]</f>
        <v>#REF!</v>
      </c>
      <c r="U2703" s="414">
        <v>239301</v>
      </c>
      <c r="V2703" s="328" t="s">
        <v>926</v>
      </c>
      <c r="W2703" s="420"/>
    </row>
    <row r="2704" spans="2:23" ht="18.75" hidden="1" customHeight="1" x14ac:dyDescent="0.2">
      <c r="B2704" s="419" t="e">
        <f>IF(Tabla46[[#This Row],[Tipos de Acciones]]="","",CONCATENATE(Tabla46[[#This Row],[POA]],".",Tabla46[[#This Row],[SRS]],".",Tabla46[[#This Row],[AREA]],".",Tabla46[[#This Row],[TIPO]]))</f>
        <v>#REF!</v>
      </c>
      <c r="C2704" s="419" t="e">
        <f>IF(Tabla46[[#This Row],[Tipos de Acciones]]="","",'Formulario PPGR1'!#REF!)</f>
        <v>#REF!</v>
      </c>
      <c r="D2704" s="419" t="e">
        <f>IF(Tabla46[[#This Row],[Tipos de Acciones]]="","",'Formulario PPGR1'!#REF!)</f>
        <v>#REF!</v>
      </c>
      <c r="E2704" s="419" t="e">
        <f>IF(Tabla46[[#This Row],[Tipos de Acciones]]="","",'Formulario PPGR1'!#REF!)</f>
        <v>#REF!</v>
      </c>
      <c r="F2704" s="419" t="e">
        <f>IF(Tabla46[[#This Row],[Tipos de Acciones]]="","",'Formulario PPGR1'!#REF!)</f>
        <v>#REF!</v>
      </c>
      <c r="G2704" s="416" t="s">
        <v>936</v>
      </c>
      <c r="H2704" s="416" t="s">
        <v>2221</v>
      </c>
      <c r="I2704" s="417" t="s">
        <v>2241</v>
      </c>
      <c r="J2704" s="416" t="s">
        <v>2241</v>
      </c>
      <c r="K2704" s="418" t="s">
        <v>2243</v>
      </c>
      <c r="L2704" s="416" t="s">
        <v>469</v>
      </c>
      <c r="M2704" s="316" t="s">
        <v>2373</v>
      </c>
      <c r="N2704" s="316" t="s">
        <v>1156</v>
      </c>
      <c r="O2704" s="415" t="s">
        <v>2200</v>
      </c>
      <c r="P2704" s="318" t="s">
        <v>1156</v>
      </c>
      <c r="Q2704" s="293" t="s">
        <v>2201</v>
      </c>
      <c r="R2704" s="293">
        <v>2</v>
      </c>
      <c r="S2704" s="517">
        <v>3520</v>
      </c>
      <c r="T2704" s="520" t="e">
        <f>+[1]!Tabla46[[#This Row],[Precio Unitario]]*[1]!Tabla46[[#This Row],[Cantidad de Insumos]]</f>
        <v>#REF!</v>
      </c>
      <c r="U2704" s="414">
        <v>239301</v>
      </c>
      <c r="V2704" s="328" t="s">
        <v>926</v>
      </c>
      <c r="W2704" s="420"/>
    </row>
    <row r="2705" spans="2:23" ht="18.75" hidden="1" customHeight="1" x14ac:dyDescent="0.2">
      <c r="B2705" s="419" t="e">
        <f>IF(Tabla46[[#This Row],[Tipos de Acciones]]="","",CONCATENATE(Tabla46[[#This Row],[POA]],".",Tabla46[[#This Row],[SRS]],".",Tabla46[[#This Row],[AREA]],".",Tabla46[[#This Row],[TIPO]]))</f>
        <v>#REF!</v>
      </c>
      <c r="C2705" s="419" t="e">
        <f>IF(Tabla46[[#This Row],[Tipos de Acciones]]="","",'Formulario PPGR1'!#REF!)</f>
        <v>#REF!</v>
      </c>
      <c r="D2705" s="419" t="e">
        <f>IF(Tabla46[[#This Row],[Tipos de Acciones]]="","",'Formulario PPGR1'!#REF!)</f>
        <v>#REF!</v>
      </c>
      <c r="E2705" s="419" t="e">
        <f>IF(Tabla46[[#This Row],[Tipos de Acciones]]="","",'Formulario PPGR1'!#REF!)</f>
        <v>#REF!</v>
      </c>
      <c r="F2705" s="419" t="e">
        <f>IF(Tabla46[[#This Row],[Tipos de Acciones]]="","",'Formulario PPGR1'!#REF!)</f>
        <v>#REF!</v>
      </c>
      <c r="G2705" s="416" t="s">
        <v>936</v>
      </c>
      <c r="H2705" s="416" t="s">
        <v>2221</v>
      </c>
      <c r="I2705" s="417" t="s">
        <v>2244</v>
      </c>
      <c r="J2705" s="416" t="s">
        <v>2244</v>
      </c>
      <c r="K2705" s="418" t="s">
        <v>2245</v>
      </c>
      <c r="L2705" s="416" t="s">
        <v>469</v>
      </c>
      <c r="M2705" s="316" t="s">
        <v>2373</v>
      </c>
      <c r="N2705" s="316" t="s">
        <v>1156</v>
      </c>
      <c r="O2705" s="415" t="s">
        <v>2200</v>
      </c>
      <c r="P2705" s="318" t="s">
        <v>1156</v>
      </c>
      <c r="Q2705" s="293" t="s">
        <v>2201</v>
      </c>
      <c r="R2705" s="293">
        <v>1</v>
      </c>
      <c r="S2705" s="517">
        <v>14666.65</v>
      </c>
      <c r="T2705" s="520" t="e">
        <f>+[1]!Tabla46[[#This Row],[Precio Unitario]]*[1]!Tabla46[[#This Row],[Cantidad de Insumos]]</f>
        <v>#REF!</v>
      </c>
      <c r="U2705" s="414">
        <v>239601</v>
      </c>
      <c r="V2705" s="328" t="s">
        <v>926</v>
      </c>
      <c r="W2705" s="420"/>
    </row>
    <row r="2706" spans="2:23" ht="18.75" hidden="1" customHeight="1" x14ac:dyDescent="0.2">
      <c r="B2706" s="419" t="e">
        <f>IF(Tabla46[[#This Row],[Tipos de Acciones]]="","",CONCATENATE(Tabla46[[#This Row],[POA]],".",Tabla46[[#This Row],[SRS]],".",Tabla46[[#This Row],[AREA]],".",Tabla46[[#This Row],[TIPO]]))</f>
        <v>#REF!</v>
      </c>
      <c r="C2706" s="419" t="e">
        <f>IF(Tabla46[[#This Row],[Tipos de Acciones]]="","",'Formulario PPGR1'!#REF!)</f>
        <v>#REF!</v>
      </c>
      <c r="D2706" s="419" t="e">
        <f>IF(Tabla46[[#This Row],[Tipos de Acciones]]="","",'Formulario PPGR1'!#REF!)</f>
        <v>#REF!</v>
      </c>
      <c r="E2706" s="419" t="e">
        <f>IF(Tabla46[[#This Row],[Tipos de Acciones]]="","",'Formulario PPGR1'!#REF!)</f>
        <v>#REF!</v>
      </c>
      <c r="F2706" s="419" t="e">
        <f>IF(Tabla46[[#This Row],[Tipos de Acciones]]="","",'Formulario PPGR1'!#REF!)</f>
        <v>#REF!</v>
      </c>
      <c r="G2706" s="416" t="s">
        <v>936</v>
      </c>
      <c r="H2706" s="416" t="s">
        <v>2221</v>
      </c>
      <c r="I2706" s="417" t="s">
        <v>2246</v>
      </c>
      <c r="J2706" s="416" t="s">
        <v>2246</v>
      </c>
      <c r="K2706" s="418" t="s">
        <v>2247</v>
      </c>
      <c r="L2706" s="416" t="s">
        <v>469</v>
      </c>
      <c r="M2706" s="316" t="s">
        <v>2373</v>
      </c>
      <c r="N2706" s="316" t="s">
        <v>1156</v>
      </c>
      <c r="O2706" s="415" t="s">
        <v>2200</v>
      </c>
      <c r="P2706" s="318" t="s">
        <v>1156</v>
      </c>
      <c r="Q2706" s="293" t="s">
        <v>2201</v>
      </c>
      <c r="R2706" s="293">
        <v>1</v>
      </c>
      <c r="S2706" s="517">
        <v>257712</v>
      </c>
      <c r="T2706" s="520" t="e">
        <f>+[1]!Tabla46[[#This Row],[Precio Unitario]]*[1]!Tabla46[[#This Row],[Cantidad de Insumos]]</f>
        <v>#REF!</v>
      </c>
      <c r="U2706" s="414">
        <v>261401</v>
      </c>
      <c r="V2706" s="328" t="s">
        <v>926</v>
      </c>
      <c r="W2706" s="420"/>
    </row>
    <row r="2707" spans="2:23" ht="18.75" hidden="1" customHeight="1" x14ac:dyDescent="0.2">
      <c r="B2707" s="419" t="e">
        <f>IF(Tabla46[[#This Row],[Tipos de Acciones]]="","",CONCATENATE(Tabla46[[#This Row],[POA]],".",Tabla46[[#This Row],[SRS]],".",Tabla46[[#This Row],[AREA]],".",Tabla46[[#This Row],[TIPO]]))</f>
        <v>#REF!</v>
      </c>
      <c r="C2707" s="419" t="e">
        <f>IF(Tabla46[[#This Row],[Tipos de Acciones]]="","",'Formulario PPGR1'!#REF!)</f>
        <v>#REF!</v>
      </c>
      <c r="D2707" s="419" t="e">
        <f>IF(Tabla46[[#This Row],[Tipos de Acciones]]="","",'Formulario PPGR1'!#REF!)</f>
        <v>#REF!</v>
      </c>
      <c r="E2707" s="419" t="e">
        <f>IF(Tabla46[[#This Row],[Tipos de Acciones]]="","",'Formulario PPGR1'!#REF!)</f>
        <v>#REF!</v>
      </c>
      <c r="F2707" s="419" t="e">
        <f>IF(Tabla46[[#This Row],[Tipos de Acciones]]="","",'Formulario PPGR1'!#REF!)</f>
        <v>#REF!</v>
      </c>
      <c r="G2707" s="416" t="s">
        <v>936</v>
      </c>
      <c r="H2707" s="416" t="s">
        <v>2209</v>
      </c>
      <c r="I2707" s="417" t="s">
        <v>2200</v>
      </c>
      <c r="J2707" s="416" t="s">
        <v>2248</v>
      </c>
      <c r="K2707" s="418" t="s">
        <v>2248</v>
      </c>
      <c r="L2707" s="416" t="s">
        <v>469</v>
      </c>
      <c r="M2707" s="316" t="s">
        <v>2373</v>
      </c>
      <c r="N2707" s="316" t="s">
        <v>1156</v>
      </c>
      <c r="O2707" s="415" t="s">
        <v>2200</v>
      </c>
      <c r="P2707" s="318" t="s">
        <v>1156</v>
      </c>
      <c r="Q2707" s="293" t="s">
        <v>2201</v>
      </c>
      <c r="R2707" s="293">
        <v>1</v>
      </c>
      <c r="S2707" s="517">
        <v>30000</v>
      </c>
      <c r="T2707" s="520" t="e">
        <f>+[1]!Tabla46[[#This Row],[Precio Unitario]]*[1]!Tabla46[[#This Row],[Cantidad de Insumos]]</f>
        <v>#REF!</v>
      </c>
      <c r="U2707" s="414">
        <v>265801</v>
      </c>
      <c r="V2707" s="328" t="s">
        <v>926</v>
      </c>
      <c r="W2707" s="420"/>
    </row>
    <row r="2708" spans="2:23" ht="18.75" hidden="1" customHeight="1" x14ac:dyDescent="0.2">
      <c r="B2708" s="419" t="e">
        <f>IF(Tabla46[[#This Row],[Tipos de Acciones]]="","",CONCATENATE(Tabla46[[#This Row],[POA]],".",Tabla46[[#This Row],[SRS]],".",Tabla46[[#This Row],[AREA]],".",Tabla46[[#This Row],[TIPO]]))</f>
        <v>#REF!</v>
      </c>
      <c r="C2708" s="419" t="e">
        <f>IF(Tabla46[[#This Row],[Tipos de Acciones]]="","",'Formulario PPGR1'!#REF!)</f>
        <v>#REF!</v>
      </c>
      <c r="D2708" s="419" t="e">
        <f>IF(Tabla46[[#This Row],[Tipos de Acciones]]="","",'Formulario PPGR1'!#REF!)</f>
        <v>#REF!</v>
      </c>
      <c r="E2708" s="419" t="e">
        <f>IF(Tabla46[[#This Row],[Tipos de Acciones]]="","",'Formulario PPGR1'!#REF!)</f>
        <v>#REF!</v>
      </c>
      <c r="F2708" s="419" t="e">
        <f>IF(Tabla46[[#This Row],[Tipos de Acciones]]="","",'Formulario PPGR1'!#REF!)</f>
        <v>#REF!</v>
      </c>
      <c r="G2708" s="416" t="s">
        <v>934</v>
      </c>
      <c r="H2708" s="416" t="s">
        <v>2209</v>
      </c>
      <c r="I2708" s="417" t="s">
        <v>2200</v>
      </c>
      <c r="J2708" s="416" t="s">
        <v>2248</v>
      </c>
      <c r="K2708" s="418" t="s">
        <v>2248</v>
      </c>
      <c r="L2708" s="416" t="s">
        <v>469</v>
      </c>
      <c r="M2708" s="316" t="s">
        <v>2373</v>
      </c>
      <c r="N2708" s="316" t="s">
        <v>1156</v>
      </c>
      <c r="O2708" s="415" t="s">
        <v>2200</v>
      </c>
      <c r="P2708" s="318" t="s">
        <v>1156</v>
      </c>
      <c r="Q2708" s="293" t="s">
        <v>2201</v>
      </c>
      <c r="R2708" s="293">
        <v>3</v>
      </c>
      <c r="S2708" s="517">
        <v>5000</v>
      </c>
      <c r="T2708" s="520" t="e">
        <f>+[1]!Tabla46[[#This Row],[Precio Unitario]]*[1]!Tabla46[[#This Row],[Cantidad de Insumos]]</f>
        <v>#REF!</v>
      </c>
      <c r="U2708" s="414">
        <v>265801</v>
      </c>
      <c r="V2708" s="328" t="s">
        <v>926</v>
      </c>
      <c r="W2708" s="420"/>
    </row>
    <row r="2709" spans="2:23" ht="18.75" hidden="1" customHeight="1" x14ac:dyDescent="0.2">
      <c r="B2709" s="419" t="e">
        <f>IF(Tabla46[[#This Row],[Tipos de Acciones]]="","",CONCATENATE(Tabla46[[#This Row],[POA]],".",Tabla46[[#This Row],[SRS]],".",Tabla46[[#This Row],[AREA]],".",Tabla46[[#This Row],[TIPO]]))</f>
        <v>#REF!</v>
      </c>
      <c r="C2709" s="419" t="e">
        <f>IF(Tabla46[[#This Row],[Tipos de Acciones]]="","",'Formulario PPGR1'!#REF!)</f>
        <v>#REF!</v>
      </c>
      <c r="D2709" s="419" t="e">
        <f>IF(Tabla46[[#This Row],[Tipos de Acciones]]="","",'Formulario PPGR1'!#REF!)</f>
        <v>#REF!</v>
      </c>
      <c r="E2709" s="419" t="e">
        <f>IF(Tabla46[[#This Row],[Tipos de Acciones]]="","",'Formulario PPGR1'!#REF!)</f>
        <v>#REF!</v>
      </c>
      <c r="F2709" s="419" t="e">
        <f>IF(Tabla46[[#This Row],[Tipos de Acciones]]="","",'Formulario PPGR1'!#REF!)</f>
        <v>#REF!</v>
      </c>
      <c r="G2709" s="416" t="s">
        <v>936</v>
      </c>
      <c r="H2709" s="416" t="s">
        <v>2206</v>
      </c>
      <c r="I2709" s="417" t="s">
        <v>2212</v>
      </c>
      <c r="J2709" s="416" t="s">
        <v>2212</v>
      </c>
      <c r="K2709" s="418" t="s">
        <v>2213</v>
      </c>
      <c r="L2709" s="416" t="s">
        <v>469</v>
      </c>
      <c r="M2709" s="316" t="s">
        <v>2374</v>
      </c>
      <c r="N2709" s="316" t="s">
        <v>1156</v>
      </c>
      <c r="O2709" s="415" t="s">
        <v>2200</v>
      </c>
      <c r="P2709" s="318" t="s">
        <v>1156</v>
      </c>
      <c r="Q2709" s="293" t="s">
        <v>2201</v>
      </c>
      <c r="R2709" s="293">
        <v>1</v>
      </c>
      <c r="S2709" s="517">
        <v>56050</v>
      </c>
      <c r="T2709" s="520" t="e">
        <f>+[1]!Tabla46[[#This Row],[Precio Unitario]]*[1]!Tabla46[[#This Row],[Cantidad de Insumos]]</f>
        <v>#REF!</v>
      </c>
      <c r="U2709" s="414">
        <v>239301</v>
      </c>
      <c r="V2709" s="328" t="s">
        <v>926</v>
      </c>
      <c r="W2709" s="420"/>
    </row>
    <row r="2710" spans="2:23" ht="18.75" hidden="1" customHeight="1" x14ac:dyDescent="0.2">
      <c r="B2710" s="419" t="e">
        <f>IF(Tabla46[[#This Row],[Tipos de Acciones]]="","",CONCATENATE(Tabla46[[#This Row],[POA]],".",Tabla46[[#This Row],[SRS]],".",Tabla46[[#This Row],[AREA]],".",Tabla46[[#This Row],[TIPO]]))</f>
        <v>#REF!</v>
      </c>
      <c r="C2710" s="419" t="e">
        <f>IF(Tabla46[[#This Row],[Tipos de Acciones]]="","",'Formulario PPGR1'!#REF!)</f>
        <v>#REF!</v>
      </c>
      <c r="D2710" s="419" t="e">
        <f>IF(Tabla46[[#This Row],[Tipos de Acciones]]="","",'Formulario PPGR1'!#REF!)</f>
        <v>#REF!</v>
      </c>
      <c r="E2710" s="419" t="e">
        <f>IF(Tabla46[[#This Row],[Tipos de Acciones]]="","",'Formulario PPGR1'!#REF!)</f>
        <v>#REF!</v>
      </c>
      <c r="F2710" s="419" t="e">
        <f>IF(Tabla46[[#This Row],[Tipos de Acciones]]="","",'Formulario PPGR1'!#REF!)</f>
        <v>#REF!</v>
      </c>
      <c r="G2710" s="416" t="s">
        <v>936</v>
      </c>
      <c r="H2710" s="416" t="s">
        <v>2221</v>
      </c>
      <c r="I2710" s="417" t="s">
        <v>2236</v>
      </c>
      <c r="J2710" s="416" t="s">
        <v>2236</v>
      </c>
      <c r="K2710" s="418" t="s">
        <v>2237</v>
      </c>
      <c r="L2710" s="416" t="s">
        <v>469</v>
      </c>
      <c r="M2710" s="316" t="s">
        <v>2374</v>
      </c>
      <c r="N2710" s="316" t="s">
        <v>1156</v>
      </c>
      <c r="O2710" s="415" t="s">
        <v>2200</v>
      </c>
      <c r="P2710" s="318" t="s">
        <v>1156</v>
      </c>
      <c r="Q2710" s="293" t="s">
        <v>2201</v>
      </c>
      <c r="R2710" s="293">
        <v>2</v>
      </c>
      <c r="S2710" s="517">
        <v>15733.33</v>
      </c>
      <c r="T2710" s="520" t="e">
        <f>+[1]!Tabla46[[#This Row],[Precio Unitario]]*[1]!Tabla46[[#This Row],[Cantidad de Insumos]]</f>
        <v>#REF!</v>
      </c>
      <c r="U2710" s="414">
        <v>239301</v>
      </c>
      <c r="V2710" s="328" t="s">
        <v>926</v>
      </c>
      <c r="W2710" s="420"/>
    </row>
    <row r="2711" spans="2:23" ht="18.75" hidden="1" customHeight="1" x14ac:dyDescent="0.2">
      <c r="B2711" s="419" t="e">
        <f>IF(Tabla46[[#This Row],[Tipos de Acciones]]="","",CONCATENATE(Tabla46[[#This Row],[POA]],".",Tabla46[[#This Row],[SRS]],".",Tabla46[[#This Row],[AREA]],".",Tabla46[[#This Row],[TIPO]]))</f>
        <v>#REF!</v>
      </c>
      <c r="C2711" s="419" t="e">
        <f>IF(Tabla46[[#This Row],[Tipos de Acciones]]="","",'Formulario PPGR1'!#REF!)</f>
        <v>#REF!</v>
      </c>
      <c r="D2711" s="419" t="e">
        <f>IF(Tabla46[[#This Row],[Tipos de Acciones]]="","",'Formulario PPGR1'!#REF!)</f>
        <v>#REF!</v>
      </c>
      <c r="E2711" s="419" t="e">
        <f>IF(Tabla46[[#This Row],[Tipos de Acciones]]="","",'Formulario PPGR1'!#REF!)</f>
        <v>#REF!</v>
      </c>
      <c r="F2711" s="419" t="e">
        <f>IF(Tabla46[[#This Row],[Tipos de Acciones]]="","",'Formulario PPGR1'!#REF!)</f>
        <v>#REF!</v>
      </c>
      <c r="G2711" s="416" t="s">
        <v>936</v>
      </c>
      <c r="H2711" s="416" t="s">
        <v>2221</v>
      </c>
      <c r="I2711" s="417" t="s">
        <v>2222</v>
      </c>
      <c r="J2711" s="416" t="s">
        <v>2222</v>
      </c>
      <c r="K2711" s="418" t="s">
        <v>2226</v>
      </c>
      <c r="L2711" s="416" t="s">
        <v>469</v>
      </c>
      <c r="M2711" s="316" t="s">
        <v>2374</v>
      </c>
      <c r="N2711" s="316" t="s">
        <v>1156</v>
      </c>
      <c r="O2711" s="415" t="s">
        <v>2200</v>
      </c>
      <c r="P2711" s="318" t="s">
        <v>1156</v>
      </c>
      <c r="Q2711" s="293" t="s">
        <v>2201</v>
      </c>
      <c r="R2711" s="293">
        <v>1</v>
      </c>
      <c r="S2711" s="517">
        <v>104465.4</v>
      </c>
      <c r="T2711" s="520" t="e">
        <f>+[1]!Tabla46[[#This Row],[Precio Unitario]]*[1]!Tabla46[[#This Row],[Cantidad de Insumos]]</f>
        <v>#REF!</v>
      </c>
      <c r="U2711" s="414">
        <v>261901</v>
      </c>
      <c r="V2711" s="328" t="s">
        <v>926</v>
      </c>
      <c r="W2711" s="420"/>
    </row>
    <row r="2712" spans="2:23" ht="18.75" hidden="1" customHeight="1" x14ac:dyDescent="0.2">
      <c r="B2712" s="419" t="e">
        <f>IF(Tabla46[[#This Row],[Tipos de Acciones]]="","",CONCATENATE(Tabla46[[#This Row],[POA]],".",Tabla46[[#This Row],[SRS]],".",Tabla46[[#This Row],[AREA]],".",Tabla46[[#This Row],[TIPO]]))</f>
        <v>#REF!</v>
      </c>
      <c r="C2712" s="419" t="e">
        <f>IF(Tabla46[[#This Row],[Tipos de Acciones]]="","",'Formulario PPGR1'!#REF!)</f>
        <v>#REF!</v>
      </c>
      <c r="D2712" s="419" t="e">
        <f>IF(Tabla46[[#This Row],[Tipos de Acciones]]="","",'Formulario PPGR1'!#REF!)</f>
        <v>#REF!</v>
      </c>
      <c r="E2712" s="419" t="e">
        <f>IF(Tabla46[[#This Row],[Tipos de Acciones]]="","",'Formulario PPGR1'!#REF!)</f>
        <v>#REF!</v>
      </c>
      <c r="F2712" s="419" t="e">
        <f>IF(Tabla46[[#This Row],[Tipos de Acciones]]="","",'Formulario PPGR1'!#REF!)</f>
        <v>#REF!</v>
      </c>
      <c r="G2712" s="416" t="s">
        <v>936</v>
      </c>
      <c r="H2712" s="416" t="s">
        <v>2218</v>
      </c>
      <c r="I2712" s="417" t="s">
        <v>2219</v>
      </c>
      <c r="J2712" s="416" t="s">
        <v>2219</v>
      </c>
      <c r="K2712" s="418" t="s">
        <v>2220</v>
      </c>
      <c r="L2712" s="416" t="s">
        <v>469</v>
      </c>
      <c r="M2712" s="316" t="s">
        <v>2374</v>
      </c>
      <c r="N2712" s="316" t="s">
        <v>1156</v>
      </c>
      <c r="O2712" s="415" t="s">
        <v>2200</v>
      </c>
      <c r="P2712" s="318" t="s">
        <v>1156</v>
      </c>
      <c r="Q2712" s="293" t="s">
        <v>2201</v>
      </c>
      <c r="R2712" s="293">
        <v>2</v>
      </c>
      <c r="S2712" s="517">
        <v>8600</v>
      </c>
      <c r="T2712" s="520" t="e">
        <f>+[1]!Tabla46[[#This Row],[Precio Unitario]]*[1]!Tabla46[[#This Row],[Cantidad de Insumos]]</f>
        <v>#REF!</v>
      </c>
      <c r="U2712" s="414">
        <v>239601</v>
      </c>
      <c r="V2712" s="328" t="s">
        <v>926</v>
      </c>
      <c r="W2712" s="420"/>
    </row>
    <row r="2713" spans="2:23" ht="18.75" hidden="1" customHeight="1" x14ac:dyDescent="0.2">
      <c r="B2713" s="419" t="e">
        <f>IF(Tabla46[[#This Row],[Tipos de Acciones]]="","",CONCATENATE(Tabla46[[#This Row],[POA]],".",Tabla46[[#This Row],[SRS]],".",Tabla46[[#This Row],[AREA]],".",Tabla46[[#This Row],[TIPO]]))</f>
        <v>#REF!</v>
      </c>
      <c r="C2713" s="419" t="e">
        <f>IF(Tabla46[[#This Row],[Tipos de Acciones]]="","",'Formulario PPGR1'!#REF!)</f>
        <v>#REF!</v>
      </c>
      <c r="D2713" s="419" t="e">
        <f>IF(Tabla46[[#This Row],[Tipos de Acciones]]="","",'Formulario PPGR1'!#REF!)</f>
        <v>#REF!</v>
      </c>
      <c r="E2713" s="419" t="e">
        <f>IF(Tabla46[[#This Row],[Tipos de Acciones]]="","",'Formulario PPGR1'!#REF!)</f>
        <v>#REF!</v>
      </c>
      <c r="F2713" s="419" t="e">
        <f>IF(Tabla46[[#This Row],[Tipos de Acciones]]="","",'Formulario PPGR1'!#REF!)</f>
        <v>#REF!</v>
      </c>
      <c r="G2713" s="416" t="s">
        <v>936</v>
      </c>
      <c r="H2713" s="416" t="s">
        <v>2221</v>
      </c>
      <c r="I2713" s="417" t="s">
        <v>2222</v>
      </c>
      <c r="J2713" s="416" t="s">
        <v>2222</v>
      </c>
      <c r="K2713" s="418" t="s">
        <v>2223</v>
      </c>
      <c r="L2713" s="416" t="s">
        <v>469</v>
      </c>
      <c r="M2713" s="316" t="s">
        <v>2374</v>
      </c>
      <c r="N2713" s="316" t="s">
        <v>1156</v>
      </c>
      <c r="O2713" s="415" t="s">
        <v>2200</v>
      </c>
      <c r="P2713" s="318" t="s">
        <v>1156</v>
      </c>
      <c r="Q2713" s="293" t="s">
        <v>2201</v>
      </c>
      <c r="R2713" s="293">
        <v>2</v>
      </c>
      <c r="S2713" s="517">
        <v>43660</v>
      </c>
      <c r="T2713" s="520" t="e">
        <f>+[1]!Tabla46[[#This Row],[Precio Unitario]]*[1]!Tabla46[[#This Row],[Cantidad de Insumos]]</f>
        <v>#REF!</v>
      </c>
      <c r="U2713" s="414">
        <v>261901</v>
      </c>
      <c r="V2713" s="328" t="s">
        <v>926</v>
      </c>
      <c r="W2713" s="420"/>
    </row>
    <row r="2714" spans="2:23" ht="18.75" hidden="1" customHeight="1" x14ac:dyDescent="0.2">
      <c r="B2714" s="419" t="e">
        <f>IF(Tabla46[[#This Row],[Tipos de Acciones]]="","",CONCATENATE(Tabla46[[#This Row],[POA]],".",Tabla46[[#This Row],[SRS]],".",Tabla46[[#This Row],[AREA]],".",Tabla46[[#This Row],[TIPO]]))</f>
        <v>#REF!</v>
      </c>
      <c r="C2714" s="419" t="e">
        <f>IF(Tabla46[[#This Row],[Tipos de Acciones]]="","",'Formulario PPGR1'!#REF!)</f>
        <v>#REF!</v>
      </c>
      <c r="D2714" s="419" t="e">
        <f>IF(Tabla46[[#This Row],[Tipos de Acciones]]="","",'Formulario PPGR1'!#REF!)</f>
        <v>#REF!</v>
      </c>
      <c r="E2714" s="419" t="e">
        <f>IF(Tabla46[[#This Row],[Tipos de Acciones]]="","",'Formulario PPGR1'!#REF!)</f>
        <v>#REF!</v>
      </c>
      <c r="F2714" s="419" t="e">
        <f>IF(Tabla46[[#This Row],[Tipos de Acciones]]="","",'Formulario PPGR1'!#REF!)</f>
        <v>#REF!</v>
      </c>
      <c r="G2714" s="416" t="s">
        <v>936</v>
      </c>
      <c r="H2714" s="416" t="s">
        <v>2221</v>
      </c>
      <c r="I2714" s="417" t="s">
        <v>2224</v>
      </c>
      <c r="J2714" s="416" t="s">
        <v>2224</v>
      </c>
      <c r="K2714" s="418" t="s">
        <v>2225</v>
      </c>
      <c r="L2714" s="416" t="s">
        <v>469</v>
      </c>
      <c r="M2714" s="316" t="s">
        <v>2374</v>
      </c>
      <c r="N2714" s="316" t="s">
        <v>1156</v>
      </c>
      <c r="O2714" s="415" t="s">
        <v>2200</v>
      </c>
      <c r="P2714" s="318" t="s">
        <v>1156</v>
      </c>
      <c r="Q2714" s="293" t="s">
        <v>2201</v>
      </c>
      <c r="R2714" s="293">
        <v>1</v>
      </c>
      <c r="S2714" s="517">
        <v>44333.33</v>
      </c>
      <c r="T2714" s="520" t="e">
        <f>+[1]!Tabla46[[#This Row],[Precio Unitario]]*[1]!Tabla46[[#This Row],[Cantidad de Insumos]]</f>
        <v>#REF!</v>
      </c>
      <c r="U2714" s="414">
        <v>239301</v>
      </c>
      <c r="V2714" s="328" t="s">
        <v>926</v>
      </c>
      <c r="W2714" s="420"/>
    </row>
    <row r="2715" spans="2:23" ht="18.75" hidden="1" customHeight="1" x14ac:dyDescent="0.2">
      <c r="B2715" s="419" t="e">
        <f>IF(Tabla46[[#This Row],[Tipos de Acciones]]="","",CONCATENATE(Tabla46[[#This Row],[POA]],".",Tabla46[[#This Row],[SRS]],".",Tabla46[[#This Row],[AREA]],".",Tabla46[[#This Row],[TIPO]]))</f>
        <v>#REF!</v>
      </c>
      <c r="C2715" s="419" t="e">
        <f>IF(Tabla46[[#This Row],[Tipos de Acciones]]="","",'Formulario PPGR1'!#REF!)</f>
        <v>#REF!</v>
      </c>
      <c r="D2715" s="419" t="e">
        <f>IF(Tabla46[[#This Row],[Tipos de Acciones]]="","",'Formulario PPGR1'!#REF!)</f>
        <v>#REF!</v>
      </c>
      <c r="E2715" s="419" t="e">
        <f>IF(Tabla46[[#This Row],[Tipos de Acciones]]="","",'Formulario PPGR1'!#REF!)</f>
        <v>#REF!</v>
      </c>
      <c r="F2715" s="419" t="e">
        <f>IF(Tabla46[[#This Row],[Tipos de Acciones]]="","",'Formulario PPGR1'!#REF!)</f>
        <v>#REF!</v>
      </c>
      <c r="G2715" s="416" t="s">
        <v>936</v>
      </c>
      <c r="H2715" s="416" t="s">
        <v>2221</v>
      </c>
      <c r="I2715" s="417" t="s">
        <v>2231</v>
      </c>
      <c r="J2715" s="416" t="s">
        <v>2231</v>
      </c>
      <c r="K2715" s="418" t="s">
        <v>2232</v>
      </c>
      <c r="L2715" s="416" t="s">
        <v>469</v>
      </c>
      <c r="M2715" s="316" t="s">
        <v>2374</v>
      </c>
      <c r="N2715" s="316" t="s">
        <v>1156</v>
      </c>
      <c r="O2715" s="415" t="s">
        <v>2200</v>
      </c>
      <c r="P2715" s="318" t="s">
        <v>1156</v>
      </c>
      <c r="Q2715" s="293" t="s">
        <v>2201</v>
      </c>
      <c r="R2715" s="293">
        <v>2</v>
      </c>
      <c r="S2715" s="517">
        <v>32099.97</v>
      </c>
      <c r="T2715" s="520" t="e">
        <f>+[1]!Tabla46[[#This Row],[Precio Unitario]]*[1]!Tabla46[[#This Row],[Cantidad de Insumos]]</f>
        <v>#REF!</v>
      </c>
      <c r="U2715" s="414">
        <v>239301</v>
      </c>
      <c r="V2715" s="328" t="s">
        <v>926</v>
      </c>
      <c r="W2715" s="420"/>
    </row>
    <row r="2716" spans="2:23" ht="18.75" hidden="1" customHeight="1" x14ac:dyDescent="0.2">
      <c r="B2716" s="419" t="e">
        <f>IF(Tabla46[[#This Row],[Tipos de Acciones]]="","",CONCATENATE(Tabla46[[#This Row],[POA]],".",Tabla46[[#This Row],[SRS]],".",Tabla46[[#This Row],[AREA]],".",Tabla46[[#This Row],[TIPO]]))</f>
        <v>#REF!</v>
      </c>
      <c r="C2716" s="419" t="e">
        <f>IF(Tabla46[[#This Row],[Tipos de Acciones]]="","",'Formulario PPGR1'!#REF!)</f>
        <v>#REF!</v>
      </c>
      <c r="D2716" s="419" t="e">
        <f>IF(Tabla46[[#This Row],[Tipos de Acciones]]="","",'Formulario PPGR1'!#REF!)</f>
        <v>#REF!</v>
      </c>
      <c r="E2716" s="419" t="e">
        <f>IF(Tabla46[[#This Row],[Tipos de Acciones]]="","",'Formulario PPGR1'!#REF!)</f>
        <v>#REF!</v>
      </c>
      <c r="F2716" s="419" t="e">
        <f>IF(Tabla46[[#This Row],[Tipos de Acciones]]="","",'Formulario PPGR1'!#REF!)</f>
        <v>#REF!</v>
      </c>
      <c r="G2716" s="416" t="s">
        <v>936</v>
      </c>
      <c r="H2716" s="416" t="s">
        <v>2221</v>
      </c>
      <c r="I2716" s="417" t="s">
        <v>2233</v>
      </c>
      <c r="J2716" s="416" t="s">
        <v>2234</v>
      </c>
      <c r="K2716" s="418" t="s">
        <v>2235</v>
      </c>
      <c r="L2716" s="416" t="s">
        <v>469</v>
      </c>
      <c r="M2716" s="316" t="s">
        <v>2374</v>
      </c>
      <c r="N2716" s="316" t="s">
        <v>1156</v>
      </c>
      <c r="O2716" s="415" t="s">
        <v>2200</v>
      </c>
      <c r="P2716" s="318" t="s">
        <v>1156</v>
      </c>
      <c r="Q2716" s="293" t="s">
        <v>2201</v>
      </c>
      <c r="R2716" s="293">
        <v>1</v>
      </c>
      <c r="S2716" s="517">
        <v>8270</v>
      </c>
      <c r="T2716" s="520" t="e">
        <f>+[1]!Tabla46[[#This Row],[Precio Unitario]]*[1]!Tabla46[[#This Row],[Cantidad de Insumos]]</f>
        <v>#REF!</v>
      </c>
      <c r="U2716" s="414">
        <v>239301</v>
      </c>
      <c r="V2716" s="328" t="s">
        <v>926</v>
      </c>
      <c r="W2716" s="420"/>
    </row>
    <row r="2717" spans="2:23" ht="18.75" hidden="1" customHeight="1" x14ac:dyDescent="0.2">
      <c r="B2717" s="419" t="e">
        <f>IF(Tabla46[[#This Row],[Tipos de Acciones]]="","",CONCATENATE(Tabla46[[#This Row],[POA]],".",Tabla46[[#This Row],[SRS]],".",Tabla46[[#This Row],[AREA]],".",Tabla46[[#This Row],[TIPO]]))</f>
        <v>#REF!</v>
      </c>
      <c r="C2717" s="419" t="e">
        <f>IF(Tabla46[[#This Row],[Tipos de Acciones]]="","",'Formulario PPGR1'!#REF!)</f>
        <v>#REF!</v>
      </c>
      <c r="D2717" s="419" t="e">
        <f>IF(Tabla46[[#This Row],[Tipos de Acciones]]="","",'Formulario PPGR1'!#REF!)</f>
        <v>#REF!</v>
      </c>
      <c r="E2717" s="419" t="e">
        <f>IF(Tabla46[[#This Row],[Tipos de Acciones]]="","",'Formulario PPGR1'!#REF!)</f>
        <v>#REF!</v>
      </c>
      <c r="F2717" s="419" t="e">
        <f>IF(Tabla46[[#This Row],[Tipos de Acciones]]="","",'Formulario PPGR1'!#REF!)</f>
        <v>#REF!</v>
      </c>
      <c r="G2717" s="416" t="s">
        <v>936</v>
      </c>
      <c r="H2717" s="416" t="s">
        <v>2221</v>
      </c>
      <c r="I2717" s="417" t="s">
        <v>2241</v>
      </c>
      <c r="J2717" s="416" t="s">
        <v>2241</v>
      </c>
      <c r="K2717" s="418" t="s">
        <v>2242</v>
      </c>
      <c r="L2717" s="416" t="s">
        <v>469</v>
      </c>
      <c r="M2717" s="316" t="s">
        <v>2374</v>
      </c>
      <c r="N2717" s="316" t="s">
        <v>1156</v>
      </c>
      <c r="O2717" s="415" t="s">
        <v>2200</v>
      </c>
      <c r="P2717" s="318" t="s">
        <v>1156</v>
      </c>
      <c r="Q2717" s="293" t="s">
        <v>2201</v>
      </c>
      <c r="R2717" s="293">
        <v>2</v>
      </c>
      <c r="S2717" s="517">
        <v>980</v>
      </c>
      <c r="T2717" s="520" t="e">
        <f>+[1]!Tabla46[[#This Row],[Precio Unitario]]*[1]!Tabla46[[#This Row],[Cantidad de Insumos]]</f>
        <v>#REF!</v>
      </c>
      <c r="U2717" s="414">
        <v>239301</v>
      </c>
      <c r="V2717" s="328" t="s">
        <v>926</v>
      </c>
      <c r="W2717" s="420"/>
    </row>
    <row r="2718" spans="2:23" ht="18.75" hidden="1" customHeight="1" x14ac:dyDescent="0.2">
      <c r="B2718" s="419" t="e">
        <f>IF(Tabla46[[#This Row],[Tipos de Acciones]]="","",CONCATENATE(Tabla46[[#This Row],[POA]],".",Tabla46[[#This Row],[SRS]],".",Tabla46[[#This Row],[AREA]],".",Tabla46[[#This Row],[TIPO]]))</f>
        <v>#REF!</v>
      </c>
      <c r="C2718" s="419" t="e">
        <f>IF(Tabla46[[#This Row],[Tipos de Acciones]]="","",'Formulario PPGR1'!#REF!)</f>
        <v>#REF!</v>
      </c>
      <c r="D2718" s="419" t="e">
        <f>IF(Tabla46[[#This Row],[Tipos de Acciones]]="","",'Formulario PPGR1'!#REF!)</f>
        <v>#REF!</v>
      </c>
      <c r="E2718" s="419" t="e">
        <f>IF(Tabla46[[#This Row],[Tipos de Acciones]]="","",'Formulario PPGR1'!#REF!)</f>
        <v>#REF!</v>
      </c>
      <c r="F2718" s="419" t="e">
        <f>IF(Tabla46[[#This Row],[Tipos de Acciones]]="","",'Formulario PPGR1'!#REF!)</f>
        <v>#REF!</v>
      </c>
      <c r="G2718" s="416" t="s">
        <v>936</v>
      </c>
      <c r="H2718" s="416" t="s">
        <v>2221</v>
      </c>
      <c r="I2718" s="417" t="s">
        <v>2241</v>
      </c>
      <c r="J2718" s="416" t="s">
        <v>2241</v>
      </c>
      <c r="K2718" s="418" t="s">
        <v>2243</v>
      </c>
      <c r="L2718" s="416" t="s">
        <v>469</v>
      </c>
      <c r="M2718" s="316" t="s">
        <v>2374</v>
      </c>
      <c r="N2718" s="316" t="s">
        <v>1156</v>
      </c>
      <c r="O2718" s="415" t="s">
        <v>2200</v>
      </c>
      <c r="P2718" s="318" t="s">
        <v>1156</v>
      </c>
      <c r="Q2718" s="293" t="s">
        <v>2201</v>
      </c>
      <c r="R2718" s="293">
        <v>2</v>
      </c>
      <c r="S2718" s="517">
        <v>3520</v>
      </c>
      <c r="T2718" s="520" t="e">
        <f>+[1]!Tabla46[[#This Row],[Precio Unitario]]*[1]!Tabla46[[#This Row],[Cantidad de Insumos]]</f>
        <v>#REF!</v>
      </c>
      <c r="U2718" s="414">
        <v>239301</v>
      </c>
      <c r="V2718" s="328" t="s">
        <v>926</v>
      </c>
      <c r="W2718" s="420"/>
    </row>
    <row r="2719" spans="2:23" ht="18.75" hidden="1" customHeight="1" x14ac:dyDescent="0.2">
      <c r="B2719" s="419" t="e">
        <f>IF(Tabla46[[#This Row],[Tipos de Acciones]]="","",CONCATENATE(Tabla46[[#This Row],[POA]],".",Tabla46[[#This Row],[SRS]],".",Tabla46[[#This Row],[AREA]],".",Tabla46[[#This Row],[TIPO]]))</f>
        <v>#REF!</v>
      </c>
      <c r="C2719" s="419" t="e">
        <f>IF(Tabla46[[#This Row],[Tipos de Acciones]]="","",'Formulario PPGR1'!#REF!)</f>
        <v>#REF!</v>
      </c>
      <c r="D2719" s="419" t="e">
        <f>IF(Tabla46[[#This Row],[Tipos de Acciones]]="","",'Formulario PPGR1'!#REF!)</f>
        <v>#REF!</v>
      </c>
      <c r="E2719" s="419" t="e">
        <f>IF(Tabla46[[#This Row],[Tipos de Acciones]]="","",'Formulario PPGR1'!#REF!)</f>
        <v>#REF!</v>
      </c>
      <c r="F2719" s="419" t="e">
        <f>IF(Tabla46[[#This Row],[Tipos de Acciones]]="","",'Formulario PPGR1'!#REF!)</f>
        <v>#REF!</v>
      </c>
      <c r="G2719" s="416" t="s">
        <v>936</v>
      </c>
      <c r="H2719" s="416" t="s">
        <v>2221</v>
      </c>
      <c r="I2719" s="417" t="s">
        <v>2236</v>
      </c>
      <c r="J2719" s="416" t="s">
        <v>2236</v>
      </c>
      <c r="K2719" s="418" t="s">
        <v>2239</v>
      </c>
      <c r="L2719" s="416" t="s">
        <v>469</v>
      </c>
      <c r="M2719" s="316" t="s">
        <v>2374</v>
      </c>
      <c r="N2719" s="316" t="s">
        <v>1156</v>
      </c>
      <c r="O2719" s="415" t="s">
        <v>2200</v>
      </c>
      <c r="P2719" s="318" t="s">
        <v>1156</v>
      </c>
      <c r="Q2719" s="293" t="s">
        <v>2201</v>
      </c>
      <c r="R2719" s="293">
        <v>2</v>
      </c>
      <c r="S2719" s="517">
        <v>15733.33</v>
      </c>
      <c r="T2719" s="520" t="e">
        <f>+[1]!Tabla46[[#This Row],[Precio Unitario]]*[1]!Tabla46[[#This Row],[Cantidad de Insumos]]</f>
        <v>#REF!</v>
      </c>
      <c r="U2719" s="414">
        <v>239301</v>
      </c>
      <c r="V2719" s="328" t="s">
        <v>926</v>
      </c>
      <c r="W2719" s="420"/>
    </row>
    <row r="2720" spans="2:23" ht="18.75" hidden="1" customHeight="1" x14ac:dyDescent="0.2">
      <c r="B2720" s="419" t="e">
        <f>IF(Tabla46[[#This Row],[Tipos de Acciones]]="","",CONCATENATE(Tabla46[[#This Row],[POA]],".",Tabla46[[#This Row],[SRS]],".",Tabla46[[#This Row],[AREA]],".",Tabla46[[#This Row],[TIPO]]))</f>
        <v>#REF!</v>
      </c>
      <c r="C2720" s="419" t="e">
        <f>IF(Tabla46[[#This Row],[Tipos de Acciones]]="","",'Formulario PPGR1'!#REF!)</f>
        <v>#REF!</v>
      </c>
      <c r="D2720" s="419" t="e">
        <f>IF(Tabla46[[#This Row],[Tipos de Acciones]]="","",'Formulario PPGR1'!#REF!)</f>
        <v>#REF!</v>
      </c>
      <c r="E2720" s="419" t="e">
        <f>IF(Tabla46[[#This Row],[Tipos de Acciones]]="","",'Formulario PPGR1'!#REF!)</f>
        <v>#REF!</v>
      </c>
      <c r="F2720" s="419" t="e">
        <f>IF(Tabla46[[#This Row],[Tipos de Acciones]]="","",'Formulario PPGR1'!#REF!)</f>
        <v>#REF!</v>
      </c>
      <c r="G2720" s="416" t="s">
        <v>936</v>
      </c>
      <c r="H2720" s="416" t="s">
        <v>2221</v>
      </c>
      <c r="I2720" s="417" t="s">
        <v>2236</v>
      </c>
      <c r="J2720" s="416" t="s">
        <v>2236</v>
      </c>
      <c r="K2720" s="418" t="s">
        <v>2240</v>
      </c>
      <c r="L2720" s="416" t="s">
        <v>469</v>
      </c>
      <c r="M2720" s="316" t="s">
        <v>2374</v>
      </c>
      <c r="N2720" s="316" t="s">
        <v>1156</v>
      </c>
      <c r="O2720" s="415" t="s">
        <v>2200</v>
      </c>
      <c r="P2720" s="318" t="s">
        <v>1156</v>
      </c>
      <c r="Q2720" s="293" t="s">
        <v>2201</v>
      </c>
      <c r="R2720" s="293">
        <v>2</v>
      </c>
      <c r="S2720" s="517">
        <v>4500</v>
      </c>
      <c r="T2720" s="520" t="e">
        <f>+[1]!Tabla46[[#This Row],[Precio Unitario]]*[1]!Tabla46[[#This Row],[Cantidad de Insumos]]</f>
        <v>#REF!</v>
      </c>
      <c r="U2720" s="414">
        <v>239301</v>
      </c>
      <c r="V2720" s="328" t="s">
        <v>926</v>
      </c>
      <c r="W2720" s="420"/>
    </row>
    <row r="2721" spans="2:23" ht="18.75" hidden="1" customHeight="1" x14ac:dyDescent="0.2">
      <c r="B2721" s="419" t="e">
        <f>IF(Tabla46[[#This Row],[Tipos de Acciones]]="","",CONCATENATE(Tabla46[[#This Row],[POA]],".",Tabla46[[#This Row],[SRS]],".",Tabla46[[#This Row],[AREA]],".",Tabla46[[#This Row],[TIPO]]))</f>
        <v>#REF!</v>
      </c>
      <c r="C2721" s="419" t="e">
        <f>IF(Tabla46[[#This Row],[Tipos de Acciones]]="","",'Formulario PPGR1'!#REF!)</f>
        <v>#REF!</v>
      </c>
      <c r="D2721" s="419" t="e">
        <f>IF(Tabla46[[#This Row],[Tipos de Acciones]]="","",'Formulario PPGR1'!#REF!)</f>
        <v>#REF!</v>
      </c>
      <c r="E2721" s="419" t="e">
        <f>IF(Tabla46[[#This Row],[Tipos de Acciones]]="","",'Formulario PPGR1'!#REF!)</f>
        <v>#REF!</v>
      </c>
      <c r="F2721" s="419" t="e">
        <f>IF(Tabla46[[#This Row],[Tipos de Acciones]]="","",'Formulario PPGR1'!#REF!)</f>
        <v>#REF!</v>
      </c>
      <c r="G2721" s="416" t="s">
        <v>936</v>
      </c>
      <c r="H2721" s="416" t="s">
        <v>2209</v>
      </c>
      <c r="I2721" s="417" t="s">
        <v>2200</v>
      </c>
      <c r="J2721" s="416" t="s">
        <v>2248</v>
      </c>
      <c r="K2721" s="418" t="s">
        <v>2248</v>
      </c>
      <c r="L2721" s="416" t="s">
        <v>469</v>
      </c>
      <c r="M2721" s="316" t="s">
        <v>2374</v>
      </c>
      <c r="N2721" s="316" t="s">
        <v>1156</v>
      </c>
      <c r="O2721" s="415" t="s">
        <v>2200</v>
      </c>
      <c r="P2721" s="318" t="s">
        <v>1156</v>
      </c>
      <c r="Q2721" s="293" t="s">
        <v>2201</v>
      </c>
      <c r="R2721" s="293">
        <v>1</v>
      </c>
      <c r="S2721" s="517">
        <v>30000</v>
      </c>
      <c r="T2721" s="520" t="e">
        <f>+[1]!Tabla46[[#This Row],[Precio Unitario]]*[1]!Tabla46[[#This Row],[Cantidad de Insumos]]</f>
        <v>#REF!</v>
      </c>
      <c r="U2721" s="414">
        <v>265801</v>
      </c>
      <c r="V2721" s="328" t="s">
        <v>926</v>
      </c>
      <c r="W2721" s="420"/>
    </row>
    <row r="2722" spans="2:23" ht="18.75" hidden="1" customHeight="1" x14ac:dyDescent="0.2">
      <c r="B2722" s="419" t="e">
        <f>IF(Tabla46[[#This Row],[Tipos de Acciones]]="","",CONCATENATE(Tabla46[[#This Row],[POA]],".",Tabla46[[#This Row],[SRS]],".",Tabla46[[#This Row],[AREA]],".",Tabla46[[#This Row],[TIPO]]))</f>
        <v>#REF!</v>
      </c>
      <c r="C2722" s="419" t="e">
        <f>IF(Tabla46[[#This Row],[Tipos de Acciones]]="","",'Formulario PPGR1'!#REF!)</f>
        <v>#REF!</v>
      </c>
      <c r="D2722" s="419" t="e">
        <f>IF(Tabla46[[#This Row],[Tipos de Acciones]]="","",'Formulario PPGR1'!#REF!)</f>
        <v>#REF!</v>
      </c>
      <c r="E2722" s="419" t="e">
        <f>IF(Tabla46[[#This Row],[Tipos de Acciones]]="","",'Formulario PPGR1'!#REF!)</f>
        <v>#REF!</v>
      </c>
      <c r="F2722" s="419" t="e">
        <f>IF(Tabla46[[#This Row],[Tipos de Acciones]]="","",'Formulario PPGR1'!#REF!)</f>
        <v>#REF!</v>
      </c>
      <c r="G2722" s="416" t="s">
        <v>934</v>
      </c>
      <c r="H2722" s="416" t="s">
        <v>2209</v>
      </c>
      <c r="I2722" s="417" t="s">
        <v>2200</v>
      </c>
      <c r="J2722" s="416" t="s">
        <v>2248</v>
      </c>
      <c r="K2722" s="418" t="s">
        <v>2248</v>
      </c>
      <c r="L2722" s="416" t="s">
        <v>469</v>
      </c>
      <c r="M2722" s="316" t="s">
        <v>2374</v>
      </c>
      <c r="N2722" s="316" t="s">
        <v>1156</v>
      </c>
      <c r="O2722" s="415" t="s">
        <v>2200</v>
      </c>
      <c r="P2722" s="318" t="s">
        <v>1156</v>
      </c>
      <c r="Q2722" s="293" t="s">
        <v>2201</v>
      </c>
      <c r="R2722" s="293">
        <v>3</v>
      </c>
      <c r="S2722" s="517">
        <v>5000</v>
      </c>
      <c r="T2722" s="520" t="e">
        <f>+[1]!Tabla46[[#This Row],[Precio Unitario]]*[1]!Tabla46[[#This Row],[Cantidad de Insumos]]</f>
        <v>#REF!</v>
      </c>
      <c r="U2722" s="414">
        <v>265801</v>
      </c>
      <c r="V2722" s="328" t="s">
        <v>926</v>
      </c>
      <c r="W2722" s="420"/>
    </row>
    <row r="2723" spans="2:23" ht="18.75" hidden="1" customHeight="1" x14ac:dyDescent="0.2">
      <c r="B2723" s="419" t="e">
        <f>IF(Tabla46[[#This Row],[Tipos de Acciones]]="","",CONCATENATE(Tabla46[[#This Row],[POA]],".",Tabla46[[#This Row],[SRS]],".",Tabla46[[#This Row],[AREA]],".",Tabla46[[#This Row],[TIPO]]))</f>
        <v>#REF!</v>
      </c>
      <c r="C2723" s="419" t="e">
        <f>IF(Tabla46[[#This Row],[Tipos de Acciones]]="","",'Formulario PPGR1'!#REF!)</f>
        <v>#REF!</v>
      </c>
      <c r="D2723" s="419" t="e">
        <f>IF(Tabla46[[#This Row],[Tipos de Acciones]]="","",'Formulario PPGR1'!#REF!)</f>
        <v>#REF!</v>
      </c>
      <c r="E2723" s="419" t="e">
        <f>IF(Tabla46[[#This Row],[Tipos de Acciones]]="","",'Formulario PPGR1'!#REF!)</f>
        <v>#REF!</v>
      </c>
      <c r="F2723" s="419" t="e">
        <f>IF(Tabla46[[#This Row],[Tipos de Acciones]]="","",'Formulario PPGR1'!#REF!)</f>
        <v>#REF!</v>
      </c>
      <c r="G2723" s="416" t="s">
        <v>936</v>
      </c>
      <c r="H2723" s="416" t="s">
        <v>2221</v>
      </c>
      <c r="I2723" s="417" t="s">
        <v>2244</v>
      </c>
      <c r="J2723" s="416" t="s">
        <v>2244</v>
      </c>
      <c r="K2723" s="418" t="s">
        <v>2245</v>
      </c>
      <c r="L2723" s="416" t="s">
        <v>469</v>
      </c>
      <c r="M2723" s="316" t="s">
        <v>2374</v>
      </c>
      <c r="N2723" s="316" t="s">
        <v>1156</v>
      </c>
      <c r="O2723" s="415" t="s">
        <v>2200</v>
      </c>
      <c r="P2723" s="318" t="s">
        <v>1156</v>
      </c>
      <c r="Q2723" s="293" t="s">
        <v>2201</v>
      </c>
      <c r="R2723" s="293">
        <v>1</v>
      </c>
      <c r="S2723" s="517">
        <v>14666.65</v>
      </c>
      <c r="T2723" s="520" t="e">
        <f>+[1]!Tabla46[[#This Row],[Precio Unitario]]*[1]!Tabla46[[#This Row],[Cantidad de Insumos]]</f>
        <v>#REF!</v>
      </c>
      <c r="U2723" s="414">
        <v>239601</v>
      </c>
      <c r="V2723" s="328" t="s">
        <v>926</v>
      </c>
      <c r="W2723" s="420"/>
    </row>
    <row r="2724" spans="2:23" ht="18.75" hidden="1" customHeight="1" x14ac:dyDescent="0.2">
      <c r="B2724" s="419" t="e">
        <f>IF(Tabla46[[#This Row],[Tipos de Acciones]]="","",CONCATENATE(Tabla46[[#This Row],[POA]],".",Tabla46[[#This Row],[SRS]],".",Tabla46[[#This Row],[AREA]],".",Tabla46[[#This Row],[TIPO]]))</f>
        <v>#REF!</v>
      </c>
      <c r="C2724" s="419" t="e">
        <f>IF(Tabla46[[#This Row],[Tipos de Acciones]]="","",'Formulario PPGR1'!#REF!)</f>
        <v>#REF!</v>
      </c>
      <c r="D2724" s="419" t="e">
        <f>IF(Tabla46[[#This Row],[Tipos de Acciones]]="","",'Formulario PPGR1'!#REF!)</f>
        <v>#REF!</v>
      </c>
      <c r="E2724" s="419" t="e">
        <f>IF(Tabla46[[#This Row],[Tipos de Acciones]]="","",'Formulario PPGR1'!#REF!)</f>
        <v>#REF!</v>
      </c>
      <c r="F2724" s="419" t="e">
        <f>IF(Tabla46[[#This Row],[Tipos de Acciones]]="","",'Formulario PPGR1'!#REF!)</f>
        <v>#REF!</v>
      </c>
      <c r="G2724" s="416" t="s">
        <v>936</v>
      </c>
      <c r="H2724" s="416" t="s">
        <v>2221</v>
      </c>
      <c r="I2724" s="417" t="s">
        <v>2246</v>
      </c>
      <c r="J2724" s="416" t="s">
        <v>2246</v>
      </c>
      <c r="K2724" s="418" t="s">
        <v>2247</v>
      </c>
      <c r="L2724" s="416" t="s">
        <v>469</v>
      </c>
      <c r="M2724" s="316" t="s">
        <v>2374</v>
      </c>
      <c r="N2724" s="316" t="s">
        <v>1156</v>
      </c>
      <c r="O2724" s="415" t="s">
        <v>2200</v>
      </c>
      <c r="P2724" s="318" t="s">
        <v>1156</v>
      </c>
      <c r="Q2724" s="293" t="s">
        <v>2201</v>
      </c>
      <c r="R2724" s="293">
        <v>1</v>
      </c>
      <c r="S2724" s="517">
        <v>257712</v>
      </c>
      <c r="T2724" s="520" t="e">
        <f>+[1]!Tabla46[[#This Row],[Precio Unitario]]*[1]!Tabla46[[#This Row],[Cantidad de Insumos]]</f>
        <v>#REF!</v>
      </c>
      <c r="U2724" s="414">
        <v>261401</v>
      </c>
      <c r="V2724" s="328" t="s">
        <v>926</v>
      </c>
      <c r="W2724" s="420"/>
    </row>
    <row r="2725" spans="2:23" ht="18.75" hidden="1" customHeight="1" x14ac:dyDescent="0.2">
      <c r="B2725" s="419" t="e">
        <f>IF(Tabla46[[#This Row],[Tipos de Acciones]]="","",CONCATENATE(Tabla46[[#This Row],[POA]],".",Tabla46[[#This Row],[SRS]],".",Tabla46[[#This Row],[AREA]],".",Tabla46[[#This Row],[TIPO]]))</f>
        <v>#REF!</v>
      </c>
      <c r="C2725" s="419" t="e">
        <f>IF(Tabla46[[#This Row],[Tipos de Acciones]]="","",'Formulario PPGR1'!#REF!)</f>
        <v>#REF!</v>
      </c>
      <c r="D2725" s="419" t="e">
        <f>IF(Tabla46[[#This Row],[Tipos de Acciones]]="","",'Formulario PPGR1'!#REF!)</f>
        <v>#REF!</v>
      </c>
      <c r="E2725" s="419" t="e">
        <f>IF(Tabla46[[#This Row],[Tipos de Acciones]]="","",'Formulario PPGR1'!#REF!)</f>
        <v>#REF!</v>
      </c>
      <c r="F2725" s="419" t="e">
        <f>IF(Tabla46[[#This Row],[Tipos de Acciones]]="","",'Formulario PPGR1'!#REF!)</f>
        <v>#REF!</v>
      </c>
      <c r="G2725" s="416" t="s">
        <v>936</v>
      </c>
      <c r="H2725" s="416" t="s">
        <v>2221</v>
      </c>
      <c r="I2725" s="417" t="s">
        <v>2236</v>
      </c>
      <c r="J2725" s="416" t="s">
        <v>2236</v>
      </c>
      <c r="K2725" s="418" t="s">
        <v>2238</v>
      </c>
      <c r="L2725" s="416" t="s">
        <v>469</v>
      </c>
      <c r="M2725" s="316" t="s">
        <v>2374</v>
      </c>
      <c r="N2725" s="316" t="s">
        <v>1156</v>
      </c>
      <c r="O2725" s="415" t="s">
        <v>2200</v>
      </c>
      <c r="P2725" s="318" t="s">
        <v>1156</v>
      </c>
      <c r="Q2725" s="293" t="s">
        <v>2201</v>
      </c>
      <c r="R2725" s="293">
        <v>2</v>
      </c>
      <c r="S2725" s="517">
        <v>4500</v>
      </c>
      <c r="T2725" s="520" t="e">
        <f>+[1]!Tabla46[[#This Row],[Precio Unitario]]*[1]!Tabla46[[#This Row],[Cantidad de Insumos]]</f>
        <v>#REF!</v>
      </c>
      <c r="U2725" s="414">
        <v>239301</v>
      </c>
      <c r="V2725" s="328" t="s">
        <v>926</v>
      </c>
      <c r="W2725" s="420"/>
    </row>
    <row r="2726" spans="2:23" ht="18.75" hidden="1" customHeight="1" x14ac:dyDescent="0.2">
      <c r="B2726" s="419" t="e">
        <f>IF(Tabla46[[#This Row],[Tipos de Acciones]]="","",CONCATENATE(Tabla46[[#This Row],[POA]],".",Tabla46[[#This Row],[SRS]],".",Tabla46[[#This Row],[AREA]],".",Tabla46[[#This Row],[TIPO]]))</f>
        <v>#REF!</v>
      </c>
      <c r="C2726" s="419" t="e">
        <f>IF(Tabla46[[#This Row],[Tipos de Acciones]]="","",'Formulario PPGR1'!#REF!)</f>
        <v>#REF!</v>
      </c>
      <c r="D2726" s="419" t="e">
        <f>IF(Tabla46[[#This Row],[Tipos de Acciones]]="","",'Formulario PPGR1'!#REF!)</f>
        <v>#REF!</v>
      </c>
      <c r="E2726" s="419" t="e">
        <f>IF(Tabla46[[#This Row],[Tipos de Acciones]]="","",'Formulario PPGR1'!#REF!)</f>
        <v>#REF!</v>
      </c>
      <c r="F2726" s="419" t="e">
        <f>IF(Tabla46[[#This Row],[Tipos de Acciones]]="","",'Formulario PPGR1'!#REF!)</f>
        <v>#REF!</v>
      </c>
      <c r="G2726" s="416" t="s">
        <v>936</v>
      </c>
      <c r="H2726" s="416" t="s">
        <v>2221</v>
      </c>
      <c r="I2726" s="417" t="s">
        <v>2227</v>
      </c>
      <c r="J2726" s="416" t="s">
        <v>2227</v>
      </c>
      <c r="K2726" s="418" t="s">
        <v>2228</v>
      </c>
      <c r="L2726" s="416" t="s">
        <v>469</v>
      </c>
      <c r="M2726" s="316" t="s">
        <v>2374</v>
      </c>
      <c r="N2726" s="316" t="s">
        <v>1156</v>
      </c>
      <c r="O2726" s="415" t="s">
        <v>2200</v>
      </c>
      <c r="P2726" s="318" t="s">
        <v>1156</v>
      </c>
      <c r="Q2726" s="293" t="s">
        <v>2201</v>
      </c>
      <c r="R2726" s="293">
        <v>1</v>
      </c>
      <c r="S2726" s="517">
        <v>12836.04</v>
      </c>
      <c r="T2726" s="520" t="e">
        <f>+[1]!Tabla46[[#This Row],[Precio Unitario]]*[1]!Tabla46[[#This Row],[Cantidad de Insumos]]</f>
        <v>#REF!</v>
      </c>
      <c r="U2726" s="414">
        <v>239301</v>
      </c>
      <c r="V2726" s="328" t="s">
        <v>926</v>
      </c>
      <c r="W2726" s="420"/>
    </row>
    <row r="2727" spans="2:23" ht="18.75" customHeight="1" x14ac:dyDescent="0.2">
      <c r="B2727" s="419" t="e">
        <f>IF(Tabla46[[#This Row],[Tipos de Acciones]]="","",CONCATENATE(Tabla46[[#This Row],[POA]],".",Tabla46[[#This Row],[SRS]],".",Tabla46[[#This Row],[AREA]],".",Tabla46[[#This Row],[TIPO]]))</f>
        <v>#REF!</v>
      </c>
      <c r="C2727" s="419" t="e">
        <f>IF(Tabla46[[#This Row],[Tipos de Acciones]]="","",'Formulario PPGR1'!#REF!)</f>
        <v>#REF!</v>
      </c>
      <c r="D2727" s="419" t="e">
        <f>IF(Tabla46[[#This Row],[Tipos de Acciones]]="","",'Formulario PPGR1'!#REF!)</f>
        <v>#REF!</v>
      </c>
      <c r="E2727" s="419" t="e">
        <f>IF(Tabla46[[#This Row],[Tipos de Acciones]]="","",'Formulario PPGR1'!#REF!)</f>
        <v>#REF!</v>
      </c>
      <c r="F2727" s="419" t="e">
        <f>IF(Tabla46[[#This Row],[Tipos de Acciones]]="","",'Formulario PPGR1'!#REF!)</f>
        <v>#REF!</v>
      </c>
      <c r="G2727" s="416" t="s">
        <v>936</v>
      </c>
      <c r="H2727" s="416" t="s">
        <v>2221</v>
      </c>
      <c r="I2727" s="417" t="s">
        <v>2229</v>
      </c>
      <c r="J2727" s="416" t="s">
        <v>2229</v>
      </c>
      <c r="K2727" s="418" t="s">
        <v>2230</v>
      </c>
      <c r="L2727" s="416" t="s">
        <v>469</v>
      </c>
      <c r="M2727" s="316" t="s">
        <v>2374</v>
      </c>
      <c r="N2727" s="316" t="s">
        <v>1156</v>
      </c>
      <c r="O2727" s="415" t="s">
        <v>2200</v>
      </c>
      <c r="P2727" s="318" t="s">
        <v>1156</v>
      </c>
      <c r="Q2727" s="293" t="s">
        <v>2201</v>
      </c>
      <c r="R2727" s="293">
        <v>1</v>
      </c>
      <c r="S2727" s="517">
        <v>180000</v>
      </c>
      <c r="T2727" s="520" t="e">
        <f>+[1]!Tabla46[[#This Row],[Precio Unitario]]*[1]!Tabla46[[#This Row],[Cantidad de Insumos]]</f>
        <v>#REF!</v>
      </c>
      <c r="U2727" s="414">
        <v>263101</v>
      </c>
      <c r="V2727" s="328" t="s">
        <v>926</v>
      </c>
      <c r="W2727" s="420"/>
    </row>
    <row r="2728" spans="2:23" ht="18.75" hidden="1" customHeight="1" x14ac:dyDescent="0.2">
      <c r="B2728" s="419" t="e">
        <f>IF(Tabla46[[#This Row],[Tipos de Acciones]]="","",CONCATENATE(Tabla46[[#This Row],[POA]],".",Tabla46[[#This Row],[SRS]],".",Tabla46[[#This Row],[AREA]],".",Tabla46[[#This Row],[TIPO]]))</f>
        <v>#REF!</v>
      </c>
      <c r="C2728" s="419" t="e">
        <f>IF(Tabla46[[#This Row],[Tipos de Acciones]]="","",'Formulario PPGR1'!#REF!)</f>
        <v>#REF!</v>
      </c>
      <c r="D2728" s="419" t="e">
        <f>IF(Tabla46[[#This Row],[Tipos de Acciones]]="","",'Formulario PPGR1'!#REF!)</f>
        <v>#REF!</v>
      </c>
      <c r="E2728" s="419" t="e">
        <f>IF(Tabla46[[#This Row],[Tipos de Acciones]]="","",'Formulario PPGR1'!#REF!)</f>
        <v>#REF!</v>
      </c>
      <c r="F2728" s="419" t="e">
        <f>IF(Tabla46[[#This Row],[Tipos de Acciones]]="","",'Formulario PPGR1'!#REF!)</f>
        <v>#REF!</v>
      </c>
      <c r="G2728" s="416" t="s">
        <v>934</v>
      </c>
      <c r="H2728" s="416" t="s">
        <v>2206</v>
      </c>
      <c r="I2728" s="417" t="s">
        <v>2212</v>
      </c>
      <c r="J2728" s="416" t="s">
        <v>2212</v>
      </c>
      <c r="K2728" s="418" t="s">
        <v>2213</v>
      </c>
      <c r="L2728" s="416" t="s">
        <v>469</v>
      </c>
      <c r="M2728" s="316" t="s">
        <v>2374</v>
      </c>
      <c r="N2728" s="316" t="s">
        <v>1156</v>
      </c>
      <c r="O2728" s="415" t="s">
        <v>2200</v>
      </c>
      <c r="P2728" s="318" t="s">
        <v>1156</v>
      </c>
      <c r="Q2728" s="293" t="s">
        <v>2201</v>
      </c>
      <c r="R2728" s="293">
        <v>3</v>
      </c>
      <c r="S2728" s="517">
        <v>5000</v>
      </c>
      <c r="T2728" s="520" t="e">
        <f>+[1]!Tabla46[[#This Row],[Precio Unitario]]*[1]!Tabla46[[#This Row],[Cantidad de Insumos]]</f>
        <v>#REF!</v>
      </c>
      <c r="U2728" s="414">
        <v>261301</v>
      </c>
      <c r="V2728" s="328" t="s">
        <v>926</v>
      </c>
      <c r="W2728" s="420"/>
    </row>
    <row r="2729" spans="2:23" ht="18.75" hidden="1" customHeight="1" x14ac:dyDescent="0.2">
      <c r="B2729" s="419" t="e">
        <f>IF(Tabla46[[#This Row],[Tipos de Acciones]]="","",CONCATENATE(Tabla46[[#This Row],[POA]],".",Tabla46[[#This Row],[SRS]],".",Tabla46[[#This Row],[AREA]],".",Tabla46[[#This Row],[TIPO]]))</f>
        <v>#REF!</v>
      </c>
      <c r="C2729" s="419" t="e">
        <f>IF(Tabla46[[#This Row],[Tipos de Acciones]]="","",'Formulario PPGR1'!#REF!)</f>
        <v>#REF!</v>
      </c>
      <c r="D2729" s="419" t="e">
        <f>IF(Tabla46[[#This Row],[Tipos de Acciones]]="","",'Formulario PPGR1'!#REF!)</f>
        <v>#REF!</v>
      </c>
      <c r="E2729" s="419" t="e">
        <f>IF(Tabla46[[#This Row],[Tipos de Acciones]]="","",'Formulario PPGR1'!#REF!)</f>
        <v>#REF!</v>
      </c>
      <c r="F2729" s="419" t="e">
        <f>IF(Tabla46[[#This Row],[Tipos de Acciones]]="","",'Formulario PPGR1'!#REF!)</f>
        <v>#REF!</v>
      </c>
      <c r="G2729" s="416" t="s">
        <v>936</v>
      </c>
      <c r="H2729" s="416" t="s">
        <v>2215</v>
      </c>
      <c r="I2729" s="417" t="s">
        <v>2216</v>
      </c>
      <c r="J2729" s="416" t="s">
        <v>2216</v>
      </c>
      <c r="K2729" s="418" t="s">
        <v>2217</v>
      </c>
      <c r="L2729" s="416" t="s">
        <v>469</v>
      </c>
      <c r="M2729" s="316" t="s">
        <v>2374</v>
      </c>
      <c r="N2729" s="316" t="s">
        <v>1156</v>
      </c>
      <c r="O2729" s="415" t="s">
        <v>2200</v>
      </c>
      <c r="P2729" s="318" t="s">
        <v>1156</v>
      </c>
      <c r="Q2729" s="293" t="s">
        <v>2201</v>
      </c>
      <c r="R2729" s="293">
        <v>1</v>
      </c>
      <c r="S2729" s="517">
        <v>15000</v>
      </c>
      <c r="T2729" s="520" t="e">
        <f>+[1]!Tabla46[[#This Row],[Precio Unitario]]*[1]!Tabla46[[#This Row],[Cantidad de Insumos]]</f>
        <v>#REF!</v>
      </c>
      <c r="U2729" s="414">
        <v>239601</v>
      </c>
      <c r="V2729" s="328" t="s">
        <v>926</v>
      </c>
      <c r="W2729" s="420"/>
    </row>
    <row r="2730" spans="2:23" ht="18.75" hidden="1" customHeight="1" x14ac:dyDescent="0.2">
      <c r="B2730" s="419" t="e">
        <f>IF(Tabla46[[#This Row],[Tipos de Acciones]]="","",CONCATENATE(Tabla46[[#This Row],[POA]],".",Tabla46[[#This Row],[SRS]],".",Tabla46[[#This Row],[AREA]],".",Tabla46[[#This Row],[TIPO]]))</f>
        <v>#REF!</v>
      </c>
      <c r="C2730" s="419" t="e">
        <f>IF(Tabla46[[#This Row],[Tipos de Acciones]]="","",'Formulario PPGR1'!#REF!)</f>
        <v>#REF!</v>
      </c>
      <c r="D2730" s="419" t="e">
        <f>IF(Tabla46[[#This Row],[Tipos de Acciones]]="","",'Formulario PPGR1'!#REF!)</f>
        <v>#REF!</v>
      </c>
      <c r="E2730" s="419" t="e">
        <f>IF(Tabla46[[#This Row],[Tipos de Acciones]]="","",'Formulario PPGR1'!#REF!)</f>
        <v>#REF!</v>
      </c>
      <c r="F2730" s="419" t="e">
        <f>IF(Tabla46[[#This Row],[Tipos de Acciones]]="","",'Formulario PPGR1'!#REF!)</f>
        <v>#REF!</v>
      </c>
      <c r="G2730" s="416" t="s">
        <v>936</v>
      </c>
      <c r="H2730" s="416" t="s">
        <v>2221</v>
      </c>
      <c r="I2730" s="417" t="s">
        <v>2236</v>
      </c>
      <c r="J2730" s="416" t="s">
        <v>2236</v>
      </c>
      <c r="K2730" s="418" t="s">
        <v>2240</v>
      </c>
      <c r="L2730" s="416" t="s">
        <v>469</v>
      </c>
      <c r="M2730" s="316" t="s">
        <v>2375</v>
      </c>
      <c r="N2730" s="316" t="s">
        <v>1156</v>
      </c>
      <c r="O2730" s="415" t="s">
        <v>2200</v>
      </c>
      <c r="P2730" s="318" t="s">
        <v>1156</v>
      </c>
      <c r="Q2730" s="293" t="s">
        <v>2201</v>
      </c>
      <c r="R2730" s="293">
        <v>2</v>
      </c>
      <c r="S2730" s="517">
        <v>4500</v>
      </c>
      <c r="T2730" s="520" t="e">
        <f>+[1]!Tabla46[[#This Row],[Precio Unitario]]*[1]!Tabla46[[#This Row],[Cantidad de Insumos]]</f>
        <v>#REF!</v>
      </c>
      <c r="U2730" s="414">
        <v>239301</v>
      </c>
      <c r="V2730" s="328" t="s">
        <v>926</v>
      </c>
      <c r="W2730" s="420"/>
    </row>
    <row r="2731" spans="2:23" ht="18.75" hidden="1" customHeight="1" x14ac:dyDescent="0.2">
      <c r="B2731" s="419" t="e">
        <f>IF(Tabla46[[#This Row],[Tipos de Acciones]]="","",CONCATENATE(Tabla46[[#This Row],[POA]],".",Tabla46[[#This Row],[SRS]],".",Tabla46[[#This Row],[AREA]],".",Tabla46[[#This Row],[TIPO]]))</f>
        <v>#REF!</v>
      </c>
      <c r="C2731" s="419" t="e">
        <f>IF(Tabla46[[#This Row],[Tipos de Acciones]]="","",'Formulario PPGR1'!#REF!)</f>
        <v>#REF!</v>
      </c>
      <c r="D2731" s="419" t="e">
        <f>IF(Tabla46[[#This Row],[Tipos de Acciones]]="","",'Formulario PPGR1'!#REF!)</f>
        <v>#REF!</v>
      </c>
      <c r="E2731" s="419" t="e">
        <f>IF(Tabla46[[#This Row],[Tipos de Acciones]]="","",'Formulario PPGR1'!#REF!)</f>
        <v>#REF!</v>
      </c>
      <c r="F2731" s="419" t="e">
        <f>IF(Tabla46[[#This Row],[Tipos de Acciones]]="","",'Formulario PPGR1'!#REF!)</f>
        <v>#REF!</v>
      </c>
      <c r="G2731" s="416" t="s">
        <v>936</v>
      </c>
      <c r="H2731" s="416" t="s">
        <v>2221</v>
      </c>
      <c r="I2731" s="417" t="s">
        <v>2241</v>
      </c>
      <c r="J2731" s="416" t="s">
        <v>2241</v>
      </c>
      <c r="K2731" s="418" t="s">
        <v>2242</v>
      </c>
      <c r="L2731" s="416" t="s">
        <v>469</v>
      </c>
      <c r="M2731" s="316" t="s">
        <v>2375</v>
      </c>
      <c r="N2731" s="316" t="s">
        <v>1156</v>
      </c>
      <c r="O2731" s="415" t="s">
        <v>2200</v>
      </c>
      <c r="P2731" s="318" t="s">
        <v>1156</v>
      </c>
      <c r="Q2731" s="293" t="s">
        <v>2201</v>
      </c>
      <c r="R2731" s="293">
        <v>2</v>
      </c>
      <c r="S2731" s="517">
        <v>980</v>
      </c>
      <c r="T2731" s="520" t="e">
        <f>+[1]!Tabla46[[#This Row],[Precio Unitario]]*[1]!Tabla46[[#This Row],[Cantidad de Insumos]]</f>
        <v>#REF!</v>
      </c>
      <c r="U2731" s="414">
        <v>239301</v>
      </c>
      <c r="V2731" s="328" t="s">
        <v>926</v>
      </c>
      <c r="W2731" s="420"/>
    </row>
    <row r="2732" spans="2:23" ht="18.75" hidden="1" customHeight="1" x14ac:dyDescent="0.2">
      <c r="B2732" s="419" t="e">
        <f>IF(Tabla46[[#This Row],[Tipos de Acciones]]="","",CONCATENATE(Tabla46[[#This Row],[POA]],".",Tabla46[[#This Row],[SRS]],".",Tabla46[[#This Row],[AREA]],".",Tabla46[[#This Row],[TIPO]]))</f>
        <v>#REF!</v>
      </c>
      <c r="C2732" s="419" t="e">
        <f>IF(Tabla46[[#This Row],[Tipos de Acciones]]="","",'Formulario PPGR1'!#REF!)</f>
        <v>#REF!</v>
      </c>
      <c r="D2732" s="419" t="e">
        <f>IF(Tabla46[[#This Row],[Tipos de Acciones]]="","",'Formulario PPGR1'!#REF!)</f>
        <v>#REF!</v>
      </c>
      <c r="E2732" s="419" t="e">
        <f>IF(Tabla46[[#This Row],[Tipos de Acciones]]="","",'Formulario PPGR1'!#REF!)</f>
        <v>#REF!</v>
      </c>
      <c r="F2732" s="419" t="e">
        <f>IF(Tabla46[[#This Row],[Tipos de Acciones]]="","",'Formulario PPGR1'!#REF!)</f>
        <v>#REF!</v>
      </c>
      <c r="G2732" s="416" t="s">
        <v>936</v>
      </c>
      <c r="H2732" s="416" t="s">
        <v>2221</v>
      </c>
      <c r="I2732" s="417" t="s">
        <v>2241</v>
      </c>
      <c r="J2732" s="416" t="s">
        <v>2241</v>
      </c>
      <c r="K2732" s="418" t="s">
        <v>2243</v>
      </c>
      <c r="L2732" s="416" t="s">
        <v>469</v>
      </c>
      <c r="M2732" s="316" t="s">
        <v>2375</v>
      </c>
      <c r="N2732" s="316" t="s">
        <v>1156</v>
      </c>
      <c r="O2732" s="415" t="s">
        <v>2200</v>
      </c>
      <c r="P2732" s="318" t="s">
        <v>1156</v>
      </c>
      <c r="Q2732" s="293" t="s">
        <v>2201</v>
      </c>
      <c r="R2732" s="293">
        <v>2</v>
      </c>
      <c r="S2732" s="517">
        <v>3520</v>
      </c>
      <c r="T2732" s="520" t="e">
        <f>+[1]!Tabla46[[#This Row],[Precio Unitario]]*[1]!Tabla46[[#This Row],[Cantidad de Insumos]]</f>
        <v>#REF!</v>
      </c>
      <c r="U2732" s="414">
        <v>239301</v>
      </c>
      <c r="V2732" s="328" t="s">
        <v>926</v>
      </c>
      <c r="W2732" s="420"/>
    </row>
    <row r="2733" spans="2:23" ht="18.75" hidden="1" customHeight="1" x14ac:dyDescent="0.2">
      <c r="B2733" s="419" t="e">
        <f>IF(Tabla46[[#This Row],[Tipos de Acciones]]="","",CONCATENATE(Tabla46[[#This Row],[POA]],".",Tabla46[[#This Row],[SRS]],".",Tabla46[[#This Row],[AREA]],".",Tabla46[[#This Row],[TIPO]]))</f>
        <v>#REF!</v>
      </c>
      <c r="C2733" s="419" t="e">
        <f>IF(Tabla46[[#This Row],[Tipos de Acciones]]="","",'Formulario PPGR1'!#REF!)</f>
        <v>#REF!</v>
      </c>
      <c r="D2733" s="419" t="e">
        <f>IF(Tabla46[[#This Row],[Tipos de Acciones]]="","",'Formulario PPGR1'!#REF!)</f>
        <v>#REF!</v>
      </c>
      <c r="E2733" s="419" t="e">
        <f>IF(Tabla46[[#This Row],[Tipos de Acciones]]="","",'Formulario PPGR1'!#REF!)</f>
        <v>#REF!</v>
      </c>
      <c r="F2733" s="419" t="e">
        <f>IF(Tabla46[[#This Row],[Tipos de Acciones]]="","",'Formulario PPGR1'!#REF!)</f>
        <v>#REF!</v>
      </c>
      <c r="G2733" s="416" t="s">
        <v>936</v>
      </c>
      <c r="H2733" s="416" t="s">
        <v>2221</v>
      </c>
      <c r="I2733" s="417" t="s">
        <v>2244</v>
      </c>
      <c r="J2733" s="416" t="s">
        <v>2244</v>
      </c>
      <c r="K2733" s="418" t="s">
        <v>2245</v>
      </c>
      <c r="L2733" s="416" t="s">
        <v>469</v>
      </c>
      <c r="M2733" s="316" t="s">
        <v>2375</v>
      </c>
      <c r="N2733" s="316" t="s">
        <v>1156</v>
      </c>
      <c r="O2733" s="415" t="s">
        <v>2200</v>
      </c>
      <c r="P2733" s="318" t="s">
        <v>1156</v>
      </c>
      <c r="Q2733" s="293" t="s">
        <v>2201</v>
      </c>
      <c r="R2733" s="293">
        <v>1</v>
      </c>
      <c r="S2733" s="517">
        <v>14666.65</v>
      </c>
      <c r="T2733" s="520" t="e">
        <f>+[1]!Tabla46[[#This Row],[Precio Unitario]]*[1]!Tabla46[[#This Row],[Cantidad de Insumos]]</f>
        <v>#REF!</v>
      </c>
      <c r="U2733" s="414">
        <v>239601</v>
      </c>
      <c r="V2733" s="328" t="s">
        <v>926</v>
      </c>
      <c r="W2733" s="420"/>
    </row>
    <row r="2734" spans="2:23" ht="18.75" hidden="1" customHeight="1" x14ac:dyDescent="0.2">
      <c r="B2734" s="419" t="e">
        <f>IF(Tabla46[[#This Row],[Tipos de Acciones]]="","",CONCATENATE(Tabla46[[#This Row],[POA]],".",Tabla46[[#This Row],[SRS]],".",Tabla46[[#This Row],[AREA]],".",Tabla46[[#This Row],[TIPO]]))</f>
        <v>#REF!</v>
      </c>
      <c r="C2734" s="419" t="e">
        <f>IF(Tabla46[[#This Row],[Tipos de Acciones]]="","",'Formulario PPGR1'!#REF!)</f>
        <v>#REF!</v>
      </c>
      <c r="D2734" s="419" t="e">
        <f>IF(Tabla46[[#This Row],[Tipos de Acciones]]="","",'Formulario PPGR1'!#REF!)</f>
        <v>#REF!</v>
      </c>
      <c r="E2734" s="419" t="e">
        <f>IF(Tabla46[[#This Row],[Tipos de Acciones]]="","",'Formulario PPGR1'!#REF!)</f>
        <v>#REF!</v>
      </c>
      <c r="F2734" s="419" t="e">
        <f>IF(Tabla46[[#This Row],[Tipos de Acciones]]="","",'Formulario PPGR1'!#REF!)</f>
        <v>#REF!</v>
      </c>
      <c r="G2734" s="416" t="s">
        <v>936</v>
      </c>
      <c r="H2734" s="416" t="s">
        <v>2221</v>
      </c>
      <c r="I2734" s="417" t="s">
        <v>2246</v>
      </c>
      <c r="J2734" s="416" t="s">
        <v>2246</v>
      </c>
      <c r="K2734" s="418" t="s">
        <v>2247</v>
      </c>
      <c r="L2734" s="416" t="s">
        <v>469</v>
      </c>
      <c r="M2734" s="316" t="s">
        <v>2375</v>
      </c>
      <c r="N2734" s="316" t="s">
        <v>1156</v>
      </c>
      <c r="O2734" s="415" t="s">
        <v>2200</v>
      </c>
      <c r="P2734" s="318" t="s">
        <v>1156</v>
      </c>
      <c r="Q2734" s="293" t="s">
        <v>2201</v>
      </c>
      <c r="R2734" s="293">
        <v>1</v>
      </c>
      <c r="S2734" s="517">
        <v>257712</v>
      </c>
      <c r="T2734" s="520" t="e">
        <f>+[1]!Tabla46[[#This Row],[Precio Unitario]]*[1]!Tabla46[[#This Row],[Cantidad de Insumos]]</f>
        <v>#REF!</v>
      </c>
      <c r="U2734" s="414">
        <v>261401</v>
      </c>
      <c r="V2734" s="328" t="s">
        <v>926</v>
      </c>
      <c r="W2734" s="420"/>
    </row>
    <row r="2735" spans="2:23" ht="18.75" hidden="1" customHeight="1" x14ac:dyDescent="0.2">
      <c r="B2735" s="419" t="e">
        <f>IF(Tabla46[[#This Row],[Tipos de Acciones]]="","",CONCATENATE(Tabla46[[#This Row],[POA]],".",Tabla46[[#This Row],[SRS]],".",Tabla46[[#This Row],[AREA]],".",Tabla46[[#This Row],[TIPO]]))</f>
        <v>#REF!</v>
      </c>
      <c r="C2735" s="419" t="e">
        <f>IF(Tabla46[[#This Row],[Tipos de Acciones]]="","",'Formulario PPGR1'!#REF!)</f>
        <v>#REF!</v>
      </c>
      <c r="D2735" s="419" t="e">
        <f>IF(Tabla46[[#This Row],[Tipos de Acciones]]="","",'Formulario PPGR1'!#REF!)</f>
        <v>#REF!</v>
      </c>
      <c r="E2735" s="419" t="e">
        <f>IF(Tabla46[[#This Row],[Tipos de Acciones]]="","",'Formulario PPGR1'!#REF!)</f>
        <v>#REF!</v>
      </c>
      <c r="F2735" s="419" t="e">
        <f>IF(Tabla46[[#This Row],[Tipos de Acciones]]="","",'Formulario PPGR1'!#REF!)</f>
        <v>#REF!</v>
      </c>
      <c r="G2735" s="416" t="s">
        <v>936</v>
      </c>
      <c r="H2735" s="416" t="s">
        <v>2209</v>
      </c>
      <c r="I2735" s="417" t="s">
        <v>2200</v>
      </c>
      <c r="J2735" s="416" t="s">
        <v>2248</v>
      </c>
      <c r="K2735" s="418" t="s">
        <v>2248</v>
      </c>
      <c r="L2735" s="416" t="s">
        <v>469</v>
      </c>
      <c r="M2735" s="316" t="s">
        <v>2375</v>
      </c>
      <c r="N2735" s="316" t="s">
        <v>1156</v>
      </c>
      <c r="O2735" s="415" t="s">
        <v>2200</v>
      </c>
      <c r="P2735" s="318" t="s">
        <v>1156</v>
      </c>
      <c r="Q2735" s="293" t="s">
        <v>2201</v>
      </c>
      <c r="R2735" s="293">
        <v>1</v>
      </c>
      <c r="S2735" s="517">
        <v>30000</v>
      </c>
      <c r="T2735" s="520" t="e">
        <f>+[1]!Tabla46[[#This Row],[Precio Unitario]]*[1]!Tabla46[[#This Row],[Cantidad de Insumos]]</f>
        <v>#REF!</v>
      </c>
      <c r="U2735" s="414">
        <v>265801</v>
      </c>
      <c r="V2735" s="328" t="s">
        <v>926</v>
      </c>
      <c r="W2735" s="420"/>
    </row>
    <row r="2736" spans="2:23" ht="18.75" hidden="1" customHeight="1" x14ac:dyDescent="0.2">
      <c r="B2736" s="419" t="e">
        <f>IF(Tabla46[[#This Row],[Tipos de Acciones]]="","",CONCATENATE(Tabla46[[#This Row],[POA]],".",Tabla46[[#This Row],[SRS]],".",Tabla46[[#This Row],[AREA]],".",Tabla46[[#This Row],[TIPO]]))</f>
        <v>#REF!</v>
      </c>
      <c r="C2736" s="419" t="e">
        <f>IF(Tabla46[[#This Row],[Tipos de Acciones]]="","",'Formulario PPGR1'!#REF!)</f>
        <v>#REF!</v>
      </c>
      <c r="D2736" s="419" t="e">
        <f>IF(Tabla46[[#This Row],[Tipos de Acciones]]="","",'Formulario PPGR1'!#REF!)</f>
        <v>#REF!</v>
      </c>
      <c r="E2736" s="419" t="e">
        <f>IF(Tabla46[[#This Row],[Tipos de Acciones]]="","",'Formulario PPGR1'!#REF!)</f>
        <v>#REF!</v>
      </c>
      <c r="F2736" s="419" t="e">
        <f>IF(Tabla46[[#This Row],[Tipos de Acciones]]="","",'Formulario PPGR1'!#REF!)</f>
        <v>#REF!</v>
      </c>
      <c r="G2736" s="416" t="s">
        <v>934</v>
      </c>
      <c r="H2736" s="416" t="s">
        <v>2209</v>
      </c>
      <c r="I2736" s="417" t="s">
        <v>2200</v>
      </c>
      <c r="J2736" s="416" t="s">
        <v>2248</v>
      </c>
      <c r="K2736" s="418" t="s">
        <v>2248</v>
      </c>
      <c r="L2736" s="416" t="s">
        <v>469</v>
      </c>
      <c r="M2736" s="316" t="s">
        <v>2375</v>
      </c>
      <c r="N2736" s="316" t="s">
        <v>1156</v>
      </c>
      <c r="O2736" s="415" t="s">
        <v>2200</v>
      </c>
      <c r="P2736" s="318" t="s">
        <v>1156</v>
      </c>
      <c r="Q2736" s="293" t="s">
        <v>2201</v>
      </c>
      <c r="R2736" s="293">
        <v>3</v>
      </c>
      <c r="S2736" s="517">
        <v>5000</v>
      </c>
      <c r="T2736" s="520" t="e">
        <f>+[1]!Tabla46[[#This Row],[Precio Unitario]]*[1]!Tabla46[[#This Row],[Cantidad de Insumos]]</f>
        <v>#REF!</v>
      </c>
      <c r="U2736" s="414">
        <v>265801</v>
      </c>
      <c r="V2736" s="328" t="s">
        <v>926</v>
      </c>
      <c r="W2736" s="420"/>
    </row>
    <row r="2737" spans="2:23" ht="18.75" hidden="1" customHeight="1" x14ac:dyDescent="0.2">
      <c r="B2737" s="419" t="e">
        <f>IF(Tabla46[[#This Row],[Tipos de Acciones]]="","",CONCATENATE(Tabla46[[#This Row],[POA]],".",Tabla46[[#This Row],[SRS]],".",Tabla46[[#This Row],[AREA]],".",Tabla46[[#This Row],[TIPO]]))</f>
        <v>#REF!</v>
      </c>
      <c r="C2737" s="419" t="e">
        <f>IF(Tabla46[[#This Row],[Tipos de Acciones]]="","",'Formulario PPGR1'!#REF!)</f>
        <v>#REF!</v>
      </c>
      <c r="D2737" s="419" t="e">
        <f>IF(Tabla46[[#This Row],[Tipos de Acciones]]="","",'Formulario PPGR1'!#REF!)</f>
        <v>#REF!</v>
      </c>
      <c r="E2737" s="419" t="e">
        <f>IF(Tabla46[[#This Row],[Tipos de Acciones]]="","",'Formulario PPGR1'!#REF!)</f>
        <v>#REF!</v>
      </c>
      <c r="F2737" s="419" t="e">
        <f>IF(Tabla46[[#This Row],[Tipos de Acciones]]="","",'Formulario PPGR1'!#REF!)</f>
        <v>#REF!</v>
      </c>
      <c r="G2737" s="416" t="s">
        <v>936</v>
      </c>
      <c r="H2737" s="416" t="s">
        <v>2221</v>
      </c>
      <c r="I2737" s="417" t="s">
        <v>2233</v>
      </c>
      <c r="J2737" s="416" t="s">
        <v>2234</v>
      </c>
      <c r="K2737" s="418" t="s">
        <v>2235</v>
      </c>
      <c r="L2737" s="416" t="s">
        <v>469</v>
      </c>
      <c r="M2737" s="316" t="s">
        <v>2375</v>
      </c>
      <c r="N2737" s="316" t="s">
        <v>1156</v>
      </c>
      <c r="O2737" s="415" t="s">
        <v>2200</v>
      </c>
      <c r="P2737" s="318" t="s">
        <v>1156</v>
      </c>
      <c r="Q2737" s="293" t="s">
        <v>2201</v>
      </c>
      <c r="R2737" s="293">
        <v>1</v>
      </c>
      <c r="S2737" s="517">
        <v>8270</v>
      </c>
      <c r="T2737" s="520" t="e">
        <f>+[1]!Tabla46[[#This Row],[Precio Unitario]]*[1]!Tabla46[[#This Row],[Cantidad de Insumos]]</f>
        <v>#REF!</v>
      </c>
      <c r="U2737" s="414">
        <v>239301</v>
      </c>
      <c r="V2737" s="328" t="s">
        <v>926</v>
      </c>
      <c r="W2737" s="420"/>
    </row>
    <row r="2738" spans="2:23" ht="18.75" hidden="1" customHeight="1" x14ac:dyDescent="0.2">
      <c r="B2738" s="419" t="e">
        <f>IF(Tabla46[[#This Row],[Tipos de Acciones]]="","",CONCATENATE(Tabla46[[#This Row],[POA]],".",Tabla46[[#This Row],[SRS]],".",Tabla46[[#This Row],[AREA]],".",Tabla46[[#This Row],[TIPO]]))</f>
        <v>#REF!</v>
      </c>
      <c r="C2738" s="419" t="e">
        <f>IF(Tabla46[[#This Row],[Tipos de Acciones]]="","",'Formulario PPGR1'!#REF!)</f>
        <v>#REF!</v>
      </c>
      <c r="D2738" s="419" t="e">
        <f>IF(Tabla46[[#This Row],[Tipos de Acciones]]="","",'Formulario PPGR1'!#REF!)</f>
        <v>#REF!</v>
      </c>
      <c r="E2738" s="419" t="e">
        <f>IF(Tabla46[[#This Row],[Tipos de Acciones]]="","",'Formulario PPGR1'!#REF!)</f>
        <v>#REF!</v>
      </c>
      <c r="F2738" s="419" t="e">
        <f>IF(Tabla46[[#This Row],[Tipos de Acciones]]="","",'Formulario PPGR1'!#REF!)</f>
        <v>#REF!</v>
      </c>
      <c r="G2738" s="416" t="s">
        <v>936</v>
      </c>
      <c r="H2738" s="416" t="s">
        <v>2221</v>
      </c>
      <c r="I2738" s="417" t="s">
        <v>2233</v>
      </c>
      <c r="J2738" s="416" t="s">
        <v>2234</v>
      </c>
      <c r="K2738" s="418" t="s">
        <v>2251</v>
      </c>
      <c r="L2738" s="416" t="s">
        <v>469</v>
      </c>
      <c r="M2738" s="316" t="s">
        <v>2375</v>
      </c>
      <c r="N2738" s="316" t="s">
        <v>1156</v>
      </c>
      <c r="O2738" s="415" t="s">
        <v>2200</v>
      </c>
      <c r="P2738" s="318" t="s">
        <v>1156</v>
      </c>
      <c r="Q2738" s="293" t="s">
        <v>2201</v>
      </c>
      <c r="R2738" s="293">
        <v>1</v>
      </c>
      <c r="S2738" s="517">
        <v>8270</v>
      </c>
      <c r="T2738" s="520" t="e">
        <f>+[1]!Tabla46[[#This Row],[Precio Unitario]]*[1]!Tabla46[[#This Row],[Cantidad de Insumos]]</f>
        <v>#REF!</v>
      </c>
      <c r="U2738" s="414">
        <v>239301</v>
      </c>
      <c r="V2738" s="328" t="s">
        <v>926</v>
      </c>
      <c r="W2738" s="420"/>
    </row>
    <row r="2739" spans="2:23" ht="18.75" hidden="1" customHeight="1" x14ac:dyDescent="0.2">
      <c r="B2739" s="419" t="e">
        <f>IF(Tabla46[[#This Row],[Tipos de Acciones]]="","",CONCATENATE(Tabla46[[#This Row],[POA]],".",Tabla46[[#This Row],[SRS]],".",Tabla46[[#This Row],[AREA]],".",Tabla46[[#This Row],[TIPO]]))</f>
        <v>#REF!</v>
      </c>
      <c r="C2739" s="419" t="e">
        <f>IF(Tabla46[[#This Row],[Tipos de Acciones]]="","",'Formulario PPGR1'!#REF!)</f>
        <v>#REF!</v>
      </c>
      <c r="D2739" s="419" t="e">
        <f>IF(Tabla46[[#This Row],[Tipos de Acciones]]="","",'Formulario PPGR1'!#REF!)</f>
        <v>#REF!</v>
      </c>
      <c r="E2739" s="419" t="e">
        <f>IF(Tabla46[[#This Row],[Tipos de Acciones]]="","",'Formulario PPGR1'!#REF!)</f>
        <v>#REF!</v>
      </c>
      <c r="F2739" s="419" t="e">
        <f>IF(Tabla46[[#This Row],[Tipos de Acciones]]="","",'Formulario PPGR1'!#REF!)</f>
        <v>#REF!</v>
      </c>
      <c r="G2739" s="416" t="s">
        <v>936</v>
      </c>
      <c r="H2739" s="416" t="s">
        <v>2206</v>
      </c>
      <c r="I2739" s="417" t="s">
        <v>2212</v>
      </c>
      <c r="J2739" s="416" t="s">
        <v>2212</v>
      </c>
      <c r="K2739" s="418" t="s">
        <v>2213</v>
      </c>
      <c r="L2739" s="416" t="s">
        <v>469</v>
      </c>
      <c r="M2739" s="316" t="s">
        <v>2375</v>
      </c>
      <c r="N2739" s="316" t="s">
        <v>1156</v>
      </c>
      <c r="O2739" s="415" t="s">
        <v>2200</v>
      </c>
      <c r="P2739" s="318" t="s">
        <v>1156</v>
      </c>
      <c r="Q2739" s="293" t="s">
        <v>2201</v>
      </c>
      <c r="R2739" s="293">
        <v>1</v>
      </c>
      <c r="S2739" s="517">
        <v>56050</v>
      </c>
      <c r="T2739" s="520" t="e">
        <f>+[1]!Tabla46[[#This Row],[Precio Unitario]]*[1]!Tabla46[[#This Row],[Cantidad de Insumos]]</f>
        <v>#REF!</v>
      </c>
      <c r="U2739" s="414">
        <v>261301</v>
      </c>
      <c r="V2739" s="328" t="s">
        <v>926</v>
      </c>
      <c r="W2739" s="420"/>
    </row>
    <row r="2740" spans="2:23" ht="18.75" hidden="1" customHeight="1" x14ac:dyDescent="0.2">
      <c r="B2740" s="419" t="e">
        <f>IF(Tabla46[[#This Row],[Tipos de Acciones]]="","",CONCATENATE(Tabla46[[#This Row],[POA]],".",Tabla46[[#This Row],[SRS]],".",Tabla46[[#This Row],[AREA]],".",Tabla46[[#This Row],[TIPO]]))</f>
        <v>#REF!</v>
      </c>
      <c r="C2740" s="419" t="e">
        <f>IF(Tabla46[[#This Row],[Tipos de Acciones]]="","",'Formulario PPGR1'!#REF!)</f>
        <v>#REF!</v>
      </c>
      <c r="D2740" s="419" t="e">
        <f>IF(Tabla46[[#This Row],[Tipos de Acciones]]="","",'Formulario PPGR1'!#REF!)</f>
        <v>#REF!</v>
      </c>
      <c r="E2740" s="419" t="e">
        <f>IF(Tabla46[[#This Row],[Tipos de Acciones]]="","",'Formulario PPGR1'!#REF!)</f>
        <v>#REF!</v>
      </c>
      <c r="F2740" s="419" t="e">
        <f>IF(Tabla46[[#This Row],[Tipos de Acciones]]="","",'Formulario PPGR1'!#REF!)</f>
        <v>#REF!</v>
      </c>
      <c r="G2740" s="416" t="s">
        <v>934</v>
      </c>
      <c r="H2740" s="416" t="s">
        <v>2206</v>
      </c>
      <c r="I2740" s="417" t="s">
        <v>2212</v>
      </c>
      <c r="J2740" s="416" t="s">
        <v>2212</v>
      </c>
      <c r="K2740" s="418" t="s">
        <v>2213</v>
      </c>
      <c r="L2740" s="416" t="s">
        <v>469</v>
      </c>
      <c r="M2740" s="316" t="s">
        <v>2375</v>
      </c>
      <c r="N2740" s="316" t="s">
        <v>1156</v>
      </c>
      <c r="O2740" s="415" t="s">
        <v>2200</v>
      </c>
      <c r="P2740" s="318" t="s">
        <v>1156</v>
      </c>
      <c r="Q2740" s="293" t="s">
        <v>2201</v>
      </c>
      <c r="R2740" s="293">
        <v>3</v>
      </c>
      <c r="S2740" s="517">
        <v>5000</v>
      </c>
      <c r="T2740" s="520" t="e">
        <f>+[1]!Tabla46[[#This Row],[Precio Unitario]]*[1]!Tabla46[[#This Row],[Cantidad de Insumos]]</f>
        <v>#REF!</v>
      </c>
      <c r="U2740" s="414">
        <v>261301</v>
      </c>
      <c r="V2740" s="328" t="s">
        <v>926</v>
      </c>
      <c r="W2740" s="420"/>
    </row>
    <row r="2741" spans="2:23" ht="18.75" hidden="1" customHeight="1" x14ac:dyDescent="0.2">
      <c r="B2741" s="419" t="e">
        <f>IF(Tabla46[[#This Row],[Tipos de Acciones]]="","",CONCATENATE(Tabla46[[#This Row],[POA]],".",Tabla46[[#This Row],[SRS]],".",Tabla46[[#This Row],[AREA]],".",Tabla46[[#This Row],[TIPO]]))</f>
        <v>#REF!</v>
      </c>
      <c r="C2741" s="419" t="e">
        <f>IF(Tabla46[[#This Row],[Tipos de Acciones]]="","",'Formulario PPGR1'!#REF!)</f>
        <v>#REF!</v>
      </c>
      <c r="D2741" s="419" t="e">
        <f>IF(Tabla46[[#This Row],[Tipos de Acciones]]="","",'Formulario PPGR1'!#REF!)</f>
        <v>#REF!</v>
      </c>
      <c r="E2741" s="419" t="e">
        <f>IF(Tabla46[[#This Row],[Tipos de Acciones]]="","",'Formulario PPGR1'!#REF!)</f>
        <v>#REF!</v>
      </c>
      <c r="F2741" s="419" t="e">
        <f>IF(Tabla46[[#This Row],[Tipos de Acciones]]="","",'Formulario PPGR1'!#REF!)</f>
        <v>#REF!</v>
      </c>
      <c r="G2741" s="416" t="s">
        <v>936</v>
      </c>
      <c r="H2741" s="416" t="s">
        <v>2215</v>
      </c>
      <c r="I2741" s="417" t="s">
        <v>2216</v>
      </c>
      <c r="J2741" s="416" t="s">
        <v>2216</v>
      </c>
      <c r="K2741" s="418" t="s">
        <v>2217</v>
      </c>
      <c r="L2741" s="416" t="s">
        <v>469</v>
      </c>
      <c r="M2741" s="316" t="s">
        <v>2375</v>
      </c>
      <c r="N2741" s="316" t="s">
        <v>1156</v>
      </c>
      <c r="O2741" s="415" t="s">
        <v>2200</v>
      </c>
      <c r="P2741" s="318" t="s">
        <v>1156</v>
      </c>
      <c r="Q2741" s="293" t="s">
        <v>2201</v>
      </c>
      <c r="R2741" s="293">
        <v>1</v>
      </c>
      <c r="S2741" s="517">
        <v>15000</v>
      </c>
      <c r="T2741" s="520" t="e">
        <f>+[1]!Tabla46[[#This Row],[Precio Unitario]]*[1]!Tabla46[[#This Row],[Cantidad de Insumos]]</f>
        <v>#REF!</v>
      </c>
      <c r="U2741" s="414">
        <v>239601</v>
      </c>
      <c r="V2741" s="328" t="s">
        <v>926</v>
      </c>
      <c r="W2741" s="420"/>
    </row>
    <row r="2742" spans="2:23" ht="18.75" hidden="1" customHeight="1" x14ac:dyDescent="0.2">
      <c r="B2742" s="419" t="e">
        <f>IF(Tabla46[[#This Row],[Tipos de Acciones]]="","",CONCATENATE(Tabla46[[#This Row],[POA]],".",Tabla46[[#This Row],[SRS]],".",Tabla46[[#This Row],[AREA]],".",Tabla46[[#This Row],[TIPO]]))</f>
        <v>#REF!</v>
      </c>
      <c r="C2742" s="419" t="e">
        <f>IF(Tabla46[[#This Row],[Tipos de Acciones]]="","",'Formulario PPGR1'!#REF!)</f>
        <v>#REF!</v>
      </c>
      <c r="D2742" s="419" t="e">
        <f>IF(Tabla46[[#This Row],[Tipos de Acciones]]="","",'Formulario PPGR1'!#REF!)</f>
        <v>#REF!</v>
      </c>
      <c r="E2742" s="419" t="e">
        <f>IF(Tabla46[[#This Row],[Tipos de Acciones]]="","",'Formulario PPGR1'!#REF!)</f>
        <v>#REF!</v>
      </c>
      <c r="F2742" s="419" t="e">
        <f>IF(Tabla46[[#This Row],[Tipos de Acciones]]="","",'Formulario PPGR1'!#REF!)</f>
        <v>#REF!</v>
      </c>
      <c r="G2742" s="416" t="s">
        <v>936</v>
      </c>
      <c r="H2742" s="416" t="s">
        <v>2218</v>
      </c>
      <c r="I2742" s="417" t="s">
        <v>2219</v>
      </c>
      <c r="J2742" s="416" t="s">
        <v>2219</v>
      </c>
      <c r="K2742" s="418" t="s">
        <v>2220</v>
      </c>
      <c r="L2742" s="416" t="s">
        <v>469</v>
      </c>
      <c r="M2742" s="316" t="s">
        <v>2375</v>
      </c>
      <c r="N2742" s="316" t="s">
        <v>1156</v>
      </c>
      <c r="O2742" s="415" t="s">
        <v>2200</v>
      </c>
      <c r="P2742" s="318" t="s">
        <v>1156</v>
      </c>
      <c r="Q2742" s="293" t="s">
        <v>2201</v>
      </c>
      <c r="R2742" s="293">
        <v>2</v>
      </c>
      <c r="S2742" s="517">
        <v>8600</v>
      </c>
      <c r="T2742" s="520" t="e">
        <f>+[1]!Tabla46[[#This Row],[Precio Unitario]]*[1]!Tabla46[[#This Row],[Cantidad de Insumos]]</f>
        <v>#REF!</v>
      </c>
      <c r="U2742" s="414">
        <v>239601</v>
      </c>
      <c r="V2742" s="328" t="s">
        <v>926</v>
      </c>
      <c r="W2742" s="420"/>
    </row>
    <row r="2743" spans="2:23" ht="18.75" hidden="1" customHeight="1" x14ac:dyDescent="0.2">
      <c r="B2743" s="419" t="e">
        <f>IF(Tabla46[[#This Row],[Tipos de Acciones]]="","",CONCATENATE(Tabla46[[#This Row],[POA]],".",Tabla46[[#This Row],[SRS]],".",Tabla46[[#This Row],[AREA]],".",Tabla46[[#This Row],[TIPO]]))</f>
        <v>#REF!</v>
      </c>
      <c r="C2743" s="419" t="e">
        <f>IF(Tabla46[[#This Row],[Tipos de Acciones]]="","",'Formulario PPGR1'!#REF!)</f>
        <v>#REF!</v>
      </c>
      <c r="D2743" s="419" t="e">
        <f>IF(Tabla46[[#This Row],[Tipos de Acciones]]="","",'Formulario PPGR1'!#REF!)</f>
        <v>#REF!</v>
      </c>
      <c r="E2743" s="419" t="e">
        <f>IF(Tabla46[[#This Row],[Tipos de Acciones]]="","",'Formulario PPGR1'!#REF!)</f>
        <v>#REF!</v>
      </c>
      <c r="F2743" s="419" t="e">
        <f>IF(Tabla46[[#This Row],[Tipos de Acciones]]="","",'Formulario PPGR1'!#REF!)</f>
        <v>#REF!</v>
      </c>
      <c r="G2743" s="416" t="s">
        <v>936</v>
      </c>
      <c r="H2743" s="416" t="s">
        <v>2221</v>
      </c>
      <c r="I2743" s="417" t="s">
        <v>2222</v>
      </c>
      <c r="J2743" s="416" t="s">
        <v>2222</v>
      </c>
      <c r="K2743" s="418" t="s">
        <v>2223</v>
      </c>
      <c r="L2743" s="416" t="s">
        <v>469</v>
      </c>
      <c r="M2743" s="316" t="s">
        <v>2375</v>
      </c>
      <c r="N2743" s="316" t="s">
        <v>1156</v>
      </c>
      <c r="O2743" s="415" t="s">
        <v>2200</v>
      </c>
      <c r="P2743" s="318" t="s">
        <v>1156</v>
      </c>
      <c r="Q2743" s="293" t="s">
        <v>2201</v>
      </c>
      <c r="R2743" s="293">
        <v>2</v>
      </c>
      <c r="S2743" s="517">
        <v>43660</v>
      </c>
      <c r="T2743" s="520" t="e">
        <f>+[1]!Tabla46[[#This Row],[Precio Unitario]]*[1]!Tabla46[[#This Row],[Cantidad de Insumos]]</f>
        <v>#REF!</v>
      </c>
      <c r="U2743" s="414">
        <v>261901</v>
      </c>
      <c r="V2743" s="328" t="s">
        <v>926</v>
      </c>
      <c r="W2743" s="420"/>
    </row>
    <row r="2744" spans="2:23" ht="18.75" hidden="1" customHeight="1" x14ac:dyDescent="0.2">
      <c r="B2744" s="419" t="e">
        <f>IF(Tabla46[[#This Row],[Tipos de Acciones]]="","",CONCATENATE(Tabla46[[#This Row],[POA]],".",Tabla46[[#This Row],[SRS]],".",Tabla46[[#This Row],[AREA]],".",Tabla46[[#This Row],[TIPO]]))</f>
        <v>#REF!</v>
      </c>
      <c r="C2744" s="419" t="e">
        <f>IF(Tabla46[[#This Row],[Tipos de Acciones]]="","",'Formulario PPGR1'!#REF!)</f>
        <v>#REF!</v>
      </c>
      <c r="D2744" s="419" t="e">
        <f>IF(Tabla46[[#This Row],[Tipos de Acciones]]="","",'Formulario PPGR1'!#REF!)</f>
        <v>#REF!</v>
      </c>
      <c r="E2744" s="419" t="e">
        <f>IF(Tabla46[[#This Row],[Tipos de Acciones]]="","",'Formulario PPGR1'!#REF!)</f>
        <v>#REF!</v>
      </c>
      <c r="F2744" s="419" t="e">
        <f>IF(Tabla46[[#This Row],[Tipos de Acciones]]="","",'Formulario PPGR1'!#REF!)</f>
        <v>#REF!</v>
      </c>
      <c r="G2744" s="416" t="s">
        <v>936</v>
      </c>
      <c r="H2744" s="416" t="s">
        <v>2221</v>
      </c>
      <c r="I2744" s="417" t="s">
        <v>2236</v>
      </c>
      <c r="J2744" s="416" t="s">
        <v>2236</v>
      </c>
      <c r="K2744" s="418" t="s">
        <v>2237</v>
      </c>
      <c r="L2744" s="416" t="s">
        <v>469</v>
      </c>
      <c r="M2744" s="316" t="s">
        <v>2375</v>
      </c>
      <c r="N2744" s="316" t="s">
        <v>1156</v>
      </c>
      <c r="O2744" s="415" t="s">
        <v>2200</v>
      </c>
      <c r="P2744" s="318" t="s">
        <v>1156</v>
      </c>
      <c r="Q2744" s="293" t="s">
        <v>2201</v>
      </c>
      <c r="R2744" s="293">
        <v>2</v>
      </c>
      <c r="S2744" s="517">
        <v>15733.33</v>
      </c>
      <c r="T2744" s="520" t="e">
        <f>+[1]!Tabla46[[#This Row],[Precio Unitario]]*[1]!Tabla46[[#This Row],[Cantidad de Insumos]]</f>
        <v>#REF!</v>
      </c>
      <c r="U2744" s="414">
        <v>239301</v>
      </c>
      <c r="V2744" s="328" t="s">
        <v>926</v>
      </c>
      <c r="W2744" s="420"/>
    </row>
    <row r="2745" spans="2:23" ht="18.75" hidden="1" customHeight="1" x14ac:dyDescent="0.2">
      <c r="B2745" s="419" t="e">
        <f>IF(Tabla46[[#This Row],[Tipos de Acciones]]="","",CONCATENATE(Tabla46[[#This Row],[POA]],".",Tabla46[[#This Row],[SRS]],".",Tabla46[[#This Row],[AREA]],".",Tabla46[[#This Row],[TIPO]]))</f>
        <v>#REF!</v>
      </c>
      <c r="C2745" s="419" t="e">
        <f>IF(Tabla46[[#This Row],[Tipos de Acciones]]="","",'Formulario PPGR1'!#REF!)</f>
        <v>#REF!</v>
      </c>
      <c r="D2745" s="419" t="e">
        <f>IF(Tabla46[[#This Row],[Tipos de Acciones]]="","",'Formulario PPGR1'!#REF!)</f>
        <v>#REF!</v>
      </c>
      <c r="E2745" s="419" t="e">
        <f>IF(Tabla46[[#This Row],[Tipos de Acciones]]="","",'Formulario PPGR1'!#REF!)</f>
        <v>#REF!</v>
      </c>
      <c r="F2745" s="419" t="e">
        <f>IF(Tabla46[[#This Row],[Tipos de Acciones]]="","",'Formulario PPGR1'!#REF!)</f>
        <v>#REF!</v>
      </c>
      <c r="G2745" s="416" t="s">
        <v>936</v>
      </c>
      <c r="H2745" s="416" t="s">
        <v>2221</v>
      </c>
      <c r="I2745" s="417" t="s">
        <v>2236</v>
      </c>
      <c r="J2745" s="416" t="s">
        <v>2236</v>
      </c>
      <c r="K2745" s="418" t="s">
        <v>2238</v>
      </c>
      <c r="L2745" s="416" t="s">
        <v>469</v>
      </c>
      <c r="M2745" s="316" t="s">
        <v>2375</v>
      </c>
      <c r="N2745" s="316" t="s">
        <v>1156</v>
      </c>
      <c r="O2745" s="415" t="s">
        <v>2200</v>
      </c>
      <c r="P2745" s="318" t="s">
        <v>1156</v>
      </c>
      <c r="Q2745" s="293" t="s">
        <v>2201</v>
      </c>
      <c r="R2745" s="293">
        <v>2</v>
      </c>
      <c r="S2745" s="517">
        <v>4500</v>
      </c>
      <c r="T2745" s="520" t="e">
        <f>+[1]!Tabla46[[#This Row],[Precio Unitario]]*[1]!Tabla46[[#This Row],[Cantidad de Insumos]]</f>
        <v>#REF!</v>
      </c>
      <c r="U2745" s="414">
        <v>239301</v>
      </c>
      <c r="V2745" s="328" t="s">
        <v>926</v>
      </c>
      <c r="W2745" s="420"/>
    </row>
    <row r="2746" spans="2:23" ht="18.75" hidden="1" customHeight="1" x14ac:dyDescent="0.2">
      <c r="B2746" s="419" t="e">
        <f>IF(Tabla46[[#This Row],[Tipos de Acciones]]="","",CONCATENATE(Tabla46[[#This Row],[POA]],".",Tabla46[[#This Row],[SRS]],".",Tabla46[[#This Row],[AREA]],".",Tabla46[[#This Row],[TIPO]]))</f>
        <v>#REF!</v>
      </c>
      <c r="C2746" s="419" t="e">
        <f>IF(Tabla46[[#This Row],[Tipos de Acciones]]="","",'Formulario PPGR1'!#REF!)</f>
        <v>#REF!</v>
      </c>
      <c r="D2746" s="419" t="e">
        <f>IF(Tabla46[[#This Row],[Tipos de Acciones]]="","",'Formulario PPGR1'!#REF!)</f>
        <v>#REF!</v>
      </c>
      <c r="E2746" s="419" t="e">
        <f>IF(Tabla46[[#This Row],[Tipos de Acciones]]="","",'Formulario PPGR1'!#REF!)</f>
        <v>#REF!</v>
      </c>
      <c r="F2746" s="419" t="e">
        <f>IF(Tabla46[[#This Row],[Tipos de Acciones]]="","",'Formulario PPGR1'!#REF!)</f>
        <v>#REF!</v>
      </c>
      <c r="G2746" s="416" t="s">
        <v>936</v>
      </c>
      <c r="H2746" s="416" t="s">
        <v>2221</v>
      </c>
      <c r="I2746" s="417" t="s">
        <v>2236</v>
      </c>
      <c r="J2746" s="416" t="s">
        <v>2236</v>
      </c>
      <c r="K2746" s="418" t="s">
        <v>2239</v>
      </c>
      <c r="L2746" s="416" t="s">
        <v>469</v>
      </c>
      <c r="M2746" s="316" t="s">
        <v>2375</v>
      </c>
      <c r="N2746" s="316" t="s">
        <v>1156</v>
      </c>
      <c r="O2746" s="415" t="s">
        <v>2200</v>
      </c>
      <c r="P2746" s="318" t="s">
        <v>1156</v>
      </c>
      <c r="Q2746" s="293" t="s">
        <v>2201</v>
      </c>
      <c r="R2746" s="293">
        <v>2</v>
      </c>
      <c r="S2746" s="517">
        <v>15733.33</v>
      </c>
      <c r="T2746" s="520" t="e">
        <f>+[1]!Tabla46[[#This Row],[Precio Unitario]]*[1]!Tabla46[[#This Row],[Cantidad de Insumos]]</f>
        <v>#REF!</v>
      </c>
      <c r="U2746" s="414">
        <v>239301</v>
      </c>
      <c r="V2746" s="328" t="s">
        <v>926</v>
      </c>
      <c r="W2746" s="420"/>
    </row>
    <row r="2747" spans="2:23" ht="18.75" hidden="1" customHeight="1" x14ac:dyDescent="0.2">
      <c r="B2747" s="419" t="e">
        <f>IF(Tabla46[[#This Row],[Tipos de Acciones]]="","",CONCATENATE(Tabla46[[#This Row],[POA]],".",Tabla46[[#This Row],[SRS]],".",Tabla46[[#This Row],[AREA]],".",Tabla46[[#This Row],[TIPO]]))</f>
        <v>#REF!</v>
      </c>
      <c r="C2747" s="419" t="e">
        <f>IF(Tabla46[[#This Row],[Tipos de Acciones]]="","",'Formulario PPGR1'!#REF!)</f>
        <v>#REF!</v>
      </c>
      <c r="D2747" s="419" t="e">
        <f>IF(Tabla46[[#This Row],[Tipos de Acciones]]="","",'Formulario PPGR1'!#REF!)</f>
        <v>#REF!</v>
      </c>
      <c r="E2747" s="419" t="e">
        <f>IF(Tabla46[[#This Row],[Tipos de Acciones]]="","",'Formulario PPGR1'!#REF!)</f>
        <v>#REF!</v>
      </c>
      <c r="F2747" s="419" t="e">
        <f>IF(Tabla46[[#This Row],[Tipos de Acciones]]="","",'Formulario PPGR1'!#REF!)</f>
        <v>#REF!</v>
      </c>
      <c r="G2747" s="416" t="s">
        <v>936</v>
      </c>
      <c r="H2747" s="416" t="s">
        <v>2221</v>
      </c>
      <c r="I2747" s="417" t="s">
        <v>2224</v>
      </c>
      <c r="J2747" s="416" t="s">
        <v>2224</v>
      </c>
      <c r="K2747" s="418" t="s">
        <v>2225</v>
      </c>
      <c r="L2747" s="416" t="s">
        <v>469</v>
      </c>
      <c r="M2747" s="316" t="s">
        <v>2375</v>
      </c>
      <c r="N2747" s="316" t="s">
        <v>1156</v>
      </c>
      <c r="O2747" s="415" t="s">
        <v>2200</v>
      </c>
      <c r="P2747" s="318" t="s">
        <v>1156</v>
      </c>
      <c r="Q2747" s="293" t="s">
        <v>2201</v>
      </c>
      <c r="R2747" s="293">
        <v>1</v>
      </c>
      <c r="S2747" s="517">
        <v>44333.33</v>
      </c>
      <c r="T2747" s="520" t="e">
        <f>+[1]!Tabla46[[#This Row],[Precio Unitario]]*[1]!Tabla46[[#This Row],[Cantidad de Insumos]]</f>
        <v>#REF!</v>
      </c>
      <c r="U2747" s="414">
        <v>239301</v>
      </c>
      <c r="V2747" s="328" t="s">
        <v>926</v>
      </c>
      <c r="W2747" s="420"/>
    </row>
    <row r="2748" spans="2:23" ht="18.75" hidden="1" customHeight="1" x14ac:dyDescent="0.2">
      <c r="B2748" s="419" t="e">
        <f>IF(Tabla46[[#This Row],[Tipos de Acciones]]="","",CONCATENATE(Tabla46[[#This Row],[POA]],".",Tabla46[[#This Row],[SRS]],".",Tabla46[[#This Row],[AREA]],".",Tabla46[[#This Row],[TIPO]]))</f>
        <v>#REF!</v>
      </c>
      <c r="C2748" s="419" t="e">
        <f>IF(Tabla46[[#This Row],[Tipos de Acciones]]="","",'Formulario PPGR1'!#REF!)</f>
        <v>#REF!</v>
      </c>
      <c r="D2748" s="419" t="e">
        <f>IF(Tabla46[[#This Row],[Tipos de Acciones]]="","",'Formulario PPGR1'!#REF!)</f>
        <v>#REF!</v>
      </c>
      <c r="E2748" s="419" t="e">
        <f>IF(Tabla46[[#This Row],[Tipos de Acciones]]="","",'Formulario PPGR1'!#REF!)</f>
        <v>#REF!</v>
      </c>
      <c r="F2748" s="419" t="e">
        <f>IF(Tabla46[[#This Row],[Tipos de Acciones]]="","",'Formulario PPGR1'!#REF!)</f>
        <v>#REF!</v>
      </c>
      <c r="G2748" s="416" t="s">
        <v>936</v>
      </c>
      <c r="H2748" s="416" t="s">
        <v>2221</v>
      </c>
      <c r="I2748" s="417" t="s">
        <v>2222</v>
      </c>
      <c r="J2748" s="416" t="s">
        <v>2222</v>
      </c>
      <c r="K2748" s="418" t="s">
        <v>2226</v>
      </c>
      <c r="L2748" s="416" t="s">
        <v>469</v>
      </c>
      <c r="M2748" s="316" t="s">
        <v>2375</v>
      </c>
      <c r="N2748" s="316" t="s">
        <v>1156</v>
      </c>
      <c r="O2748" s="415" t="s">
        <v>2200</v>
      </c>
      <c r="P2748" s="318" t="s">
        <v>1156</v>
      </c>
      <c r="Q2748" s="293" t="s">
        <v>2201</v>
      </c>
      <c r="R2748" s="293">
        <v>1</v>
      </c>
      <c r="S2748" s="517">
        <v>104465.4</v>
      </c>
      <c r="T2748" s="520" t="e">
        <f>+[1]!Tabla46[[#This Row],[Precio Unitario]]*[1]!Tabla46[[#This Row],[Cantidad de Insumos]]</f>
        <v>#REF!</v>
      </c>
      <c r="U2748" s="414">
        <v>261901</v>
      </c>
      <c r="V2748" s="328" t="s">
        <v>926</v>
      </c>
      <c r="W2748" s="420"/>
    </row>
    <row r="2749" spans="2:23" ht="18.75" hidden="1" customHeight="1" x14ac:dyDescent="0.2">
      <c r="B2749" s="419" t="e">
        <f>IF(Tabla46[[#This Row],[Tipos de Acciones]]="","",CONCATENATE(Tabla46[[#This Row],[POA]],".",Tabla46[[#This Row],[SRS]],".",Tabla46[[#This Row],[AREA]],".",Tabla46[[#This Row],[TIPO]]))</f>
        <v>#REF!</v>
      </c>
      <c r="C2749" s="419" t="e">
        <f>IF(Tabla46[[#This Row],[Tipos de Acciones]]="","",'Formulario PPGR1'!#REF!)</f>
        <v>#REF!</v>
      </c>
      <c r="D2749" s="419" t="e">
        <f>IF(Tabla46[[#This Row],[Tipos de Acciones]]="","",'Formulario PPGR1'!#REF!)</f>
        <v>#REF!</v>
      </c>
      <c r="E2749" s="419" t="e">
        <f>IF(Tabla46[[#This Row],[Tipos de Acciones]]="","",'Formulario PPGR1'!#REF!)</f>
        <v>#REF!</v>
      </c>
      <c r="F2749" s="419" t="e">
        <f>IF(Tabla46[[#This Row],[Tipos de Acciones]]="","",'Formulario PPGR1'!#REF!)</f>
        <v>#REF!</v>
      </c>
      <c r="G2749" s="416" t="s">
        <v>936</v>
      </c>
      <c r="H2749" s="416" t="s">
        <v>2221</v>
      </c>
      <c r="I2749" s="417" t="s">
        <v>2227</v>
      </c>
      <c r="J2749" s="416" t="s">
        <v>2227</v>
      </c>
      <c r="K2749" s="418" t="s">
        <v>2228</v>
      </c>
      <c r="L2749" s="416" t="s">
        <v>469</v>
      </c>
      <c r="M2749" s="316" t="s">
        <v>2375</v>
      </c>
      <c r="N2749" s="316" t="s">
        <v>1156</v>
      </c>
      <c r="O2749" s="415" t="s">
        <v>2200</v>
      </c>
      <c r="P2749" s="318" t="s">
        <v>1156</v>
      </c>
      <c r="Q2749" s="293" t="s">
        <v>2201</v>
      </c>
      <c r="R2749" s="293">
        <v>1</v>
      </c>
      <c r="S2749" s="517">
        <v>12836.04</v>
      </c>
      <c r="T2749" s="520" t="e">
        <f>+[1]!Tabla46[[#This Row],[Precio Unitario]]*[1]!Tabla46[[#This Row],[Cantidad de Insumos]]</f>
        <v>#REF!</v>
      </c>
      <c r="U2749" s="414">
        <v>239301</v>
      </c>
      <c r="V2749" s="328" t="s">
        <v>926</v>
      </c>
      <c r="W2749" s="420"/>
    </row>
    <row r="2750" spans="2:23" ht="18.75" customHeight="1" x14ac:dyDescent="0.2">
      <c r="B2750" s="419" t="e">
        <f>IF(Tabla46[[#This Row],[Tipos de Acciones]]="","",CONCATENATE(Tabla46[[#This Row],[POA]],".",Tabla46[[#This Row],[SRS]],".",Tabla46[[#This Row],[AREA]],".",Tabla46[[#This Row],[TIPO]]))</f>
        <v>#REF!</v>
      </c>
      <c r="C2750" s="419" t="e">
        <f>IF(Tabla46[[#This Row],[Tipos de Acciones]]="","",'Formulario PPGR1'!#REF!)</f>
        <v>#REF!</v>
      </c>
      <c r="D2750" s="419" t="e">
        <f>IF(Tabla46[[#This Row],[Tipos de Acciones]]="","",'Formulario PPGR1'!#REF!)</f>
        <v>#REF!</v>
      </c>
      <c r="E2750" s="419" t="e">
        <f>IF(Tabla46[[#This Row],[Tipos de Acciones]]="","",'Formulario PPGR1'!#REF!)</f>
        <v>#REF!</v>
      </c>
      <c r="F2750" s="419" t="e">
        <f>IF(Tabla46[[#This Row],[Tipos de Acciones]]="","",'Formulario PPGR1'!#REF!)</f>
        <v>#REF!</v>
      </c>
      <c r="G2750" s="416" t="s">
        <v>936</v>
      </c>
      <c r="H2750" s="416" t="s">
        <v>2221</v>
      </c>
      <c r="I2750" s="417" t="s">
        <v>2229</v>
      </c>
      <c r="J2750" s="416" t="s">
        <v>2229</v>
      </c>
      <c r="K2750" s="418" t="s">
        <v>2230</v>
      </c>
      <c r="L2750" s="416" t="s">
        <v>469</v>
      </c>
      <c r="M2750" s="316" t="s">
        <v>2375</v>
      </c>
      <c r="N2750" s="316" t="s">
        <v>1156</v>
      </c>
      <c r="O2750" s="415" t="s">
        <v>2200</v>
      </c>
      <c r="P2750" s="318" t="s">
        <v>1156</v>
      </c>
      <c r="Q2750" s="293" t="s">
        <v>2201</v>
      </c>
      <c r="R2750" s="293">
        <v>1</v>
      </c>
      <c r="S2750" s="517">
        <v>180000</v>
      </c>
      <c r="T2750" s="520" t="e">
        <f>+[1]!Tabla46[[#This Row],[Precio Unitario]]*[1]!Tabla46[[#This Row],[Cantidad de Insumos]]</f>
        <v>#REF!</v>
      </c>
      <c r="U2750" s="414">
        <v>263101</v>
      </c>
      <c r="V2750" s="328" t="s">
        <v>926</v>
      </c>
      <c r="W2750" s="420"/>
    </row>
    <row r="2751" spans="2:23" ht="18.75" hidden="1" customHeight="1" x14ac:dyDescent="0.2">
      <c r="B2751" s="419" t="e">
        <f>IF(Tabla46[[#This Row],[Tipos de Acciones]]="","",CONCATENATE(Tabla46[[#This Row],[POA]],".",Tabla46[[#This Row],[SRS]],".",Tabla46[[#This Row],[AREA]],".",Tabla46[[#This Row],[TIPO]]))</f>
        <v>#REF!</v>
      </c>
      <c r="C2751" s="419" t="e">
        <f>IF(Tabla46[[#This Row],[Tipos de Acciones]]="","",'Formulario PPGR1'!#REF!)</f>
        <v>#REF!</v>
      </c>
      <c r="D2751" s="419" t="e">
        <f>IF(Tabla46[[#This Row],[Tipos de Acciones]]="","",'Formulario PPGR1'!#REF!)</f>
        <v>#REF!</v>
      </c>
      <c r="E2751" s="419" t="e">
        <f>IF(Tabla46[[#This Row],[Tipos de Acciones]]="","",'Formulario PPGR1'!#REF!)</f>
        <v>#REF!</v>
      </c>
      <c r="F2751" s="419" t="e">
        <f>IF(Tabla46[[#This Row],[Tipos de Acciones]]="","",'Formulario PPGR1'!#REF!)</f>
        <v>#REF!</v>
      </c>
      <c r="G2751" s="416" t="s">
        <v>936</v>
      </c>
      <c r="H2751" s="416" t="s">
        <v>2221</v>
      </c>
      <c r="I2751" s="417" t="s">
        <v>2231</v>
      </c>
      <c r="J2751" s="416" t="s">
        <v>2231</v>
      </c>
      <c r="K2751" s="418" t="s">
        <v>2232</v>
      </c>
      <c r="L2751" s="416" t="s">
        <v>469</v>
      </c>
      <c r="M2751" s="316" t="s">
        <v>2375</v>
      </c>
      <c r="N2751" s="316" t="s">
        <v>1156</v>
      </c>
      <c r="O2751" s="415" t="s">
        <v>2200</v>
      </c>
      <c r="P2751" s="318" t="s">
        <v>1156</v>
      </c>
      <c r="Q2751" s="293" t="s">
        <v>2201</v>
      </c>
      <c r="R2751" s="293">
        <v>2</v>
      </c>
      <c r="S2751" s="517">
        <v>32099.97</v>
      </c>
      <c r="T2751" s="520" t="e">
        <f>+[1]!Tabla46[[#This Row],[Precio Unitario]]*[1]!Tabla46[[#This Row],[Cantidad de Insumos]]</f>
        <v>#REF!</v>
      </c>
      <c r="U2751" s="414">
        <v>239301</v>
      </c>
      <c r="V2751" s="328" t="s">
        <v>926</v>
      </c>
      <c r="W2751" s="420"/>
    </row>
    <row r="2752" spans="2:23" ht="18.75" hidden="1" customHeight="1" x14ac:dyDescent="0.2">
      <c r="B2752" s="419" t="e">
        <f>IF(Tabla46[[#This Row],[Tipos de Acciones]]="","",CONCATENATE(Tabla46[[#This Row],[POA]],".",Tabla46[[#This Row],[SRS]],".",Tabla46[[#This Row],[AREA]],".",Tabla46[[#This Row],[TIPO]]))</f>
        <v>#REF!</v>
      </c>
      <c r="C2752" s="419" t="e">
        <f>IF(Tabla46[[#This Row],[Tipos de Acciones]]="","",'Formulario PPGR1'!#REF!)</f>
        <v>#REF!</v>
      </c>
      <c r="D2752" s="419" t="e">
        <f>IF(Tabla46[[#This Row],[Tipos de Acciones]]="","",'Formulario PPGR1'!#REF!)</f>
        <v>#REF!</v>
      </c>
      <c r="E2752" s="419" t="e">
        <f>IF(Tabla46[[#This Row],[Tipos de Acciones]]="","",'Formulario PPGR1'!#REF!)</f>
        <v>#REF!</v>
      </c>
      <c r="F2752" s="419" t="e">
        <f>IF(Tabla46[[#This Row],[Tipos de Acciones]]="","",'Formulario PPGR1'!#REF!)</f>
        <v>#REF!</v>
      </c>
      <c r="G2752" s="416" t="s">
        <v>936</v>
      </c>
      <c r="H2752" s="416" t="s">
        <v>2206</v>
      </c>
      <c r="I2752" s="417" t="s">
        <v>2212</v>
      </c>
      <c r="J2752" s="416" t="s">
        <v>2212</v>
      </c>
      <c r="K2752" s="418" t="s">
        <v>2213</v>
      </c>
      <c r="L2752" s="416" t="s">
        <v>469</v>
      </c>
      <c r="M2752" s="316" t="s">
        <v>2376</v>
      </c>
      <c r="N2752" s="316" t="s">
        <v>1156</v>
      </c>
      <c r="O2752" s="415" t="s">
        <v>2200</v>
      </c>
      <c r="P2752" s="318" t="s">
        <v>1156</v>
      </c>
      <c r="Q2752" s="293" t="s">
        <v>2201</v>
      </c>
      <c r="R2752" s="293">
        <v>1</v>
      </c>
      <c r="S2752" s="517">
        <v>56050</v>
      </c>
      <c r="T2752" s="520" t="e">
        <f>+[1]!Tabla46[[#This Row],[Precio Unitario]]*[1]!Tabla46[[#This Row],[Cantidad de Insumos]]</f>
        <v>#REF!</v>
      </c>
      <c r="U2752" s="414">
        <v>261301</v>
      </c>
      <c r="V2752" s="328" t="s">
        <v>926</v>
      </c>
      <c r="W2752" s="420"/>
    </row>
    <row r="2753" spans="2:23" ht="18.75" hidden="1" customHeight="1" x14ac:dyDescent="0.2">
      <c r="B2753" s="419" t="e">
        <f>IF(Tabla46[[#This Row],[Tipos de Acciones]]="","",CONCATENATE(Tabla46[[#This Row],[POA]],".",Tabla46[[#This Row],[SRS]],".",Tabla46[[#This Row],[AREA]],".",Tabla46[[#This Row],[TIPO]]))</f>
        <v>#REF!</v>
      </c>
      <c r="C2753" s="419" t="e">
        <f>IF(Tabla46[[#This Row],[Tipos de Acciones]]="","",'Formulario PPGR1'!#REF!)</f>
        <v>#REF!</v>
      </c>
      <c r="D2753" s="419" t="e">
        <f>IF(Tabla46[[#This Row],[Tipos de Acciones]]="","",'Formulario PPGR1'!#REF!)</f>
        <v>#REF!</v>
      </c>
      <c r="E2753" s="419" t="e">
        <f>IF(Tabla46[[#This Row],[Tipos de Acciones]]="","",'Formulario PPGR1'!#REF!)</f>
        <v>#REF!</v>
      </c>
      <c r="F2753" s="419" t="e">
        <f>IF(Tabla46[[#This Row],[Tipos de Acciones]]="","",'Formulario PPGR1'!#REF!)</f>
        <v>#REF!</v>
      </c>
      <c r="G2753" s="416" t="s">
        <v>934</v>
      </c>
      <c r="H2753" s="416" t="s">
        <v>2206</v>
      </c>
      <c r="I2753" s="417" t="s">
        <v>2212</v>
      </c>
      <c r="J2753" s="416" t="s">
        <v>2212</v>
      </c>
      <c r="K2753" s="418" t="s">
        <v>2213</v>
      </c>
      <c r="L2753" s="416" t="s">
        <v>469</v>
      </c>
      <c r="M2753" s="316" t="s">
        <v>2376</v>
      </c>
      <c r="N2753" s="316" t="s">
        <v>1156</v>
      </c>
      <c r="O2753" s="415" t="s">
        <v>2200</v>
      </c>
      <c r="P2753" s="318" t="s">
        <v>1156</v>
      </c>
      <c r="Q2753" s="293" t="s">
        <v>2201</v>
      </c>
      <c r="R2753" s="293">
        <v>3</v>
      </c>
      <c r="S2753" s="517">
        <v>5000</v>
      </c>
      <c r="T2753" s="520" t="e">
        <f>+[1]!Tabla46[[#This Row],[Precio Unitario]]*[1]!Tabla46[[#This Row],[Cantidad de Insumos]]</f>
        <v>#REF!</v>
      </c>
      <c r="U2753" s="414">
        <v>261301</v>
      </c>
      <c r="V2753" s="328" t="s">
        <v>926</v>
      </c>
      <c r="W2753" s="420"/>
    </row>
    <row r="2754" spans="2:23" ht="18.75" hidden="1" customHeight="1" x14ac:dyDescent="0.2">
      <c r="B2754" s="419" t="e">
        <f>IF(Tabla46[[#This Row],[Tipos de Acciones]]="","",CONCATENATE(Tabla46[[#This Row],[POA]],".",Tabla46[[#This Row],[SRS]],".",Tabla46[[#This Row],[AREA]],".",Tabla46[[#This Row],[TIPO]]))</f>
        <v>#REF!</v>
      </c>
      <c r="C2754" s="419" t="e">
        <f>IF(Tabla46[[#This Row],[Tipos de Acciones]]="","",'Formulario PPGR1'!#REF!)</f>
        <v>#REF!</v>
      </c>
      <c r="D2754" s="419" t="e">
        <f>IF(Tabla46[[#This Row],[Tipos de Acciones]]="","",'Formulario PPGR1'!#REF!)</f>
        <v>#REF!</v>
      </c>
      <c r="E2754" s="419" t="e">
        <f>IF(Tabla46[[#This Row],[Tipos de Acciones]]="","",'Formulario PPGR1'!#REF!)</f>
        <v>#REF!</v>
      </c>
      <c r="F2754" s="419" t="e">
        <f>IF(Tabla46[[#This Row],[Tipos de Acciones]]="","",'Formulario PPGR1'!#REF!)</f>
        <v>#REF!</v>
      </c>
      <c r="G2754" s="416" t="s">
        <v>936</v>
      </c>
      <c r="H2754" s="416" t="s">
        <v>2215</v>
      </c>
      <c r="I2754" s="417" t="s">
        <v>2216</v>
      </c>
      <c r="J2754" s="416" t="s">
        <v>2216</v>
      </c>
      <c r="K2754" s="418" t="s">
        <v>2217</v>
      </c>
      <c r="L2754" s="416" t="s">
        <v>469</v>
      </c>
      <c r="M2754" s="316" t="s">
        <v>2376</v>
      </c>
      <c r="N2754" s="316" t="s">
        <v>1156</v>
      </c>
      <c r="O2754" s="415" t="s">
        <v>2200</v>
      </c>
      <c r="P2754" s="318" t="s">
        <v>1156</v>
      </c>
      <c r="Q2754" s="293" t="s">
        <v>2201</v>
      </c>
      <c r="R2754" s="293">
        <v>1</v>
      </c>
      <c r="S2754" s="517">
        <v>15000</v>
      </c>
      <c r="T2754" s="520" t="e">
        <f>+[1]!Tabla46[[#This Row],[Precio Unitario]]*[1]!Tabla46[[#This Row],[Cantidad de Insumos]]</f>
        <v>#REF!</v>
      </c>
      <c r="U2754" s="414">
        <v>239601</v>
      </c>
      <c r="V2754" s="328" t="s">
        <v>926</v>
      </c>
      <c r="W2754" s="420"/>
    </row>
    <row r="2755" spans="2:23" ht="18.75" hidden="1" customHeight="1" x14ac:dyDescent="0.2">
      <c r="B2755" s="419" t="e">
        <f>IF(Tabla46[[#This Row],[Tipos de Acciones]]="","",CONCATENATE(Tabla46[[#This Row],[POA]],".",Tabla46[[#This Row],[SRS]],".",Tabla46[[#This Row],[AREA]],".",Tabla46[[#This Row],[TIPO]]))</f>
        <v>#REF!</v>
      </c>
      <c r="C2755" s="419" t="e">
        <f>IF(Tabla46[[#This Row],[Tipos de Acciones]]="","",'Formulario PPGR1'!#REF!)</f>
        <v>#REF!</v>
      </c>
      <c r="D2755" s="419" t="e">
        <f>IF(Tabla46[[#This Row],[Tipos de Acciones]]="","",'Formulario PPGR1'!#REF!)</f>
        <v>#REF!</v>
      </c>
      <c r="E2755" s="419" t="e">
        <f>IF(Tabla46[[#This Row],[Tipos de Acciones]]="","",'Formulario PPGR1'!#REF!)</f>
        <v>#REF!</v>
      </c>
      <c r="F2755" s="419" t="e">
        <f>IF(Tabla46[[#This Row],[Tipos de Acciones]]="","",'Formulario PPGR1'!#REF!)</f>
        <v>#REF!</v>
      </c>
      <c r="G2755" s="416" t="s">
        <v>936</v>
      </c>
      <c r="H2755" s="416" t="s">
        <v>2218</v>
      </c>
      <c r="I2755" s="417" t="s">
        <v>2219</v>
      </c>
      <c r="J2755" s="416" t="s">
        <v>2219</v>
      </c>
      <c r="K2755" s="418" t="s">
        <v>2220</v>
      </c>
      <c r="L2755" s="416" t="s">
        <v>469</v>
      </c>
      <c r="M2755" s="316" t="s">
        <v>2376</v>
      </c>
      <c r="N2755" s="316" t="s">
        <v>1156</v>
      </c>
      <c r="O2755" s="415" t="s">
        <v>2200</v>
      </c>
      <c r="P2755" s="318" t="s">
        <v>1156</v>
      </c>
      <c r="Q2755" s="293" t="s">
        <v>2201</v>
      </c>
      <c r="R2755" s="293">
        <v>2</v>
      </c>
      <c r="S2755" s="517">
        <v>8600</v>
      </c>
      <c r="T2755" s="520" t="e">
        <f>+[1]!Tabla46[[#This Row],[Precio Unitario]]*[1]!Tabla46[[#This Row],[Cantidad de Insumos]]</f>
        <v>#REF!</v>
      </c>
      <c r="U2755" s="414">
        <v>239601</v>
      </c>
      <c r="V2755" s="328" t="s">
        <v>926</v>
      </c>
      <c r="W2755" s="420"/>
    </row>
    <row r="2756" spans="2:23" ht="18.75" hidden="1" customHeight="1" x14ac:dyDescent="0.2">
      <c r="B2756" s="419" t="e">
        <f>IF(Tabla46[[#This Row],[Tipos de Acciones]]="","",CONCATENATE(Tabla46[[#This Row],[POA]],".",Tabla46[[#This Row],[SRS]],".",Tabla46[[#This Row],[AREA]],".",Tabla46[[#This Row],[TIPO]]))</f>
        <v>#REF!</v>
      </c>
      <c r="C2756" s="419" t="e">
        <f>IF(Tabla46[[#This Row],[Tipos de Acciones]]="","",'Formulario PPGR1'!#REF!)</f>
        <v>#REF!</v>
      </c>
      <c r="D2756" s="419" t="e">
        <f>IF(Tabla46[[#This Row],[Tipos de Acciones]]="","",'Formulario PPGR1'!#REF!)</f>
        <v>#REF!</v>
      </c>
      <c r="E2756" s="419" t="e">
        <f>IF(Tabla46[[#This Row],[Tipos de Acciones]]="","",'Formulario PPGR1'!#REF!)</f>
        <v>#REF!</v>
      </c>
      <c r="F2756" s="419" t="e">
        <f>IF(Tabla46[[#This Row],[Tipos de Acciones]]="","",'Formulario PPGR1'!#REF!)</f>
        <v>#REF!</v>
      </c>
      <c r="G2756" s="416" t="s">
        <v>936</v>
      </c>
      <c r="H2756" s="416" t="s">
        <v>2221</v>
      </c>
      <c r="I2756" s="417" t="s">
        <v>2222</v>
      </c>
      <c r="J2756" s="416" t="s">
        <v>2222</v>
      </c>
      <c r="K2756" s="418" t="s">
        <v>2223</v>
      </c>
      <c r="L2756" s="416" t="s">
        <v>469</v>
      </c>
      <c r="M2756" s="316" t="s">
        <v>2376</v>
      </c>
      <c r="N2756" s="316" t="s">
        <v>1156</v>
      </c>
      <c r="O2756" s="415" t="s">
        <v>2200</v>
      </c>
      <c r="P2756" s="318" t="s">
        <v>1156</v>
      </c>
      <c r="Q2756" s="293" t="s">
        <v>2201</v>
      </c>
      <c r="R2756" s="293">
        <v>2</v>
      </c>
      <c r="S2756" s="517">
        <v>43660</v>
      </c>
      <c r="T2756" s="520" t="e">
        <f>+[1]!Tabla46[[#This Row],[Precio Unitario]]*[1]!Tabla46[[#This Row],[Cantidad de Insumos]]</f>
        <v>#REF!</v>
      </c>
      <c r="U2756" s="414">
        <v>261901</v>
      </c>
      <c r="V2756" s="328" t="s">
        <v>926</v>
      </c>
      <c r="W2756" s="420"/>
    </row>
    <row r="2757" spans="2:23" ht="18.75" hidden="1" customHeight="1" x14ac:dyDescent="0.2">
      <c r="B2757" s="419" t="e">
        <f>IF(Tabla46[[#This Row],[Tipos de Acciones]]="","",CONCATENATE(Tabla46[[#This Row],[POA]],".",Tabla46[[#This Row],[SRS]],".",Tabla46[[#This Row],[AREA]],".",Tabla46[[#This Row],[TIPO]]))</f>
        <v>#REF!</v>
      </c>
      <c r="C2757" s="419" t="e">
        <f>IF(Tabla46[[#This Row],[Tipos de Acciones]]="","",'Formulario PPGR1'!#REF!)</f>
        <v>#REF!</v>
      </c>
      <c r="D2757" s="419" t="e">
        <f>IF(Tabla46[[#This Row],[Tipos de Acciones]]="","",'Formulario PPGR1'!#REF!)</f>
        <v>#REF!</v>
      </c>
      <c r="E2757" s="419" t="e">
        <f>IF(Tabla46[[#This Row],[Tipos de Acciones]]="","",'Formulario PPGR1'!#REF!)</f>
        <v>#REF!</v>
      </c>
      <c r="F2757" s="419" t="e">
        <f>IF(Tabla46[[#This Row],[Tipos de Acciones]]="","",'Formulario PPGR1'!#REF!)</f>
        <v>#REF!</v>
      </c>
      <c r="G2757" s="416" t="s">
        <v>936</v>
      </c>
      <c r="H2757" s="416" t="s">
        <v>2221</v>
      </c>
      <c r="I2757" s="417" t="s">
        <v>2224</v>
      </c>
      <c r="J2757" s="416" t="s">
        <v>2224</v>
      </c>
      <c r="K2757" s="418" t="s">
        <v>2225</v>
      </c>
      <c r="L2757" s="416" t="s">
        <v>469</v>
      </c>
      <c r="M2757" s="316" t="s">
        <v>2376</v>
      </c>
      <c r="N2757" s="316" t="s">
        <v>1156</v>
      </c>
      <c r="O2757" s="415" t="s">
        <v>2200</v>
      </c>
      <c r="P2757" s="318" t="s">
        <v>1156</v>
      </c>
      <c r="Q2757" s="293" t="s">
        <v>2201</v>
      </c>
      <c r="R2757" s="293">
        <v>1</v>
      </c>
      <c r="S2757" s="517">
        <v>44333.33</v>
      </c>
      <c r="T2757" s="520" t="e">
        <f>+[1]!Tabla46[[#This Row],[Precio Unitario]]*[1]!Tabla46[[#This Row],[Cantidad de Insumos]]</f>
        <v>#REF!</v>
      </c>
      <c r="U2757" s="414">
        <v>239301</v>
      </c>
      <c r="V2757" s="328" t="s">
        <v>926</v>
      </c>
      <c r="W2757" s="420"/>
    </row>
    <row r="2758" spans="2:23" ht="18.75" hidden="1" customHeight="1" x14ac:dyDescent="0.2">
      <c r="B2758" s="419" t="e">
        <f>IF(Tabla46[[#This Row],[Tipos de Acciones]]="","",CONCATENATE(Tabla46[[#This Row],[POA]],".",Tabla46[[#This Row],[SRS]],".",Tabla46[[#This Row],[AREA]],".",Tabla46[[#This Row],[TIPO]]))</f>
        <v>#REF!</v>
      </c>
      <c r="C2758" s="419" t="e">
        <f>IF(Tabla46[[#This Row],[Tipos de Acciones]]="","",'Formulario PPGR1'!#REF!)</f>
        <v>#REF!</v>
      </c>
      <c r="D2758" s="419" t="e">
        <f>IF(Tabla46[[#This Row],[Tipos de Acciones]]="","",'Formulario PPGR1'!#REF!)</f>
        <v>#REF!</v>
      </c>
      <c r="E2758" s="419" t="e">
        <f>IF(Tabla46[[#This Row],[Tipos de Acciones]]="","",'Formulario PPGR1'!#REF!)</f>
        <v>#REF!</v>
      </c>
      <c r="F2758" s="419" t="e">
        <f>IF(Tabla46[[#This Row],[Tipos de Acciones]]="","",'Formulario PPGR1'!#REF!)</f>
        <v>#REF!</v>
      </c>
      <c r="G2758" s="416" t="s">
        <v>936</v>
      </c>
      <c r="H2758" s="416" t="s">
        <v>2221</v>
      </c>
      <c r="I2758" s="417" t="s">
        <v>2222</v>
      </c>
      <c r="J2758" s="416" t="s">
        <v>2222</v>
      </c>
      <c r="K2758" s="418" t="s">
        <v>2226</v>
      </c>
      <c r="L2758" s="416" t="s">
        <v>469</v>
      </c>
      <c r="M2758" s="316" t="s">
        <v>2376</v>
      </c>
      <c r="N2758" s="316" t="s">
        <v>1156</v>
      </c>
      <c r="O2758" s="415" t="s">
        <v>2200</v>
      </c>
      <c r="P2758" s="318" t="s">
        <v>1156</v>
      </c>
      <c r="Q2758" s="293" t="s">
        <v>2201</v>
      </c>
      <c r="R2758" s="293">
        <v>1</v>
      </c>
      <c r="S2758" s="517">
        <v>104465.4</v>
      </c>
      <c r="T2758" s="520" t="e">
        <f>+[1]!Tabla46[[#This Row],[Precio Unitario]]*[1]!Tabla46[[#This Row],[Cantidad de Insumos]]</f>
        <v>#REF!</v>
      </c>
      <c r="U2758" s="414">
        <v>239301</v>
      </c>
      <c r="V2758" s="328" t="s">
        <v>926</v>
      </c>
      <c r="W2758" s="420"/>
    </row>
    <row r="2759" spans="2:23" ht="18.75" hidden="1" customHeight="1" x14ac:dyDescent="0.2">
      <c r="B2759" s="419" t="e">
        <f>IF(Tabla46[[#This Row],[Tipos de Acciones]]="","",CONCATENATE(Tabla46[[#This Row],[POA]],".",Tabla46[[#This Row],[SRS]],".",Tabla46[[#This Row],[AREA]],".",Tabla46[[#This Row],[TIPO]]))</f>
        <v>#REF!</v>
      </c>
      <c r="C2759" s="419" t="e">
        <f>IF(Tabla46[[#This Row],[Tipos de Acciones]]="","",'Formulario PPGR1'!#REF!)</f>
        <v>#REF!</v>
      </c>
      <c r="D2759" s="419" t="e">
        <f>IF(Tabla46[[#This Row],[Tipos de Acciones]]="","",'Formulario PPGR1'!#REF!)</f>
        <v>#REF!</v>
      </c>
      <c r="E2759" s="419" t="e">
        <f>IF(Tabla46[[#This Row],[Tipos de Acciones]]="","",'Formulario PPGR1'!#REF!)</f>
        <v>#REF!</v>
      </c>
      <c r="F2759" s="419" t="e">
        <f>IF(Tabla46[[#This Row],[Tipos de Acciones]]="","",'Formulario PPGR1'!#REF!)</f>
        <v>#REF!</v>
      </c>
      <c r="G2759" s="416" t="s">
        <v>936</v>
      </c>
      <c r="H2759" s="416" t="s">
        <v>2221</v>
      </c>
      <c r="I2759" s="417" t="s">
        <v>2227</v>
      </c>
      <c r="J2759" s="416" t="s">
        <v>2227</v>
      </c>
      <c r="K2759" s="418" t="s">
        <v>2228</v>
      </c>
      <c r="L2759" s="416" t="s">
        <v>469</v>
      </c>
      <c r="M2759" s="316" t="s">
        <v>2376</v>
      </c>
      <c r="N2759" s="316" t="s">
        <v>1156</v>
      </c>
      <c r="O2759" s="415" t="s">
        <v>2200</v>
      </c>
      <c r="P2759" s="318" t="s">
        <v>1156</v>
      </c>
      <c r="Q2759" s="293" t="s">
        <v>2201</v>
      </c>
      <c r="R2759" s="293">
        <v>1</v>
      </c>
      <c r="S2759" s="517">
        <v>12836.04</v>
      </c>
      <c r="T2759" s="520" t="e">
        <f>+[1]!Tabla46[[#This Row],[Precio Unitario]]*[1]!Tabla46[[#This Row],[Cantidad de Insumos]]</f>
        <v>#REF!</v>
      </c>
      <c r="U2759" s="414">
        <v>239301</v>
      </c>
      <c r="V2759" s="328" t="s">
        <v>926</v>
      </c>
      <c r="W2759" s="420"/>
    </row>
    <row r="2760" spans="2:23" ht="18.75" customHeight="1" x14ac:dyDescent="0.2">
      <c r="B2760" s="419" t="e">
        <f>IF(Tabla46[[#This Row],[Tipos de Acciones]]="","",CONCATENATE(Tabla46[[#This Row],[POA]],".",Tabla46[[#This Row],[SRS]],".",Tabla46[[#This Row],[AREA]],".",Tabla46[[#This Row],[TIPO]]))</f>
        <v>#REF!</v>
      </c>
      <c r="C2760" s="419" t="e">
        <f>IF(Tabla46[[#This Row],[Tipos de Acciones]]="","",'Formulario PPGR1'!#REF!)</f>
        <v>#REF!</v>
      </c>
      <c r="D2760" s="419" t="e">
        <f>IF(Tabla46[[#This Row],[Tipos de Acciones]]="","",'Formulario PPGR1'!#REF!)</f>
        <v>#REF!</v>
      </c>
      <c r="E2760" s="419" t="e">
        <f>IF(Tabla46[[#This Row],[Tipos de Acciones]]="","",'Formulario PPGR1'!#REF!)</f>
        <v>#REF!</v>
      </c>
      <c r="F2760" s="419" t="e">
        <f>IF(Tabla46[[#This Row],[Tipos de Acciones]]="","",'Formulario PPGR1'!#REF!)</f>
        <v>#REF!</v>
      </c>
      <c r="G2760" s="416" t="s">
        <v>936</v>
      </c>
      <c r="H2760" s="416" t="s">
        <v>2221</v>
      </c>
      <c r="I2760" s="417" t="s">
        <v>2229</v>
      </c>
      <c r="J2760" s="416" t="s">
        <v>2229</v>
      </c>
      <c r="K2760" s="418" t="s">
        <v>2230</v>
      </c>
      <c r="L2760" s="416" t="s">
        <v>469</v>
      </c>
      <c r="M2760" s="316" t="s">
        <v>2376</v>
      </c>
      <c r="N2760" s="316" t="s">
        <v>1156</v>
      </c>
      <c r="O2760" s="415" t="s">
        <v>2200</v>
      </c>
      <c r="P2760" s="318" t="s">
        <v>1156</v>
      </c>
      <c r="Q2760" s="293" t="s">
        <v>2201</v>
      </c>
      <c r="R2760" s="293">
        <v>1</v>
      </c>
      <c r="S2760" s="517">
        <v>180000</v>
      </c>
      <c r="T2760" s="520" t="e">
        <f>+[1]!Tabla46[[#This Row],[Precio Unitario]]*[1]!Tabla46[[#This Row],[Cantidad de Insumos]]</f>
        <v>#REF!</v>
      </c>
      <c r="U2760" s="414">
        <v>263101</v>
      </c>
      <c r="V2760" s="328" t="s">
        <v>926</v>
      </c>
      <c r="W2760" s="420"/>
    </row>
    <row r="2761" spans="2:23" ht="18.75" hidden="1" customHeight="1" x14ac:dyDescent="0.2">
      <c r="B2761" s="419" t="e">
        <f>IF(Tabla46[[#This Row],[Tipos de Acciones]]="","",CONCATENATE(Tabla46[[#This Row],[POA]],".",Tabla46[[#This Row],[SRS]],".",Tabla46[[#This Row],[AREA]],".",Tabla46[[#This Row],[TIPO]]))</f>
        <v>#REF!</v>
      </c>
      <c r="C2761" s="419" t="e">
        <f>IF(Tabla46[[#This Row],[Tipos de Acciones]]="","",'Formulario PPGR1'!#REF!)</f>
        <v>#REF!</v>
      </c>
      <c r="D2761" s="419" t="e">
        <f>IF(Tabla46[[#This Row],[Tipos de Acciones]]="","",'Formulario PPGR1'!#REF!)</f>
        <v>#REF!</v>
      </c>
      <c r="E2761" s="419" t="e">
        <f>IF(Tabla46[[#This Row],[Tipos de Acciones]]="","",'Formulario PPGR1'!#REF!)</f>
        <v>#REF!</v>
      </c>
      <c r="F2761" s="419" t="e">
        <f>IF(Tabla46[[#This Row],[Tipos de Acciones]]="","",'Formulario PPGR1'!#REF!)</f>
        <v>#REF!</v>
      </c>
      <c r="G2761" s="416" t="s">
        <v>936</v>
      </c>
      <c r="H2761" s="416" t="s">
        <v>2221</v>
      </c>
      <c r="I2761" s="417" t="s">
        <v>2231</v>
      </c>
      <c r="J2761" s="416" t="s">
        <v>2231</v>
      </c>
      <c r="K2761" s="418" t="s">
        <v>2232</v>
      </c>
      <c r="L2761" s="416" t="s">
        <v>469</v>
      </c>
      <c r="M2761" s="316" t="s">
        <v>2376</v>
      </c>
      <c r="N2761" s="316" t="s">
        <v>1156</v>
      </c>
      <c r="O2761" s="415" t="s">
        <v>2200</v>
      </c>
      <c r="P2761" s="318" t="s">
        <v>1156</v>
      </c>
      <c r="Q2761" s="293" t="s">
        <v>2201</v>
      </c>
      <c r="R2761" s="293">
        <v>2</v>
      </c>
      <c r="S2761" s="517">
        <v>32099.97</v>
      </c>
      <c r="T2761" s="520" t="e">
        <f>+[1]!Tabla46[[#This Row],[Precio Unitario]]*[1]!Tabla46[[#This Row],[Cantidad de Insumos]]</f>
        <v>#REF!</v>
      </c>
      <c r="U2761" s="414">
        <v>239301</v>
      </c>
      <c r="V2761" s="328" t="s">
        <v>926</v>
      </c>
      <c r="W2761" s="420"/>
    </row>
    <row r="2762" spans="2:23" ht="18.75" hidden="1" customHeight="1" x14ac:dyDescent="0.2">
      <c r="B2762" s="419" t="e">
        <f>IF(Tabla46[[#This Row],[Tipos de Acciones]]="","",CONCATENATE(Tabla46[[#This Row],[POA]],".",Tabla46[[#This Row],[SRS]],".",Tabla46[[#This Row],[AREA]],".",Tabla46[[#This Row],[TIPO]]))</f>
        <v>#REF!</v>
      </c>
      <c r="C2762" s="419" t="e">
        <f>IF(Tabla46[[#This Row],[Tipos de Acciones]]="","",'Formulario PPGR1'!#REF!)</f>
        <v>#REF!</v>
      </c>
      <c r="D2762" s="419" t="e">
        <f>IF(Tabla46[[#This Row],[Tipos de Acciones]]="","",'Formulario PPGR1'!#REF!)</f>
        <v>#REF!</v>
      </c>
      <c r="E2762" s="419" t="e">
        <f>IF(Tabla46[[#This Row],[Tipos de Acciones]]="","",'Formulario PPGR1'!#REF!)</f>
        <v>#REF!</v>
      </c>
      <c r="F2762" s="419" t="e">
        <f>IF(Tabla46[[#This Row],[Tipos de Acciones]]="","",'Formulario PPGR1'!#REF!)</f>
        <v>#REF!</v>
      </c>
      <c r="G2762" s="416" t="s">
        <v>936</v>
      </c>
      <c r="H2762" s="416" t="s">
        <v>2221</v>
      </c>
      <c r="I2762" s="417" t="s">
        <v>2233</v>
      </c>
      <c r="J2762" s="416" t="s">
        <v>2234</v>
      </c>
      <c r="K2762" s="418" t="s">
        <v>2235</v>
      </c>
      <c r="L2762" s="416" t="s">
        <v>469</v>
      </c>
      <c r="M2762" s="316" t="s">
        <v>2376</v>
      </c>
      <c r="N2762" s="316" t="s">
        <v>1156</v>
      </c>
      <c r="O2762" s="415" t="s">
        <v>2200</v>
      </c>
      <c r="P2762" s="318" t="s">
        <v>1156</v>
      </c>
      <c r="Q2762" s="293" t="s">
        <v>2201</v>
      </c>
      <c r="R2762" s="293">
        <v>1</v>
      </c>
      <c r="S2762" s="517">
        <v>8270</v>
      </c>
      <c r="T2762" s="520" t="e">
        <f>+[1]!Tabla46[[#This Row],[Precio Unitario]]*[1]!Tabla46[[#This Row],[Cantidad de Insumos]]</f>
        <v>#REF!</v>
      </c>
      <c r="U2762" s="414">
        <v>239301</v>
      </c>
      <c r="V2762" s="328" t="s">
        <v>926</v>
      </c>
      <c r="W2762" s="420"/>
    </row>
    <row r="2763" spans="2:23" ht="18.75" hidden="1" customHeight="1" x14ac:dyDescent="0.2">
      <c r="B2763" s="419" t="e">
        <f>IF(Tabla46[[#This Row],[Tipos de Acciones]]="","",CONCATENATE(Tabla46[[#This Row],[POA]],".",Tabla46[[#This Row],[SRS]],".",Tabla46[[#This Row],[AREA]],".",Tabla46[[#This Row],[TIPO]]))</f>
        <v>#REF!</v>
      </c>
      <c r="C2763" s="419" t="e">
        <f>IF(Tabla46[[#This Row],[Tipos de Acciones]]="","",'Formulario PPGR1'!#REF!)</f>
        <v>#REF!</v>
      </c>
      <c r="D2763" s="419" t="e">
        <f>IF(Tabla46[[#This Row],[Tipos de Acciones]]="","",'Formulario PPGR1'!#REF!)</f>
        <v>#REF!</v>
      </c>
      <c r="E2763" s="419" t="e">
        <f>IF(Tabla46[[#This Row],[Tipos de Acciones]]="","",'Formulario PPGR1'!#REF!)</f>
        <v>#REF!</v>
      </c>
      <c r="F2763" s="419" t="e">
        <f>IF(Tabla46[[#This Row],[Tipos de Acciones]]="","",'Formulario PPGR1'!#REF!)</f>
        <v>#REF!</v>
      </c>
      <c r="G2763" s="416" t="s">
        <v>936</v>
      </c>
      <c r="H2763" s="416" t="s">
        <v>2221</v>
      </c>
      <c r="I2763" s="417" t="s">
        <v>2236</v>
      </c>
      <c r="J2763" s="416" t="s">
        <v>2236</v>
      </c>
      <c r="K2763" s="418" t="s">
        <v>2237</v>
      </c>
      <c r="L2763" s="416" t="s">
        <v>469</v>
      </c>
      <c r="M2763" s="316" t="s">
        <v>2376</v>
      </c>
      <c r="N2763" s="316" t="s">
        <v>1156</v>
      </c>
      <c r="O2763" s="415" t="s">
        <v>2200</v>
      </c>
      <c r="P2763" s="318" t="s">
        <v>1156</v>
      </c>
      <c r="Q2763" s="293" t="s">
        <v>2201</v>
      </c>
      <c r="R2763" s="293">
        <v>2</v>
      </c>
      <c r="S2763" s="517">
        <v>15733.33</v>
      </c>
      <c r="T2763" s="520" t="e">
        <f>+[1]!Tabla46[[#This Row],[Precio Unitario]]*[1]!Tabla46[[#This Row],[Cantidad de Insumos]]</f>
        <v>#REF!</v>
      </c>
      <c r="U2763" s="414">
        <v>239301</v>
      </c>
      <c r="V2763" s="328" t="s">
        <v>926</v>
      </c>
      <c r="W2763" s="420"/>
    </row>
    <row r="2764" spans="2:23" ht="18.75" hidden="1" customHeight="1" x14ac:dyDescent="0.2">
      <c r="B2764" s="419" t="e">
        <f>IF(Tabla46[[#This Row],[Tipos de Acciones]]="","",CONCATENATE(Tabla46[[#This Row],[POA]],".",Tabla46[[#This Row],[SRS]],".",Tabla46[[#This Row],[AREA]],".",Tabla46[[#This Row],[TIPO]]))</f>
        <v>#REF!</v>
      </c>
      <c r="C2764" s="419" t="e">
        <f>IF(Tabla46[[#This Row],[Tipos de Acciones]]="","",'Formulario PPGR1'!#REF!)</f>
        <v>#REF!</v>
      </c>
      <c r="D2764" s="419" t="e">
        <f>IF(Tabla46[[#This Row],[Tipos de Acciones]]="","",'Formulario PPGR1'!#REF!)</f>
        <v>#REF!</v>
      </c>
      <c r="E2764" s="419" t="e">
        <f>IF(Tabla46[[#This Row],[Tipos de Acciones]]="","",'Formulario PPGR1'!#REF!)</f>
        <v>#REF!</v>
      </c>
      <c r="F2764" s="419" t="e">
        <f>IF(Tabla46[[#This Row],[Tipos de Acciones]]="","",'Formulario PPGR1'!#REF!)</f>
        <v>#REF!</v>
      </c>
      <c r="G2764" s="416" t="s">
        <v>936</v>
      </c>
      <c r="H2764" s="416" t="s">
        <v>2221</v>
      </c>
      <c r="I2764" s="417" t="s">
        <v>2236</v>
      </c>
      <c r="J2764" s="416" t="s">
        <v>2236</v>
      </c>
      <c r="K2764" s="418" t="s">
        <v>2238</v>
      </c>
      <c r="L2764" s="416" t="s">
        <v>469</v>
      </c>
      <c r="M2764" s="316" t="s">
        <v>2376</v>
      </c>
      <c r="N2764" s="316" t="s">
        <v>1156</v>
      </c>
      <c r="O2764" s="415" t="s">
        <v>2200</v>
      </c>
      <c r="P2764" s="318" t="s">
        <v>1156</v>
      </c>
      <c r="Q2764" s="293" t="s">
        <v>2201</v>
      </c>
      <c r="R2764" s="293">
        <v>2</v>
      </c>
      <c r="S2764" s="517">
        <v>4500</v>
      </c>
      <c r="T2764" s="520" t="e">
        <f>+[1]!Tabla46[[#This Row],[Precio Unitario]]*[1]!Tabla46[[#This Row],[Cantidad de Insumos]]</f>
        <v>#REF!</v>
      </c>
      <c r="U2764" s="414">
        <v>239301</v>
      </c>
      <c r="V2764" s="328" t="s">
        <v>926</v>
      </c>
      <c r="W2764" s="420"/>
    </row>
    <row r="2765" spans="2:23" ht="18.75" hidden="1" customHeight="1" x14ac:dyDescent="0.2">
      <c r="B2765" s="419" t="e">
        <f>IF(Tabla46[[#This Row],[Tipos de Acciones]]="","",CONCATENATE(Tabla46[[#This Row],[POA]],".",Tabla46[[#This Row],[SRS]],".",Tabla46[[#This Row],[AREA]],".",Tabla46[[#This Row],[TIPO]]))</f>
        <v>#REF!</v>
      </c>
      <c r="C2765" s="419" t="e">
        <f>IF(Tabla46[[#This Row],[Tipos de Acciones]]="","",'Formulario PPGR1'!#REF!)</f>
        <v>#REF!</v>
      </c>
      <c r="D2765" s="419" t="e">
        <f>IF(Tabla46[[#This Row],[Tipos de Acciones]]="","",'Formulario PPGR1'!#REF!)</f>
        <v>#REF!</v>
      </c>
      <c r="E2765" s="419" t="e">
        <f>IF(Tabla46[[#This Row],[Tipos de Acciones]]="","",'Formulario PPGR1'!#REF!)</f>
        <v>#REF!</v>
      </c>
      <c r="F2765" s="419" t="e">
        <f>IF(Tabla46[[#This Row],[Tipos de Acciones]]="","",'Formulario PPGR1'!#REF!)</f>
        <v>#REF!</v>
      </c>
      <c r="G2765" s="416" t="s">
        <v>936</v>
      </c>
      <c r="H2765" s="416" t="s">
        <v>2221</v>
      </c>
      <c r="I2765" s="417" t="s">
        <v>2236</v>
      </c>
      <c r="J2765" s="416" t="s">
        <v>2236</v>
      </c>
      <c r="K2765" s="418" t="s">
        <v>2239</v>
      </c>
      <c r="L2765" s="416" t="s">
        <v>469</v>
      </c>
      <c r="M2765" s="316" t="s">
        <v>2376</v>
      </c>
      <c r="N2765" s="316" t="s">
        <v>1156</v>
      </c>
      <c r="O2765" s="415" t="s">
        <v>2200</v>
      </c>
      <c r="P2765" s="318" t="s">
        <v>1156</v>
      </c>
      <c r="Q2765" s="293" t="s">
        <v>2201</v>
      </c>
      <c r="R2765" s="293">
        <v>2</v>
      </c>
      <c r="S2765" s="517">
        <v>15733.33</v>
      </c>
      <c r="T2765" s="520" t="e">
        <f>+[1]!Tabla46[[#This Row],[Precio Unitario]]*[1]!Tabla46[[#This Row],[Cantidad de Insumos]]</f>
        <v>#REF!</v>
      </c>
      <c r="U2765" s="414">
        <v>239301</v>
      </c>
      <c r="V2765" s="328" t="s">
        <v>926</v>
      </c>
      <c r="W2765" s="420"/>
    </row>
    <row r="2766" spans="2:23" ht="18.75" hidden="1" customHeight="1" x14ac:dyDescent="0.2">
      <c r="B2766" s="419" t="e">
        <f>IF(Tabla46[[#This Row],[Tipos de Acciones]]="","",CONCATENATE(Tabla46[[#This Row],[POA]],".",Tabla46[[#This Row],[SRS]],".",Tabla46[[#This Row],[AREA]],".",Tabla46[[#This Row],[TIPO]]))</f>
        <v>#REF!</v>
      </c>
      <c r="C2766" s="419" t="e">
        <f>IF(Tabla46[[#This Row],[Tipos de Acciones]]="","",'Formulario PPGR1'!#REF!)</f>
        <v>#REF!</v>
      </c>
      <c r="D2766" s="419" t="e">
        <f>IF(Tabla46[[#This Row],[Tipos de Acciones]]="","",'Formulario PPGR1'!#REF!)</f>
        <v>#REF!</v>
      </c>
      <c r="E2766" s="419" t="e">
        <f>IF(Tabla46[[#This Row],[Tipos de Acciones]]="","",'Formulario PPGR1'!#REF!)</f>
        <v>#REF!</v>
      </c>
      <c r="F2766" s="419" t="e">
        <f>IF(Tabla46[[#This Row],[Tipos de Acciones]]="","",'Formulario PPGR1'!#REF!)</f>
        <v>#REF!</v>
      </c>
      <c r="G2766" s="416" t="s">
        <v>936</v>
      </c>
      <c r="H2766" s="416" t="s">
        <v>2221</v>
      </c>
      <c r="I2766" s="417" t="s">
        <v>2236</v>
      </c>
      <c r="J2766" s="416" t="s">
        <v>2236</v>
      </c>
      <c r="K2766" s="418" t="s">
        <v>2240</v>
      </c>
      <c r="L2766" s="416" t="s">
        <v>469</v>
      </c>
      <c r="M2766" s="316" t="s">
        <v>2376</v>
      </c>
      <c r="N2766" s="316" t="s">
        <v>1156</v>
      </c>
      <c r="O2766" s="415" t="s">
        <v>2200</v>
      </c>
      <c r="P2766" s="318" t="s">
        <v>1156</v>
      </c>
      <c r="Q2766" s="293" t="s">
        <v>2201</v>
      </c>
      <c r="R2766" s="293">
        <v>2</v>
      </c>
      <c r="S2766" s="517">
        <v>4500</v>
      </c>
      <c r="T2766" s="520" t="e">
        <f>+[1]!Tabla46[[#This Row],[Precio Unitario]]*[1]!Tabla46[[#This Row],[Cantidad de Insumos]]</f>
        <v>#REF!</v>
      </c>
      <c r="U2766" s="414">
        <v>239301</v>
      </c>
      <c r="V2766" s="328" t="s">
        <v>926</v>
      </c>
      <c r="W2766" s="420"/>
    </row>
    <row r="2767" spans="2:23" ht="18.75" hidden="1" customHeight="1" x14ac:dyDescent="0.2">
      <c r="B2767" s="419" t="e">
        <f>IF(Tabla46[[#This Row],[Tipos de Acciones]]="","",CONCATENATE(Tabla46[[#This Row],[POA]],".",Tabla46[[#This Row],[SRS]],".",Tabla46[[#This Row],[AREA]],".",Tabla46[[#This Row],[TIPO]]))</f>
        <v>#REF!</v>
      </c>
      <c r="C2767" s="419" t="e">
        <f>IF(Tabla46[[#This Row],[Tipos de Acciones]]="","",'Formulario PPGR1'!#REF!)</f>
        <v>#REF!</v>
      </c>
      <c r="D2767" s="419" t="e">
        <f>IF(Tabla46[[#This Row],[Tipos de Acciones]]="","",'Formulario PPGR1'!#REF!)</f>
        <v>#REF!</v>
      </c>
      <c r="E2767" s="419" t="e">
        <f>IF(Tabla46[[#This Row],[Tipos de Acciones]]="","",'Formulario PPGR1'!#REF!)</f>
        <v>#REF!</v>
      </c>
      <c r="F2767" s="419" t="e">
        <f>IF(Tabla46[[#This Row],[Tipos de Acciones]]="","",'Formulario PPGR1'!#REF!)</f>
        <v>#REF!</v>
      </c>
      <c r="G2767" s="416" t="s">
        <v>936</v>
      </c>
      <c r="H2767" s="416" t="s">
        <v>2221</v>
      </c>
      <c r="I2767" s="417" t="s">
        <v>2241</v>
      </c>
      <c r="J2767" s="416" t="s">
        <v>2241</v>
      </c>
      <c r="K2767" s="418" t="s">
        <v>2242</v>
      </c>
      <c r="L2767" s="416" t="s">
        <v>469</v>
      </c>
      <c r="M2767" s="316" t="s">
        <v>2376</v>
      </c>
      <c r="N2767" s="316" t="s">
        <v>1156</v>
      </c>
      <c r="O2767" s="415" t="s">
        <v>2200</v>
      </c>
      <c r="P2767" s="318" t="s">
        <v>1156</v>
      </c>
      <c r="Q2767" s="293" t="s">
        <v>2201</v>
      </c>
      <c r="R2767" s="293">
        <v>2</v>
      </c>
      <c r="S2767" s="517">
        <v>980</v>
      </c>
      <c r="T2767" s="520" t="e">
        <f>+[1]!Tabla46[[#This Row],[Precio Unitario]]*[1]!Tabla46[[#This Row],[Cantidad de Insumos]]</f>
        <v>#REF!</v>
      </c>
      <c r="U2767" s="414">
        <v>239301</v>
      </c>
      <c r="V2767" s="328" t="s">
        <v>926</v>
      </c>
      <c r="W2767" s="420"/>
    </row>
    <row r="2768" spans="2:23" ht="18.75" hidden="1" customHeight="1" x14ac:dyDescent="0.2">
      <c r="B2768" s="419" t="e">
        <f>IF(Tabla46[[#This Row],[Tipos de Acciones]]="","",CONCATENATE(Tabla46[[#This Row],[POA]],".",Tabla46[[#This Row],[SRS]],".",Tabla46[[#This Row],[AREA]],".",Tabla46[[#This Row],[TIPO]]))</f>
        <v>#REF!</v>
      </c>
      <c r="C2768" s="419" t="e">
        <f>IF(Tabla46[[#This Row],[Tipos de Acciones]]="","",'Formulario PPGR1'!#REF!)</f>
        <v>#REF!</v>
      </c>
      <c r="D2768" s="419" t="e">
        <f>IF(Tabla46[[#This Row],[Tipos de Acciones]]="","",'Formulario PPGR1'!#REF!)</f>
        <v>#REF!</v>
      </c>
      <c r="E2768" s="419" t="e">
        <f>IF(Tabla46[[#This Row],[Tipos de Acciones]]="","",'Formulario PPGR1'!#REF!)</f>
        <v>#REF!</v>
      </c>
      <c r="F2768" s="419" t="e">
        <f>IF(Tabla46[[#This Row],[Tipos de Acciones]]="","",'Formulario PPGR1'!#REF!)</f>
        <v>#REF!</v>
      </c>
      <c r="G2768" s="416" t="s">
        <v>936</v>
      </c>
      <c r="H2768" s="416" t="s">
        <v>2221</v>
      </c>
      <c r="I2768" s="417" t="s">
        <v>2241</v>
      </c>
      <c r="J2768" s="416" t="s">
        <v>2241</v>
      </c>
      <c r="K2768" s="418" t="s">
        <v>2243</v>
      </c>
      <c r="L2768" s="416" t="s">
        <v>469</v>
      </c>
      <c r="M2768" s="316" t="s">
        <v>2376</v>
      </c>
      <c r="N2768" s="316" t="s">
        <v>1156</v>
      </c>
      <c r="O2768" s="415" t="s">
        <v>2200</v>
      </c>
      <c r="P2768" s="318" t="s">
        <v>1156</v>
      </c>
      <c r="Q2768" s="293" t="s">
        <v>2201</v>
      </c>
      <c r="R2768" s="293">
        <v>2</v>
      </c>
      <c r="S2768" s="517">
        <v>3520</v>
      </c>
      <c r="T2768" s="520" t="e">
        <f>+[1]!Tabla46[[#This Row],[Precio Unitario]]*[1]!Tabla46[[#This Row],[Cantidad de Insumos]]</f>
        <v>#REF!</v>
      </c>
      <c r="U2768" s="414">
        <v>239301</v>
      </c>
      <c r="V2768" s="328" t="s">
        <v>926</v>
      </c>
      <c r="W2768" s="420"/>
    </row>
    <row r="2769" spans="2:23" ht="18.75" hidden="1" customHeight="1" x14ac:dyDescent="0.2">
      <c r="B2769" s="419" t="e">
        <f>IF(Tabla46[[#This Row],[Tipos de Acciones]]="","",CONCATENATE(Tabla46[[#This Row],[POA]],".",Tabla46[[#This Row],[SRS]],".",Tabla46[[#This Row],[AREA]],".",Tabla46[[#This Row],[TIPO]]))</f>
        <v>#REF!</v>
      </c>
      <c r="C2769" s="419" t="e">
        <f>IF(Tabla46[[#This Row],[Tipos de Acciones]]="","",'Formulario PPGR1'!#REF!)</f>
        <v>#REF!</v>
      </c>
      <c r="D2769" s="419" t="e">
        <f>IF(Tabla46[[#This Row],[Tipos de Acciones]]="","",'Formulario PPGR1'!#REF!)</f>
        <v>#REF!</v>
      </c>
      <c r="E2769" s="419" t="e">
        <f>IF(Tabla46[[#This Row],[Tipos de Acciones]]="","",'Formulario PPGR1'!#REF!)</f>
        <v>#REF!</v>
      </c>
      <c r="F2769" s="419" t="e">
        <f>IF(Tabla46[[#This Row],[Tipos de Acciones]]="","",'Formulario PPGR1'!#REF!)</f>
        <v>#REF!</v>
      </c>
      <c r="G2769" s="416" t="s">
        <v>936</v>
      </c>
      <c r="H2769" s="416" t="s">
        <v>2221</v>
      </c>
      <c r="I2769" s="417" t="s">
        <v>2244</v>
      </c>
      <c r="J2769" s="416" t="s">
        <v>2244</v>
      </c>
      <c r="K2769" s="418" t="s">
        <v>2245</v>
      </c>
      <c r="L2769" s="416" t="s">
        <v>469</v>
      </c>
      <c r="M2769" s="316" t="s">
        <v>2376</v>
      </c>
      <c r="N2769" s="316" t="s">
        <v>1156</v>
      </c>
      <c r="O2769" s="415" t="s">
        <v>2200</v>
      </c>
      <c r="P2769" s="318" t="s">
        <v>1156</v>
      </c>
      <c r="Q2769" s="293" t="s">
        <v>2201</v>
      </c>
      <c r="R2769" s="293">
        <v>1</v>
      </c>
      <c r="S2769" s="517">
        <v>14666.65</v>
      </c>
      <c r="T2769" s="520" t="e">
        <f>+[1]!Tabla46[[#This Row],[Precio Unitario]]*[1]!Tabla46[[#This Row],[Cantidad de Insumos]]</f>
        <v>#REF!</v>
      </c>
      <c r="U2769" s="414">
        <v>239601</v>
      </c>
      <c r="V2769" s="328" t="s">
        <v>926</v>
      </c>
      <c r="W2769" s="420"/>
    </row>
    <row r="2770" spans="2:23" ht="18.75" hidden="1" customHeight="1" x14ac:dyDescent="0.2">
      <c r="B2770" s="419" t="e">
        <f>IF(Tabla46[[#This Row],[Tipos de Acciones]]="","",CONCATENATE(Tabla46[[#This Row],[POA]],".",Tabla46[[#This Row],[SRS]],".",Tabla46[[#This Row],[AREA]],".",Tabla46[[#This Row],[TIPO]]))</f>
        <v>#REF!</v>
      </c>
      <c r="C2770" s="419" t="e">
        <f>IF(Tabla46[[#This Row],[Tipos de Acciones]]="","",'Formulario PPGR1'!#REF!)</f>
        <v>#REF!</v>
      </c>
      <c r="D2770" s="419" t="e">
        <f>IF(Tabla46[[#This Row],[Tipos de Acciones]]="","",'Formulario PPGR1'!#REF!)</f>
        <v>#REF!</v>
      </c>
      <c r="E2770" s="419" t="e">
        <f>IF(Tabla46[[#This Row],[Tipos de Acciones]]="","",'Formulario PPGR1'!#REF!)</f>
        <v>#REF!</v>
      </c>
      <c r="F2770" s="419" t="e">
        <f>IF(Tabla46[[#This Row],[Tipos de Acciones]]="","",'Formulario PPGR1'!#REF!)</f>
        <v>#REF!</v>
      </c>
      <c r="G2770" s="416" t="s">
        <v>936</v>
      </c>
      <c r="H2770" s="416" t="s">
        <v>2221</v>
      </c>
      <c r="I2770" s="417" t="s">
        <v>2246</v>
      </c>
      <c r="J2770" s="416" t="s">
        <v>2246</v>
      </c>
      <c r="K2770" s="418" t="s">
        <v>2247</v>
      </c>
      <c r="L2770" s="416" t="s">
        <v>469</v>
      </c>
      <c r="M2770" s="316" t="s">
        <v>2376</v>
      </c>
      <c r="N2770" s="316" t="s">
        <v>1156</v>
      </c>
      <c r="O2770" s="415" t="s">
        <v>2200</v>
      </c>
      <c r="P2770" s="318" t="s">
        <v>1156</v>
      </c>
      <c r="Q2770" s="293" t="s">
        <v>2201</v>
      </c>
      <c r="R2770" s="293">
        <v>1</v>
      </c>
      <c r="S2770" s="517">
        <v>257712</v>
      </c>
      <c r="T2770" s="520" t="e">
        <f>+[1]!Tabla46[[#This Row],[Precio Unitario]]*[1]!Tabla46[[#This Row],[Cantidad de Insumos]]</f>
        <v>#REF!</v>
      </c>
      <c r="U2770" s="414">
        <v>261401</v>
      </c>
      <c r="V2770" s="328" t="s">
        <v>926</v>
      </c>
      <c r="W2770" s="420"/>
    </row>
    <row r="2771" spans="2:23" ht="18.75" hidden="1" customHeight="1" x14ac:dyDescent="0.2">
      <c r="B2771" s="419" t="e">
        <f>IF(Tabla46[[#This Row],[Tipos de Acciones]]="","",CONCATENATE(Tabla46[[#This Row],[POA]],".",Tabla46[[#This Row],[SRS]],".",Tabla46[[#This Row],[AREA]],".",Tabla46[[#This Row],[TIPO]]))</f>
        <v>#REF!</v>
      </c>
      <c r="C2771" s="419" t="e">
        <f>IF(Tabla46[[#This Row],[Tipos de Acciones]]="","",'Formulario PPGR1'!#REF!)</f>
        <v>#REF!</v>
      </c>
      <c r="D2771" s="419" t="e">
        <f>IF(Tabla46[[#This Row],[Tipos de Acciones]]="","",'Formulario PPGR1'!#REF!)</f>
        <v>#REF!</v>
      </c>
      <c r="E2771" s="419" t="e">
        <f>IF(Tabla46[[#This Row],[Tipos de Acciones]]="","",'Formulario PPGR1'!#REF!)</f>
        <v>#REF!</v>
      </c>
      <c r="F2771" s="419" t="e">
        <f>IF(Tabla46[[#This Row],[Tipos de Acciones]]="","",'Formulario PPGR1'!#REF!)</f>
        <v>#REF!</v>
      </c>
      <c r="G2771" s="416" t="s">
        <v>936</v>
      </c>
      <c r="H2771" s="416" t="s">
        <v>2209</v>
      </c>
      <c r="I2771" s="417" t="s">
        <v>2200</v>
      </c>
      <c r="J2771" s="416" t="s">
        <v>2248</v>
      </c>
      <c r="K2771" s="418" t="s">
        <v>2248</v>
      </c>
      <c r="L2771" s="416" t="s">
        <v>469</v>
      </c>
      <c r="M2771" s="316" t="s">
        <v>2376</v>
      </c>
      <c r="N2771" s="316" t="s">
        <v>1156</v>
      </c>
      <c r="O2771" s="415" t="s">
        <v>2200</v>
      </c>
      <c r="P2771" s="318" t="s">
        <v>1156</v>
      </c>
      <c r="Q2771" s="293" t="s">
        <v>2201</v>
      </c>
      <c r="R2771" s="293">
        <v>1</v>
      </c>
      <c r="S2771" s="517">
        <v>30000</v>
      </c>
      <c r="T2771" s="520" t="e">
        <f>+[1]!Tabla46[[#This Row],[Precio Unitario]]*[1]!Tabla46[[#This Row],[Cantidad de Insumos]]</f>
        <v>#REF!</v>
      </c>
      <c r="U2771" s="414">
        <v>265801</v>
      </c>
      <c r="V2771" s="328" t="s">
        <v>926</v>
      </c>
      <c r="W2771" s="420"/>
    </row>
    <row r="2772" spans="2:23" ht="18.75" hidden="1" customHeight="1" x14ac:dyDescent="0.2">
      <c r="B2772" s="419" t="e">
        <f>IF(Tabla46[[#This Row],[Tipos de Acciones]]="","",CONCATENATE(Tabla46[[#This Row],[POA]],".",Tabla46[[#This Row],[SRS]],".",Tabla46[[#This Row],[AREA]],".",Tabla46[[#This Row],[TIPO]]))</f>
        <v>#REF!</v>
      </c>
      <c r="C2772" s="419" t="e">
        <f>IF(Tabla46[[#This Row],[Tipos de Acciones]]="","",'Formulario PPGR1'!#REF!)</f>
        <v>#REF!</v>
      </c>
      <c r="D2772" s="419" t="e">
        <f>IF(Tabla46[[#This Row],[Tipos de Acciones]]="","",'Formulario PPGR1'!#REF!)</f>
        <v>#REF!</v>
      </c>
      <c r="E2772" s="419" t="e">
        <f>IF(Tabla46[[#This Row],[Tipos de Acciones]]="","",'Formulario PPGR1'!#REF!)</f>
        <v>#REF!</v>
      </c>
      <c r="F2772" s="419" t="e">
        <f>IF(Tabla46[[#This Row],[Tipos de Acciones]]="","",'Formulario PPGR1'!#REF!)</f>
        <v>#REF!</v>
      </c>
      <c r="G2772" s="416" t="s">
        <v>934</v>
      </c>
      <c r="H2772" s="416" t="s">
        <v>2209</v>
      </c>
      <c r="I2772" s="417" t="s">
        <v>2200</v>
      </c>
      <c r="J2772" s="416" t="s">
        <v>2248</v>
      </c>
      <c r="K2772" s="418" t="s">
        <v>2248</v>
      </c>
      <c r="L2772" s="416" t="s">
        <v>469</v>
      </c>
      <c r="M2772" s="316" t="s">
        <v>2376</v>
      </c>
      <c r="N2772" s="316" t="s">
        <v>1156</v>
      </c>
      <c r="O2772" s="415" t="s">
        <v>2200</v>
      </c>
      <c r="P2772" s="318" t="s">
        <v>1156</v>
      </c>
      <c r="Q2772" s="293" t="s">
        <v>2201</v>
      </c>
      <c r="R2772" s="293">
        <v>3</v>
      </c>
      <c r="S2772" s="517">
        <v>5000</v>
      </c>
      <c r="T2772" s="520" t="e">
        <f>+[1]!Tabla46[[#This Row],[Precio Unitario]]*[1]!Tabla46[[#This Row],[Cantidad de Insumos]]</f>
        <v>#REF!</v>
      </c>
      <c r="U2772" s="414">
        <v>265801</v>
      </c>
      <c r="V2772" s="328" t="s">
        <v>926</v>
      </c>
      <c r="W2772" s="420"/>
    </row>
    <row r="2773" spans="2:23" ht="18.75" hidden="1" customHeight="1" x14ac:dyDescent="0.2">
      <c r="B2773" s="419" t="e">
        <f>IF(Tabla46[[#This Row],[Tipos de Acciones]]="","",CONCATENATE(Tabla46[[#This Row],[POA]],".",Tabla46[[#This Row],[SRS]],".",Tabla46[[#This Row],[AREA]],".",Tabla46[[#This Row],[TIPO]]))</f>
        <v>#REF!</v>
      </c>
      <c r="C2773" s="419" t="e">
        <f>IF(Tabla46[[#This Row],[Tipos de Acciones]]="","",'Formulario PPGR1'!#REF!)</f>
        <v>#REF!</v>
      </c>
      <c r="D2773" s="419" t="e">
        <f>IF(Tabla46[[#This Row],[Tipos de Acciones]]="","",'Formulario PPGR1'!#REF!)</f>
        <v>#REF!</v>
      </c>
      <c r="E2773" s="419" t="e">
        <f>IF(Tabla46[[#This Row],[Tipos de Acciones]]="","",'Formulario PPGR1'!#REF!)</f>
        <v>#REF!</v>
      </c>
      <c r="F2773" s="419" t="e">
        <f>IF(Tabla46[[#This Row],[Tipos de Acciones]]="","",'Formulario PPGR1'!#REF!)</f>
        <v>#REF!</v>
      </c>
      <c r="G2773" s="416" t="s">
        <v>936</v>
      </c>
      <c r="H2773" s="416" t="s">
        <v>2206</v>
      </c>
      <c r="I2773" s="417" t="s">
        <v>2212</v>
      </c>
      <c r="J2773" s="416" t="s">
        <v>2212</v>
      </c>
      <c r="K2773" s="418" t="s">
        <v>2213</v>
      </c>
      <c r="L2773" s="416" t="s">
        <v>469</v>
      </c>
      <c r="M2773" s="316" t="s">
        <v>2377</v>
      </c>
      <c r="N2773" s="316" t="s">
        <v>1156</v>
      </c>
      <c r="O2773" s="415" t="s">
        <v>2200</v>
      </c>
      <c r="P2773" s="318" t="s">
        <v>1156</v>
      </c>
      <c r="Q2773" s="293" t="s">
        <v>2201</v>
      </c>
      <c r="R2773" s="293">
        <v>1</v>
      </c>
      <c r="S2773" s="517">
        <v>56050</v>
      </c>
      <c r="T2773" s="520" t="e">
        <f>+[1]!Tabla46[[#This Row],[Precio Unitario]]*[1]!Tabla46[[#This Row],[Cantidad de Insumos]]</f>
        <v>#REF!</v>
      </c>
      <c r="U2773" s="414">
        <v>261301</v>
      </c>
      <c r="V2773" s="328" t="s">
        <v>926</v>
      </c>
      <c r="W2773" s="420"/>
    </row>
    <row r="2774" spans="2:23" ht="18.75" hidden="1" customHeight="1" x14ac:dyDescent="0.2">
      <c r="B2774" s="419" t="e">
        <f>IF(Tabla46[[#This Row],[Tipos de Acciones]]="","",CONCATENATE(Tabla46[[#This Row],[POA]],".",Tabla46[[#This Row],[SRS]],".",Tabla46[[#This Row],[AREA]],".",Tabla46[[#This Row],[TIPO]]))</f>
        <v>#REF!</v>
      </c>
      <c r="C2774" s="419" t="e">
        <f>IF(Tabla46[[#This Row],[Tipos de Acciones]]="","",'Formulario PPGR1'!#REF!)</f>
        <v>#REF!</v>
      </c>
      <c r="D2774" s="419" t="e">
        <f>IF(Tabla46[[#This Row],[Tipos de Acciones]]="","",'Formulario PPGR1'!#REF!)</f>
        <v>#REF!</v>
      </c>
      <c r="E2774" s="419" t="e">
        <f>IF(Tabla46[[#This Row],[Tipos de Acciones]]="","",'Formulario PPGR1'!#REF!)</f>
        <v>#REF!</v>
      </c>
      <c r="F2774" s="419" t="e">
        <f>IF(Tabla46[[#This Row],[Tipos de Acciones]]="","",'Formulario PPGR1'!#REF!)</f>
        <v>#REF!</v>
      </c>
      <c r="G2774" s="416" t="s">
        <v>934</v>
      </c>
      <c r="H2774" s="416" t="s">
        <v>2206</v>
      </c>
      <c r="I2774" s="417" t="s">
        <v>2212</v>
      </c>
      <c r="J2774" s="416" t="s">
        <v>2212</v>
      </c>
      <c r="K2774" s="418" t="s">
        <v>2213</v>
      </c>
      <c r="L2774" s="416" t="s">
        <v>469</v>
      </c>
      <c r="M2774" s="316" t="s">
        <v>2377</v>
      </c>
      <c r="N2774" s="316" t="s">
        <v>1156</v>
      </c>
      <c r="O2774" s="415" t="s">
        <v>2200</v>
      </c>
      <c r="P2774" s="318" t="s">
        <v>1156</v>
      </c>
      <c r="Q2774" s="293" t="s">
        <v>2201</v>
      </c>
      <c r="R2774" s="293">
        <v>3</v>
      </c>
      <c r="S2774" s="517">
        <v>5000</v>
      </c>
      <c r="T2774" s="520" t="e">
        <f>+[1]!Tabla46[[#This Row],[Precio Unitario]]*[1]!Tabla46[[#This Row],[Cantidad de Insumos]]</f>
        <v>#REF!</v>
      </c>
      <c r="U2774" s="414">
        <v>261301</v>
      </c>
      <c r="V2774" s="328" t="s">
        <v>926</v>
      </c>
      <c r="W2774" s="420"/>
    </row>
    <row r="2775" spans="2:23" ht="18.75" hidden="1" customHeight="1" x14ac:dyDescent="0.2">
      <c r="B2775" s="419" t="e">
        <f>IF(Tabla46[[#This Row],[Tipos de Acciones]]="","",CONCATENATE(Tabla46[[#This Row],[POA]],".",Tabla46[[#This Row],[SRS]],".",Tabla46[[#This Row],[AREA]],".",Tabla46[[#This Row],[TIPO]]))</f>
        <v>#REF!</v>
      </c>
      <c r="C2775" s="419" t="e">
        <f>IF(Tabla46[[#This Row],[Tipos de Acciones]]="","",'Formulario PPGR1'!#REF!)</f>
        <v>#REF!</v>
      </c>
      <c r="D2775" s="419" t="e">
        <f>IF(Tabla46[[#This Row],[Tipos de Acciones]]="","",'Formulario PPGR1'!#REF!)</f>
        <v>#REF!</v>
      </c>
      <c r="E2775" s="419" t="e">
        <f>IF(Tabla46[[#This Row],[Tipos de Acciones]]="","",'Formulario PPGR1'!#REF!)</f>
        <v>#REF!</v>
      </c>
      <c r="F2775" s="419" t="e">
        <f>IF(Tabla46[[#This Row],[Tipos de Acciones]]="","",'Formulario PPGR1'!#REF!)</f>
        <v>#REF!</v>
      </c>
      <c r="G2775" s="416" t="s">
        <v>936</v>
      </c>
      <c r="H2775" s="416" t="s">
        <v>2215</v>
      </c>
      <c r="I2775" s="417" t="s">
        <v>2216</v>
      </c>
      <c r="J2775" s="416" t="s">
        <v>2216</v>
      </c>
      <c r="K2775" s="418" t="s">
        <v>2217</v>
      </c>
      <c r="L2775" s="416" t="s">
        <v>469</v>
      </c>
      <c r="M2775" s="316" t="s">
        <v>2377</v>
      </c>
      <c r="N2775" s="316" t="s">
        <v>1156</v>
      </c>
      <c r="O2775" s="415" t="s">
        <v>2200</v>
      </c>
      <c r="P2775" s="318" t="s">
        <v>1156</v>
      </c>
      <c r="Q2775" s="293" t="s">
        <v>2201</v>
      </c>
      <c r="R2775" s="293">
        <v>1</v>
      </c>
      <c r="S2775" s="517">
        <v>15000</v>
      </c>
      <c r="T2775" s="520" t="e">
        <f>+[1]!Tabla46[[#This Row],[Precio Unitario]]*[1]!Tabla46[[#This Row],[Cantidad de Insumos]]</f>
        <v>#REF!</v>
      </c>
      <c r="U2775" s="414">
        <v>239601</v>
      </c>
      <c r="V2775" s="328" t="s">
        <v>926</v>
      </c>
      <c r="W2775" s="420"/>
    </row>
    <row r="2776" spans="2:23" ht="18.75" hidden="1" customHeight="1" x14ac:dyDescent="0.2">
      <c r="B2776" s="419" t="e">
        <f>IF(Tabla46[[#This Row],[Tipos de Acciones]]="","",CONCATENATE(Tabla46[[#This Row],[POA]],".",Tabla46[[#This Row],[SRS]],".",Tabla46[[#This Row],[AREA]],".",Tabla46[[#This Row],[TIPO]]))</f>
        <v>#REF!</v>
      </c>
      <c r="C2776" s="419" t="e">
        <f>IF(Tabla46[[#This Row],[Tipos de Acciones]]="","",'Formulario PPGR1'!#REF!)</f>
        <v>#REF!</v>
      </c>
      <c r="D2776" s="419" t="e">
        <f>IF(Tabla46[[#This Row],[Tipos de Acciones]]="","",'Formulario PPGR1'!#REF!)</f>
        <v>#REF!</v>
      </c>
      <c r="E2776" s="419" t="e">
        <f>IF(Tabla46[[#This Row],[Tipos de Acciones]]="","",'Formulario PPGR1'!#REF!)</f>
        <v>#REF!</v>
      </c>
      <c r="F2776" s="419" t="e">
        <f>IF(Tabla46[[#This Row],[Tipos de Acciones]]="","",'Formulario PPGR1'!#REF!)</f>
        <v>#REF!</v>
      </c>
      <c r="G2776" s="416" t="s">
        <v>936</v>
      </c>
      <c r="H2776" s="416" t="s">
        <v>2218</v>
      </c>
      <c r="I2776" s="417" t="s">
        <v>2219</v>
      </c>
      <c r="J2776" s="416" t="s">
        <v>2219</v>
      </c>
      <c r="K2776" s="418" t="s">
        <v>2220</v>
      </c>
      <c r="L2776" s="416" t="s">
        <v>469</v>
      </c>
      <c r="M2776" s="316" t="s">
        <v>2377</v>
      </c>
      <c r="N2776" s="316" t="s">
        <v>1156</v>
      </c>
      <c r="O2776" s="415" t="s">
        <v>2200</v>
      </c>
      <c r="P2776" s="318" t="s">
        <v>1156</v>
      </c>
      <c r="Q2776" s="293" t="s">
        <v>2201</v>
      </c>
      <c r="R2776" s="293">
        <v>2</v>
      </c>
      <c r="S2776" s="517">
        <v>8600</v>
      </c>
      <c r="T2776" s="520" t="e">
        <f>+[1]!Tabla46[[#This Row],[Precio Unitario]]*[1]!Tabla46[[#This Row],[Cantidad de Insumos]]</f>
        <v>#REF!</v>
      </c>
      <c r="U2776" s="414">
        <v>239601</v>
      </c>
      <c r="V2776" s="328" t="s">
        <v>926</v>
      </c>
      <c r="W2776" s="420"/>
    </row>
    <row r="2777" spans="2:23" ht="18.75" hidden="1" customHeight="1" x14ac:dyDescent="0.2">
      <c r="B2777" s="419" t="e">
        <f>IF(Tabla46[[#This Row],[Tipos de Acciones]]="","",CONCATENATE(Tabla46[[#This Row],[POA]],".",Tabla46[[#This Row],[SRS]],".",Tabla46[[#This Row],[AREA]],".",Tabla46[[#This Row],[TIPO]]))</f>
        <v>#REF!</v>
      </c>
      <c r="C2777" s="419" t="e">
        <f>IF(Tabla46[[#This Row],[Tipos de Acciones]]="","",'Formulario PPGR1'!#REF!)</f>
        <v>#REF!</v>
      </c>
      <c r="D2777" s="419" t="e">
        <f>IF(Tabla46[[#This Row],[Tipos de Acciones]]="","",'Formulario PPGR1'!#REF!)</f>
        <v>#REF!</v>
      </c>
      <c r="E2777" s="419" t="e">
        <f>IF(Tabla46[[#This Row],[Tipos de Acciones]]="","",'Formulario PPGR1'!#REF!)</f>
        <v>#REF!</v>
      </c>
      <c r="F2777" s="419" t="e">
        <f>IF(Tabla46[[#This Row],[Tipos de Acciones]]="","",'Formulario PPGR1'!#REF!)</f>
        <v>#REF!</v>
      </c>
      <c r="G2777" s="416" t="s">
        <v>936</v>
      </c>
      <c r="H2777" s="416" t="s">
        <v>2221</v>
      </c>
      <c r="I2777" s="417" t="s">
        <v>2222</v>
      </c>
      <c r="J2777" s="416" t="s">
        <v>2222</v>
      </c>
      <c r="K2777" s="418" t="s">
        <v>2223</v>
      </c>
      <c r="L2777" s="416" t="s">
        <v>469</v>
      </c>
      <c r="M2777" s="316" t="s">
        <v>2377</v>
      </c>
      <c r="N2777" s="316" t="s">
        <v>1156</v>
      </c>
      <c r="O2777" s="415" t="s">
        <v>2200</v>
      </c>
      <c r="P2777" s="318" t="s">
        <v>1156</v>
      </c>
      <c r="Q2777" s="293" t="s">
        <v>2201</v>
      </c>
      <c r="R2777" s="293">
        <v>2</v>
      </c>
      <c r="S2777" s="517">
        <v>43660</v>
      </c>
      <c r="T2777" s="520" t="e">
        <f>+[1]!Tabla46[[#This Row],[Precio Unitario]]*[1]!Tabla46[[#This Row],[Cantidad de Insumos]]</f>
        <v>#REF!</v>
      </c>
      <c r="U2777" s="414">
        <v>261901</v>
      </c>
      <c r="V2777" s="328" t="s">
        <v>926</v>
      </c>
      <c r="W2777" s="420"/>
    </row>
    <row r="2778" spans="2:23" ht="18.75" hidden="1" customHeight="1" x14ac:dyDescent="0.2">
      <c r="B2778" s="419" t="e">
        <f>IF(Tabla46[[#This Row],[Tipos de Acciones]]="","",CONCATENATE(Tabla46[[#This Row],[POA]],".",Tabla46[[#This Row],[SRS]],".",Tabla46[[#This Row],[AREA]],".",Tabla46[[#This Row],[TIPO]]))</f>
        <v>#REF!</v>
      </c>
      <c r="C2778" s="419" t="e">
        <f>IF(Tabla46[[#This Row],[Tipos de Acciones]]="","",'Formulario PPGR1'!#REF!)</f>
        <v>#REF!</v>
      </c>
      <c r="D2778" s="419" t="e">
        <f>IF(Tabla46[[#This Row],[Tipos de Acciones]]="","",'Formulario PPGR1'!#REF!)</f>
        <v>#REF!</v>
      </c>
      <c r="E2778" s="419" t="e">
        <f>IF(Tabla46[[#This Row],[Tipos de Acciones]]="","",'Formulario PPGR1'!#REF!)</f>
        <v>#REF!</v>
      </c>
      <c r="F2778" s="419" t="e">
        <f>IF(Tabla46[[#This Row],[Tipos de Acciones]]="","",'Formulario PPGR1'!#REF!)</f>
        <v>#REF!</v>
      </c>
      <c r="G2778" s="416" t="s">
        <v>936</v>
      </c>
      <c r="H2778" s="416" t="s">
        <v>2221</v>
      </c>
      <c r="I2778" s="417" t="s">
        <v>2224</v>
      </c>
      <c r="J2778" s="416" t="s">
        <v>2224</v>
      </c>
      <c r="K2778" s="418" t="s">
        <v>2225</v>
      </c>
      <c r="L2778" s="416" t="s">
        <v>469</v>
      </c>
      <c r="M2778" s="316" t="s">
        <v>2377</v>
      </c>
      <c r="N2778" s="316" t="s">
        <v>1156</v>
      </c>
      <c r="O2778" s="415" t="s">
        <v>2200</v>
      </c>
      <c r="P2778" s="318" t="s">
        <v>1156</v>
      </c>
      <c r="Q2778" s="293" t="s">
        <v>2201</v>
      </c>
      <c r="R2778" s="293">
        <v>1</v>
      </c>
      <c r="S2778" s="517">
        <v>44333.33</v>
      </c>
      <c r="T2778" s="520" t="e">
        <f>+[1]!Tabla46[[#This Row],[Precio Unitario]]*[1]!Tabla46[[#This Row],[Cantidad de Insumos]]</f>
        <v>#REF!</v>
      </c>
      <c r="U2778" s="414">
        <v>239301</v>
      </c>
      <c r="V2778" s="328" t="s">
        <v>926</v>
      </c>
      <c r="W2778" s="420"/>
    </row>
    <row r="2779" spans="2:23" ht="18.75" hidden="1" customHeight="1" x14ac:dyDescent="0.2">
      <c r="B2779" s="419" t="e">
        <f>IF(Tabla46[[#This Row],[Tipos de Acciones]]="","",CONCATENATE(Tabla46[[#This Row],[POA]],".",Tabla46[[#This Row],[SRS]],".",Tabla46[[#This Row],[AREA]],".",Tabla46[[#This Row],[TIPO]]))</f>
        <v>#REF!</v>
      </c>
      <c r="C2779" s="419" t="e">
        <f>IF(Tabla46[[#This Row],[Tipos de Acciones]]="","",'Formulario PPGR1'!#REF!)</f>
        <v>#REF!</v>
      </c>
      <c r="D2779" s="419" t="e">
        <f>IF(Tabla46[[#This Row],[Tipos de Acciones]]="","",'Formulario PPGR1'!#REF!)</f>
        <v>#REF!</v>
      </c>
      <c r="E2779" s="419" t="e">
        <f>IF(Tabla46[[#This Row],[Tipos de Acciones]]="","",'Formulario PPGR1'!#REF!)</f>
        <v>#REF!</v>
      </c>
      <c r="F2779" s="419" t="e">
        <f>IF(Tabla46[[#This Row],[Tipos de Acciones]]="","",'Formulario PPGR1'!#REF!)</f>
        <v>#REF!</v>
      </c>
      <c r="G2779" s="416" t="s">
        <v>936</v>
      </c>
      <c r="H2779" s="416" t="s">
        <v>2221</v>
      </c>
      <c r="I2779" s="417" t="s">
        <v>2222</v>
      </c>
      <c r="J2779" s="416" t="s">
        <v>2222</v>
      </c>
      <c r="K2779" s="418" t="s">
        <v>2226</v>
      </c>
      <c r="L2779" s="416" t="s">
        <v>469</v>
      </c>
      <c r="M2779" s="316" t="s">
        <v>2377</v>
      </c>
      <c r="N2779" s="316" t="s">
        <v>1156</v>
      </c>
      <c r="O2779" s="415" t="s">
        <v>2200</v>
      </c>
      <c r="P2779" s="318" t="s">
        <v>1156</v>
      </c>
      <c r="Q2779" s="293" t="s">
        <v>2201</v>
      </c>
      <c r="R2779" s="293">
        <v>1</v>
      </c>
      <c r="S2779" s="517">
        <v>104465.4</v>
      </c>
      <c r="T2779" s="520" t="e">
        <f>+[1]!Tabla46[[#This Row],[Precio Unitario]]*[1]!Tabla46[[#This Row],[Cantidad de Insumos]]</f>
        <v>#REF!</v>
      </c>
      <c r="U2779" s="414">
        <v>261901</v>
      </c>
      <c r="V2779" s="328" t="s">
        <v>926</v>
      </c>
      <c r="W2779" s="420"/>
    </row>
    <row r="2780" spans="2:23" ht="18.75" hidden="1" customHeight="1" x14ac:dyDescent="0.2">
      <c r="B2780" s="419" t="e">
        <f>IF(Tabla46[[#This Row],[Tipos de Acciones]]="","",CONCATENATE(Tabla46[[#This Row],[POA]],".",Tabla46[[#This Row],[SRS]],".",Tabla46[[#This Row],[AREA]],".",Tabla46[[#This Row],[TIPO]]))</f>
        <v>#REF!</v>
      </c>
      <c r="C2780" s="419" t="e">
        <f>IF(Tabla46[[#This Row],[Tipos de Acciones]]="","",'Formulario PPGR1'!#REF!)</f>
        <v>#REF!</v>
      </c>
      <c r="D2780" s="419" t="e">
        <f>IF(Tabla46[[#This Row],[Tipos de Acciones]]="","",'Formulario PPGR1'!#REF!)</f>
        <v>#REF!</v>
      </c>
      <c r="E2780" s="419" t="e">
        <f>IF(Tabla46[[#This Row],[Tipos de Acciones]]="","",'Formulario PPGR1'!#REF!)</f>
        <v>#REF!</v>
      </c>
      <c r="F2780" s="419" t="e">
        <f>IF(Tabla46[[#This Row],[Tipos de Acciones]]="","",'Formulario PPGR1'!#REF!)</f>
        <v>#REF!</v>
      </c>
      <c r="G2780" s="416" t="s">
        <v>936</v>
      </c>
      <c r="H2780" s="416" t="s">
        <v>2221</v>
      </c>
      <c r="I2780" s="417" t="s">
        <v>2227</v>
      </c>
      <c r="J2780" s="416" t="s">
        <v>2227</v>
      </c>
      <c r="K2780" s="418" t="s">
        <v>2228</v>
      </c>
      <c r="L2780" s="416" t="s">
        <v>469</v>
      </c>
      <c r="M2780" s="316" t="s">
        <v>2377</v>
      </c>
      <c r="N2780" s="316" t="s">
        <v>1156</v>
      </c>
      <c r="O2780" s="415" t="s">
        <v>2200</v>
      </c>
      <c r="P2780" s="318" t="s">
        <v>1156</v>
      </c>
      <c r="Q2780" s="293" t="s">
        <v>2201</v>
      </c>
      <c r="R2780" s="293">
        <v>1</v>
      </c>
      <c r="S2780" s="517">
        <v>12836.04</v>
      </c>
      <c r="T2780" s="520" t="e">
        <f>+[1]!Tabla46[[#This Row],[Precio Unitario]]*[1]!Tabla46[[#This Row],[Cantidad de Insumos]]</f>
        <v>#REF!</v>
      </c>
      <c r="U2780" s="414">
        <v>239301</v>
      </c>
      <c r="V2780" s="328" t="s">
        <v>926</v>
      </c>
      <c r="W2780" s="420"/>
    </row>
    <row r="2781" spans="2:23" ht="18.75" hidden="1" customHeight="1" x14ac:dyDescent="0.2">
      <c r="B2781" s="419" t="e">
        <f>IF(Tabla46[[#This Row],[Tipos de Acciones]]="","",CONCATENATE(Tabla46[[#This Row],[POA]],".",Tabla46[[#This Row],[SRS]],".",Tabla46[[#This Row],[AREA]],".",Tabla46[[#This Row],[TIPO]]))</f>
        <v>#REF!</v>
      </c>
      <c r="C2781" s="419" t="e">
        <f>IF(Tabla46[[#This Row],[Tipos de Acciones]]="","",'Formulario PPGR1'!#REF!)</f>
        <v>#REF!</v>
      </c>
      <c r="D2781" s="419" t="e">
        <f>IF(Tabla46[[#This Row],[Tipos de Acciones]]="","",'Formulario PPGR1'!#REF!)</f>
        <v>#REF!</v>
      </c>
      <c r="E2781" s="419" t="e">
        <f>IF(Tabla46[[#This Row],[Tipos de Acciones]]="","",'Formulario PPGR1'!#REF!)</f>
        <v>#REF!</v>
      </c>
      <c r="F2781" s="419" t="e">
        <f>IF(Tabla46[[#This Row],[Tipos de Acciones]]="","",'Formulario PPGR1'!#REF!)</f>
        <v>#REF!</v>
      </c>
      <c r="G2781" s="416" t="s">
        <v>936</v>
      </c>
      <c r="H2781" s="416" t="s">
        <v>2221</v>
      </c>
      <c r="I2781" s="417" t="s">
        <v>2229</v>
      </c>
      <c r="J2781" s="416" t="s">
        <v>2229</v>
      </c>
      <c r="K2781" s="418" t="s">
        <v>2230</v>
      </c>
      <c r="L2781" s="416" t="s">
        <v>469</v>
      </c>
      <c r="M2781" s="316" t="s">
        <v>2377</v>
      </c>
      <c r="N2781" s="316" t="s">
        <v>1156</v>
      </c>
      <c r="O2781" s="415" t="s">
        <v>2200</v>
      </c>
      <c r="P2781" s="318" t="s">
        <v>1156</v>
      </c>
      <c r="Q2781" s="293" t="s">
        <v>2201</v>
      </c>
      <c r="R2781" s="293">
        <v>1</v>
      </c>
      <c r="S2781" s="517">
        <v>180000</v>
      </c>
      <c r="T2781" s="520" t="e">
        <f>+[1]!Tabla46[[#This Row],[Precio Unitario]]*[1]!Tabla46[[#This Row],[Cantidad de Insumos]]</f>
        <v>#REF!</v>
      </c>
      <c r="U2781" s="414">
        <v>239301</v>
      </c>
      <c r="V2781" s="328" t="s">
        <v>926</v>
      </c>
      <c r="W2781" s="420"/>
    </row>
    <row r="2782" spans="2:23" ht="18.75" hidden="1" customHeight="1" x14ac:dyDescent="0.2">
      <c r="B2782" s="419" t="e">
        <f>IF(Tabla46[[#This Row],[Tipos de Acciones]]="","",CONCATENATE(Tabla46[[#This Row],[POA]],".",Tabla46[[#This Row],[SRS]],".",Tabla46[[#This Row],[AREA]],".",Tabla46[[#This Row],[TIPO]]))</f>
        <v>#REF!</v>
      </c>
      <c r="C2782" s="419" t="e">
        <f>IF(Tabla46[[#This Row],[Tipos de Acciones]]="","",'Formulario PPGR1'!#REF!)</f>
        <v>#REF!</v>
      </c>
      <c r="D2782" s="419" t="e">
        <f>IF(Tabla46[[#This Row],[Tipos de Acciones]]="","",'Formulario PPGR1'!#REF!)</f>
        <v>#REF!</v>
      </c>
      <c r="E2782" s="419" t="e">
        <f>IF(Tabla46[[#This Row],[Tipos de Acciones]]="","",'Formulario PPGR1'!#REF!)</f>
        <v>#REF!</v>
      </c>
      <c r="F2782" s="419" t="e">
        <f>IF(Tabla46[[#This Row],[Tipos de Acciones]]="","",'Formulario PPGR1'!#REF!)</f>
        <v>#REF!</v>
      </c>
      <c r="G2782" s="416" t="s">
        <v>936</v>
      </c>
      <c r="H2782" s="416" t="s">
        <v>2221</v>
      </c>
      <c r="I2782" s="417" t="s">
        <v>2231</v>
      </c>
      <c r="J2782" s="416" t="s">
        <v>2231</v>
      </c>
      <c r="K2782" s="418" t="s">
        <v>2232</v>
      </c>
      <c r="L2782" s="416" t="s">
        <v>469</v>
      </c>
      <c r="M2782" s="316" t="s">
        <v>2377</v>
      </c>
      <c r="N2782" s="316" t="s">
        <v>1156</v>
      </c>
      <c r="O2782" s="415" t="s">
        <v>2200</v>
      </c>
      <c r="P2782" s="318" t="s">
        <v>1156</v>
      </c>
      <c r="Q2782" s="293" t="s">
        <v>2201</v>
      </c>
      <c r="R2782" s="293">
        <v>2</v>
      </c>
      <c r="S2782" s="517">
        <v>32099.97</v>
      </c>
      <c r="T2782" s="520" t="e">
        <f>+[1]!Tabla46[[#This Row],[Precio Unitario]]*[1]!Tabla46[[#This Row],[Cantidad de Insumos]]</f>
        <v>#REF!</v>
      </c>
      <c r="U2782" s="414">
        <v>239301</v>
      </c>
      <c r="V2782" s="328" t="s">
        <v>926</v>
      </c>
      <c r="W2782" s="420"/>
    </row>
    <row r="2783" spans="2:23" ht="18.75" hidden="1" customHeight="1" x14ac:dyDescent="0.2">
      <c r="B2783" s="419" t="e">
        <f>IF(Tabla46[[#This Row],[Tipos de Acciones]]="","",CONCATENATE(Tabla46[[#This Row],[POA]],".",Tabla46[[#This Row],[SRS]],".",Tabla46[[#This Row],[AREA]],".",Tabla46[[#This Row],[TIPO]]))</f>
        <v>#REF!</v>
      </c>
      <c r="C2783" s="419" t="e">
        <f>IF(Tabla46[[#This Row],[Tipos de Acciones]]="","",'Formulario PPGR1'!#REF!)</f>
        <v>#REF!</v>
      </c>
      <c r="D2783" s="419" t="e">
        <f>IF(Tabla46[[#This Row],[Tipos de Acciones]]="","",'Formulario PPGR1'!#REF!)</f>
        <v>#REF!</v>
      </c>
      <c r="E2783" s="419" t="e">
        <f>IF(Tabla46[[#This Row],[Tipos de Acciones]]="","",'Formulario PPGR1'!#REF!)</f>
        <v>#REF!</v>
      </c>
      <c r="F2783" s="419" t="e">
        <f>IF(Tabla46[[#This Row],[Tipos de Acciones]]="","",'Formulario PPGR1'!#REF!)</f>
        <v>#REF!</v>
      </c>
      <c r="G2783" s="416" t="s">
        <v>936</v>
      </c>
      <c r="H2783" s="416" t="s">
        <v>2221</v>
      </c>
      <c r="I2783" s="417" t="s">
        <v>2233</v>
      </c>
      <c r="J2783" s="416" t="s">
        <v>2234</v>
      </c>
      <c r="K2783" s="418" t="s">
        <v>2235</v>
      </c>
      <c r="L2783" s="416" t="s">
        <v>469</v>
      </c>
      <c r="M2783" s="316" t="s">
        <v>2377</v>
      </c>
      <c r="N2783" s="316" t="s">
        <v>1156</v>
      </c>
      <c r="O2783" s="415" t="s">
        <v>2200</v>
      </c>
      <c r="P2783" s="318" t="s">
        <v>1156</v>
      </c>
      <c r="Q2783" s="293" t="s">
        <v>2201</v>
      </c>
      <c r="R2783" s="293">
        <v>1</v>
      </c>
      <c r="S2783" s="517">
        <v>8270</v>
      </c>
      <c r="T2783" s="520" t="e">
        <f>+[1]!Tabla46[[#This Row],[Precio Unitario]]*[1]!Tabla46[[#This Row],[Cantidad de Insumos]]</f>
        <v>#REF!</v>
      </c>
      <c r="U2783" s="414">
        <v>239301</v>
      </c>
      <c r="V2783" s="328" t="s">
        <v>926</v>
      </c>
      <c r="W2783" s="420"/>
    </row>
    <row r="2784" spans="2:23" ht="18.75" hidden="1" customHeight="1" x14ac:dyDescent="0.2">
      <c r="B2784" s="419" t="e">
        <f>IF(Tabla46[[#This Row],[Tipos de Acciones]]="","",CONCATENATE(Tabla46[[#This Row],[POA]],".",Tabla46[[#This Row],[SRS]],".",Tabla46[[#This Row],[AREA]],".",Tabla46[[#This Row],[TIPO]]))</f>
        <v>#REF!</v>
      </c>
      <c r="C2784" s="419" t="e">
        <f>IF(Tabla46[[#This Row],[Tipos de Acciones]]="","",'Formulario PPGR1'!#REF!)</f>
        <v>#REF!</v>
      </c>
      <c r="D2784" s="419" t="e">
        <f>IF(Tabla46[[#This Row],[Tipos de Acciones]]="","",'Formulario PPGR1'!#REF!)</f>
        <v>#REF!</v>
      </c>
      <c r="E2784" s="419" t="e">
        <f>IF(Tabla46[[#This Row],[Tipos de Acciones]]="","",'Formulario PPGR1'!#REF!)</f>
        <v>#REF!</v>
      </c>
      <c r="F2784" s="419" t="e">
        <f>IF(Tabla46[[#This Row],[Tipos de Acciones]]="","",'Formulario PPGR1'!#REF!)</f>
        <v>#REF!</v>
      </c>
      <c r="G2784" s="416" t="s">
        <v>936</v>
      </c>
      <c r="H2784" s="416" t="s">
        <v>2221</v>
      </c>
      <c r="I2784" s="417" t="s">
        <v>2236</v>
      </c>
      <c r="J2784" s="416" t="s">
        <v>2236</v>
      </c>
      <c r="K2784" s="418" t="s">
        <v>2237</v>
      </c>
      <c r="L2784" s="416" t="s">
        <v>469</v>
      </c>
      <c r="M2784" s="316" t="s">
        <v>2377</v>
      </c>
      <c r="N2784" s="316" t="s">
        <v>1156</v>
      </c>
      <c r="O2784" s="415" t="s">
        <v>2200</v>
      </c>
      <c r="P2784" s="318" t="s">
        <v>1156</v>
      </c>
      <c r="Q2784" s="293" t="s">
        <v>2201</v>
      </c>
      <c r="R2784" s="293">
        <v>2</v>
      </c>
      <c r="S2784" s="517">
        <v>15733.33</v>
      </c>
      <c r="T2784" s="520" t="e">
        <f>+[1]!Tabla46[[#This Row],[Precio Unitario]]*[1]!Tabla46[[#This Row],[Cantidad de Insumos]]</f>
        <v>#REF!</v>
      </c>
      <c r="U2784" s="414">
        <v>239301</v>
      </c>
      <c r="V2784" s="328" t="s">
        <v>926</v>
      </c>
      <c r="W2784" s="420"/>
    </row>
    <row r="2785" spans="2:23" ht="18.75" hidden="1" customHeight="1" x14ac:dyDescent="0.2">
      <c r="B2785" s="419" t="e">
        <f>IF(Tabla46[[#This Row],[Tipos de Acciones]]="","",CONCATENATE(Tabla46[[#This Row],[POA]],".",Tabla46[[#This Row],[SRS]],".",Tabla46[[#This Row],[AREA]],".",Tabla46[[#This Row],[TIPO]]))</f>
        <v>#REF!</v>
      </c>
      <c r="C2785" s="419" t="e">
        <f>IF(Tabla46[[#This Row],[Tipos de Acciones]]="","",'Formulario PPGR1'!#REF!)</f>
        <v>#REF!</v>
      </c>
      <c r="D2785" s="419" t="e">
        <f>IF(Tabla46[[#This Row],[Tipos de Acciones]]="","",'Formulario PPGR1'!#REF!)</f>
        <v>#REF!</v>
      </c>
      <c r="E2785" s="419" t="e">
        <f>IF(Tabla46[[#This Row],[Tipos de Acciones]]="","",'Formulario PPGR1'!#REF!)</f>
        <v>#REF!</v>
      </c>
      <c r="F2785" s="419" t="e">
        <f>IF(Tabla46[[#This Row],[Tipos de Acciones]]="","",'Formulario PPGR1'!#REF!)</f>
        <v>#REF!</v>
      </c>
      <c r="G2785" s="416" t="s">
        <v>936</v>
      </c>
      <c r="H2785" s="416" t="s">
        <v>2221</v>
      </c>
      <c r="I2785" s="417" t="s">
        <v>2236</v>
      </c>
      <c r="J2785" s="416" t="s">
        <v>2236</v>
      </c>
      <c r="K2785" s="418" t="s">
        <v>2238</v>
      </c>
      <c r="L2785" s="416" t="s">
        <v>469</v>
      </c>
      <c r="M2785" s="316" t="s">
        <v>2377</v>
      </c>
      <c r="N2785" s="316" t="s">
        <v>1156</v>
      </c>
      <c r="O2785" s="415" t="s">
        <v>2200</v>
      </c>
      <c r="P2785" s="318" t="s">
        <v>1156</v>
      </c>
      <c r="Q2785" s="293" t="s">
        <v>2201</v>
      </c>
      <c r="R2785" s="293">
        <v>2</v>
      </c>
      <c r="S2785" s="517">
        <v>4500</v>
      </c>
      <c r="T2785" s="520" t="e">
        <f>+[1]!Tabla46[[#This Row],[Precio Unitario]]*[1]!Tabla46[[#This Row],[Cantidad de Insumos]]</f>
        <v>#REF!</v>
      </c>
      <c r="U2785" s="414">
        <v>239301</v>
      </c>
      <c r="V2785" s="328" t="s">
        <v>926</v>
      </c>
      <c r="W2785" s="420"/>
    </row>
    <row r="2786" spans="2:23" ht="18.75" hidden="1" customHeight="1" x14ac:dyDescent="0.2">
      <c r="B2786" s="419" t="e">
        <f>IF(Tabla46[[#This Row],[Tipos de Acciones]]="","",CONCATENATE(Tabla46[[#This Row],[POA]],".",Tabla46[[#This Row],[SRS]],".",Tabla46[[#This Row],[AREA]],".",Tabla46[[#This Row],[TIPO]]))</f>
        <v>#REF!</v>
      </c>
      <c r="C2786" s="419" t="e">
        <f>IF(Tabla46[[#This Row],[Tipos de Acciones]]="","",'Formulario PPGR1'!#REF!)</f>
        <v>#REF!</v>
      </c>
      <c r="D2786" s="419" t="e">
        <f>IF(Tabla46[[#This Row],[Tipos de Acciones]]="","",'Formulario PPGR1'!#REF!)</f>
        <v>#REF!</v>
      </c>
      <c r="E2786" s="419" t="e">
        <f>IF(Tabla46[[#This Row],[Tipos de Acciones]]="","",'Formulario PPGR1'!#REF!)</f>
        <v>#REF!</v>
      </c>
      <c r="F2786" s="419" t="e">
        <f>IF(Tabla46[[#This Row],[Tipos de Acciones]]="","",'Formulario PPGR1'!#REF!)</f>
        <v>#REF!</v>
      </c>
      <c r="G2786" s="416" t="s">
        <v>936</v>
      </c>
      <c r="H2786" s="416" t="s">
        <v>2221</v>
      </c>
      <c r="I2786" s="417" t="s">
        <v>2236</v>
      </c>
      <c r="J2786" s="416" t="s">
        <v>2236</v>
      </c>
      <c r="K2786" s="418" t="s">
        <v>2239</v>
      </c>
      <c r="L2786" s="416" t="s">
        <v>469</v>
      </c>
      <c r="M2786" s="316" t="s">
        <v>2377</v>
      </c>
      <c r="N2786" s="316" t="s">
        <v>1156</v>
      </c>
      <c r="O2786" s="415" t="s">
        <v>2200</v>
      </c>
      <c r="P2786" s="318" t="s">
        <v>1156</v>
      </c>
      <c r="Q2786" s="293" t="s">
        <v>2201</v>
      </c>
      <c r="R2786" s="293">
        <v>2</v>
      </c>
      <c r="S2786" s="517">
        <v>15733.33</v>
      </c>
      <c r="T2786" s="520" t="e">
        <f>+[1]!Tabla46[[#This Row],[Precio Unitario]]*[1]!Tabla46[[#This Row],[Cantidad de Insumos]]</f>
        <v>#REF!</v>
      </c>
      <c r="U2786" s="414">
        <v>239301</v>
      </c>
      <c r="V2786" s="328" t="s">
        <v>926</v>
      </c>
      <c r="W2786" s="420"/>
    </row>
    <row r="2787" spans="2:23" ht="18.75" hidden="1" customHeight="1" x14ac:dyDescent="0.2">
      <c r="B2787" s="419" t="e">
        <f>IF(Tabla46[[#This Row],[Tipos de Acciones]]="","",CONCATENATE(Tabla46[[#This Row],[POA]],".",Tabla46[[#This Row],[SRS]],".",Tabla46[[#This Row],[AREA]],".",Tabla46[[#This Row],[TIPO]]))</f>
        <v>#REF!</v>
      </c>
      <c r="C2787" s="419" t="e">
        <f>IF(Tabla46[[#This Row],[Tipos de Acciones]]="","",'Formulario PPGR1'!#REF!)</f>
        <v>#REF!</v>
      </c>
      <c r="D2787" s="419" t="e">
        <f>IF(Tabla46[[#This Row],[Tipos de Acciones]]="","",'Formulario PPGR1'!#REF!)</f>
        <v>#REF!</v>
      </c>
      <c r="E2787" s="419" t="e">
        <f>IF(Tabla46[[#This Row],[Tipos de Acciones]]="","",'Formulario PPGR1'!#REF!)</f>
        <v>#REF!</v>
      </c>
      <c r="F2787" s="419" t="e">
        <f>IF(Tabla46[[#This Row],[Tipos de Acciones]]="","",'Formulario PPGR1'!#REF!)</f>
        <v>#REF!</v>
      </c>
      <c r="G2787" s="416" t="s">
        <v>936</v>
      </c>
      <c r="H2787" s="416" t="s">
        <v>2221</v>
      </c>
      <c r="I2787" s="417" t="s">
        <v>2236</v>
      </c>
      <c r="J2787" s="416" t="s">
        <v>2236</v>
      </c>
      <c r="K2787" s="418" t="s">
        <v>2240</v>
      </c>
      <c r="L2787" s="416" t="s">
        <v>469</v>
      </c>
      <c r="M2787" s="316" t="s">
        <v>2377</v>
      </c>
      <c r="N2787" s="316" t="s">
        <v>1156</v>
      </c>
      <c r="O2787" s="415" t="s">
        <v>2200</v>
      </c>
      <c r="P2787" s="318" t="s">
        <v>1156</v>
      </c>
      <c r="Q2787" s="293" t="s">
        <v>2201</v>
      </c>
      <c r="R2787" s="293">
        <v>2</v>
      </c>
      <c r="S2787" s="517">
        <v>4500</v>
      </c>
      <c r="T2787" s="520" t="e">
        <f>+[1]!Tabla46[[#This Row],[Precio Unitario]]*[1]!Tabla46[[#This Row],[Cantidad de Insumos]]</f>
        <v>#REF!</v>
      </c>
      <c r="U2787" s="414">
        <v>239301</v>
      </c>
      <c r="V2787" s="328" t="s">
        <v>926</v>
      </c>
      <c r="W2787" s="420"/>
    </row>
    <row r="2788" spans="2:23" ht="18.75" hidden="1" customHeight="1" x14ac:dyDescent="0.2">
      <c r="B2788" s="419" t="e">
        <f>IF(Tabla46[[#This Row],[Tipos de Acciones]]="","",CONCATENATE(Tabla46[[#This Row],[POA]],".",Tabla46[[#This Row],[SRS]],".",Tabla46[[#This Row],[AREA]],".",Tabla46[[#This Row],[TIPO]]))</f>
        <v>#REF!</v>
      </c>
      <c r="C2788" s="419" t="e">
        <f>IF(Tabla46[[#This Row],[Tipos de Acciones]]="","",'Formulario PPGR1'!#REF!)</f>
        <v>#REF!</v>
      </c>
      <c r="D2788" s="419" t="e">
        <f>IF(Tabla46[[#This Row],[Tipos de Acciones]]="","",'Formulario PPGR1'!#REF!)</f>
        <v>#REF!</v>
      </c>
      <c r="E2788" s="419" t="e">
        <f>IF(Tabla46[[#This Row],[Tipos de Acciones]]="","",'Formulario PPGR1'!#REF!)</f>
        <v>#REF!</v>
      </c>
      <c r="F2788" s="419" t="e">
        <f>IF(Tabla46[[#This Row],[Tipos de Acciones]]="","",'Formulario PPGR1'!#REF!)</f>
        <v>#REF!</v>
      </c>
      <c r="G2788" s="416" t="s">
        <v>936</v>
      </c>
      <c r="H2788" s="416" t="s">
        <v>2221</v>
      </c>
      <c r="I2788" s="417" t="s">
        <v>2241</v>
      </c>
      <c r="J2788" s="416" t="s">
        <v>2241</v>
      </c>
      <c r="K2788" s="418" t="s">
        <v>2242</v>
      </c>
      <c r="L2788" s="416" t="s">
        <v>469</v>
      </c>
      <c r="M2788" s="316" t="s">
        <v>2377</v>
      </c>
      <c r="N2788" s="316" t="s">
        <v>1156</v>
      </c>
      <c r="O2788" s="415" t="s">
        <v>2200</v>
      </c>
      <c r="P2788" s="318" t="s">
        <v>1156</v>
      </c>
      <c r="Q2788" s="293" t="s">
        <v>2201</v>
      </c>
      <c r="R2788" s="293">
        <v>2</v>
      </c>
      <c r="S2788" s="517">
        <v>980</v>
      </c>
      <c r="T2788" s="520" t="e">
        <f>+[1]!Tabla46[[#This Row],[Precio Unitario]]*[1]!Tabla46[[#This Row],[Cantidad de Insumos]]</f>
        <v>#REF!</v>
      </c>
      <c r="U2788" s="414">
        <v>239301</v>
      </c>
      <c r="V2788" s="328" t="s">
        <v>926</v>
      </c>
      <c r="W2788" s="420"/>
    </row>
    <row r="2789" spans="2:23" ht="18.75" hidden="1" customHeight="1" x14ac:dyDescent="0.2">
      <c r="B2789" s="419" t="e">
        <f>IF(Tabla46[[#This Row],[Tipos de Acciones]]="","",CONCATENATE(Tabla46[[#This Row],[POA]],".",Tabla46[[#This Row],[SRS]],".",Tabla46[[#This Row],[AREA]],".",Tabla46[[#This Row],[TIPO]]))</f>
        <v>#REF!</v>
      </c>
      <c r="C2789" s="419" t="e">
        <f>IF(Tabla46[[#This Row],[Tipos de Acciones]]="","",'Formulario PPGR1'!#REF!)</f>
        <v>#REF!</v>
      </c>
      <c r="D2789" s="419" t="e">
        <f>IF(Tabla46[[#This Row],[Tipos de Acciones]]="","",'Formulario PPGR1'!#REF!)</f>
        <v>#REF!</v>
      </c>
      <c r="E2789" s="419" t="e">
        <f>IF(Tabla46[[#This Row],[Tipos de Acciones]]="","",'Formulario PPGR1'!#REF!)</f>
        <v>#REF!</v>
      </c>
      <c r="F2789" s="419" t="e">
        <f>IF(Tabla46[[#This Row],[Tipos de Acciones]]="","",'Formulario PPGR1'!#REF!)</f>
        <v>#REF!</v>
      </c>
      <c r="G2789" s="416" t="s">
        <v>936</v>
      </c>
      <c r="H2789" s="416" t="s">
        <v>2221</v>
      </c>
      <c r="I2789" s="417" t="s">
        <v>2241</v>
      </c>
      <c r="J2789" s="416" t="s">
        <v>2241</v>
      </c>
      <c r="K2789" s="418" t="s">
        <v>2243</v>
      </c>
      <c r="L2789" s="416" t="s">
        <v>469</v>
      </c>
      <c r="M2789" s="316" t="s">
        <v>2377</v>
      </c>
      <c r="N2789" s="316" t="s">
        <v>1156</v>
      </c>
      <c r="O2789" s="415" t="s">
        <v>2200</v>
      </c>
      <c r="P2789" s="318" t="s">
        <v>1156</v>
      </c>
      <c r="Q2789" s="293" t="s">
        <v>2201</v>
      </c>
      <c r="R2789" s="293">
        <v>2</v>
      </c>
      <c r="S2789" s="517">
        <v>3520</v>
      </c>
      <c r="T2789" s="520" t="e">
        <f>+[1]!Tabla46[[#This Row],[Precio Unitario]]*[1]!Tabla46[[#This Row],[Cantidad de Insumos]]</f>
        <v>#REF!</v>
      </c>
      <c r="U2789" s="414">
        <v>239301</v>
      </c>
      <c r="V2789" s="328" t="s">
        <v>926</v>
      </c>
      <c r="W2789" s="420"/>
    </row>
    <row r="2790" spans="2:23" ht="18.75" hidden="1" customHeight="1" x14ac:dyDescent="0.2">
      <c r="B2790" s="419" t="e">
        <f>IF(Tabla46[[#This Row],[Tipos de Acciones]]="","",CONCATENATE(Tabla46[[#This Row],[POA]],".",Tabla46[[#This Row],[SRS]],".",Tabla46[[#This Row],[AREA]],".",Tabla46[[#This Row],[TIPO]]))</f>
        <v>#REF!</v>
      </c>
      <c r="C2790" s="419" t="e">
        <f>IF(Tabla46[[#This Row],[Tipos de Acciones]]="","",'Formulario PPGR1'!#REF!)</f>
        <v>#REF!</v>
      </c>
      <c r="D2790" s="419" t="e">
        <f>IF(Tabla46[[#This Row],[Tipos de Acciones]]="","",'Formulario PPGR1'!#REF!)</f>
        <v>#REF!</v>
      </c>
      <c r="E2790" s="419" t="e">
        <f>IF(Tabla46[[#This Row],[Tipos de Acciones]]="","",'Formulario PPGR1'!#REF!)</f>
        <v>#REF!</v>
      </c>
      <c r="F2790" s="419" t="e">
        <f>IF(Tabla46[[#This Row],[Tipos de Acciones]]="","",'Formulario PPGR1'!#REF!)</f>
        <v>#REF!</v>
      </c>
      <c r="G2790" s="416" t="s">
        <v>936</v>
      </c>
      <c r="H2790" s="416" t="s">
        <v>2221</v>
      </c>
      <c r="I2790" s="417" t="s">
        <v>2244</v>
      </c>
      <c r="J2790" s="416" t="s">
        <v>2244</v>
      </c>
      <c r="K2790" s="418" t="s">
        <v>2245</v>
      </c>
      <c r="L2790" s="416" t="s">
        <v>469</v>
      </c>
      <c r="M2790" s="316" t="s">
        <v>2377</v>
      </c>
      <c r="N2790" s="316" t="s">
        <v>1156</v>
      </c>
      <c r="O2790" s="415" t="s">
        <v>2200</v>
      </c>
      <c r="P2790" s="318" t="s">
        <v>1156</v>
      </c>
      <c r="Q2790" s="293" t="s">
        <v>2201</v>
      </c>
      <c r="R2790" s="293">
        <v>1</v>
      </c>
      <c r="S2790" s="517">
        <v>14666.65</v>
      </c>
      <c r="T2790" s="520" t="e">
        <f>+[1]!Tabla46[[#This Row],[Precio Unitario]]*[1]!Tabla46[[#This Row],[Cantidad de Insumos]]</f>
        <v>#REF!</v>
      </c>
      <c r="U2790" s="414">
        <v>239601</v>
      </c>
      <c r="V2790" s="328" t="s">
        <v>926</v>
      </c>
      <c r="W2790" s="420"/>
    </row>
    <row r="2791" spans="2:23" ht="18.75" customHeight="1" x14ac:dyDescent="0.2">
      <c r="B2791" s="419" t="e">
        <f>IF(Tabla46[[#This Row],[Tipos de Acciones]]="","",CONCATENATE(Tabla46[[#This Row],[POA]],".",Tabla46[[#This Row],[SRS]],".",Tabla46[[#This Row],[AREA]],".",Tabla46[[#This Row],[TIPO]]))</f>
        <v>#REF!</v>
      </c>
      <c r="C2791" s="419" t="e">
        <f>IF(Tabla46[[#This Row],[Tipos de Acciones]]="","",'Formulario PPGR1'!#REF!)</f>
        <v>#REF!</v>
      </c>
      <c r="D2791" s="419" t="e">
        <f>IF(Tabla46[[#This Row],[Tipos de Acciones]]="","",'Formulario PPGR1'!#REF!)</f>
        <v>#REF!</v>
      </c>
      <c r="E2791" s="419" t="e">
        <f>IF(Tabla46[[#This Row],[Tipos de Acciones]]="","",'Formulario PPGR1'!#REF!)</f>
        <v>#REF!</v>
      </c>
      <c r="F2791" s="419" t="e">
        <f>IF(Tabla46[[#This Row],[Tipos de Acciones]]="","",'Formulario PPGR1'!#REF!)</f>
        <v>#REF!</v>
      </c>
      <c r="G2791" s="416" t="s">
        <v>936</v>
      </c>
      <c r="H2791" s="416" t="s">
        <v>2221</v>
      </c>
      <c r="I2791" s="417" t="s">
        <v>2246</v>
      </c>
      <c r="J2791" s="416" t="s">
        <v>2246</v>
      </c>
      <c r="K2791" s="418" t="s">
        <v>2247</v>
      </c>
      <c r="L2791" s="416" t="s">
        <v>469</v>
      </c>
      <c r="M2791" s="316" t="s">
        <v>2377</v>
      </c>
      <c r="N2791" s="316" t="s">
        <v>1156</v>
      </c>
      <c r="O2791" s="415" t="s">
        <v>2200</v>
      </c>
      <c r="P2791" s="318" t="s">
        <v>1156</v>
      </c>
      <c r="Q2791" s="293" t="s">
        <v>2201</v>
      </c>
      <c r="R2791" s="293">
        <v>1</v>
      </c>
      <c r="S2791" s="517">
        <v>257712</v>
      </c>
      <c r="T2791" s="520" t="e">
        <f>+[1]!Tabla46[[#This Row],[Precio Unitario]]*[1]!Tabla46[[#This Row],[Cantidad de Insumos]]</f>
        <v>#REF!</v>
      </c>
      <c r="U2791" s="414">
        <v>263101</v>
      </c>
      <c r="V2791" s="328" t="s">
        <v>926</v>
      </c>
      <c r="W2791" s="420"/>
    </row>
    <row r="2792" spans="2:23" ht="18.75" hidden="1" customHeight="1" x14ac:dyDescent="0.2">
      <c r="B2792" s="419" t="e">
        <f>IF(Tabla46[[#This Row],[Tipos de Acciones]]="","",CONCATENATE(Tabla46[[#This Row],[POA]],".",Tabla46[[#This Row],[SRS]],".",Tabla46[[#This Row],[AREA]],".",Tabla46[[#This Row],[TIPO]]))</f>
        <v>#REF!</v>
      </c>
      <c r="C2792" s="419" t="e">
        <f>IF(Tabla46[[#This Row],[Tipos de Acciones]]="","",'Formulario PPGR1'!#REF!)</f>
        <v>#REF!</v>
      </c>
      <c r="D2792" s="419" t="e">
        <f>IF(Tabla46[[#This Row],[Tipos de Acciones]]="","",'Formulario PPGR1'!#REF!)</f>
        <v>#REF!</v>
      </c>
      <c r="E2792" s="419" t="e">
        <f>IF(Tabla46[[#This Row],[Tipos de Acciones]]="","",'Formulario PPGR1'!#REF!)</f>
        <v>#REF!</v>
      </c>
      <c r="F2792" s="419" t="e">
        <f>IF(Tabla46[[#This Row],[Tipos de Acciones]]="","",'Formulario PPGR1'!#REF!)</f>
        <v>#REF!</v>
      </c>
      <c r="G2792" s="416" t="s">
        <v>936</v>
      </c>
      <c r="H2792" s="416" t="s">
        <v>2209</v>
      </c>
      <c r="I2792" s="417" t="s">
        <v>2200</v>
      </c>
      <c r="J2792" s="416" t="s">
        <v>2248</v>
      </c>
      <c r="K2792" s="418" t="s">
        <v>2248</v>
      </c>
      <c r="L2792" s="416" t="s">
        <v>469</v>
      </c>
      <c r="M2792" s="316" t="s">
        <v>2377</v>
      </c>
      <c r="N2792" s="316" t="s">
        <v>1156</v>
      </c>
      <c r="O2792" s="415" t="s">
        <v>2200</v>
      </c>
      <c r="P2792" s="318" t="s">
        <v>1156</v>
      </c>
      <c r="Q2792" s="293" t="s">
        <v>2201</v>
      </c>
      <c r="R2792" s="293">
        <v>1</v>
      </c>
      <c r="S2792" s="517">
        <v>30000</v>
      </c>
      <c r="T2792" s="520" t="e">
        <f>+[1]!Tabla46[[#This Row],[Precio Unitario]]*[1]!Tabla46[[#This Row],[Cantidad de Insumos]]</f>
        <v>#REF!</v>
      </c>
      <c r="U2792" s="414">
        <v>239301</v>
      </c>
      <c r="V2792" s="328" t="s">
        <v>926</v>
      </c>
      <c r="W2792" s="420"/>
    </row>
    <row r="2793" spans="2:23" ht="18.75" hidden="1" customHeight="1" x14ac:dyDescent="0.2">
      <c r="B2793" s="419" t="e">
        <f>IF(Tabla46[[#This Row],[Tipos de Acciones]]="","",CONCATENATE(Tabla46[[#This Row],[POA]],".",Tabla46[[#This Row],[SRS]],".",Tabla46[[#This Row],[AREA]],".",Tabla46[[#This Row],[TIPO]]))</f>
        <v>#REF!</v>
      </c>
      <c r="C2793" s="419" t="e">
        <f>IF(Tabla46[[#This Row],[Tipos de Acciones]]="","",'Formulario PPGR1'!#REF!)</f>
        <v>#REF!</v>
      </c>
      <c r="D2793" s="419" t="e">
        <f>IF(Tabla46[[#This Row],[Tipos de Acciones]]="","",'Formulario PPGR1'!#REF!)</f>
        <v>#REF!</v>
      </c>
      <c r="E2793" s="419" t="e">
        <f>IF(Tabla46[[#This Row],[Tipos de Acciones]]="","",'Formulario PPGR1'!#REF!)</f>
        <v>#REF!</v>
      </c>
      <c r="F2793" s="419" t="e">
        <f>IF(Tabla46[[#This Row],[Tipos de Acciones]]="","",'Formulario PPGR1'!#REF!)</f>
        <v>#REF!</v>
      </c>
      <c r="G2793" s="416" t="s">
        <v>934</v>
      </c>
      <c r="H2793" s="416" t="s">
        <v>2209</v>
      </c>
      <c r="I2793" s="417" t="s">
        <v>2200</v>
      </c>
      <c r="J2793" s="416" t="s">
        <v>2248</v>
      </c>
      <c r="K2793" s="418" t="s">
        <v>2248</v>
      </c>
      <c r="L2793" s="416" t="s">
        <v>469</v>
      </c>
      <c r="M2793" s="316" t="s">
        <v>2377</v>
      </c>
      <c r="N2793" s="316" t="s">
        <v>1156</v>
      </c>
      <c r="O2793" s="415" t="s">
        <v>2200</v>
      </c>
      <c r="P2793" s="318" t="s">
        <v>1156</v>
      </c>
      <c r="Q2793" s="293" t="s">
        <v>2201</v>
      </c>
      <c r="R2793" s="293">
        <v>3</v>
      </c>
      <c r="S2793" s="517">
        <v>5000</v>
      </c>
      <c r="T2793" s="520" t="e">
        <f>+[1]!Tabla46[[#This Row],[Precio Unitario]]*[1]!Tabla46[[#This Row],[Cantidad de Insumos]]</f>
        <v>#REF!</v>
      </c>
      <c r="U2793" s="414">
        <v>239301</v>
      </c>
      <c r="V2793" s="328" t="s">
        <v>926</v>
      </c>
      <c r="W2793" s="420"/>
    </row>
    <row r="2794" spans="2:23" ht="18.75" hidden="1" customHeight="1" x14ac:dyDescent="0.2">
      <c r="B2794" s="419" t="e">
        <f>IF(Tabla46[[#This Row],[Tipos de Acciones]]="","",CONCATENATE(Tabla46[[#This Row],[POA]],".",Tabla46[[#This Row],[SRS]],".",Tabla46[[#This Row],[AREA]],".",Tabla46[[#This Row],[TIPO]]))</f>
        <v>#REF!</v>
      </c>
      <c r="C2794" s="419" t="e">
        <f>IF(Tabla46[[#This Row],[Tipos de Acciones]]="","",'Formulario PPGR1'!#REF!)</f>
        <v>#REF!</v>
      </c>
      <c r="D2794" s="419" t="e">
        <f>IF(Tabla46[[#This Row],[Tipos de Acciones]]="","",'Formulario PPGR1'!#REF!)</f>
        <v>#REF!</v>
      </c>
      <c r="E2794" s="419" t="e">
        <f>IF(Tabla46[[#This Row],[Tipos de Acciones]]="","",'Formulario PPGR1'!#REF!)</f>
        <v>#REF!</v>
      </c>
      <c r="F2794" s="419" t="e">
        <f>IF(Tabla46[[#This Row],[Tipos de Acciones]]="","",'Formulario PPGR1'!#REF!)</f>
        <v>#REF!</v>
      </c>
      <c r="G2794" s="416" t="s">
        <v>936</v>
      </c>
      <c r="H2794" s="416" t="s">
        <v>2221</v>
      </c>
      <c r="I2794" s="417" t="s">
        <v>2236</v>
      </c>
      <c r="J2794" s="416" t="s">
        <v>2236</v>
      </c>
      <c r="K2794" s="418" t="s">
        <v>2240</v>
      </c>
      <c r="L2794" s="416" t="s">
        <v>469</v>
      </c>
      <c r="M2794" s="316" t="s">
        <v>2378</v>
      </c>
      <c r="N2794" s="316" t="s">
        <v>1156</v>
      </c>
      <c r="O2794" s="415" t="s">
        <v>2200</v>
      </c>
      <c r="P2794" s="318" t="s">
        <v>1156</v>
      </c>
      <c r="Q2794" s="293" t="s">
        <v>2201</v>
      </c>
      <c r="R2794" s="293">
        <v>2</v>
      </c>
      <c r="S2794" s="517">
        <v>4500</v>
      </c>
      <c r="T2794" s="520" t="e">
        <f>+[1]!Tabla46[[#This Row],[Precio Unitario]]*[1]!Tabla46[[#This Row],[Cantidad de Insumos]]</f>
        <v>#REF!</v>
      </c>
      <c r="U2794" s="414">
        <v>239301</v>
      </c>
      <c r="V2794" s="328" t="s">
        <v>926</v>
      </c>
      <c r="W2794" s="420"/>
    </row>
    <row r="2795" spans="2:23" ht="18.75" hidden="1" customHeight="1" x14ac:dyDescent="0.2">
      <c r="B2795" s="419" t="e">
        <f>IF(Tabla46[[#This Row],[Tipos de Acciones]]="","",CONCATENATE(Tabla46[[#This Row],[POA]],".",Tabla46[[#This Row],[SRS]],".",Tabla46[[#This Row],[AREA]],".",Tabla46[[#This Row],[TIPO]]))</f>
        <v>#REF!</v>
      </c>
      <c r="C2795" s="419" t="e">
        <f>IF(Tabla46[[#This Row],[Tipos de Acciones]]="","",'Formulario PPGR1'!#REF!)</f>
        <v>#REF!</v>
      </c>
      <c r="D2795" s="419" t="e">
        <f>IF(Tabla46[[#This Row],[Tipos de Acciones]]="","",'Formulario PPGR1'!#REF!)</f>
        <v>#REF!</v>
      </c>
      <c r="E2795" s="419" t="e">
        <f>IF(Tabla46[[#This Row],[Tipos de Acciones]]="","",'Formulario PPGR1'!#REF!)</f>
        <v>#REF!</v>
      </c>
      <c r="F2795" s="419" t="e">
        <f>IF(Tabla46[[#This Row],[Tipos de Acciones]]="","",'Formulario PPGR1'!#REF!)</f>
        <v>#REF!</v>
      </c>
      <c r="G2795" s="416" t="s">
        <v>936</v>
      </c>
      <c r="H2795" s="416" t="s">
        <v>2221</v>
      </c>
      <c r="I2795" s="417" t="s">
        <v>2241</v>
      </c>
      <c r="J2795" s="416" t="s">
        <v>2241</v>
      </c>
      <c r="K2795" s="418" t="s">
        <v>2242</v>
      </c>
      <c r="L2795" s="416" t="s">
        <v>469</v>
      </c>
      <c r="M2795" s="316" t="s">
        <v>2378</v>
      </c>
      <c r="N2795" s="316" t="s">
        <v>1156</v>
      </c>
      <c r="O2795" s="415" t="s">
        <v>2200</v>
      </c>
      <c r="P2795" s="318" t="s">
        <v>1156</v>
      </c>
      <c r="Q2795" s="293" t="s">
        <v>2201</v>
      </c>
      <c r="R2795" s="293">
        <v>2</v>
      </c>
      <c r="S2795" s="517">
        <v>980</v>
      </c>
      <c r="T2795" s="520" t="e">
        <f>+[1]!Tabla46[[#This Row],[Precio Unitario]]*[1]!Tabla46[[#This Row],[Cantidad de Insumos]]</f>
        <v>#REF!</v>
      </c>
      <c r="U2795" s="414">
        <v>239301</v>
      </c>
      <c r="V2795" s="328" t="s">
        <v>926</v>
      </c>
      <c r="W2795" s="420"/>
    </row>
    <row r="2796" spans="2:23" ht="18.75" hidden="1" customHeight="1" x14ac:dyDescent="0.2">
      <c r="B2796" s="419" t="e">
        <f>IF(Tabla46[[#This Row],[Tipos de Acciones]]="","",CONCATENATE(Tabla46[[#This Row],[POA]],".",Tabla46[[#This Row],[SRS]],".",Tabla46[[#This Row],[AREA]],".",Tabla46[[#This Row],[TIPO]]))</f>
        <v>#REF!</v>
      </c>
      <c r="C2796" s="419" t="e">
        <f>IF(Tabla46[[#This Row],[Tipos de Acciones]]="","",'Formulario PPGR1'!#REF!)</f>
        <v>#REF!</v>
      </c>
      <c r="D2796" s="419" t="e">
        <f>IF(Tabla46[[#This Row],[Tipos de Acciones]]="","",'Formulario PPGR1'!#REF!)</f>
        <v>#REF!</v>
      </c>
      <c r="E2796" s="419" t="e">
        <f>IF(Tabla46[[#This Row],[Tipos de Acciones]]="","",'Formulario PPGR1'!#REF!)</f>
        <v>#REF!</v>
      </c>
      <c r="F2796" s="419" t="e">
        <f>IF(Tabla46[[#This Row],[Tipos de Acciones]]="","",'Formulario PPGR1'!#REF!)</f>
        <v>#REF!</v>
      </c>
      <c r="G2796" s="416" t="s">
        <v>936</v>
      </c>
      <c r="H2796" s="416" t="s">
        <v>2221</v>
      </c>
      <c r="I2796" s="417" t="s">
        <v>2241</v>
      </c>
      <c r="J2796" s="416" t="s">
        <v>2241</v>
      </c>
      <c r="K2796" s="418" t="s">
        <v>2243</v>
      </c>
      <c r="L2796" s="416" t="s">
        <v>469</v>
      </c>
      <c r="M2796" s="316" t="s">
        <v>2378</v>
      </c>
      <c r="N2796" s="316" t="s">
        <v>1156</v>
      </c>
      <c r="O2796" s="415" t="s">
        <v>2200</v>
      </c>
      <c r="P2796" s="318" t="s">
        <v>1156</v>
      </c>
      <c r="Q2796" s="293" t="s">
        <v>2201</v>
      </c>
      <c r="R2796" s="293">
        <v>2</v>
      </c>
      <c r="S2796" s="517">
        <v>3520</v>
      </c>
      <c r="T2796" s="520" t="e">
        <f>+[1]!Tabla46[[#This Row],[Precio Unitario]]*[1]!Tabla46[[#This Row],[Cantidad de Insumos]]</f>
        <v>#REF!</v>
      </c>
      <c r="U2796" s="414">
        <v>239301</v>
      </c>
      <c r="V2796" s="328" t="s">
        <v>926</v>
      </c>
      <c r="W2796" s="420"/>
    </row>
    <row r="2797" spans="2:23" ht="18.75" hidden="1" customHeight="1" x14ac:dyDescent="0.2">
      <c r="B2797" s="419" t="e">
        <f>IF(Tabla46[[#This Row],[Tipos de Acciones]]="","",CONCATENATE(Tabla46[[#This Row],[POA]],".",Tabla46[[#This Row],[SRS]],".",Tabla46[[#This Row],[AREA]],".",Tabla46[[#This Row],[TIPO]]))</f>
        <v>#REF!</v>
      </c>
      <c r="C2797" s="419" t="e">
        <f>IF(Tabla46[[#This Row],[Tipos de Acciones]]="","",'Formulario PPGR1'!#REF!)</f>
        <v>#REF!</v>
      </c>
      <c r="D2797" s="419" t="e">
        <f>IF(Tabla46[[#This Row],[Tipos de Acciones]]="","",'Formulario PPGR1'!#REF!)</f>
        <v>#REF!</v>
      </c>
      <c r="E2797" s="419" t="e">
        <f>IF(Tabla46[[#This Row],[Tipos de Acciones]]="","",'Formulario PPGR1'!#REF!)</f>
        <v>#REF!</v>
      </c>
      <c r="F2797" s="419" t="e">
        <f>IF(Tabla46[[#This Row],[Tipos de Acciones]]="","",'Formulario PPGR1'!#REF!)</f>
        <v>#REF!</v>
      </c>
      <c r="G2797" s="416" t="s">
        <v>936</v>
      </c>
      <c r="H2797" s="416" t="s">
        <v>2221</v>
      </c>
      <c r="I2797" s="417" t="s">
        <v>2244</v>
      </c>
      <c r="J2797" s="416" t="s">
        <v>2244</v>
      </c>
      <c r="K2797" s="418" t="s">
        <v>2245</v>
      </c>
      <c r="L2797" s="416" t="s">
        <v>469</v>
      </c>
      <c r="M2797" s="316" t="s">
        <v>2378</v>
      </c>
      <c r="N2797" s="316" t="s">
        <v>1156</v>
      </c>
      <c r="O2797" s="415" t="s">
        <v>2200</v>
      </c>
      <c r="P2797" s="318" t="s">
        <v>1156</v>
      </c>
      <c r="Q2797" s="293" t="s">
        <v>2201</v>
      </c>
      <c r="R2797" s="293">
        <v>1</v>
      </c>
      <c r="S2797" s="517">
        <v>14666.65</v>
      </c>
      <c r="T2797" s="520" t="e">
        <f>+[1]!Tabla46[[#This Row],[Precio Unitario]]*[1]!Tabla46[[#This Row],[Cantidad de Insumos]]</f>
        <v>#REF!</v>
      </c>
      <c r="U2797" s="414">
        <v>239601</v>
      </c>
      <c r="V2797" s="328" t="s">
        <v>926</v>
      </c>
      <c r="W2797" s="420"/>
    </row>
    <row r="2798" spans="2:23" ht="18.75" hidden="1" customHeight="1" x14ac:dyDescent="0.2">
      <c r="B2798" s="419" t="e">
        <f>IF(Tabla46[[#This Row],[Tipos de Acciones]]="","",CONCATENATE(Tabla46[[#This Row],[POA]],".",Tabla46[[#This Row],[SRS]],".",Tabla46[[#This Row],[AREA]],".",Tabla46[[#This Row],[TIPO]]))</f>
        <v>#REF!</v>
      </c>
      <c r="C2798" s="419" t="e">
        <f>IF(Tabla46[[#This Row],[Tipos de Acciones]]="","",'Formulario PPGR1'!#REF!)</f>
        <v>#REF!</v>
      </c>
      <c r="D2798" s="419" t="e">
        <f>IF(Tabla46[[#This Row],[Tipos de Acciones]]="","",'Formulario PPGR1'!#REF!)</f>
        <v>#REF!</v>
      </c>
      <c r="E2798" s="419" t="e">
        <f>IF(Tabla46[[#This Row],[Tipos de Acciones]]="","",'Formulario PPGR1'!#REF!)</f>
        <v>#REF!</v>
      </c>
      <c r="F2798" s="419" t="e">
        <f>IF(Tabla46[[#This Row],[Tipos de Acciones]]="","",'Formulario PPGR1'!#REF!)</f>
        <v>#REF!</v>
      </c>
      <c r="G2798" s="416" t="s">
        <v>936</v>
      </c>
      <c r="H2798" s="416" t="s">
        <v>2221</v>
      </c>
      <c r="I2798" s="417" t="s">
        <v>2246</v>
      </c>
      <c r="J2798" s="416" t="s">
        <v>2246</v>
      </c>
      <c r="K2798" s="418" t="s">
        <v>2247</v>
      </c>
      <c r="L2798" s="416" t="s">
        <v>469</v>
      </c>
      <c r="M2798" s="316" t="s">
        <v>2378</v>
      </c>
      <c r="N2798" s="316" t="s">
        <v>1156</v>
      </c>
      <c r="O2798" s="415" t="s">
        <v>2200</v>
      </c>
      <c r="P2798" s="318" t="s">
        <v>1156</v>
      </c>
      <c r="Q2798" s="293" t="s">
        <v>2201</v>
      </c>
      <c r="R2798" s="293">
        <v>1</v>
      </c>
      <c r="S2798" s="517">
        <v>257712</v>
      </c>
      <c r="T2798" s="520" t="e">
        <f>+[1]!Tabla46[[#This Row],[Precio Unitario]]*[1]!Tabla46[[#This Row],[Cantidad de Insumos]]</f>
        <v>#REF!</v>
      </c>
      <c r="U2798" s="414">
        <v>261401</v>
      </c>
      <c r="V2798" s="328" t="s">
        <v>926</v>
      </c>
      <c r="W2798" s="420"/>
    </row>
    <row r="2799" spans="2:23" ht="18.75" hidden="1" customHeight="1" x14ac:dyDescent="0.2">
      <c r="B2799" s="419" t="e">
        <f>IF(Tabla46[[#This Row],[Tipos de Acciones]]="","",CONCATENATE(Tabla46[[#This Row],[POA]],".",Tabla46[[#This Row],[SRS]],".",Tabla46[[#This Row],[AREA]],".",Tabla46[[#This Row],[TIPO]]))</f>
        <v>#REF!</v>
      </c>
      <c r="C2799" s="419" t="e">
        <f>IF(Tabla46[[#This Row],[Tipos de Acciones]]="","",'Formulario PPGR1'!#REF!)</f>
        <v>#REF!</v>
      </c>
      <c r="D2799" s="419" t="e">
        <f>IF(Tabla46[[#This Row],[Tipos de Acciones]]="","",'Formulario PPGR1'!#REF!)</f>
        <v>#REF!</v>
      </c>
      <c r="E2799" s="419" t="e">
        <f>IF(Tabla46[[#This Row],[Tipos de Acciones]]="","",'Formulario PPGR1'!#REF!)</f>
        <v>#REF!</v>
      </c>
      <c r="F2799" s="419" t="e">
        <f>IF(Tabla46[[#This Row],[Tipos de Acciones]]="","",'Formulario PPGR1'!#REF!)</f>
        <v>#REF!</v>
      </c>
      <c r="G2799" s="416" t="s">
        <v>936</v>
      </c>
      <c r="H2799" s="416" t="s">
        <v>2209</v>
      </c>
      <c r="I2799" s="417" t="s">
        <v>2200</v>
      </c>
      <c r="J2799" s="416" t="s">
        <v>2248</v>
      </c>
      <c r="K2799" s="418" t="s">
        <v>2248</v>
      </c>
      <c r="L2799" s="416" t="s">
        <v>469</v>
      </c>
      <c r="M2799" s="316" t="s">
        <v>2378</v>
      </c>
      <c r="N2799" s="316" t="s">
        <v>1156</v>
      </c>
      <c r="O2799" s="415" t="s">
        <v>2200</v>
      </c>
      <c r="P2799" s="318" t="s">
        <v>1156</v>
      </c>
      <c r="Q2799" s="293" t="s">
        <v>2201</v>
      </c>
      <c r="R2799" s="293">
        <v>1</v>
      </c>
      <c r="S2799" s="517">
        <v>30000</v>
      </c>
      <c r="T2799" s="520" t="e">
        <f>+[1]!Tabla46[[#This Row],[Precio Unitario]]*[1]!Tabla46[[#This Row],[Cantidad de Insumos]]</f>
        <v>#REF!</v>
      </c>
      <c r="U2799" s="414">
        <v>265801</v>
      </c>
      <c r="V2799" s="328" t="s">
        <v>926</v>
      </c>
      <c r="W2799" s="420"/>
    </row>
    <row r="2800" spans="2:23" ht="18.75" hidden="1" customHeight="1" x14ac:dyDescent="0.2">
      <c r="B2800" s="419" t="e">
        <f>IF(Tabla46[[#This Row],[Tipos de Acciones]]="","",CONCATENATE(Tabla46[[#This Row],[POA]],".",Tabla46[[#This Row],[SRS]],".",Tabla46[[#This Row],[AREA]],".",Tabla46[[#This Row],[TIPO]]))</f>
        <v>#REF!</v>
      </c>
      <c r="C2800" s="419" t="e">
        <f>IF(Tabla46[[#This Row],[Tipos de Acciones]]="","",'Formulario PPGR1'!#REF!)</f>
        <v>#REF!</v>
      </c>
      <c r="D2800" s="419" t="e">
        <f>IF(Tabla46[[#This Row],[Tipos de Acciones]]="","",'Formulario PPGR1'!#REF!)</f>
        <v>#REF!</v>
      </c>
      <c r="E2800" s="419" t="e">
        <f>IF(Tabla46[[#This Row],[Tipos de Acciones]]="","",'Formulario PPGR1'!#REF!)</f>
        <v>#REF!</v>
      </c>
      <c r="F2800" s="419" t="e">
        <f>IF(Tabla46[[#This Row],[Tipos de Acciones]]="","",'Formulario PPGR1'!#REF!)</f>
        <v>#REF!</v>
      </c>
      <c r="G2800" s="416" t="s">
        <v>934</v>
      </c>
      <c r="H2800" s="416" t="s">
        <v>2209</v>
      </c>
      <c r="I2800" s="417" t="s">
        <v>2200</v>
      </c>
      <c r="J2800" s="416" t="s">
        <v>2248</v>
      </c>
      <c r="K2800" s="418" t="s">
        <v>2248</v>
      </c>
      <c r="L2800" s="416" t="s">
        <v>469</v>
      </c>
      <c r="M2800" s="316" t="s">
        <v>2378</v>
      </c>
      <c r="N2800" s="316" t="s">
        <v>1156</v>
      </c>
      <c r="O2800" s="415" t="s">
        <v>2200</v>
      </c>
      <c r="P2800" s="318" t="s">
        <v>1156</v>
      </c>
      <c r="Q2800" s="293" t="s">
        <v>2201</v>
      </c>
      <c r="R2800" s="293">
        <v>3</v>
      </c>
      <c r="S2800" s="517">
        <v>5000</v>
      </c>
      <c r="T2800" s="520" t="e">
        <f>+[1]!Tabla46[[#This Row],[Precio Unitario]]*[1]!Tabla46[[#This Row],[Cantidad de Insumos]]</f>
        <v>#REF!</v>
      </c>
      <c r="U2800" s="414">
        <v>265801</v>
      </c>
      <c r="V2800" s="328" t="s">
        <v>926</v>
      </c>
      <c r="W2800" s="420"/>
    </row>
    <row r="2801" spans="2:23" ht="18.75" hidden="1" customHeight="1" x14ac:dyDescent="0.2">
      <c r="B2801" s="419" t="e">
        <f>IF(Tabla46[[#This Row],[Tipos de Acciones]]="","",CONCATENATE(Tabla46[[#This Row],[POA]],".",Tabla46[[#This Row],[SRS]],".",Tabla46[[#This Row],[AREA]],".",Tabla46[[#This Row],[TIPO]]))</f>
        <v>#REF!</v>
      </c>
      <c r="C2801" s="419" t="e">
        <f>IF(Tabla46[[#This Row],[Tipos de Acciones]]="","",'Formulario PPGR1'!#REF!)</f>
        <v>#REF!</v>
      </c>
      <c r="D2801" s="419" t="e">
        <f>IF(Tabla46[[#This Row],[Tipos de Acciones]]="","",'Formulario PPGR1'!#REF!)</f>
        <v>#REF!</v>
      </c>
      <c r="E2801" s="419" t="e">
        <f>IF(Tabla46[[#This Row],[Tipos de Acciones]]="","",'Formulario PPGR1'!#REF!)</f>
        <v>#REF!</v>
      </c>
      <c r="F2801" s="419" t="e">
        <f>IF(Tabla46[[#This Row],[Tipos de Acciones]]="","",'Formulario PPGR1'!#REF!)</f>
        <v>#REF!</v>
      </c>
      <c r="G2801" s="416" t="s">
        <v>936</v>
      </c>
      <c r="H2801" s="416" t="s">
        <v>2221</v>
      </c>
      <c r="I2801" s="417" t="s">
        <v>2233</v>
      </c>
      <c r="J2801" s="416" t="s">
        <v>2234</v>
      </c>
      <c r="K2801" s="418" t="s">
        <v>2235</v>
      </c>
      <c r="L2801" s="416" t="s">
        <v>469</v>
      </c>
      <c r="M2801" s="316" t="s">
        <v>2378</v>
      </c>
      <c r="N2801" s="316" t="s">
        <v>1156</v>
      </c>
      <c r="O2801" s="415" t="s">
        <v>2200</v>
      </c>
      <c r="P2801" s="318" t="s">
        <v>1156</v>
      </c>
      <c r="Q2801" s="293" t="s">
        <v>2201</v>
      </c>
      <c r="R2801" s="293">
        <v>1</v>
      </c>
      <c r="S2801" s="517">
        <v>8270</v>
      </c>
      <c r="T2801" s="520" t="e">
        <f>+[1]!Tabla46[[#This Row],[Precio Unitario]]*[1]!Tabla46[[#This Row],[Cantidad de Insumos]]</f>
        <v>#REF!</v>
      </c>
      <c r="U2801" s="414">
        <v>239301</v>
      </c>
      <c r="V2801" s="328" t="s">
        <v>926</v>
      </c>
      <c r="W2801" s="420"/>
    </row>
    <row r="2802" spans="2:23" ht="18.75" hidden="1" customHeight="1" x14ac:dyDescent="0.2">
      <c r="B2802" s="419" t="e">
        <f>IF(Tabla46[[#This Row],[Tipos de Acciones]]="","",CONCATENATE(Tabla46[[#This Row],[POA]],".",Tabla46[[#This Row],[SRS]],".",Tabla46[[#This Row],[AREA]],".",Tabla46[[#This Row],[TIPO]]))</f>
        <v>#REF!</v>
      </c>
      <c r="C2802" s="419" t="e">
        <f>IF(Tabla46[[#This Row],[Tipos de Acciones]]="","",'Formulario PPGR1'!#REF!)</f>
        <v>#REF!</v>
      </c>
      <c r="D2802" s="419" t="e">
        <f>IF(Tabla46[[#This Row],[Tipos de Acciones]]="","",'Formulario PPGR1'!#REF!)</f>
        <v>#REF!</v>
      </c>
      <c r="E2802" s="419" t="e">
        <f>IF(Tabla46[[#This Row],[Tipos de Acciones]]="","",'Formulario PPGR1'!#REF!)</f>
        <v>#REF!</v>
      </c>
      <c r="F2802" s="419" t="e">
        <f>IF(Tabla46[[#This Row],[Tipos de Acciones]]="","",'Formulario PPGR1'!#REF!)</f>
        <v>#REF!</v>
      </c>
      <c r="G2802" s="416" t="s">
        <v>936</v>
      </c>
      <c r="H2802" s="416" t="s">
        <v>2221</v>
      </c>
      <c r="I2802" s="417" t="s">
        <v>2233</v>
      </c>
      <c r="J2802" s="416" t="s">
        <v>2234</v>
      </c>
      <c r="K2802" s="418" t="s">
        <v>2251</v>
      </c>
      <c r="L2802" s="416" t="s">
        <v>469</v>
      </c>
      <c r="M2802" s="316" t="s">
        <v>2378</v>
      </c>
      <c r="N2802" s="316" t="s">
        <v>1156</v>
      </c>
      <c r="O2802" s="415" t="s">
        <v>2200</v>
      </c>
      <c r="P2802" s="318" t="s">
        <v>1156</v>
      </c>
      <c r="Q2802" s="293" t="s">
        <v>2201</v>
      </c>
      <c r="R2802" s="293">
        <v>1</v>
      </c>
      <c r="S2802" s="517">
        <v>8270</v>
      </c>
      <c r="T2802" s="520" t="e">
        <f>+[1]!Tabla46[[#This Row],[Precio Unitario]]*[1]!Tabla46[[#This Row],[Cantidad de Insumos]]</f>
        <v>#REF!</v>
      </c>
      <c r="U2802" s="414">
        <v>239301</v>
      </c>
      <c r="V2802" s="328" t="s">
        <v>926</v>
      </c>
      <c r="W2802" s="420"/>
    </row>
    <row r="2803" spans="2:23" ht="18.75" hidden="1" customHeight="1" x14ac:dyDescent="0.2">
      <c r="B2803" s="419" t="e">
        <f>IF(Tabla46[[#This Row],[Tipos de Acciones]]="","",CONCATENATE(Tabla46[[#This Row],[POA]],".",Tabla46[[#This Row],[SRS]],".",Tabla46[[#This Row],[AREA]],".",Tabla46[[#This Row],[TIPO]]))</f>
        <v>#REF!</v>
      </c>
      <c r="C2803" s="419" t="e">
        <f>IF(Tabla46[[#This Row],[Tipos de Acciones]]="","",'Formulario PPGR1'!#REF!)</f>
        <v>#REF!</v>
      </c>
      <c r="D2803" s="419" t="e">
        <f>IF(Tabla46[[#This Row],[Tipos de Acciones]]="","",'Formulario PPGR1'!#REF!)</f>
        <v>#REF!</v>
      </c>
      <c r="E2803" s="419" t="e">
        <f>IF(Tabla46[[#This Row],[Tipos de Acciones]]="","",'Formulario PPGR1'!#REF!)</f>
        <v>#REF!</v>
      </c>
      <c r="F2803" s="419" t="e">
        <f>IF(Tabla46[[#This Row],[Tipos de Acciones]]="","",'Formulario PPGR1'!#REF!)</f>
        <v>#REF!</v>
      </c>
      <c r="G2803" s="416" t="s">
        <v>936</v>
      </c>
      <c r="H2803" s="416" t="s">
        <v>2206</v>
      </c>
      <c r="I2803" s="417" t="s">
        <v>2212</v>
      </c>
      <c r="J2803" s="416" t="s">
        <v>2212</v>
      </c>
      <c r="K2803" s="418" t="s">
        <v>2213</v>
      </c>
      <c r="L2803" s="416" t="s">
        <v>469</v>
      </c>
      <c r="M2803" s="316" t="s">
        <v>2378</v>
      </c>
      <c r="N2803" s="316" t="s">
        <v>1156</v>
      </c>
      <c r="O2803" s="415" t="s">
        <v>2200</v>
      </c>
      <c r="P2803" s="318" t="s">
        <v>1156</v>
      </c>
      <c r="Q2803" s="293" t="s">
        <v>2201</v>
      </c>
      <c r="R2803" s="293">
        <v>1</v>
      </c>
      <c r="S2803" s="517">
        <v>56050</v>
      </c>
      <c r="T2803" s="520" t="e">
        <f>+[1]!Tabla46[[#This Row],[Precio Unitario]]*[1]!Tabla46[[#This Row],[Cantidad de Insumos]]</f>
        <v>#REF!</v>
      </c>
      <c r="U2803" s="414">
        <v>261301</v>
      </c>
      <c r="V2803" s="328" t="s">
        <v>926</v>
      </c>
      <c r="W2803" s="420"/>
    </row>
    <row r="2804" spans="2:23" ht="18.75" hidden="1" customHeight="1" x14ac:dyDescent="0.2">
      <c r="B2804" s="419" t="e">
        <f>IF(Tabla46[[#This Row],[Tipos de Acciones]]="","",CONCATENATE(Tabla46[[#This Row],[POA]],".",Tabla46[[#This Row],[SRS]],".",Tabla46[[#This Row],[AREA]],".",Tabla46[[#This Row],[TIPO]]))</f>
        <v>#REF!</v>
      </c>
      <c r="C2804" s="419" t="e">
        <f>IF(Tabla46[[#This Row],[Tipos de Acciones]]="","",'Formulario PPGR1'!#REF!)</f>
        <v>#REF!</v>
      </c>
      <c r="D2804" s="419" t="e">
        <f>IF(Tabla46[[#This Row],[Tipos de Acciones]]="","",'Formulario PPGR1'!#REF!)</f>
        <v>#REF!</v>
      </c>
      <c r="E2804" s="419" t="e">
        <f>IF(Tabla46[[#This Row],[Tipos de Acciones]]="","",'Formulario PPGR1'!#REF!)</f>
        <v>#REF!</v>
      </c>
      <c r="F2804" s="419" t="e">
        <f>IF(Tabla46[[#This Row],[Tipos de Acciones]]="","",'Formulario PPGR1'!#REF!)</f>
        <v>#REF!</v>
      </c>
      <c r="G2804" s="416" t="s">
        <v>934</v>
      </c>
      <c r="H2804" s="416" t="s">
        <v>2206</v>
      </c>
      <c r="I2804" s="417" t="s">
        <v>2212</v>
      </c>
      <c r="J2804" s="416" t="s">
        <v>2212</v>
      </c>
      <c r="K2804" s="418" t="s">
        <v>2213</v>
      </c>
      <c r="L2804" s="416" t="s">
        <v>469</v>
      </c>
      <c r="M2804" s="316" t="s">
        <v>2378</v>
      </c>
      <c r="N2804" s="316" t="s">
        <v>1156</v>
      </c>
      <c r="O2804" s="415" t="s">
        <v>2200</v>
      </c>
      <c r="P2804" s="318" t="s">
        <v>1156</v>
      </c>
      <c r="Q2804" s="293" t="s">
        <v>2201</v>
      </c>
      <c r="R2804" s="293">
        <v>3</v>
      </c>
      <c r="S2804" s="517">
        <v>5000</v>
      </c>
      <c r="T2804" s="520" t="e">
        <f>+[1]!Tabla46[[#This Row],[Precio Unitario]]*[1]!Tabla46[[#This Row],[Cantidad de Insumos]]</f>
        <v>#REF!</v>
      </c>
      <c r="U2804" s="414">
        <v>261301</v>
      </c>
      <c r="V2804" s="328" t="s">
        <v>926</v>
      </c>
      <c r="W2804" s="420"/>
    </row>
    <row r="2805" spans="2:23" ht="18.75" hidden="1" customHeight="1" x14ac:dyDescent="0.2">
      <c r="B2805" s="419" t="e">
        <f>IF(Tabla46[[#This Row],[Tipos de Acciones]]="","",CONCATENATE(Tabla46[[#This Row],[POA]],".",Tabla46[[#This Row],[SRS]],".",Tabla46[[#This Row],[AREA]],".",Tabla46[[#This Row],[TIPO]]))</f>
        <v>#REF!</v>
      </c>
      <c r="C2805" s="419" t="e">
        <f>IF(Tabla46[[#This Row],[Tipos de Acciones]]="","",'Formulario PPGR1'!#REF!)</f>
        <v>#REF!</v>
      </c>
      <c r="D2805" s="419" t="e">
        <f>IF(Tabla46[[#This Row],[Tipos de Acciones]]="","",'Formulario PPGR1'!#REF!)</f>
        <v>#REF!</v>
      </c>
      <c r="E2805" s="419" t="e">
        <f>IF(Tabla46[[#This Row],[Tipos de Acciones]]="","",'Formulario PPGR1'!#REF!)</f>
        <v>#REF!</v>
      </c>
      <c r="F2805" s="419" t="e">
        <f>IF(Tabla46[[#This Row],[Tipos de Acciones]]="","",'Formulario PPGR1'!#REF!)</f>
        <v>#REF!</v>
      </c>
      <c r="G2805" s="416" t="s">
        <v>936</v>
      </c>
      <c r="H2805" s="416" t="s">
        <v>2215</v>
      </c>
      <c r="I2805" s="417" t="s">
        <v>2216</v>
      </c>
      <c r="J2805" s="416" t="s">
        <v>2216</v>
      </c>
      <c r="K2805" s="418" t="s">
        <v>2217</v>
      </c>
      <c r="L2805" s="416" t="s">
        <v>469</v>
      </c>
      <c r="M2805" s="316" t="s">
        <v>2378</v>
      </c>
      <c r="N2805" s="316" t="s">
        <v>1156</v>
      </c>
      <c r="O2805" s="415" t="s">
        <v>2200</v>
      </c>
      <c r="P2805" s="318" t="s">
        <v>1156</v>
      </c>
      <c r="Q2805" s="293" t="s">
        <v>2201</v>
      </c>
      <c r="R2805" s="293">
        <v>1</v>
      </c>
      <c r="S2805" s="517">
        <v>15000</v>
      </c>
      <c r="T2805" s="520" t="e">
        <f>+[1]!Tabla46[[#This Row],[Precio Unitario]]*[1]!Tabla46[[#This Row],[Cantidad de Insumos]]</f>
        <v>#REF!</v>
      </c>
      <c r="U2805" s="414">
        <v>239601</v>
      </c>
      <c r="V2805" s="328" t="s">
        <v>926</v>
      </c>
      <c r="W2805" s="420"/>
    </row>
    <row r="2806" spans="2:23" ht="18.75" hidden="1" customHeight="1" x14ac:dyDescent="0.2">
      <c r="B2806" s="419" t="e">
        <f>IF(Tabla46[[#This Row],[Tipos de Acciones]]="","",CONCATENATE(Tabla46[[#This Row],[POA]],".",Tabla46[[#This Row],[SRS]],".",Tabla46[[#This Row],[AREA]],".",Tabla46[[#This Row],[TIPO]]))</f>
        <v>#REF!</v>
      </c>
      <c r="C2806" s="419" t="e">
        <f>IF(Tabla46[[#This Row],[Tipos de Acciones]]="","",'Formulario PPGR1'!#REF!)</f>
        <v>#REF!</v>
      </c>
      <c r="D2806" s="419" t="e">
        <f>IF(Tabla46[[#This Row],[Tipos de Acciones]]="","",'Formulario PPGR1'!#REF!)</f>
        <v>#REF!</v>
      </c>
      <c r="E2806" s="419" t="e">
        <f>IF(Tabla46[[#This Row],[Tipos de Acciones]]="","",'Formulario PPGR1'!#REF!)</f>
        <v>#REF!</v>
      </c>
      <c r="F2806" s="419" t="e">
        <f>IF(Tabla46[[#This Row],[Tipos de Acciones]]="","",'Formulario PPGR1'!#REF!)</f>
        <v>#REF!</v>
      </c>
      <c r="G2806" s="416" t="s">
        <v>936</v>
      </c>
      <c r="H2806" s="416" t="s">
        <v>2218</v>
      </c>
      <c r="I2806" s="417" t="s">
        <v>2219</v>
      </c>
      <c r="J2806" s="416" t="s">
        <v>2219</v>
      </c>
      <c r="K2806" s="418" t="s">
        <v>2220</v>
      </c>
      <c r="L2806" s="416" t="s">
        <v>469</v>
      </c>
      <c r="M2806" s="316" t="s">
        <v>2378</v>
      </c>
      <c r="N2806" s="316" t="s">
        <v>1156</v>
      </c>
      <c r="O2806" s="415" t="s">
        <v>2200</v>
      </c>
      <c r="P2806" s="318" t="s">
        <v>1156</v>
      </c>
      <c r="Q2806" s="293" t="s">
        <v>2201</v>
      </c>
      <c r="R2806" s="293">
        <v>2</v>
      </c>
      <c r="S2806" s="517">
        <v>8600</v>
      </c>
      <c r="T2806" s="520" t="e">
        <f>+[1]!Tabla46[[#This Row],[Precio Unitario]]*[1]!Tabla46[[#This Row],[Cantidad de Insumos]]</f>
        <v>#REF!</v>
      </c>
      <c r="U2806" s="414">
        <v>239601</v>
      </c>
      <c r="V2806" s="328" t="s">
        <v>926</v>
      </c>
      <c r="W2806" s="420"/>
    </row>
    <row r="2807" spans="2:23" ht="18.75" hidden="1" customHeight="1" x14ac:dyDescent="0.2">
      <c r="B2807" s="419" t="e">
        <f>IF(Tabla46[[#This Row],[Tipos de Acciones]]="","",CONCATENATE(Tabla46[[#This Row],[POA]],".",Tabla46[[#This Row],[SRS]],".",Tabla46[[#This Row],[AREA]],".",Tabla46[[#This Row],[TIPO]]))</f>
        <v>#REF!</v>
      </c>
      <c r="C2807" s="419" t="e">
        <f>IF(Tabla46[[#This Row],[Tipos de Acciones]]="","",'Formulario PPGR1'!#REF!)</f>
        <v>#REF!</v>
      </c>
      <c r="D2807" s="419" t="e">
        <f>IF(Tabla46[[#This Row],[Tipos de Acciones]]="","",'Formulario PPGR1'!#REF!)</f>
        <v>#REF!</v>
      </c>
      <c r="E2807" s="419" t="e">
        <f>IF(Tabla46[[#This Row],[Tipos de Acciones]]="","",'Formulario PPGR1'!#REF!)</f>
        <v>#REF!</v>
      </c>
      <c r="F2807" s="419" t="e">
        <f>IF(Tabla46[[#This Row],[Tipos de Acciones]]="","",'Formulario PPGR1'!#REF!)</f>
        <v>#REF!</v>
      </c>
      <c r="G2807" s="416" t="s">
        <v>936</v>
      </c>
      <c r="H2807" s="416" t="s">
        <v>2221</v>
      </c>
      <c r="I2807" s="417" t="s">
        <v>2222</v>
      </c>
      <c r="J2807" s="416" t="s">
        <v>2222</v>
      </c>
      <c r="K2807" s="418" t="s">
        <v>2223</v>
      </c>
      <c r="L2807" s="416" t="s">
        <v>469</v>
      </c>
      <c r="M2807" s="316" t="s">
        <v>2378</v>
      </c>
      <c r="N2807" s="316" t="s">
        <v>1156</v>
      </c>
      <c r="O2807" s="415" t="s">
        <v>2200</v>
      </c>
      <c r="P2807" s="318" t="s">
        <v>1156</v>
      </c>
      <c r="Q2807" s="293" t="s">
        <v>2201</v>
      </c>
      <c r="R2807" s="293">
        <v>2</v>
      </c>
      <c r="S2807" s="517">
        <v>43660</v>
      </c>
      <c r="T2807" s="520" t="e">
        <f>+[1]!Tabla46[[#This Row],[Precio Unitario]]*[1]!Tabla46[[#This Row],[Cantidad de Insumos]]</f>
        <v>#REF!</v>
      </c>
      <c r="U2807" s="414">
        <v>261901</v>
      </c>
      <c r="V2807" s="328" t="s">
        <v>926</v>
      </c>
      <c r="W2807" s="420"/>
    </row>
    <row r="2808" spans="2:23" ht="18.75" hidden="1" customHeight="1" x14ac:dyDescent="0.2">
      <c r="B2808" s="419" t="e">
        <f>IF(Tabla46[[#This Row],[Tipos de Acciones]]="","",CONCATENATE(Tabla46[[#This Row],[POA]],".",Tabla46[[#This Row],[SRS]],".",Tabla46[[#This Row],[AREA]],".",Tabla46[[#This Row],[TIPO]]))</f>
        <v>#REF!</v>
      </c>
      <c r="C2808" s="419" t="e">
        <f>IF(Tabla46[[#This Row],[Tipos de Acciones]]="","",'Formulario PPGR1'!#REF!)</f>
        <v>#REF!</v>
      </c>
      <c r="D2808" s="419" t="e">
        <f>IF(Tabla46[[#This Row],[Tipos de Acciones]]="","",'Formulario PPGR1'!#REF!)</f>
        <v>#REF!</v>
      </c>
      <c r="E2808" s="419" t="e">
        <f>IF(Tabla46[[#This Row],[Tipos de Acciones]]="","",'Formulario PPGR1'!#REF!)</f>
        <v>#REF!</v>
      </c>
      <c r="F2808" s="419" t="e">
        <f>IF(Tabla46[[#This Row],[Tipos de Acciones]]="","",'Formulario PPGR1'!#REF!)</f>
        <v>#REF!</v>
      </c>
      <c r="G2808" s="416" t="s">
        <v>936</v>
      </c>
      <c r="H2808" s="416" t="s">
        <v>2221</v>
      </c>
      <c r="I2808" s="417" t="s">
        <v>2236</v>
      </c>
      <c r="J2808" s="416" t="s">
        <v>2236</v>
      </c>
      <c r="K2808" s="418" t="s">
        <v>2237</v>
      </c>
      <c r="L2808" s="416" t="s">
        <v>469</v>
      </c>
      <c r="M2808" s="316" t="s">
        <v>2378</v>
      </c>
      <c r="N2808" s="316" t="s">
        <v>1156</v>
      </c>
      <c r="O2808" s="415" t="s">
        <v>2200</v>
      </c>
      <c r="P2808" s="318" t="s">
        <v>1156</v>
      </c>
      <c r="Q2808" s="293" t="s">
        <v>2201</v>
      </c>
      <c r="R2808" s="293">
        <v>2</v>
      </c>
      <c r="S2808" s="517">
        <v>15733.33</v>
      </c>
      <c r="T2808" s="520" t="e">
        <f>+[1]!Tabla46[[#This Row],[Precio Unitario]]*[1]!Tabla46[[#This Row],[Cantidad de Insumos]]</f>
        <v>#REF!</v>
      </c>
      <c r="U2808" s="414">
        <v>239301</v>
      </c>
      <c r="V2808" s="328" t="s">
        <v>926</v>
      </c>
      <c r="W2808" s="420"/>
    </row>
    <row r="2809" spans="2:23" ht="18.75" hidden="1" customHeight="1" x14ac:dyDescent="0.2">
      <c r="B2809" s="419" t="e">
        <f>IF(Tabla46[[#This Row],[Tipos de Acciones]]="","",CONCATENATE(Tabla46[[#This Row],[POA]],".",Tabla46[[#This Row],[SRS]],".",Tabla46[[#This Row],[AREA]],".",Tabla46[[#This Row],[TIPO]]))</f>
        <v>#REF!</v>
      </c>
      <c r="C2809" s="419" t="e">
        <f>IF(Tabla46[[#This Row],[Tipos de Acciones]]="","",'Formulario PPGR1'!#REF!)</f>
        <v>#REF!</v>
      </c>
      <c r="D2809" s="419" t="e">
        <f>IF(Tabla46[[#This Row],[Tipos de Acciones]]="","",'Formulario PPGR1'!#REF!)</f>
        <v>#REF!</v>
      </c>
      <c r="E2809" s="419" t="e">
        <f>IF(Tabla46[[#This Row],[Tipos de Acciones]]="","",'Formulario PPGR1'!#REF!)</f>
        <v>#REF!</v>
      </c>
      <c r="F2809" s="419" t="e">
        <f>IF(Tabla46[[#This Row],[Tipos de Acciones]]="","",'Formulario PPGR1'!#REF!)</f>
        <v>#REF!</v>
      </c>
      <c r="G2809" s="416" t="s">
        <v>936</v>
      </c>
      <c r="H2809" s="416" t="s">
        <v>2221</v>
      </c>
      <c r="I2809" s="417" t="s">
        <v>2236</v>
      </c>
      <c r="J2809" s="416" t="s">
        <v>2236</v>
      </c>
      <c r="K2809" s="418" t="s">
        <v>2238</v>
      </c>
      <c r="L2809" s="416" t="s">
        <v>469</v>
      </c>
      <c r="M2809" s="316" t="s">
        <v>2378</v>
      </c>
      <c r="N2809" s="316" t="s">
        <v>1156</v>
      </c>
      <c r="O2809" s="415" t="s">
        <v>2200</v>
      </c>
      <c r="P2809" s="318" t="s">
        <v>1156</v>
      </c>
      <c r="Q2809" s="293" t="s">
        <v>2201</v>
      </c>
      <c r="R2809" s="293">
        <v>2</v>
      </c>
      <c r="S2809" s="517">
        <v>4500</v>
      </c>
      <c r="T2809" s="520" t="e">
        <f>+[1]!Tabla46[[#This Row],[Precio Unitario]]*[1]!Tabla46[[#This Row],[Cantidad de Insumos]]</f>
        <v>#REF!</v>
      </c>
      <c r="U2809" s="414">
        <v>239301</v>
      </c>
      <c r="V2809" s="328" t="s">
        <v>926</v>
      </c>
      <c r="W2809" s="420"/>
    </row>
    <row r="2810" spans="2:23" ht="18.75" hidden="1" customHeight="1" x14ac:dyDescent="0.2">
      <c r="B2810" s="419" t="e">
        <f>IF(Tabla46[[#This Row],[Tipos de Acciones]]="","",CONCATENATE(Tabla46[[#This Row],[POA]],".",Tabla46[[#This Row],[SRS]],".",Tabla46[[#This Row],[AREA]],".",Tabla46[[#This Row],[TIPO]]))</f>
        <v>#REF!</v>
      </c>
      <c r="C2810" s="419" t="e">
        <f>IF(Tabla46[[#This Row],[Tipos de Acciones]]="","",'Formulario PPGR1'!#REF!)</f>
        <v>#REF!</v>
      </c>
      <c r="D2810" s="419" t="e">
        <f>IF(Tabla46[[#This Row],[Tipos de Acciones]]="","",'Formulario PPGR1'!#REF!)</f>
        <v>#REF!</v>
      </c>
      <c r="E2810" s="419" t="e">
        <f>IF(Tabla46[[#This Row],[Tipos de Acciones]]="","",'Formulario PPGR1'!#REF!)</f>
        <v>#REF!</v>
      </c>
      <c r="F2810" s="419" t="e">
        <f>IF(Tabla46[[#This Row],[Tipos de Acciones]]="","",'Formulario PPGR1'!#REF!)</f>
        <v>#REF!</v>
      </c>
      <c r="G2810" s="416" t="s">
        <v>936</v>
      </c>
      <c r="H2810" s="416" t="s">
        <v>2221</v>
      </c>
      <c r="I2810" s="417" t="s">
        <v>2236</v>
      </c>
      <c r="J2810" s="416" t="s">
        <v>2236</v>
      </c>
      <c r="K2810" s="418" t="s">
        <v>2239</v>
      </c>
      <c r="L2810" s="416" t="s">
        <v>469</v>
      </c>
      <c r="M2810" s="316" t="s">
        <v>2378</v>
      </c>
      <c r="N2810" s="316" t="s">
        <v>1156</v>
      </c>
      <c r="O2810" s="415" t="s">
        <v>2200</v>
      </c>
      <c r="P2810" s="318" t="s">
        <v>1156</v>
      </c>
      <c r="Q2810" s="293" t="s">
        <v>2201</v>
      </c>
      <c r="R2810" s="293">
        <v>2</v>
      </c>
      <c r="S2810" s="517">
        <v>15733.33</v>
      </c>
      <c r="T2810" s="520" t="e">
        <f>+[1]!Tabla46[[#This Row],[Precio Unitario]]*[1]!Tabla46[[#This Row],[Cantidad de Insumos]]</f>
        <v>#REF!</v>
      </c>
      <c r="U2810" s="414">
        <v>239301</v>
      </c>
      <c r="V2810" s="328" t="s">
        <v>926</v>
      </c>
      <c r="W2810" s="420"/>
    </row>
    <row r="2811" spans="2:23" ht="18.75" hidden="1" customHeight="1" x14ac:dyDescent="0.2">
      <c r="B2811" s="419" t="e">
        <f>IF(Tabla46[[#This Row],[Tipos de Acciones]]="","",CONCATENATE(Tabla46[[#This Row],[POA]],".",Tabla46[[#This Row],[SRS]],".",Tabla46[[#This Row],[AREA]],".",Tabla46[[#This Row],[TIPO]]))</f>
        <v>#REF!</v>
      </c>
      <c r="C2811" s="419" t="e">
        <f>IF(Tabla46[[#This Row],[Tipos de Acciones]]="","",'Formulario PPGR1'!#REF!)</f>
        <v>#REF!</v>
      </c>
      <c r="D2811" s="419" t="e">
        <f>IF(Tabla46[[#This Row],[Tipos de Acciones]]="","",'Formulario PPGR1'!#REF!)</f>
        <v>#REF!</v>
      </c>
      <c r="E2811" s="419" t="e">
        <f>IF(Tabla46[[#This Row],[Tipos de Acciones]]="","",'Formulario PPGR1'!#REF!)</f>
        <v>#REF!</v>
      </c>
      <c r="F2811" s="419" t="e">
        <f>IF(Tabla46[[#This Row],[Tipos de Acciones]]="","",'Formulario PPGR1'!#REF!)</f>
        <v>#REF!</v>
      </c>
      <c r="G2811" s="416" t="s">
        <v>936</v>
      </c>
      <c r="H2811" s="416" t="s">
        <v>2221</v>
      </c>
      <c r="I2811" s="417" t="s">
        <v>2224</v>
      </c>
      <c r="J2811" s="416" t="s">
        <v>2224</v>
      </c>
      <c r="K2811" s="418" t="s">
        <v>2225</v>
      </c>
      <c r="L2811" s="416" t="s">
        <v>469</v>
      </c>
      <c r="M2811" s="316" t="s">
        <v>2378</v>
      </c>
      <c r="N2811" s="316" t="s">
        <v>1156</v>
      </c>
      <c r="O2811" s="415" t="s">
        <v>2200</v>
      </c>
      <c r="P2811" s="318" t="s">
        <v>1156</v>
      </c>
      <c r="Q2811" s="293" t="s">
        <v>2201</v>
      </c>
      <c r="R2811" s="293">
        <v>1</v>
      </c>
      <c r="S2811" s="517">
        <v>44333.33</v>
      </c>
      <c r="T2811" s="520" t="e">
        <f>+[1]!Tabla46[[#This Row],[Precio Unitario]]*[1]!Tabla46[[#This Row],[Cantidad de Insumos]]</f>
        <v>#REF!</v>
      </c>
      <c r="U2811" s="414">
        <v>239301</v>
      </c>
      <c r="V2811" s="328" t="s">
        <v>926</v>
      </c>
      <c r="W2811" s="420"/>
    </row>
    <row r="2812" spans="2:23" ht="18.75" hidden="1" customHeight="1" x14ac:dyDescent="0.2">
      <c r="B2812" s="419" t="e">
        <f>IF(Tabla46[[#This Row],[Tipos de Acciones]]="","",CONCATENATE(Tabla46[[#This Row],[POA]],".",Tabla46[[#This Row],[SRS]],".",Tabla46[[#This Row],[AREA]],".",Tabla46[[#This Row],[TIPO]]))</f>
        <v>#REF!</v>
      </c>
      <c r="C2812" s="419" t="e">
        <f>IF(Tabla46[[#This Row],[Tipos de Acciones]]="","",'Formulario PPGR1'!#REF!)</f>
        <v>#REF!</v>
      </c>
      <c r="D2812" s="419" t="e">
        <f>IF(Tabla46[[#This Row],[Tipos de Acciones]]="","",'Formulario PPGR1'!#REF!)</f>
        <v>#REF!</v>
      </c>
      <c r="E2812" s="419" t="e">
        <f>IF(Tabla46[[#This Row],[Tipos de Acciones]]="","",'Formulario PPGR1'!#REF!)</f>
        <v>#REF!</v>
      </c>
      <c r="F2812" s="419" t="e">
        <f>IF(Tabla46[[#This Row],[Tipos de Acciones]]="","",'Formulario PPGR1'!#REF!)</f>
        <v>#REF!</v>
      </c>
      <c r="G2812" s="416" t="s">
        <v>936</v>
      </c>
      <c r="H2812" s="416" t="s">
        <v>2221</v>
      </c>
      <c r="I2812" s="417" t="s">
        <v>2222</v>
      </c>
      <c r="J2812" s="416" t="s">
        <v>2222</v>
      </c>
      <c r="K2812" s="418" t="s">
        <v>2226</v>
      </c>
      <c r="L2812" s="416" t="s">
        <v>469</v>
      </c>
      <c r="M2812" s="316" t="s">
        <v>2378</v>
      </c>
      <c r="N2812" s="316" t="s">
        <v>1156</v>
      </c>
      <c r="O2812" s="415" t="s">
        <v>2200</v>
      </c>
      <c r="P2812" s="318" t="s">
        <v>1156</v>
      </c>
      <c r="Q2812" s="293" t="s">
        <v>2201</v>
      </c>
      <c r="R2812" s="293">
        <v>1</v>
      </c>
      <c r="S2812" s="517">
        <v>104465.4</v>
      </c>
      <c r="T2812" s="520" t="e">
        <f>+[1]!Tabla46[[#This Row],[Precio Unitario]]*[1]!Tabla46[[#This Row],[Cantidad de Insumos]]</f>
        <v>#REF!</v>
      </c>
      <c r="U2812" s="414">
        <v>261901</v>
      </c>
      <c r="V2812" s="328" t="s">
        <v>926</v>
      </c>
      <c r="W2812" s="420"/>
    </row>
    <row r="2813" spans="2:23" ht="18.75" hidden="1" customHeight="1" x14ac:dyDescent="0.2">
      <c r="B2813" s="419" t="e">
        <f>IF(Tabla46[[#This Row],[Tipos de Acciones]]="","",CONCATENATE(Tabla46[[#This Row],[POA]],".",Tabla46[[#This Row],[SRS]],".",Tabla46[[#This Row],[AREA]],".",Tabla46[[#This Row],[TIPO]]))</f>
        <v>#REF!</v>
      </c>
      <c r="C2813" s="419" t="e">
        <f>IF(Tabla46[[#This Row],[Tipos de Acciones]]="","",'Formulario PPGR1'!#REF!)</f>
        <v>#REF!</v>
      </c>
      <c r="D2813" s="419" t="e">
        <f>IF(Tabla46[[#This Row],[Tipos de Acciones]]="","",'Formulario PPGR1'!#REF!)</f>
        <v>#REF!</v>
      </c>
      <c r="E2813" s="419" t="e">
        <f>IF(Tabla46[[#This Row],[Tipos de Acciones]]="","",'Formulario PPGR1'!#REF!)</f>
        <v>#REF!</v>
      </c>
      <c r="F2813" s="419" t="e">
        <f>IF(Tabla46[[#This Row],[Tipos de Acciones]]="","",'Formulario PPGR1'!#REF!)</f>
        <v>#REF!</v>
      </c>
      <c r="G2813" s="416" t="s">
        <v>936</v>
      </c>
      <c r="H2813" s="416" t="s">
        <v>2221</v>
      </c>
      <c r="I2813" s="417" t="s">
        <v>2227</v>
      </c>
      <c r="J2813" s="416" t="s">
        <v>2227</v>
      </c>
      <c r="K2813" s="418" t="s">
        <v>2228</v>
      </c>
      <c r="L2813" s="416" t="s">
        <v>469</v>
      </c>
      <c r="M2813" s="316" t="s">
        <v>2378</v>
      </c>
      <c r="N2813" s="316" t="s">
        <v>1156</v>
      </c>
      <c r="O2813" s="415" t="s">
        <v>2200</v>
      </c>
      <c r="P2813" s="318" t="s">
        <v>1156</v>
      </c>
      <c r="Q2813" s="293" t="s">
        <v>2201</v>
      </c>
      <c r="R2813" s="293">
        <v>1</v>
      </c>
      <c r="S2813" s="517">
        <v>12836.04</v>
      </c>
      <c r="T2813" s="520" t="e">
        <f>+[1]!Tabla46[[#This Row],[Precio Unitario]]*[1]!Tabla46[[#This Row],[Cantidad de Insumos]]</f>
        <v>#REF!</v>
      </c>
      <c r="U2813" s="414">
        <v>239301</v>
      </c>
      <c r="V2813" s="328" t="s">
        <v>926</v>
      </c>
      <c r="W2813" s="420"/>
    </row>
    <row r="2814" spans="2:23" ht="18.75" hidden="1" customHeight="1" x14ac:dyDescent="0.2">
      <c r="B2814" s="419" t="e">
        <f>IF(Tabla46[[#This Row],[Tipos de Acciones]]="","",CONCATENATE(Tabla46[[#This Row],[POA]],".",Tabla46[[#This Row],[SRS]],".",Tabla46[[#This Row],[AREA]],".",Tabla46[[#This Row],[TIPO]]))</f>
        <v>#REF!</v>
      </c>
      <c r="C2814" s="419" t="e">
        <f>IF(Tabla46[[#This Row],[Tipos de Acciones]]="","",'Formulario PPGR1'!#REF!)</f>
        <v>#REF!</v>
      </c>
      <c r="D2814" s="419" t="e">
        <f>IF(Tabla46[[#This Row],[Tipos de Acciones]]="","",'Formulario PPGR1'!#REF!)</f>
        <v>#REF!</v>
      </c>
      <c r="E2814" s="419" t="e">
        <f>IF(Tabla46[[#This Row],[Tipos de Acciones]]="","",'Formulario PPGR1'!#REF!)</f>
        <v>#REF!</v>
      </c>
      <c r="F2814" s="419" t="e">
        <f>IF(Tabla46[[#This Row],[Tipos de Acciones]]="","",'Formulario PPGR1'!#REF!)</f>
        <v>#REF!</v>
      </c>
      <c r="G2814" s="416" t="s">
        <v>936</v>
      </c>
      <c r="H2814" s="416" t="s">
        <v>2221</v>
      </c>
      <c r="I2814" s="417" t="s">
        <v>2229</v>
      </c>
      <c r="J2814" s="416" t="s">
        <v>2229</v>
      </c>
      <c r="K2814" s="418" t="s">
        <v>2230</v>
      </c>
      <c r="L2814" s="416" t="s">
        <v>469</v>
      </c>
      <c r="M2814" s="316" t="s">
        <v>2378</v>
      </c>
      <c r="N2814" s="316" t="s">
        <v>1156</v>
      </c>
      <c r="O2814" s="415" t="s">
        <v>2200</v>
      </c>
      <c r="P2814" s="318" t="s">
        <v>1156</v>
      </c>
      <c r="Q2814" s="293" t="s">
        <v>2201</v>
      </c>
      <c r="R2814" s="293">
        <v>1</v>
      </c>
      <c r="S2814" s="517">
        <v>180000</v>
      </c>
      <c r="T2814" s="520" t="e">
        <f>+[1]!Tabla46[[#This Row],[Precio Unitario]]*[1]!Tabla46[[#This Row],[Cantidad de Insumos]]</f>
        <v>#REF!</v>
      </c>
      <c r="U2814" s="414">
        <v>261301</v>
      </c>
      <c r="V2814" s="328" t="s">
        <v>926</v>
      </c>
      <c r="W2814" s="420"/>
    </row>
    <row r="2815" spans="2:23" ht="18.75" hidden="1" customHeight="1" x14ac:dyDescent="0.2">
      <c r="B2815" s="419" t="e">
        <f>IF(Tabla46[[#This Row],[Tipos de Acciones]]="","",CONCATENATE(Tabla46[[#This Row],[POA]],".",Tabla46[[#This Row],[SRS]],".",Tabla46[[#This Row],[AREA]],".",Tabla46[[#This Row],[TIPO]]))</f>
        <v>#REF!</v>
      </c>
      <c r="C2815" s="419" t="e">
        <f>IF(Tabla46[[#This Row],[Tipos de Acciones]]="","",'Formulario PPGR1'!#REF!)</f>
        <v>#REF!</v>
      </c>
      <c r="D2815" s="419" t="e">
        <f>IF(Tabla46[[#This Row],[Tipos de Acciones]]="","",'Formulario PPGR1'!#REF!)</f>
        <v>#REF!</v>
      </c>
      <c r="E2815" s="419" t="e">
        <f>IF(Tabla46[[#This Row],[Tipos de Acciones]]="","",'Formulario PPGR1'!#REF!)</f>
        <v>#REF!</v>
      </c>
      <c r="F2815" s="419" t="e">
        <f>IF(Tabla46[[#This Row],[Tipos de Acciones]]="","",'Formulario PPGR1'!#REF!)</f>
        <v>#REF!</v>
      </c>
      <c r="G2815" s="416" t="s">
        <v>936</v>
      </c>
      <c r="H2815" s="416" t="s">
        <v>2221</v>
      </c>
      <c r="I2815" s="417" t="s">
        <v>2231</v>
      </c>
      <c r="J2815" s="416" t="s">
        <v>2231</v>
      </c>
      <c r="K2815" s="418" t="s">
        <v>2232</v>
      </c>
      <c r="L2815" s="416" t="s">
        <v>469</v>
      </c>
      <c r="M2815" s="316" t="s">
        <v>2378</v>
      </c>
      <c r="N2815" s="316" t="s">
        <v>1156</v>
      </c>
      <c r="O2815" s="415" t="s">
        <v>2200</v>
      </c>
      <c r="P2815" s="318" t="s">
        <v>1156</v>
      </c>
      <c r="Q2815" s="293" t="s">
        <v>2201</v>
      </c>
      <c r="R2815" s="293">
        <v>2</v>
      </c>
      <c r="S2815" s="517">
        <v>32099.97</v>
      </c>
      <c r="T2815" s="520" t="e">
        <f>+[1]!Tabla46[[#This Row],[Precio Unitario]]*[1]!Tabla46[[#This Row],[Cantidad de Insumos]]</f>
        <v>#REF!</v>
      </c>
      <c r="U2815" s="414">
        <v>261301</v>
      </c>
      <c r="V2815" s="328" t="s">
        <v>926</v>
      </c>
      <c r="W2815" s="420"/>
    </row>
    <row r="2816" spans="2:23" ht="18.75" hidden="1" customHeight="1" x14ac:dyDescent="0.2">
      <c r="B2816" s="419" t="e">
        <f>IF(Tabla46[[#This Row],[Tipos de Acciones]]="","",CONCATENATE(Tabla46[[#This Row],[POA]],".",Tabla46[[#This Row],[SRS]],".",Tabla46[[#This Row],[AREA]],".",Tabla46[[#This Row],[TIPO]]))</f>
        <v>#REF!</v>
      </c>
      <c r="C2816" s="419" t="e">
        <f>IF(Tabla46[[#This Row],[Tipos de Acciones]]="","",'Formulario PPGR1'!#REF!)</f>
        <v>#REF!</v>
      </c>
      <c r="D2816" s="419" t="e">
        <f>IF(Tabla46[[#This Row],[Tipos de Acciones]]="","",'Formulario PPGR1'!#REF!)</f>
        <v>#REF!</v>
      </c>
      <c r="E2816" s="419" t="e">
        <f>IF(Tabla46[[#This Row],[Tipos de Acciones]]="","",'Formulario PPGR1'!#REF!)</f>
        <v>#REF!</v>
      </c>
      <c r="F2816" s="419" t="e">
        <f>IF(Tabla46[[#This Row],[Tipos de Acciones]]="","",'Formulario PPGR1'!#REF!)</f>
        <v>#REF!</v>
      </c>
      <c r="G2816" s="416" t="s">
        <v>936</v>
      </c>
      <c r="H2816" s="416" t="s">
        <v>2206</v>
      </c>
      <c r="I2816" s="417" t="s">
        <v>2212</v>
      </c>
      <c r="J2816" s="416" t="s">
        <v>2212</v>
      </c>
      <c r="K2816" s="418" t="s">
        <v>2213</v>
      </c>
      <c r="L2816" s="416" t="s">
        <v>469</v>
      </c>
      <c r="M2816" s="316" t="s">
        <v>2379</v>
      </c>
      <c r="N2816" s="316" t="s">
        <v>1156</v>
      </c>
      <c r="O2816" s="415" t="s">
        <v>2200</v>
      </c>
      <c r="P2816" s="318" t="s">
        <v>1156</v>
      </c>
      <c r="Q2816" s="293" t="s">
        <v>2201</v>
      </c>
      <c r="R2816" s="293">
        <v>1</v>
      </c>
      <c r="S2816" s="517">
        <v>56050</v>
      </c>
      <c r="T2816" s="520" t="e">
        <f>+[1]!Tabla46[[#This Row],[Precio Unitario]]*[1]!Tabla46[[#This Row],[Cantidad de Insumos]]</f>
        <v>#REF!</v>
      </c>
      <c r="U2816" s="414">
        <v>261301</v>
      </c>
      <c r="V2816" s="328" t="s">
        <v>926</v>
      </c>
      <c r="W2816" s="420"/>
    </row>
    <row r="2817" spans="2:23" ht="18.75" hidden="1" customHeight="1" x14ac:dyDescent="0.2">
      <c r="B2817" s="419" t="e">
        <f>IF(Tabla46[[#This Row],[Tipos de Acciones]]="","",CONCATENATE(Tabla46[[#This Row],[POA]],".",Tabla46[[#This Row],[SRS]],".",Tabla46[[#This Row],[AREA]],".",Tabla46[[#This Row],[TIPO]]))</f>
        <v>#REF!</v>
      </c>
      <c r="C2817" s="419" t="e">
        <f>IF(Tabla46[[#This Row],[Tipos de Acciones]]="","",'Formulario PPGR1'!#REF!)</f>
        <v>#REF!</v>
      </c>
      <c r="D2817" s="419" t="e">
        <f>IF(Tabla46[[#This Row],[Tipos de Acciones]]="","",'Formulario PPGR1'!#REF!)</f>
        <v>#REF!</v>
      </c>
      <c r="E2817" s="419" t="e">
        <f>IF(Tabla46[[#This Row],[Tipos de Acciones]]="","",'Formulario PPGR1'!#REF!)</f>
        <v>#REF!</v>
      </c>
      <c r="F2817" s="419" t="e">
        <f>IF(Tabla46[[#This Row],[Tipos de Acciones]]="","",'Formulario PPGR1'!#REF!)</f>
        <v>#REF!</v>
      </c>
      <c r="G2817" s="416" t="s">
        <v>934</v>
      </c>
      <c r="H2817" s="416" t="s">
        <v>2206</v>
      </c>
      <c r="I2817" s="417" t="s">
        <v>2212</v>
      </c>
      <c r="J2817" s="416" t="s">
        <v>2212</v>
      </c>
      <c r="K2817" s="418" t="s">
        <v>2213</v>
      </c>
      <c r="L2817" s="416" t="s">
        <v>469</v>
      </c>
      <c r="M2817" s="316" t="s">
        <v>2379</v>
      </c>
      <c r="N2817" s="316" t="s">
        <v>1156</v>
      </c>
      <c r="O2817" s="415" t="s">
        <v>2200</v>
      </c>
      <c r="P2817" s="318" t="s">
        <v>1156</v>
      </c>
      <c r="Q2817" s="293" t="s">
        <v>2201</v>
      </c>
      <c r="R2817" s="293">
        <v>3</v>
      </c>
      <c r="S2817" s="517">
        <v>56050</v>
      </c>
      <c r="T2817" s="520" t="e">
        <f>+[1]!Tabla46[[#This Row],[Precio Unitario]]*[1]!Tabla46[[#This Row],[Cantidad de Insumos]]</f>
        <v>#REF!</v>
      </c>
      <c r="U2817" s="414">
        <v>261301</v>
      </c>
      <c r="V2817" s="328" t="s">
        <v>926</v>
      </c>
      <c r="W2817" s="420"/>
    </row>
    <row r="2818" spans="2:23" ht="18.75" hidden="1" customHeight="1" x14ac:dyDescent="0.2">
      <c r="B2818" s="419" t="e">
        <f>IF(Tabla46[[#This Row],[Tipos de Acciones]]="","",CONCATENATE(Tabla46[[#This Row],[POA]],".",Tabla46[[#This Row],[SRS]],".",Tabla46[[#This Row],[AREA]],".",Tabla46[[#This Row],[TIPO]]))</f>
        <v>#REF!</v>
      </c>
      <c r="C2818" s="419" t="e">
        <f>IF(Tabla46[[#This Row],[Tipos de Acciones]]="","",'Formulario PPGR1'!#REF!)</f>
        <v>#REF!</v>
      </c>
      <c r="D2818" s="419" t="e">
        <f>IF(Tabla46[[#This Row],[Tipos de Acciones]]="","",'Formulario PPGR1'!#REF!)</f>
        <v>#REF!</v>
      </c>
      <c r="E2818" s="419" t="e">
        <f>IF(Tabla46[[#This Row],[Tipos de Acciones]]="","",'Formulario PPGR1'!#REF!)</f>
        <v>#REF!</v>
      </c>
      <c r="F2818" s="419" t="e">
        <f>IF(Tabla46[[#This Row],[Tipos de Acciones]]="","",'Formulario PPGR1'!#REF!)</f>
        <v>#REF!</v>
      </c>
      <c r="G2818" s="416" t="s">
        <v>936</v>
      </c>
      <c r="H2818" s="416" t="s">
        <v>2215</v>
      </c>
      <c r="I2818" s="417" t="s">
        <v>2216</v>
      </c>
      <c r="J2818" s="416" t="s">
        <v>2216</v>
      </c>
      <c r="K2818" s="418" t="s">
        <v>2217</v>
      </c>
      <c r="L2818" s="416" t="s">
        <v>469</v>
      </c>
      <c r="M2818" s="316" t="s">
        <v>2379</v>
      </c>
      <c r="N2818" s="316" t="s">
        <v>1156</v>
      </c>
      <c r="O2818" s="415" t="s">
        <v>2200</v>
      </c>
      <c r="P2818" s="318" t="s">
        <v>1156</v>
      </c>
      <c r="Q2818" s="293" t="s">
        <v>2201</v>
      </c>
      <c r="R2818" s="293">
        <v>1</v>
      </c>
      <c r="S2818" s="517">
        <v>15000</v>
      </c>
      <c r="T2818" s="520" t="e">
        <f>+[1]!Tabla46[[#This Row],[Precio Unitario]]*[1]!Tabla46[[#This Row],[Cantidad de Insumos]]</f>
        <v>#REF!</v>
      </c>
      <c r="U2818" s="414">
        <v>239601</v>
      </c>
      <c r="V2818" s="328" t="s">
        <v>926</v>
      </c>
      <c r="W2818" s="420"/>
    </row>
    <row r="2819" spans="2:23" ht="18.75" hidden="1" customHeight="1" x14ac:dyDescent="0.2">
      <c r="B2819" s="419" t="e">
        <f>IF(Tabla46[[#This Row],[Tipos de Acciones]]="","",CONCATENATE(Tabla46[[#This Row],[POA]],".",Tabla46[[#This Row],[SRS]],".",Tabla46[[#This Row],[AREA]],".",Tabla46[[#This Row],[TIPO]]))</f>
        <v>#REF!</v>
      </c>
      <c r="C2819" s="419" t="e">
        <f>IF(Tabla46[[#This Row],[Tipos de Acciones]]="","",'Formulario PPGR1'!#REF!)</f>
        <v>#REF!</v>
      </c>
      <c r="D2819" s="419" t="e">
        <f>IF(Tabla46[[#This Row],[Tipos de Acciones]]="","",'Formulario PPGR1'!#REF!)</f>
        <v>#REF!</v>
      </c>
      <c r="E2819" s="419" t="e">
        <f>IF(Tabla46[[#This Row],[Tipos de Acciones]]="","",'Formulario PPGR1'!#REF!)</f>
        <v>#REF!</v>
      </c>
      <c r="F2819" s="419" t="e">
        <f>IF(Tabla46[[#This Row],[Tipos de Acciones]]="","",'Formulario PPGR1'!#REF!)</f>
        <v>#REF!</v>
      </c>
      <c r="G2819" s="416" t="s">
        <v>936</v>
      </c>
      <c r="H2819" s="416" t="s">
        <v>2218</v>
      </c>
      <c r="I2819" s="417" t="s">
        <v>2219</v>
      </c>
      <c r="J2819" s="416" t="s">
        <v>2219</v>
      </c>
      <c r="K2819" s="418" t="s">
        <v>2220</v>
      </c>
      <c r="L2819" s="416" t="s">
        <v>469</v>
      </c>
      <c r="M2819" s="316" t="s">
        <v>2379</v>
      </c>
      <c r="N2819" s="316" t="s">
        <v>1156</v>
      </c>
      <c r="O2819" s="415" t="s">
        <v>2200</v>
      </c>
      <c r="P2819" s="318" t="s">
        <v>1156</v>
      </c>
      <c r="Q2819" s="293" t="s">
        <v>2201</v>
      </c>
      <c r="R2819" s="293">
        <v>2</v>
      </c>
      <c r="S2819" s="517">
        <v>8600</v>
      </c>
      <c r="T2819" s="520" t="e">
        <f>+[1]!Tabla46[[#This Row],[Precio Unitario]]*[1]!Tabla46[[#This Row],[Cantidad de Insumos]]</f>
        <v>#REF!</v>
      </c>
      <c r="U2819" s="414">
        <v>239601</v>
      </c>
      <c r="V2819" s="328" t="s">
        <v>926</v>
      </c>
      <c r="W2819" s="420"/>
    </row>
    <row r="2820" spans="2:23" ht="18.75" hidden="1" customHeight="1" x14ac:dyDescent="0.2">
      <c r="B2820" s="419" t="e">
        <f>IF(Tabla46[[#This Row],[Tipos de Acciones]]="","",CONCATENATE(Tabla46[[#This Row],[POA]],".",Tabla46[[#This Row],[SRS]],".",Tabla46[[#This Row],[AREA]],".",Tabla46[[#This Row],[TIPO]]))</f>
        <v>#REF!</v>
      </c>
      <c r="C2820" s="419" t="e">
        <f>IF(Tabla46[[#This Row],[Tipos de Acciones]]="","",'Formulario PPGR1'!#REF!)</f>
        <v>#REF!</v>
      </c>
      <c r="D2820" s="419" t="e">
        <f>IF(Tabla46[[#This Row],[Tipos de Acciones]]="","",'Formulario PPGR1'!#REF!)</f>
        <v>#REF!</v>
      </c>
      <c r="E2820" s="419" t="e">
        <f>IF(Tabla46[[#This Row],[Tipos de Acciones]]="","",'Formulario PPGR1'!#REF!)</f>
        <v>#REF!</v>
      </c>
      <c r="F2820" s="419" t="e">
        <f>IF(Tabla46[[#This Row],[Tipos de Acciones]]="","",'Formulario PPGR1'!#REF!)</f>
        <v>#REF!</v>
      </c>
      <c r="G2820" s="416" t="s">
        <v>936</v>
      </c>
      <c r="H2820" s="416" t="s">
        <v>2221</v>
      </c>
      <c r="I2820" s="417" t="s">
        <v>2222</v>
      </c>
      <c r="J2820" s="416" t="s">
        <v>2222</v>
      </c>
      <c r="K2820" s="418" t="s">
        <v>2223</v>
      </c>
      <c r="L2820" s="416" t="s">
        <v>469</v>
      </c>
      <c r="M2820" s="316" t="s">
        <v>2379</v>
      </c>
      <c r="N2820" s="316" t="s">
        <v>1156</v>
      </c>
      <c r="O2820" s="415" t="s">
        <v>2200</v>
      </c>
      <c r="P2820" s="318" t="s">
        <v>1156</v>
      </c>
      <c r="Q2820" s="293" t="s">
        <v>2201</v>
      </c>
      <c r="R2820" s="293">
        <v>2</v>
      </c>
      <c r="S2820" s="517">
        <v>43660</v>
      </c>
      <c r="T2820" s="520" t="e">
        <f>+[1]!Tabla46[[#This Row],[Precio Unitario]]*[1]!Tabla46[[#This Row],[Cantidad de Insumos]]</f>
        <v>#REF!</v>
      </c>
      <c r="U2820" s="414">
        <v>261901</v>
      </c>
      <c r="V2820" s="328" t="s">
        <v>926</v>
      </c>
      <c r="W2820" s="420"/>
    </row>
    <row r="2821" spans="2:23" ht="18.75" hidden="1" customHeight="1" x14ac:dyDescent="0.2">
      <c r="B2821" s="419" t="e">
        <f>IF(Tabla46[[#This Row],[Tipos de Acciones]]="","",CONCATENATE(Tabla46[[#This Row],[POA]],".",Tabla46[[#This Row],[SRS]],".",Tabla46[[#This Row],[AREA]],".",Tabla46[[#This Row],[TIPO]]))</f>
        <v>#REF!</v>
      </c>
      <c r="C2821" s="419" t="e">
        <f>IF(Tabla46[[#This Row],[Tipos de Acciones]]="","",'Formulario PPGR1'!#REF!)</f>
        <v>#REF!</v>
      </c>
      <c r="D2821" s="419" t="e">
        <f>IF(Tabla46[[#This Row],[Tipos de Acciones]]="","",'Formulario PPGR1'!#REF!)</f>
        <v>#REF!</v>
      </c>
      <c r="E2821" s="419" t="e">
        <f>IF(Tabla46[[#This Row],[Tipos de Acciones]]="","",'Formulario PPGR1'!#REF!)</f>
        <v>#REF!</v>
      </c>
      <c r="F2821" s="419" t="e">
        <f>IF(Tabla46[[#This Row],[Tipos de Acciones]]="","",'Formulario PPGR1'!#REF!)</f>
        <v>#REF!</v>
      </c>
      <c r="G2821" s="416" t="s">
        <v>936</v>
      </c>
      <c r="H2821" s="416" t="s">
        <v>2221</v>
      </c>
      <c r="I2821" s="417" t="s">
        <v>2224</v>
      </c>
      <c r="J2821" s="416" t="s">
        <v>2224</v>
      </c>
      <c r="K2821" s="418" t="s">
        <v>2225</v>
      </c>
      <c r="L2821" s="416" t="s">
        <v>469</v>
      </c>
      <c r="M2821" s="316" t="s">
        <v>2379</v>
      </c>
      <c r="N2821" s="316" t="s">
        <v>1156</v>
      </c>
      <c r="O2821" s="415" t="s">
        <v>2200</v>
      </c>
      <c r="P2821" s="318" t="s">
        <v>1156</v>
      </c>
      <c r="Q2821" s="293" t="s">
        <v>2201</v>
      </c>
      <c r="R2821" s="293">
        <v>1</v>
      </c>
      <c r="S2821" s="517">
        <v>44333.33</v>
      </c>
      <c r="T2821" s="520" t="e">
        <f>+[1]!Tabla46[[#This Row],[Precio Unitario]]*[1]!Tabla46[[#This Row],[Cantidad de Insumos]]</f>
        <v>#REF!</v>
      </c>
      <c r="U2821" s="414">
        <v>239301</v>
      </c>
      <c r="V2821" s="328" t="s">
        <v>926</v>
      </c>
      <c r="W2821" s="420"/>
    </row>
    <row r="2822" spans="2:23" ht="18.75" hidden="1" customHeight="1" x14ac:dyDescent="0.2">
      <c r="B2822" s="419" t="e">
        <f>IF(Tabla46[[#This Row],[Tipos de Acciones]]="","",CONCATENATE(Tabla46[[#This Row],[POA]],".",Tabla46[[#This Row],[SRS]],".",Tabla46[[#This Row],[AREA]],".",Tabla46[[#This Row],[TIPO]]))</f>
        <v>#REF!</v>
      </c>
      <c r="C2822" s="419" t="e">
        <f>IF(Tabla46[[#This Row],[Tipos de Acciones]]="","",'Formulario PPGR1'!#REF!)</f>
        <v>#REF!</v>
      </c>
      <c r="D2822" s="419" t="e">
        <f>IF(Tabla46[[#This Row],[Tipos de Acciones]]="","",'Formulario PPGR1'!#REF!)</f>
        <v>#REF!</v>
      </c>
      <c r="E2822" s="419" t="e">
        <f>IF(Tabla46[[#This Row],[Tipos de Acciones]]="","",'Formulario PPGR1'!#REF!)</f>
        <v>#REF!</v>
      </c>
      <c r="F2822" s="419" t="e">
        <f>IF(Tabla46[[#This Row],[Tipos de Acciones]]="","",'Formulario PPGR1'!#REF!)</f>
        <v>#REF!</v>
      </c>
      <c r="G2822" s="416" t="s">
        <v>936</v>
      </c>
      <c r="H2822" s="416" t="s">
        <v>2221</v>
      </c>
      <c r="I2822" s="417" t="s">
        <v>2222</v>
      </c>
      <c r="J2822" s="416" t="s">
        <v>2222</v>
      </c>
      <c r="K2822" s="418" t="s">
        <v>2226</v>
      </c>
      <c r="L2822" s="416" t="s">
        <v>469</v>
      </c>
      <c r="M2822" s="316" t="s">
        <v>2379</v>
      </c>
      <c r="N2822" s="316" t="s">
        <v>1156</v>
      </c>
      <c r="O2822" s="415" t="s">
        <v>2200</v>
      </c>
      <c r="P2822" s="318" t="s">
        <v>1156</v>
      </c>
      <c r="Q2822" s="293" t="s">
        <v>2201</v>
      </c>
      <c r="R2822" s="293">
        <v>1</v>
      </c>
      <c r="S2822" s="517">
        <v>104465.4</v>
      </c>
      <c r="T2822" s="520" t="e">
        <f>+[1]!Tabla46[[#This Row],[Precio Unitario]]*[1]!Tabla46[[#This Row],[Cantidad de Insumos]]</f>
        <v>#REF!</v>
      </c>
      <c r="U2822" s="414">
        <v>261901</v>
      </c>
      <c r="V2822" s="328" t="s">
        <v>926</v>
      </c>
      <c r="W2822" s="420"/>
    </row>
    <row r="2823" spans="2:23" ht="18.75" hidden="1" customHeight="1" x14ac:dyDescent="0.2">
      <c r="B2823" s="419" t="e">
        <f>IF(Tabla46[[#This Row],[Tipos de Acciones]]="","",CONCATENATE(Tabla46[[#This Row],[POA]],".",Tabla46[[#This Row],[SRS]],".",Tabla46[[#This Row],[AREA]],".",Tabla46[[#This Row],[TIPO]]))</f>
        <v>#REF!</v>
      </c>
      <c r="C2823" s="419" t="e">
        <f>IF(Tabla46[[#This Row],[Tipos de Acciones]]="","",'Formulario PPGR1'!#REF!)</f>
        <v>#REF!</v>
      </c>
      <c r="D2823" s="419" t="e">
        <f>IF(Tabla46[[#This Row],[Tipos de Acciones]]="","",'Formulario PPGR1'!#REF!)</f>
        <v>#REF!</v>
      </c>
      <c r="E2823" s="419" t="e">
        <f>IF(Tabla46[[#This Row],[Tipos de Acciones]]="","",'Formulario PPGR1'!#REF!)</f>
        <v>#REF!</v>
      </c>
      <c r="F2823" s="419" t="e">
        <f>IF(Tabla46[[#This Row],[Tipos de Acciones]]="","",'Formulario PPGR1'!#REF!)</f>
        <v>#REF!</v>
      </c>
      <c r="G2823" s="416" t="s">
        <v>936</v>
      </c>
      <c r="H2823" s="416" t="s">
        <v>2221</v>
      </c>
      <c r="I2823" s="417" t="s">
        <v>2227</v>
      </c>
      <c r="J2823" s="416" t="s">
        <v>2227</v>
      </c>
      <c r="K2823" s="418" t="s">
        <v>2228</v>
      </c>
      <c r="L2823" s="416" t="s">
        <v>469</v>
      </c>
      <c r="M2823" s="316" t="s">
        <v>2379</v>
      </c>
      <c r="N2823" s="316" t="s">
        <v>1156</v>
      </c>
      <c r="O2823" s="415" t="s">
        <v>2200</v>
      </c>
      <c r="P2823" s="318" t="s">
        <v>1156</v>
      </c>
      <c r="Q2823" s="293" t="s">
        <v>2201</v>
      </c>
      <c r="R2823" s="293">
        <v>1</v>
      </c>
      <c r="S2823" s="517">
        <v>12836.04</v>
      </c>
      <c r="T2823" s="520" t="e">
        <f>+[1]!Tabla46[[#This Row],[Precio Unitario]]*[1]!Tabla46[[#This Row],[Cantidad de Insumos]]</f>
        <v>#REF!</v>
      </c>
      <c r="U2823" s="414">
        <v>239301</v>
      </c>
      <c r="V2823" s="328" t="s">
        <v>926</v>
      </c>
      <c r="W2823" s="420"/>
    </row>
    <row r="2824" spans="2:23" ht="18.75" customHeight="1" x14ac:dyDescent="0.2">
      <c r="B2824" s="419" t="e">
        <f>IF(Tabla46[[#This Row],[Tipos de Acciones]]="","",CONCATENATE(Tabla46[[#This Row],[POA]],".",Tabla46[[#This Row],[SRS]],".",Tabla46[[#This Row],[AREA]],".",Tabla46[[#This Row],[TIPO]]))</f>
        <v>#REF!</v>
      </c>
      <c r="C2824" s="419" t="e">
        <f>IF(Tabla46[[#This Row],[Tipos de Acciones]]="","",'Formulario PPGR1'!#REF!)</f>
        <v>#REF!</v>
      </c>
      <c r="D2824" s="419" t="e">
        <f>IF(Tabla46[[#This Row],[Tipos de Acciones]]="","",'Formulario PPGR1'!#REF!)</f>
        <v>#REF!</v>
      </c>
      <c r="E2824" s="419" t="e">
        <f>IF(Tabla46[[#This Row],[Tipos de Acciones]]="","",'Formulario PPGR1'!#REF!)</f>
        <v>#REF!</v>
      </c>
      <c r="F2824" s="419" t="e">
        <f>IF(Tabla46[[#This Row],[Tipos de Acciones]]="","",'Formulario PPGR1'!#REF!)</f>
        <v>#REF!</v>
      </c>
      <c r="G2824" s="416" t="s">
        <v>936</v>
      </c>
      <c r="H2824" s="416" t="s">
        <v>2221</v>
      </c>
      <c r="I2824" s="417" t="s">
        <v>2229</v>
      </c>
      <c r="J2824" s="416" t="s">
        <v>2229</v>
      </c>
      <c r="K2824" s="418" t="s">
        <v>2230</v>
      </c>
      <c r="L2824" s="416" t="s">
        <v>469</v>
      </c>
      <c r="M2824" s="316" t="s">
        <v>2379</v>
      </c>
      <c r="N2824" s="316" t="s">
        <v>1156</v>
      </c>
      <c r="O2824" s="415" t="s">
        <v>2200</v>
      </c>
      <c r="P2824" s="318" t="s">
        <v>1156</v>
      </c>
      <c r="Q2824" s="293" t="s">
        <v>2201</v>
      </c>
      <c r="R2824" s="293">
        <v>1</v>
      </c>
      <c r="S2824" s="517">
        <v>180000</v>
      </c>
      <c r="T2824" s="520" t="e">
        <f>+[1]!Tabla46[[#This Row],[Precio Unitario]]*[1]!Tabla46[[#This Row],[Cantidad de Insumos]]</f>
        <v>#REF!</v>
      </c>
      <c r="U2824" s="414">
        <v>263101</v>
      </c>
      <c r="V2824" s="328" t="s">
        <v>926</v>
      </c>
      <c r="W2824" s="420"/>
    </row>
    <row r="2825" spans="2:23" ht="18.75" hidden="1" customHeight="1" x14ac:dyDescent="0.2">
      <c r="B2825" s="419" t="e">
        <f>IF(Tabla46[[#This Row],[Tipos de Acciones]]="","",CONCATENATE(Tabla46[[#This Row],[POA]],".",Tabla46[[#This Row],[SRS]],".",Tabla46[[#This Row],[AREA]],".",Tabla46[[#This Row],[TIPO]]))</f>
        <v>#REF!</v>
      </c>
      <c r="C2825" s="419" t="e">
        <f>IF(Tabla46[[#This Row],[Tipos de Acciones]]="","",'Formulario PPGR1'!#REF!)</f>
        <v>#REF!</v>
      </c>
      <c r="D2825" s="419" t="e">
        <f>IF(Tabla46[[#This Row],[Tipos de Acciones]]="","",'Formulario PPGR1'!#REF!)</f>
        <v>#REF!</v>
      </c>
      <c r="E2825" s="419" t="e">
        <f>IF(Tabla46[[#This Row],[Tipos de Acciones]]="","",'Formulario PPGR1'!#REF!)</f>
        <v>#REF!</v>
      </c>
      <c r="F2825" s="419" t="e">
        <f>IF(Tabla46[[#This Row],[Tipos de Acciones]]="","",'Formulario PPGR1'!#REF!)</f>
        <v>#REF!</v>
      </c>
      <c r="G2825" s="416" t="s">
        <v>936</v>
      </c>
      <c r="H2825" s="416" t="s">
        <v>2221</v>
      </c>
      <c r="I2825" s="417" t="s">
        <v>2231</v>
      </c>
      <c r="J2825" s="416" t="s">
        <v>2231</v>
      </c>
      <c r="K2825" s="418" t="s">
        <v>2232</v>
      </c>
      <c r="L2825" s="416" t="s">
        <v>469</v>
      </c>
      <c r="M2825" s="316" t="s">
        <v>2379</v>
      </c>
      <c r="N2825" s="316" t="s">
        <v>1156</v>
      </c>
      <c r="O2825" s="415" t="s">
        <v>2200</v>
      </c>
      <c r="P2825" s="318" t="s">
        <v>1156</v>
      </c>
      <c r="Q2825" s="293" t="s">
        <v>2201</v>
      </c>
      <c r="R2825" s="293">
        <v>2</v>
      </c>
      <c r="S2825" s="517">
        <v>32099.97</v>
      </c>
      <c r="T2825" s="520" t="e">
        <f>+[1]!Tabla46[[#This Row],[Precio Unitario]]*[1]!Tabla46[[#This Row],[Cantidad de Insumos]]</f>
        <v>#REF!</v>
      </c>
      <c r="U2825" s="414">
        <v>239301</v>
      </c>
      <c r="V2825" s="328" t="s">
        <v>926</v>
      </c>
      <c r="W2825" s="420"/>
    </row>
    <row r="2826" spans="2:23" ht="18.75" hidden="1" customHeight="1" x14ac:dyDescent="0.2">
      <c r="B2826" s="419" t="e">
        <f>IF(Tabla46[[#This Row],[Tipos de Acciones]]="","",CONCATENATE(Tabla46[[#This Row],[POA]],".",Tabla46[[#This Row],[SRS]],".",Tabla46[[#This Row],[AREA]],".",Tabla46[[#This Row],[TIPO]]))</f>
        <v>#REF!</v>
      </c>
      <c r="C2826" s="419" t="e">
        <f>IF(Tabla46[[#This Row],[Tipos de Acciones]]="","",'Formulario PPGR1'!#REF!)</f>
        <v>#REF!</v>
      </c>
      <c r="D2826" s="419" t="e">
        <f>IF(Tabla46[[#This Row],[Tipos de Acciones]]="","",'Formulario PPGR1'!#REF!)</f>
        <v>#REF!</v>
      </c>
      <c r="E2826" s="419" t="e">
        <f>IF(Tabla46[[#This Row],[Tipos de Acciones]]="","",'Formulario PPGR1'!#REF!)</f>
        <v>#REF!</v>
      </c>
      <c r="F2826" s="419" t="e">
        <f>IF(Tabla46[[#This Row],[Tipos de Acciones]]="","",'Formulario PPGR1'!#REF!)</f>
        <v>#REF!</v>
      </c>
      <c r="G2826" s="416" t="s">
        <v>936</v>
      </c>
      <c r="H2826" s="416" t="s">
        <v>2221</v>
      </c>
      <c r="I2826" s="417" t="s">
        <v>2233</v>
      </c>
      <c r="J2826" s="416" t="s">
        <v>2234</v>
      </c>
      <c r="K2826" s="418" t="s">
        <v>2235</v>
      </c>
      <c r="L2826" s="416" t="s">
        <v>469</v>
      </c>
      <c r="M2826" s="316" t="s">
        <v>2379</v>
      </c>
      <c r="N2826" s="316" t="s">
        <v>1156</v>
      </c>
      <c r="O2826" s="415" t="s">
        <v>2200</v>
      </c>
      <c r="P2826" s="318" t="s">
        <v>1156</v>
      </c>
      <c r="Q2826" s="293" t="s">
        <v>2201</v>
      </c>
      <c r="R2826" s="293">
        <v>1</v>
      </c>
      <c r="S2826" s="517">
        <v>8270</v>
      </c>
      <c r="T2826" s="520" t="e">
        <f>+[1]!Tabla46[[#This Row],[Precio Unitario]]*[1]!Tabla46[[#This Row],[Cantidad de Insumos]]</f>
        <v>#REF!</v>
      </c>
      <c r="U2826" s="414">
        <v>239301</v>
      </c>
      <c r="V2826" s="328" t="s">
        <v>926</v>
      </c>
      <c r="W2826" s="420"/>
    </row>
    <row r="2827" spans="2:23" ht="18.75" hidden="1" customHeight="1" x14ac:dyDescent="0.2">
      <c r="B2827" s="419" t="e">
        <f>IF(Tabla46[[#This Row],[Tipos de Acciones]]="","",CONCATENATE(Tabla46[[#This Row],[POA]],".",Tabla46[[#This Row],[SRS]],".",Tabla46[[#This Row],[AREA]],".",Tabla46[[#This Row],[TIPO]]))</f>
        <v>#REF!</v>
      </c>
      <c r="C2827" s="419" t="e">
        <f>IF(Tabla46[[#This Row],[Tipos de Acciones]]="","",'Formulario PPGR1'!#REF!)</f>
        <v>#REF!</v>
      </c>
      <c r="D2827" s="419" t="e">
        <f>IF(Tabla46[[#This Row],[Tipos de Acciones]]="","",'Formulario PPGR1'!#REF!)</f>
        <v>#REF!</v>
      </c>
      <c r="E2827" s="419" t="e">
        <f>IF(Tabla46[[#This Row],[Tipos de Acciones]]="","",'Formulario PPGR1'!#REF!)</f>
        <v>#REF!</v>
      </c>
      <c r="F2827" s="419" t="e">
        <f>IF(Tabla46[[#This Row],[Tipos de Acciones]]="","",'Formulario PPGR1'!#REF!)</f>
        <v>#REF!</v>
      </c>
      <c r="G2827" s="416" t="s">
        <v>936</v>
      </c>
      <c r="H2827" s="416" t="s">
        <v>2221</v>
      </c>
      <c r="I2827" s="417" t="s">
        <v>2236</v>
      </c>
      <c r="J2827" s="416" t="s">
        <v>2236</v>
      </c>
      <c r="K2827" s="418" t="s">
        <v>2237</v>
      </c>
      <c r="L2827" s="416" t="s">
        <v>469</v>
      </c>
      <c r="M2827" s="316" t="s">
        <v>2379</v>
      </c>
      <c r="N2827" s="316" t="s">
        <v>1156</v>
      </c>
      <c r="O2827" s="415" t="s">
        <v>2200</v>
      </c>
      <c r="P2827" s="318" t="s">
        <v>1156</v>
      </c>
      <c r="Q2827" s="293" t="s">
        <v>2201</v>
      </c>
      <c r="R2827" s="293">
        <v>2</v>
      </c>
      <c r="S2827" s="517">
        <v>15733.33</v>
      </c>
      <c r="T2827" s="520" t="e">
        <f>+[1]!Tabla46[[#This Row],[Precio Unitario]]*[1]!Tabla46[[#This Row],[Cantidad de Insumos]]</f>
        <v>#REF!</v>
      </c>
      <c r="U2827" s="414">
        <v>239301</v>
      </c>
      <c r="V2827" s="328" t="s">
        <v>926</v>
      </c>
      <c r="W2827" s="420"/>
    </row>
    <row r="2828" spans="2:23" ht="18.75" hidden="1" customHeight="1" x14ac:dyDescent="0.2">
      <c r="B2828" s="419" t="e">
        <f>IF(Tabla46[[#This Row],[Tipos de Acciones]]="","",CONCATENATE(Tabla46[[#This Row],[POA]],".",Tabla46[[#This Row],[SRS]],".",Tabla46[[#This Row],[AREA]],".",Tabla46[[#This Row],[TIPO]]))</f>
        <v>#REF!</v>
      </c>
      <c r="C2828" s="419" t="e">
        <f>IF(Tabla46[[#This Row],[Tipos de Acciones]]="","",'Formulario PPGR1'!#REF!)</f>
        <v>#REF!</v>
      </c>
      <c r="D2828" s="419" t="e">
        <f>IF(Tabla46[[#This Row],[Tipos de Acciones]]="","",'Formulario PPGR1'!#REF!)</f>
        <v>#REF!</v>
      </c>
      <c r="E2828" s="419" t="e">
        <f>IF(Tabla46[[#This Row],[Tipos de Acciones]]="","",'Formulario PPGR1'!#REF!)</f>
        <v>#REF!</v>
      </c>
      <c r="F2828" s="419" t="e">
        <f>IF(Tabla46[[#This Row],[Tipos de Acciones]]="","",'Formulario PPGR1'!#REF!)</f>
        <v>#REF!</v>
      </c>
      <c r="G2828" s="416" t="s">
        <v>936</v>
      </c>
      <c r="H2828" s="416" t="s">
        <v>2221</v>
      </c>
      <c r="I2828" s="417" t="s">
        <v>2236</v>
      </c>
      <c r="J2828" s="416" t="s">
        <v>2236</v>
      </c>
      <c r="K2828" s="418" t="s">
        <v>2238</v>
      </c>
      <c r="L2828" s="416" t="s">
        <v>469</v>
      </c>
      <c r="M2828" s="316" t="s">
        <v>2379</v>
      </c>
      <c r="N2828" s="316" t="s">
        <v>1156</v>
      </c>
      <c r="O2828" s="415" t="s">
        <v>2200</v>
      </c>
      <c r="P2828" s="318" t="s">
        <v>1156</v>
      </c>
      <c r="Q2828" s="293" t="s">
        <v>2201</v>
      </c>
      <c r="R2828" s="293">
        <v>2</v>
      </c>
      <c r="S2828" s="517">
        <v>4500</v>
      </c>
      <c r="T2828" s="520" t="e">
        <f>+[1]!Tabla46[[#This Row],[Precio Unitario]]*[1]!Tabla46[[#This Row],[Cantidad de Insumos]]</f>
        <v>#REF!</v>
      </c>
      <c r="U2828" s="414">
        <v>239301</v>
      </c>
      <c r="V2828" s="328" t="s">
        <v>926</v>
      </c>
      <c r="W2828" s="420"/>
    </row>
    <row r="2829" spans="2:23" ht="18.75" hidden="1" customHeight="1" x14ac:dyDescent="0.2">
      <c r="B2829" s="419" t="e">
        <f>IF(Tabla46[[#This Row],[Tipos de Acciones]]="","",CONCATENATE(Tabla46[[#This Row],[POA]],".",Tabla46[[#This Row],[SRS]],".",Tabla46[[#This Row],[AREA]],".",Tabla46[[#This Row],[TIPO]]))</f>
        <v>#REF!</v>
      </c>
      <c r="C2829" s="419" t="e">
        <f>IF(Tabla46[[#This Row],[Tipos de Acciones]]="","",'Formulario PPGR1'!#REF!)</f>
        <v>#REF!</v>
      </c>
      <c r="D2829" s="419" t="e">
        <f>IF(Tabla46[[#This Row],[Tipos de Acciones]]="","",'Formulario PPGR1'!#REF!)</f>
        <v>#REF!</v>
      </c>
      <c r="E2829" s="419" t="e">
        <f>IF(Tabla46[[#This Row],[Tipos de Acciones]]="","",'Formulario PPGR1'!#REF!)</f>
        <v>#REF!</v>
      </c>
      <c r="F2829" s="419" t="e">
        <f>IF(Tabla46[[#This Row],[Tipos de Acciones]]="","",'Formulario PPGR1'!#REF!)</f>
        <v>#REF!</v>
      </c>
      <c r="G2829" s="416" t="s">
        <v>936</v>
      </c>
      <c r="H2829" s="416" t="s">
        <v>2221</v>
      </c>
      <c r="I2829" s="417" t="s">
        <v>2236</v>
      </c>
      <c r="J2829" s="416" t="s">
        <v>2236</v>
      </c>
      <c r="K2829" s="418" t="s">
        <v>2239</v>
      </c>
      <c r="L2829" s="416" t="s">
        <v>469</v>
      </c>
      <c r="M2829" s="316" t="s">
        <v>2379</v>
      </c>
      <c r="N2829" s="316" t="s">
        <v>1156</v>
      </c>
      <c r="O2829" s="415" t="s">
        <v>2200</v>
      </c>
      <c r="P2829" s="318" t="s">
        <v>1156</v>
      </c>
      <c r="Q2829" s="293" t="s">
        <v>2201</v>
      </c>
      <c r="R2829" s="293">
        <v>2</v>
      </c>
      <c r="S2829" s="517">
        <v>15733.33</v>
      </c>
      <c r="T2829" s="520" t="e">
        <f>+[1]!Tabla46[[#This Row],[Precio Unitario]]*[1]!Tabla46[[#This Row],[Cantidad de Insumos]]</f>
        <v>#REF!</v>
      </c>
      <c r="U2829" s="414">
        <v>239301</v>
      </c>
      <c r="V2829" s="328" t="s">
        <v>926</v>
      </c>
      <c r="W2829" s="420"/>
    </row>
    <row r="2830" spans="2:23" ht="18.75" hidden="1" customHeight="1" x14ac:dyDescent="0.2">
      <c r="B2830" s="419" t="e">
        <f>IF(Tabla46[[#This Row],[Tipos de Acciones]]="","",CONCATENATE(Tabla46[[#This Row],[POA]],".",Tabla46[[#This Row],[SRS]],".",Tabla46[[#This Row],[AREA]],".",Tabla46[[#This Row],[TIPO]]))</f>
        <v>#REF!</v>
      </c>
      <c r="C2830" s="419" t="e">
        <f>IF(Tabla46[[#This Row],[Tipos de Acciones]]="","",'Formulario PPGR1'!#REF!)</f>
        <v>#REF!</v>
      </c>
      <c r="D2830" s="419" t="e">
        <f>IF(Tabla46[[#This Row],[Tipos de Acciones]]="","",'Formulario PPGR1'!#REF!)</f>
        <v>#REF!</v>
      </c>
      <c r="E2830" s="419" t="e">
        <f>IF(Tabla46[[#This Row],[Tipos de Acciones]]="","",'Formulario PPGR1'!#REF!)</f>
        <v>#REF!</v>
      </c>
      <c r="F2830" s="419" t="e">
        <f>IF(Tabla46[[#This Row],[Tipos de Acciones]]="","",'Formulario PPGR1'!#REF!)</f>
        <v>#REF!</v>
      </c>
      <c r="G2830" s="416" t="s">
        <v>936</v>
      </c>
      <c r="H2830" s="416" t="s">
        <v>2221</v>
      </c>
      <c r="I2830" s="417" t="s">
        <v>2236</v>
      </c>
      <c r="J2830" s="416" t="s">
        <v>2236</v>
      </c>
      <c r="K2830" s="418" t="s">
        <v>2240</v>
      </c>
      <c r="L2830" s="416" t="s">
        <v>469</v>
      </c>
      <c r="M2830" s="316" t="s">
        <v>2379</v>
      </c>
      <c r="N2830" s="316" t="s">
        <v>1156</v>
      </c>
      <c r="O2830" s="415" t="s">
        <v>2200</v>
      </c>
      <c r="P2830" s="318" t="s">
        <v>1156</v>
      </c>
      <c r="Q2830" s="293" t="s">
        <v>2201</v>
      </c>
      <c r="R2830" s="293">
        <v>2</v>
      </c>
      <c r="S2830" s="517">
        <v>4500</v>
      </c>
      <c r="T2830" s="520" t="e">
        <f>+[1]!Tabla46[[#This Row],[Precio Unitario]]*[1]!Tabla46[[#This Row],[Cantidad de Insumos]]</f>
        <v>#REF!</v>
      </c>
      <c r="U2830" s="414">
        <v>239301</v>
      </c>
      <c r="V2830" s="328" t="s">
        <v>926</v>
      </c>
      <c r="W2830" s="420"/>
    </row>
    <row r="2831" spans="2:23" ht="18.75" hidden="1" customHeight="1" x14ac:dyDescent="0.2">
      <c r="B2831" s="419" t="e">
        <f>IF(Tabla46[[#This Row],[Tipos de Acciones]]="","",CONCATENATE(Tabla46[[#This Row],[POA]],".",Tabla46[[#This Row],[SRS]],".",Tabla46[[#This Row],[AREA]],".",Tabla46[[#This Row],[TIPO]]))</f>
        <v>#REF!</v>
      </c>
      <c r="C2831" s="419" t="e">
        <f>IF(Tabla46[[#This Row],[Tipos de Acciones]]="","",'Formulario PPGR1'!#REF!)</f>
        <v>#REF!</v>
      </c>
      <c r="D2831" s="419" t="e">
        <f>IF(Tabla46[[#This Row],[Tipos de Acciones]]="","",'Formulario PPGR1'!#REF!)</f>
        <v>#REF!</v>
      </c>
      <c r="E2831" s="419" t="e">
        <f>IF(Tabla46[[#This Row],[Tipos de Acciones]]="","",'Formulario PPGR1'!#REF!)</f>
        <v>#REF!</v>
      </c>
      <c r="F2831" s="419" t="e">
        <f>IF(Tabla46[[#This Row],[Tipos de Acciones]]="","",'Formulario PPGR1'!#REF!)</f>
        <v>#REF!</v>
      </c>
      <c r="G2831" s="416" t="s">
        <v>936</v>
      </c>
      <c r="H2831" s="416" t="s">
        <v>2221</v>
      </c>
      <c r="I2831" s="417" t="s">
        <v>2241</v>
      </c>
      <c r="J2831" s="416" t="s">
        <v>2241</v>
      </c>
      <c r="K2831" s="418" t="s">
        <v>2242</v>
      </c>
      <c r="L2831" s="416" t="s">
        <v>469</v>
      </c>
      <c r="M2831" s="316" t="s">
        <v>2379</v>
      </c>
      <c r="N2831" s="316" t="s">
        <v>1156</v>
      </c>
      <c r="O2831" s="415" t="s">
        <v>2200</v>
      </c>
      <c r="P2831" s="318" t="s">
        <v>1156</v>
      </c>
      <c r="Q2831" s="293" t="s">
        <v>2201</v>
      </c>
      <c r="R2831" s="293">
        <v>2</v>
      </c>
      <c r="S2831" s="517">
        <v>980</v>
      </c>
      <c r="T2831" s="520" t="e">
        <f>+[1]!Tabla46[[#This Row],[Precio Unitario]]*[1]!Tabla46[[#This Row],[Cantidad de Insumos]]</f>
        <v>#REF!</v>
      </c>
      <c r="U2831" s="414">
        <v>239301</v>
      </c>
      <c r="V2831" s="328" t="s">
        <v>926</v>
      </c>
      <c r="W2831" s="420"/>
    </row>
    <row r="2832" spans="2:23" ht="18.75" hidden="1" customHeight="1" x14ac:dyDescent="0.2">
      <c r="B2832" s="419" t="e">
        <f>IF(Tabla46[[#This Row],[Tipos de Acciones]]="","",CONCATENATE(Tabla46[[#This Row],[POA]],".",Tabla46[[#This Row],[SRS]],".",Tabla46[[#This Row],[AREA]],".",Tabla46[[#This Row],[TIPO]]))</f>
        <v>#REF!</v>
      </c>
      <c r="C2832" s="419" t="e">
        <f>IF(Tabla46[[#This Row],[Tipos de Acciones]]="","",'Formulario PPGR1'!#REF!)</f>
        <v>#REF!</v>
      </c>
      <c r="D2832" s="419" t="e">
        <f>IF(Tabla46[[#This Row],[Tipos de Acciones]]="","",'Formulario PPGR1'!#REF!)</f>
        <v>#REF!</v>
      </c>
      <c r="E2832" s="419" t="e">
        <f>IF(Tabla46[[#This Row],[Tipos de Acciones]]="","",'Formulario PPGR1'!#REF!)</f>
        <v>#REF!</v>
      </c>
      <c r="F2832" s="419" t="e">
        <f>IF(Tabla46[[#This Row],[Tipos de Acciones]]="","",'Formulario PPGR1'!#REF!)</f>
        <v>#REF!</v>
      </c>
      <c r="G2832" s="416" t="s">
        <v>936</v>
      </c>
      <c r="H2832" s="416" t="s">
        <v>2221</v>
      </c>
      <c r="I2832" s="417" t="s">
        <v>2241</v>
      </c>
      <c r="J2832" s="416" t="s">
        <v>2241</v>
      </c>
      <c r="K2832" s="418" t="s">
        <v>2243</v>
      </c>
      <c r="L2832" s="416" t="s">
        <v>469</v>
      </c>
      <c r="M2832" s="316" t="s">
        <v>2379</v>
      </c>
      <c r="N2832" s="316" t="s">
        <v>1156</v>
      </c>
      <c r="O2832" s="415" t="s">
        <v>2200</v>
      </c>
      <c r="P2832" s="318" t="s">
        <v>1156</v>
      </c>
      <c r="Q2832" s="293" t="s">
        <v>2201</v>
      </c>
      <c r="R2832" s="293">
        <v>2</v>
      </c>
      <c r="S2832" s="517">
        <v>3520</v>
      </c>
      <c r="T2832" s="520" t="e">
        <f>+[1]!Tabla46[[#This Row],[Precio Unitario]]*[1]!Tabla46[[#This Row],[Cantidad de Insumos]]</f>
        <v>#REF!</v>
      </c>
      <c r="U2832" s="414">
        <v>239301</v>
      </c>
      <c r="V2832" s="328" t="s">
        <v>926</v>
      </c>
      <c r="W2832" s="420"/>
    </row>
    <row r="2833" spans="2:23" ht="18.75" hidden="1" customHeight="1" x14ac:dyDescent="0.2">
      <c r="B2833" s="419" t="e">
        <f>IF(Tabla46[[#This Row],[Tipos de Acciones]]="","",CONCATENATE(Tabla46[[#This Row],[POA]],".",Tabla46[[#This Row],[SRS]],".",Tabla46[[#This Row],[AREA]],".",Tabla46[[#This Row],[TIPO]]))</f>
        <v>#REF!</v>
      </c>
      <c r="C2833" s="419" t="e">
        <f>IF(Tabla46[[#This Row],[Tipos de Acciones]]="","",'Formulario PPGR1'!#REF!)</f>
        <v>#REF!</v>
      </c>
      <c r="D2833" s="419" t="e">
        <f>IF(Tabla46[[#This Row],[Tipos de Acciones]]="","",'Formulario PPGR1'!#REF!)</f>
        <v>#REF!</v>
      </c>
      <c r="E2833" s="419" t="e">
        <f>IF(Tabla46[[#This Row],[Tipos de Acciones]]="","",'Formulario PPGR1'!#REF!)</f>
        <v>#REF!</v>
      </c>
      <c r="F2833" s="419" t="e">
        <f>IF(Tabla46[[#This Row],[Tipos de Acciones]]="","",'Formulario PPGR1'!#REF!)</f>
        <v>#REF!</v>
      </c>
      <c r="G2833" s="416" t="s">
        <v>936</v>
      </c>
      <c r="H2833" s="416" t="s">
        <v>2221</v>
      </c>
      <c r="I2833" s="417" t="s">
        <v>2244</v>
      </c>
      <c r="J2833" s="416" t="s">
        <v>2244</v>
      </c>
      <c r="K2833" s="418" t="s">
        <v>2245</v>
      </c>
      <c r="L2833" s="416" t="s">
        <v>469</v>
      </c>
      <c r="M2833" s="316" t="s">
        <v>2379</v>
      </c>
      <c r="N2833" s="316" t="s">
        <v>1156</v>
      </c>
      <c r="O2833" s="415" t="s">
        <v>2200</v>
      </c>
      <c r="P2833" s="318" t="s">
        <v>1156</v>
      </c>
      <c r="Q2833" s="293" t="s">
        <v>2201</v>
      </c>
      <c r="R2833" s="293">
        <v>1</v>
      </c>
      <c r="S2833" s="517">
        <v>14666.65</v>
      </c>
      <c r="T2833" s="520" t="e">
        <f>+[1]!Tabla46[[#This Row],[Precio Unitario]]*[1]!Tabla46[[#This Row],[Cantidad de Insumos]]</f>
        <v>#REF!</v>
      </c>
      <c r="U2833" s="414">
        <v>239301</v>
      </c>
      <c r="V2833" s="328" t="s">
        <v>926</v>
      </c>
      <c r="W2833" s="420"/>
    </row>
    <row r="2834" spans="2:23" ht="18.75" hidden="1" customHeight="1" x14ac:dyDescent="0.2">
      <c r="B2834" s="419" t="e">
        <f>IF(Tabla46[[#This Row],[Tipos de Acciones]]="","",CONCATENATE(Tabla46[[#This Row],[POA]],".",Tabla46[[#This Row],[SRS]],".",Tabla46[[#This Row],[AREA]],".",Tabla46[[#This Row],[TIPO]]))</f>
        <v>#REF!</v>
      </c>
      <c r="C2834" s="419" t="e">
        <f>IF(Tabla46[[#This Row],[Tipos de Acciones]]="","",'Formulario PPGR1'!#REF!)</f>
        <v>#REF!</v>
      </c>
      <c r="D2834" s="419" t="e">
        <f>IF(Tabla46[[#This Row],[Tipos de Acciones]]="","",'Formulario PPGR1'!#REF!)</f>
        <v>#REF!</v>
      </c>
      <c r="E2834" s="419" t="e">
        <f>IF(Tabla46[[#This Row],[Tipos de Acciones]]="","",'Formulario PPGR1'!#REF!)</f>
        <v>#REF!</v>
      </c>
      <c r="F2834" s="419" t="e">
        <f>IF(Tabla46[[#This Row],[Tipos de Acciones]]="","",'Formulario PPGR1'!#REF!)</f>
        <v>#REF!</v>
      </c>
      <c r="G2834" s="416" t="s">
        <v>936</v>
      </c>
      <c r="H2834" s="416" t="s">
        <v>2221</v>
      </c>
      <c r="I2834" s="417" t="s">
        <v>2246</v>
      </c>
      <c r="J2834" s="416" t="s">
        <v>2246</v>
      </c>
      <c r="K2834" s="418" t="s">
        <v>2247</v>
      </c>
      <c r="L2834" s="416" t="s">
        <v>469</v>
      </c>
      <c r="M2834" s="316" t="s">
        <v>2379</v>
      </c>
      <c r="N2834" s="316" t="s">
        <v>1156</v>
      </c>
      <c r="O2834" s="415" t="s">
        <v>2200</v>
      </c>
      <c r="P2834" s="318" t="s">
        <v>1156</v>
      </c>
      <c r="Q2834" s="293" t="s">
        <v>2201</v>
      </c>
      <c r="R2834" s="293">
        <v>1</v>
      </c>
      <c r="S2834" s="517">
        <v>257712</v>
      </c>
      <c r="T2834" s="520" t="e">
        <f>+[1]!Tabla46[[#This Row],[Precio Unitario]]*[1]!Tabla46[[#This Row],[Cantidad de Insumos]]</f>
        <v>#REF!</v>
      </c>
      <c r="U2834" s="414">
        <v>261401</v>
      </c>
      <c r="V2834" s="328" t="s">
        <v>926</v>
      </c>
      <c r="W2834" s="420"/>
    </row>
    <row r="2835" spans="2:23" ht="18.75" hidden="1" customHeight="1" x14ac:dyDescent="0.2">
      <c r="B2835" s="419" t="e">
        <f>IF(Tabla46[[#This Row],[Tipos de Acciones]]="","",CONCATENATE(Tabla46[[#This Row],[POA]],".",Tabla46[[#This Row],[SRS]],".",Tabla46[[#This Row],[AREA]],".",Tabla46[[#This Row],[TIPO]]))</f>
        <v>#REF!</v>
      </c>
      <c r="C2835" s="419" t="e">
        <f>IF(Tabla46[[#This Row],[Tipos de Acciones]]="","",'Formulario PPGR1'!#REF!)</f>
        <v>#REF!</v>
      </c>
      <c r="D2835" s="419" t="e">
        <f>IF(Tabla46[[#This Row],[Tipos de Acciones]]="","",'Formulario PPGR1'!#REF!)</f>
        <v>#REF!</v>
      </c>
      <c r="E2835" s="419" t="e">
        <f>IF(Tabla46[[#This Row],[Tipos de Acciones]]="","",'Formulario PPGR1'!#REF!)</f>
        <v>#REF!</v>
      </c>
      <c r="F2835" s="419" t="e">
        <f>IF(Tabla46[[#This Row],[Tipos de Acciones]]="","",'Formulario PPGR1'!#REF!)</f>
        <v>#REF!</v>
      </c>
      <c r="G2835" s="416" t="s">
        <v>936</v>
      </c>
      <c r="H2835" s="416" t="s">
        <v>2209</v>
      </c>
      <c r="I2835" s="417" t="s">
        <v>2200</v>
      </c>
      <c r="J2835" s="416" t="s">
        <v>2248</v>
      </c>
      <c r="K2835" s="418" t="s">
        <v>2248</v>
      </c>
      <c r="L2835" s="416" t="s">
        <v>469</v>
      </c>
      <c r="M2835" s="316" t="s">
        <v>2379</v>
      </c>
      <c r="N2835" s="316" t="s">
        <v>1156</v>
      </c>
      <c r="O2835" s="415" t="s">
        <v>2200</v>
      </c>
      <c r="P2835" s="318" t="s">
        <v>1156</v>
      </c>
      <c r="Q2835" s="293" t="s">
        <v>2201</v>
      </c>
      <c r="R2835" s="293">
        <v>1</v>
      </c>
      <c r="S2835" s="517">
        <v>30000</v>
      </c>
      <c r="T2835" s="520" t="e">
        <f>+[1]!Tabla46[[#This Row],[Precio Unitario]]*[1]!Tabla46[[#This Row],[Cantidad de Insumos]]</f>
        <v>#REF!</v>
      </c>
      <c r="U2835" s="414">
        <v>265801</v>
      </c>
      <c r="V2835" s="328" t="s">
        <v>926</v>
      </c>
      <c r="W2835" s="420"/>
    </row>
    <row r="2836" spans="2:23" ht="18.75" hidden="1" customHeight="1" x14ac:dyDescent="0.2">
      <c r="B2836" s="419" t="e">
        <f>IF(Tabla46[[#This Row],[Tipos de Acciones]]="","",CONCATENATE(Tabla46[[#This Row],[POA]],".",Tabla46[[#This Row],[SRS]],".",Tabla46[[#This Row],[AREA]],".",Tabla46[[#This Row],[TIPO]]))</f>
        <v>#REF!</v>
      </c>
      <c r="C2836" s="419" t="e">
        <f>IF(Tabla46[[#This Row],[Tipos de Acciones]]="","",'Formulario PPGR1'!#REF!)</f>
        <v>#REF!</v>
      </c>
      <c r="D2836" s="419" t="e">
        <f>IF(Tabla46[[#This Row],[Tipos de Acciones]]="","",'Formulario PPGR1'!#REF!)</f>
        <v>#REF!</v>
      </c>
      <c r="E2836" s="419" t="e">
        <f>IF(Tabla46[[#This Row],[Tipos de Acciones]]="","",'Formulario PPGR1'!#REF!)</f>
        <v>#REF!</v>
      </c>
      <c r="F2836" s="419" t="e">
        <f>IF(Tabla46[[#This Row],[Tipos de Acciones]]="","",'Formulario PPGR1'!#REF!)</f>
        <v>#REF!</v>
      </c>
      <c r="G2836" s="416" t="s">
        <v>934</v>
      </c>
      <c r="H2836" s="416" t="s">
        <v>2209</v>
      </c>
      <c r="I2836" s="417" t="s">
        <v>2200</v>
      </c>
      <c r="J2836" s="416" t="s">
        <v>2248</v>
      </c>
      <c r="K2836" s="418" t="s">
        <v>2248</v>
      </c>
      <c r="L2836" s="416" t="s">
        <v>469</v>
      </c>
      <c r="M2836" s="316" t="s">
        <v>2379</v>
      </c>
      <c r="N2836" s="316" t="s">
        <v>1156</v>
      </c>
      <c r="O2836" s="415" t="s">
        <v>2200</v>
      </c>
      <c r="P2836" s="318" t="s">
        <v>1156</v>
      </c>
      <c r="Q2836" s="293" t="s">
        <v>2201</v>
      </c>
      <c r="R2836" s="293">
        <v>3</v>
      </c>
      <c r="S2836" s="517">
        <v>5000</v>
      </c>
      <c r="T2836" s="520" t="e">
        <f>+[1]!Tabla46[[#This Row],[Precio Unitario]]*[1]!Tabla46[[#This Row],[Cantidad de Insumos]]</f>
        <v>#REF!</v>
      </c>
      <c r="U2836" s="414">
        <v>265801</v>
      </c>
      <c r="V2836" s="328" t="s">
        <v>926</v>
      </c>
      <c r="W2836" s="420"/>
    </row>
    <row r="2837" spans="2:23" ht="18.75" hidden="1" customHeight="1" x14ac:dyDescent="0.2">
      <c r="B2837" s="419" t="e">
        <f>IF(Tabla46[[#This Row],[Tipos de Acciones]]="","",CONCATENATE(Tabla46[[#This Row],[POA]],".",Tabla46[[#This Row],[SRS]],".",Tabla46[[#This Row],[AREA]],".",Tabla46[[#This Row],[TIPO]]))</f>
        <v>#REF!</v>
      </c>
      <c r="C2837" s="419" t="e">
        <f>IF(Tabla46[[#This Row],[Tipos de Acciones]]="","",'Formulario PPGR1'!#REF!)</f>
        <v>#REF!</v>
      </c>
      <c r="D2837" s="419" t="e">
        <f>IF(Tabla46[[#This Row],[Tipos de Acciones]]="","",'Formulario PPGR1'!#REF!)</f>
        <v>#REF!</v>
      </c>
      <c r="E2837" s="419" t="e">
        <f>IF(Tabla46[[#This Row],[Tipos de Acciones]]="","",'Formulario PPGR1'!#REF!)</f>
        <v>#REF!</v>
      </c>
      <c r="F2837" s="419" t="e">
        <f>IF(Tabla46[[#This Row],[Tipos de Acciones]]="","",'Formulario PPGR1'!#REF!)</f>
        <v>#REF!</v>
      </c>
      <c r="G2837" s="416" t="s">
        <v>936</v>
      </c>
      <c r="H2837" s="416" t="s">
        <v>2206</v>
      </c>
      <c r="I2837" s="417" t="s">
        <v>2212</v>
      </c>
      <c r="J2837" s="416" t="s">
        <v>2212</v>
      </c>
      <c r="K2837" s="418" t="s">
        <v>2213</v>
      </c>
      <c r="L2837" s="416" t="s">
        <v>469</v>
      </c>
      <c r="M2837" s="316" t="s">
        <v>2380</v>
      </c>
      <c r="N2837" s="316" t="s">
        <v>1156</v>
      </c>
      <c r="O2837" s="415" t="s">
        <v>2200</v>
      </c>
      <c r="P2837" s="318" t="s">
        <v>1156</v>
      </c>
      <c r="Q2837" s="293" t="s">
        <v>2201</v>
      </c>
      <c r="R2837" s="293">
        <v>1</v>
      </c>
      <c r="S2837" s="517">
        <v>56050</v>
      </c>
      <c r="T2837" s="520" t="e">
        <f>+[1]!Tabla46[[#This Row],[Precio Unitario]]*[1]!Tabla46[[#This Row],[Cantidad de Insumos]]</f>
        <v>#REF!</v>
      </c>
      <c r="U2837" s="414">
        <v>261301</v>
      </c>
      <c r="V2837" s="328" t="s">
        <v>926</v>
      </c>
      <c r="W2837" s="420"/>
    </row>
    <row r="2838" spans="2:23" ht="18.75" hidden="1" customHeight="1" x14ac:dyDescent="0.2">
      <c r="B2838" s="419" t="e">
        <f>IF(Tabla46[[#This Row],[Tipos de Acciones]]="","",CONCATENATE(Tabla46[[#This Row],[POA]],".",Tabla46[[#This Row],[SRS]],".",Tabla46[[#This Row],[AREA]],".",Tabla46[[#This Row],[TIPO]]))</f>
        <v>#REF!</v>
      </c>
      <c r="C2838" s="419" t="e">
        <f>IF(Tabla46[[#This Row],[Tipos de Acciones]]="","",'Formulario PPGR1'!#REF!)</f>
        <v>#REF!</v>
      </c>
      <c r="D2838" s="419" t="e">
        <f>IF(Tabla46[[#This Row],[Tipos de Acciones]]="","",'Formulario PPGR1'!#REF!)</f>
        <v>#REF!</v>
      </c>
      <c r="E2838" s="419" t="e">
        <f>IF(Tabla46[[#This Row],[Tipos de Acciones]]="","",'Formulario PPGR1'!#REF!)</f>
        <v>#REF!</v>
      </c>
      <c r="F2838" s="419" t="e">
        <f>IF(Tabla46[[#This Row],[Tipos de Acciones]]="","",'Formulario PPGR1'!#REF!)</f>
        <v>#REF!</v>
      </c>
      <c r="G2838" s="416" t="s">
        <v>936</v>
      </c>
      <c r="H2838" s="416" t="s">
        <v>2221</v>
      </c>
      <c r="I2838" s="417" t="s">
        <v>2236</v>
      </c>
      <c r="J2838" s="416" t="s">
        <v>2236</v>
      </c>
      <c r="K2838" s="418" t="s">
        <v>2237</v>
      </c>
      <c r="L2838" s="416" t="s">
        <v>469</v>
      </c>
      <c r="M2838" s="316" t="s">
        <v>2380</v>
      </c>
      <c r="N2838" s="316" t="s">
        <v>1156</v>
      </c>
      <c r="O2838" s="415" t="s">
        <v>2200</v>
      </c>
      <c r="P2838" s="318" t="s">
        <v>1156</v>
      </c>
      <c r="Q2838" s="293" t="s">
        <v>2201</v>
      </c>
      <c r="R2838" s="293">
        <v>2</v>
      </c>
      <c r="S2838" s="517">
        <v>15733.33</v>
      </c>
      <c r="T2838" s="520" t="e">
        <f>+[1]!Tabla46[[#This Row],[Precio Unitario]]*[1]!Tabla46[[#This Row],[Cantidad de Insumos]]</f>
        <v>#REF!</v>
      </c>
      <c r="U2838" s="414">
        <v>239301</v>
      </c>
      <c r="V2838" s="328" t="s">
        <v>926</v>
      </c>
      <c r="W2838" s="420"/>
    </row>
    <row r="2839" spans="2:23" ht="18.75" hidden="1" customHeight="1" x14ac:dyDescent="0.2">
      <c r="B2839" s="419" t="e">
        <f>IF(Tabla46[[#This Row],[Tipos de Acciones]]="","",CONCATENATE(Tabla46[[#This Row],[POA]],".",Tabla46[[#This Row],[SRS]],".",Tabla46[[#This Row],[AREA]],".",Tabla46[[#This Row],[TIPO]]))</f>
        <v>#REF!</v>
      </c>
      <c r="C2839" s="419" t="e">
        <f>IF(Tabla46[[#This Row],[Tipos de Acciones]]="","",'Formulario PPGR1'!#REF!)</f>
        <v>#REF!</v>
      </c>
      <c r="D2839" s="419" t="e">
        <f>IF(Tabla46[[#This Row],[Tipos de Acciones]]="","",'Formulario PPGR1'!#REF!)</f>
        <v>#REF!</v>
      </c>
      <c r="E2839" s="419" t="e">
        <f>IF(Tabla46[[#This Row],[Tipos de Acciones]]="","",'Formulario PPGR1'!#REF!)</f>
        <v>#REF!</v>
      </c>
      <c r="F2839" s="419" t="e">
        <f>IF(Tabla46[[#This Row],[Tipos de Acciones]]="","",'Formulario PPGR1'!#REF!)</f>
        <v>#REF!</v>
      </c>
      <c r="G2839" s="416" t="s">
        <v>936</v>
      </c>
      <c r="H2839" s="416" t="s">
        <v>2221</v>
      </c>
      <c r="I2839" s="417" t="s">
        <v>2222</v>
      </c>
      <c r="J2839" s="416" t="s">
        <v>2222</v>
      </c>
      <c r="K2839" s="418" t="s">
        <v>2226</v>
      </c>
      <c r="L2839" s="416" t="s">
        <v>469</v>
      </c>
      <c r="M2839" s="316" t="s">
        <v>2380</v>
      </c>
      <c r="N2839" s="316" t="s">
        <v>1156</v>
      </c>
      <c r="O2839" s="415" t="s">
        <v>2200</v>
      </c>
      <c r="P2839" s="318" t="s">
        <v>1156</v>
      </c>
      <c r="Q2839" s="293" t="s">
        <v>2201</v>
      </c>
      <c r="R2839" s="293">
        <v>1</v>
      </c>
      <c r="S2839" s="517">
        <v>104465.4</v>
      </c>
      <c r="T2839" s="520" t="e">
        <f>+[1]!Tabla46[[#This Row],[Precio Unitario]]*[1]!Tabla46[[#This Row],[Cantidad de Insumos]]</f>
        <v>#REF!</v>
      </c>
      <c r="U2839" s="414">
        <v>261901</v>
      </c>
      <c r="V2839" s="328" t="s">
        <v>926</v>
      </c>
      <c r="W2839" s="420"/>
    </row>
    <row r="2840" spans="2:23" ht="18.75" hidden="1" customHeight="1" x14ac:dyDescent="0.2">
      <c r="B2840" s="419" t="e">
        <f>IF(Tabla46[[#This Row],[Tipos de Acciones]]="","",CONCATENATE(Tabla46[[#This Row],[POA]],".",Tabla46[[#This Row],[SRS]],".",Tabla46[[#This Row],[AREA]],".",Tabla46[[#This Row],[TIPO]]))</f>
        <v>#REF!</v>
      </c>
      <c r="C2840" s="419" t="e">
        <f>IF(Tabla46[[#This Row],[Tipos de Acciones]]="","",'Formulario PPGR1'!#REF!)</f>
        <v>#REF!</v>
      </c>
      <c r="D2840" s="419" t="e">
        <f>IF(Tabla46[[#This Row],[Tipos de Acciones]]="","",'Formulario PPGR1'!#REF!)</f>
        <v>#REF!</v>
      </c>
      <c r="E2840" s="419" t="e">
        <f>IF(Tabla46[[#This Row],[Tipos de Acciones]]="","",'Formulario PPGR1'!#REF!)</f>
        <v>#REF!</v>
      </c>
      <c r="F2840" s="419" t="e">
        <f>IF(Tabla46[[#This Row],[Tipos de Acciones]]="","",'Formulario PPGR1'!#REF!)</f>
        <v>#REF!</v>
      </c>
      <c r="G2840" s="416" t="s">
        <v>936</v>
      </c>
      <c r="H2840" s="416" t="s">
        <v>2218</v>
      </c>
      <c r="I2840" s="417" t="s">
        <v>2219</v>
      </c>
      <c r="J2840" s="416" t="s">
        <v>2219</v>
      </c>
      <c r="K2840" s="418" t="s">
        <v>2220</v>
      </c>
      <c r="L2840" s="416" t="s">
        <v>469</v>
      </c>
      <c r="M2840" s="316" t="s">
        <v>2380</v>
      </c>
      <c r="N2840" s="316" t="s">
        <v>1156</v>
      </c>
      <c r="O2840" s="415" t="s">
        <v>2200</v>
      </c>
      <c r="P2840" s="318" t="s">
        <v>1156</v>
      </c>
      <c r="Q2840" s="293" t="s">
        <v>2201</v>
      </c>
      <c r="R2840" s="293">
        <v>2</v>
      </c>
      <c r="S2840" s="517">
        <v>8600</v>
      </c>
      <c r="T2840" s="520" t="e">
        <f>+[1]!Tabla46[[#This Row],[Precio Unitario]]*[1]!Tabla46[[#This Row],[Cantidad de Insumos]]</f>
        <v>#REF!</v>
      </c>
      <c r="U2840" s="414">
        <v>239601</v>
      </c>
      <c r="V2840" s="328" t="s">
        <v>926</v>
      </c>
      <c r="W2840" s="420"/>
    </row>
    <row r="2841" spans="2:23" ht="18.75" hidden="1" customHeight="1" x14ac:dyDescent="0.2">
      <c r="B2841" s="419" t="e">
        <f>IF(Tabla46[[#This Row],[Tipos de Acciones]]="","",CONCATENATE(Tabla46[[#This Row],[POA]],".",Tabla46[[#This Row],[SRS]],".",Tabla46[[#This Row],[AREA]],".",Tabla46[[#This Row],[TIPO]]))</f>
        <v>#REF!</v>
      </c>
      <c r="C2841" s="419" t="e">
        <f>IF(Tabla46[[#This Row],[Tipos de Acciones]]="","",'Formulario PPGR1'!#REF!)</f>
        <v>#REF!</v>
      </c>
      <c r="D2841" s="419" t="e">
        <f>IF(Tabla46[[#This Row],[Tipos de Acciones]]="","",'Formulario PPGR1'!#REF!)</f>
        <v>#REF!</v>
      </c>
      <c r="E2841" s="419" t="e">
        <f>IF(Tabla46[[#This Row],[Tipos de Acciones]]="","",'Formulario PPGR1'!#REF!)</f>
        <v>#REF!</v>
      </c>
      <c r="F2841" s="419" t="e">
        <f>IF(Tabla46[[#This Row],[Tipos de Acciones]]="","",'Formulario PPGR1'!#REF!)</f>
        <v>#REF!</v>
      </c>
      <c r="G2841" s="416" t="s">
        <v>936</v>
      </c>
      <c r="H2841" s="416" t="s">
        <v>2221</v>
      </c>
      <c r="I2841" s="417" t="s">
        <v>2222</v>
      </c>
      <c r="J2841" s="416" t="s">
        <v>2222</v>
      </c>
      <c r="K2841" s="418" t="s">
        <v>2223</v>
      </c>
      <c r="L2841" s="416" t="s">
        <v>469</v>
      </c>
      <c r="M2841" s="316" t="s">
        <v>2380</v>
      </c>
      <c r="N2841" s="316" t="s">
        <v>1156</v>
      </c>
      <c r="O2841" s="415" t="s">
        <v>2200</v>
      </c>
      <c r="P2841" s="318" t="s">
        <v>1156</v>
      </c>
      <c r="Q2841" s="293" t="s">
        <v>2201</v>
      </c>
      <c r="R2841" s="293">
        <v>2</v>
      </c>
      <c r="S2841" s="517">
        <v>43660</v>
      </c>
      <c r="T2841" s="520" t="e">
        <f>+[1]!Tabla46[[#This Row],[Precio Unitario]]*[1]!Tabla46[[#This Row],[Cantidad de Insumos]]</f>
        <v>#REF!</v>
      </c>
      <c r="U2841" s="414">
        <v>261901</v>
      </c>
      <c r="V2841" s="328" t="s">
        <v>926</v>
      </c>
      <c r="W2841" s="420"/>
    </row>
    <row r="2842" spans="2:23" ht="18.75" hidden="1" customHeight="1" x14ac:dyDescent="0.2">
      <c r="B2842" s="419" t="e">
        <f>IF(Tabla46[[#This Row],[Tipos de Acciones]]="","",CONCATENATE(Tabla46[[#This Row],[POA]],".",Tabla46[[#This Row],[SRS]],".",Tabla46[[#This Row],[AREA]],".",Tabla46[[#This Row],[TIPO]]))</f>
        <v>#REF!</v>
      </c>
      <c r="C2842" s="419" t="e">
        <f>IF(Tabla46[[#This Row],[Tipos de Acciones]]="","",'Formulario PPGR1'!#REF!)</f>
        <v>#REF!</v>
      </c>
      <c r="D2842" s="419" t="e">
        <f>IF(Tabla46[[#This Row],[Tipos de Acciones]]="","",'Formulario PPGR1'!#REF!)</f>
        <v>#REF!</v>
      </c>
      <c r="E2842" s="419" t="e">
        <f>IF(Tabla46[[#This Row],[Tipos de Acciones]]="","",'Formulario PPGR1'!#REF!)</f>
        <v>#REF!</v>
      </c>
      <c r="F2842" s="419" t="e">
        <f>IF(Tabla46[[#This Row],[Tipos de Acciones]]="","",'Formulario PPGR1'!#REF!)</f>
        <v>#REF!</v>
      </c>
      <c r="G2842" s="416" t="s">
        <v>936</v>
      </c>
      <c r="H2842" s="416" t="s">
        <v>2221</v>
      </c>
      <c r="I2842" s="417" t="s">
        <v>2224</v>
      </c>
      <c r="J2842" s="416" t="s">
        <v>2224</v>
      </c>
      <c r="K2842" s="418" t="s">
        <v>2225</v>
      </c>
      <c r="L2842" s="416" t="s">
        <v>469</v>
      </c>
      <c r="M2842" s="316" t="s">
        <v>2380</v>
      </c>
      <c r="N2842" s="316" t="s">
        <v>1156</v>
      </c>
      <c r="O2842" s="415" t="s">
        <v>2200</v>
      </c>
      <c r="P2842" s="318" t="s">
        <v>1156</v>
      </c>
      <c r="Q2842" s="293" t="s">
        <v>2201</v>
      </c>
      <c r="R2842" s="293">
        <v>1</v>
      </c>
      <c r="S2842" s="517">
        <v>44333.33</v>
      </c>
      <c r="T2842" s="520" t="e">
        <f>+[1]!Tabla46[[#This Row],[Precio Unitario]]*[1]!Tabla46[[#This Row],[Cantidad de Insumos]]</f>
        <v>#REF!</v>
      </c>
      <c r="U2842" s="414">
        <v>239301</v>
      </c>
      <c r="V2842" s="328" t="s">
        <v>926</v>
      </c>
      <c r="W2842" s="420"/>
    </row>
    <row r="2843" spans="2:23" ht="18.75" hidden="1" customHeight="1" x14ac:dyDescent="0.2">
      <c r="B2843" s="419" t="e">
        <f>IF(Tabla46[[#This Row],[Tipos de Acciones]]="","",CONCATENATE(Tabla46[[#This Row],[POA]],".",Tabla46[[#This Row],[SRS]],".",Tabla46[[#This Row],[AREA]],".",Tabla46[[#This Row],[TIPO]]))</f>
        <v>#REF!</v>
      </c>
      <c r="C2843" s="419" t="e">
        <f>IF(Tabla46[[#This Row],[Tipos de Acciones]]="","",'Formulario PPGR1'!#REF!)</f>
        <v>#REF!</v>
      </c>
      <c r="D2843" s="419" t="e">
        <f>IF(Tabla46[[#This Row],[Tipos de Acciones]]="","",'Formulario PPGR1'!#REF!)</f>
        <v>#REF!</v>
      </c>
      <c r="E2843" s="419" t="e">
        <f>IF(Tabla46[[#This Row],[Tipos de Acciones]]="","",'Formulario PPGR1'!#REF!)</f>
        <v>#REF!</v>
      </c>
      <c r="F2843" s="419" t="e">
        <f>IF(Tabla46[[#This Row],[Tipos de Acciones]]="","",'Formulario PPGR1'!#REF!)</f>
        <v>#REF!</v>
      </c>
      <c r="G2843" s="416" t="s">
        <v>936</v>
      </c>
      <c r="H2843" s="416" t="s">
        <v>2221</v>
      </c>
      <c r="I2843" s="417" t="s">
        <v>2231</v>
      </c>
      <c r="J2843" s="416" t="s">
        <v>2231</v>
      </c>
      <c r="K2843" s="418" t="s">
        <v>2232</v>
      </c>
      <c r="L2843" s="416" t="s">
        <v>469</v>
      </c>
      <c r="M2843" s="316" t="s">
        <v>2380</v>
      </c>
      <c r="N2843" s="316" t="s">
        <v>1156</v>
      </c>
      <c r="O2843" s="415" t="s">
        <v>2200</v>
      </c>
      <c r="P2843" s="318" t="s">
        <v>1156</v>
      </c>
      <c r="Q2843" s="293" t="s">
        <v>2201</v>
      </c>
      <c r="R2843" s="293">
        <v>2</v>
      </c>
      <c r="S2843" s="517">
        <v>32099.97</v>
      </c>
      <c r="T2843" s="520" t="e">
        <f>+[1]!Tabla46[[#This Row],[Precio Unitario]]*[1]!Tabla46[[#This Row],[Cantidad de Insumos]]</f>
        <v>#REF!</v>
      </c>
      <c r="U2843" s="414">
        <v>239301</v>
      </c>
      <c r="V2843" s="328" t="s">
        <v>926</v>
      </c>
      <c r="W2843" s="420"/>
    </row>
    <row r="2844" spans="2:23" ht="18.75" hidden="1" customHeight="1" x14ac:dyDescent="0.2">
      <c r="B2844" s="419" t="e">
        <f>IF(Tabla46[[#This Row],[Tipos de Acciones]]="","",CONCATENATE(Tabla46[[#This Row],[POA]],".",Tabla46[[#This Row],[SRS]],".",Tabla46[[#This Row],[AREA]],".",Tabla46[[#This Row],[TIPO]]))</f>
        <v>#REF!</v>
      </c>
      <c r="C2844" s="419" t="e">
        <f>IF(Tabla46[[#This Row],[Tipos de Acciones]]="","",'Formulario PPGR1'!#REF!)</f>
        <v>#REF!</v>
      </c>
      <c r="D2844" s="419" t="e">
        <f>IF(Tabla46[[#This Row],[Tipos de Acciones]]="","",'Formulario PPGR1'!#REF!)</f>
        <v>#REF!</v>
      </c>
      <c r="E2844" s="419" t="e">
        <f>IF(Tabla46[[#This Row],[Tipos de Acciones]]="","",'Formulario PPGR1'!#REF!)</f>
        <v>#REF!</v>
      </c>
      <c r="F2844" s="419" t="e">
        <f>IF(Tabla46[[#This Row],[Tipos de Acciones]]="","",'Formulario PPGR1'!#REF!)</f>
        <v>#REF!</v>
      </c>
      <c r="G2844" s="416" t="s">
        <v>936</v>
      </c>
      <c r="H2844" s="416" t="s">
        <v>2221</v>
      </c>
      <c r="I2844" s="417" t="s">
        <v>2233</v>
      </c>
      <c r="J2844" s="416" t="s">
        <v>2234</v>
      </c>
      <c r="K2844" s="418" t="s">
        <v>2235</v>
      </c>
      <c r="L2844" s="416" t="s">
        <v>469</v>
      </c>
      <c r="M2844" s="316" t="s">
        <v>2380</v>
      </c>
      <c r="N2844" s="316" t="s">
        <v>1156</v>
      </c>
      <c r="O2844" s="415" t="s">
        <v>2200</v>
      </c>
      <c r="P2844" s="318" t="s">
        <v>1156</v>
      </c>
      <c r="Q2844" s="293" t="s">
        <v>2201</v>
      </c>
      <c r="R2844" s="293">
        <v>1</v>
      </c>
      <c r="S2844" s="517">
        <v>8270</v>
      </c>
      <c r="T2844" s="520" t="e">
        <f>+[1]!Tabla46[[#This Row],[Precio Unitario]]*[1]!Tabla46[[#This Row],[Cantidad de Insumos]]</f>
        <v>#REF!</v>
      </c>
      <c r="U2844" s="414">
        <v>239301</v>
      </c>
      <c r="V2844" s="328" t="s">
        <v>926</v>
      </c>
      <c r="W2844" s="420"/>
    </row>
    <row r="2845" spans="2:23" ht="18.75" hidden="1" customHeight="1" x14ac:dyDescent="0.2">
      <c r="B2845" s="419" t="e">
        <f>IF(Tabla46[[#This Row],[Tipos de Acciones]]="","",CONCATENATE(Tabla46[[#This Row],[POA]],".",Tabla46[[#This Row],[SRS]],".",Tabla46[[#This Row],[AREA]],".",Tabla46[[#This Row],[TIPO]]))</f>
        <v>#REF!</v>
      </c>
      <c r="C2845" s="419" t="e">
        <f>IF(Tabla46[[#This Row],[Tipos de Acciones]]="","",'Formulario PPGR1'!#REF!)</f>
        <v>#REF!</v>
      </c>
      <c r="D2845" s="419" t="e">
        <f>IF(Tabla46[[#This Row],[Tipos de Acciones]]="","",'Formulario PPGR1'!#REF!)</f>
        <v>#REF!</v>
      </c>
      <c r="E2845" s="419" t="e">
        <f>IF(Tabla46[[#This Row],[Tipos de Acciones]]="","",'Formulario PPGR1'!#REF!)</f>
        <v>#REF!</v>
      </c>
      <c r="F2845" s="419" t="e">
        <f>IF(Tabla46[[#This Row],[Tipos de Acciones]]="","",'Formulario PPGR1'!#REF!)</f>
        <v>#REF!</v>
      </c>
      <c r="G2845" s="416" t="s">
        <v>936</v>
      </c>
      <c r="H2845" s="416" t="s">
        <v>2221</v>
      </c>
      <c r="I2845" s="417" t="s">
        <v>2241</v>
      </c>
      <c r="J2845" s="416" t="s">
        <v>2241</v>
      </c>
      <c r="K2845" s="418" t="s">
        <v>2242</v>
      </c>
      <c r="L2845" s="416" t="s">
        <v>469</v>
      </c>
      <c r="M2845" s="316" t="s">
        <v>2380</v>
      </c>
      <c r="N2845" s="316" t="s">
        <v>1156</v>
      </c>
      <c r="O2845" s="415" t="s">
        <v>2200</v>
      </c>
      <c r="P2845" s="318" t="s">
        <v>1156</v>
      </c>
      <c r="Q2845" s="293" t="s">
        <v>2201</v>
      </c>
      <c r="R2845" s="293">
        <v>2</v>
      </c>
      <c r="S2845" s="517">
        <v>980</v>
      </c>
      <c r="T2845" s="520" t="e">
        <f>+[1]!Tabla46[[#This Row],[Precio Unitario]]*[1]!Tabla46[[#This Row],[Cantidad de Insumos]]</f>
        <v>#REF!</v>
      </c>
      <c r="U2845" s="414">
        <v>239301</v>
      </c>
      <c r="V2845" s="328" t="s">
        <v>926</v>
      </c>
      <c r="W2845" s="420"/>
    </row>
    <row r="2846" spans="2:23" ht="18.75" hidden="1" customHeight="1" x14ac:dyDescent="0.2">
      <c r="B2846" s="419" t="e">
        <f>IF(Tabla46[[#This Row],[Tipos de Acciones]]="","",CONCATENATE(Tabla46[[#This Row],[POA]],".",Tabla46[[#This Row],[SRS]],".",Tabla46[[#This Row],[AREA]],".",Tabla46[[#This Row],[TIPO]]))</f>
        <v>#REF!</v>
      </c>
      <c r="C2846" s="419" t="e">
        <f>IF(Tabla46[[#This Row],[Tipos de Acciones]]="","",'Formulario PPGR1'!#REF!)</f>
        <v>#REF!</v>
      </c>
      <c r="D2846" s="419" t="e">
        <f>IF(Tabla46[[#This Row],[Tipos de Acciones]]="","",'Formulario PPGR1'!#REF!)</f>
        <v>#REF!</v>
      </c>
      <c r="E2846" s="419" t="e">
        <f>IF(Tabla46[[#This Row],[Tipos de Acciones]]="","",'Formulario PPGR1'!#REF!)</f>
        <v>#REF!</v>
      </c>
      <c r="F2846" s="419" t="e">
        <f>IF(Tabla46[[#This Row],[Tipos de Acciones]]="","",'Formulario PPGR1'!#REF!)</f>
        <v>#REF!</v>
      </c>
      <c r="G2846" s="416" t="s">
        <v>936</v>
      </c>
      <c r="H2846" s="416" t="s">
        <v>2221</v>
      </c>
      <c r="I2846" s="417" t="s">
        <v>2241</v>
      </c>
      <c r="J2846" s="416" t="s">
        <v>2241</v>
      </c>
      <c r="K2846" s="418" t="s">
        <v>2243</v>
      </c>
      <c r="L2846" s="416" t="s">
        <v>469</v>
      </c>
      <c r="M2846" s="316" t="s">
        <v>2380</v>
      </c>
      <c r="N2846" s="316" t="s">
        <v>1156</v>
      </c>
      <c r="O2846" s="415" t="s">
        <v>2200</v>
      </c>
      <c r="P2846" s="318" t="s">
        <v>1156</v>
      </c>
      <c r="Q2846" s="293" t="s">
        <v>2201</v>
      </c>
      <c r="R2846" s="293">
        <v>2</v>
      </c>
      <c r="S2846" s="517">
        <v>3520</v>
      </c>
      <c r="T2846" s="520" t="e">
        <f>+[1]!Tabla46[[#This Row],[Precio Unitario]]*[1]!Tabla46[[#This Row],[Cantidad de Insumos]]</f>
        <v>#REF!</v>
      </c>
      <c r="U2846" s="414">
        <v>239301</v>
      </c>
      <c r="V2846" s="328" t="s">
        <v>926</v>
      </c>
      <c r="W2846" s="420"/>
    </row>
    <row r="2847" spans="2:23" ht="18.75" hidden="1" customHeight="1" x14ac:dyDescent="0.2">
      <c r="B2847" s="419" t="e">
        <f>IF(Tabla46[[#This Row],[Tipos de Acciones]]="","",CONCATENATE(Tabla46[[#This Row],[POA]],".",Tabla46[[#This Row],[SRS]],".",Tabla46[[#This Row],[AREA]],".",Tabla46[[#This Row],[TIPO]]))</f>
        <v>#REF!</v>
      </c>
      <c r="C2847" s="419" t="e">
        <f>IF(Tabla46[[#This Row],[Tipos de Acciones]]="","",'Formulario PPGR1'!#REF!)</f>
        <v>#REF!</v>
      </c>
      <c r="D2847" s="419" t="e">
        <f>IF(Tabla46[[#This Row],[Tipos de Acciones]]="","",'Formulario PPGR1'!#REF!)</f>
        <v>#REF!</v>
      </c>
      <c r="E2847" s="419" t="e">
        <f>IF(Tabla46[[#This Row],[Tipos de Acciones]]="","",'Formulario PPGR1'!#REF!)</f>
        <v>#REF!</v>
      </c>
      <c r="F2847" s="419" t="e">
        <f>IF(Tabla46[[#This Row],[Tipos de Acciones]]="","",'Formulario PPGR1'!#REF!)</f>
        <v>#REF!</v>
      </c>
      <c r="G2847" s="416" t="s">
        <v>936</v>
      </c>
      <c r="H2847" s="416" t="s">
        <v>2221</v>
      </c>
      <c r="I2847" s="417" t="s">
        <v>2236</v>
      </c>
      <c r="J2847" s="416" t="s">
        <v>2236</v>
      </c>
      <c r="K2847" s="418" t="s">
        <v>2239</v>
      </c>
      <c r="L2847" s="416" t="s">
        <v>469</v>
      </c>
      <c r="M2847" s="316" t="s">
        <v>2380</v>
      </c>
      <c r="N2847" s="316" t="s">
        <v>1156</v>
      </c>
      <c r="O2847" s="415" t="s">
        <v>2200</v>
      </c>
      <c r="P2847" s="318" t="s">
        <v>1156</v>
      </c>
      <c r="Q2847" s="293" t="s">
        <v>2201</v>
      </c>
      <c r="R2847" s="293">
        <v>2</v>
      </c>
      <c r="S2847" s="517">
        <v>15733.33</v>
      </c>
      <c r="T2847" s="520" t="e">
        <f>+[1]!Tabla46[[#This Row],[Precio Unitario]]*[1]!Tabla46[[#This Row],[Cantidad de Insumos]]</f>
        <v>#REF!</v>
      </c>
      <c r="U2847" s="414">
        <v>239301</v>
      </c>
      <c r="V2847" s="328" t="s">
        <v>926</v>
      </c>
      <c r="W2847" s="420"/>
    </row>
    <row r="2848" spans="2:23" ht="18.75" hidden="1" customHeight="1" x14ac:dyDescent="0.2">
      <c r="B2848" s="419" t="e">
        <f>IF(Tabla46[[#This Row],[Tipos de Acciones]]="","",CONCATENATE(Tabla46[[#This Row],[POA]],".",Tabla46[[#This Row],[SRS]],".",Tabla46[[#This Row],[AREA]],".",Tabla46[[#This Row],[TIPO]]))</f>
        <v>#REF!</v>
      </c>
      <c r="C2848" s="419" t="e">
        <f>IF(Tabla46[[#This Row],[Tipos de Acciones]]="","",'Formulario PPGR1'!#REF!)</f>
        <v>#REF!</v>
      </c>
      <c r="D2848" s="419" t="e">
        <f>IF(Tabla46[[#This Row],[Tipos de Acciones]]="","",'Formulario PPGR1'!#REF!)</f>
        <v>#REF!</v>
      </c>
      <c r="E2848" s="419" t="e">
        <f>IF(Tabla46[[#This Row],[Tipos de Acciones]]="","",'Formulario PPGR1'!#REF!)</f>
        <v>#REF!</v>
      </c>
      <c r="F2848" s="419" t="e">
        <f>IF(Tabla46[[#This Row],[Tipos de Acciones]]="","",'Formulario PPGR1'!#REF!)</f>
        <v>#REF!</v>
      </c>
      <c r="G2848" s="416" t="s">
        <v>936</v>
      </c>
      <c r="H2848" s="416" t="s">
        <v>2221</v>
      </c>
      <c r="I2848" s="417" t="s">
        <v>2236</v>
      </c>
      <c r="J2848" s="416" t="s">
        <v>2236</v>
      </c>
      <c r="K2848" s="418" t="s">
        <v>2240</v>
      </c>
      <c r="L2848" s="416" t="s">
        <v>469</v>
      </c>
      <c r="M2848" s="316" t="s">
        <v>2380</v>
      </c>
      <c r="N2848" s="316" t="s">
        <v>1156</v>
      </c>
      <c r="O2848" s="415" t="s">
        <v>2200</v>
      </c>
      <c r="P2848" s="318" t="s">
        <v>1156</v>
      </c>
      <c r="Q2848" s="293" t="s">
        <v>2201</v>
      </c>
      <c r="R2848" s="293">
        <v>2</v>
      </c>
      <c r="S2848" s="517">
        <v>4500</v>
      </c>
      <c r="T2848" s="520" t="e">
        <f>+[1]!Tabla46[[#This Row],[Precio Unitario]]*[1]!Tabla46[[#This Row],[Cantidad de Insumos]]</f>
        <v>#REF!</v>
      </c>
      <c r="U2848" s="414">
        <v>239301</v>
      </c>
      <c r="V2848" s="328" t="s">
        <v>926</v>
      </c>
      <c r="W2848" s="420"/>
    </row>
    <row r="2849" spans="2:23" ht="18.75" hidden="1" customHeight="1" x14ac:dyDescent="0.2">
      <c r="B2849" s="419" t="e">
        <f>IF(Tabla46[[#This Row],[Tipos de Acciones]]="","",CONCATENATE(Tabla46[[#This Row],[POA]],".",Tabla46[[#This Row],[SRS]],".",Tabla46[[#This Row],[AREA]],".",Tabla46[[#This Row],[TIPO]]))</f>
        <v>#REF!</v>
      </c>
      <c r="C2849" s="419" t="e">
        <f>IF(Tabla46[[#This Row],[Tipos de Acciones]]="","",'Formulario PPGR1'!#REF!)</f>
        <v>#REF!</v>
      </c>
      <c r="D2849" s="419" t="e">
        <f>IF(Tabla46[[#This Row],[Tipos de Acciones]]="","",'Formulario PPGR1'!#REF!)</f>
        <v>#REF!</v>
      </c>
      <c r="E2849" s="419" t="e">
        <f>IF(Tabla46[[#This Row],[Tipos de Acciones]]="","",'Formulario PPGR1'!#REF!)</f>
        <v>#REF!</v>
      </c>
      <c r="F2849" s="419" t="e">
        <f>IF(Tabla46[[#This Row],[Tipos de Acciones]]="","",'Formulario PPGR1'!#REF!)</f>
        <v>#REF!</v>
      </c>
      <c r="G2849" s="416" t="s">
        <v>936</v>
      </c>
      <c r="H2849" s="416" t="s">
        <v>2209</v>
      </c>
      <c r="I2849" s="417" t="s">
        <v>2200</v>
      </c>
      <c r="J2849" s="416" t="s">
        <v>2248</v>
      </c>
      <c r="K2849" s="418" t="s">
        <v>2248</v>
      </c>
      <c r="L2849" s="416" t="s">
        <v>469</v>
      </c>
      <c r="M2849" s="316" t="s">
        <v>2380</v>
      </c>
      <c r="N2849" s="316" t="s">
        <v>1156</v>
      </c>
      <c r="O2849" s="415" t="s">
        <v>2200</v>
      </c>
      <c r="P2849" s="318" t="s">
        <v>1156</v>
      </c>
      <c r="Q2849" s="293" t="s">
        <v>2201</v>
      </c>
      <c r="R2849" s="293">
        <v>1</v>
      </c>
      <c r="S2849" s="517">
        <v>30000</v>
      </c>
      <c r="T2849" s="520" t="e">
        <f>+[1]!Tabla46[[#This Row],[Precio Unitario]]*[1]!Tabla46[[#This Row],[Cantidad de Insumos]]</f>
        <v>#REF!</v>
      </c>
      <c r="U2849" s="414">
        <v>265801</v>
      </c>
      <c r="V2849" s="328" t="s">
        <v>926</v>
      </c>
      <c r="W2849" s="420"/>
    </row>
    <row r="2850" spans="2:23" ht="18.75" hidden="1" customHeight="1" x14ac:dyDescent="0.2">
      <c r="B2850" s="419" t="e">
        <f>IF(Tabla46[[#This Row],[Tipos de Acciones]]="","",CONCATENATE(Tabla46[[#This Row],[POA]],".",Tabla46[[#This Row],[SRS]],".",Tabla46[[#This Row],[AREA]],".",Tabla46[[#This Row],[TIPO]]))</f>
        <v>#REF!</v>
      </c>
      <c r="C2850" s="419" t="e">
        <f>IF(Tabla46[[#This Row],[Tipos de Acciones]]="","",'Formulario PPGR1'!#REF!)</f>
        <v>#REF!</v>
      </c>
      <c r="D2850" s="419" t="e">
        <f>IF(Tabla46[[#This Row],[Tipos de Acciones]]="","",'Formulario PPGR1'!#REF!)</f>
        <v>#REF!</v>
      </c>
      <c r="E2850" s="419" t="e">
        <f>IF(Tabla46[[#This Row],[Tipos de Acciones]]="","",'Formulario PPGR1'!#REF!)</f>
        <v>#REF!</v>
      </c>
      <c r="F2850" s="419" t="e">
        <f>IF(Tabla46[[#This Row],[Tipos de Acciones]]="","",'Formulario PPGR1'!#REF!)</f>
        <v>#REF!</v>
      </c>
      <c r="G2850" s="416" t="s">
        <v>934</v>
      </c>
      <c r="H2850" s="416" t="s">
        <v>2209</v>
      </c>
      <c r="I2850" s="417" t="s">
        <v>2200</v>
      </c>
      <c r="J2850" s="416" t="s">
        <v>2248</v>
      </c>
      <c r="K2850" s="418" t="s">
        <v>2248</v>
      </c>
      <c r="L2850" s="416" t="s">
        <v>469</v>
      </c>
      <c r="M2850" s="316" t="s">
        <v>2380</v>
      </c>
      <c r="N2850" s="316" t="s">
        <v>1156</v>
      </c>
      <c r="O2850" s="415" t="s">
        <v>2200</v>
      </c>
      <c r="P2850" s="318" t="s">
        <v>1156</v>
      </c>
      <c r="Q2850" s="293" t="s">
        <v>2201</v>
      </c>
      <c r="R2850" s="293">
        <v>3</v>
      </c>
      <c r="S2850" s="517">
        <v>5000</v>
      </c>
      <c r="T2850" s="520" t="e">
        <f>+[1]!Tabla46[[#This Row],[Precio Unitario]]*[1]!Tabla46[[#This Row],[Cantidad de Insumos]]</f>
        <v>#REF!</v>
      </c>
      <c r="U2850" s="414">
        <v>265801</v>
      </c>
      <c r="V2850" s="328" t="s">
        <v>926</v>
      </c>
      <c r="W2850" s="420"/>
    </row>
    <row r="2851" spans="2:23" ht="18.75" hidden="1" customHeight="1" x14ac:dyDescent="0.2">
      <c r="B2851" s="419" t="e">
        <f>IF(Tabla46[[#This Row],[Tipos de Acciones]]="","",CONCATENATE(Tabla46[[#This Row],[POA]],".",Tabla46[[#This Row],[SRS]],".",Tabla46[[#This Row],[AREA]],".",Tabla46[[#This Row],[TIPO]]))</f>
        <v>#REF!</v>
      </c>
      <c r="C2851" s="419" t="e">
        <f>IF(Tabla46[[#This Row],[Tipos de Acciones]]="","",'Formulario PPGR1'!#REF!)</f>
        <v>#REF!</v>
      </c>
      <c r="D2851" s="419" t="e">
        <f>IF(Tabla46[[#This Row],[Tipos de Acciones]]="","",'Formulario PPGR1'!#REF!)</f>
        <v>#REF!</v>
      </c>
      <c r="E2851" s="419" t="e">
        <f>IF(Tabla46[[#This Row],[Tipos de Acciones]]="","",'Formulario PPGR1'!#REF!)</f>
        <v>#REF!</v>
      </c>
      <c r="F2851" s="419" t="e">
        <f>IF(Tabla46[[#This Row],[Tipos de Acciones]]="","",'Formulario PPGR1'!#REF!)</f>
        <v>#REF!</v>
      </c>
      <c r="G2851" s="416" t="s">
        <v>936</v>
      </c>
      <c r="H2851" s="416" t="s">
        <v>2221</v>
      </c>
      <c r="I2851" s="417" t="s">
        <v>2244</v>
      </c>
      <c r="J2851" s="416" t="s">
        <v>2244</v>
      </c>
      <c r="K2851" s="418" t="s">
        <v>2245</v>
      </c>
      <c r="L2851" s="416" t="s">
        <v>469</v>
      </c>
      <c r="M2851" s="316" t="s">
        <v>2380</v>
      </c>
      <c r="N2851" s="316" t="s">
        <v>1156</v>
      </c>
      <c r="O2851" s="415" t="s">
        <v>2200</v>
      </c>
      <c r="P2851" s="318" t="s">
        <v>1156</v>
      </c>
      <c r="Q2851" s="293" t="s">
        <v>2201</v>
      </c>
      <c r="R2851" s="293">
        <v>1</v>
      </c>
      <c r="S2851" s="517">
        <v>14666.65</v>
      </c>
      <c r="T2851" s="520" t="e">
        <f>+[1]!Tabla46[[#This Row],[Precio Unitario]]*[1]!Tabla46[[#This Row],[Cantidad de Insumos]]</f>
        <v>#REF!</v>
      </c>
      <c r="U2851" s="414">
        <v>239301</v>
      </c>
      <c r="V2851" s="328" t="s">
        <v>926</v>
      </c>
      <c r="W2851" s="420"/>
    </row>
    <row r="2852" spans="2:23" ht="18.75" hidden="1" customHeight="1" x14ac:dyDescent="0.2">
      <c r="B2852" s="419" t="e">
        <f>IF(Tabla46[[#This Row],[Tipos de Acciones]]="","",CONCATENATE(Tabla46[[#This Row],[POA]],".",Tabla46[[#This Row],[SRS]],".",Tabla46[[#This Row],[AREA]],".",Tabla46[[#This Row],[TIPO]]))</f>
        <v>#REF!</v>
      </c>
      <c r="C2852" s="419" t="e">
        <f>IF(Tabla46[[#This Row],[Tipos de Acciones]]="","",'Formulario PPGR1'!#REF!)</f>
        <v>#REF!</v>
      </c>
      <c r="D2852" s="419" t="e">
        <f>IF(Tabla46[[#This Row],[Tipos de Acciones]]="","",'Formulario PPGR1'!#REF!)</f>
        <v>#REF!</v>
      </c>
      <c r="E2852" s="419" t="e">
        <f>IF(Tabla46[[#This Row],[Tipos de Acciones]]="","",'Formulario PPGR1'!#REF!)</f>
        <v>#REF!</v>
      </c>
      <c r="F2852" s="419" t="e">
        <f>IF(Tabla46[[#This Row],[Tipos de Acciones]]="","",'Formulario PPGR1'!#REF!)</f>
        <v>#REF!</v>
      </c>
      <c r="G2852" s="416" t="s">
        <v>936</v>
      </c>
      <c r="H2852" s="416" t="s">
        <v>2221</v>
      </c>
      <c r="I2852" s="417" t="s">
        <v>2246</v>
      </c>
      <c r="J2852" s="416" t="s">
        <v>2246</v>
      </c>
      <c r="K2852" s="418" t="s">
        <v>2247</v>
      </c>
      <c r="L2852" s="416" t="s">
        <v>469</v>
      </c>
      <c r="M2852" s="316" t="s">
        <v>2380</v>
      </c>
      <c r="N2852" s="316" t="s">
        <v>1156</v>
      </c>
      <c r="O2852" s="415" t="s">
        <v>2200</v>
      </c>
      <c r="P2852" s="318" t="s">
        <v>1156</v>
      </c>
      <c r="Q2852" s="293" t="s">
        <v>2201</v>
      </c>
      <c r="R2852" s="293">
        <v>1</v>
      </c>
      <c r="S2852" s="517">
        <v>257712</v>
      </c>
      <c r="T2852" s="520" t="e">
        <f>+[1]!Tabla46[[#This Row],[Precio Unitario]]*[1]!Tabla46[[#This Row],[Cantidad de Insumos]]</f>
        <v>#REF!</v>
      </c>
      <c r="U2852" s="414">
        <v>261401</v>
      </c>
      <c r="V2852" s="328" t="s">
        <v>926</v>
      </c>
      <c r="W2852" s="420"/>
    </row>
    <row r="2853" spans="2:23" ht="18.75" hidden="1" customHeight="1" x14ac:dyDescent="0.2">
      <c r="B2853" s="419" t="e">
        <f>IF(Tabla46[[#This Row],[Tipos de Acciones]]="","",CONCATENATE(Tabla46[[#This Row],[POA]],".",Tabla46[[#This Row],[SRS]],".",Tabla46[[#This Row],[AREA]],".",Tabla46[[#This Row],[TIPO]]))</f>
        <v>#REF!</v>
      </c>
      <c r="C2853" s="419" t="e">
        <f>IF(Tabla46[[#This Row],[Tipos de Acciones]]="","",'Formulario PPGR1'!#REF!)</f>
        <v>#REF!</v>
      </c>
      <c r="D2853" s="419" t="e">
        <f>IF(Tabla46[[#This Row],[Tipos de Acciones]]="","",'Formulario PPGR1'!#REF!)</f>
        <v>#REF!</v>
      </c>
      <c r="E2853" s="419" t="e">
        <f>IF(Tabla46[[#This Row],[Tipos de Acciones]]="","",'Formulario PPGR1'!#REF!)</f>
        <v>#REF!</v>
      </c>
      <c r="F2853" s="419" t="e">
        <f>IF(Tabla46[[#This Row],[Tipos de Acciones]]="","",'Formulario PPGR1'!#REF!)</f>
        <v>#REF!</v>
      </c>
      <c r="G2853" s="416" t="s">
        <v>936</v>
      </c>
      <c r="H2853" s="416" t="s">
        <v>2221</v>
      </c>
      <c r="I2853" s="417" t="s">
        <v>2236</v>
      </c>
      <c r="J2853" s="416" t="s">
        <v>2236</v>
      </c>
      <c r="K2853" s="418" t="s">
        <v>2238</v>
      </c>
      <c r="L2853" s="416" t="s">
        <v>469</v>
      </c>
      <c r="M2853" s="316" t="s">
        <v>2380</v>
      </c>
      <c r="N2853" s="316" t="s">
        <v>1156</v>
      </c>
      <c r="O2853" s="415" t="s">
        <v>2200</v>
      </c>
      <c r="P2853" s="318" t="s">
        <v>1156</v>
      </c>
      <c r="Q2853" s="293" t="s">
        <v>2201</v>
      </c>
      <c r="R2853" s="293">
        <v>2</v>
      </c>
      <c r="S2853" s="517">
        <v>4500</v>
      </c>
      <c r="T2853" s="520" t="e">
        <f>+[1]!Tabla46[[#This Row],[Precio Unitario]]*[1]!Tabla46[[#This Row],[Cantidad de Insumos]]</f>
        <v>#REF!</v>
      </c>
      <c r="U2853" s="414">
        <v>239301</v>
      </c>
      <c r="V2853" s="328" t="s">
        <v>926</v>
      </c>
      <c r="W2853" s="420"/>
    </row>
    <row r="2854" spans="2:23" ht="18.75" hidden="1" customHeight="1" x14ac:dyDescent="0.2">
      <c r="B2854" s="419" t="e">
        <f>IF(Tabla46[[#This Row],[Tipos de Acciones]]="","",CONCATENATE(Tabla46[[#This Row],[POA]],".",Tabla46[[#This Row],[SRS]],".",Tabla46[[#This Row],[AREA]],".",Tabla46[[#This Row],[TIPO]]))</f>
        <v>#REF!</v>
      </c>
      <c r="C2854" s="419" t="e">
        <f>IF(Tabla46[[#This Row],[Tipos de Acciones]]="","",'Formulario PPGR1'!#REF!)</f>
        <v>#REF!</v>
      </c>
      <c r="D2854" s="419" t="e">
        <f>IF(Tabla46[[#This Row],[Tipos de Acciones]]="","",'Formulario PPGR1'!#REF!)</f>
        <v>#REF!</v>
      </c>
      <c r="E2854" s="419" t="e">
        <f>IF(Tabla46[[#This Row],[Tipos de Acciones]]="","",'Formulario PPGR1'!#REF!)</f>
        <v>#REF!</v>
      </c>
      <c r="F2854" s="419" t="e">
        <f>IF(Tabla46[[#This Row],[Tipos de Acciones]]="","",'Formulario PPGR1'!#REF!)</f>
        <v>#REF!</v>
      </c>
      <c r="G2854" s="416" t="s">
        <v>936</v>
      </c>
      <c r="H2854" s="416" t="s">
        <v>2221</v>
      </c>
      <c r="I2854" s="417" t="s">
        <v>2227</v>
      </c>
      <c r="J2854" s="416" t="s">
        <v>2227</v>
      </c>
      <c r="K2854" s="418" t="s">
        <v>2228</v>
      </c>
      <c r="L2854" s="416" t="s">
        <v>469</v>
      </c>
      <c r="M2854" s="316" t="s">
        <v>2380</v>
      </c>
      <c r="N2854" s="316" t="s">
        <v>1156</v>
      </c>
      <c r="O2854" s="415" t="s">
        <v>2200</v>
      </c>
      <c r="P2854" s="318" t="s">
        <v>1156</v>
      </c>
      <c r="Q2854" s="293" t="s">
        <v>2201</v>
      </c>
      <c r="R2854" s="293">
        <v>1</v>
      </c>
      <c r="S2854" s="517">
        <v>12836.04</v>
      </c>
      <c r="T2854" s="520" t="e">
        <f>+[1]!Tabla46[[#This Row],[Precio Unitario]]*[1]!Tabla46[[#This Row],[Cantidad de Insumos]]</f>
        <v>#REF!</v>
      </c>
      <c r="U2854" s="414">
        <v>239301</v>
      </c>
      <c r="V2854" s="328" t="s">
        <v>926</v>
      </c>
      <c r="W2854" s="420"/>
    </row>
    <row r="2855" spans="2:23" ht="18.75" customHeight="1" x14ac:dyDescent="0.2">
      <c r="B2855" s="419" t="e">
        <f>IF(Tabla46[[#This Row],[Tipos de Acciones]]="","",CONCATENATE(Tabla46[[#This Row],[POA]],".",Tabla46[[#This Row],[SRS]],".",Tabla46[[#This Row],[AREA]],".",Tabla46[[#This Row],[TIPO]]))</f>
        <v>#REF!</v>
      </c>
      <c r="C2855" s="419" t="e">
        <f>IF(Tabla46[[#This Row],[Tipos de Acciones]]="","",'Formulario PPGR1'!#REF!)</f>
        <v>#REF!</v>
      </c>
      <c r="D2855" s="419" t="e">
        <f>IF(Tabla46[[#This Row],[Tipos de Acciones]]="","",'Formulario PPGR1'!#REF!)</f>
        <v>#REF!</v>
      </c>
      <c r="E2855" s="419" t="e">
        <f>IF(Tabla46[[#This Row],[Tipos de Acciones]]="","",'Formulario PPGR1'!#REF!)</f>
        <v>#REF!</v>
      </c>
      <c r="F2855" s="419" t="e">
        <f>IF(Tabla46[[#This Row],[Tipos de Acciones]]="","",'Formulario PPGR1'!#REF!)</f>
        <v>#REF!</v>
      </c>
      <c r="G2855" s="416" t="s">
        <v>936</v>
      </c>
      <c r="H2855" s="416" t="s">
        <v>2221</v>
      </c>
      <c r="I2855" s="417" t="s">
        <v>2229</v>
      </c>
      <c r="J2855" s="416" t="s">
        <v>2229</v>
      </c>
      <c r="K2855" s="418" t="s">
        <v>2230</v>
      </c>
      <c r="L2855" s="416" t="s">
        <v>469</v>
      </c>
      <c r="M2855" s="316" t="s">
        <v>2380</v>
      </c>
      <c r="N2855" s="316" t="s">
        <v>1156</v>
      </c>
      <c r="O2855" s="415" t="s">
        <v>2200</v>
      </c>
      <c r="P2855" s="318" t="s">
        <v>1156</v>
      </c>
      <c r="Q2855" s="293" t="s">
        <v>2201</v>
      </c>
      <c r="R2855" s="293">
        <v>1</v>
      </c>
      <c r="S2855" s="517">
        <v>180000</v>
      </c>
      <c r="T2855" s="520" t="e">
        <f>+[1]!Tabla46[[#This Row],[Precio Unitario]]*[1]!Tabla46[[#This Row],[Cantidad de Insumos]]</f>
        <v>#REF!</v>
      </c>
      <c r="U2855" s="414">
        <v>263101</v>
      </c>
      <c r="V2855" s="328" t="s">
        <v>926</v>
      </c>
      <c r="W2855" s="420"/>
    </row>
    <row r="2856" spans="2:23" ht="18.75" hidden="1" customHeight="1" x14ac:dyDescent="0.2">
      <c r="B2856" s="419" t="e">
        <f>IF(Tabla46[[#This Row],[Tipos de Acciones]]="","",CONCATENATE(Tabla46[[#This Row],[POA]],".",Tabla46[[#This Row],[SRS]],".",Tabla46[[#This Row],[AREA]],".",Tabla46[[#This Row],[TIPO]]))</f>
        <v>#REF!</v>
      </c>
      <c r="C2856" s="419" t="e">
        <f>IF(Tabla46[[#This Row],[Tipos de Acciones]]="","",'Formulario PPGR1'!#REF!)</f>
        <v>#REF!</v>
      </c>
      <c r="D2856" s="419" t="e">
        <f>IF(Tabla46[[#This Row],[Tipos de Acciones]]="","",'Formulario PPGR1'!#REF!)</f>
        <v>#REF!</v>
      </c>
      <c r="E2856" s="419" t="e">
        <f>IF(Tabla46[[#This Row],[Tipos de Acciones]]="","",'Formulario PPGR1'!#REF!)</f>
        <v>#REF!</v>
      </c>
      <c r="F2856" s="419" t="e">
        <f>IF(Tabla46[[#This Row],[Tipos de Acciones]]="","",'Formulario PPGR1'!#REF!)</f>
        <v>#REF!</v>
      </c>
      <c r="G2856" s="416" t="s">
        <v>934</v>
      </c>
      <c r="H2856" s="416" t="s">
        <v>2206</v>
      </c>
      <c r="I2856" s="417" t="s">
        <v>2212</v>
      </c>
      <c r="J2856" s="416" t="s">
        <v>2212</v>
      </c>
      <c r="K2856" s="418" t="s">
        <v>2213</v>
      </c>
      <c r="L2856" s="416" t="s">
        <v>469</v>
      </c>
      <c r="M2856" s="316" t="s">
        <v>2380</v>
      </c>
      <c r="N2856" s="316" t="s">
        <v>1156</v>
      </c>
      <c r="O2856" s="415" t="s">
        <v>2200</v>
      </c>
      <c r="P2856" s="318" t="s">
        <v>1156</v>
      </c>
      <c r="Q2856" s="293" t="s">
        <v>2201</v>
      </c>
      <c r="R2856" s="293">
        <v>3</v>
      </c>
      <c r="S2856" s="517">
        <v>56050</v>
      </c>
      <c r="T2856" s="520" t="e">
        <f>+[1]!Tabla46[[#This Row],[Precio Unitario]]*[1]!Tabla46[[#This Row],[Cantidad de Insumos]]</f>
        <v>#REF!</v>
      </c>
      <c r="U2856" s="414">
        <v>261301</v>
      </c>
      <c r="V2856" s="328" t="s">
        <v>926</v>
      </c>
      <c r="W2856" s="420"/>
    </row>
    <row r="2857" spans="2:23" ht="18.75" hidden="1" customHeight="1" x14ac:dyDescent="0.2">
      <c r="B2857" s="419" t="e">
        <f>IF(Tabla46[[#This Row],[Tipos de Acciones]]="","",CONCATENATE(Tabla46[[#This Row],[POA]],".",Tabla46[[#This Row],[SRS]],".",Tabla46[[#This Row],[AREA]],".",Tabla46[[#This Row],[TIPO]]))</f>
        <v>#REF!</v>
      </c>
      <c r="C2857" s="419" t="e">
        <f>IF(Tabla46[[#This Row],[Tipos de Acciones]]="","",'Formulario PPGR1'!#REF!)</f>
        <v>#REF!</v>
      </c>
      <c r="D2857" s="419" t="e">
        <f>IF(Tabla46[[#This Row],[Tipos de Acciones]]="","",'Formulario PPGR1'!#REF!)</f>
        <v>#REF!</v>
      </c>
      <c r="E2857" s="419" t="e">
        <f>IF(Tabla46[[#This Row],[Tipos de Acciones]]="","",'Formulario PPGR1'!#REF!)</f>
        <v>#REF!</v>
      </c>
      <c r="F2857" s="419" t="e">
        <f>IF(Tabla46[[#This Row],[Tipos de Acciones]]="","",'Formulario PPGR1'!#REF!)</f>
        <v>#REF!</v>
      </c>
      <c r="G2857" s="416" t="s">
        <v>936</v>
      </c>
      <c r="H2857" s="416" t="s">
        <v>2215</v>
      </c>
      <c r="I2857" s="417" t="s">
        <v>2216</v>
      </c>
      <c r="J2857" s="416" t="s">
        <v>2216</v>
      </c>
      <c r="K2857" s="418" t="s">
        <v>2217</v>
      </c>
      <c r="L2857" s="416" t="s">
        <v>469</v>
      </c>
      <c r="M2857" s="316" t="s">
        <v>2380</v>
      </c>
      <c r="N2857" s="316" t="s">
        <v>1156</v>
      </c>
      <c r="O2857" s="415" t="s">
        <v>2200</v>
      </c>
      <c r="P2857" s="318" t="s">
        <v>1156</v>
      </c>
      <c r="Q2857" s="293" t="s">
        <v>2201</v>
      </c>
      <c r="R2857" s="293">
        <v>1</v>
      </c>
      <c r="S2857" s="517">
        <v>15000</v>
      </c>
      <c r="T2857" s="520" t="e">
        <f>+[1]!Tabla46[[#This Row],[Precio Unitario]]*[1]!Tabla46[[#This Row],[Cantidad de Insumos]]</f>
        <v>#REF!</v>
      </c>
      <c r="U2857" s="414">
        <v>239601</v>
      </c>
      <c r="V2857" s="328" t="s">
        <v>926</v>
      </c>
      <c r="W2857" s="420"/>
    </row>
    <row r="2858" spans="2:23" ht="18.75" hidden="1" customHeight="1" x14ac:dyDescent="0.2">
      <c r="B2858" s="419" t="e">
        <f>IF(Tabla46[[#This Row],[Tipos de Acciones]]="","",CONCATENATE(Tabla46[[#This Row],[POA]],".",Tabla46[[#This Row],[SRS]],".",Tabla46[[#This Row],[AREA]],".",Tabla46[[#This Row],[TIPO]]))</f>
        <v>#REF!</v>
      </c>
      <c r="C2858" s="419" t="e">
        <f>IF(Tabla46[[#This Row],[Tipos de Acciones]]="","",'Formulario PPGR1'!#REF!)</f>
        <v>#REF!</v>
      </c>
      <c r="D2858" s="419" t="e">
        <f>IF(Tabla46[[#This Row],[Tipos de Acciones]]="","",'Formulario PPGR1'!#REF!)</f>
        <v>#REF!</v>
      </c>
      <c r="E2858" s="419" t="e">
        <f>IF(Tabla46[[#This Row],[Tipos de Acciones]]="","",'Formulario PPGR1'!#REF!)</f>
        <v>#REF!</v>
      </c>
      <c r="F2858" s="419" t="e">
        <f>IF(Tabla46[[#This Row],[Tipos de Acciones]]="","",'Formulario PPGR1'!#REF!)</f>
        <v>#REF!</v>
      </c>
      <c r="G2858" s="416" t="s">
        <v>936</v>
      </c>
      <c r="H2858" s="416" t="s">
        <v>2221</v>
      </c>
      <c r="I2858" s="417" t="s">
        <v>2236</v>
      </c>
      <c r="J2858" s="416" t="s">
        <v>2236</v>
      </c>
      <c r="K2858" s="418" t="s">
        <v>2240</v>
      </c>
      <c r="L2858" s="416" t="s">
        <v>469</v>
      </c>
      <c r="M2858" s="316" t="s">
        <v>2381</v>
      </c>
      <c r="N2858" s="316" t="s">
        <v>1156</v>
      </c>
      <c r="O2858" s="415" t="s">
        <v>2200</v>
      </c>
      <c r="P2858" s="318" t="s">
        <v>1156</v>
      </c>
      <c r="Q2858" s="293" t="s">
        <v>2201</v>
      </c>
      <c r="R2858" s="293">
        <v>2</v>
      </c>
      <c r="S2858" s="517">
        <v>4500</v>
      </c>
      <c r="T2858" s="520" t="e">
        <f>+[1]!Tabla46[[#This Row],[Precio Unitario]]*[1]!Tabla46[[#This Row],[Cantidad de Insumos]]</f>
        <v>#REF!</v>
      </c>
      <c r="U2858" s="414">
        <v>239301</v>
      </c>
      <c r="V2858" s="328" t="s">
        <v>926</v>
      </c>
      <c r="W2858" s="420"/>
    </row>
    <row r="2859" spans="2:23" ht="18.75" hidden="1" customHeight="1" x14ac:dyDescent="0.2">
      <c r="B2859" s="419" t="e">
        <f>IF(Tabla46[[#This Row],[Tipos de Acciones]]="","",CONCATENATE(Tabla46[[#This Row],[POA]],".",Tabla46[[#This Row],[SRS]],".",Tabla46[[#This Row],[AREA]],".",Tabla46[[#This Row],[TIPO]]))</f>
        <v>#REF!</v>
      </c>
      <c r="C2859" s="419" t="e">
        <f>IF(Tabla46[[#This Row],[Tipos de Acciones]]="","",'Formulario PPGR1'!#REF!)</f>
        <v>#REF!</v>
      </c>
      <c r="D2859" s="419" t="e">
        <f>IF(Tabla46[[#This Row],[Tipos de Acciones]]="","",'Formulario PPGR1'!#REF!)</f>
        <v>#REF!</v>
      </c>
      <c r="E2859" s="419" t="e">
        <f>IF(Tabla46[[#This Row],[Tipos de Acciones]]="","",'Formulario PPGR1'!#REF!)</f>
        <v>#REF!</v>
      </c>
      <c r="F2859" s="419" t="e">
        <f>IF(Tabla46[[#This Row],[Tipos de Acciones]]="","",'Formulario PPGR1'!#REF!)</f>
        <v>#REF!</v>
      </c>
      <c r="G2859" s="416" t="s">
        <v>936</v>
      </c>
      <c r="H2859" s="416" t="s">
        <v>2221</v>
      </c>
      <c r="I2859" s="417" t="s">
        <v>2241</v>
      </c>
      <c r="J2859" s="416" t="s">
        <v>2241</v>
      </c>
      <c r="K2859" s="418" t="s">
        <v>2242</v>
      </c>
      <c r="L2859" s="416" t="s">
        <v>469</v>
      </c>
      <c r="M2859" s="316" t="s">
        <v>2381</v>
      </c>
      <c r="N2859" s="316" t="s">
        <v>1156</v>
      </c>
      <c r="O2859" s="415" t="s">
        <v>2200</v>
      </c>
      <c r="P2859" s="318" t="s">
        <v>1156</v>
      </c>
      <c r="Q2859" s="293" t="s">
        <v>2201</v>
      </c>
      <c r="R2859" s="293">
        <v>2</v>
      </c>
      <c r="S2859" s="517">
        <v>980</v>
      </c>
      <c r="T2859" s="520" t="e">
        <f>+[1]!Tabla46[[#This Row],[Precio Unitario]]*[1]!Tabla46[[#This Row],[Cantidad de Insumos]]</f>
        <v>#REF!</v>
      </c>
      <c r="U2859" s="414">
        <v>239301</v>
      </c>
      <c r="V2859" s="328" t="s">
        <v>926</v>
      </c>
      <c r="W2859" s="420"/>
    </row>
    <row r="2860" spans="2:23" ht="18.75" hidden="1" customHeight="1" x14ac:dyDescent="0.2">
      <c r="B2860" s="419" t="e">
        <f>IF(Tabla46[[#This Row],[Tipos de Acciones]]="","",CONCATENATE(Tabla46[[#This Row],[POA]],".",Tabla46[[#This Row],[SRS]],".",Tabla46[[#This Row],[AREA]],".",Tabla46[[#This Row],[TIPO]]))</f>
        <v>#REF!</v>
      </c>
      <c r="C2860" s="419" t="e">
        <f>IF(Tabla46[[#This Row],[Tipos de Acciones]]="","",'Formulario PPGR1'!#REF!)</f>
        <v>#REF!</v>
      </c>
      <c r="D2860" s="419" t="e">
        <f>IF(Tabla46[[#This Row],[Tipos de Acciones]]="","",'Formulario PPGR1'!#REF!)</f>
        <v>#REF!</v>
      </c>
      <c r="E2860" s="419" t="e">
        <f>IF(Tabla46[[#This Row],[Tipos de Acciones]]="","",'Formulario PPGR1'!#REF!)</f>
        <v>#REF!</v>
      </c>
      <c r="F2860" s="419" t="e">
        <f>IF(Tabla46[[#This Row],[Tipos de Acciones]]="","",'Formulario PPGR1'!#REF!)</f>
        <v>#REF!</v>
      </c>
      <c r="G2860" s="416" t="s">
        <v>936</v>
      </c>
      <c r="H2860" s="416" t="s">
        <v>2221</v>
      </c>
      <c r="I2860" s="417" t="s">
        <v>2241</v>
      </c>
      <c r="J2860" s="416" t="s">
        <v>2241</v>
      </c>
      <c r="K2860" s="418" t="s">
        <v>2243</v>
      </c>
      <c r="L2860" s="416" t="s">
        <v>469</v>
      </c>
      <c r="M2860" s="316" t="s">
        <v>2381</v>
      </c>
      <c r="N2860" s="316" t="s">
        <v>1156</v>
      </c>
      <c r="O2860" s="415" t="s">
        <v>2200</v>
      </c>
      <c r="P2860" s="318" t="s">
        <v>1156</v>
      </c>
      <c r="Q2860" s="293" t="s">
        <v>2201</v>
      </c>
      <c r="R2860" s="293">
        <v>2</v>
      </c>
      <c r="S2860" s="517">
        <v>3520</v>
      </c>
      <c r="T2860" s="520" t="e">
        <f>+[1]!Tabla46[[#This Row],[Precio Unitario]]*[1]!Tabla46[[#This Row],[Cantidad de Insumos]]</f>
        <v>#REF!</v>
      </c>
      <c r="U2860" s="414">
        <v>239301</v>
      </c>
      <c r="V2860" s="328" t="s">
        <v>926</v>
      </c>
      <c r="W2860" s="420"/>
    </row>
    <row r="2861" spans="2:23" ht="18.75" hidden="1" customHeight="1" x14ac:dyDescent="0.2">
      <c r="B2861" s="419" t="e">
        <f>IF(Tabla46[[#This Row],[Tipos de Acciones]]="","",CONCATENATE(Tabla46[[#This Row],[POA]],".",Tabla46[[#This Row],[SRS]],".",Tabla46[[#This Row],[AREA]],".",Tabla46[[#This Row],[TIPO]]))</f>
        <v>#REF!</v>
      </c>
      <c r="C2861" s="419" t="e">
        <f>IF(Tabla46[[#This Row],[Tipos de Acciones]]="","",'Formulario PPGR1'!#REF!)</f>
        <v>#REF!</v>
      </c>
      <c r="D2861" s="419" t="e">
        <f>IF(Tabla46[[#This Row],[Tipos de Acciones]]="","",'Formulario PPGR1'!#REF!)</f>
        <v>#REF!</v>
      </c>
      <c r="E2861" s="419" t="e">
        <f>IF(Tabla46[[#This Row],[Tipos de Acciones]]="","",'Formulario PPGR1'!#REF!)</f>
        <v>#REF!</v>
      </c>
      <c r="F2861" s="419" t="e">
        <f>IF(Tabla46[[#This Row],[Tipos de Acciones]]="","",'Formulario PPGR1'!#REF!)</f>
        <v>#REF!</v>
      </c>
      <c r="G2861" s="416" t="s">
        <v>936</v>
      </c>
      <c r="H2861" s="416" t="s">
        <v>2221</v>
      </c>
      <c r="I2861" s="417" t="s">
        <v>2244</v>
      </c>
      <c r="J2861" s="416" t="s">
        <v>2244</v>
      </c>
      <c r="K2861" s="418" t="s">
        <v>2245</v>
      </c>
      <c r="L2861" s="416" t="s">
        <v>469</v>
      </c>
      <c r="M2861" s="316" t="s">
        <v>2381</v>
      </c>
      <c r="N2861" s="316" t="s">
        <v>1156</v>
      </c>
      <c r="O2861" s="415" t="s">
        <v>2200</v>
      </c>
      <c r="P2861" s="318" t="s">
        <v>1156</v>
      </c>
      <c r="Q2861" s="293" t="s">
        <v>2201</v>
      </c>
      <c r="R2861" s="293">
        <v>1</v>
      </c>
      <c r="S2861" s="517">
        <v>14666.65</v>
      </c>
      <c r="T2861" s="520" t="e">
        <f>+[1]!Tabla46[[#This Row],[Precio Unitario]]*[1]!Tabla46[[#This Row],[Cantidad de Insumos]]</f>
        <v>#REF!</v>
      </c>
      <c r="U2861" s="414">
        <v>239601</v>
      </c>
      <c r="V2861" s="328" t="s">
        <v>926</v>
      </c>
      <c r="W2861" s="420"/>
    </row>
    <row r="2862" spans="2:23" ht="18.75" hidden="1" customHeight="1" x14ac:dyDescent="0.2">
      <c r="B2862" s="419" t="e">
        <f>IF(Tabla46[[#This Row],[Tipos de Acciones]]="","",CONCATENATE(Tabla46[[#This Row],[POA]],".",Tabla46[[#This Row],[SRS]],".",Tabla46[[#This Row],[AREA]],".",Tabla46[[#This Row],[TIPO]]))</f>
        <v>#REF!</v>
      </c>
      <c r="C2862" s="419" t="e">
        <f>IF(Tabla46[[#This Row],[Tipos de Acciones]]="","",'Formulario PPGR1'!#REF!)</f>
        <v>#REF!</v>
      </c>
      <c r="D2862" s="419" t="e">
        <f>IF(Tabla46[[#This Row],[Tipos de Acciones]]="","",'Formulario PPGR1'!#REF!)</f>
        <v>#REF!</v>
      </c>
      <c r="E2862" s="419" t="e">
        <f>IF(Tabla46[[#This Row],[Tipos de Acciones]]="","",'Formulario PPGR1'!#REF!)</f>
        <v>#REF!</v>
      </c>
      <c r="F2862" s="419" t="e">
        <f>IF(Tabla46[[#This Row],[Tipos de Acciones]]="","",'Formulario PPGR1'!#REF!)</f>
        <v>#REF!</v>
      </c>
      <c r="G2862" s="416" t="s">
        <v>936</v>
      </c>
      <c r="H2862" s="416" t="s">
        <v>2221</v>
      </c>
      <c r="I2862" s="417" t="s">
        <v>2246</v>
      </c>
      <c r="J2862" s="416" t="s">
        <v>2246</v>
      </c>
      <c r="K2862" s="418" t="s">
        <v>2247</v>
      </c>
      <c r="L2862" s="416" t="s">
        <v>469</v>
      </c>
      <c r="M2862" s="316" t="s">
        <v>2381</v>
      </c>
      <c r="N2862" s="316" t="s">
        <v>1156</v>
      </c>
      <c r="O2862" s="415" t="s">
        <v>2200</v>
      </c>
      <c r="P2862" s="318" t="s">
        <v>1156</v>
      </c>
      <c r="Q2862" s="293" t="s">
        <v>2201</v>
      </c>
      <c r="R2862" s="293">
        <v>1</v>
      </c>
      <c r="S2862" s="517">
        <v>257712</v>
      </c>
      <c r="T2862" s="520" t="e">
        <f>+[1]!Tabla46[[#This Row],[Precio Unitario]]*[1]!Tabla46[[#This Row],[Cantidad de Insumos]]</f>
        <v>#REF!</v>
      </c>
      <c r="U2862" s="414">
        <v>261401</v>
      </c>
      <c r="V2862" s="328" t="s">
        <v>926</v>
      </c>
      <c r="W2862" s="420"/>
    </row>
    <row r="2863" spans="2:23" ht="18.75" hidden="1" customHeight="1" x14ac:dyDescent="0.2">
      <c r="B2863" s="419" t="e">
        <f>IF(Tabla46[[#This Row],[Tipos de Acciones]]="","",CONCATENATE(Tabla46[[#This Row],[POA]],".",Tabla46[[#This Row],[SRS]],".",Tabla46[[#This Row],[AREA]],".",Tabla46[[#This Row],[TIPO]]))</f>
        <v>#REF!</v>
      </c>
      <c r="C2863" s="419" t="e">
        <f>IF(Tabla46[[#This Row],[Tipos de Acciones]]="","",'Formulario PPGR1'!#REF!)</f>
        <v>#REF!</v>
      </c>
      <c r="D2863" s="419" t="e">
        <f>IF(Tabla46[[#This Row],[Tipos de Acciones]]="","",'Formulario PPGR1'!#REF!)</f>
        <v>#REF!</v>
      </c>
      <c r="E2863" s="419" t="e">
        <f>IF(Tabla46[[#This Row],[Tipos de Acciones]]="","",'Formulario PPGR1'!#REF!)</f>
        <v>#REF!</v>
      </c>
      <c r="F2863" s="419" t="e">
        <f>IF(Tabla46[[#This Row],[Tipos de Acciones]]="","",'Formulario PPGR1'!#REF!)</f>
        <v>#REF!</v>
      </c>
      <c r="G2863" s="416" t="s">
        <v>936</v>
      </c>
      <c r="H2863" s="416" t="s">
        <v>2209</v>
      </c>
      <c r="I2863" s="417" t="s">
        <v>2200</v>
      </c>
      <c r="J2863" s="416" t="s">
        <v>2248</v>
      </c>
      <c r="K2863" s="418" t="s">
        <v>2248</v>
      </c>
      <c r="L2863" s="416" t="s">
        <v>469</v>
      </c>
      <c r="M2863" s="316" t="s">
        <v>2381</v>
      </c>
      <c r="N2863" s="316" t="s">
        <v>1156</v>
      </c>
      <c r="O2863" s="415" t="s">
        <v>2200</v>
      </c>
      <c r="P2863" s="318" t="s">
        <v>1156</v>
      </c>
      <c r="Q2863" s="293" t="s">
        <v>2201</v>
      </c>
      <c r="R2863" s="293">
        <v>1</v>
      </c>
      <c r="S2863" s="517">
        <v>30000</v>
      </c>
      <c r="T2863" s="520" t="e">
        <f>+[1]!Tabla46[[#This Row],[Precio Unitario]]*[1]!Tabla46[[#This Row],[Cantidad de Insumos]]</f>
        <v>#REF!</v>
      </c>
      <c r="U2863" s="414">
        <v>265801</v>
      </c>
      <c r="V2863" s="328" t="s">
        <v>926</v>
      </c>
      <c r="W2863" s="420"/>
    </row>
    <row r="2864" spans="2:23" ht="18.75" hidden="1" customHeight="1" x14ac:dyDescent="0.2">
      <c r="B2864" s="419" t="e">
        <f>IF(Tabla46[[#This Row],[Tipos de Acciones]]="","",CONCATENATE(Tabla46[[#This Row],[POA]],".",Tabla46[[#This Row],[SRS]],".",Tabla46[[#This Row],[AREA]],".",Tabla46[[#This Row],[TIPO]]))</f>
        <v>#REF!</v>
      </c>
      <c r="C2864" s="419" t="e">
        <f>IF(Tabla46[[#This Row],[Tipos de Acciones]]="","",'Formulario PPGR1'!#REF!)</f>
        <v>#REF!</v>
      </c>
      <c r="D2864" s="419" t="e">
        <f>IF(Tabla46[[#This Row],[Tipos de Acciones]]="","",'Formulario PPGR1'!#REF!)</f>
        <v>#REF!</v>
      </c>
      <c r="E2864" s="419" t="e">
        <f>IF(Tabla46[[#This Row],[Tipos de Acciones]]="","",'Formulario PPGR1'!#REF!)</f>
        <v>#REF!</v>
      </c>
      <c r="F2864" s="419" t="e">
        <f>IF(Tabla46[[#This Row],[Tipos de Acciones]]="","",'Formulario PPGR1'!#REF!)</f>
        <v>#REF!</v>
      </c>
      <c r="G2864" s="416" t="s">
        <v>934</v>
      </c>
      <c r="H2864" s="416" t="s">
        <v>2209</v>
      </c>
      <c r="I2864" s="417" t="s">
        <v>2200</v>
      </c>
      <c r="J2864" s="416" t="s">
        <v>2248</v>
      </c>
      <c r="K2864" s="418" t="s">
        <v>2248</v>
      </c>
      <c r="L2864" s="416" t="s">
        <v>469</v>
      </c>
      <c r="M2864" s="316" t="s">
        <v>2381</v>
      </c>
      <c r="N2864" s="316" t="s">
        <v>1156</v>
      </c>
      <c r="O2864" s="415" t="s">
        <v>2200</v>
      </c>
      <c r="P2864" s="318" t="s">
        <v>1156</v>
      </c>
      <c r="Q2864" s="293" t="s">
        <v>2201</v>
      </c>
      <c r="R2864" s="293">
        <v>3</v>
      </c>
      <c r="S2864" s="517">
        <v>5000</v>
      </c>
      <c r="T2864" s="520" t="e">
        <f>+[1]!Tabla46[[#This Row],[Precio Unitario]]*[1]!Tabla46[[#This Row],[Cantidad de Insumos]]</f>
        <v>#REF!</v>
      </c>
      <c r="U2864" s="414">
        <v>265801</v>
      </c>
      <c r="V2864" s="328" t="s">
        <v>926</v>
      </c>
      <c r="W2864" s="420"/>
    </row>
    <row r="2865" spans="2:23" ht="18.75" hidden="1" customHeight="1" x14ac:dyDescent="0.2">
      <c r="B2865" s="419" t="e">
        <f>IF(Tabla46[[#This Row],[Tipos de Acciones]]="","",CONCATENATE(Tabla46[[#This Row],[POA]],".",Tabla46[[#This Row],[SRS]],".",Tabla46[[#This Row],[AREA]],".",Tabla46[[#This Row],[TIPO]]))</f>
        <v>#REF!</v>
      </c>
      <c r="C2865" s="419" t="e">
        <f>IF(Tabla46[[#This Row],[Tipos de Acciones]]="","",'Formulario PPGR1'!#REF!)</f>
        <v>#REF!</v>
      </c>
      <c r="D2865" s="419" t="e">
        <f>IF(Tabla46[[#This Row],[Tipos de Acciones]]="","",'Formulario PPGR1'!#REF!)</f>
        <v>#REF!</v>
      </c>
      <c r="E2865" s="419" t="e">
        <f>IF(Tabla46[[#This Row],[Tipos de Acciones]]="","",'Formulario PPGR1'!#REF!)</f>
        <v>#REF!</v>
      </c>
      <c r="F2865" s="419" t="e">
        <f>IF(Tabla46[[#This Row],[Tipos de Acciones]]="","",'Formulario PPGR1'!#REF!)</f>
        <v>#REF!</v>
      </c>
      <c r="G2865" s="416" t="s">
        <v>936</v>
      </c>
      <c r="H2865" s="416" t="s">
        <v>2221</v>
      </c>
      <c r="I2865" s="417" t="s">
        <v>2233</v>
      </c>
      <c r="J2865" s="416" t="s">
        <v>2234</v>
      </c>
      <c r="K2865" s="418" t="s">
        <v>2235</v>
      </c>
      <c r="L2865" s="416" t="s">
        <v>469</v>
      </c>
      <c r="M2865" s="316" t="s">
        <v>2381</v>
      </c>
      <c r="N2865" s="316" t="s">
        <v>1156</v>
      </c>
      <c r="O2865" s="415" t="s">
        <v>2200</v>
      </c>
      <c r="P2865" s="318" t="s">
        <v>1156</v>
      </c>
      <c r="Q2865" s="293" t="s">
        <v>2201</v>
      </c>
      <c r="R2865" s="293">
        <v>1</v>
      </c>
      <c r="S2865" s="517">
        <v>8270</v>
      </c>
      <c r="T2865" s="520" t="e">
        <f>+[1]!Tabla46[[#This Row],[Precio Unitario]]*[1]!Tabla46[[#This Row],[Cantidad de Insumos]]</f>
        <v>#REF!</v>
      </c>
      <c r="U2865" s="414">
        <v>239301</v>
      </c>
      <c r="V2865" s="328" t="s">
        <v>926</v>
      </c>
      <c r="W2865" s="420"/>
    </row>
    <row r="2866" spans="2:23" ht="18.75" hidden="1" customHeight="1" x14ac:dyDescent="0.2">
      <c r="B2866" s="419" t="e">
        <f>IF(Tabla46[[#This Row],[Tipos de Acciones]]="","",CONCATENATE(Tabla46[[#This Row],[POA]],".",Tabla46[[#This Row],[SRS]],".",Tabla46[[#This Row],[AREA]],".",Tabla46[[#This Row],[TIPO]]))</f>
        <v>#REF!</v>
      </c>
      <c r="C2866" s="419" t="e">
        <f>IF(Tabla46[[#This Row],[Tipos de Acciones]]="","",'Formulario PPGR1'!#REF!)</f>
        <v>#REF!</v>
      </c>
      <c r="D2866" s="419" t="e">
        <f>IF(Tabla46[[#This Row],[Tipos de Acciones]]="","",'Formulario PPGR1'!#REF!)</f>
        <v>#REF!</v>
      </c>
      <c r="E2866" s="419" t="e">
        <f>IF(Tabla46[[#This Row],[Tipos de Acciones]]="","",'Formulario PPGR1'!#REF!)</f>
        <v>#REF!</v>
      </c>
      <c r="F2866" s="419" t="e">
        <f>IF(Tabla46[[#This Row],[Tipos de Acciones]]="","",'Formulario PPGR1'!#REF!)</f>
        <v>#REF!</v>
      </c>
      <c r="G2866" s="416" t="s">
        <v>936</v>
      </c>
      <c r="H2866" s="416" t="s">
        <v>2221</v>
      </c>
      <c r="I2866" s="417" t="s">
        <v>2233</v>
      </c>
      <c r="J2866" s="416" t="s">
        <v>2234</v>
      </c>
      <c r="K2866" s="418" t="s">
        <v>2251</v>
      </c>
      <c r="L2866" s="416" t="s">
        <v>469</v>
      </c>
      <c r="M2866" s="316" t="s">
        <v>2381</v>
      </c>
      <c r="N2866" s="316" t="s">
        <v>1156</v>
      </c>
      <c r="O2866" s="415" t="s">
        <v>2200</v>
      </c>
      <c r="P2866" s="318" t="s">
        <v>1156</v>
      </c>
      <c r="Q2866" s="293" t="s">
        <v>2201</v>
      </c>
      <c r="R2866" s="293">
        <v>1</v>
      </c>
      <c r="S2866" s="517">
        <v>8270</v>
      </c>
      <c r="T2866" s="520" t="e">
        <f>+[1]!Tabla46[[#This Row],[Precio Unitario]]*[1]!Tabla46[[#This Row],[Cantidad de Insumos]]</f>
        <v>#REF!</v>
      </c>
      <c r="U2866" s="414">
        <v>239301</v>
      </c>
      <c r="V2866" s="328" t="s">
        <v>926</v>
      </c>
      <c r="W2866" s="420"/>
    </row>
    <row r="2867" spans="2:23" ht="18.75" hidden="1" customHeight="1" x14ac:dyDescent="0.2">
      <c r="B2867" s="419" t="e">
        <f>IF(Tabla46[[#This Row],[Tipos de Acciones]]="","",CONCATENATE(Tabla46[[#This Row],[POA]],".",Tabla46[[#This Row],[SRS]],".",Tabla46[[#This Row],[AREA]],".",Tabla46[[#This Row],[TIPO]]))</f>
        <v>#REF!</v>
      </c>
      <c r="C2867" s="419" t="e">
        <f>IF(Tabla46[[#This Row],[Tipos de Acciones]]="","",'Formulario PPGR1'!#REF!)</f>
        <v>#REF!</v>
      </c>
      <c r="D2867" s="419" t="e">
        <f>IF(Tabla46[[#This Row],[Tipos de Acciones]]="","",'Formulario PPGR1'!#REF!)</f>
        <v>#REF!</v>
      </c>
      <c r="E2867" s="419" t="e">
        <f>IF(Tabla46[[#This Row],[Tipos de Acciones]]="","",'Formulario PPGR1'!#REF!)</f>
        <v>#REF!</v>
      </c>
      <c r="F2867" s="419" t="e">
        <f>IF(Tabla46[[#This Row],[Tipos de Acciones]]="","",'Formulario PPGR1'!#REF!)</f>
        <v>#REF!</v>
      </c>
      <c r="G2867" s="416" t="s">
        <v>936</v>
      </c>
      <c r="H2867" s="416" t="s">
        <v>2206</v>
      </c>
      <c r="I2867" s="417" t="s">
        <v>2212</v>
      </c>
      <c r="J2867" s="416" t="s">
        <v>2212</v>
      </c>
      <c r="K2867" s="418" t="s">
        <v>2213</v>
      </c>
      <c r="L2867" s="416" t="s">
        <v>469</v>
      </c>
      <c r="M2867" s="316" t="s">
        <v>2381</v>
      </c>
      <c r="N2867" s="316" t="s">
        <v>1156</v>
      </c>
      <c r="O2867" s="415" t="s">
        <v>2200</v>
      </c>
      <c r="P2867" s="318" t="s">
        <v>1156</v>
      </c>
      <c r="Q2867" s="293" t="s">
        <v>2201</v>
      </c>
      <c r="R2867" s="293">
        <v>1</v>
      </c>
      <c r="S2867" s="517">
        <v>56050</v>
      </c>
      <c r="T2867" s="520" t="e">
        <f>+[1]!Tabla46[[#This Row],[Precio Unitario]]*[1]!Tabla46[[#This Row],[Cantidad de Insumos]]</f>
        <v>#REF!</v>
      </c>
      <c r="U2867" s="414">
        <v>261301</v>
      </c>
      <c r="V2867" s="328" t="s">
        <v>926</v>
      </c>
      <c r="W2867" s="420"/>
    </row>
    <row r="2868" spans="2:23" ht="18.75" hidden="1" customHeight="1" x14ac:dyDescent="0.2">
      <c r="B2868" s="419" t="e">
        <f>IF(Tabla46[[#This Row],[Tipos de Acciones]]="","",CONCATENATE(Tabla46[[#This Row],[POA]],".",Tabla46[[#This Row],[SRS]],".",Tabla46[[#This Row],[AREA]],".",Tabla46[[#This Row],[TIPO]]))</f>
        <v>#REF!</v>
      </c>
      <c r="C2868" s="419" t="e">
        <f>IF(Tabla46[[#This Row],[Tipos de Acciones]]="","",'Formulario PPGR1'!#REF!)</f>
        <v>#REF!</v>
      </c>
      <c r="D2868" s="419" t="e">
        <f>IF(Tabla46[[#This Row],[Tipos de Acciones]]="","",'Formulario PPGR1'!#REF!)</f>
        <v>#REF!</v>
      </c>
      <c r="E2868" s="419" t="e">
        <f>IF(Tabla46[[#This Row],[Tipos de Acciones]]="","",'Formulario PPGR1'!#REF!)</f>
        <v>#REF!</v>
      </c>
      <c r="F2868" s="419" t="e">
        <f>IF(Tabla46[[#This Row],[Tipos de Acciones]]="","",'Formulario PPGR1'!#REF!)</f>
        <v>#REF!</v>
      </c>
      <c r="G2868" s="416" t="s">
        <v>934</v>
      </c>
      <c r="H2868" s="416" t="s">
        <v>2206</v>
      </c>
      <c r="I2868" s="417" t="s">
        <v>2212</v>
      </c>
      <c r="J2868" s="416" t="s">
        <v>2212</v>
      </c>
      <c r="K2868" s="418" t="s">
        <v>2213</v>
      </c>
      <c r="L2868" s="416" t="s">
        <v>469</v>
      </c>
      <c r="M2868" s="316" t="s">
        <v>2381</v>
      </c>
      <c r="N2868" s="316" t="s">
        <v>1156</v>
      </c>
      <c r="O2868" s="415" t="s">
        <v>2200</v>
      </c>
      <c r="P2868" s="318" t="s">
        <v>1156</v>
      </c>
      <c r="Q2868" s="293" t="s">
        <v>2201</v>
      </c>
      <c r="R2868" s="293">
        <v>3</v>
      </c>
      <c r="S2868" s="517">
        <v>56050</v>
      </c>
      <c r="T2868" s="520" t="e">
        <f>+[1]!Tabla46[[#This Row],[Precio Unitario]]*[1]!Tabla46[[#This Row],[Cantidad de Insumos]]</f>
        <v>#REF!</v>
      </c>
      <c r="U2868" s="414">
        <v>261301</v>
      </c>
      <c r="V2868" s="328" t="s">
        <v>926</v>
      </c>
      <c r="W2868" s="420"/>
    </row>
    <row r="2869" spans="2:23" ht="18.75" hidden="1" customHeight="1" x14ac:dyDescent="0.2">
      <c r="B2869" s="419" t="e">
        <f>IF(Tabla46[[#This Row],[Tipos de Acciones]]="","",CONCATENATE(Tabla46[[#This Row],[POA]],".",Tabla46[[#This Row],[SRS]],".",Tabla46[[#This Row],[AREA]],".",Tabla46[[#This Row],[TIPO]]))</f>
        <v>#REF!</v>
      </c>
      <c r="C2869" s="419" t="e">
        <f>IF(Tabla46[[#This Row],[Tipos de Acciones]]="","",'Formulario PPGR1'!#REF!)</f>
        <v>#REF!</v>
      </c>
      <c r="D2869" s="419" t="e">
        <f>IF(Tabla46[[#This Row],[Tipos de Acciones]]="","",'Formulario PPGR1'!#REF!)</f>
        <v>#REF!</v>
      </c>
      <c r="E2869" s="419" t="e">
        <f>IF(Tabla46[[#This Row],[Tipos de Acciones]]="","",'Formulario PPGR1'!#REF!)</f>
        <v>#REF!</v>
      </c>
      <c r="F2869" s="419" t="e">
        <f>IF(Tabla46[[#This Row],[Tipos de Acciones]]="","",'Formulario PPGR1'!#REF!)</f>
        <v>#REF!</v>
      </c>
      <c r="G2869" s="416" t="s">
        <v>936</v>
      </c>
      <c r="H2869" s="416" t="s">
        <v>2215</v>
      </c>
      <c r="I2869" s="417" t="s">
        <v>2216</v>
      </c>
      <c r="J2869" s="416" t="s">
        <v>2216</v>
      </c>
      <c r="K2869" s="418" t="s">
        <v>2217</v>
      </c>
      <c r="L2869" s="416" t="s">
        <v>469</v>
      </c>
      <c r="M2869" s="316" t="s">
        <v>2381</v>
      </c>
      <c r="N2869" s="316" t="s">
        <v>1156</v>
      </c>
      <c r="O2869" s="415" t="s">
        <v>2200</v>
      </c>
      <c r="P2869" s="318" t="s">
        <v>1156</v>
      </c>
      <c r="Q2869" s="293" t="s">
        <v>2201</v>
      </c>
      <c r="R2869" s="293">
        <v>1</v>
      </c>
      <c r="S2869" s="517">
        <v>15000</v>
      </c>
      <c r="T2869" s="520" t="e">
        <f>+[1]!Tabla46[[#This Row],[Precio Unitario]]*[1]!Tabla46[[#This Row],[Cantidad de Insumos]]</f>
        <v>#REF!</v>
      </c>
      <c r="U2869" s="414">
        <v>239601</v>
      </c>
      <c r="V2869" s="328" t="s">
        <v>926</v>
      </c>
      <c r="W2869" s="420"/>
    </row>
    <row r="2870" spans="2:23" ht="18.75" hidden="1" customHeight="1" x14ac:dyDescent="0.2">
      <c r="B2870" s="419" t="e">
        <f>IF(Tabla46[[#This Row],[Tipos de Acciones]]="","",CONCATENATE(Tabla46[[#This Row],[POA]],".",Tabla46[[#This Row],[SRS]],".",Tabla46[[#This Row],[AREA]],".",Tabla46[[#This Row],[TIPO]]))</f>
        <v>#REF!</v>
      </c>
      <c r="C2870" s="419" t="e">
        <f>IF(Tabla46[[#This Row],[Tipos de Acciones]]="","",'Formulario PPGR1'!#REF!)</f>
        <v>#REF!</v>
      </c>
      <c r="D2870" s="419" t="e">
        <f>IF(Tabla46[[#This Row],[Tipos de Acciones]]="","",'Formulario PPGR1'!#REF!)</f>
        <v>#REF!</v>
      </c>
      <c r="E2870" s="419" t="e">
        <f>IF(Tabla46[[#This Row],[Tipos de Acciones]]="","",'Formulario PPGR1'!#REF!)</f>
        <v>#REF!</v>
      </c>
      <c r="F2870" s="419" t="e">
        <f>IF(Tabla46[[#This Row],[Tipos de Acciones]]="","",'Formulario PPGR1'!#REF!)</f>
        <v>#REF!</v>
      </c>
      <c r="G2870" s="416" t="s">
        <v>936</v>
      </c>
      <c r="H2870" s="416" t="s">
        <v>2218</v>
      </c>
      <c r="I2870" s="417" t="s">
        <v>2219</v>
      </c>
      <c r="J2870" s="416" t="s">
        <v>2219</v>
      </c>
      <c r="K2870" s="418" t="s">
        <v>2220</v>
      </c>
      <c r="L2870" s="416" t="s">
        <v>469</v>
      </c>
      <c r="M2870" s="316" t="s">
        <v>2381</v>
      </c>
      <c r="N2870" s="316" t="s">
        <v>1156</v>
      </c>
      <c r="O2870" s="415" t="s">
        <v>2200</v>
      </c>
      <c r="P2870" s="318" t="s">
        <v>1156</v>
      </c>
      <c r="Q2870" s="293" t="s">
        <v>2201</v>
      </c>
      <c r="R2870" s="293">
        <v>2</v>
      </c>
      <c r="S2870" s="517">
        <v>8600</v>
      </c>
      <c r="T2870" s="520" t="e">
        <f>+[1]!Tabla46[[#This Row],[Precio Unitario]]*[1]!Tabla46[[#This Row],[Cantidad de Insumos]]</f>
        <v>#REF!</v>
      </c>
      <c r="U2870" s="414">
        <v>239601</v>
      </c>
      <c r="V2870" s="328" t="s">
        <v>926</v>
      </c>
      <c r="W2870" s="420"/>
    </row>
    <row r="2871" spans="2:23" ht="18.75" hidden="1" customHeight="1" x14ac:dyDescent="0.2">
      <c r="B2871" s="419" t="e">
        <f>IF(Tabla46[[#This Row],[Tipos de Acciones]]="","",CONCATENATE(Tabla46[[#This Row],[POA]],".",Tabla46[[#This Row],[SRS]],".",Tabla46[[#This Row],[AREA]],".",Tabla46[[#This Row],[TIPO]]))</f>
        <v>#REF!</v>
      </c>
      <c r="C2871" s="419" t="e">
        <f>IF(Tabla46[[#This Row],[Tipos de Acciones]]="","",'Formulario PPGR1'!#REF!)</f>
        <v>#REF!</v>
      </c>
      <c r="D2871" s="419" t="e">
        <f>IF(Tabla46[[#This Row],[Tipos de Acciones]]="","",'Formulario PPGR1'!#REF!)</f>
        <v>#REF!</v>
      </c>
      <c r="E2871" s="419" t="e">
        <f>IF(Tabla46[[#This Row],[Tipos de Acciones]]="","",'Formulario PPGR1'!#REF!)</f>
        <v>#REF!</v>
      </c>
      <c r="F2871" s="419" t="e">
        <f>IF(Tabla46[[#This Row],[Tipos de Acciones]]="","",'Formulario PPGR1'!#REF!)</f>
        <v>#REF!</v>
      </c>
      <c r="G2871" s="416" t="s">
        <v>936</v>
      </c>
      <c r="H2871" s="416" t="s">
        <v>2221</v>
      </c>
      <c r="I2871" s="417" t="s">
        <v>2222</v>
      </c>
      <c r="J2871" s="416" t="s">
        <v>2222</v>
      </c>
      <c r="K2871" s="418" t="s">
        <v>2223</v>
      </c>
      <c r="L2871" s="416" t="s">
        <v>469</v>
      </c>
      <c r="M2871" s="316" t="s">
        <v>2381</v>
      </c>
      <c r="N2871" s="316" t="s">
        <v>1156</v>
      </c>
      <c r="O2871" s="415" t="s">
        <v>2200</v>
      </c>
      <c r="P2871" s="318" t="s">
        <v>1156</v>
      </c>
      <c r="Q2871" s="293" t="s">
        <v>2201</v>
      </c>
      <c r="R2871" s="293">
        <v>2</v>
      </c>
      <c r="S2871" s="517">
        <v>43660</v>
      </c>
      <c r="T2871" s="520" t="e">
        <f>+[1]!Tabla46[[#This Row],[Precio Unitario]]*[1]!Tabla46[[#This Row],[Cantidad de Insumos]]</f>
        <v>#REF!</v>
      </c>
      <c r="U2871" s="414">
        <v>261901</v>
      </c>
      <c r="V2871" s="328" t="s">
        <v>926</v>
      </c>
      <c r="W2871" s="420"/>
    </row>
    <row r="2872" spans="2:23" ht="18.75" hidden="1" customHeight="1" x14ac:dyDescent="0.2">
      <c r="B2872" s="419" t="e">
        <f>IF(Tabla46[[#This Row],[Tipos de Acciones]]="","",CONCATENATE(Tabla46[[#This Row],[POA]],".",Tabla46[[#This Row],[SRS]],".",Tabla46[[#This Row],[AREA]],".",Tabla46[[#This Row],[TIPO]]))</f>
        <v>#REF!</v>
      </c>
      <c r="C2872" s="419" t="e">
        <f>IF(Tabla46[[#This Row],[Tipos de Acciones]]="","",'Formulario PPGR1'!#REF!)</f>
        <v>#REF!</v>
      </c>
      <c r="D2872" s="419" t="e">
        <f>IF(Tabla46[[#This Row],[Tipos de Acciones]]="","",'Formulario PPGR1'!#REF!)</f>
        <v>#REF!</v>
      </c>
      <c r="E2872" s="419" t="e">
        <f>IF(Tabla46[[#This Row],[Tipos de Acciones]]="","",'Formulario PPGR1'!#REF!)</f>
        <v>#REF!</v>
      </c>
      <c r="F2872" s="419" t="e">
        <f>IF(Tabla46[[#This Row],[Tipos de Acciones]]="","",'Formulario PPGR1'!#REF!)</f>
        <v>#REF!</v>
      </c>
      <c r="G2872" s="416" t="s">
        <v>936</v>
      </c>
      <c r="H2872" s="416" t="s">
        <v>2221</v>
      </c>
      <c r="I2872" s="417" t="s">
        <v>2236</v>
      </c>
      <c r="J2872" s="416" t="s">
        <v>2236</v>
      </c>
      <c r="K2872" s="418" t="s">
        <v>2237</v>
      </c>
      <c r="L2872" s="416" t="s">
        <v>469</v>
      </c>
      <c r="M2872" s="316" t="s">
        <v>2381</v>
      </c>
      <c r="N2872" s="316" t="s">
        <v>1156</v>
      </c>
      <c r="O2872" s="415" t="s">
        <v>2200</v>
      </c>
      <c r="P2872" s="318" t="s">
        <v>1156</v>
      </c>
      <c r="Q2872" s="293" t="s">
        <v>2201</v>
      </c>
      <c r="R2872" s="293">
        <v>2</v>
      </c>
      <c r="S2872" s="517">
        <v>15733.33</v>
      </c>
      <c r="T2872" s="520" t="e">
        <f>+[1]!Tabla46[[#This Row],[Precio Unitario]]*[1]!Tabla46[[#This Row],[Cantidad de Insumos]]</f>
        <v>#REF!</v>
      </c>
      <c r="U2872" s="414">
        <v>239301</v>
      </c>
      <c r="V2872" s="328" t="s">
        <v>926</v>
      </c>
      <c r="W2872" s="420"/>
    </row>
    <row r="2873" spans="2:23" ht="18.75" hidden="1" customHeight="1" x14ac:dyDescent="0.2">
      <c r="B2873" s="419" t="e">
        <f>IF(Tabla46[[#This Row],[Tipos de Acciones]]="","",CONCATENATE(Tabla46[[#This Row],[POA]],".",Tabla46[[#This Row],[SRS]],".",Tabla46[[#This Row],[AREA]],".",Tabla46[[#This Row],[TIPO]]))</f>
        <v>#REF!</v>
      </c>
      <c r="C2873" s="419" t="e">
        <f>IF(Tabla46[[#This Row],[Tipos de Acciones]]="","",'Formulario PPGR1'!#REF!)</f>
        <v>#REF!</v>
      </c>
      <c r="D2873" s="419" t="e">
        <f>IF(Tabla46[[#This Row],[Tipos de Acciones]]="","",'Formulario PPGR1'!#REF!)</f>
        <v>#REF!</v>
      </c>
      <c r="E2873" s="419" t="e">
        <f>IF(Tabla46[[#This Row],[Tipos de Acciones]]="","",'Formulario PPGR1'!#REF!)</f>
        <v>#REF!</v>
      </c>
      <c r="F2873" s="419" t="e">
        <f>IF(Tabla46[[#This Row],[Tipos de Acciones]]="","",'Formulario PPGR1'!#REF!)</f>
        <v>#REF!</v>
      </c>
      <c r="G2873" s="416" t="s">
        <v>936</v>
      </c>
      <c r="H2873" s="416" t="s">
        <v>2221</v>
      </c>
      <c r="I2873" s="417" t="s">
        <v>2236</v>
      </c>
      <c r="J2873" s="416" t="s">
        <v>2236</v>
      </c>
      <c r="K2873" s="418" t="s">
        <v>2238</v>
      </c>
      <c r="L2873" s="416" t="s">
        <v>469</v>
      </c>
      <c r="M2873" s="316" t="s">
        <v>2381</v>
      </c>
      <c r="N2873" s="316" t="s">
        <v>1156</v>
      </c>
      <c r="O2873" s="415" t="s">
        <v>2200</v>
      </c>
      <c r="P2873" s="318" t="s">
        <v>1156</v>
      </c>
      <c r="Q2873" s="293" t="s">
        <v>2201</v>
      </c>
      <c r="R2873" s="293">
        <v>2</v>
      </c>
      <c r="S2873" s="517">
        <v>4500</v>
      </c>
      <c r="T2873" s="520" t="e">
        <f>+[1]!Tabla46[[#This Row],[Precio Unitario]]*[1]!Tabla46[[#This Row],[Cantidad de Insumos]]</f>
        <v>#REF!</v>
      </c>
      <c r="U2873" s="414">
        <v>239301</v>
      </c>
      <c r="V2873" s="328" t="s">
        <v>926</v>
      </c>
      <c r="W2873" s="420"/>
    </row>
    <row r="2874" spans="2:23" ht="18.75" hidden="1" customHeight="1" x14ac:dyDescent="0.2">
      <c r="B2874" s="419" t="e">
        <f>IF(Tabla46[[#This Row],[Tipos de Acciones]]="","",CONCATENATE(Tabla46[[#This Row],[POA]],".",Tabla46[[#This Row],[SRS]],".",Tabla46[[#This Row],[AREA]],".",Tabla46[[#This Row],[TIPO]]))</f>
        <v>#REF!</v>
      </c>
      <c r="C2874" s="419" t="e">
        <f>IF(Tabla46[[#This Row],[Tipos de Acciones]]="","",'Formulario PPGR1'!#REF!)</f>
        <v>#REF!</v>
      </c>
      <c r="D2874" s="419" t="e">
        <f>IF(Tabla46[[#This Row],[Tipos de Acciones]]="","",'Formulario PPGR1'!#REF!)</f>
        <v>#REF!</v>
      </c>
      <c r="E2874" s="419" t="e">
        <f>IF(Tabla46[[#This Row],[Tipos de Acciones]]="","",'Formulario PPGR1'!#REF!)</f>
        <v>#REF!</v>
      </c>
      <c r="F2874" s="419" t="e">
        <f>IF(Tabla46[[#This Row],[Tipos de Acciones]]="","",'Formulario PPGR1'!#REF!)</f>
        <v>#REF!</v>
      </c>
      <c r="G2874" s="416" t="s">
        <v>936</v>
      </c>
      <c r="H2874" s="416" t="s">
        <v>2221</v>
      </c>
      <c r="I2874" s="417" t="s">
        <v>2236</v>
      </c>
      <c r="J2874" s="416" t="s">
        <v>2236</v>
      </c>
      <c r="K2874" s="418" t="s">
        <v>2239</v>
      </c>
      <c r="L2874" s="416" t="s">
        <v>469</v>
      </c>
      <c r="M2874" s="316" t="s">
        <v>2381</v>
      </c>
      <c r="N2874" s="316" t="s">
        <v>1156</v>
      </c>
      <c r="O2874" s="415" t="s">
        <v>2200</v>
      </c>
      <c r="P2874" s="318" t="s">
        <v>1156</v>
      </c>
      <c r="Q2874" s="293" t="s">
        <v>2201</v>
      </c>
      <c r="R2874" s="293">
        <v>2</v>
      </c>
      <c r="S2874" s="517">
        <v>15733.33</v>
      </c>
      <c r="T2874" s="520" t="e">
        <f>+[1]!Tabla46[[#This Row],[Precio Unitario]]*[1]!Tabla46[[#This Row],[Cantidad de Insumos]]</f>
        <v>#REF!</v>
      </c>
      <c r="U2874" s="414">
        <v>239301</v>
      </c>
      <c r="V2874" s="328" t="s">
        <v>926</v>
      </c>
      <c r="W2874" s="420"/>
    </row>
    <row r="2875" spans="2:23" ht="18.75" hidden="1" customHeight="1" x14ac:dyDescent="0.2">
      <c r="B2875" s="419" t="e">
        <f>IF(Tabla46[[#This Row],[Tipos de Acciones]]="","",CONCATENATE(Tabla46[[#This Row],[POA]],".",Tabla46[[#This Row],[SRS]],".",Tabla46[[#This Row],[AREA]],".",Tabla46[[#This Row],[TIPO]]))</f>
        <v>#REF!</v>
      </c>
      <c r="C2875" s="419" t="e">
        <f>IF(Tabla46[[#This Row],[Tipos de Acciones]]="","",'Formulario PPGR1'!#REF!)</f>
        <v>#REF!</v>
      </c>
      <c r="D2875" s="419" t="e">
        <f>IF(Tabla46[[#This Row],[Tipos de Acciones]]="","",'Formulario PPGR1'!#REF!)</f>
        <v>#REF!</v>
      </c>
      <c r="E2875" s="419" t="e">
        <f>IF(Tabla46[[#This Row],[Tipos de Acciones]]="","",'Formulario PPGR1'!#REF!)</f>
        <v>#REF!</v>
      </c>
      <c r="F2875" s="419" t="e">
        <f>IF(Tabla46[[#This Row],[Tipos de Acciones]]="","",'Formulario PPGR1'!#REF!)</f>
        <v>#REF!</v>
      </c>
      <c r="G2875" s="416" t="s">
        <v>936</v>
      </c>
      <c r="H2875" s="416" t="s">
        <v>2221</v>
      </c>
      <c r="I2875" s="417" t="s">
        <v>2224</v>
      </c>
      <c r="J2875" s="416" t="s">
        <v>2224</v>
      </c>
      <c r="K2875" s="418" t="s">
        <v>2225</v>
      </c>
      <c r="L2875" s="416" t="s">
        <v>469</v>
      </c>
      <c r="M2875" s="316" t="s">
        <v>2381</v>
      </c>
      <c r="N2875" s="316" t="s">
        <v>1156</v>
      </c>
      <c r="O2875" s="415" t="s">
        <v>2200</v>
      </c>
      <c r="P2875" s="318" t="s">
        <v>1156</v>
      </c>
      <c r="Q2875" s="293" t="s">
        <v>2201</v>
      </c>
      <c r="R2875" s="293">
        <v>1</v>
      </c>
      <c r="S2875" s="517">
        <v>44333.33</v>
      </c>
      <c r="T2875" s="520" t="e">
        <f>+[1]!Tabla46[[#This Row],[Precio Unitario]]*[1]!Tabla46[[#This Row],[Cantidad de Insumos]]</f>
        <v>#REF!</v>
      </c>
      <c r="U2875" s="414">
        <v>239301</v>
      </c>
      <c r="V2875" s="328" t="s">
        <v>926</v>
      </c>
      <c r="W2875" s="420"/>
    </row>
    <row r="2876" spans="2:23" ht="18.75" hidden="1" customHeight="1" x14ac:dyDescent="0.2">
      <c r="B2876" s="419" t="e">
        <f>IF(Tabla46[[#This Row],[Tipos de Acciones]]="","",CONCATENATE(Tabla46[[#This Row],[POA]],".",Tabla46[[#This Row],[SRS]],".",Tabla46[[#This Row],[AREA]],".",Tabla46[[#This Row],[TIPO]]))</f>
        <v>#REF!</v>
      </c>
      <c r="C2876" s="419" t="e">
        <f>IF(Tabla46[[#This Row],[Tipos de Acciones]]="","",'Formulario PPGR1'!#REF!)</f>
        <v>#REF!</v>
      </c>
      <c r="D2876" s="419" t="e">
        <f>IF(Tabla46[[#This Row],[Tipos de Acciones]]="","",'Formulario PPGR1'!#REF!)</f>
        <v>#REF!</v>
      </c>
      <c r="E2876" s="419" t="e">
        <f>IF(Tabla46[[#This Row],[Tipos de Acciones]]="","",'Formulario PPGR1'!#REF!)</f>
        <v>#REF!</v>
      </c>
      <c r="F2876" s="419" t="e">
        <f>IF(Tabla46[[#This Row],[Tipos de Acciones]]="","",'Formulario PPGR1'!#REF!)</f>
        <v>#REF!</v>
      </c>
      <c r="G2876" s="416" t="s">
        <v>936</v>
      </c>
      <c r="H2876" s="416" t="s">
        <v>2221</v>
      </c>
      <c r="I2876" s="417" t="s">
        <v>2222</v>
      </c>
      <c r="J2876" s="416" t="s">
        <v>2222</v>
      </c>
      <c r="K2876" s="418" t="s">
        <v>2226</v>
      </c>
      <c r="L2876" s="416" t="s">
        <v>469</v>
      </c>
      <c r="M2876" s="316" t="s">
        <v>2381</v>
      </c>
      <c r="N2876" s="316" t="s">
        <v>1156</v>
      </c>
      <c r="O2876" s="415" t="s">
        <v>2200</v>
      </c>
      <c r="P2876" s="318" t="s">
        <v>1156</v>
      </c>
      <c r="Q2876" s="293" t="s">
        <v>2201</v>
      </c>
      <c r="R2876" s="293">
        <v>1</v>
      </c>
      <c r="S2876" s="517">
        <v>104465.4</v>
      </c>
      <c r="T2876" s="520" t="e">
        <f>+[1]!Tabla46[[#This Row],[Precio Unitario]]*[1]!Tabla46[[#This Row],[Cantidad de Insumos]]</f>
        <v>#REF!</v>
      </c>
      <c r="U2876" s="414">
        <v>261901</v>
      </c>
      <c r="V2876" s="328" t="s">
        <v>926</v>
      </c>
      <c r="W2876" s="420"/>
    </row>
    <row r="2877" spans="2:23" ht="18.75" hidden="1" customHeight="1" x14ac:dyDescent="0.2">
      <c r="B2877" s="419" t="e">
        <f>IF(Tabla46[[#This Row],[Tipos de Acciones]]="","",CONCATENATE(Tabla46[[#This Row],[POA]],".",Tabla46[[#This Row],[SRS]],".",Tabla46[[#This Row],[AREA]],".",Tabla46[[#This Row],[TIPO]]))</f>
        <v>#REF!</v>
      </c>
      <c r="C2877" s="419" t="e">
        <f>IF(Tabla46[[#This Row],[Tipos de Acciones]]="","",'Formulario PPGR1'!#REF!)</f>
        <v>#REF!</v>
      </c>
      <c r="D2877" s="419" t="e">
        <f>IF(Tabla46[[#This Row],[Tipos de Acciones]]="","",'Formulario PPGR1'!#REF!)</f>
        <v>#REF!</v>
      </c>
      <c r="E2877" s="419" t="e">
        <f>IF(Tabla46[[#This Row],[Tipos de Acciones]]="","",'Formulario PPGR1'!#REF!)</f>
        <v>#REF!</v>
      </c>
      <c r="F2877" s="419" t="e">
        <f>IF(Tabla46[[#This Row],[Tipos de Acciones]]="","",'Formulario PPGR1'!#REF!)</f>
        <v>#REF!</v>
      </c>
      <c r="G2877" s="416" t="s">
        <v>936</v>
      </c>
      <c r="H2877" s="416" t="s">
        <v>2221</v>
      </c>
      <c r="I2877" s="417" t="s">
        <v>2227</v>
      </c>
      <c r="J2877" s="416" t="s">
        <v>2227</v>
      </c>
      <c r="K2877" s="418" t="s">
        <v>2228</v>
      </c>
      <c r="L2877" s="416" t="s">
        <v>469</v>
      </c>
      <c r="M2877" s="316" t="s">
        <v>2381</v>
      </c>
      <c r="N2877" s="316" t="s">
        <v>1156</v>
      </c>
      <c r="O2877" s="415" t="s">
        <v>2200</v>
      </c>
      <c r="P2877" s="318" t="s">
        <v>1156</v>
      </c>
      <c r="Q2877" s="293" t="s">
        <v>2201</v>
      </c>
      <c r="R2877" s="293">
        <v>1</v>
      </c>
      <c r="S2877" s="517">
        <v>12836.04</v>
      </c>
      <c r="T2877" s="520" t="e">
        <f>+[1]!Tabla46[[#This Row],[Precio Unitario]]*[1]!Tabla46[[#This Row],[Cantidad de Insumos]]</f>
        <v>#REF!</v>
      </c>
      <c r="U2877" s="414">
        <v>239301</v>
      </c>
      <c r="V2877" s="328" t="s">
        <v>926</v>
      </c>
      <c r="W2877" s="420"/>
    </row>
    <row r="2878" spans="2:23" ht="18.75" hidden="1" customHeight="1" x14ac:dyDescent="0.2">
      <c r="B2878" s="419" t="e">
        <f>IF(Tabla46[[#This Row],[Tipos de Acciones]]="","",CONCATENATE(Tabla46[[#This Row],[POA]],".",Tabla46[[#This Row],[SRS]],".",Tabla46[[#This Row],[AREA]],".",Tabla46[[#This Row],[TIPO]]))</f>
        <v>#REF!</v>
      </c>
      <c r="C2878" s="419" t="e">
        <f>IF(Tabla46[[#This Row],[Tipos de Acciones]]="","",'Formulario PPGR1'!#REF!)</f>
        <v>#REF!</v>
      </c>
      <c r="D2878" s="419" t="e">
        <f>IF(Tabla46[[#This Row],[Tipos de Acciones]]="","",'Formulario PPGR1'!#REF!)</f>
        <v>#REF!</v>
      </c>
      <c r="E2878" s="419" t="e">
        <f>IF(Tabla46[[#This Row],[Tipos de Acciones]]="","",'Formulario PPGR1'!#REF!)</f>
        <v>#REF!</v>
      </c>
      <c r="F2878" s="419" t="e">
        <f>IF(Tabla46[[#This Row],[Tipos de Acciones]]="","",'Formulario PPGR1'!#REF!)</f>
        <v>#REF!</v>
      </c>
      <c r="G2878" s="416" t="s">
        <v>936</v>
      </c>
      <c r="H2878" s="416" t="s">
        <v>2221</v>
      </c>
      <c r="I2878" s="417" t="s">
        <v>2229</v>
      </c>
      <c r="J2878" s="416" t="s">
        <v>2229</v>
      </c>
      <c r="K2878" s="418" t="s">
        <v>2230</v>
      </c>
      <c r="L2878" s="416" t="s">
        <v>469</v>
      </c>
      <c r="M2878" s="316" t="s">
        <v>2381</v>
      </c>
      <c r="N2878" s="316" t="s">
        <v>1156</v>
      </c>
      <c r="O2878" s="415" t="s">
        <v>2200</v>
      </c>
      <c r="P2878" s="318" t="s">
        <v>1156</v>
      </c>
      <c r="Q2878" s="293" t="s">
        <v>2201</v>
      </c>
      <c r="R2878" s="293">
        <v>1</v>
      </c>
      <c r="S2878" s="517">
        <v>180000</v>
      </c>
      <c r="T2878" s="520" t="e">
        <f>+[1]!Tabla46[[#This Row],[Precio Unitario]]*[1]!Tabla46[[#This Row],[Cantidad de Insumos]]</f>
        <v>#REF!</v>
      </c>
      <c r="U2878" s="414">
        <v>261901</v>
      </c>
      <c r="V2878" s="328" t="s">
        <v>926</v>
      </c>
      <c r="W2878" s="420"/>
    </row>
    <row r="2879" spans="2:23" ht="18.75" hidden="1" customHeight="1" x14ac:dyDescent="0.2">
      <c r="B2879" s="419" t="e">
        <f>IF(Tabla46[[#This Row],[Tipos de Acciones]]="","",CONCATENATE(Tabla46[[#This Row],[POA]],".",Tabla46[[#This Row],[SRS]],".",Tabla46[[#This Row],[AREA]],".",Tabla46[[#This Row],[TIPO]]))</f>
        <v>#REF!</v>
      </c>
      <c r="C2879" s="419" t="e">
        <f>IF(Tabla46[[#This Row],[Tipos de Acciones]]="","",'Formulario PPGR1'!#REF!)</f>
        <v>#REF!</v>
      </c>
      <c r="D2879" s="419" t="e">
        <f>IF(Tabla46[[#This Row],[Tipos de Acciones]]="","",'Formulario PPGR1'!#REF!)</f>
        <v>#REF!</v>
      </c>
      <c r="E2879" s="419" t="e">
        <f>IF(Tabla46[[#This Row],[Tipos de Acciones]]="","",'Formulario PPGR1'!#REF!)</f>
        <v>#REF!</v>
      </c>
      <c r="F2879" s="419" t="e">
        <f>IF(Tabla46[[#This Row],[Tipos de Acciones]]="","",'Formulario PPGR1'!#REF!)</f>
        <v>#REF!</v>
      </c>
      <c r="G2879" s="416" t="s">
        <v>936</v>
      </c>
      <c r="H2879" s="416" t="s">
        <v>2221</v>
      </c>
      <c r="I2879" s="417" t="s">
        <v>2231</v>
      </c>
      <c r="J2879" s="416" t="s">
        <v>2231</v>
      </c>
      <c r="K2879" s="418" t="s">
        <v>2232</v>
      </c>
      <c r="L2879" s="416" t="s">
        <v>469</v>
      </c>
      <c r="M2879" s="316" t="s">
        <v>2381</v>
      </c>
      <c r="N2879" s="316" t="s">
        <v>1156</v>
      </c>
      <c r="O2879" s="415" t="s">
        <v>2200</v>
      </c>
      <c r="P2879" s="318" t="s">
        <v>1156</v>
      </c>
      <c r="Q2879" s="293" t="s">
        <v>2201</v>
      </c>
      <c r="R2879" s="293">
        <v>2</v>
      </c>
      <c r="S2879" s="517">
        <v>32099.97</v>
      </c>
      <c r="T2879" s="520" t="e">
        <f>+[1]!Tabla46[[#This Row],[Precio Unitario]]*[1]!Tabla46[[#This Row],[Cantidad de Insumos]]</f>
        <v>#REF!</v>
      </c>
      <c r="U2879" s="414">
        <v>239301</v>
      </c>
      <c r="V2879" s="328" t="s">
        <v>926</v>
      </c>
      <c r="W2879" s="420"/>
    </row>
    <row r="2880" spans="2:23" ht="18.75" hidden="1" customHeight="1" x14ac:dyDescent="0.2">
      <c r="B2880" s="419" t="e">
        <f>IF(Tabla46[[#This Row],[Tipos de Acciones]]="","",CONCATENATE(Tabla46[[#This Row],[POA]],".",Tabla46[[#This Row],[SRS]],".",Tabla46[[#This Row],[AREA]],".",Tabla46[[#This Row],[TIPO]]))</f>
        <v>#REF!</v>
      </c>
      <c r="C2880" s="419" t="e">
        <f>IF(Tabla46[[#This Row],[Tipos de Acciones]]="","",'Formulario PPGR1'!#REF!)</f>
        <v>#REF!</v>
      </c>
      <c r="D2880" s="419" t="e">
        <f>IF(Tabla46[[#This Row],[Tipos de Acciones]]="","",'Formulario PPGR1'!#REF!)</f>
        <v>#REF!</v>
      </c>
      <c r="E2880" s="419" t="e">
        <f>IF(Tabla46[[#This Row],[Tipos de Acciones]]="","",'Formulario PPGR1'!#REF!)</f>
        <v>#REF!</v>
      </c>
      <c r="F2880" s="419" t="e">
        <f>IF(Tabla46[[#This Row],[Tipos de Acciones]]="","",'Formulario PPGR1'!#REF!)</f>
        <v>#REF!</v>
      </c>
      <c r="G2880" s="416" t="s">
        <v>936</v>
      </c>
      <c r="H2880" s="416" t="s">
        <v>2221</v>
      </c>
      <c r="I2880" s="417" t="s">
        <v>2236</v>
      </c>
      <c r="J2880" s="416" t="s">
        <v>2236</v>
      </c>
      <c r="K2880" s="418" t="s">
        <v>2240</v>
      </c>
      <c r="L2880" s="416" t="s">
        <v>469</v>
      </c>
      <c r="M2880" s="316" t="s">
        <v>2382</v>
      </c>
      <c r="N2880" s="316" t="s">
        <v>1156</v>
      </c>
      <c r="O2880" s="415" t="s">
        <v>2200</v>
      </c>
      <c r="P2880" s="318" t="s">
        <v>1156</v>
      </c>
      <c r="Q2880" s="293" t="s">
        <v>2201</v>
      </c>
      <c r="R2880" s="293">
        <v>2</v>
      </c>
      <c r="S2880" s="517">
        <v>4500</v>
      </c>
      <c r="T2880" s="520" t="e">
        <f>+[1]!Tabla46[[#This Row],[Precio Unitario]]*[1]!Tabla46[[#This Row],[Cantidad de Insumos]]</f>
        <v>#REF!</v>
      </c>
      <c r="U2880" s="414">
        <v>239301</v>
      </c>
      <c r="V2880" s="328" t="s">
        <v>926</v>
      </c>
      <c r="W2880" s="420"/>
    </row>
    <row r="2881" spans="2:23" ht="18.75" hidden="1" customHeight="1" x14ac:dyDescent="0.2">
      <c r="B2881" s="419" t="e">
        <f>IF(Tabla46[[#This Row],[Tipos de Acciones]]="","",CONCATENATE(Tabla46[[#This Row],[POA]],".",Tabla46[[#This Row],[SRS]],".",Tabla46[[#This Row],[AREA]],".",Tabla46[[#This Row],[TIPO]]))</f>
        <v>#REF!</v>
      </c>
      <c r="C2881" s="419" t="e">
        <f>IF(Tabla46[[#This Row],[Tipos de Acciones]]="","",'Formulario PPGR1'!#REF!)</f>
        <v>#REF!</v>
      </c>
      <c r="D2881" s="419" t="e">
        <f>IF(Tabla46[[#This Row],[Tipos de Acciones]]="","",'Formulario PPGR1'!#REF!)</f>
        <v>#REF!</v>
      </c>
      <c r="E2881" s="419" t="e">
        <f>IF(Tabla46[[#This Row],[Tipos de Acciones]]="","",'Formulario PPGR1'!#REF!)</f>
        <v>#REF!</v>
      </c>
      <c r="F2881" s="419" t="e">
        <f>IF(Tabla46[[#This Row],[Tipos de Acciones]]="","",'Formulario PPGR1'!#REF!)</f>
        <v>#REF!</v>
      </c>
      <c r="G2881" s="416" t="s">
        <v>936</v>
      </c>
      <c r="H2881" s="416" t="s">
        <v>2221</v>
      </c>
      <c r="I2881" s="417" t="s">
        <v>2241</v>
      </c>
      <c r="J2881" s="416" t="s">
        <v>2241</v>
      </c>
      <c r="K2881" s="418" t="s">
        <v>2242</v>
      </c>
      <c r="L2881" s="416" t="s">
        <v>469</v>
      </c>
      <c r="M2881" s="316" t="s">
        <v>2382</v>
      </c>
      <c r="N2881" s="316" t="s">
        <v>1156</v>
      </c>
      <c r="O2881" s="415" t="s">
        <v>2200</v>
      </c>
      <c r="P2881" s="318" t="s">
        <v>1156</v>
      </c>
      <c r="Q2881" s="293" t="s">
        <v>2201</v>
      </c>
      <c r="R2881" s="293">
        <v>2</v>
      </c>
      <c r="S2881" s="517">
        <v>980</v>
      </c>
      <c r="T2881" s="520" t="e">
        <f>+[1]!Tabla46[[#This Row],[Precio Unitario]]*[1]!Tabla46[[#This Row],[Cantidad de Insumos]]</f>
        <v>#REF!</v>
      </c>
      <c r="U2881" s="414">
        <v>239301</v>
      </c>
      <c r="V2881" s="328" t="s">
        <v>926</v>
      </c>
      <c r="W2881" s="420"/>
    </row>
    <row r="2882" spans="2:23" ht="18.75" hidden="1" customHeight="1" x14ac:dyDescent="0.2">
      <c r="B2882" s="419" t="e">
        <f>IF(Tabla46[[#This Row],[Tipos de Acciones]]="","",CONCATENATE(Tabla46[[#This Row],[POA]],".",Tabla46[[#This Row],[SRS]],".",Tabla46[[#This Row],[AREA]],".",Tabla46[[#This Row],[TIPO]]))</f>
        <v>#REF!</v>
      </c>
      <c r="C2882" s="419" t="e">
        <f>IF(Tabla46[[#This Row],[Tipos de Acciones]]="","",'Formulario PPGR1'!#REF!)</f>
        <v>#REF!</v>
      </c>
      <c r="D2882" s="419" t="e">
        <f>IF(Tabla46[[#This Row],[Tipos de Acciones]]="","",'Formulario PPGR1'!#REF!)</f>
        <v>#REF!</v>
      </c>
      <c r="E2882" s="419" t="e">
        <f>IF(Tabla46[[#This Row],[Tipos de Acciones]]="","",'Formulario PPGR1'!#REF!)</f>
        <v>#REF!</v>
      </c>
      <c r="F2882" s="419" t="e">
        <f>IF(Tabla46[[#This Row],[Tipos de Acciones]]="","",'Formulario PPGR1'!#REF!)</f>
        <v>#REF!</v>
      </c>
      <c r="G2882" s="416" t="s">
        <v>936</v>
      </c>
      <c r="H2882" s="416" t="s">
        <v>2221</v>
      </c>
      <c r="I2882" s="417" t="s">
        <v>2241</v>
      </c>
      <c r="J2882" s="416" t="s">
        <v>2241</v>
      </c>
      <c r="K2882" s="418" t="s">
        <v>2243</v>
      </c>
      <c r="L2882" s="416" t="s">
        <v>469</v>
      </c>
      <c r="M2882" s="316" t="s">
        <v>2382</v>
      </c>
      <c r="N2882" s="316" t="s">
        <v>1156</v>
      </c>
      <c r="O2882" s="415" t="s">
        <v>2200</v>
      </c>
      <c r="P2882" s="318" t="s">
        <v>1156</v>
      </c>
      <c r="Q2882" s="293" t="s">
        <v>2201</v>
      </c>
      <c r="R2882" s="293">
        <v>2</v>
      </c>
      <c r="S2882" s="517">
        <v>3520</v>
      </c>
      <c r="T2882" s="520" t="e">
        <f>+[1]!Tabla46[[#This Row],[Precio Unitario]]*[1]!Tabla46[[#This Row],[Cantidad de Insumos]]</f>
        <v>#REF!</v>
      </c>
      <c r="U2882" s="414">
        <v>239301</v>
      </c>
      <c r="V2882" s="328" t="s">
        <v>926</v>
      </c>
      <c r="W2882" s="420"/>
    </row>
    <row r="2883" spans="2:23" ht="18.75" hidden="1" customHeight="1" x14ac:dyDescent="0.2">
      <c r="B2883" s="419" t="e">
        <f>IF(Tabla46[[#This Row],[Tipos de Acciones]]="","",CONCATENATE(Tabla46[[#This Row],[POA]],".",Tabla46[[#This Row],[SRS]],".",Tabla46[[#This Row],[AREA]],".",Tabla46[[#This Row],[TIPO]]))</f>
        <v>#REF!</v>
      </c>
      <c r="C2883" s="419" t="e">
        <f>IF(Tabla46[[#This Row],[Tipos de Acciones]]="","",'Formulario PPGR1'!#REF!)</f>
        <v>#REF!</v>
      </c>
      <c r="D2883" s="419" t="e">
        <f>IF(Tabla46[[#This Row],[Tipos de Acciones]]="","",'Formulario PPGR1'!#REF!)</f>
        <v>#REF!</v>
      </c>
      <c r="E2883" s="419" t="e">
        <f>IF(Tabla46[[#This Row],[Tipos de Acciones]]="","",'Formulario PPGR1'!#REF!)</f>
        <v>#REF!</v>
      </c>
      <c r="F2883" s="419" t="e">
        <f>IF(Tabla46[[#This Row],[Tipos de Acciones]]="","",'Formulario PPGR1'!#REF!)</f>
        <v>#REF!</v>
      </c>
      <c r="G2883" s="416" t="s">
        <v>936</v>
      </c>
      <c r="H2883" s="416" t="s">
        <v>2221</v>
      </c>
      <c r="I2883" s="417" t="s">
        <v>2244</v>
      </c>
      <c r="J2883" s="416" t="s">
        <v>2244</v>
      </c>
      <c r="K2883" s="418" t="s">
        <v>2245</v>
      </c>
      <c r="L2883" s="416" t="s">
        <v>469</v>
      </c>
      <c r="M2883" s="316" t="s">
        <v>2382</v>
      </c>
      <c r="N2883" s="316" t="s">
        <v>1156</v>
      </c>
      <c r="O2883" s="415" t="s">
        <v>2200</v>
      </c>
      <c r="P2883" s="318" t="s">
        <v>1156</v>
      </c>
      <c r="Q2883" s="293" t="s">
        <v>2201</v>
      </c>
      <c r="R2883" s="293">
        <v>1</v>
      </c>
      <c r="S2883" s="517">
        <v>14666.65</v>
      </c>
      <c r="T2883" s="520" t="e">
        <f>+[1]!Tabla46[[#This Row],[Precio Unitario]]*[1]!Tabla46[[#This Row],[Cantidad de Insumos]]</f>
        <v>#REF!</v>
      </c>
      <c r="U2883" s="414">
        <v>239601</v>
      </c>
      <c r="V2883" s="328" t="s">
        <v>926</v>
      </c>
      <c r="W2883" s="420"/>
    </row>
    <row r="2884" spans="2:23" ht="18.75" hidden="1" customHeight="1" x14ac:dyDescent="0.2">
      <c r="B2884" s="419" t="e">
        <f>IF(Tabla46[[#This Row],[Tipos de Acciones]]="","",CONCATENATE(Tabla46[[#This Row],[POA]],".",Tabla46[[#This Row],[SRS]],".",Tabla46[[#This Row],[AREA]],".",Tabla46[[#This Row],[TIPO]]))</f>
        <v>#REF!</v>
      </c>
      <c r="C2884" s="419" t="e">
        <f>IF(Tabla46[[#This Row],[Tipos de Acciones]]="","",'Formulario PPGR1'!#REF!)</f>
        <v>#REF!</v>
      </c>
      <c r="D2884" s="419" t="e">
        <f>IF(Tabla46[[#This Row],[Tipos de Acciones]]="","",'Formulario PPGR1'!#REF!)</f>
        <v>#REF!</v>
      </c>
      <c r="E2884" s="419" t="e">
        <f>IF(Tabla46[[#This Row],[Tipos de Acciones]]="","",'Formulario PPGR1'!#REF!)</f>
        <v>#REF!</v>
      </c>
      <c r="F2884" s="419" t="e">
        <f>IF(Tabla46[[#This Row],[Tipos de Acciones]]="","",'Formulario PPGR1'!#REF!)</f>
        <v>#REF!</v>
      </c>
      <c r="G2884" s="416" t="s">
        <v>936</v>
      </c>
      <c r="H2884" s="416" t="s">
        <v>2221</v>
      </c>
      <c r="I2884" s="417" t="s">
        <v>2246</v>
      </c>
      <c r="J2884" s="416" t="s">
        <v>2246</v>
      </c>
      <c r="K2884" s="418" t="s">
        <v>2247</v>
      </c>
      <c r="L2884" s="416" t="s">
        <v>469</v>
      </c>
      <c r="M2884" s="316" t="s">
        <v>2382</v>
      </c>
      <c r="N2884" s="316" t="s">
        <v>1156</v>
      </c>
      <c r="O2884" s="415" t="s">
        <v>2200</v>
      </c>
      <c r="P2884" s="318" t="s">
        <v>1156</v>
      </c>
      <c r="Q2884" s="293" t="s">
        <v>2201</v>
      </c>
      <c r="R2884" s="293">
        <v>1</v>
      </c>
      <c r="S2884" s="517">
        <v>257712</v>
      </c>
      <c r="T2884" s="520" t="e">
        <f>+[1]!Tabla46[[#This Row],[Precio Unitario]]*[1]!Tabla46[[#This Row],[Cantidad de Insumos]]</f>
        <v>#REF!</v>
      </c>
      <c r="U2884" s="414">
        <v>261401</v>
      </c>
      <c r="V2884" s="328" t="s">
        <v>926</v>
      </c>
      <c r="W2884" s="420"/>
    </row>
    <row r="2885" spans="2:23" ht="18.75" hidden="1" customHeight="1" x14ac:dyDescent="0.2">
      <c r="B2885" s="419" t="e">
        <f>IF(Tabla46[[#This Row],[Tipos de Acciones]]="","",CONCATENATE(Tabla46[[#This Row],[POA]],".",Tabla46[[#This Row],[SRS]],".",Tabla46[[#This Row],[AREA]],".",Tabla46[[#This Row],[TIPO]]))</f>
        <v>#REF!</v>
      </c>
      <c r="C2885" s="419" t="e">
        <f>IF(Tabla46[[#This Row],[Tipos de Acciones]]="","",'Formulario PPGR1'!#REF!)</f>
        <v>#REF!</v>
      </c>
      <c r="D2885" s="419" t="e">
        <f>IF(Tabla46[[#This Row],[Tipos de Acciones]]="","",'Formulario PPGR1'!#REF!)</f>
        <v>#REF!</v>
      </c>
      <c r="E2885" s="419" t="e">
        <f>IF(Tabla46[[#This Row],[Tipos de Acciones]]="","",'Formulario PPGR1'!#REF!)</f>
        <v>#REF!</v>
      </c>
      <c r="F2885" s="419" t="e">
        <f>IF(Tabla46[[#This Row],[Tipos de Acciones]]="","",'Formulario PPGR1'!#REF!)</f>
        <v>#REF!</v>
      </c>
      <c r="G2885" s="416" t="s">
        <v>936</v>
      </c>
      <c r="H2885" s="416" t="s">
        <v>2209</v>
      </c>
      <c r="I2885" s="417" t="s">
        <v>2200</v>
      </c>
      <c r="J2885" s="416" t="s">
        <v>2248</v>
      </c>
      <c r="K2885" s="418" t="s">
        <v>2248</v>
      </c>
      <c r="L2885" s="416" t="s">
        <v>469</v>
      </c>
      <c r="M2885" s="316" t="s">
        <v>2382</v>
      </c>
      <c r="N2885" s="316" t="s">
        <v>1156</v>
      </c>
      <c r="O2885" s="415" t="s">
        <v>2200</v>
      </c>
      <c r="P2885" s="318" t="s">
        <v>1156</v>
      </c>
      <c r="Q2885" s="293" t="s">
        <v>2201</v>
      </c>
      <c r="R2885" s="293">
        <v>1</v>
      </c>
      <c r="S2885" s="517">
        <v>30000</v>
      </c>
      <c r="T2885" s="520" t="e">
        <f>+[1]!Tabla46[[#This Row],[Precio Unitario]]*[1]!Tabla46[[#This Row],[Cantidad de Insumos]]</f>
        <v>#REF!</v>
      </c>
      <c r="U2885" s="414">
        <v>265801</v>
      </c>
      <c r="V2885" s="328" t="s">
        <v>926</v>
      </c>
      <c r="W2885" s="420"/>
    </row>
    <row r="2886" spans="2:23" ht="18.75" hidden="1" customHeight="1" x14ac:dyDescent="0.2">
      <c r="B2886" s="419" t="e">
        <f>IF(Tabla46[[#This Row],[Tipos de Acciones]]="","",CONCATENATE(Tabla46[[#This Row],[POA]],".",Tabla46[[#This Row],[SRS]],".",Tabla46[[#This Row],[AREA]],".",Tabla46[[#This Row],[TIPO]]))</f>
        <v>#REF!</v>
      </c>
      <c r="C2886" s="419" t="e">
        <f>IF(Tabla46[[#This Row],[Tipos de Acciones]]="","",'Formulario PPGR1'!#REF!)</f>
        <v>#REF!</v>
      </c>
      <c r="D2886" s="419" t="e">
        <f>IF(Tabla46[[#This Row],[Tipos de Acciones]]="","",'Formulario PPGR1'!#REF!)</f>
        <v>#REF!</v>
      </c>
      <c r="E2886" s="419" t="e">
        <f>IF(Tabla46[[#This Row],[Tipos de Acciones]]="","",'Formulario PPGR1'!#REF!)</f>
        <v>#REF!</v>
      </c>
      <c r="F2886" s="419" t="e">
        <f>IF(Tabla46[[#This Row],[Tipos de Acciones]]="","",'Formulario PPGR1'!#REF!)</f>
        <v>#REF!</v>
      </c>
      <c r="G2886" s="416" t="s">
        <v>934</v>
      </c>
      <c r="H2886" s="416" t="s">
        <v>2209</v>
      </c>
      <c r="I2886" s="417" t="s">
        <v>2200</v>
      </c>
      <c r="J2886" s="416" t="s">
        <v>2248</v>
      </c>
      <c r="K2886" s="418" t="s">
        <v>2248</v>
      </c>
      <c r="L2886" s="416" t="s">
        <v>469</v>
      </c>
      <c r="M2886" s="316" t="s">
        <v>2382</v>
      </c>
      <c r="N2886" s="316" t="s">
        <v>1156</v>
      </c>
      <c r="O2886" s="415" t="s">
        <v>2200</v>
      </c>
      <c r="P2886" s="318" t="s">
        <v>1156</v>
      </c>
      <c r="Q2886" s="293" t="s">
        <v>2201</v>
      </c>
      <c r="R2886" s="293">
        <v>3</v>
      </c>
      <c r="S2886" s="517">
        <v>5000</v>
      </c>
      <c r="T2886" s="520" t="e">
        <f>+[1]!Tabla46[[#This Row],[Precio Unitario]]*[1]!Tabla46[[#This Row],[Cantidad de Insumos]]</f>
        <v>#REF!</v>
      </c>
      <c r="U2886" s="414">
        <v>265801</v>
      </c>
      <c r="V2886" s="328" t="s">
        <v>926</v>
      </c>
      <c r="W2886" s="420"/>
    </row>
    <row r="2887" spans="2:23" ht="18.75" hidden="1" customHeight="1" x14ac:dyDescent="0.2">
      <c r="B2887" s="419" t="e">
        <f>IF(Tabla46[[#This Row],[Tipos de Acciones]]="","",CONCATENATE(Tabla46[[#This Row],[POA]],".",Tabla46[[#This Row],[SRS]],".",Tabla46[[#This Row],[AREA]],".",Tabla46[[#This Row],[TIPO]]))</f>
        <v>#REF!</v>
      </c>
      <c r="C2887" s="419" t="e">
        <f>IF(Tabla46[[#This Row],[Tipos de Acciones]]="","",'Formulario PPGR1'!#REF!)</f>
        <v>#REF!</v>
      </c>
      <c r="D2887" s="419" t="e">
        <f>IF(Tabla46[[#This Row],[Tipos de Acciones]]="","",'Formulario PPGR1'!#REF!)</f>
        <v>#REF!</v>
      </c>
      <c r="E2887" s="419" t="e">
        <f>IF(Tabla46[[#This Row],[Tipos de Acciones]]="","",'Formulario PPGR1'!#REF!)</f>
        <v>#REF!</v>
      </c>
      <c r="F2887" s="419" t="e">
        <f>IF(Tabla46[[#This Row],[Tipos de Acciones]]="","",'Formulario PPGR1'!#REF!)</f>
        <v>#REF!</v>
      </c>
      <c r="G2887" s="416" t="s">
        <v>936</v>
      </c>
      <c r="H2887" s="416" t="s">
        <v>2221</v>
      </c>
      <c r="I2887" s="417" t="s">
        <v>2233</v>
      </c>
      <c r="J2887" s="416" t="s">
        <v>2234</v>
      </c>
      <c r="K2887" s="418" t="s">
        <v>2235</v>
      </c>
      <c r="L2887" s="416" t="s">
        <v>469</v>
      </c>
      <c r="M2887" s="316" t="s">
        <v>2382</v>
      </c>
      <c r="N2887" s="316" t="s">
        <v>1156</v>
      </c>
      <c r="O2887" s="415" t="s">
        <v>2200</v>
      </c>
      <c r="P2887" s="318" t="s">
        <v>1156</v>
      </c>
      <c r="Q2887" s="293" t="s">
        <v>2201</v>
      </c>
      <c r="R2887" s="293">
        <v>1</v>
      </c>
      <c r="S2887" s="517">
        <v>8270</v>
      </c>
      <c r="T2887" s="520" t="e">
        <f>+[1]!Tabla46[[#This Row],[Precio Unitario]]*[1]!Tabla46[[#This Row],[Cantidad de Insumos]]</f>
        <v>#REF!</v>
      </c>
      <c r="U2887" s="414">
        <v>239301</v>
      </c>
      <c r="V2887" s="328" t="s">
        <v>926</v>
      </c>
      <c r="W2887" s="420"/>
    </row>
    <row r="2888" spans="2:23" ht="18.75" hidden="1" customHeight="1" x14ac:dyDescent="0.2">
      <c r="B2888" s="419" t="e">
        <f>IF(Tabla46[[#This Row],[Tipos de Acciones]]="","",CONCATENATE(Tabla46[[#This Row],[POA]],".",Tabla46[[#This Row],[SRS]],".",Tabla46[[#This Row],[AREA]],".",Tabla46[[#This Row],[TIPO]]))</f>
        <v>#REF!</v>
      </c>
      <c r="C2888" s="419" t="e">
        <f>IF(Tabla46[[#This Row],[Tipos de Acciones]]="","",'Formulario PPGR1'!#REF!)</f>
        <v>#REF!</v>
      </c>
      <c r="D2888" s="419" t="e">
        <f>IF(Tabla46[[#This Row],[Tipos de Acciones]]="","",'Formulario PPGR1'!#REF!)</f>
        <v>#REF!</v>
      </c>
      <c r="E2888" s="419" t="e">
        <f>IF(Tabla46[[#This Row],[Tipos de Acciones]]="","",'Formulario PPGR1'!#REF!)</f>
        <v>#REF!</v>
      </c>
      <c r="F2888" s="419" t="e">
        <f>IF(Tabla46[[#This Row],[Tipos de Acciones]]="","",'Formulario PPGR1'!#REF!)</f>
        <v>#REF!</v>
      </c>
      <c r="G2888" s="416" t="s">
        <v>936</v>
      </c>
      <c r="H2888" s="416" t="s">
        <v>2221</v>
      </c>
      <c r="I2888" s="417" t="s">
        <v>2233</v>
      </c>
      <c r="J2888" s="416" t="s">
        <v>2234</v>
      </c>
      <c r="K2888" s="418" t="s">
        <v>2251</v>
      </c>
      <c r="L2888" s="416" t="s">
        <v>469</v>
      </c>
      <c r="M2888" s="316" t="s">
        <v>2382</v>
      </c>
      <c r="N2888" s="316" t="s">
        <v>1156</v>
      </c>
      <c r="O2888" s="415" t="s">
        <v>2200</v>
      </c>
      <c r="P2888" s="318" t="s">
        <v>1156</v>
      </c>
      <c r="Q2888" s="293" t="s">
        <v>2201</v>
      </c>
      <c r="R2888" s="293">
        <v>1</v>
      </c>
      <c r="S2888" s="517">
        <v>8270</v>
      </c>
      <c r="T2888" s="520" t="e">
        <f>+[1]!Tabla46[[#This Row],[Precio Unitario]]*[1]!Tabla46[[#This Row],[Cantidad de Insumos]]</f>
        <v>#REF!</v>
      </c>
      <c r="U2888" s="414">
        <v>239301</v>
      </c>
      <c r="V2888" s="328" t="s">
        <v>926</v>
      </c>
      <c r="W2888" s="420"/>
    </row>
    <row r="2889" spans="2:23" ht="18.75" hidden="1" customHeight="1" x14ac:dyDescent="0.2">
      <c r="B2889" s="419" t="e">
        <f>IF(Tabla46[[#This Row],[Tipos de Acciones]]="","",CONCATENATE(Tabla46[[#This Row],[POA]],".",Tabla46[[#This Row],[SRS]],".",Tabla46[[#This Row],[AREA]],".",Tabla46[[#This Row],[TIPO]]))</f>
        <v>#REF!</v>
      </c>
      <c r="C2889" s="419" t="e">
        <f>IF(Tabla46[[#This Row],[Tipos de Acciones]]="","",'Formulario PPGR1'!#REF!)</f>
        <v>#REF!</v>
      </c>
      <c r="D2889" s="419" t="e">
        <f>IF(Tabla46[[#This Row],[Tipos de Acciones]]="","",'Formulario PPGR1'!#REF!)</f>
        <v>#REF!</v>
      </c>
      <c r="E2889" s="419" t="e">
        <f>IF(Tabla46[[#This Row],[Tipos de Acciones]]="","",'Formulario PPGR1'!#REF!)</f>
        <v>#REF!</v>
      </c>
      <c r="F2889" s="419" t="e">
        <f>IF(Tabla46[[#This Row],[Tipos de Acciones]]="","",'Formulario PPGR1'!#REF!)</f>
        <v>#REF!</v>
      </c>
      <c r="G2889" s="416" t="s">
        <v>936</v>
      </c>
      <c r="H2889" s="416" t="s">
        <v>2206</v>
      </c>
      <c r="I2889" s="417" t="s">
        <v>2212</v>
      </c>
      <c r="J2889" s="416" t="s">
        <v>2212</v>
      </c>
      <c r="K2889" s="418" t="s">
        <v>2213</v>
      </c>
      <c r="L2889" s="416" t="s">
        <v>469</v>
      </c>
      <c r="M2889" s="316" t="s">
        <v>2382</v>
      </c>
      <c r="N2889" s="316" t="s">
        <v>1156</v>
      </c>
      <c r="O2889" s="415" t="s">
        <v>2200</v>
      </c>
      <c r="P2889" s="318" t="s">
        <v>1156</v>
      </c>
      <c r="Q2889" s="293" t="s">
        <v>2201</v>
      </c>
      <c r="R2889" s="293">
        <v>1</v>
      </c>
      <c r="S2889" s="517">
        <v>56050</v>
      </c>
      <c r="T2889" s="520" t="e">
        <f>+[1]!Tabla46[[#This Row],[Precio Unitario]]*[1]!Tabla46[[#This Row],[Cantidad de Insumos]]</f>
        <v>#REF!</v>
      </c>
      <c r="U2889" s="414">
        <v>261301</v>
      </c>
      <c r="V2889" s="328" t="s">
        <v>926</v>
      </c>
      <c r="W2889" s="420"/>
    </row>
    <row r="2890" spans="2:23" ht="18.75" hidden="1" customHeight="1" x14ac:dyDescent="0.2">
      <c r="B2890" s="419" t="e">
        <f>IF(Tabla46[[#This Row],[Tipos de Acciones]]="","",CONCATENATE(Tabla46[[#This Row],[POA]],".",Tabla46[[#This Row],[SRS]],".",Tabla46[[#This Row],[AREA]],".",Tabla46[[#This Row],[TIPO]]))</f>
        <v>#REF!</v>
      </c>
      <c r="C2890" s="419" t="e">
        <f>IF(Tabla46[[#This Row],[Tipos de Acciones]]="","",'Formulario PPGR1'!#REF!)</f>
        <v>#REF!</v>
      </c>
      <c r="D2890" s="419" t="e">
        <f>IF(Tabla46[[#This Row],[Tipos de Acciones]]="","",'Formulario PPGR1'!#REF!)</f>
        <v>#REF!</v>
      </c>
      <c r="E2890" s="419" t="e">
        <f>IF(Tabla46[[#This Row],[Tipos de Acciones]]="","",'Formulario PPGR1'!#REF!)</f>
        <v>#REF!</v>
      </c>
      <c r="F2890" s="419" t="e">
        <f>IF(Tabla46[[#This Row],[Tipos de Acciones]]="","",'Formulario PPGR1'!#REF!)</f>
        <v>#REF!</v>
      </c>
      <c r="G2890" s="416" t="s">
        <v>934</v>
      </c>
      <c r="H2890" s="416" t="s">
        <v>2206</v>
      </c>
      <c r="I2890" s="417" t="s">
        <v>2212</v>
      </c>
      <c r="J2890" s="416" t="s">
        <v>2212</v>
      </c>
      <c r="K2890" s="418" t="s">
        <v>2213</v>
      </c>
      <c r="L2890" s="416" t="s">
        <v>469</v>
      </c>
      <c r="M2890" s="316" t="s">
        <v>2382</v>
      </c>
      <c r="N2890" s="316" t="s">
        <v>1156</v>
      </c>
      <c r="O2890" s="415" t="s">
        <v>2200</v>
      </c>
      <c r="P2890" s="318" t="s">
        <v>1156</v>
      </c>
      <c r="Q2890" s="293" t="s">
        <v>2201</v>
      </c>
      <c r="R2890" s="293">
        <v>3</v>
      </c>
      <c r="S2890" s="517">
        <v>56050</v>
      </c>
      <c r="T2890" s="520" t="e">
        <f>+[1]!Tabla46[[#This Row],[Precio Unitario]]*[1]!Tabla46[[#This Row],[Cantidad de Insumos]]</f>
        <v>#REF!</v>
      </c>
      <c r="U2890" s="414">
        <v>261301</v>
      </c>
      <c r="V2890" s="328" t="s">
        <v>926</v>
      </c>
      <c r="W2890" s="420"/>
    </row>
    <row r="2891" spans="2:23" ht="18.75" hidden="1" customHeight="1" x14ac:dyDescent="0.2">
      <c r="B2891" s="419" t="e">
        <f>IF(Tabla46[[#This Row],[Tipos de Acciones]]="","",CONCATENATE(Tabla46[[#This Row],[POA]],".",Tabla46[[#This Row],[SRS]],".",Tabla46[[#This Row],[AREA]],".",Tabla46[[#This Row],[TIPO]]))</f>
        <v>#REF!</v>
      </c>
      <c r="C2891" s="419" t="e">
        <f>IF(Tabla46[[#This Row],[Tipos de Acciones]]="","",'Formulario PPGR1'!#REF!)</f>
        <v>#REF!</v>
      </c>
      <c r="D2891" s="419" t="e">
        <f>IF(Tabla46[[#This Row],[Tipos de Acciones]]="","",'Formulario PPGR1'!#REF!)</f>
        <v>#REF!</v>
      </c>
      <c r="E2891" s="419" t="e">
        <f>IF(Tabla46[[#This Row],[Tipos de Acciones]]="","",'Formulario PPGR1'!#REF!)</f>
        <v>#REF!</v>
      </c>
      <c r="F2891" s="419" t="e">
        <f>IF(Tabla46[[#This Row],[Tipos de Acciones]]="","",'Formulario PPGR1'!#REF!)</f>
        <v>#REF!</v>
      </c>
      <c r="G2891" s="416" t="s">
        <v>936</v>
      </c>
      <c r="H2891" s="416" t="s">
        <v>2215</v>
      </c>
      <c r="I2891" s="417" t="s">
        <v>2216</v>
      </c>
      <c r="J2891" s="416" t="s">
        <v>2216</v>
      </c>
      <c r="K2891" s="418" t="s">
        <v>2217</v>
      </c>
      <c r="L2891" s="416" t="s">
        <v>469</v>
      </c>
      <c r="M2891" s="316" t="s">
        <v>2382</v>
      </c>
      <c r="N2891" s="316" t="s">
        <v>1156</v>
      </c>
      <c r="O2891" s="415" t="s">
        <v>2200</v>
      </c>
      <c r="P2891" s="318" t="s">
        <v>1156</v>
      </c>
      <c r="Q2891" s="293" t="s">
        <v>2201</v>
      </c>
      <c r="R2891" s="293">
        <v>1</v>
      </c>
      <c r="S2891" s="517">
        <v>15000</v>
      </c>
      <c r="T2891" s="520" t="e">
        <f>+[1]!Tabla46[[#This Row],[Precio Unitario]]*[1]!Tabla46[[#This Row],[Cantidad de Insumos]]</f>
        <v>#REF!</v>
      </c>
      <c r="U2891" s="414">
        <v>239601</v>
      </c>
      <c r="V2891" s="328" t="s">
        <v>926</v>
      </c>
      <c r="W2891" s="420"/>
    </row>
    <row r="2892" spans="2:23" ht="18.75" hidden="1" customHeight="1" x14ac:dyDescent="0.2">
      <c r="B2892" s="419" t="e">
        <f>IF(Tabla46[[#This Row],[Tipos de Acciones]]="","",CONCATENATE(Tabla46[[#This Row],[POA]],".",Tabla46[[#This Row],[SRS]],".",Tabla46[[#This Row],[AREA]],".",Tabla46[[#This Row],[TIPO]]))</f>
        <v>#REF!</v>
      </c>
      <c r="C2892" s="419" t="e">
        <f>IF(Tabla46[[#This Row],[Tipos de Acciones]]="","",'Formulario PPGR1'!#REF!)</f>
        <v>#REF!</v>
      </c>
      <c r="D2892" s="419" t="e">
        <f>IF(Tabla46[[#This Row],[Tipos de Acciones]]="","",'Formulario PPGR1'!#REF!)</f>
        <v>#REF!</v>
      </c>
      <c r="E2892" s="419" t="e">
        <f>IF(Tabla46[[#This Row],[Tipos de Acciones]]="","",'Formulario PPGR1'!#REF!)</f>
        <v>#REF!</v>
      </c>
      <c r="F2892" s="419" t="e">
        <f>IF(Tabla46[[#This Row],[Tipos de Acciones]]="","",'Formulario PPGR1'!#REF!)</f>
        <v>#REF!</v>
      </c>
      <c r="G2892" s="416" t="s">
        <v>936</v>
      </c>
      <c r="H2892" s="416" t="s">
        <v>2218</v>
      </c>
      <c r="I2892" s="417" t="s">
        <v>2219</v>
      </c>
      <c r="J2892" s="416" t="s">
        <v>2219</v>
      </c>
      <c r="K2892" s="418" t="s">
        <v>2220</v>
      </c>
      <c r="L2892" s="416" t="s">
        <v>469</v>
      </c>
      <c r="M2892" s="316" t="s">
        <v>2382</v>
      </c>
      <c r="N2892" s="316" t="s">
        <v>1156</v>
      </c>
      <c r="O2892" s="415" t="s">
        <v>2200</v>
      </c>
      <c r="P2892" s="318" t="s">
        <v>1156</v>
      </c>
      <c r="Q2892" s="293" t="s">
        <v>2201</v>
      </c>
      <c r="R2892" s="293">
        <v>2</v>
      </c>
      <c r="S2892" s="517">
        <v>8600</v>
      </c>
      <c r="T2892" s="520" t="e">
        <f>+[1]!Tabla46[[#This Row],[Precio Unitario]]*[1]!Tabla46[[#This Row],[Cantidad de Insumos]]</f>
        <v>#REF!</v>
      </c>
      <c r="U2892" s="414">
        <v>239601</v>
      </c>
      <c r="V2892" s="328" t="s">
        <v>926</v>
      </c>
      <c r="W2892" s="420"/>
    </row>
    <row r="2893" spans="2:23" ht="18.75" hidden="1" customHeight="1" x14ac:dyDescent="0.2">
      <c r="B2893" s="419" t="e">
        <f>IF(Tabla46[[#This Row],[Tipos de Acciones]]="","",CONCATENATE(Tabla46[[#This Row],[POA]],".",Tabla46[[#This Row],[SRS]],".",Tabla46[[#This Row],[AREA]],".",Tabla46[[#This Row],[TIPO]]))</f>
        <v>#REF!</v>
      </c>
      <c r="C2893" s="419" t="e">
        <f>IF(Tabla46[[#This Row],[Tipos de Acciones]]="","",'Formulario PPGR1'!#REF!)</f>
        <v>#REF!</v>
      </c>
      <c r="D2893" s="419" t="e">
        <f>IF(Tabla46[[#This Row],[Tipos de Acciones]]="","",'Formulario PPGR1'!#REF!)</f>
        <v>#REF!</v>
      </c>
      <c r="E2893" s="419" t="e">
        <f>IF(Tabla46[[#This Row],[Tipos de Acciones]]="","",'Formulario PPGR1'!#REF!)</f>
        <v>#REF!</v>
      </c>
      <c r="F2893" s="419" t="e">
        <f>IF(Tabla46[[#This Row],[Tipos de Acciones]]="","",'Formulario PPGR1'!#REF!)</f>
        <v>#REF!</v>
      </c>
      <c r="G2893" s="416" t="s">
        <v>936</v>
      </c>
      <c r="H2893" s="416" t="s">
        <v>2221</v>
      </c>
      <c r="I2893" s="417" t="s">
        <v>2222</v>
      </c>
      <c r="J2893" s="416" t="s">
        <v>2222</v>
      </c>
      <c r="K2893" s="418" t="s">
        <v>2223</v>
      </c>
      <c r="L2893" s="416" t="s">
        <v>469</v>
      </c>
      <c r="M2893" s="316" t="s">
        <v>2382</v>
      </c>
      <c r="N2893" s="316" t="s">
        <v>1156</v>
      </c>
      <c r="O2893" s="415" t="s">
        <v>2200</v>
      </c>
      <c r="P2893" s="318" t="s">
        <v>1156</v>
      </c>
      <c r="Q2893" s="293" t="s">
        <v>2201</v>
      </c>
      <c r="R2893" s="293">
        <v>2</v>
      </c>
      <c r="S2893" s="517">
        <v>43660</v>
      </c>
      <c r="T2893" s="520" t="e">
        <f>+[1]!Tabla46[[#This Row],[Precio Unitario]]*[1]!Tabla46[[#This Row],[Cantidad de Insumos]]</f>
        <v>#REF!</v>
      </c>
      <c r="U2893" s="414">
        <v>261901</v>
      </c>
      <c r="V2893" s="328" t="s">
        <v>926</v>
      </c>
      <c r="W2893" s="420"/>
    </row>
    <row r="2894" spans="2:23" ht="18.75" hidden="1" customHeight="1" x14ac:dyDescent="0.2">
      <c r="B2894" s="419" t="e">
        <f>IF(Tabla46[[#This Row],[Tipos de Acciones]]="","",CONCATENATE(Tabla46[[#This Row],[POA]],".",Tabla46[[#This Row],[SRS]],".",Tabla46[[#This Row],[AREA]],".",Tabla46[[#This Row],[TIPO]]))</f>
        <v>#REF!</v>
      </c>
      <c r="C2894" s="419" t="e">
        <f>IF(Tabla46[[#This Row],[Tipos de Acciones]]="","",'Formulario PPGR1'!#REF!)</f>
        <v>#REF!</v>
      </c>
      <c r="D2894" s="419" t="e">
        <f>IF(Tabla46[[#This Row],[Tipos de Acciones]]="","",'Formulario PPGR1'!#REF!)</f>
        <v>#REF!</v>
      </c>
      <c r="E2894" s="419" t="e">
        <f>IF(Tabla46[[#This Row],[Tipos de Acciones]]="","",'Formulario PPGR1'!#REF!)</f>
        <v>#REF!</v>
      </c>
      <c r="F2894" s="419" t="e">
        <f>IF(Tabla46[[#This Row],[Tipos de Acciones]]="","",'Formulario PPGR1'!#REF!)</f>
        <v>#REF!</v>
      </c>
      <c r="G2894" s="416" t="s">
        <v>936</v>
      </c>
      <c r="H2894" s="416" t="s">
        <v>2221</v>
      </c>
      <c r="I2894" s="417" t="s">
        <v>2236</v>
      </c>
      <c r="J2894" s="416" t="s">
        <v>2236</v>
      </c>
      <c r="K2894" s="418" t="s">
        <v>2237</v>
      </c>
      <c r="L2894" s="416" t="s">
        <v>469</v>
      </c>
      <c r="M2894" s="316" t="s">
        <v>2382</v>
      </c>
      <c r="N2894" s="316" t="s">
        <v>1156</v>
      </c>
      <c r="O2894" s="415" t="s">
        <v>2200</v>
      </c>
      <c r="P2894" s="318" t="s">
        <v>1156</v>
      </c>
      <c r="Q2894" s="293" t="s">
        <v>2201</v>
      </c>
      <c r="R2894" s="293">
        <v>2</v>
      </c>
      <c r="S2894" s="517">
        <v>15733.33</v>
      </c>
      <c r="T2894" s="520" t="e">
        <f>+[1]!Tabla46[[#This Row],[Precio Unitario]]*[1]!Tabla46[[#This Row],[Cantidad de Insumos]]</f>
        <v>#REF!</v>
      </c>
      <c r="U2894" s="414">
        <v>239301</v>
      </c>
      <c r="V2894" s="328" t="s">
        <v>926</v>
      </c>
      <c r="W2894" s="420"/>
    </row>
    <row r="2895" spans="2:23" ht="18.75" hidden="1" customHeight="1" x14ac:dyDescent="0.2">
      <c r="B2895" s="419" t="e">
        <f>IF(Tabla46[[#This Row],[Tipos de Acciones]]="","",CONCATENATE(Tabla46[[#This Row],[POA]],".",Tabla46[[#This Row],[SRS]],".",Tabla46[[#This Row],[AREA]],".",Tabla46[[#This Row],[TIPO]]))</f>
        <v>#REF!</v>
      </c>
      <c r="C2895" s="419" t="e">
        <f>IF(Tabla46[[#This Row],[Tipos de Acciones]]="","",'Formulario PPGR1'!#REF!)</f>
        <v>#REF!</v>
      </c>
      <c r="D2895" s="419" t="e">
        <f>IF(Tabla46[[#This Row],[Tipos de Acciones]]="","",'Formulario PPGR1'!#REF!)</f>
        <v>#REF!</v>
      </c>
      <c r="E2895" s="419" t="e">
        <f>IF(Tabla46[[#This Row],[Tipos de Acciones]]="","",'Formulario PPGR1'!#REF!)</f>
        <v>#REF!</v>
      </c>
      <c r="F2895" s="419" t="e">
        <f>IF(Tabla46[[#This Row],[Tipos de Acciones]]="","",'Formulario PPGR1'!#REF!)</f>
        <v>#REF!</v>
      </c>
      <c r="G2895" s="416" t="s">
        <v>936</v>
      </c>
      <c r="H2895" s="416" t="s">
        <v>2221</v>
      </c>
      <c r="I2895" s="417" t="s">
        <v>2236</v>
      </c>
      <c r="J2895" s="416" t="s">
        <v>2236</v>
      </c>
      <c r="K2895" s="418" t="s">
        <v>2238</v>
      </c>
      <c r="L2895" s="416" t="s">
        <v>469</v>
      </c>
      <c r="M2895" s="316" t="s">
        <v>2382</v>
      </c>
      <c r="N2895" s="316" t="s">
        <v>1156</v>
      </c>
      <c r="O2895" s="415" t="s">
        <v>2200</v>
      </c>
      <c r="P2895" s="318" t="s">
        <v>1156</v>
      </c>
      <c r="Q2895" s="293" t="s">
        <v>2201</v>
      </c>
      <c r="R2895" s="293">
        <v>2</v>
      </c>
      <c r="S2895" s="517">
        <v>4500</v>
      </c>
      <c r="T2895" s="520" t="e">
        <f>+[1]!Tabla46[[#This Row],[Precio Unitario]]*[1]!Tabla46[[#This Row],[Cantidad de Insumos]]</f>
        <v>#REF!</v>
      </c>
      <c r="U2895" s="414">
        <v>239301</v>
      </c>
      <c r="V2895" s="328" t="s">
        <v>926</v>
      </c>
      <c r="W2895" s="420"/>
    </row>
    <row r="2896" spans="2:23" ht="18.75" hidden="1" customHeight="1" x14ac:dyDescent="0.2">
      <c r="B2896" s="419" t="e">
        <f>IF(Tabla46[[#This Row],[Tipos de Acciones]]="","",CONCATENATE(Tabla46[[#This Row],[POA]],".",Tabla46[[#This Row],[SRS]],".",Tabla46[[#This Row],[AREA]],".",Tabla46[[#This Row],[TIPO]]))</f>
        <v>#REF!</v>
      </c>
      <c r="C2896" s="419" t="e">
        <f>IF(Tabla46[[#This Row],[Tipos de Acciones]]="","",'Formulario PPGR1'!#REF!)</f>
        <v>#REF!</v>
      </c>
      <c r="D2896" s="419" t="e">
        <f>IF(Tabla46[[#This Row],[Tipos de Acciones]]="","",'Formulario PPGR1'!#REF!)</f>
        <v>#REF!</v>
      </c>
      <c r="E2896" s="419" t="e">
        <f>IF(Tabla46[[#This Row],[Tipos de Acciones]]="","",'Formulario PPGR1'!#REF!)</f>
        <v>#REF!</v>
      </c>
      <c r="F2896" s="419" t="e">
        <f>IF(Tabla46[[#This Row],[Tipos de Acciones]]="","",'Formulario PPGR1'!#REF!)</f>
        <v>#REF!</v>
      </c>
      <c r="G2896" s="416" t="s">
        <v>936</v>
      </c>
      <c r="H2896" s="416" t="s">
        <v>2221</v>
      </c>
      <c r="I2896" s="417" t="s">
        <v>2236</v>
      </c>
      <c r="J2896" s="416" t="s">
        <v>2236</v>
      </c>
      <c r="K2896" s="418" t="s">
        <v>2239</v>
      </c>
      <c r="L2896" s="416" t="s">
        <v>469</v>
      </c>
      <c r="M2896" s="316" t="s">
        <v>2382</v>
      </c>
      <c r="N2896" s="316" t="s">
        <v>1156</v>
      </c>
      <c r="O2896" s="415" t="s">
        <v>2200</v>
      </c>
      <c r="P2896" s="318" t="s">
        <v>1156</v>
      </c>
      <c r="Q2896" s="293" t="s">
        <v>2201</v>
      </c>
      <c r="R2896" s="293">
        <v>2</v>
      </c>
      <c r="S2896" s="517">
        <v>15733.33</v>
      </c>
      <c r="T2896" s="520" t="e">
        <f>+[1]!Tabla46[[#This Row],[Precio Unitario]]*[1]!Tabla46[[#This Row],[Cantidad de Insumos]]</f>
        <v>#REF!</v>
      </c>
      <c r="U2896" s="414">
        <v>239301</v>
      </c>
      <c r="V2896" s="328" t="s">
        <v>926</v>
      </c>
      <c r="W2896" s="420"/>
    </row>
    <row r="2897" spans="2:23" ht="18.75" hidden="1" customHeight="1" x14ac:dyDescent="0.2">
      <c r="B2897" s="419" t="e">
        <f>IF(Tabla46[[#This Row],[Tipos de Acciones]]="","",CONCATENATE(Tabla46[[#This Row],[POA]],".",Tabla46[[#This Row],[SRS]],".",Tabla46[[#This Row],[AREA]],".",Tabla46[[#This Row],[TIPO]]))</f>
        <v>#REF!</v>
      </c>
      <c r="C2897" s="419" t="e">
        <f>IF(Tabla46[[#This Row],[Tipos de Acciones]]="","",'Formulario PPGR1'!#REF!)</f>
        <v>#REF!</v>
      </c>
      <c r="D2897" s="419" t="e">
        <f>IF(Tabla46[[#This Row],[Tipos de Acciones]]="","",'Formulario PPGR1'!#REF!)</f>
        <v>#REF!</v>
      </c>
      <c r="E2897" s="419" t="e">
        <f>IF(Tabla46[[#This Row],[Tipos de Acciones]]="","",'Formulario PPGR1'!#REF!)</f>
        <v>#REF!</v>
      </c>
      <c r="F2897" s="419" t="e">
        <f>IF(Tabla46[[#This Row],[Tipos de Acciones]]="","",'Formulario PPGR1'!#REF!)</f>
        <v>#REF!</v>
      </c>
      <c r="G2897" s="416" t="s">
        <v>936</v>
      </c>
      <c r="H2897" s="416" t="s">
        <v>2221</v>
      </c>
      <c r="I2897" s="417" t="s">
        <v>2224</v>
      </c>
      <c r="J2897" s="416" t="s">
        <v>2224</v>
      </c>
      <c r="K2897" s="418" t="s">
        <v>2225</v>
      </c>
      <c r="L2897" s="416" t="s">
        <v>469</v>
      </c>
      <c r="M2897" s="316" t="s">
        <v>2382</v>
      </c>
      <c r="N2897" s="316" t="s">
        <v>1156</v>
      </c>
      <c r="O2897" s="415" t="s">
        <v>2200</v>
      </c>
      <c r="P2897" s="318" t="s">
        <v>1156</v>
      </c>
      <c r="Q2897" s="293" t="s">
        <v>2201</v>
      </c>
      <c r="R2897" s="293">
        <v>1</v>
      </c>
      <c r="S2897" s="517">
        <v>44333.33</v>
      </c>
      <c r="T2897" s="520" t="e">
        <f>+[1]!Tabla46[[#This Row],[Precio Unitario]]*[1]!Tabla46[[#This Row],[Cantidad de Insumos]]</f>
        <v>#REF!</v>
      </c>
      <c r="U2897" s="414">
        <v>239301</v>
      </c>
      <c r="V2897" s="328" t="s">
        <v>926</v>
      </c>
      <c r="W2897" s="420"/>
    </row>
    <row r="2898" spans="2:23" ht="18.75" hidden="1" customHeight="1" x14ac:dyDescent="0.2">
      <c r="B2898" s="419" t="e">
        <f>IF(Tabla46[[#This Row],[Tipos de Acciones]]="","",CONCATENATE(Tabla46[[#This Row],[POA]],".",Tabla46[[#This Row],[SRS]],".",Tabla46[[#This Row],[AREA]],".",Tabla46[[#This Row],[TIPO]]))</f>
        <v>#REF!</v>
      </c>
      <c r="C2898" s="419" t="e">
        <f>IF(Tabla46[[#This Row],[Tipos de Acciones]]="","",'Formulario PPGR1'!#REF!)</f>
        <v>#REF!</v>
      </c>
      <c r="D2898" s="419" t="e">
        <f>IF(Tabla46[[#This Row],[Tipos de Acciones]]="","",'Formulario PPGR1'!#REF!)</f>
        <v>#REF!</v>
      </c>
      <c r="E2898" s="419" t="e">
        <f>IF(Tabla46[[#This Row],[Tipos de Acciones]]="","",'Formulario PPGR1'!#REF!)</f>
        <v>#REF!</v>
      </c>
      <c r="F2898" s="419" t="e">
        <f>IF(Tabla46[[#This Row],[Tipos de Acciones]]="","",'Formulario PPGR1'!#REF!)</f>
        <v>#REF!</v>
      </c>
      <c r="G2898" s="416" t="s">
        <v>936</v>
      </c>
      <c r="H2898" s="416" t="s">
        <v>2221</v>
      </c>
      <c r="I2898" s="417" t="s">
        <v>2222</v>
      </c>
      <c r="J2898" s="416" t="s">
        <v>2222</v>
      </c>
      <c r="K2898" s="418" t="s">
        <v>2226</v>
      </c>
      <c r="L2898" s="416" t="s">
        <v>469</v>
      </c>
      <c r="M2898" s="316" t="s">
        <v>2382</v>
      </c>
      <c r="N2898" s="316" t="s">
        <v>1156</v>
      </c>
      <c r="O2898" s="415" t="s">
        <v>2200</v>
      </c>
      <c r="P2898" s="318" t="s">
        <v>1156</v>
      </c>
      <c r="Q2898" s="293" t="s">
        <v>2201</v>
      </c>
      <c r="R2898" s="293">
        <v>1</v>
      </c>
      <c r="S2898" s="517">
        <v>104465.4</v>
      </c>
      <c r="T2898" s="520" t="e">
        <f>+[1]!Tabla46[[#This Row],[Precio Unitario]]*[1]!Tabla46[[#This Row],[Cantidad de Insumos]]</f>
        <v>#REF!</v>
      </c>
      <c r="U2898" s="414">
        <v>261901</v>
      </c>
      <c r="V2898" s="328" t="s">
        <v>926</v>
      </c>
      <c r="W2898" s="420"/>
    </row>
    <row r="2899" spans="2:23" ht="18.75" hidden="1" customHeight="1" x14ac:dyDescent="0.2">
      <c r="B2899" s="419" t="e">
        <f>IF(Tabla46[[#This Row],[Tipos de Acciones]]="","",CONCATENATE(Tabla46[[#This Row],[POA]],".",Tabla46[[#This Row],[SRS]],".",Tabla46[[#This Row],[AREA]],".",Tabla46[[#This Row],[TIPO]]))</f>
        <v>#REF!</v>
      </c>
      <c r="C2899" s="419" t="e">
        <f>IF(Tabla46[[#This Row],[Tipos de Acciones]]="","",'Formulario PPGR1'!#REF!)</f>
        <v>#REF!</v>
      </c>
      <c r="D2899" s="419" t="e">
        <f>IF(Tabla46[[#This Row],[Tipos de Acciones]]="","",'Formulario PPGR1'!#REF!)</f>
        <v>#REF!</v>
      </c>
      <c r="E2899" s="419" t="e">
        <f>IF(Tabla46[[#This Row],[Tipos de Acciones]]="","",'Formulario PPGR1'!#REF!)</f>
        <v>#REF!</v>
      </c>
      <c r="F2899" s="419" t="e">
        <f>IF(Tabla46[[#This Row],[Tipos de Acciones]]="","",'Formulario PPGR1'!#REF!)</f>
        <v>#REF!</v>
      </c>
      <c r="G2899" s="416" t="s">
        <v>936</v>
      </c>
      <c r="H2899" s="416" t="s">
        <v>2221</v>
      </c>
      <c r="I2899" s="417" t="s">
        <v>2227</v>
      </c>
      <c r="J2899" s="416" t="s">
        <v>2227</v>
      </c>
      <c r="K2899" s="418" t="s">
        <v>2228</v>
      </c>
      <c r="L2899" s="416" t="s">
        <v>469</v>
      </c>
      <c r="M2899" s="316" t="s">
        <v>2382</v>
      </c>
      <c r="N2899" s="316" t="s">
        <v>1156</v>
      </c>
      <c r="O2899" s="415" t="s">
        <v>2200</v>
      </c>
      <c r="P2899" s="318" t="s">
        <v>1156</v>
      </c>
      <c r="Q2899" s="293" t="s">
        <v>2201</v>
      </c>
      <c r="R2899" s="293">
        <v>1</v>
      </c>
      <c r="S2899" s="517">
        <v>12836.04</v>
      </c>
      <c r="T2899" s="520" t="e">
        <f>+[1]!Tabla46[[#This Row],[Precio Unitario]]*[1]!Tabla46[[#This Row],[Cantidad de Insumos]]</f>
        <v>#REF!</v>
      </c>
      <c r="U2899" s="414">
        <v>239301</v>
      </c>
      <c r="V2899" s="328" t="s">
        <v>926</v>
      </c>
      <c r="W2899" s="420"/>
    </row>
    <row r="2900" spans="2:23" ht="18.75" customHeight="1" x14ac:dyDescent="0.2">
      <c r="B2900" s="419" t="e">
        <f>IF(Tabla46[[#This Row],[Tipos de Acciones]]="","",CONCATENATE(Tabla46[[#This Row],[POA]],".",Tabla46[[#This Row],[SRS]],".",Tabla46[[#This Row],[AREA]],".",Tabla46[[#This Row],[TIPO]]))</f>
        <v>#REF!</v>
      </c>
      <c r="C2900" s="419" t="e">
        <f>IF(Tabla46[[#This Row],[Tipos de Acciones]]="","",'Formulario PPGR1'!#REF!)</f>
        <v>#REF!</v>
      </c>
      <c r="D2900" s="419" t="e">
        <f>IF(Tabla46[[#This Row],[Tipos de Acciones]]="","",'Formulario PPGR1'!#REF!)</f>
        <v>#REF!</v>
      </c>
      <c r="E2900" s="419" t="e">
        <f>IF(Tabla46[[#This Row],[Tipos de Acciones]]="","",'Formulario PPGR1'!#REF!)</f>
        <v>#REF!</v>
      </c>
      <c r="F2900" s="419" t="e">
        <f>IF(Tabla46[[#This Row],[Tipos de Acciones]]="","",'Formulario PPGR1'!#REF!)</f>
        <v>#REF!</v>
      </c>
      <c r="G2900" s="416" t="s">
        <v>936</v>
      </c>
      <c r="H2900" s="416" t="s">
        <v>2221</v>
      </c>
      <c r="I2900" s="417" t="s">
        <v>2229</v>
      </c>
      <c r="J2900" s="416" t="s">
        <v>2229</v>
      </c>
      <c r="K2900" s="418" t="s">
        <v>2230</v>
      </c>
      <c r="L2900" s="416" t="s">
        <v>469</v>
      </c>
      <c r="M2900" s="316" t="s">
        <v>2382</v>
      </c>
      <c r="N2900" s="316" t="s">
        <v>1156</v>
      </c>
      <c r="O2900" s="415" t="s">
        <v>2200</v>
      </c>
      <c r="P2900" s="318" t="s">
        <v>1156</v>
      </c>
      <c r="Q2900" s="293" t="s">
        <v>2201</v>
      </c>
      <c r="R2900" s="293">
        <v>1</v>
      </c>
      <c r="S2900" s="517">
        <v>180000</v>
      </c>
      <c r="T2900" s="520" t="e">
        <f>+[1]!Tabla46[[#This Row],[Precio Unitario]]*[1]!Tabla46[[#This Row],[Cantidad de Insumos]]</f>
        <v>#REF!</v>
      </c>
      <c r="U2900" s="414">
        <v>263101</v>
      </c>
      <c r="V2900" s="328" t="s">
        <v>926</v>
      </c>
      <c r="W2900" s="420"/>
    </row>
    <row r="2901" spans="2:23" ht="18.75" hidden="1" customHeight="1" x14ac:dyDescent="0.2">
      <c r="B2901" s="419" t="e">
        <f>IF(Tabla46[[#This Row],[Tipos de Acciones]]="","",CONCATENATE(Tabla46[[#This Row],[POA]],".",Tabla46[[#This Row],[SRS]],".",Tabla46[[#This Row],[AREA]],".",Tabla46[[#This Row],[TIPO]]))</f>
        <v>#REF!</v>
      </c>
      <c r="C2901" s="419" t="e">
        <f>IF(Tabla46[[#This Row],[Tipos de Acciones]]="","",'Formulario PPGR1'!#REF!)</f>
        <v>#REF!</v>
      </c>
      <c r="D2901" s="419" t="e">
        <f>IF(Tabla46[[#This Row],[Tipos de Acciones]]="","",'Formulario PPGR1'!#REF!)</f>
        <v>#REF!</v>
      </c>
      <c r="E2901" s="419" t="e">
        <f>IF(Tabla46[[#This Row],[Tipos de Acciones]]="","",'Formulario PPGR1'!#REF!)</f>
        <v>#REF!</v>
      </c>
      <c r="F2901" s="419" t="e">
        <f>IF(Tabla46[[#This Row],[Tipos de Acciones]]="","",'Formulario PPGR1'!#REF!)</f>
        <v>#REF!</v>
      </c>
      <c r="G2901" s="416" t="s">
        <v>936</v>
      </c>
      <c r="H2901" s="416" t="s">
        <v>2221</v>
      </c>
      <c r="I2901" s="417" t="s">
        <v>2231</v>
      </c>
      <c r="J2901" s="416" t="s">
        <v>2231</v>
      </c>
      <c r="K2901" s="418" t="s">
        <v>2232</v>
      </c>
      <c r="L2901" s="416" t="s">
        <v>469</v>
      </c>
      <c r="M2901" s="316" t="s">
        <v>2382</v>
      </c>
      <c r="N2901" s="316" t="s">
        <v>1156</v>
      </c>
      <c r="O2901" s="415" t="s">
        <v>2200</v>
      </c>
      <c r="P2901" s="318" t="s">
        <v>1156</v>
      </c>
      <c r="Q2901" s="293" t="s">
        <v>2201</v>
      </c>
      <c r="R2901" s="293">
        <v>2</v>
      </c>
      <c r="S2901" s="517">
        <v>32099.97</v>
      </c>
      <c r="T2901" s="520" t="e">
        <f>+[1]!Tabla46[[#This Row],[Precio Unitario]]*[1]!Tabla46[[#This Row],[Cantidad de Insumos]]</f>
        <v>#REF!</v>
      </c>
      <c r="U2901" s="414">
        <v>239301</v>
      </c>
      <c r="V2901" s="328" t="s">
        <v>926</v>
      </c>
      <c r="W2901" s="420"/>
    </row>
    <row r="2902" spans="2:23" ht="18.75" hidden="1" customHeight="1" x14ac:dyDescent="0.2">
      <c r="B2902" s="419" t="e">
        <f>IF(Tabla46[[#This Row],[Tipos de Acciones]]="","",CONCATENATE(Tabla46[[#This Row],[POA]],".",Tabla46[[#This Row],[SRS]],".",Tabla46[[#This Row],[AREA]],".",Tabla46[[#This Row],[TIPO]]))</f>
        <v>#REF!</v>
      </c>
      <c r="C2902" s="419" t="e">
        <f>IF(Tabla46[[#This Row],[Tipos de Acciones]]="","",'Formulario PPGR1'!#REF!)</f>
        <v>#REF!</v>
      </c>
      <c r="D2902" s="419" t="e">
        <f>IF(Tabla46[[#This Row],[Tipos de Acciones]]="","",'Formulario PPGR1'!#REF!)</f>
        <v>#REF!</v>
      </c>
      <c r="E2902" s="419" t="e">
        <f>IF(Tabla46[[#This Row],[Tipos de Acciones]]="","",'Formulario PPGR1'!#REF!)</f>
        <v>#REF!</v>
      </c>
      <c r="F2902" s="419" t="e">
        <f>IF(Tabla46[[#This Row],[Tipos de Acciones]]="","",'Formulario PPGR1'!#REF!)</f>
        <v>#REF!</v>
      </c>
      <c r="G2902" s="416" t="s">
        <v>936</v>
      </c>
      <c r="H2902" s="416" t="s">
        <v>2206</v>
      </c>
      <c r="I2902" s="417" t="s">
        <v>2212</v>
      </c>
      <c r="J2902" s="416" t="s">
        <v>2212</v>
      </c>
      <c r="K2902" s="418" t="s">
        <v>2213</v>
      </c>
      <c r="L2902" s="416" t="s">
        <v>469</v>
      </c>
      <c r="M2902" s="316" t="s">
        <v>2383</v>
      </c>
      <c r="N2902" s="316" t="s">
        <v>1156</v>
      </c>
      <c r="O2902" s="415" t="s">
        <v>2200</v>
      </c>
      <c r="P2902" s="318" t="s">
        <v>1156</v>
      </c>
      <c r="Q2902" s="293" t="s">
        <v>2201</v>
      </c>
      <c r="R2902" s="293">
        <v>1</v>
      </c>
      <c r="S2902" s="517">
        <v>56050</v>
      </c>
      <c r="T2902" s="520" t="e">
        <f>+[1]!Tabla46[[#This Row],[Precio Unitario]]*[1]!Tabla46[[#This Row],[Cantidad de Insumos]]</f>
        <v>#REF!</v>
      </c>
      <c r="U2902" s="414">
        <v>261301</v>
      </c>
      <c r="V2902" s="328" t="s">
        <v>926</v>
      </c>
      <c r="W2902" s="420"/>
    </row>
    <row r="2903" spans="2:23" ht="18.75" hidden="1" customHeight="1" x14ac:dyDescent="0.2">
      <c r="B2903" s="419" t="e">
        <f>IF(Tabla46[[#This Row],[Tipos de Acciones]]="","",CONCATENATE(Tabla46[[#This Row],[POA]],".",Tabla46[[#This Row],[SRS]],".",Tabla46[[#This Row],[AREA]],".",Tabla46[[#This Row],[TIPO]]))</f>
        <v>#REF!</v>
      </c>
      <c r="C2903" s="419" t="e">
        <f>IF(Tabla46[[#This Row],[Tipos de Acciones]]="","",'Formulario PPGR1'!#REF!)</f>
        <v>#REF!</v>
      </c>
      <c r="D2903" s="419" t="e">
        <f>IF(Tabla46[[#This Row],[Tipos de Acciones]]="","",'Formulario PPGR1'!#REF!)</f>
        <v>#REF!</v>
      </c>
      <c r="E2903" s="419" t="e">
        <f>IF(Tabla46[[#This Row],[Tipos de Acciones]]="","",'Formulario PPGR1'!#REF!)</f>
        <v>#REF!</v>
      </c>
      <c r="F2903" s="419" t="e">
        <f>IF(Tabla46[[#This Row],[Tipos de Acciones]]="","",'Formulario PPGR1'!#REF!)</f>
        <v>#REF!</v>
      </c>
      <c r="G2903" s="416" t="s">
        <v>936</v>
      </c>
      <c r="H2903" s="416" t="s">
        <v>2221</v>
      </c>
      <c r="I2903" s="417" t="s">
        <v>2236</v>
      </c>
      <c r="J2903" s="416" t="s">
        <v>2236</v>
      </c>
      <c r="K2903" s="418" t="s">
        <v>2237</v>
      </c>
      <c r="L2903" s="416" t="s">
        <v>469</v>
      </c>
      <c r="M2903" s="316" t="s">
        <v>2383</v>
      </c>
      <c r="N2903" s="316" t="s">
        <v>1156</v>
      </c>
      <c r="O2903" s="415" t="s">
        <v>2200</v>
      </c>
      <c r="P2903" s="318" t="s">
        <v>1156</v>
      </c>
      <c r="Q2903" s="293" t="s">
        <v>2201</v>
      </c>
      <c r="R2903" s="293">
        <v>2</v>
      </c>
      <c r="S2903" s="517">
        <v>15733.33</v>
      </c>
      <c r="T2903" s="520" t="e">
        <f>+[1]!Tabla46[[#This Row],[Precio Unitario]]*[1]!Tabla46[[#This Row],[Cantidad de Insumos]]</f>
        <v>#REF!</v>
      </c>
      <c r="U2903" s="414">
        <v>239301</v>
      </c>
      <c r="V2903" s="328" t="s">
        <v>926</v>
      </c>
      <c r="W2903" s="420"/>
    </row>
    <row r="2904" spans="2:23" ht="18.75" hidden="1" customHeight="1" x14ac:dyDescent="0.2">
      <c r="B2904" s="419" t="e">
        <f>IF(Tabla46[[#This Row],[Tipos de Acciones]]="","",CONCATENATE(Tabla46[[#This Row],[POA]],".",Tabla46[[#This Row],[SRS]],".",Tabla46[[#This Row],[AREA]],".",Tabla46[[#This Row],[TIPO]]))</f>
        <v>#REF!</v>
      </c>
      <c r="C2904" s="419" t="e">
        <f>IF(Tabla46[[#This Row],[Tipos de Acciones]]="","",'Formulario PPGR1'!#REF!)</f>
        <v>#REF!</v>
      </c>
      <c r="D2904" s="419" t="e">
        <f>IF(Tabla46[[#This Row],[Tipos de Acciones]]="","",'Formulario PPGR1'!#REF!)</f>
        <v>#REF!</v>
      </c>
      <c r="E2904" s="419" t="e">
        <f>IF(Tabla46[[#This Row],[Tipos de Acciones]]="","",'Formulario PPGR1'!#REF!)</f>
        <v>#REF!</v>
      </c>
      <c r="F2904" s="419" t="e">
        <f>IF(Tabla46[[#This Row],[Tipos de Acciones]]="","",'Formulario PPGR1'!#REF!)</f>
        <v>#REF!</v>
      </c>
      <c r="G2904" s="416" t="s">
        <v>936</v>
      </c>
      <c r="H2904" s="416" t="s">
        <v>2221</v>
      </c>
      <c r="I2904" s="417" t="s">
        <v>2222</v>
      </c>
      <c r="J2904" s="416" t="s">
        <v>2222</v>
      </c>
      <c r="K2904" s="418" t="s">
        <v>2226</v>
      </c>
      <c r="L2904" s="416" t="s">
        <v>469</v>
      </c>
      <c r="M2904" s="316" t="s">
        <v>2383</v>
      </c>
      <c r="N2904" s="316" t="s">
        <v>1156</v>
      </c>
      <c r="O2904" s="415" t="s">
        <v>2200</v>
      </c>
      <c r="P2904" s="318" t="s">
        <v>1156</v>
      </c>
      <c r="Q2904" s="293" t="s">
        <v>2201</v>
      </c>
      <c r="R2904" s="293">
        <v>1</v>
      </c>
      <c r="S2904" s="517">
        <v>104465.4</v>
      </c>
      <c r="T2904" s="520" t="e">
        <f>+[1]!Tabla46[[#This Row],[Precio Unitario]]*[1]!Tabla46[[#This Row],[Cantidad de Insumos]]</f>
        <v>#REF!</v>
      </c>
      <c r="U2904" s="414">
        <v>261901</v>
      </c>
      <c r="V2904" s="328" t="s">
        <v>926</v>
      </c>
      <c r="W2904" s="420"/>
    </row>
    <row r="2905" spans="2:23" ht="18.75" hidden="1" customHeight="1" x14ac:dyDescent="0.2">
      <c r="B2905" s="419" t="e">
        <f>IF(Tabla46[[#This Row],[Tipos de Acciones]]="","",CONCATENATE(Tabla46[[#This Row],[POA]],".",Tabla46[[#This Row],[SRS]],".",Tabla46[[#This Row],[AREA]],".",Tabla46[[#This Row],[TIPO]]))</f>
        <v>#REF!</v>
      </c>
      <c r="C2905" s="419" t="e">
        <f>IF(Tabla46[[#This Row],[Tipos de Acciones]]="","",'Formulario PPGR1'!#REF!)</f>
        <v>#REF!</v>
      </c>
      <c r="D2905" s="419" t="e">
        <f>IF(Tabla46[[#This Row],[Tipos de Acciones]]="","",'Formulario PPGR1'!#REF!)</f>
        <v>#REF!</v>
      </c>
      <c r="E2905" s="419" t="e">
        <f>IF(Tabla46[[#This Row],[Tipos de Acciones]]="","",'Formulario PPGR1'!#REF!)</f>
        <v>#REF!</v>
      </c>
      <c r="F2905" s="419" t="e">
        <f>IF(Tabla46[[#This Row],[Tipos de Acciones]]="","",'Formulario PPGR1'!#REF!)</f>
        <v>#REF!</v>
      </c>
      <c r="G2905" s="416" t="s">
        <v>936</v>
      </c>
      <c r="H2905" s="416" t="s">
        <v>2218</v>
      </c>
      <c r="I2905" s="417" t="s">
        <v>2219</v>
      </c>
      <c r="J2905" s="416" t="s">
        <v>2219</v>
      </c>
      <c r="K2905" s="418" t="s">
        <v>2220</v>
      </c>
      <c r="L2905" s="416" t="s">
        <v>469</v>
      </c>
      <c r="M2905" s="316" t="s">
        <v>2383</v>
      </c>
      <c r="N2905" s="316" t="s">
        <v>1156</v>
      </c>
      <c r="O2905" s="415" t="s">
        <v>2200</v>
      </c>
      <c r="P2905" s="318" t="s">
        <v>1156</v>
      </c>
      <c r="Q2905" s="293" t="s">
        <v>2201</v>
      </c>
      <c r="R2905" s="293">
        <v>2</v>
      </c>
      <c r="S2905" s="517">
        <v>8600</v>
      </c>
      <c r="T2905" s="520" t="e">
        <f>+[1]!Tabla46[[#This Row],[Precio Unitario]]*[1]!Tabla46[[#This Row],[Cantidad de Insumos]]</f>
        <v>#REF!</v>
      </c>
      <c r="U2905" s="414">
        <v>239601</v>
      </c>
      <c r="V2905" s="328" t="s">
        <v>926</v>
      </c>
      <c r="W2905" s="420"/>
    </row>
    <row r="2906" spans="2:23" ht="18.75" hidden="1" customHeight="1" x14ac:dyDescent="0.2">
      <c r="B2906" s="419" t="e">
        <f>IF(Tabla46[[#This Row],[Tipos de Acciones]]="","",CONCATENATE(Tabla46[[#This Row],[POA]],".",Tabla46[[#This Row],[SRS]],".",Tabla46[[#This Row],[AREA]],".",Tabla46[[#This Row],[TIPO]]))</f>
        <v>#REF!</v>
      </c>
      <c r="C2906" s="419" t="e">
        <f>IF(Tabla46[[#This Row],[Tipos de Acciones]]="","",'Formulario PPGR1'!#REF!)</f>
        <v>#REF!</v>
      </c>
      <c r="D2906" s="419" t="e">
        <f>IF(Tabla46[[#This Row],[Tipos de Acciones]]="","",'Formulario PPGR1'!#REF!)</f>
        <v>#REF!</v>
      </c>
      <c r="E2906" s="419" t="e">
        <f>IF(Tabla46[[#This Row],[Tipos de Acciones]]="","",'Formulario PPGR1'!#REF!)</f>
        <v>#REF!</v>
      </c>
      <c r="F2906" s="419" t="e">
        <f>IF(Tabla46[[#This Row],[Tipos de Acciones]]="","",'Formulario PPGR1'!#REF!)</f>
        <v>#REF!</v>
      </c>
      <c r="G2906" s="416" t="s">
        <v>936</v>
      </c>
      <c r="H2906" s="416" t="s">
        <v>2221</v>
      </c>
      <c r="I2906" s="417" t="s">
        <v>2222</v>
      </c>
      <c r="J2906" s="416" t="s">
        <v>2222</v>
      </c>
      <c r="K2906" s="418" t="s">
        <v>2223</v>
      </c>
      <c r="L2906" s="416" t="s">
        <v>469</v>
      </c>
      <c r="M2906" s="316" t="s">
        <v>2383</v>
      </c>
      <c r="N2906" s="316" t="s">
        <v>1156</v>
      </c>
      <c r="O2906" s="415" t="s">
        <v>2200</v>
      </c>
      <c r="P2906" s="318" t="s">
        <v>1156</v>
      </c>
      <c r="Q2906" s="293" t="s">
        <v>2201</v>
      </c>
      <c r="R2906" s="293">
        <v>2</v>
      </c>
      <c r="S2906" s="517">
        <v>43660</v>
      </c>
      <c r="T2906" s="520" t="e">
        <f>+[1]!Tabla46[[#This Row],[Precio Unitario]]*[1]!Tabla46[[#This Row],[Cantidad de Insumos]]</f>
        <v>#REF!</v>
      </c>
      <c r="U2906" s="414">
        <v>261901</v>
      </c>
      <c r="V2906" s="328" t="s">
        <v>926</v>
      </c>
      <c r="W2906" s="420"/>
    </row>
    <row r="2907" spans="2:23" ht="18.75" hidden="1" customHeight="1" x14ac:dyDescent="0.2">
      <c r="B2907" s="419" t="e">
        <f>IF(Tabla46[[#This Row],[Tipos de Acciones]]="","",CONCATENATE(Tabla46[[#This Row],[POA]],".",Tabla46[[#This Row],[SRS]],".",Tabla46[[#This Row],[AREA]],".",Tabla46[[#This Row],[TIPO]]))</f>
        <v>#REF!</v>
      </c>
      <c r="C2907" s="419" t="e">
        <f>IF(Tabla46[[#This Row],[Tipos de Acciones]]="","",'Formulario PPGR1'!#REF!)</f>
        <v>#REF!</v>
      </c>
      <c r="D2907" s="419" t="e">
        <f>IF(Tabla46[[#This Row],[Tipos de Acciones]]="","",'Formulario PPGR1'!#REF!)</f>
        <v>#REF!</v>
      </c>
      <c r="E2907" s="419" t="e">
        <f>IF(Tabla46[[#This Row],[Tipos de Acciones]]="","",'Formulario PPGR1'!#REF!)</f>
        <v>#REF!</v>
      </c>
      <c r="F2907" s="419" t="e">
        <f>IF(Tabla46[[#This Row],[Tipos de Acciones]]="","",'Formulario PPGR1'!#REF!)</f>
        <v>#REF!</v>
      </c>
      <c r="G2907" s="416" t="s">
        <v>936</v>
      </c>
      <c r="H2907" s="416" t="s">
        <v>2221</v>
      </c>
      <c r="I2907" s="417" t="s">
        <v>2224</v>
      </c>
      <c r="J2907" s="416" t="s">
        <v>2224</v>
      </c>
      <c r="K2907" s="418" t="s">
        <v>2225</v>
      </c>
      <c r="L2907" s="416" t="s">
        <v>469</v>
      </c>
      <c r="M2907" s="316" t="s">
        <v>2383</v>
      </c>
      <c r="N2907" s="316" t="s">
        <v>1156</v>
      </c>
      <c r="O2907" s="415" t="s">
        <v>2200</v>
      </c>
      <c r="P2907" s="318" t="s">
        <v>1156</v>
      </c>
      <c r="Q2907" s="293" t="s">
        <v>2201</v>
      </c>
      <c r="R2907" s="293">
        <v>1</v>
      </c>
      <c r="S2907" s="517">
        <v>44333.33</v>
      </c>
      <c r="T2907" s="520" t="e">
        <f>+[1]!Tabla46[[#This Row],[Precio Unitario]]*[1]!Tabla46[[#This Row],[Cantidad de Insumos]]</f>
        <v>#REF!</v>
      </c>
      <c r="U2907" s="414">
        <v>239301</v>
      </c>
      <c r="V2907" s="328" t="s">
        <v>926</v>
      </c>
      <c r="W2907" s="420"/>
    </row>
    <row r="2908" spans="2:23" ht="18.75" hidden="1" customHeight="1" x14ac:dyDescent="0.2">
      <c r="B2908" s="419" t="e">
        <f>IF(Tabla46[[#This Row],[Tipos de Acciones]]="","",CONCATENATE(Tabla46[[#This Row],[POA]],".",Tabla46[[#This Row],[SRS]],".",Tabla46[[#This Row],[AREA]],".",Tabla46[[#This Row],[TIPO]]))</f>
        <v>#REF!</v>
      </c>
      <c r="C2908" s="419" t="e">
        <f>IF(Tabla46[[#This Row],[Tipos de Acciones]]="","",'Formulario PPGR1'!#REF!)</f>
        <v>#REF!</v>
      </c>
      <c r="D2908" s="419" t="e">
        <f>IF(Tabla46[[#This Row],[Tipos de Acciones]]="","",'Formulario PPGR1'!#REF!)</f>
        <v>#REF!</v>
      </c>
      <c r="E2908" s="419" t="e">
        <f>IF(Tabla46[[#This Row],[Tipos de Acciones]]="","",'Formulario PPGR1'!#REF!)</f>
        <v>#REF!</v>
      </c>
      <c r="F2908" s="419" t="e">
        <f>IF(Tabla46[[#This Row],[Tipos de Acciones]]="","",'Formulario PPGR1'!#REF!)</f>
        <v>#REF!</v>
      </c>
      <c r="G2908" s="416" t="s">
        <v>936</v>
      </c>
      <c r="H2908" s="416" t="s">
        <v>2221</v>
      </c>
      <c r="I2908" s="417" t="s">
        <v>2231</v>
      </c>
      <c r="J2908" s="416" t="s">
        <v>2231</v>
      </c>
      <c r="K2908" s="418" t="s">
        <v>2232</v>
      </c>
      <c r="L2908" s="416" t="s">
        <v>469</v>
      </c>
      <c r="M2908" s="316" t="s">
        <v>2383</v>
      </c>
      <c r="N2908" s="316" t="s">
        <v>1156</v>
      </c>
      <c r="O2908" s="415" t="s">
        <v>2200</v>
      </c>
      <c r="P2908" s="318" t="s">
        <v>1156</v>
      </c>
      <c r="Q2908" s="293" t="s">
        <v>2201</v>
      </c>
      <c r="R2908" s="293">
        <v>2</v>
      </c>
      <c r="S2908" s="517">
        <v>32099.97</v>
      </c>
      <c r="T2908" s="520" t="e">
        <f>+[1]!Tabla46[[#This Row],[Precio Unitario]]*[1]!Tabla46[[#This Row],[Cantidad de Insumos]]</f>
        <v>#REF!</v>
      </c>
      <c r="U2908" s="414">
        <v>239301</v>
      </c>
      <c r="V2908" s="328" t="s">
        <v>926</v>
      </c>
      <c r="W2908" s="420"/>
    </row>
    <row r="2909" spans="2:23" ht="18.75" hidden="1" customHeight="1" x14ac:dyDescent="0.2">
      <c r="B2909" s="419" t="e">
        <f>IF(Tabla46[[#This Row],[Tipos de Acciones]]="","",CONCATENATE(Tabla46[[#This Row],[POA]],".",Tabla46[[#This Row],[SRS]],".",Tabla46[[#This Row],[AREA]],".",Tabla46[[#This Row],[TIPO]]))</f>
        <v>#REF!</v>
      </c>
      <c r="C2909" s="419" t="e">
        <f>IF(Tabla46[[#This Row],[Tipos de Acciones]]="","",'Formulario PPGR1'!#REF!)</f>
        <v>#REF!</v>
      </c>
      <c r="D2909" s="419" t="e">
        <f>IF(Tabla46[[#This Row],[Tipos de Acciones]]="","",'Formulario PPGR1'!#REF!)</f>
        <v>#REF!</v>
      </c>
      <c r="E2909" s="419" t="e">
        <f>IF(Tabla46[[#This Row],[Tipos de Acciones]]="","",'Formulario PPGR1'!#REF!)</f>
        <v>#REF!</v>
      </c>
      <c r="F2909" s="419" t="e">
        <f>IF(Tabla46[[#This Row],[Tipos de Acciones]]="","",'Formulario PPGR1'!#REF!)</f>
        <v>#REF!</v>
      </c>
      <c r="G2909" s="416" t="s">
        <v>936</v>
      </c>
      <c r="H2909" s="416" t="s">
        <v>2221</v>
      </c>
      <c r="I2909" s="417" t="s">
        <v>2233</v>
      </c>
      <c r="J2909" s="416" t="s">
        <v>2234</v>
      </c>
      <c r="K2909" s="418" t="s">
        <v>2235</v>
      </c>
      <c r="L2909" s="416" t="s">
        <v>469</v>
      </c>
      <c r="M2909" s="316" t="s">
        <v>2383</v>
      </c>
      <c r="N2909" s="316" t="s">
        <v>1156</v>
      </c>
      <c r="O2909" s="415" t="s">
        <v>2200</v>
      </c>
      <c r="P2909" s="318" t="s">
        <v>1156</v>
      </c>
      <c r="Q2909" s="293" t="s">
        <v>2201</v>
      </c>
      <c r="R2909" s="293">
        <v>1</v>
      </c>
      <c r="S2909" s="517">
        <v>8270</v>
      </c>
      <c r="T2909" s="520" t="e">
        <f>+[1]!Tabla46[[#This Row],[Precio Unitario]]*[1]!Tabla46[[#This Row],[Cantidad de Insumos]]</f>
        <v>#REF!</v>
      </c>
      <c r="U2909" s="414">
        <v>239301</v>
      </c>
      <c r="V2909" s="328" t="s">
        <v>926</v>
      </c>
      <c r="W2909" s="420"/>
    </row>
    <row r="2910" spans="2:23" ht="18.75" hidden="1" customHeight="1" x14ac:dyDescent="0.2">
      <c r="B2910" s="419" t="e">
        <f>IF(Tabla46[[#This Row],[Tipos de Acciones]]="","",CONCATENATE(Tabla46[[#This Row],[POA]],".",Tabla46[[#This Row],[SRS]],".",Tabla46[[#This Row],[AREA]],".",Tabla46[[#This Row],[TIPO]]))</f>
        <v>#REF!</v>
      </c>
      <c r="C2910" s="419" t="e">
        <f>IF(Tabla46[[#This Row],[Tipos de Acciones]]="","",'Formulario PPGR1'!#REF!)</f>
        <v>#REF!</v>
      </c>
      <c r="D2910" s="419" t="e">
        <f>IF(Tabla46[[#This Row],[Tipos de Acciones]]="","",'Formulario PPGR1'!#REF!)</f>
        <v>#REF!</v>
      </c>
      <c r="E2910" s="419" t="e">
        <f>IF(Tabla46[[#This Row],[Tipos de Acciones]]="","",'Formulario PPGR1'!#REF!)</f>
        <v>#REF!</v>
      </c>
      <c r="F2910" s="419" t="e">
        <f>IF(Tabla46[[#This Row],[Tipos de Acciones]]="","",'Formulario PPGR1'!#REF!)</f>
        <v>#REF!</v>
      </c>
      <c r="G2910" s="416" t="s">
        <v>936</v>
      </c>
      <c r="H2910" s="416" t="s">
        <v>2221</v>
      </c>
      <c r="I2910" s="417" t="s">
        <v>2241</v>
      </c>
      <c r="J2910" s="416" t="s">
        <v>2241</v>
      </c>
      <c r="K2910" s="418" t="s">
        <v>2242</v>
      </c>
      <c r="L2910" s="416" t="s">
        <v>469</v>
      </c>
      <c r="M2910" s="316" t="s">
        <v>2383</v>
      </c>
      <c r="N2910" s="316" t="s">
        <v>1156</v>
      </c>
      <c r="O2910" s="415" t="s">
        <v>2200</v>
      </c>
      <c r="P2910" s="318" t="s">
        <v>1156</v>
      </c>
      <c r="Q2910" s="293" t="s">
        <v>2201</v>
      </c>
      <c r="R2910" s="293">
        <v>2</v>
      </c>
      <c r="S2910" s="517">
        <v>980</v>
      </c>
      <c r="T2910" s="520" t="e">
        <f>+[1]!Tabla46[[#This Row],[Precio Unitario]]*[1]!Tabla46[[#This Row],[Cantidad de Insumos]]</f>
        <v>#REF!</v>
      </c>
      <c r="U2910" s="414">
        <v>239301</v>
      </c>
      <c r="V2910" s="328" t="s">
        <v>926</v>
      </c>
      <c r="W2910" s="420"/>
    </row>
    <row r="2911" spans="2:23" ht="18.75" hidden="1" customHeight="1" x14ac:dyDescent="0.2">
      <c r="B2911" s="419" t="e">
        <f>IF(Tabla46[[#This Row],[Tipos de Acciones]]="","",CONCATENATE(Tabla46[[#This Row],[POA]],".",Tabla46[[#This Row],[SRS]],".",Tabla46[[#This Row],[AREA]],".",Tabla46[[#This Row],[TIPO]]))</f>
        <v>#REF!</v>
      </c>
      <c r="C2911" s="419" t="e">
        <f>IF(Tabla46[[#This Row],[Tipos de Acciones]]="","",'Formulario PPGR1'!#REF!)</f>
        <v>#REF!</v>
      </c>
      <c r="D2911" s="419" t="e">
        <f>IF(Tabla46[[#This Row],[Tipos de Acciones]]="","",'Formulario PPGR1'!#REF!)</f>
        <v>#REF!</v>
      </c>
      <c r="E2911" s="419" t="e">
        <f>IF(Tabla46[[#This Row],[Tipos de Acciones]]="","",'Formulario PPGR1'!#REF!)</f>
        <v>#REF!</v>
      </c>
      <c r="F2911" s="419" t="e">
        <f>IF(Tabla46[[#This Row],[Tipos de Acciones]]="","",'Formulario PPGR1'!#REF!)</f>
        <v>#REF!</v>
      </c>
      <c r="G2911" s="416" t="s">
        <v>936</v>
      </c>
      <c r="H2911" s="416" t="s">
        <v>2221</v>
      </c>
      <c r="I2911" s="417" t="s">
        <v>2241</v>
      </c>
      <c r="J2911" s="416" t="s">
        <v>2241</v>
      </c>
      <c r="K2911" s="418" t="s">
        <v>2243</v>
      </c>
      <c r="L2911" s="416" t="s">
        <v>469</v>
      </c>
      <c r="M2911" s="316" t="s">
        <v>2383</v>
      </c>
      <c r="N2911" s="316" t="s">
        <v>1156</v>
      </c>
      <c r="O2911" s="415" t="s">
        <v>2200</v>
      </c>
      <c r="P2911" s="318" t="s">
        <v>1156</v>
      </c>
      <c r="Q2911" s="293" t="s">
        <v>2201</v>
      </c>
      <c r="R2911" s="293">
        <v>2</v>
      </c>
      <c r="S2911" s="517">
        <v>3520</v>
      </c>
      <c r="T2911" s="520" t="e">
        <f>+[1]!Tabla46[[#This Row],[Precio Unitario]]*[1]!Tabla46[[#This Row],[Cantidad de Insumos]]</f>
        <v>#REF!</v>
      </c>
      <c r="U2911" s="414">
        <v>239301</v>
      </c>
      <c r="V2911" s="328" t="s">
        <v>926</v>
      </c>
      <c r="W2911" s="420"/>
    </row>
    <row r="2912" spans="2:23" ht="18.75" hidden="1" customHeight="1" x14ac:dyDescent="0.2">
      <c r="B2912" s="419" t="e">
        <f>IF(Tabla46[[#This Row],[Tipos de Acciones]]="","",CONCATENATE(Tabla46[[#This Row],[POA]],".",Tabla46[[#This Row],[SRS]],".",Tabla46[[#This Row],[AREA]],".",Tabla46[[#This Row],[TIPO]]))</f>
        <v>#REF!</v>
      </c>
      <c r="C2912" s="419" t="e">
        <f>IF(Tabla46[[#This Row],[Tipos de Acciones]]="","",'Formulario PPGR1'!#REF!)</f>
        <v>#REF!</v>
      </c>
      <c r="D2912" s="419" t="e">
        <f>IF(Tabla46[[#This Row],[Tipos de Acciones]]="","",'Formulario PPGR1'!#REF!)</f>
        <v>#REF!</v>
      </c>
      <c r="E2912" s="419" t="e">
        <f>IF(Tabla46[[#This Row],[Tipos de Acciones]]="","",'Formulario PPGR1'!#REF!)</f>
        <v>#REF!</v>
      </c>
      <c r="F2912" s="419" t="e">
        <f>IF(Tabla46[[#This Row],[Tipos de Acciones]]="","",'Formulario PPGR1'!#REF!)</f>
        <v>#REF!</v>
      </c>
      <c r="G2912" s="416" t="s">
        <v>936</v>
      </c>
      <c r="H2912" s="416" t="s">
        <v>2221</v>
      </c>
      <c r="I2912" s="417" t="s">
        <v>2236</v>
      </c>
      <c r="J2912" s="416" t="s">
        <v>2236</v>
      </c>
      <c r="K2912" s="418" t="s">
        <v>2239</v>
      </c>
      <c r="L2912" s="416" t="s">
        <v>469</v>
      </c>
      <c r="M2912" s="316" t="s">
        <v>2383</v>
      </c>
      <c r="N2912" s="316" t="s">
        <v>1156</v>
      </c>
      <c r="O2912" s="415" t="s">
        <v>2200</v>
      </c>
      <c r="P2912" s="318" t="s">
        <v>1156</v>
      </c>
      <c r="Q2912" s="293" t="s">
        <v>2201</v>
      </c>
      <c r="R2912" s="293">
        <v>2</v>
      </c>
      <c r="S2912" s="517">
        <v>15733.33</v>
      </c>
      <c r="T2912" s="520" t="e">
        <f>+[1]!Tabla46[[#This Row],[Precio Unitario]]*[1]!Tabla46[[#This Row],[Cantidad de Insumos]]</f>
        <v>#REF!</v>
      </c>
      <c r="U2912" s="414">
        <v>239301</v>
      </c>
      <c r="V2912" s="328" t="s">
        <v>926</v>
      </c>
      <c r="W2912" s="420"/>
    </row>
    <row r="2913" spans="2:23" ht="18.75" hidden="1" customHeight="1" x14ac:dyDescent="0.2">
      <c r="B2913" s="419" t="e">
        <f>IF(Tabla46[[#This Row],[Tipos de Acciones]]="","",CONCATENATE(Tabla46[[#This Row],[POA]],".",Tabla46[[#This Row],[SRS]],".",Tabla46[[#This Row],[AREA]],".",Tabla46[[#This Row],[TIPO]]))</f>
        <v>#REF!</v>
      </c>
      <c r="C2913" s="419" t="e">
        <f>IF(Tabla46[[#This Row],[Tipos de Acciones]]="","",'Formulario PPGR1'!#REF!)</f>
        <v>#REF!</v>
      </c>
      <c r="D2913" s="419" t="e">
        <f>IF(Tabla46[[#This Row],[Tipos de Acciones]]="","",'Formulario PPGR1'!#REF!)</f>
        <v>#REF!</v>
      </c>
      <c r="E2913" s="419" t="e">
        <f>IF(Tabla46[[#This Row],[Tipos de Acciones]]="","",'Formulario PPGR1'!#REF!)</f>
        <v>#REF!</v>
      </c>
      <c r="F2913" s="419" t="e">
        <f>IF(Tabla46[[#This Row],[Tipos de Acciones]]="","",'Formulario PPGR1'!#REF!)</f>
        <v>#REF!</v>
      </c>
      <c r="G2913" s="416" t="s">
        <v>936</v>
      </c>
      <c r="H2913" s="416" t="s">
        <v>2221</v>
      </c>
      <c r="I2913" s="417" t="s">
        <v>2236</v>
      </c>
      <c r="J2913" s="416" t="s">
        <v>2236</v>
      </c>
      <c r="K2913" s="418" t="s">
        <v>2240</v>
      </c>
      <c r="L2913" s="416" t="s">
        <v>469</v>
      </c>
      <c r="M2913" s="316" t="s">
        <v>2383</v>
      </c>
      <c r="N2913" s="316" t="s">
        <v>1156</v>
      </c>
      <c r="O2913" s="415" t="s">
        <v>2200</v>
      </c>
      <c r="P2913" s="318" t="s">
        <v>1156</v>
      </c>
      <c r="Q2913" s="293" t="s">
        <v>2201</v>
      </c>
      <c r="R2913" s="293">
        <v>2</v>
      </c>
      <c r="S2913" s="517">
        <v>4500</v>
      </c>
      <c r="T2913" s="520" t="e">
        <f>+[1]!Tabla46[[#This Row],[Precio Unitario]]*[1]!Tabla46[[#This Row],[Cantidad de Insumos]]</f>
        <v>#REF!</v>
      </c>
      <c r="U2913" s="414">
        <v>239301</v>
      </c>
      <c r="V2913" s="328" t="s">
        <v>926</v>
      </c>
      <c r="W2913" s="420"/>
    </row>
    <row r="2914" spans="2:23" ht="18.75" hidden="1" customHeight="1" x14ac:dyDescent="0.2">
      <c r="B2914" s="419" t="e">
        <f>IF(Tabla46[[#This Row],[Tipos de Acciones]]="","",CONCATENATE(Tabla46[[#This Row],[POA]],".",Tabla46[[#This Row],[SRS]],".",Tabla46[[#This Row],[AREA]],".",Tabla46[[#This Row],[TIPO]]))</f>
        <v>#REF!</v>
      </c>
      <c r="C2914" s="419" t="e">
        <f>IF(Tabla46[[#This Row],[Tipos de Acciones]]="","",'Formulario PPGR1'!#REF!)</f>
        <v>#REF!</v>
      </c>
      <c r="D2914" s="419" t="e">
        <f>IF(Tabla46[[#This Row],[Tipos de Acciones]]="","",'Formulario PPGR1'!#REF!)</f>
        <v>#REF!</v>
      </c>
      <c r="E2914" s="419" t="e">
        <f>IF(Tabla46[[#This Row],[Tipos de Acciones]]="","",'Formulario PPGR1'!#REF!)</f>
        <v>#REF!</v>
      </c>
      <c r="F2914" s="419" t="e">
        <f>IF(Tabla46[[#This Row],[Tipos de Acciones]]="","",'Formulario PPGR1'!#REF!)</f>
        <v>#REF!</v>
      </c>
      <c r="G2914" s="416" t="s">
        <v>936</v>
      </c>
      <c r="H2914" s="416" t="s">
        <v>2209</v>
      </c>
      <c r="I2914" s="417" t="s">
        <v>2200</v>
      </c>
      <c r="J2914" s="416" t="s">
        <v>2248</v>
      </c>
      <c r="K2914" s="418" t="s">
        <v>2248</v>
      </c>
      <c r="L2914" s="416" t="s">
        <v>469</v>
      </c>
      <c r="M2914" s="316" t="s">
        <v>2383</v>
      </c>
      <c r="N2914" s="316" t="s">
        <v>1156</v>
      </c>
      <c r="O2914" s="415" t="s">
        <v>2200</v>
      </c>
      <c r="P2914" s="318" t="s">
        <v>1156</v>
      </c>
      <c r="Q2914" s="293" t="s">
        <v>2201</v>
      </c>
      <c r="R2914" s="293">
        <v>1</v>
      </c>
      <c r="S2914" s="517">
        <v>30000</v>
      </c>
      <c r="T2914" s="520" t="e">
        <f>+[1]!Tabla46[[#This Row],[Precio Unitario]]*[1]!Tabla46[[#This Row],[Cantidad de Insumos]]</f>
        <v>#REF!</v>
      </c>
      <c r="U2914" s="414">
        <v>265801</v>
      </c>
      <c r="V2914" s="328" t="s">
        <v>926</v>
      </c>
      <c r="W2914" s="420"/>
    </row>
    <row r="2915" spans="2:23" ht="18.75" hidden="1" customHeight="1" x14ac:dyDescent="0.2">
      <c r="B2915" s="419" t="e">
        <f>IF(Tabla46[[#This Row],[Tipos de Acciones]]="","",CONCATENATE(Tabla46[[#This Row],[POA]],".",Tabla46[[#This Row],[SRS]],".",Tabla46[[#This Row],[AREA]],".",Tabla46[[#This Row],[TIPO]]))</f>
        <v>#REF!</v>
      </c>
      <c r="C2915" s="419" t="e">
        <f>IF(Tabla46[[#This Row],[Tipos de Acciones]]="","",'Formulario PPGR1'!#REF!)</f>
        <v>#REF!</v>
      </c>
      <c r="D2915" s="419" t="e">
        <f>IF(Tabla46[[#This Row],[Tipos de Acciones]]="","",'Formulario PPGR1'!#REF!)</f>
        <v>#REF!</v>
      </c>
      <c r="E2915" s="419" t="e">
        <f>IF(Tabla46[[#This Row],[Tipos de Acciones]]="","",'Formulario PPGR1'!#REF!)</f>
        <v>#REF!</v>
      </c>
      <c r="F2915" s="419" t="e">
        <f>IF(Tabla46[[#This Row],[Tipos de Acciones]]="","",'Formulario PPGR1'!#REF!)</f>
        <v>#REF!</v>
      </c>
      <c r="G2915" s="416" t="s">
        <v>934</v>
      </c>
      <c r="H2915" s="416" t="s">
        <v>2209</v>
      </c>
      <c r="I2915" s="417" t="s">
        <v>2200</v>
      </c>
      <c r="J2915" s="416" t="s">
        <v>2248</v>
      </c>
      <c r="K2915" s="418" t="s">
        <v>2248</v>
      </c>
      <c r="L2915" s="416" t="s">
        <v>469</v>
      </c>
      <c r="M2915" s="316" t="s">
        <v>2383</v>
      </c>
      <c r="N2915" s="316" t="s">
        <v>1156</v>
      </c>
      <c r="O2915" s="415" t="s">
        <v>2200</v>
      </c>
      <c r="P2915" s="318" t="s">
        <v>1156</v>
      </c>
      <c r="Q2915" s="293" t="s">
        <v>2201</v>
      </c>
      <c r="R2915" s="293">
        <v>3</v>
      </c>
      <c r="S2915" s="517">
        <v>5000</v>
      </c>
      <c r="T2915" s="520" t="e">
        <f>+[1]!Tabla46[[#This Row],[Precio Unitario]]*[1]!Tabla46[[#This Row],[Cantidad de Insumos]]</f>
        <v>#REF!</v>
      </c>
      <c r="U2915" s="414">
        <v>265801</v>
      </c>
      <c r="V2915" s="328" t="s">
        <v>926</v>
      </c>
      <c r="W2915" s="420"/>
    </row>
    <row r="2916" spans="2:23" ht="18.75" hidden="1" customHeight="1" x14ac:dyDescent="0.2">
      <c r="B2916" s="419" t="e">
        <f>IF(Tabla46[[#This Row],[Tipos de Acciones]]="","",CONCATENATE(Tabla46[[#This Row],[POA]],".",Tabla46[[#This Row],[SRS]],".",Tabla46[[#This Row],[AREA]],".",Tabla46[[#This Row],[TIPO]]))</f>
        <v>#REF!</v>
      </c>
      <c r="C2916" s="419" t="e">
        <f>IF(Tabla46[[#This Row],[Tipos de Acciones]]="","",'Formulario PPGR1'!#REF!)</f>
        <v>#REF!</v>
      </c>
      <c r="D2916" s="419" t="e">
        <f>IF(Tabla46[[#This Row],[Tipos de Acciones]]="","",'Formulario PPGR1'!#REF!)</f>
        <v>#REF!</v>
      </c>
      <c r="E2916" s="419" t="e">
        <f>IF(Tabla46[[#This Row],[Tipos de Acciones]]="","",'Formulario PPGR1'!#REF!)</f>
        <v>#REF!</v>
      </c>
      <c r="F2916" s="419" t="e">
        <f>IF(Tabla46[[#This Row],[Tipos de Acciones]]="","",'Formulario PPGR1'!#REF!)</f>
        <v>#REF!</v>
      </c>
      <c r="G2916" s="416" t="s">
        <v>936</v>
      </c>
      <c r="H2916" s="416" t="s">
        <v>2221</v>
      </c>
      <c r="I2916" s="417" t="s">
        <v>2244</v>
      </c>
      <c r="J2916" s="416" t="s">
        <v>2244</v>
      </c>
      <c r="K2916" s="418" t="s">
        <v>2245</v>
      </c>
      <c r="L2916" s="416" t="s">
        <v>469</v>
      </c>
      <c r="M2916" s="316" t="s">
        <v>2383</v>
      </c>
      <c r="N2916" s="316" t="s">
        <v>1156</v>
      </c>
      <c r="O2916" s="415" t="s">
        <v>2200</v>
      </c>
      <c r="P2916" s="318" t="s">
        <v>1156</v>
      </c>
      <c r="Q2916" s="293" t="s">
        <v>2201</v>
      </c>
      <c r="R2916" s="293">
        <v>1</v>
      </c>
      <c r="S2916" s="517">
        <v>14666.65</v>
      </c>
      <c r="T2916" s="520" t="e">
        <f>+[1]!Tabla46[[#This Row],[Precio Unitario]]*[1]!Tabla46[[#This Row],[Cantidad de Insumos]]</f>
        <v>#REF!</v>
      </c>
      <c r="U2916" s="414">
        <v>239301</v>
      </c>
      <c r="V2916" s="328" t="s">
        <v>926</v>
      </c>
      <c r="W2916" s="420"/>
    </row>
    <row r="2917" spans="2:23" ht="18.75" hidden="1" customHeight="1" x14ac:dyDescent="0.2">
      <c r="B2917" s="419" t="e">
        <f>IF(Tabla46[[#This Row],[Tipos de Acciones]]="","",CONCATENATE(Tabla46[[#This Row],[POA]],".",Tabla46[[#This Row],[SRS]],".",Tabla46[[#This Row],[AREA]],".",Tabla46[[#This Row],[TIPO]]))</f>
        <v>#REF!</v>
      </c>
      <c r="C2917" s="419" t="e">
        <f>IF(Tabla46[[#This Row],[Tipos de Acciones]]="","",'Formulario PPGR1'!#REF!)</f>
        <v>#REF!</v>
      </c>
      <c r="D2917" s="419" t="e">
        <f>IF(Tabla46[[#This Row],[Tipos de Acciones]]="","",'Formulario PPGR1'!#REF!)</f>
        <v>#REF!</v>
      </c>
      <c r="E2917" s="419" t="e">
        <f>IF(Tabla46[[#This Row],[Tipos de Acciones]]="","",'Formulario PPGR1'!#REF!)</f>
        <v>#REF!</v>
      </c>
      <c r="F2917" s="419" t="e">
        <f>IF(Tabla46[[#This Row],[Tipos de Acciones]]="","",'Formulario PPGR1'!#REF!)</f>
        <v>#REF!</v>
      </c>
      <c r="G2917" s="416" t="s">
        <v>936</v>
      </c>
      <c r="H2917" s="416" t="s">
        <v>2221</v>
      </c>
      <c r="I2917" s="417" t="s">
        <v>2246</v>
      </c>
      <c r="J2917" s="416" t="s">
        <v>2246</v>
      </c>
      <c r="K2917" s="418" t="s">
        <v>2247</v>
      </c>
      <c r="L2917" s="416" t="s">
        <v>469</v>
      </c>
      <c r="M2917" s="316" t="s">
        <v>2383</v>
      </c>
      <c r="N2917" s="316" t="s">
        <v>1156</v>
      </c>
      <c r="O2917" s="415" t="s">
        <v>2200</v>
      </c>
      <c r="P2917" s="318" t="s">
        <v>1156</v>
      </c>
      <c r="Q2917" s="293" t="s">
        <v>2201</v>
      </c>
      <c r="R2917" s="293">
        <v>1</v>
      </c>
      <c r="S2917" s="517">
        <v>257712</v>
      </c>
      <c r="T2917" s="520" t="e">
        <f>+[1]!Tabla46[[#This Row],[Precio Unitario]]*[1]!Tabla46[[#This Row],[Cantidad de Insumos]]</f>
        <v>#REF!</v>
      </c>
      <c r="U2917" s="414">
        <v>261401</v>
      </c>
      <c r="V2917" s="328" t="s">
        <v>926</v>
      </c>
      <c r="W2917" s="420"/>
    </row>
    <row r="2918" spans="2:23" ht="18.75" hidden="1" customHeight="1" x14ac:dyDescent="0.2">
      <c r="B2918" s="419" t="e">
        <f>IF(Tabla46[[#This Row],[Tipos de Acciones]]="","",CONCATENATE(Tabla46[[#This Row],[POA]],".",Tabla46[[#This Row],[SRS]],".",Tabla46[[#This Row],[AREA]],".",Tabla46[[#This Row],[TIPO]]))</f>
        <v>#REF!</v>
      </c>
      <c r="C2918" s="419" t="e">
        <f>IF(Tabla46[[#This Row],[Tipos de Acciones]]="","",'Formulario PPGR1'!#REF!)</f>
        <v>#REF!</v>
      </c>
      <c r="D2918" s="419" t="e">
        <f>IF(Tabla46[[#This Row],[Tipos de Acciones]]="","",'Formulario PPGR1'!#REF!)</f>
        <v>#REF!</v>
      </c>
      <c r="E2918" s="419" t="e">
        <f>IF(Tabla46[[#This Row],[Tipos de Acciones]]="","",'Formulario PPGR1'!#REF!)</f>
        <v>#REF!</v>
      </c>
      <c r="F2918" s="419" t="e">
        <f>IF(Tabla46[[#This Row],[Tipos de Acciones]]="","",'Formulario PPGR1'!#REF!)</f>
        <v>#REF!</v>
      </c>
      <c r="G2918" s="416" t="s">
        <v>936</v>
      </c>
      <c r="H2918" s="416" t="s">
        <v>2221</v>
      </c>
      <c r="I2918" s="417" t="s">
        <v>2236</v>
      </c>
      <c r="J2918" s="416" t="s">
        <v>2236</v>
      </c>
      <c r="K2918" s="418" t="s">
        <v>2238</v>
      </c>
      <c r="L2918" s="416" t="s">
        <v>469</v>
      </c>
      <c r="M2918" s="316" t="s">
        <v>2383</v>
      </c>
      <c r="N2918" s="316" t="s">
        <v>1156</v>
      </c>
      <c r="O2918" s="415" t="s">
        <v>2200</v>
      </c>
      <c r="P2918" s="318" t="s">
        <v>1156</v>
      </c>
      <c r="Q2918" s="293" t="s">
        <v>2201</v>
      </c>
      <c r="R2918" s="293">
        <v>2</v>
      </c>
      <c r="S2918" s="517">
        <v>4500</v>
      </c>
      <c r="T2918" s="520" t="e">
        <f>+[1]!Tabla46[[#This Row],[Precio Unitario]]*[1]!Tabla46[[#This Row],[Cantidad de Insumos]]</f>
        <v>#REF!</v>
      </c>
      <c r="U2918" s="414">
        <v>239301</v>
      </c>
      <c r="V2918" s="328" t="s">
        <v>926</v>
      </c>
      <c r="W2918" s="420"/>
    </row>
    <row r="2919" spans="2:23" ht="18.75" hidden="1" customHeight="1" x14ac:dyDescent="0.2">
      <c r="B2919" s="419" t="e">
        <f>IF(Tabla46[[#This Row],[Tipos de Acciones]]="","",CONCATENATE(Tabla46[[#This Row],[POA]],".",Tabla46[[#This Row],[SRS]],".",Tabla46[[#This Row],[AREA]],".",Tabla46[[#This Row],[TIPO]]))</f>
        <v>#REF!</v>
      </c>
      <c r="C2919" s="419" t="e">
        <f>IF(Tabla46[[#This Row],[Tipos de Acciones]]="","",'Formulario PPGR1'!#REF!)</f>
        <v>#REF!</v>
      </c>
      <c r="D2919" s="419" t="e">
        <f>IF(Tabla46[[#This Row],[Tipos de Acciones]]="","",'Formulario PPGR1'!#REF!)</f>
        <v>#REF!</v>
      </c>
      <c r="E2919" s="419" t="e">
        <f>IF(Tabla46[[#This Row],[Tipos de Acciones]]="","",'Formulario PPGR1'!#REF!)</f>
        <v>#REF!</v>
      </c>
      <c r="F2919" s="419" t="e">
        <f>IF(Tabla46[[#This Row],[Tipos de Acciones]]="","",'Formulario PPGR1'!#REF!)</f>
        <v>#REF!</v>
      </c>
      <c r="G2919" s="416" t="s">
        <v>936</v>
      </c>
      <c r="H2919" s="416" t="s">
        <v>2221</v>
      </c>
      <c r="I2919" s="417" t="s">
        <v>2227</v>
      </c>
      <c r="J2919" s="416" t="s">
        <v>2227</v>
      </c>
      <c r="K2919" s="418" t="s">
        <v>2228</v>
      </c>
      <c r="L2919" s="416" t="s">
        <v>469</v>
      </c>
      <c r="M2919" s="316" t="s">
        <v>2383</v>
      </c>
      <c r="N2919" s="316" t="s">
        <v>1156</v>
      </c>
      <c r="O2919" s="415" t="s">
        <v>2200</v>
      </c>
      <c r="P2919" s="318" t="s">
        <v>1156</v>
      </c>
      <c r="Q2919" s="293" t="s">
        <v>2201</v>
      </c>
      <c r="R2919" s="293">
        <v>1</v>
      </c>
      <c r="S2919" s="517">
        <v>12836.04</v>
      </c>
      <c r="T2919" s="520" t="e">
        <f>+[1]!Tabla46[[#This Row],[Precio Unitario]]*[1]!Tabla46[[#This Row],[Cantidad de Insumos]]</f>
        <v>#REF!</v>
      </c>
      <c r="U2919" s="414">
        <v>239301</v>
      </c>
      <c r="V2919" s="328" t="s">
        <v>926</v>
      </c>
      <c r="W2919" s="420"/>
    </row>
    <row r="2920" spans="2:23" ht="18.75" customHeight="1" x14ac:dyDescent="0.2">
      <c r="B2920" s="419" t="e">
        <f>IF(Tabla46[[#This Row],[Tipos de Acciones]]="","",CONCATENATE(Tabla46[[#This Row],[POA]],".",Tabla46[[#This Row],[SRS]],".",Tabla46[[#This Row],[AREA]],".",Tabla46[[#This Row],[TIPO]]))</f>
        <v>#REF!</v>
      </c>
      <c r="C2920" s="419" t="e">
        <f>IF(Tabla46[[#This Row],[Tipos de Acciones]]="","",'Formulario PPGR1'!#REF!)</f>
        <v>#REF!</v>
      </c>
      <c r="D2920" s="419" t="e">
        <f>IF(Tabla46[[#This Row],[Tipos de Acciones]]="","",'Formulario PPGR1'!#REF!)</f>
        <v>#REF!</v>
      </c>
      <c r="E2920" s="419" t="e">
        <f>IF(Tabla46[[#This Row],[Tipos de Acciones]]="","",'Formulario PPGR1'!#REF!)</f>
        <v>#REF!</v>
      </c>
      <c r="F2920" s="419" t="e">
        <f>IF(Tabla46[[#This Row],[Tipos de Acciones]]="","",'Formulario PPGR1'!#REF!)</f>
        <v>#REF!</v>
      </c>
      <c r="G2920" s="416" t="s">
        <v>936</v>
      </c>
      <c r="H2920" s="416" t="s">
        <v>2221</v>
      </c>
      <c r="I2920" s="417" t="s">
        <v>2229</v>
      </c>
      <c r="J2920" s="416" t="s">
        <v>2229</v>
      </c>
      <c r="K2920" s="418" t="s">
        <v>2230</v>
      </c>
      <c r="L2920" s="416" t="s">
        <v>469</v>
      </c>
      <c r="M2920" s="316" t="s">
        <v>2383</v>
      </c>
      <c r="N2920" s="316" t="s">
        <v>1156</v>
      </c>
      <c r="O2920" s="415" t="s">
        <v>2200</v>
      </c>
      <c r="P2920" s="318" t="s">
        <v>1156</v>
      </c>
      <c r="Q2920" s="293" t="s">
        <v>2201</v>
      </c>
      <c r="R2920" s="293">
        <v>1</v>
      </c>
      <c r="S2920" s="517">
        <v>180000</v>
      </c>
      <c r="T2920" s="520" t="e">
        <f>+[1]!Tabla46[[#This Row],[Precio Unitario]]*[1]!Tabla46[[#This Row],[Cantidad de Insumos]]</f>
        <v>#REF!</v>
      </c>
      <c r="U2920" s="414">
        <v>263101</v>
      </c>
      <c r="V2920" s="328" t="s">
        <v>926</v>
      </c>
      <c r="W2920" s="420"/>
    </row>
    <row r="2921" spans="2:23" ht="18.75" hidden="1" customHeight="1" x14ac:dyDescent="0.2">
      <c r="B2921" s="419" t="e">
        <f>IF(Tabla46[[#This Row],[Tipos de Acciones]]="","",CONCATENATE(Tabla46[[#This Row],[POA]],".",Tabla46[[#This Row],[SRS]],".",Tabla46[[#This Row],[AREA]],".",Tabla46[[#This Row],[TIPO]]))</f>
        <v>#REF!</v>
      </c>
      <c r="C2921" s="419" t="e">
        <f>IF(Tabla46[[#This Row],[Tipos de Acciones]]="","",'Formulario PPGR1'!#REF!)</f>
        <v>#REF!</v>
      </c>
      <c r="D2921" s="419" t="e">
        <f>IF(Tabla46[[#This Row],[Tipos de Acciones]]="","",'Formulario PPGR1'!#REF!)</f>
        <v>#REF!</v>
      </c>
      <c r="E2921" s="419" t="e">
        <f>IF(Tabla46[[#This Row],[Tipos de Acciones]]="","",'Formulario PPGR1'!#REF!)</f>
        <v>#REF!</v>
      </c>
      <c r="F2921" s="419" t="e">
        <f>IF(Tabla46[[#This Row],[Tipos de Acciones]]="","",'Formulario PPGR1'!#REF!)</f>
        <v>#REF!</v>
      </c>
      <c r="G2921" s="416" t="s">
        <v>934</v>
      </c>
      <c r="H2921" s="416" t="s">
        <v>2206</v>
      </c>
      <c r="I2921" s="417" t="s">
        <v>2212</v>
      </c>
      <c r="J2921" s="416" t="s">
        <v>2212</v>
      </c>
      <c r="K2921" s="418" t="s">
        <v>2213</v>
      </c>
      <c r="L2921" s="416" t="s">
        <v>469</v>
      </c>
      <c r="M2921" s="316" t="s">
        <v>2383</v>
      </c>
      <c r="N2921" s="316" t="s">
        <v>1156</v>
      </c>
      <c r="O2921" s="415" t="s">
        <v>2200</v>
      </c>
      <c r="P2921" s="318" t="s">
        <v>1156</v>
      </c>
      <c r="Q2921" s="293" t="s">
        <v>2201</v>
      </c>
      <c r="R2921" s="293">
        <v>3</v>
      </c>
      <c r="S2921" s="517">
        <v>5000</v>
      </c>
      <c r="T2921" s="520" t="e">
        <f>+[1]!Tabla46[[#This Row],[Precio Unitario]]*[1]!Tabla46[[#This Row],[Cantidad de Insumos]]</f>
        <v>#REF!</v>
      </c>
      <c r="U2921" s="414">
        <v>261301</v>
      </c>
      <c r="V2921" s="328" t="s">
        <v>926</v>
      </c>
      <c r="W2921" s="420"/>
    </row>
    <row r="2922" spans="2:23" ht="18.75" hidden="1" customHeight="1" x14ac:dyDescent="0.2">
      <c r="B2922" s="419" t="e">
        <f>IF(Tabla46[[#This Row],[Tipos de Acciones]]="","",CONCATENATE(Tabla46[[#This Row],[POA]],".",Tabla46[[#This Row],[SRS]],".",Tabla46[[#This Row],[AREA]],".",Tabla46[[#This Row],[TIPO]]))</f>
        <v>#REF!</v>
      </c>
      <c r="C2922" s="419" t="e">
        <f>IF(Tabla46[[#This Row],[Tipos de Acciones]]="","",'Formulario PPGR1'!#REF!)</f>
        <v>#REF!</v>
      </c>
      <c r="D2922" s="419" t="e">
        <f>IF(Tabla46[[#This Row],[Tipos de Acciones]]="","",'Formulario PPGR1'!#REF!)</f>
        <v>#REF!</v>
      </c>
      <c r="E2922" s="419" t="e">
        <f>IF(Tabla46[[#This Row],[Tipos de Acciones]]="","",'Formulario PPGR1'!#REF!)</f>
        <v>#REF!</v>
      </c>
      <c r="F2922" s="419" t="e">
        <f>IF(Tabla46[[#This Row],[Tipos de Acciones]]="","",'Formulario PPGR1'!#REF!)</f>
        <v>#REF!</v>
      </c>
      <c r="G2922" s="416" t="s">
        <v>936</v>
      </c>
      <c r="H2922" s="416" t="s">
        <v>2215</v>
      </c>
      <c r="I2922" s="417" t="s">
        <v>2216</v>
      </c>
      <c r="J2922" s="416" t="s">
        <v>2216</v>
      </c>
      <c r="K2922" s="418" t="s">
        <v>2217</v>
      </c>
      <c r="L2922" s="416" t="s">
        <v>469</v>
      </c>
      <c r="M2922" s="316" t="s">
        <v>2383</v>
      </c>
      <c r="N2922" s="316" t="s">
        <v>1156</v>
      </c>
      <c r="O2922" s="415" t="s">
        <v>2200</v>
      </c>
      <c r="P2922" s="318" t="s">
        <v>1156</v>
      </c>
      <c r="Q2922" s="293" t="s">
        <v>2201</v>
      </c>
      <c r="R2922" s="293">
        <v>1</v>
      </c>
      <c r="S2922" s="517">
        <v>15000</v>
      </c>
      <c r="T2922" s="520" t="e">
        <f>+[1]!Tabla46[[#This Row],[Precio Unitario]]*[1]!Tabla46[[#This Row],[Cantidad de Insumos]]</f>
        <v>#REF!</v>
      </c>
      <c r="U2922" s="414">
        <v>239601</v>
      </c>
      <c r="V2922" s="328" t="s">
        <v>926</v>
      </c>
      <c r="W2922" s="420"/>
    </row>
    <row r="2923" spans="2:23" ht="18.75" hidden="1" customHeight="1" x14ac:dyDescent="0.2">
      <c r="B2923" s="419" t="e">
        <f>IF(Tabla46[[#This Row],[Tipos de Acciones]]="","",CONCATENATE(Tabla46[[#This Row],[POA]],".",Tabla46[[#This Row],[SRS]],".",Tabla46[[#This Row],[AREA]],".",Tabla46[[#This Row],[TIPO]]))</f>
        <v>#REF!</v>
      </c>
      <c r="C2923" s="419" t="e">
        <f>IF(Tabla46[[#This Row],[Tipos de Acciones]]="","",'Formulario PPGR1'!#REF!)</f>
        <v>#REF!</v>
      </c>
      <c r="D2923" s="419" t="e">
        <f>IF(Tabla46[[#This Row],[Tipos de Acciones]]="","",'Formulario PPGR1'!#REF!)</f>
        <v>#REF!</v>
      </c>
      <c r="E2923" s="419" t="e">
        <f>IF(Tabla46[[#This Row],[Tipos de Acciones]]="","",'Formulario PPGR1'!#REF!)</f>
        <v>#REF!</v>
      </c>
      <c r="F2923" s="419" t="e">
        <f>IF(Tabla46[[#This Row],[Tipos de Acciones]]="","",'Formulario PPGR1'!#REF!)</f>
        <v>#REF!</v>
      </c>
      <c r="G2923" s="416" t="s">
        <v>936</v>
      </c>
      <c r="H2923" s="416" t="s">
        <v>2206</v>
      </c>
      <c r="I2923" s="417" t="s">
        <v>2212</v>
      </c>
      <c r="J2923" s="416" t="s">
        <v>2212</v>
      </c>
      <c r="K2923" s="418" t="s">
        <v>2213</v>
      </c>
      <c r="L2923" s="416" t="s">
        <v>469</v>
      </c>
      <c r="M2923" s="316" t="s">
        <v>2384</v>
      </c>
      <c r="N2923" s="316" t="s">
        <v>1156</v>
      </c>
      <c r="O2923" s="415" t="s">
        <v>2200</v>
      </c>
      <c r="P2923" s="318" t="s">
        <v>1156</v>
      </c>
      <c r="Q2923" s="293" t="s">
        <v>2201</v>
      </c>
      <c r="R2923" s="293">
        <v>1</v>
      </c>
      <c r="S2923" s="517">
        <v>56050</v>
      </c>
      <c r="T2923" s="520" t="e">
        <f>+[1]!Tabla46[[#This Row],[Precio Unitario]]*[1]!Tabla46[[#This Row],[Cantidad de Insumos]]</f>
        <v>#REF!</v>
      </c>
      <c r="U2923" s="414">
        <v>261301</v>
      </c>
      <c r="V2923" s="328" t="s">
        <v>926</v>
      </c>
      <c r="W2923" s="420"/>
    </row>
    <row r="2924" spans="2:23" ht="18.75" hidden="1" customHeight="1" x14ac:dyDescent="0.2">
      <c r="B2924" s="419" t="e">
        <f>IF(Tabla46[[#This Row],[Tipos de Acciones]]="","",CONCATENATE(Tabla46[[#This Row],[POA]],".",Tabla46[[#This Row],[SRS]],".",Tabla46[[#This Row],[AREA]],".",Tabla46[[#This Row],[TIPO]]))</f>
        <v>#REF!</v>
      </c>
      <c r="C2924" s="419" t="e">
        <f>IF(Tabla46[[#This Row],[Tipos de Acciones]]="","",'Formulario PPGR1'!#REF!)</f>
        <v>#REF!</v>
      </c>
      <c r="D2924" s="419" t="e">
        <f>IF(Tabla46[[#This Row],[Tipos de Acciones]]="","",'Formulario PPGR1'!#REF!)</f>
        <v>#REF!</v>
      </c>
      <c r="E2924" s="419" t="e">
        <f>IF(Tabla46[[#This Row],[Tipos de Acciones]]="","",'Formulario PPGR1'!#REF!)</f>
        <v>#REF!</v>
      </c>
      <c r="F2924" s="419" t="e">
        <f>IF(Tabla46[[#This Row],[Tipos de Acciones]]="","",'Formulario PPGR1'!#REF!)</f>
        <v>#REF!</v>
      </c>
      <c r="G2924" s="416" t="s">
        <v>936</v>
      </c>
      <c r="H2924" s="416" t="s">
        <v>2221</v>
      </c>
      <c r="I2924" s="417" t="s">
        <v>2236</v>
      </c>
      <c r="J2924" s="416" t="s">
        <v>2236</v>
      </c>
      <c r="K2924" s="418" t="s">
        <v>2237</v>
      </c>
      <c r="L2924" s="416" t="s">
        <v>469</v>
      </c>
      <c r="M2924" s="316" t="s">
        <v>2384</v>
      </c>
      <c r="N2924" s="316" t="s">
        <v>1156</v>
      </c>
      <c r="O2924" s="415" t="s">
        <v>2200</v>
      </c>
      <c r="P2924" s="318" t="s">
        <v>1156</v>
      </c>
      <c r="Q2924" s="293" t="s">
        <v>2201</v>
      </c>
      <c r="R2924" s="293">
        <v>2</v>
      </c>
      <c r="S2924" s="517">
        <v>15733.33</v>
      </c>
      <c r="T2924" s="520" t="e">
        <f>+[1]!Tabla46[[#This Row],[Precio Unitario]]*[1]!Tabla46[[#This Row],[Cantidad de Insumos]]</f>
        <v>#REF!</v>
      </c>
      <c r="U2924" s="414">
        <v>239301</v>
      </c>
      <c r="V2924" s="328" t="s">
        <v>926</v>
      </c>
      <c r="W2924" s="420"/>
    </row>
    <row r="2925" spans="2:23" ht="18.75" hidden="1" customHeight="1" x14ac:dyDescent="0.2">
      <c r="B2925" s="419" t="e">
        <f>IF(Tabla46[[#This Row],[Tipos de Acciones]]="","",CONCATENATE(Tabla46[[#This Row],[POA]],".",Tabla46[[#This Row],[SRS]],".",Tabla46[[#This Row],[AREA]],".",Tabla46[[#This Row],[TIPO]]))</f>
        <v>#REF!</v>
      </c>
      <c r="C2925" s="419" t="e">
        <f>IF(Tabla46[[#This Row],[Tipos de Acciones]]="","",'Formulario PPGR1'!#REF!)</f>
        <v>#REF!</v>
      </c>
      <c r="D2925" s="419" t="e">
        <f>IF(Tabla46[[#This Row],[Tipos de Acciones]]="","",'Formulario PPGR1'!#REF!)</f>
        <v>#REF!</v>
      </c>
      <c r="E2925" s="419" t="e">
        <f>IF(Tabla46[[#This Row],[Tipos de Acciones]]="","",'Formulario PPGR1'!#REF!)</f>
        <v>#REF!</v>
      </c>
      <c r="F2925" s="419" t="e">
        <f>IF(Tabla46[[#This Row],[Tipos de Acciones]]="","",'Formulario PPGR1'!#REF!)</f>
        <v>#REF!</v>
      </c>
      <c r="G2925" s="416" t="s">
        <v>936</v>
      </c>
      <c r="H2925" s="416" t="s">
        <v>2221</v>
      </c>
      <c r="I2925" s="417" t="s">
        <v>2222</v>
      </c>
      <c r="J2925" s="416" t="s">
        <v>2222</v>
      </c>
      <c r="K2925" s="418" t="s">
        <v>2226</v>
      </c>
      <c r="L2925" s="416" t="s">
        <v>469</v>
      </c>
      <c r="M2925" s="316" t="s">
        <v>2384</v>
      </c>
      <c r="N2925" s="316" t="s">
        <v>1156</v>
      </c>
      <c r="O2925" s="415" t="s">
        <v>2200</v>
      </c>
      <c r="P2925" s="318" t="s">
        <v>1156</v>
      </c>
      <c r="Q2925" s="293" t="s">
        <v>2201</v>
      </c>
      <c r="R2925" s="293">
        <v>1</v>
      </c>
      <c r="S2925" s="517">
        <v>104465.4</v>
      </c>
      <c r="T2925" s="520" t="e">
        <f>+[1]!Tabla46[[#This Row],[Precio Unitario]]*[1]!Tabla46[[#This Row],[Cantidad de Insumos]]</f>
        <v>#REF!</v>
      </c>
      <c r="U2925" s="414">
        <v>261901</v>
      </c>
      <c r="V2925" s="328" t="s">
        <v>926</v>
      </c>
      <c r="W2925" s="420"/>
    </row>
    <row r="2926" spans="2:23" ht="18.75" hidden="1" customHeight="1" x14ac:dyDescent="0.2">
      <c r="B2926" s="419" t="e">
        <f>IF(Tabla46[[#This Row],[Tipos de Acciones]]="","",CONCATENATE(Tabla46[[#This Row],[POA]],".",Tabla46[[#This Row],[SRS]],".",Tabla46[[#This Row],[AREA]],".",Tabla46[[#This Row],[TIPO]]))</f>
        <v>#REF!</v>
      </c>
      <c r="C2926" s="419" t="e">
        <f>IF(Tabla46[[#This Row],[Tipos de Acciones]]="","",'Formulario PPGR1'!#REF!)</f>
        <v>#REF!</v>
      </c>
      <c r="D2926" s="419" t="e">
        <f>IF(Tabla46[[#This Row],[Tipos de Acciones]]="","",'Formulario PPGR1'!#REF!)</f>
        <v>#REF!</v>
      </c>
      <c r="E2926" s="419" t="e">
        <f>IF(Tabla46[[#This Row],[Tipos de Acciones]]="","",'Formulario PPGR1'!#REF!)</f>
        <v>#REF!</v>
      </c>
      <c r="F2926" s="419" t="e">
        <f>IF(Tabla46[[#This Row],[Tipos de Acciones]]="","",'Formulario PPGR1'!#REF!)</f>
        <v>#REF!</v>
      </c>
      <c r="G2926" s="416" t="s">
        <v>936</v>
      </c>
      <c r="H2926" s="416" t="s">
        <v>2218</v>
      </c>
      <c r="I2926" s="417" t="s">
        <v>2219</v>
      </c>
      <c r="J2926" s="416" t="s">
        <v>2219</v>
      </c>
      <c r="K2926" s="418" t="s">
        <v>2220</v>
      </c>
      <c r="L2926" s="416" t="s">
        <v>469</v>
      </c>
      <c r="M2926" s="316" t="s">
        <v>2384</v>
      </c>
      <c r="N2926" s="316" t="s">
        <v>1156</v>
      </c>
      <c r="O2926" s="415" t="s">
        <v>2200</v>
      </c>
      <c r="P2926" s="318" t="s">
        <v>1156</v>
      </c>
      <c r="Q2926" s="293" t="s">
        <v>2201</v>
      </c>
      <c r="R2926" s="293">
        <v>2</v>
      </c>
      <c r="S2926" s="517">
        <v>8600</v>
      </c>
      <c r="T2926" s="520" t="e">
        <f>+[1]!Tabla46[[#This Row],[Precio Unitario]]*[1]!Tabla46[[#This Row],[Cantidad de Insumos]]</f>
        <v>#REF!</v>
      </c>
      <c r="U2926" s="414">
        <v>239601</v>
      </c>
      <c r="V2926" s="328" t="s">
        <v>926</v>
      </c>
      <c r="W2926" s="420"/>
    </row>
    <row r="2927" spans="2:23" ht="18.75" hidden="1" customHeight="1" x14ac:dyDescent="0.2">
      <c r="B2927" s="419" t="e">
        <f>IF(Tabla46[[#This Row],[Tipos de Acciones]]="","",CONCATENATE(Tabla46[[#This Row],[POA]],".",Tabla46[[#This Row],[SRS]],".",Tabla46[[#This Row],[AREA]],".",Tabla46[[#This Row],[TIPO]]))</f>
        <v>#REF!</v>
      </c>
      <c r="C2927" s="419" t="e">
        <f>IF(Tabla46[[#This Row],[Tipos de Acciones]]="","",'Formulario PPGR1'!#REF!)</f>
        <v>#REF!</v>
      </c>
      <c r="D2927" s="419" t="e">
        <f>IF(Tabla46[[#This Row],[Tipos de Acciones]]="","",'Formulario PPGR1'!#REF!)</f>
        <v>#REF!</v>
      </c>
      <c r="E2927" s="419" t="e">
        <f>IF(Tabla46[[#This Row],[Tipos de Acciones]]="","",'Formulario PPGR1'!#REF!)</f>
        <v>#REF!</v>
      </c>
      <c r="F2927" s="419" t="e">
        <f>IF(Tabla46[[#This Row],[Tipos de Acciones]]="","",'Formulario PPGR1'!#REF!)</f>
        <v>#REF!</v>
      </c>
      <c r="G2927" s="416" t="s">
        <v>936</v>
      </c>
      <c r="H2927" s="416" t="s">
        <v>2221</v>
      </c>
      <c r="I2927" s="417" t="s">
        <v>2222</v>
      </c>
      <c r="J2927" s="416" t="s">
        <v>2222</v>
      </c>
      <c r="K2927" s="418" t="s">
        <v>2223</v>
      </c>
      <c r="L2927" s="416" t="s">
        <v>469</v>
      </c>
      <c r="M2927" s="316" t="s">
        <v>2384</v>
      </c>
      <c r="N2927" s="316" t="s">
        <v>1156</v>
      </c>
      <c r="O2927" s="415" t="s">
        <v>2200</v>
      </c>
      <c r="P2927" s="318" t="s">
        <v>1156</v>
      </c>
      <c r="Q2927" s="293" t="s">
        <v>2201</v>
      </c>
      <c r="R2927" s="293">
        <v>2</v>
      </c>
      <c r="S2927" s="517">
        <v>43660</v>
      </c>
      <c r="T2927" s="520" t="e">
        <f>+[1]!Tabla46[[#This Row],[Precio Unitario]]*[1]!Tabla46[[#This Row],[Cantidad de Insumos]]</f>
        <v>#REF!</v>
      </c>
      <c r="U2927" s="414">
        <v>261901</v>
      </c>
      <c r="V2927" s="328" t="s">
        <v>926</v>
      </c>
      <c r="W2927" s="420"/>
    </row>
    <row r="2928" spans="2:23" ht="18.75" hidden="1" customHeight="1" x14ac:dyDescent="0.2">
      <c r="B2928" s="419" t="e">
        <f>IF(Tabla46[[#This Row],[Tipos de Acciones]]="","",CONCATENATE(Tabla46[[#This Row],[POA]],".",Tabla46[[#This Row],[SRS]],".",Tabla46[[#This Row],[AREA]],".",Tabla46[[#This Row],[TIPO]]))</f>
        <v>#REF!</v>
      </c>
      <c r="C2928" s="419" t="e">
        <f>IF(Tabla46[[#This Row],[Tipos de Acciones]]="","",'Formulario PPGR1'!#REF!)</f>
        <v>#REF!</v>
      </c>
      <c r="D2928" s="419" t="e">
        <f>IF(Tabla46[[#This Row],[Tipos de Acciones]]="","",'Formulario PPGR1'!#REF!)</f>
        <v>#REF!</v>
      </c>
      <c r="E2928" s="419" t="e">
        <f>IF(Tabla46[[#This Row],[Tipos de Acciones]]="","",'Formulario PPGR1'!#REF!)</f>
        <v>#REF!</v>
      </c>
      <c r="F2928" s="419" t="e">
        <f>IF(Tabla46[[#This Row],[Tipos de Acciones]]="","",'Formulario PPGR1'!#REF!)</f>
        <v>#REF!</v>
      </c>
      <c r="G2928" s="416" t="s">
        <v>936</v>
      </c>
      <c r="H2928" s="416" t="s">
        <v>2221</v>
      </c>
      <c r="I2928" s="417" t="s">
        <v>2224</v>
      </c>
      <c r="J2928" s="416" t="s">
        <v>2224</v>
      </c>
      <c r="K2928" s="418" t="s">
        <v>2225</v>
      </c>
      <c r="L2928" s="416" t="s">
        <v>469</v>
      </c>
      <c r="M2928" s="316" t="s">
        <v>2384</v>
      </c>
      <c r="N2928" s="316" t="s">
        <v>1156</v>
      </c>
      <c r="O2928" s="415" t="s">
        <v>2200</v>
      </c>
      <c r="P2928" s="318" t="s">
        <v>1156</v>
      </c>
      <c r="Q2928" s="293" t="s">
        <v>2201</v>
      </c>
      <c r="R2928" s="293">
        <v>1</v>
      </c>
      <c r="S2928" s="517">
        <v>44333.33</v>
      </c>
      <c r="T2928" s="520" t="e">
        <f>+[1]!Tabla46[[#This Row],[Precio Unitario]]*[1]!Tabla46[[#This Row],[Cantidad de Insumos]]</f>
        <v>#REF!</v>
      </c>
      <c r="U2928" s="414">
        <v>239301</v>
      </c>
      <c r="V2928" s="328" t="s">
        <v>926</v>
      </c>
      <c r="W2928" s="420"/>
    </row>
    <row r="2929" spans="2:23" ht="18.75" hidden="1" customHeight="1" x14ac:dyDescent="0.2">
      <c r="B2929" s="419" t="e">
        <f>IF(Tabla46[[#This Row],[Tipos de Acciones]]="","",CONCATENATE(Tabla46[[#This Row],[POA]],".",Tabla46[[#This Row],[SRS]],".",Tabla46[[#This Row],[AREA]],".",Tabla46[[#This Row],[TIPO]]))</f>
        <v>#REF!</v>
      </c>
      <c r="C2929" s="419" t="e">
        <f>IF(Tabla46[[#This Row],[Tipos de Acciones]]="","",'Formulario PPGR1'!#REF!)</f>
        <v>#REF!</v>
      </c>
      <c r="D2929" s="419" t="e">
        <f>IF(Tabla46[[#This Row],[Tipos de Acciones]]="","",'Formulario PPGR1'!#REF!)</f>
        <v>#REF!</v>
      </c>
      <c r="E2929" s="419" t="e">
        <f>IF(Tabla46[[#This Row],[Tipos de Acciones]]="","",'Formulario PPGR1'!#REF!)</f>
        <v>#REF!</v>
      </c>
      <c r="F2929" s="419" t="e">
        <f>IF(Tabla46[[#This Row],[Tipos de Acciones]]="","",'Formulario PPGR1'!#REF!)</f>
        <v>#REF!</v>
      </c>
      <c r="G2929" s="416" t="s">
        <v>936</v>
      </c>
      <c r="H2929" s="416" t="s">
        <v>2221</v>
      </c>
      <c r="I2929" s="417" t="s">
        <v>2231</v>
      </c>
      <c r="J2929" s="416" t="s">
        <v>2231</v>
      </c>
      <c r="K2929" s="418" t="s">
        <v>2232</v>
      </c>
      <c r="L2929" s="416" t="s">
        <v>469</v>
      </c>
      <c r="M2929" s="316" t="s">
        <v>2384</v>
      </c>
      <c r="N2929" s="316" t="s">
        <v>1156</v>
      </c>
      <c r="O2929" s="415" t="s">
        <v>2200</v>
      </c>
      <c r="P2929" s="318" t="s">
        <v>1156</v>
      </c>
      <c r="Q2929" s="293" t="s">
        <v>2201</v>
      </c>
      <c r="R2929" s="293">
        <v>2</v>
      </c>
      <c r="S2929" s="517">
        <v>32099.97</v>
      </c>
      <c r="T2929" s="520" t="e">
        <f>+[1]!Tabla46[[#This Row],[Precio Unitario]]*[1]!Tabla46[[#This Row],[Cantidad de Insumos]]</f>
        <v>#REF!</v>
      </c>
      <c r="U2929" s="414">
        <v>239301</v>
      </c>
      <c r="V2929" s="328" t="s">
        <v>926</v>
      </c>
      <c r="W2929" s="420"/>
    </row>
    <row r="2930" spans="2:23" ht="18.75" hidden="1" customHeight="1" x14ac:dyDescent="0.2">
      <c r="B2930" s="419" t="e">
        <f>IF(Tabla46[[#This Row],[Tipos de Acciones]]="","",CONCATENATE(Tabla46[[#This Row],[POA]],".",Tabla46[[#This Row],[SRS]],".",Tabla46[[#This Row],[AREA]],".",Tabla46[[#This Row],[TIPO]]))</f>
        <v>#REF!</v>
      </c>
      <c r="C2930" s="419" t="e">
        <f>IF(Tabla46[[#This Row],[Tipos de Acciones]]="","",'Formulario PPGR1'!#REF!)</f>
        <v>#REF!</v>
      </c>
      <c r="D2930" s="419" t="e">
        <f>IF(Tabla46[[#This Row],[Tipos de Acciones]]="","",'Formulario PPGR1'!#REF!)</f>
        <v>#REF!</v>
      </c>
      <c r="E2930" s="419" t="e">
        <f>IF(Tabla46[[#This Row],[Tipos de Acciones]]="","",'Formulario PPGR1'!#REF!)</f>
        <v>#REF!</v>
      </c>
      <c r="F2930" s="419" t="e">
        <f>IF(Tabla46[[#This Row],[Tipos de Acciones]]="","",'Formulario PPGR1'!#REF!)</f>
        <v>#REF!</v>
      </c>
      <c r="G2930" s="416" t="s">
        <v>936</v>
      </c>
      <c r="H2930" s="416" t="s">
        <v>2221</v>
      </c>
      <c r="I2930" s="417" t="s">
        <v>2233</v>
      </c>
      <c r="J2930" s="416" t="s">
        <v>2234</v>
      </c>
      <c r="K2930" s="418" t="s">
        <v>2235</v>
      </c>
      <c r="L2930" s="416" t="s">
        <v>469</v>
      </c>
      <c r="M2930" s="316" t="s">
        <v>2384</v>
      </c>
      <c r="N2930" s="316" t="s">
        <v>1156</v>
      </c>
      <c r="O2930" s="415" t="s">
        <v>2200</v>
      </c>
      <c r="P2930" s="318" t="s">
        <v>1156</v>
      </c>
      <c r="Q2930" s="293" t="s">
        <v>2201</v>
      </c>
      <c r="R2930" s="293">
        <v>1</v>
      </c>
      <c r="S2930" s="517">
        <v>8270</v>
      </c>
      <c r="T2930" s="520" t="e">
        <f>+[1]!Tabla46[[#This Row],[Precio Unitario]]*[1]!Tabla46[[#This Row],[Cantidad de Insumos]]</f>
        <v>#REF!</v>
      </c>
      <c r="U2930" s="414">
        <v>239301</v>
      </c>
      <c r="V2930" s="328" t="s">
        <v>926</v>
      </c>
      <c r="W2930" s="420"/>
    </row>
    <row r="2931" spans="2:23" ht="18.75" hidden="1" customHeight="1" x14ac:dyDescent="0.2">
      <c r="B2931" s="419" t="e">
        <f>IF(Tabla46[[#This Row],[Tipos de Acciones]]="","",CONCATENATE(Tabla46[[#This Row],[POA]],".",Tabla46[[#This Row],[SRS]],".",Tabla46[[#This Row],[AREA]],".",Tabla46[[#This Row],[TIPO]]))</f>
        <v>#REF!</v>
      </c>
      <c r="C2931" s="419" t="e">
        <f>IF(Tabla46[[#This Row],[Tipos de Acciones]]="","",'Formulario PPGR1'!#REF!)</f>
        <v>#REF!</v>
      </c>
      <c r="D2931" s="419" t="e">
        <f>IF(Tabla46[[#This Row],[Tipos de Acciones]]="","",'Formulario PPGR1'!#REF!)</f>
        <v>#REF!</v>
      </c>
      <c r="E2931" s="419" t="e">
        <f>IF(Tabla46[[#This Row],[Tipos de Acciones]]="","",'Formulario PPGR1'!#REF!)</f>
        <v>#REF!</v>
      </c>
      <c r="F2931" s="419" t="e">
        <f>IF(Tabla46[[#This Row],[Tipos de Acciones]]="","",'Formulario PPGR1'!#REF!)</f>
        <v>#REF!</v>
      </c>
      <c r="G2931" s="416" t="s">
        <v>936</v>
      </c>
      <c r="H2931" s="416" t="s">
        <v>2221</v>
      </c>
      <c r="I2931" s="417" t="s">
        <v>2241</v>
      </c>
      <c r="J2931" s="416" t="s">
        <v>2241</v>
      </c>
      <c r="K2931" s="418" t="s">
        <v>2242</v>
      </c>
      <c r="L2931" s="416" t="s">
        <v>469</v>
      </c>
      <c r="M2931" s="316" t="s">
        <v>2384</v>
      </c>
      <c r="N2931" s="316" t="s">
        <v>1156</v>
      </c>
      <c r="O2931" s="415" t="s">
        <v>2200</v>
      </c>
      <c r="P2931" s="318" t="s">
        <v>1156</v>
      </c>
      <c r="Q2931" s="293" t="s">
        <v>2201</v>
      </c>
      <c r="R2931" s="293">
        <v>2</v>
      </c>
      <c r="S2931" s="517">
        <v>980</v>
      </c>
      <c r="T2931" s="520" t="e">
        <f>+[1]!Tabla46[[#This Row],[Precio Unitario]]*[1]!Tabla46[[#This Row],[Cantidad de Insumos]]</f>
        <v>#REF!</v>
      </c>
      <c r="U2931" s="414">
        <v>239301</v>
      </c>
      <c r="V2931" s="328" t="s">
        <v>926</v>
      </c>
      <c r="W2931" s="420"/>
    </row>
    <row r="2932" spans="2:23" ht="18.75" hidden="1" customHeight="1" x14ac:dyDescent="0.2">
      <c r="B2932" s="419" t="e">
        <f>IF(Tabla46[[#This Row],[Tipos de Acciones]]="","",CONCATENATE(Tabla46[[#This Row],[POA]],".",Tabla46[[#This Row],[SRS]],".",Tabla46[[#This Row],[AREA]],".",Tabla46[[#This Row],[TIPO]]))</f>
        <v>#REF!</v>
      </c>
      <c r="C2932" s="419" t="e">
        <f>IF(Tabla46[[#This Row],[Tipos de Acciones]]="","",'Formulario PPGR1'!#REF!)</f>
        <v>#REF!</v>
      </c>
      <c r="D2932" s="419" t="e">
        <f>IF(Tabla46[[#This Row],[Tipos de Acciones]]="","",'Formulario PPGR1'!#REF!)</f>
        <v>#REF!</v>
      </c>
      <c r="E2932" s="419" t="e">
        <f>IF(Tabla46[[#This Row],[Tipos de Acciones]]="","",'Formulario PPGR1'!#REF!)</f>
        <v>#REF!</v>
      </c>
      <c r="F2932" s="419" t="e">
        <f>IF(Tabla46[[#This Row],[Tipos de Acciones]]="","",'Formulario PPGR1'!#REF!)</f>
        <v>#REF!</v>
      </c>
      <c r="G2932" s="416" t="s">
        <v>936</v>
      </c>
      <c r="H2932" s="416" t="s">
        <v>2221</v>
      </c>
      <c r="I2932" s="417" t="s">
        <v>2241</v>
      </c>
      <c r="J2932" s="416" t="s">
        <v>2241</v>
      </c>
      <c r="K2932" s="418" t="s">
        <v>2243</v>
      </c>
      <c r="L2932" s="416" t="s">
        <v>469</v>
      </c>
      <c r="M2932" s="316" t="s">
        <v>2384</v>
      </c>
      <c r="N2932" s="316" t="s">
        <v>1156</v>
      </c>
      <c r="O2932" s="415" t="s">
        <v>2200</v>
      </c>
      <c r="P2932" s="318" t="s">
        <v>1156</v>
      </c>
      <c r="Q2932" s="293" t="s">
        <v>2201</v>
      </c>
      <c r="R2932" s="293">
        <v>2</v>
      </c>
      <c r="S2932" s="517">
        <v>3520</v>
      </c>
      <c r="T2932" s="520" t="e">
        <f>+[1]!Tabla46[[#This Row],[Precio Unitario]]*[1]!Tabla46[[#This Row],[Cantidad de Insumos]]</f>
        <v>#REF!</v>
      </c>
      <c r="U2932" s="414">
        <v>239301</v>
      </c>
      <c r="V2932" s="328" t="s">
        <v>926</v>
      </c>
      <c r="W2932" s="420"/>
    </row>
    <row r="2933" spans="2:23" ht="18.75" hidden="1" customHeight="1" x14ac:dyDescent="0.2">
      <c r="B2933" s="419" t="e">
        <f>IF(Tabla46[[#This Row],[Tipos de Acciones]]="","",CONCATENATE(Tabla46[[#This Row],[POA]],".",Tabla46[[#This Row],[SRS]],".",Tabla46[[#This Row],[AREA]],".",Tabla46[[#This Row],[TIPO]]))</f>
        <v>#REF!</v>
      </c>
      <c r="C2933" s="419" t="e">
        <f>IF(Tabla46[[#This Row],[Tipos de Acciones]]="","",'Formulario PPGR1'!#REF!)</f>
        <v>#REF!</v>
      </c>
      <c r="D2933" s="419" t="e">
        <f>IF(Tabla46[[#This Row],[Tipos de Acciones]]="","",'Formulario PPGR1'!#REF!)</f>
        <v>#REF!</v>
      </c>
      <c r="E2933" s="419" t="e">
        <f>IF(Tabla46[[#This Row],[Tipos de Acciones]]="","",'Formulario PPGR1'!#REF!)</f>
        <v>#REF!</v>
      </c>
      <c r="F2933" s="419" t="e">
        <f>IF(Tabla46[[#This Row],[Tipos de Acciones]]="","",'Formulario PPGR1'!#REF!)</f>
        <v>#REF!</v>
      </c>
      <c r="G2933" s="416" t="s">
        <v>936</v>
      </c>
      <c r="H2933" s="416" t="s">
        <v>2221</v>
      </c>
      <c r="I2933" s="417" t="s">
        <v>2236</v>
      </c>
      <c r="J2933" s="416" t="s">
        <v>2236</v>
      </c>
      <c r="K2933" s="418" t="s">
        <v>2239</v>
      </c>
      <c r="L2933" s="416" t="s">
        <v>469</v>
      </c>
      <c r="M2933" s="316" t="s">
        <v>2384</v>
      </c>
      <c r="N2933" s="316" t="s">
        <v>1156</v>
      </c>
      <c r="O2933" s="415" t="s">
        <v>2200</v>
      </c>
      <c r="P2933" s="318" t="s">
        <v>1156</v>
      </c>
      <c r="Q2933" s="293" t="s">
        <v>2201</v>
      </c>
      <c r="R2933" s="293">
        <v>2</v>
      </c>
      <c r="S2933" s="517">
        <v>15733.33</v>
      </c>
      <c r="T2933" s="520" t="e">
        <f>+[1]!Tabla46[[#This Row],[Precio Unitario]]*[1]!Tabla46[[#This Row],[Cantidad de Insumos]]</f>
        <v>#REF!</v>
      </c>
      <c r="U2933" s="414">
        <v>239301</v>
      </c>
      <c r="V2933" s="328" t="s">
        <v>926</v>
      </c>
      <c r="W2933" s="420"/>
    </row>
    <row r="2934" spans="2:23" ht="18.75" hidden="1" customHeight="1" x14ac:dyDescent="0.2">
      <c r="B2934" s="419" t="e">
        <f>IF(Tabla46[[#This Row],[Tipos de Acciones]]="","",CONCATENATE(Tabla46[[#This Row],[POA]],".",Tabla46[[#This Row],[SRS]],".",Tabla46[[#This Row],[AREA]],".",Tabla46[[#This Row],[TIPO]]))</f>
        <v>#REF!</v>
      </c>
      <c r="C2934" s="419" t="e">
        <f>IF(Tabla46[[#This Row],[Tipos de Acciones]]="","",'Formulario PPGR1'!#REF!)</f>
        <v>#REF!</v>
      </c>
      <c r="D2934" s="419" t="e">
        <f>IF(Tabla46[[#This Row],[Tipos de Acciones]]="","",'Formulario PPGR1'!#REF!)</f>
        <v>#REF!</v>
      </c>
      <c r="E2934" s="419" t="e">
        <f>IF(Tabla46[[#This Row],[Tipos de Acciones]]="","",'Formulario PPGR1'!#REF!)</f>
        <v>#REF!</v>
      </c>
      <c r="F2934" s="419" t="e">
        <f>IF(Tabla46[[#This Row],[Tipos de Acciones]]="","",'Formulario PPGR1'!#REF!)</f>
        <v>#REF!</v>
      </c>
      <c r="G2934" s="416" t="s">
        <v>936</v>
      </c>
      <c r="H2934" s="416" t="s">
        <v>2221</v>
      </c>
      <c r="I2934" s="417" t="s">
        <v>2236</v>
      </c>
      <c r="J2934" s="416" t="s">
        <v>2236</v>
      </c>
      <c r="K2934" s="418" t="s">
        <v>2240</v>
      </c>
      <c r="L2934" s="416" t="s">
        <v>469</v>
      </c>
      <c r="M2934" s="316" t="s">
        <v>2384</v>
      </c>
      <c r="N2934" s="316" t="s">
        <v>1156</v>
      </c>
      <c r="O2934" s="415" t="s">
        <v>2200</v>
      </c>
      <c r="P2934" s="318" t="s">
        <v>1156</v>
      </c>
      <c r="Q2934" s="293" t="s">
        <v>2201</v>
      </c>
      <c r="R2934" s="293">
        <v>2</v>
      </c>
      <c r="S2934" s="517">
        <v>4500</v>
      </c>
      <c r="T2934" s="520" t="e">
        <f>+[1]!Tabla46[[#This Row],[Precio Unitario]]*[1]!Tabla46[[#This Row],[Cantidad de Insumos]]</f>
        <v>#REF!</v>
      </c>
      <c r="U2934" s="414">
        <v>239301</v>
      </c>
      <c r="V2934" s="328" t="s">
        <v>926</v>
      </c>
      <c r="W2934" s="420"/>
    </row>
    <row r="2935" spans="2:23" ht="18.75" hidden="1" customHeight="1" x14ac:dyDescent="0.2">
      <c r="B2935" s="419" t="e">
        <f>IF(Tabla46[[#This Row],[Tipos de Acciones]]="","",CONCATENATE(Tabla46[[#This Row],[POA]],".",Tabla46[[#This Row],[SRS]],".",Tabla46[[#This Row],[AREA]],".",Tabla46[[#This Row],[TIPO]]))</f>
        <v>#REF!</v>
      </c>
      <c r="C2935" s="419" t="e">
        <f>IF(Tabla46[[#This Row],[Tipos de Acciones]]="","",'Formulario PPGR1'!#REF!)</f>
        <v>#REF!</v>
      </c>
      <c r="D2935" s="419" t="e">
        <f>IF(Tabla46[[#This Row],[Tipos de Acciones]]="","",'Formulario PPGR1'!#REF!)</f>
        <v>#REF!</v>
      </c>
      <c r="E2935" s="419" t="e">
        <f>IF(Tabla46[[#This Row],[Tipos de Acciones]]="","",'Formulario PPGR1'!#REF!)</f>
        <v>#REF!</v>
      </c>
      <c r="F2935" s="419" t="e">
        <f>IF(Tabla46[[#This Row],[Tipos de Acciones]]="","",'Formulario PPGR1'!#REF!)</f>
        <v>#REF!</v>
      </c>
      <c r="G2935" s="416" t="s">
        <v>936</v>
      </c>
      <c r="H2935" s="416" t="s">
        <v>2209</v>
      </c>
      <c r="I2935" s="417" t="s">
        <v>2200</v>
      </c>
      <c r="J2935" s="416" t="s">
        <v>2248</v>
      </c>
      <c r="K2935" s="418" t="s">
        <v>2248</v>
      </c>
      <c r="L2935" s="416" t="s">
        <v>469</v>
      </c>
      <c r="M2935" s="316" t="s">
        <v>2384</v>
      </c>
      <c r="N2935" s="316" t="s">
        <v>1156</v>
      </c>
      <c r="O2935" s="415" t="s">
        <v>2200</v>
      </c>
      <c r="P2935" s="318" t="s">
        <v>1156</v>
      </c>
      <c r="Q2935" s="293" t="s">
        <v>2201</v>
      </c>
      <c r="R2935" s="293">
        <v>1</v>
      </c>
      <c r="S2935" s="517">
        <v>30000</v>
      </c>
      <c r="T2935" s="520" t="e">
        <f>+[1]!Tabla46[[#This Row],[Precio Unitario]]*[1]!Tabla46[[#This Row],[Cantidad de Insumos]]</f>
        <v>#REF!</v>
      </c>
      <c r="U2935" s="414">
        <v>265801</v>
      </c>
      <c r="V2935" s="328" t="s">
        <v>926</v>
      </c>
      <c r="W2935" s="420"/>
    </row>
    <row r="2936" spans="2:23" ht="18.75" hidden="1" customHeight="1" x14ac:dyDescent="0.2">
      <c r="B2936" s="419" t="e">
        <f>IF(Tabla46[[#This Row],[Tipos de Acciones]]="","",CONCATENATE(Tabla46[[#This Row],[POA]],".",Tabla46[[#This Row],[SRS]],".",Tabla46[[#This Row],[AREA]],".",Tabla46[[#This Row],[TIPO]]))</f>
        <v>#REF!</v>
      </c>
      <c r="C2936" s="419" t="e">
        <f>IF(Tabla46[[#This Row],[Tipos de Acciones]]="","",'Formulario PPGR1'!#REF!)</f>
        <v>#REF!</v>
      </c>
      <c r="D2936" s="419" t="e">
        <f>IF(Tabla46[[#This Row],[Tipos de Acciones]]="","",'Formulario PPGR1'!#REF!)</f>
        <v>#REF!</v>
      </c>
      <c r="E2936" s="419" t="e">
        <f>IF(Tabla46[[#This Row],[Tipos de Acciones]]="","",'Formulario PPGR1'!#REF!)</f>
        <v>#REF!</v>
      </c>
      <c r="F2936" s="419" t="e">
        <f>IF(Tabla46[[#This Row],[Tipos de Acciones]]="","",'Formulario PPGR1'!#REF!)</f>
        <v>#REF!</v>
      </c>
      <c r="G2936" s="416" t="s">
        <v>934</v>
      </c>
      <c r="H2936" s="416" t="s">
        <v>2209</v>
      </c>
      <c r="I2936" s="417" t="s">
        <v>2200</v>
      </c>
      <c r="J2936" s="416" t="s">
        <v>2248</v>
      </c>
      <c r="K2936" s="418" t="s">
        <v>2248</v>
      </c>
      <c r="L2936" s="416" t="s">
        <v>469</v>
      </c>
      <c r="M2936" s="316" t="s">
        <v>2384</v>
      </c>
      <c r="N2936" s="316" t="s">
        <v>1156</v>
      </c>
      <c r="O2936" s="415" t="s">
        <v>2200</v>
      </c>
      <c r="P2936" s="318" t="s">
        <v>1156</v>
      </c>
      <c r="Q2936" s="293" t="s">
        <v>2201</v>
      </c>
      <c r="R2936" s="293">
        <v>3</v>
      </c>
      <c r="S2936" s="517">
        <v>5000</v>
      </c>
      <c r="T2936" s="520" t="e">
        <f>+[1]!Tabla46[[#This Row],[Precio Unitario]]*[1]!Tabla46[[#This Row],[Cantidad de Insumos]]</f>
        <v>#REF!</v>
      </c>
      <c r="U2936" s="414">
        <v>265801</v>
      </c>
      <c r="V2936" s="328" t="s">
        <v>926</v>
      </c>
      <c r="W2936" s="420"/>
    </row>
    <row r="2937" spans="2:23" ht="18.75" hidden="1" customHeight="1" x14ac:dyDescent="0.2">
      <c r="B2937" s="419" t="e">
        <f>IF(Tabla46[[#This Row],[Tipos de Acciones]]="","",CONCATENATE(Tabla46[[#This Row],[POA]],".",Tabla46[[#This Row],[SRS]],".",Tabla46[[#This Row],[AREA]],".",Tabla46[[#This Row],[TIPO]]))</f>
        <v>#REF!</v>
      </c>
      <c r="C2937" s="419" t="e">
        <f>IF(Tabla46[[#This Row],[Tipos de Acciones]]="","",'Formulario PPGR1'!#REF!)</f>
        <v>#REF!</v>
      </c>
      <c r="D2937" s="419" t="e">
        <f>IF(Tabla46[[#This Row],[Tipos de Acciones]]="","",'Formulario PPGR1'!#REF!)</f>
        <v>#REF!</v>
      </c>
      <c r="E2937" s="419" t="e">
        <f>IF(Tabla46[[#This Row],[Tipos de Acciones]]="","",'Formulario PPGR1'!#REF!)</f>
        <v>#REF!</v>
      </c>
      <c r="F2937" s="419" t="e">
        <f>IF(Tabla46[[#This Row],[Tipos de Acciones]]="","",'Formulario PPGR1'!#REF!)</f>
        <v>#REF!</v>
      </c>
      <c r="G2937" s="416" t="s">
        <v>936</v>
      </c>
      <c r="H2937" s="416" t="s">
        <v>2221</v>
      </c>
      <c r="I2937" s="417" t="s">
        <v>2244</v>
      </c>
      <c r="J2937" s="416" t="s">
        <v>2244</v>
      </c>
      <c r="K2937" s="418" t="s">
        <v>2245</v>
      </c>
      <c r="L2937" s="416" t="s">
        <v>469</v>
      </c>
      <c r="M2937" s="316" t="s">
        <v>2384</v>
      </c>
      <c r="N2937" s="316" t="s">
        <v>1156</v>
      </c>
      <c r="O2937" s="415" t="s">
        <v>2200</v>
      </c>
      <c r="P2937" s="318" t="s">
        <v>1156</v>
      </c>
      <c r="Q2937" s="293" t="s">
        <v>2201</v>
      </c>
      <c r="R2937" s="293">
        <v>1</v>
      </c>
      <c r="S2937" s="517">
        <v>14666.65</v>
      </c>
      <c r="T2937" s="520" t="e">
        <f>+[1]!Tabla46[[#This Row],[Precio Unitario]]*[1]!Tabla46[[#This Row],[Cantidad de Insumos]]</f>
        <v>#REF!</v>
      </c>
      <c r="U2937" s="414">
        <v>239601</v>
      </c>
      <c r="V2937" s="328" t="s">
        <v>926</v>
      </c>
      <c r="W2937" s="420"/>
    </row>
    <row r="2938" spans="2:23" ht="18.75" hidden="1" customHeight="1" x14ac:dyDescent="0.2">
      <c r="B2938" s="419" t="e">
        <f>IF(Tabla46[[#This Row],[Tipos de Acciones]]="","",CONCATENATE(Tabla46[[#This Row],[POA]],".",Tabla46[[#This Row],[SRS]],".",Tabla46[[#This Row],[AREA]],".",Tabla46[[#This Row],[TIPO]]))</f>
        <v>#REF!</v>
      </c>
      <c r="C2938" s="419" t="e">
        <f>IF(Tabla46[[#This Row],[Tipos de Acciones]]="","",'Formulario PPGR1'!#REF!)</f>
        <v>#REF!</v>
      </c>
      <c r="D2938" s="419" t="e">
        <f>IF(Tabla46[[#This Row],[Tipos de Acciones]]="","",'Formulario PPGR1'!#REF!)</f>
        <v>#REF!</v>
      </c>
      <c r="E2938" s="419" t="e">
        <f>IF(Tabla46[[#This Row],[Tipos de Acciones]]="","",'Formulario PPGR1'!#REF!)</f>
        <v>#REF!</v>
      </c>
      <c r="F2938" s="419" t="e">
        <f>IF(Tabla46[[#This Row],[Tipos de Acciones]]="","",'Formulario PPGR1'!#REF!)</f>
        <v>#REF!</v>
      </c>
      <c r="G2938" s="416" t="s">
        <v>936</v>
      </c>
      <c r="H2938" s="416" t="s">
        <v>2221</v>
      </c>
      <c r="I2938" s="417" t="s">
        <v>2246</v>
      </c>
      <c r="J2938" s="416" t="s">
        <v>2246</v>
      </c>
      <c r="K2938" s="418" t="s">
        <v>2247</v>
      </c>
      <c r="L2938" s="416" t="s">
        <v>469</v>
      </c>
      <c r="M2938" s="316" t="s">
        <v>2384</v>
      </c>
      <c r="N2938" s="316" t="s">
        <v>1156</v>
      </c>
      <c r="O2938" s="415" t="s">
        <v>2200</v>
      </c>
      <c r="P2938" s="318" t="s">
        <v>1156</v>
      </c>
      <c r="Q2938" s="293" t="s">
        <v>2201</v>
      </c>
      <c r="R2938" s="293">
        <v>1</v>
      </c>
      <c r="S2938" s="517">
        <v>257712</v>
      </c>
      <c r="T2938" s="520" t="e">
        <f>+[1]!Tabla46[[#This Row],[Precio Unitario]]*[1]!Tabla46[[#This Row],[Cantidad de Insumos]]</f>
        <v>#REF!</v>
      </c>
      <c r="U2938" s="414">
        <v>261401</v>
      </c>
      <c r="V2938" s="328" t="s">
        <v>926</v>
      </c>
      <c r="W2938" s="420"/>
    </row>
    <row r="2939" spans="2:23" ht="18.75" hidden="1" customHeight="1" x14ac:dyDescent="0.2">
      <c r="B2939" s="419" t="e">
        <f>IF(Tabla46[[#This Row],[Tipos de Acciones]]="","",CONCATENATE(Tabla46[[#This Row],[POA]],".",Tabla46[[#This Row],[SRS]],".",Tabla46[[#This Row],[AREA]],".",Tabla46[[#This Row],[TIPO]]))</f>
        <v>#REF!</v>
      </c>
      <c r="C2939" s="419" t="e">
        <f>IF(Tabla46[[#This Row],[Tipos de Acciones]]="","",'Formulario PPGR1'!#REF!)</f>
        <v>#REF!</v>
      </c>
      <c r="D2939" s="419" t="e">
        <f>IF(Tabla46[[#This Row],[Tipos de Acciones]]="","",'Formulario PPGR1'!#REF!)</f>
        <v>#REF!</v>
      </c>
      <c r="E2939" s="419" t="e">
        <f>IF(Tabla46[[#This Row],[Tipos de Acciones]]="","",'Formulario PPGR1'!#REF!)</f>
        <v>#REF!</v>
      </c>
      <c r="F2939" s="419" t="e">
        <f>IF(Tabla46[[#This Row],[Tipos de Acciones]]="","",'Formulario PPGR1'!#REF!)</f>
        <v>#REF!</v>
      </c>
      <c r="G2939" s="416" t="s">
        <v>936</v>
      </c>
      <c r="H2939" s="416" t="s">
        <v>2221</v>
      </c>
      <c r="I2939" s="417" t="s">
        <v>2236</v>
      </c>
      <c r="J2939" s="416" t="s">
        <v>2236</v>
      </c>
      <c r="K2939" s="418" t="s">
        <v>2238</v>
      </c>
      <c r="L2939" s="416" t="s">
        <v>469</v>
      </c>
      <c r="M2939" s="316" t="s">
        <v>2384</v>
      </c>
      <c r="N2939" s="316" t="s">
        <v>1156</v>
      </c>
      <c r="O2939" s="415" t="s">
        <v>2200</v>
      </c>
      <c r="P2939" s="318" t="s">
        <v>1156</v>
      </c>
      <c r="Q2939" s="293" t="s">
        <v>2201</v>
      </c>
      <c r="R2939" s="293">
        <v>2</v>
      </c>
      <c r="S2939" s="517">
        <v>4500</v>
      </c>
      <c r="T2939" s="520" t="e">
        <f>+[1]!Tabla46[[#This Row],[Precio Unitario]]*[1]!Tabla46[[#This Row],[Cantidad de Insumos]]</f>
        <v>#REF!</v>
      </c>
      <c r="U2939" s="414">
        <v>239301</v>
      </c>
      <c r="V2939" s="328" t="s">
        <v>926</v>
      </c>
      <c r="W2939" s="420"/>
    </row>
    <row r="2940" spans="2:23" ht="18.75" hidden="1" customHeight="1" x14ac:dyDescent="0.2">
      <c r="B2940" s="419" t="e">
        <f>IF(Tabla46[[#This Row],[Tipos de Acciones]]="","",CONCATENATE(Tabla46[[#This Row],[POA]],".",Tabla46[[#This Row],[SRS]],".",Tabla46[[#This Row],[AREA]],".",Tabla46[[#This Row],[TIPO]]))</f>
        <v>#REF!</v>
      </c>
      <c r="C2940" s="419" t="e">
        <f>IF(Tabla46[[#This Row],[Tipos de Acciones]]="","",'Formulario PPGR1'!#REF!)</f>
        <v>#REF!</v>
      </c>
      <c r="D2940" s="419" t="e">
        <f>IF(Tabla46[[#This Row],[Tipos de Acciones]]="","",'Formulario PPGR1'!#REF!)</f>
        <v>#REF!</v>
      </c>
      <c r="E2940" s="419" t="e">
        <f>IF(Tabla46[[#This Row],[Tipos de Acciones]]="","",'Formulario PPGR1'!#REF!)</f>
        <v>#REF!</v>
      </c>
      <c r="F2940" s="419" t="e">
        <f>IF(Tabla46[[#This Row],[Tipos de Acciones]]="","",'Formulario PPGR1'!#REF!)</f>
        <v>#REF!</v>
      </c>
      <c r="G2940" s="416" t="s">
        <v>936</v>
      </c>
      <c r="H2940" s="416" t="s">
        <v>2221</v>
      </c>
      <c r="I2940" s="417" t="s">
        <v>2227</v>
      </c>
      <c r="J2940" s="416" t="s">
        <v>2227</v>
      </c>
      <c r="K2940" s="418" t="s">
        <v>2228</v>
      </c>
      <c r="L2940" s="416" t="s">
        <v>469</v>
      </c>
      <c r="M2940" s="316" t="s">
        <v>2384</v>
      </c>
      <c r="N2940" s="316" t="s">
        <v>1156</v>
      </c>
      <c r="O2940" s="415" t="s">
        <v>2200</v>
      </c>
      <c r="P2940" s="318" t="s">
        <v>1156</v>
      </c>
      <c r="Q2940" s="293" t="s">
        <v>2201</v>
      </c>
      <c r="R2940" s="293">
        <v>1</v>
      </c>
      <c r="S2940" s="517">
        <v>12836.04</v>
      </c>
      <c r="T2940" s="520" t="e">
        <f>+[1]!Tabla46[[#This Row],[Precio Unitario]]*[1]!Tabla46[[#This Row],[Cantidad de Insumos]]</f>
        <v>#REF!</v>
      </c>
      <c r="U2940" s="414">
        <v>239301</v>
      </c>
      <c r="V2940" s="328" t="s">
        <v>926</v>
      </c>
      <c r="W2940" s="420"/>
    </row>
    <row r="2941" spans="2:23" ht="18.75" customHeight="1" x14ac:dyDescent="0.2">
      <c r="B2941" s="419" t="e">
        <f>IF(Tabla46[[#This Row],[Tipos de Acciones]]="","",CONCATENATE(Tabla46[[#This Row],[POA]],".",Tabla46[[#This Row],[SRS]],".",Tabla46[[#This Row],[AREA]],".",Tabla46[[#This Row],[TIPO]]))</f>
        <v>#REF!</v>
      </c>
      <c r="C2941" s="419" t="e">
        <f>IF(Tabla46[[#This Row],[Tipos de Acciones]]="","",'Formulario PPGR1'!#REF!)</f>
        <v>#REF!</v>
      </c>
      <c r="D2941" s="419" t="e">
        <f>IF(Tabla46[[#This Row],[Tipos de Acciones]]="","",'Formulario PPGR1'!#REF!)</f>
        <v>#REF!</v>
      </c>
      <c r="E2941" s="419" t="e">
        <f>IF(Tabla46[[#This Row],[Tipos de Acciones]]="","",'Formulario PPGR1'!#REF!)</f>
        <v>#REF!</v>
      </c>
      <c r="F2941" s="419" t="e">
        <f>IF(Tabla46[[#This Row],[Tipos de Acciones]]="","",'Formulario PPGR1'!#REF!)</f>
        <v>#REF!</v>
      </c>
      <c r="G2941" s="416" t="s">
        <v>936</v>
      </c>
      <c r="H2941" s="416" t="s">
        <v>2221</v>
      </c>
      <c r="I2941" s="417" t="s">
        <v>2229</v>
      </c>
      <c r="J2941" s="416" t="s">
        <v>2229</v>
      </c>
      <c r="K2941" s="418" t="s">
        <v>2230</v>
      </c>
      <c r="L2941" s="416" t="s">
        <v>469</v>
      </c>
      <c r="M2941" s="316" t="s">
        <v>2384</v>
      </c>
      <c r="N2941" s="316" t="s">
        <v>1156</v>
      </c>
      <c r="O2941" s="415" t="s">
        <v>2200</v>
      </c>
      <c r="P2941" s="318" t="s">
        <v>1156</v>
      </c>
      <c r="Q2941" s="293" t="s">
        <v>2201</v>
      </c>
      <c r="R2941" s="293">
        <v>1</v>
      </c>
      <c r="S2941" s="517">
        <v>180000</v>
      </c>
      <c r="T2941" s="520" t="e">
        <f>+[1]!Tabla46[[#This Row],[Precio Unitario]]*[1]!Tabla46[[#This Row],[Cantidad de Insumos]]</f>
        <v>#REF!</v>
      </c>
      <c r="U2941" s="414">
        <v>263101</v>
      </c>
      <c r="V2941" s="328" t="s">
        <v>926</v>
      </c>
      <c r="W2941" s="420"/>
    </row>
    <row r="2942" spans="2:23" ht="18.75" hidden="1" customHeight="1" x14ac:dyDescent="0.2">
      <c r="B2942" s="419" t="e">
        <f>IF(Tabla46[[#This Row],[Tipos de Acciones]]="","",CONCATENATE(Tabla46[[#This Row],[POA]],".",Tabla46[[#This Row],[SRS]],".",Tabla46[[#This Row],[AREA]],".",Tabla46[[#This Row],[TIPO]]))</f>
        <v>#REF!</v>
      </c>
      <c r="C2942" s="419" t="e">
        <f>IF(Tabla46[[#This Row],[Tipos de Acciones]]="","",'Formulario PPGR1'!#REF!)</f>
        <v>#REF!</v>
      </c>
      <c r="D2942" s="419" t="e">
        <f>IF(Tabla46[[#This Row],[Tipos de Acciones]]="","",'Formulario PPGR1'!#REF!)</f>
        <v>#REF!</v>
      </c>
      <c r="E2942" s="419" t="e">
        <f>IF(Tabla46[[#This Row],[Tipos de Acciones]]="","",'Formulario PPGR1'!#REF!)</f>
        <v>#REF!</v>
      </c>
      <c r="F2942" s="419" t="e">
        <f>IF(Tabla46[[#This Row],[Tipos de Acciones]]="","",'Formulario PPGR1'!#REF!)</f>
        <v>#REF!</v>
      </c>
      <c r="G2942" s="416" t="s">
        <v>934</v>
      </c>
      <c r="H2942" s="416" t="s">
        <v>2206</v>
      </c>
      <c r="I2942" s="417" t="s">
        <v>2212</v>
      </c>
      <c r="J2942" s="416" t="s">
        <v>2212</v>
      </c>
      <c r="K2942" s="418" t="s">
        <v>2213</v>
      </c>
      <c r="L2942" s="416" t="s">
        <v>469</v>
      </c>
      <c r="M2942" s="316" t="s">
        <v>2384</v>
      </c>
      <c r="N2942" s="316" t="s">
        <v>1156</v>
      </c>
      <c r="O2942" s="415" t="s">
        <v>2200</v>
      </c>
      <c r="P2942" s="318" t="s">
        <v>1156</v>
      </c>
      <c r="Q2942" s="293" t="s">
        <v>2201</v>
      </c>
      <c r="R2942" s="293">
        <v>3</v>
      </c>
      <c r="S2942" s="517">
        <v>5000</v>
      </c>
      <c r="T2942" s="520" t="e">
        <f>+[1]!Tabla46[[#This Row],[Precio Unitario]]*[1]!Tabla46[[#This Row],[Cantidad de Insumos]]</f>
        <v>#REF!</v>
      </c>
      <c r="U2942" s="414">
        <v>261301</v>
      </c>
      <c r="V2942" s="328" t="s">
        <v>926</v>
      </c>
      <c r="W2942" s="420"/>
    </row>
    <row r="2943" spans="2:23" ht="18.75" hidden="1" customHeight="1" x14ac:dyDescent="0.2">
      <c r="B2943" s="419" t="e">
        <f>IF(Tabla46[[#This Row],[Tipos de Acciones]]="","",CONCATENATE(Tabla46[[#This Row],[POA]],".",Tabla46[[#This Row],[SRS]],".",Tabla46[[#This Row],[AREA]],".",Tabla46[[#This Row],[TIPO]]))</f>
        <v>#REF!</v>
      </c>
      <c r="C2943" s="419" t="e">
        <f>IF(Tabla46[[#This Row],[Tipos de Acciones]]="","",'Formulario PPGR1'!#REF!)</f>
        <v>#REF!</v>
      </c>
      <c r="D2943" s="419" t="e">
        <f>IF(Tabla46[[#This Row],[Tipos de Acciones]]="","",'Formulario PPGR1'!#REF!)</f>
        <v>#REF!</v>
      </c>
      <c r="E2943" s="419" t="e">
        <f>IF(Tabla46[[#This Row],[Tipos de Acciones]]="","",'Formulario PPGR1'!#REF!)</f>
        <v>#REF!</v>
      </c>
      <c r="F2943" s="419" t="e">
        <f>IF(Tabla46[[#This Row],[Tipos de Acciones]]="","",'Formulario PPGR1'!#REF!)</f>
        <v>#REF!</v>
      </c>
      <c r="G2943" s="416" t="s">
        <v>936</v>
      </c>
      <c r="H2943" s="416" t="s">
        <v>2215</v>
      </c>
      <c r="I2943" s="417" t="s">
        <v>2216</v>
      </c>
      <c r="J2943" s="416" t="s">
        <v>2216</v>
      </c>
      <c r="K2943" s="418" t="s">
        <v>2217</v>
      </c>
      <c r="L2943" s="416" t="s">
        <v>469</v>
      </c>
      <c r="M2943" s="316" t="s">
        <v>2384</v>
      </c>
      <c r="N2943" s="316" t="s">
        <v>1156</v>
      </c>
      <c r="O2943" s="415" t="s">
        <v>2200</v>
      </c>
      <c r="P2943" s="318" t="s">
        <v>1156</v>
      </c>
      <c r="Q2943" s="293" t="s">
        <v>2201</v>
      </c>
      <c r="R2943" s="293">
        <v>1</v>
      </c>
      <c r="S2943" s="517">
        <v>15000</v>
      </c>
      <c r="T2943" s="520" t="e">
        <f>+[1]!Tabla46[[#This Row],[Precio Unitario]]*[1]!Tabla46[[#This Row],[Cantidad de Insumos]]</f>
        <v>#REF!</v>
      </c>
      <c r="U2943" s="414">
        <v>239601</v>
      </c>
      <c r="V2943" s="328" t="s">
        <v>926</v>
      </c>
      <c r="W2943" s="420"/>
    </row>
    <row r="2944" spans="2:23" ht="18.75" hidden="1" customHeight="1" x14ac:dyDescent="0.2">
      <c r="B2944" s="419" t="e">
        <f>IF(Tabla46[[#This Row],[Tipos de Acciones]]="","",CONCATENATE(Tabla46[[#This Row],[POA]],".",Tabla46[[#This Row],[SRS]],".",Tabla46[[#This Row],[AREA]],".",Tabla46[[#This Row],[TIPO]]))</f>
        <v>#REF!</v>
      </c>
      <c r="C2944" s="419" t="e">
        <f>IF(Tabla46[[#This Row],[Tipos de Acciones]]="","",'Formulario PPGR1'!#REF!)</f>
        <v>#REF!</v>
      </c>
      <c r="D2944" s="419" t="e">
        <f>IF(Tabla46[[#This Row],[Tipos de Acciones]]="","",'Formulario PPGR1'!#REF!)</f>
        <v>#REF!</v>
      </c>
      <c r="E2944" s="419" t="e">
        <f>IF(Tabla46[[#This Row],[Tipos de Acciones]]="","",'Formulario PPGR1'!#REF!)</f>
        <v>#REF!</v>
      </c>
      <c r="F2944" s="419" t="e">
        <f>IF(Tabla46[[#This Row],[Tipos de Acciones]]="","",'Formulario PPGR1'!#REF!)</f>
        <v>#REF!</v>
      </c>
      <c r="G2944" s="416" t="s">
        <v>936</v>
      </c>
      <c r="H2944" s="416" t="s">
        <v>2206</v>
      </c>
      <c r="I2944" s="417" t="s">
        <v>2212</v>
      </c>
      <c r="J2944" s="416" t="s">
        <v>2212</v>
      </c>
      <c r="K2944" s="418" t="s">
        <v>2213</v>
      </c>
      <c r="L2944" s="416" t="s">
        <v>469</v>
      </c>
      <c r="M2944" s="316" t="s">
        <v>2385</v>
      </c>
      <c r="N2944" s="316" t="s">
        <v>1156</v>
      </c>
      <c r="O2944" s="415" t="s">
        <v>2200</v>
      </c>
      <c r="P2944" s="318" t="s">
        <v>1156</v>
      </c>
      <c r="Q2944" s="293" t="s">
        <v>2201</v>
      </c>
      <c r="R2944" s="293">
        <v>1</v>
      </c>
      <c r="S2944" s="517">
        <v>56050</v>
      </c>
      <c r="T2944" s="520" t="e">
        <f>+[1]!Tabla46[[#This Row],[Precio Unitario]]*[1]!Tabla46[[#This Row],[Cantidad de Insumos]]</f>
        <v>#REF!</v>
      </c>
      <c r="U2944" s="414">
        <v>261301</v>
      </c>
      <c r="V2944" s="328" t="s">
        <v>926</v>
      </c>
      <c r="W2944" s="420"/>
    </row>
    <row r="2945" spans="2:23" ht="18.75" hidden="1" customHeight="1" x14ac:dyDescent="0.2">
      <c r="B2945" s="419" t="e">
        <f>IF(Tabla46[[#This Row],[Tipos de Acciones]]="","",CONCATENATE(Tabla46[[#This Row],[POA]],".",Tabla46[[#This Row],[SRS]],".",Tabla46[[#This Row],[AREA]],".",Tabla46[[#This Row],[TIPO]]))</f>
        <v>#REF!</v>
      </c>
      <c r="C2945" s="419" t="e">
        <f>IF(Tabla46[[#This Row],[Tipos de Acciones]]="","",'Formulario PPGR1'!#REF!)</f>
        <v>#REF!</v>
      </c>
      <c r="D2945" s="419" t="e">
        <f>IF(Tabla46[[#This Row],[Tipos de Acciones]]="","",'Formulario PPGR1'!#REF!)</f>
        <v>#REF!</v>
      </c>
      <c r="E2945" s="419" t="e">
        <f>IF(Tabla46[[#This Row],[Tipos de Acciones]]="","",'Formulario PPGR1'!#REF!)</f>
        <v>#REF!</v>
      </c>
      <c r="F2945" s="419" t="e">
        <f>IF(Tabla46[[#This Row],[Tipos de Acciones]]="","",'Formulario PPGR1'!#REF!)</f>
        <v>#REF!</v>
      </c>
      <c r="G2945" s="416" t="s">
        <v>936</v>
      </c>
      <c r="H2945" s="416" t="s">
        <v>2221</v>
      </c>
      <c r="I2945" s="417" t="s">
        <v>2236</v>
      </c>
      <c r="J2945" s="416" t="s">
        <v>2236</v>
      </c>
      <c r="K2945" s="418" t="s">
        <v>2237</v>
      </c>
      <c r="L2945" s="416" t="s">
        <v>469</v>
      </c>
      <c r="M2945" s="316" t="s">
        <v>2385</v>
      </c>
      <c r="N2945" s="316" t="s">
        <v>1156</v>
      </c>
      <c r="O2945" s="415" t="s">
        <v>2200</v>
      </c>
      <c r="P2945" s="318" t="s">
        <v>1156</v>
      </c>
      <c r="Q2945" s="293" t="s">
        <v>2201</v>
      </c>
      <c r="R2945" s="293">
        <v>2</v>
      </c>
      <c r="S2945" s="517">
        <v>15733.33</v>
      </c>
      <c r="T2945" s="520" t="e">
        <f>+[1]!Tabla46[[#This Row],[Precio Unitario]]*[1]!Tabla46[[#This Row],[Cantidad de Insumos]]</f>
        <v>#REF!</v>
      </c>
      <c r="U2945" s="414">
        <v>239301</v>
      </c>
      <c r="V2945" s="328" t="s">
        <v>926</v>
      </c>
      <c r="W2945" s="420"/>
    </row>
    <row r="2946" spans="2:23" ht="18.75" hidden="1" customHeight="1" x14ac:dyDescent="0.2">
      <c r="B2946" s="419" t="e">
        <f>IF(Tabla46[[#This Row],[Tipos de Acciones]]="","",CONCATENATE(Tabla46[[#This Row],[POA]],".",Tabla46[[#This Row],[SRS]],".",Tabla46[[#This Row],[AREA]],".",Tabla46[[#This Row],[TIPO]]))</f>
        <v>#REF!</v>
      </c>
      <c r="C2946" s="419" t="e">
        <f>IF(Tabla46[[#This Row],[Tipos de Acciones]]="","",'Formulario PPGR1'!#REF!)</f>
        <v>#REF!</v>
      </c>
      <c r="D2946" s="419" t="e">
        <f>IF(Tabla46[[#This Row],[Tipos de Acciones]]="","",'Formulario PPGR1'!#REF!)</f>
        <v>#REF!</v>
      </c>
      <c r="E2946" s="419" t="e">
        <f>IF(Tabla46[[#This Row],[Tipos de Acciones]]="","",'Formulario PPGR1'!#REF!)</f>
        <v>#REF!</v>
      </c>
      <c r="F2946" s="419" t="e">
        <f>IF(Tabla46[[#This Row],[Tipos de Acciones]]="","",'Formulario PPGR1'!#REF!)</f>
        <v>#REF!</v>
      </c>
      <c r="G2946" s="416" t="s">
        <v>936</v>
      </c>
      <c r="H2946" s="416" t="s">
        <v>2221</v>
      </c>
      <c r="I2946" s="417" t="s">
        <v>2222</v>
      </c>
      <c r="J2946" s="416" t="s">
        <v>2222</v>
      </c>
      <c r="K2946" s="418" t="s">
        <v>2226</v>
      </c>
      <c r="L2946" s="416" t="s">
        <v>469</v>
      </c>
      <c r="M2946" s="316" t="s">
        <v>2385</v>
      </c>
      <c r="N2946" s="316" t="s">
        <v>1156</v>
      </c>
      <c r="O2946" s="415" t="s">
        <v>2200</v>
      </c>
      <c r="P2946" s="318" t="s">
        <v>1156</v>
      </c>
      <c r="Q2946" s="293" t="s">
        <v>2201</v>
      </c>
      <c r="R2946" s="293">
        <v>1</v>
      </c>
      <c r="S2946" s="517">
        <v>104465.4</v>
      </c>
      <c r="T2946" s="520" t="e">
        <f>+[1]!Tabla46[[#This Row],[Precio Unitario]]*[1]!Tabla46[[#This Row],[Cantidad de Insumos]]</f>
        <v>#REF!</v>
      </c>
      <c r="U2946" s="414">
        <v>239301</v>
      </c>
      <c r="V2946" s="328" t="s">
        <v>926</v>
      </c>
      <c r="W2946" s="420"/>
    </row>
    <row r="2947" spans="2:23" ht="18.75" hidden="1" customHeight="1" x14ac:dyDescent="0.2">
      <c r="B2947" s="419" t="e">
        <f>IF(Tabla46[[#This Row],[Tipos de Acciones]]="","",CONCATENATE(Tabla46[[#This Row],[POA]],".",Tabla46[[#This Row],[SRS]],".",Tabla46[[#This Row],[AREA]],".",Tabla46[[#This Row],[TIPO]]))</f>
        <v>#REF!</v>
      </c>
      <c r="C2947" s="419" t="e">
        <f>IF(Tabla46[[#This Row],[Tipos de Acciones]]="","",'Formulario PPGR1'!#REF!)</f>
        <v>#REF!</v>
      </c>
      <c r="D2947" s="419" t="e">
        <f>IF(Tabla46[[#This Row],[Tipos de Acciones]]="","",'Formulario PPGR1'!#REF!)</f>
        <v>#REF!</v>
      </c>
      <c r="E2947" s="419" t="e">
        <f>IF(Tabla46[[#This Row],[Tipos de Acciones]]="","",'Formulario PPGR1'!#REF!)</f>
        <v>#REF!</v>
      </c>
      <c r="F2947" s="419" t="e">
        <f>IF(Tabla46[[#This Row],[Tipos de Acciones]]="","",'Formulario PPGR1'!#REF!)</f>
        <v>#REF!</v>
      </c>
      <c r="G2947" s="416" t="s">
        <v>936</v>
      </c>
      <c r="H2947" s="416" t="s">
        <v>2218</v>
      </c>
      <c r="I2947" s="417" t="s">
        <v>2219</v>
      </c>
      <c r="J2947" s="416" t="s">
        <v>2219</v>
      </c>
      <c r="K2947" s="418" t="s">
        <v>2220</v>
      </c>
      <c r="L2947" s="416" t="s">
        <v>469</v>
      </c>
      <c r="M2947" s="316" t="s">
        <v>2385</v>
      </c>
      <c r="N2947" s="316" t="s">
        <v>1156</v>
      </c>
      <c r="O2947" s="415" t="s">
        <v>2200</v>
      </c>
      <c r="P2947" s="318" t="s">
        <v>1156</v>
      </c>
      <c r="Q2947" s="293" t="s">
        <v>2201</v>
      </c>
      <c r="R2947" s="293">
        <v>2</v>
      </c>
      <c r="S2947" s="517">
        <v>8600</v>
      </c>
      <c r="T2947" s="520" t="e">
        <f>+[1]!Tabla46[[#This Row],[Precio Unitario]]*[1]!Tabla46[[#This Row],[Cantidad de Insumos]]</f>
        <v>#REF!</v>
      </c>
      <c r="U2947" s="414">
        <v>239601</v>
      </c>
      <c r="V2947" s="328" t="s">
        <v>926</v>
      </c>
      <c r="W2947" s="420"/>
    </row>
    <row r="2948" spans="2:23" ht="18.75" hidden="1" customHeight="1" x14ac:dyDescent="0.2">
      <c r="B2948" s="419" t="e">
        <f>IF(Tabla46[[#This Row],[Tipos de Acciones]]="","",CONCATENATE(Tabla46[[#This Row],[POA]],".",Tabla46[[#This Row],[SRS]],".",Tabla46[[#This Row],[AREA]],".",Tabla46[[#This Row],[TIPO]]))</f>
        <v>#REF!</v>
      </c>
      <c r="C2948" s="419" t="e">
        <f>IF(Tabla46[[#This Row],[Tipos de Acciones]]="","",'Formulario PPGR1'!#REF!)</f>
        <v>#REF!</v>
      </c>
      <c r="D2948" s="419" t="e">
        <f>IF(Tabla46[[#This Row],[Tipos de Acciones]]="","",'Formulario PPGR1'!#REF!)</f>
        <v>#REF!</v>
      </c>
      <c r="E2948" s="419" t="e">
        <f>IF(Tabla46[[#This Row],[Tipos de Acciones]]="","",'Formulario PPGR1'!#REF!)</f>
        <v>#REF!</v>
      </c>
      <c r="F2948" s="419" t="e">
        <f>IF(Tabla46[[#This Row],[Tipos de Acciones]]="","",'Formulario PPGR1'!#REF!)</f>
        <v>#REF!</v>
      </c>
      <c r="G2948" s="416" t="s">
        <v>936</v>
      </c>
      <c r="H2948" s="416" t="s">
        <v>2221</v>
      </c>
      <c r="I2948" s="417" t="s">
        <v>2222</v>
      </c>
      <c r="J2948" s="416" t="s">
        <v>2222</v>
      </c>
      <c r="K2948" s="418" t="s">
        <v>2223</v>
      </c>
      <c r="L2948" s="416" t="s">
        <v>469</v>
      </c>
      <c r="M2948" s="316" t="s">
        <v>2385</v>
      </c>
      <c r="N2948" s="316" t="s">
        <v>1156</v>
      </c>
      <c r="O2948" s="415" t="s">
        <v>2200</v>
      </c>
      <c r="P2948" s="318" t="s">
        <v>1156</v>
      </c>
      <c r="Q2948" s="293" t="s">
        <v>2201</v>
      </c>
      <c r="R2948" s="293">
        <v>2</v>
      </c>
      <c r="S2948" s="517">
        <v>43660</v>
      </c>
      <c r="T2948" s="520" t="e">
        <f>+[1]!Tabla46[[#This Row],[Precio Unitario]]*[1]!Tabla46[[#This Row],[Cantidad de Insumos]]</f>
        <v>#REF!</v>
      </c>
      <c r="U2948" s="414">
        <v>261901</v>
      </c>
      <c r="V2948" s="328" t="s">
        <v>926</v>
      </c>
      <c r="W2948" s="420"/>
    </row>
    <row r="2949" spans="2:23" ht="18.75" hidden="1" customHeight="1" x14ac:dyDescent="0.2">
      <c r="B2949" s="419" t="e">
        <f>IF(Tabla46[[#This Row],[Tipos de Acciones]]="","",CONCATENATE(Tabla46[[#This Row],[POA]],".",Tabla46[[#This Row],[SRS]],".",Tabla46[[#This Row],[AREA]],".",Tabla46[[#This Row],[TIPO]]))</f>
        <v>#REF!</v>
      </c>
      <c r="C2949" s="419" t="e">
        <f>IF(Tabla46[[#This Row],[Tipos de Acciones]]="","",'Formulario PPGR1'!#REF!)</f>
        <v>#REF!</v>
      </c>
      <c r="D2949" s="419" t="e">
        <f>IF(Tabla46[[#This Row],[Tipos de Acciones]]="","",'Formulario PPGR1'!#REF!)</f>
        <v>#REF!</v>
      </c>
      <c r="E2949" s="419" t="e">
        <f>IF(Tabla46[[#This Row],[Tipos de Acciones]]="","",'Formulario PPGR1'!#REF!)</f>
        <v>#REF!</v>
      </c>
      <c r="F2949" s="419" t="e">
        <f>IF(Tabla46[[#This Row],[Tipos de Acciones]]="","",'Formulario PPGR1'!#REF!)</f>
        <v>#REF!</v>
      </c>
      <c r="G2949" s="416" t="s">
        <v>936</v>
      </c>
      <c r="H2949" s="416" t="s">
        <v>2221</v>
      </c>
      <c r="I2949" s="417" t="s">
        <v>2224</v>
      </c>
      <c r="J2949" s="416" t="s">
        <v>2224</v>
      </c>
      <c r="K2949" s="418" t="s">
        <v>2225</v>
      </c>
      <c r="L2949" s="416" t="s">
        <v>469</v>
      </c>
      <c r="M2949" s="316" t="s">
        <v>2385</v>
      </c>
      <c r="N2949" s="316" t="s">
        <v>1156</v>
      </c>
      <c r="O2949" s="415" t="s">
        <v>2200</v>
      </c>
      <c r="P2949" s="318" t="s">
        <v>1156</v>
      </c>
      <c r="Q2949" s="293" t="s">
        <v>2201</v>
      </c>
      <c r="R2949" s="293">
        <v>1</v>
      </c>
      <c r="S2949" s="517">
        <v>44333.33</v>
      </c>
      <c r="T2949" s="520" t="e">
        <f>+[1]!Tabla46[[#This Row],[Precio Unitario]]*[1]!Tabla46[[#This Row],[Cantidad de Insumos]]</f>
        <v>#REF!</v>
      </c>
      <c r="U2949" s="414">
        <v>239301</v>
      </c>
      <c r="V2949" s="328" t="s">
        <v>926</v>
      </c>
      <c r="W2949" s="420"/>
    </row>
    <row r="2950" spans="2:23" ht="18.75" hidden="1" customHeight="1" x14ac:dyDescent="0.2">
      <c r="B2950" s="419" t="e">
        <f>IF(Tabla46[[#This Row],[Tipos de Acciones]]="","",CONCATENATE(Tabla46[[#This Row],[POA]],".",Tabla46[[#This Row],[SRS]],".",Tabla46[[#This Row],[AREA]],".",Tabla46[[#This Row],[TIPO]]))</f>
        <v>#REF!</v>
      </c>
      <c r="C2950" s="419" t="e">
        <f>IF(Tabla46[[#This Row],[Tipos de Acciones]]="","",'Formulario PPGR1'!#REF!)</f>
        <v>#REF!</v>
      </c>
      <c r="D2950" s="419" t="e">
        <f>IF(Tabla46[[#This Row],[Tipos de Acciones]]="","",'Formulario PPGR1'!#REF!)</f>
        <v>#REF!</v>
      </c>
      <c r="E2950" s="419" t="e">
        <f>IF(Tabla46[[#This Row],[Tipos de Acciones]]="","",'Formulario PPGR1'!#REF!)</f>
        <v>#REF!</v>
      </c>
      <c r="F2950" s="419" t="e">
        <f>IF(Tabla46[[#This Row],[Tipos de Acciones]]="","",'Formulario PPGR1'!#REF!)</f>
        <v>#REF!</v>
      </c>
      <c r="G2950" s="416" t="s">
        <v>936</v>
      </c>
      <c r="H2950" s="416" t="s">
        <v>2221</v>
      </c>
      <c r="I2950" s="417" t="s">
        <v>2231</v>
      </c>
      <c r="J2950" s="416" t="s">
        <v>2231</v>
      </c>
      <c r="K2950" s="418" t="s">
        <v>2232</v>
      </c>
      <c r="L2950" s="416" t="s">
        <v>469</v>
      </c>
      <c r="M2950" s="316" t="s">
        <v>2385</v>
      </c>
      <c r="N2950" s="316" t="s">
        <v>1156</v>
      </c>
      <c r="O2950" s="415" t="s">
        <v>2200</v>
      </c>
      <c r="P2950" s="318" t="s">
        <v>1156</v>
      </c>
      <c r="Q2950" s="293" t="s">
        <v>2201</v>
      </c>
      <c r="R2950" s="293">
        <v>2</v>
      </c>
      <c r="S2950" s="517">
        <v>32099.97</v>
      </c>
      <c r="T2950" s="520" t="e">
        <f>+[1]!Tabla46[[#This Row],[Precio Unitario]]*[1]!Tabla46[[#This Row],[Cantidad de Insumos]]</f>
        <v>#REF!</v>
      </c>
      <c r="U2950" s="414">
        <v>239301</v>
      </c>
      <c r="V2950" s="328" t="s">
        <v>926</v>
      </c>
      <c r="W2950" s="420"/>
    </row>
    <row r="2951" spans="2:23" ht="18.75" hidden="1" customHeight="1" x14ac:dyDescent="0.2">
      <c r="B2951" s="419" t="e">
        <f>IF(Tabla46[[#This Row],[Tipos de Acciones]]="","",CONCATENATE(Tabla46[[#This Row],[POA]],".",Tabla46[[#This Row],[SRS]],".",Tabla46[[#This Row],[AREA]],".",Tabla46[[#This Row],[TIPO]]))</f>
        <v>#REF!</v>
      </c>
      <c r="C2951" s="419" t="e">
        <f>IF(Tabla46[[#This Row],[Tipos de Acciones]]="","",'Formulario PPGR1'!#REF!)</f>
        <v>#REF!</v>
      </c>
      <c r="D2951" s="419" t="e">
        <f>IF(Tabla46[[#This Row],[Tipos de Acciones]]="","",'Formulario PPGR1'!#REF!)</f>
        <v>#REF!</v>
      </c>
      <c r="E2951" s="419" t="e">
        <f>IF(Tabla46[[#This Row],[Tipos de Acciones]]="","",'Formulario PPGR1'!#REF!)</f>
        <v>#REF!</v>
      </c>
      <c r="F2951" s="419" t="e">
        <f>IF(Tabla46[[#This Row],[Tipos de Acciones]]="","",'Formulario PPGR1'!#REF!)</f>
        <v>#REF!</v>
      </c>
      <c r="G2951" s="416" t="s">
        <v>936</v>
      </c>
      <c r="H2951" s="416" t="s">
        <v>2221</v>
      </c>
      <c r="I2951" s="417" t="s">
        <v>2233</v>
      </c>
      <c r="J2951" s="416" t="s">
        <v>2234</v>
      </c>
      <c r="K2951" s="418" t="s">
        <v>2235</v>
      </c>
      <c r="L2951" s="416" t="s">
        <v>469</v>
      </c>
      <c r="M2951" s="316" t="s">
        <v>2385</v>
      </c>
      <c r="N2951" s="316" t="s">
        <v>1156</v>
      </c>
      <c r="O2951" s="415" t="s">
        <v>2200</v>
      </c>
      <c r="P2951" s="318" t="s">
        <v>1156</v>
      </c>
      <c r="Q2951" s="293" t="s">
        <v>2201</v>
      </c>
      <c r="R2951" s="293">
        <v>1</v>
      </c>
      <c r="S2951" s="517">
        <v>8270</v>
      </c>
      <c r="T2951" s="520" t="e">
        <f>+[1]!Tabla46[[#This Row],[Precio Unitario]]*[1]!Tabla46[[#This Row],[Cantidad de Insumos]]</f>
        <v>#REF!</v>
      </c>
      <c r="U2951" s="414">
        <v>239301</v>
      </c>
      <c r="V2951" s="328" t="s">
        <v>926</v>
      </c>
      <c r="W2951" s="420"/>
    </row>
    <row r="2952" spans="2:23" ht="18.75" hidden="1" customHeight="1" x14ac:dyDescent="0.2">
      <c r="B2952" s="419" t="e">
        <f>IF(Tabla46[[#This Row],[Tipos de Acciones]]="","",CONCATENATE(Tabla46[[#This Row],[POA]],".",Tabla46[[#This Row],[SRS]],".",Tabla46[[#This Row],[AREA]],".",Tabla46[[#This Row],[TIPO]]))</f>
        <v>#REF!</v>
      </c>
      <c r="C2952" s="419" t="e">
        <f>IF(Tabla46[[#This Row],[Tipos de Acciones]]="","",'Formulario PPGR1'!#REF!)</f>
        <v>#REF!</v>
      </c>
      <c r="D2952" s="419" t="e">
        <f>IF(Tabla46[[#This Row],[Tipos de Acciones]]="","",'Formulario PPGR1'!#REF!)</f>
        <v>#REF!</v>
      </c>
      <c r="E2952" s="419" t="e">
        <f>IF(Tabla46[[#This Row],[Tipos de Acciones]]="","",'Formulario PPGR1'!#REF!)</f>
        <v>#REF!</v>
      </c>
      <c r="F2952" s="419" t="e">
        <f>IF(Tabla46[[#This Row],[Tipos de Acciones]]="","",'Formulario PPGR1'!#REF!)</f>
        <v>#REF!</v>
      </c>
      <c r="G2952" s="416" t="s">
        <v>936</v>
      </c>
      <c r="H2952" s="416" t="s">
        <v>2221</v>
      </c>
      <c r="I2952" s="417" t="s">
        <v>2241</v>
      </c>
      <c r="J2952" s="416" t="s">
        <v>2241</v>
      </c>
      <c r="K2952" s="418" t="s">
        <v>2242</v>
      </c>
      <c r="L2952" s="416" t="s">
        <v>469</v>
      </c>
      <c r="M2952" s="316" t="s">
        <v>2385</v>
      </c>
      <c r="N2952" s="316" t="s">
        <v>1156</v>
      </c>
      <c r="O2952" s="415" t="s">
        <v>2200</v>
      </c>
      <c r="P2952" s="318" t="s">
        <v>1156</v>
      </c>
      <c r="Q2952" s="293" t="s">
        <v>2201</v>
      </c>
      <c r="R2952" s="293">
        <v>2</v>
      </c>
      <c r="S2952" s="517">
        <v>980</v>
      </c>
      <c r="T2952" s="520" t="e">
        <f>+[1]!Tabla46[[#This Row],[Precio Unitario]]*[1]!Tabla46[[#This Row],[Cantidad de Insumos]]</f>
        <v>#REF!</v>
      </c>
      <c r="U2952" s="414">
        <v>239301</v>
      </c>
      <c r="V2952" s="328" t="s">
        <v>926</v>
      </c>
      <c r="W2952" s="420"/>
    </row>
    <row r="2953" spans="2:23" ht="18.75" hidden="1" customHeight="1" x14ac:dyDescent="0.2">
      <c r="B2953" s="419" t="e">
        <f>IF(Tabla46[[#This Row],[Tipos de Acciones]]="","",CONCATENATE(Tabla46[[#This Row],[POA]],".",Tabla46[[#This Row],[SRS]],".",Tabla46[[#This Row],[AREA]],".",Tabla46[[#This Row],[TIPO]]))</f>
        <v>#REF!</v>
      </c>
      <c r="C2953" s="419" t="e">
        <f>IF(Tabla46[[#This Row],[Tipos de Acciones]]="","",'Formulario PPGR1'!#REF!)</f>
        <v>#REF!</v>
      </c>
      <c r="D2953" s="419" t="e">
        <f>IF(Tabla46[[#This Row],[Tipos de Acciones]]="","",'Formulario PPGR1'!#REF!)</f>
        <v>#REF!</v>
      </c>
      <c r="E2953" s="419" t="e">
        <f>IF(Tabla46[[#This Row],[Tipos de Acciones]]="","",'Formulario PPGR1'!#REF!)</f>
        <v>#REF!</v>
      </c>
      <c r="F2953" s="419" t="e">
        <f>IF(Tabla46[[#This Row],[Tipos de Acciones]]="","",'Formulario PPGR1'!#REF!)</f>
        <v>#REF!</v>
      </c>
      <c r="G2953" s="416" t="s">
        <v>936</v>
      </c>
      <c r="H2953" s="416" t="s">
        <v>2221</v>
      </c>
      <c r="I2953" s="417" t="s">
        <v>2241</v>
      </c>
      <c r="J2953" s="416" t="s">
        <v>2241</v>
      </c>
      <c r="K2953" s="418" t="s">
        <v>2243</v>
      </c>
      <c r="L2953" s="416" t="s">
        <v>469</v>
      </c>
      <c r="M2953" s="316" t="s">
        <v>2385</v>
      </c>
      <c r="N2953" s="316" t="s">
        <v>1156</v>
      </c>
      <c r="O2953" s="415" t="s">
        <v>2200</v>
      </c>
      <c r="P2953" s="318" t="s">
        <v>1156</v>
      </c>
      <c r="Q2953" s="293" t="s">
        <v>2201</v>
      </c>
      <c r="R2953" s="293">
        <v>2</v>
      </c>
      <c r="S2953" s="517">
        <v>3520</v>
      </c>
      <c r="T2953" s="520" t="e">
        <f>+[1]!Tabla46[[#This Row],[Precio Unitario]]*[1]!Tabla46[[#This Row],[Cantidad de Insumos]]</f>
        <v>#REF!</v>
      </c>
      <c r="U2953" s="414">
        <v>239301</v>
      </c>
      <c r="V2953" s="328" t="s">
        <v>926</v>
      </c>
      <c r="W2953" s="420"/>
    </row>
    <row r="2954" spans="2:23" ht="18.75" hidden="1" customHeight="1" x14ac:dyDescent="0.2">
      <c r="B2954" s="419" t="e">
        <f>IF(Tabla46[[#This Row],[Tipos de Acciones]]="","",CONCATENATE(Tabla46[[#This Row],[POA]],".",Tabla46[[#This Row],[SRS]],".",Tabla46[[#This Row],[AREA]],".",Tabla46[[#This Row],[TIPO]]))</f>
        <v>#REF!</v>
      </c>
      <c r="C2954" s="419" t="e">
        <f>IF(Tabla46[[#This Row],[Tipos de Acciones]]="","",'Formulario PPGR1'!#REF!)</f>
        <v>#REF!</v>
      </c>
      <c r="D2954" s="419" t="e">
        <f>IF(Tabla46[[#This Row],[Tipos de Acciones]]="","",'Formulario PPGR1'!#REF!)</f>
        <v>#REF!</v>
      </c>
      <c r="E2954" s="419" t="e">
        <f>IF(Tabla46[[#This Row],[Tipos de Acciones]]="","",'Formulario PPGR1'!#REF!)</f>
        <v>#REF!</v>
      </c>
      <c r="F2954" s="419" t="e">
        <f>IF(Tabla46[[#This Row],[Tipos de Acciones]]="","",'Formulario PPGR1'!#REF!)</f>
        <v>#REF!</v>
      </c>
      <c r="G2954" s="416" t="s">
        <v>936</v>
      </c>
      <c r="H2954" s="416" t="s">
        <v>2221</v>
      </c>
      <c r="I2954" s="417" t="s">
        <v>2236</v>
      </c>
      <c r="J2954" s="416" t="s">
        <v>2236</v>
      </c>
      <c r="K2954" s="418" t="s">
        <v>2239</v>
      </c>
      <c r="L2954" s="416" t="s">
        <v>469</v>
      </c>
      <c r="M2954" s="316" t="s">
        <v>2385</v>
      </c>
      <c r="N2954" s="316" t="s">
        <v>1156</v>
      </c>
      <c r="O2954" s="415" t="s">
        <v>2200</v>
      </c>
      <c r="P2954" s="318" t="s">
        <v>1156</v>
      </c>
      <c r="Q2954" s="293" t="s">
        <v>2201</v>
      </c>
      <c r="R2954" s="293">
        <v>2</v>
      </c>
      <c r="S2954" s="517">
        <v>15733.33</v>
      </c>
      <c r="T2954" s="520" t="e">
        <f>+[1]!Tabla46[[#This Row],[Precio Unitario]]*[1]!Tabla46[[#This Row],[Cantidad de Insumos]]</f>
        <v>#REF!</v>
      </c>
      <c r="U2954" s="414">
        <v>239301</v>
      </c>
      <c r="V2954" s="328" t="s">
        <v>926</v>
      </c>
      <c r="W2954" s="420"/>
    </row>
    <row r="2955" spans="2:23" ht="18.75" hidden="1" customHeight="1" x14ac:dyDescent="0.2">
      <c r="B2955" s="419" t="e">
        <f>IF(Tabla46[[#This Row],[Tipos de Acciones]]="","",CONCATENATE(Tabla46[[#This Row],[POA]],".",Tabla46[[#This Row],[SRS]],".",Tabla46[[#This Row],[AREA]],".",Tabla46[[#This Row],[TIPO]]))</f>
        <v>#REF!</v>
      </c>
      <c r="C2955" s="419" t="e">
        <f>IF(Tabla46[[#This Row],[Tipos de Acciones]]="","",'Formulario PPGR1'!#REF!)</f>
        <v>#REF!</v>
      </c>
      <c r="D2955" s="419" t="e">
        <f>IF(Tabla46[[#This Row],[Tipos de Acciones]]="","",'Formulario PPGR1'!#REF!)</f>
        <v>#REF!</v>
      </c>
      <c r="E2955" s="419" t="e">
        <f>IF(Tabla46[[#This Row],[Tipos de Acciones]]="","",'Formulario PPGR1'!#REF!)</f>
        <v>#REF!</v>
      </c>
      <c r="F2955" s="419" t="e">
        <f>IF(Tabla46[[#This Row],[Tipos de Acciones]]="","",'Formulario PPGR1'!#REF!)</f>
        <v>#REF!</v>
      </c>
      <c r="G2955" s="416" t="s">
        <v>936</v>
      </c>
      <c r="H2955" s="416" t="s">
        <v>2221</v>
      </c>
      <c r="I2955" s="417" t="s">
        <v>2236</v>
      </c>
      <c r="J2955" s="416" t="s">
        <v>2236</v>
      </c>
      <c r="K2955" s="418" t="s">
        <v>2240</v>
      </c>
      <c r="L2955" s="416" t="s">
        <v>469</v>
      </c>
      <c r="M2955" s="316" t="s">
        <v>2385</v>
      </c>
      <c r="N2955" s="316" t="s">
        <v>1156</v>
      </c>
      <c r="O2955" s="415" t="s">
        <v>2200</v>
      </c>
      <c r="P2955" s="318" t="s">
        <v>1156</v>
      </c>
      <c r="Q2955" s="293" t="s">
        <v>2201</v>
      </c>
      <c r="R2955" s="293">
        <v>2</v>
      </c>
      <c r="S2955" s="517">
        <v>4500</v>
      </c>
      <c r="T2955" s="520" t="e">
        <f>+[1]!Tabla46[[#This Row],[Precio Unitario]]*[1]!Tabla46[[#This Row],[Cantidad de Insumos]]</f>
        <v>#REF!</v>
      </c>
      <c r="U2955" s="414">
        <v>239301</v>
      </c>
      <c r="V2955" s="328" t="s">
        <v>926</v>
      </c>
      <c r="W2955" s="420"/>
    </row>
    <row r="2956" spans="2:23" ht="18.75" hidden="1" customHeight="1" x14ac:dyDescent="0.2">
      <c r="B2956" s="419" t="e">
        <f>IF(Tabla46[[#This Row],[Tipos de Acciones]]="","",CONCATENATE(Tabla46[[#This Row],[POA]],".",Tabla46[[#This Row],[SRS]],".",Tabla46[[#This Row],[AREA]],".",Tabla46[[#This Row],[TIPO]]))</f>
        <v>#REF!</v>
      </c>
      <c r="C2956" s="419" t="e">
        <f>IF(Tabla46[[#This Row],[Tipos de Acciones]]="","",'Formulario PPGR1'!#REF!)</f>
        <v>#REF!</v>
      </c>
      <c r="D2956" s="419" t="e">
        <f>IF(Tabla46[[#This Row],[Tipos de Acciones]]="","",'Formulario PPGR1'!#REF!)</f>
        <v>#REF!</v>
      </c>
      <c r="E2956" s="419" t="e">
        <f>IF(Tabla46[[#This Row],[Tipos de Acciones]]="","",'Formulario PPGR1'!#REF!)</f>
        <v>#REF!</v>
      </c>
      <c r="F2956" s="419" t="e">
        <f>IF(Tabla46[[#This Row],[Tipos de Acciones]]="","",'Formulario PPGR1'!#REF!)</f>
        <v>#REF!</v>
      </c>
      <c r="G2956" s="416" t="s">
        <v>936</v>
      </c>
      <c r="H2956" s="416" t="s">
        <v>2209</v>
      </c>
      <c r="I2956" s="417" t="s">
        <v>2200</v>
      </c>
      <c r="J2956" s="416" t="s">
        <v>2248</v>
      </c>
      <c r="K2956" s="418" t="s">
        <v>2248</v>
      </c>
      <c r="L2956" s="416" t="s">
        <v>469</v>
      </c>
      <c r="M2956" s="316" t="s">
        <v>2385</v>
      </c>
      <c r="N2956" s="316" t="s">
        <v>1156</v>
      </c>
      <c r="O2956" s="415" t="s">
        <v>2200</v>
      </c>
      <c r="P2956" s="318" t="s">
        <v>1156</v>
      </c>
      <c r="Q2956" s="293" t="s">
        <v>2201</v>
      </c>
      <c r="R2956" s="293">
        <v>1</v>
      </c>
      <c r="S2956" s="517">
        <v>30000</v>
      </c>
      <c r="T2956" s="520" t="e">
        <f>+[1]!Tabla46[[#This Row],[Precio Unitario]]*[1]!Tabla46[[#This Row],[Cantidad de Insumos]]</f>
        <v>#REF!</v>
      </c>
      <c r="U2956" s="414">
        <v>265801</v>
      </c>
      <c r="V2956" s="328" t="s">
        <v>926</v>
      </c>
      <c r="W2956" s="420"/>
    </row>
    <row r="2957" spans="2:23" ht="18.75" hidden="1" customHeight="1" x14ac:dyDescent="0.2">
      <c r="B2957" s="419" t="e">
        <f>IF(Tabla46[[#This Row],[Tipos de Acciones]]="","",CONCATENATE(Tabla46[[#This Row],[POA]],".",Tabla46[[#This Row],[SRS]],".",Tabla46[[#This Row],[AREA]],".",Tabla46[[#This Row],[TIPO]]))</f>
        <v>#REF!</v>
      </c>
      <c r="C2957" s="419" t="e">
        <f>IF(Tabla46[[#This Row],[Tipos de Acciones]]="","",'Formulario PPGR1'!#REF!)</f>
        <v>#REF!</v>
      </c>
      <c r="D2957" s="419" t="e">
        <f>IF(Tabla46[[#This Row],[Tipos de Acciones]]="","",'Formulario PPGR1'!#REF!)</f>
        <v>#REF!</v>
      </c>
      <c r="E2957" s="419" t="e">
        <f>IF(Tabla46[[#This Row],[Tipos de Acciones]]="","",'Formulario PPGR1'!#REF!)</f>
        <v>#REF!</v>
      </c>
      <c r="F2957" s="419" t="e">
        <f>IF(Tabla46[[#This Row],[Tipos de Acciones]]="","",'Formulario PPGR1'!#REF!)</f>
        <v>#REF!</v>
      </c>
      <c r="G2957" s="416" t="s">
        <v>934</v>
      </c>
      <c r="H2957" s="416" t="s">
        <v>2209</v>
      </c>
      <c r="I2957" s="417" t="s">
        <v>2200</v>
      </c>
      <c r="J2957" s="416" t="s">
        <v>2248</v>
      </c>
      <c r="K2957" s="418" t="s">
        <v>2248</v>
      </c>
      <c r="L2957" s="416" t="s">
        <v>469</v>
      </c>
      <c r="M2957" s="316" t="s">
        <v>2385</v>
      </c>
      <c r="N2957" s="316" t="s">
        <v>1156</v>
      </c>
      <c r="O2957" s="415" t="s">
        <v>2200</v>
      </c>
      <c r="P2957" s="318" t="s">
        <v>1156</v>
      </c>
      <c r="Q2957" s="293" t="s">
        <v>2201</v>
      </c>
      <c r="R2957" s="293">
        <v>3</v>
      </c>
      <c r="S2957" s="517">
        <v>5000</v>
      </c>
      <c r="T2957" s="520" t="e">
        <f>+[1]!Tabla46[[#This Row],[Precio Unitario]]*[1]!Tabla46[[#This Row],[Cantidad de Insumos]]</f>
        <v>#REF!</v>
      </c>
      <c r="U2957" s="414">
        <v>265801</v>
      </c>
      <c r="V2957" s="328" t="s">
        <v>926</v>
      </c>
      <c r="W2957" s="420"/>
    </row>
    <row r="2958" spans="2:23" ht="18.75" hidden="1" customHeight="1" x14ac:dyDescent="0.2">
      <c r="B2958" s="419" t="e">
        <f>IF(Tabla46[[#This Row],[Tipos de Acciones]]="","",CONCATENATE(Tabla46[[#This Row],[POA]],".",Tabla46[[#This Row],[SRS]],".",Tabla46[[#This Row],[AREA]],".",Tabla46[[#This Row],[TIPO]]))</f>
        <v>#REF!</v>
      </c>
      <c r="C2958" s="419" t="e">
        <f>IF(Tabla46[[#This Row],[Tipos de Acciones]]="","",'Formulario PPGR1'!#REF!)</f>
        <v>#REF!</v>
      </c>
      <c r="D2958" s="419" t="e">
        <f>IF(Tabla46[[#This Row],[Tipos de Acciones]]="","",'Formulario PPGR1'!#REF!)</f>
        <v>#REF!</v>
      </c>
      <c r="E2958" s="419" t="e">
        <f>IF(Tabla46[[#This Row],[Tipos de Acciones]]="","",'Formulario PPGR1'!#REF!)</f>
        <v>#REF!</v>
      </c>
      <c r="F2958" s="419" t="e">
        <f>IF(Tabla46[[#This Row],[Tipos de Acciones]]="","",'Formulario PPGR1'!#REF!)</f>
        <v>#REF!</v>
      </c>
      <c r="G2958" s="416" t="s">
        <v>936</v>
      </c>
      <c r="H2958" s="416" t="s">
        <v>2221</v>
      </c>
      <c r="I2958" s="417" t="s">
        <v>2244</v>
      </c>
      <c r="J2958" s="416" t="s">
        <v>2244</v>
      </c>
      <c r="K2958" s="418" t="s">
        <v>2245</v>
      </c>
      <c r="L2958" s="416" t="s">
        <v>469</v>
      </c>
      <c r="M2958" s="316" t="s">
        <v>2385</v>
      </c>
      <c r="N2958" s="316" t="s">
        <v>1156</v>
      </c>
      <c r="O2958" s="415" t="s">
        <v>2200</v>
      </c>
      <c r="P2958" s="318" t="s">
        <v>1156</v>
      </c>
      <c r="Q2958" s="293" t="s">
        <v>2201</v>
      </c>
      <c r="R2958" s="293">
        <v>1</v>
      </c>
      <c r="S2958" s="517">
        <v>14666.65</v>
      </c>
      <c r="T2958" s="520" t="e">
        <f>+[1]!Tabla46[[#This Row],[Precio Unitario]]*[1]!Tabla46[[#This Row],[Cantidad de Insumos]]</f>
        <v>#REF!</v>
      </c>
      <c r="U2958" s="414">
        <v>239601</v>
      </c>
      <c r="V2958" s="328" t="s">
        <v>926</v>
      </c>
      <c r="W2958" s="420"/>
    </row>
    <row r="2959" spans="2:23" ht="18.75" hidden="1" customHeight="1" x14ac:dyDescent="0.2">
      <c r="B2959" s="419" t="e">
        <f>IF(Tabla46[[#This Row],[Tipos de Acciones]]="","",CONCATENATE(Tabla46[[#This Row],[POA]],".",Tabla46[[#This Row],[SRS]],".",Tabla46[[#This Row],[AREA]],".",Tabla46[[#This Row],[TIPO]]))</f>
        <v>#REF!</v>
      </c>
      <c r="C2959" s="419" t="e">
        <f>IF(Tabla46[[#This Row],[Tipos de Acciones]]="","",'Formulario PPGR1'!#REF!)</f>
        <v>#REF!</v>
      </c>
      <c r="D2959" s="419" t="e">
        <f>IF(Tabla46[[#This Row],[Tipos de Acciones]]="","",'Formulario PPGR1'!#REF!)</f>
        <v>#REF!</v>
      </c>
      <c r="E2959" s="419" t="e">
        <f>IF(Tabla46[[#This Row],[Tipos de Acciones]]="","",'Formulario PPGR1'!#REF!)</f>
        <v>#REF!</v>
      </c>
      <c r="F2959" s="419" t="e">
        <f>IF(Tabla46[[#This Row],[Tipos de Acciones]]="","",'Formulario PPGR1'!#REF!)</f>
        <v>#REF!</v>
      </c>
      <c r="G2959" s="416" t="s">
        <v>936</v>
      </c>
      <c r="H2959" s="416" t="s">
        <v>2221</v>
      </c>
      <c r="I2959" s="417" t="s">
        <v>2246</v>
      </c>
      <c r="J2959" s="416" t="s">
        <v>2246</v>
      </c>
      <c r="K2959" s="418" t="s">
        <v>2247</v>
      </c>
      <c r="L2959" s="416" t="s">
        <v>469</v>
      </c>
      <c r="M2959" s="316" t="s">
        <v>2385</v>
      </c>
      <c r="N2959" s="316" t="s">
        <v>1156</v>
      </c>
      <c r="O2959" s="415" t="s">
        <v>2200</v>
      </c>
      <c r="P2959" s="318" t="s">
        <v>1156</v>
      </c>
      <c r="Q2959" s="293" t="s">
        <v>2201</v>
      </c>
      <c r="R2959" s="293">
        <v>1</v>
      </c>
      <c r="S2959" s="517">
        <v>257712</v>
      </c>
      <c r="T2959" s="520" t="e">
        <f>+[1]!Tabla46[[#This Row],[Precio Unitario]]*[1]!Tabla46[[#This Row],[Cantidad de Insumos]]</f>
        <v>#REF!</v>
      </c>
      <c r="U2959" s="414">
        <v>239301</v>
      </c>
      <c r="V2959" s="328" t="s">
        <v>926</v>
      </c>
      <c r="W2959" s="420"/>
    </row>
    <row r="2960" spans="2:23" ht="18.75" hidden="1" customHeight="1" x14ac:dyDescent="0.2">
      <c r="B2960" s="419" t="e">
        <f>IF(Tabla46[[#This Row],[Tipos de Acciones]]="","",CONCATENATE(Tabla46[[#This Row],[POA]],".",Tabla46[[#This Row],[SRS]],".",Tabla46[[#This Row],[AREA]],".",Tabla46[[#This Row],[TIPO]]))</f>
        <v>#REF!</v>
      </c>
      <c r="C2960" s="419" t="e">
        <f>IF(Tabla46[[#This Row],[Tipos de Acciones]]="","",'Formulario PPGR1'!#REF!)</f>
        <v>#REF!</v>
      </c>
      <c r="D2960" s="419" t="e">
        <f>IF(Tabla46[[#This Row],[Tipos de Acciones]]="","",'Formulario PPGR1'!#REF!)</f>
        <v>#REF!</v>
      </c>
      <c r="E2960" s="419" t="e">
        <f>IF(Tabla46[[#This Row],[Tipos de Acciones]]="","",'Formulario PPGR1'!#REF!)</f>
        <v>#REF!</v>
      </c>
      <c r="F2960" s="419" t="e">
        <f>IF(Tabla46[[#This Row],[Tipos de Acciones]]="","",'Formulario PPGR1'!#REF!)</f>
        <v>#REF!</v>
      </c>
      <c r="G2960" s="416" t="s">
        <v>936</v>
      </c>
      <c r="H2960" s="416" t="s">
        <v>2221</v>
      </c>
      <c r="I2960" s="417" t="s">
        <v>2236</v>
      </c>
      <c r="J2960" s="416" t="s">
        <v>2236</v>
      </c>
      <c r="K2960" s="418" t="s">
        <v>2238</v>
      </c>
      <c r="L2960" s="416" t="s">
        <v>469</v>
      </c>
      <c r="M2960" s="316" t="s">
        <v>2385</v>
      </c>
      <c r="N2960" s="316" t="s">
        <v>1156</v>
      </c>
      <c r="O2960" s="415" t="s">
        <v>2200</v>
      </c>
      <c r="P2960" s="318" t="s">
        <v>1156</v>
      </c>
      <c r="Q2960" s="293" t="s">
        <v>2201</v>
      </c>
      <c r="R2960" s="293">
        <v>2</v>
      </c>
      <c r="S2960" s="517">
        <v>4500</v>
      </c>
      <c r="T2960" s="520" t="e">
        <f>+[1]!Tabla46[[#This Row],[Precio Unitario]]*[1]!Tabla46[[#This Row],[Cantidad de Insumos]]</f>
        <v>#REF!</v>
      </c>
      <c r="U2960" s="414">
        <v>239301</v>
      </c>
      <c r="V2960" s="328" t="s">
        <v>926</v>
      </c>
      <c r="W2960" s="420"/>
    </row>
    <row r="2961" spans="2:23" ht="18.75" hidden="1" customHeight="1" x14ac:dyDescent="0.2">
      <c r="B2961" s="419" t="e">
        <f>IF(Tabla46[[#This Row],[Tipos de Acciones]]="","",CONCATENATE(Tabla46[[#This Row],[POA]],".",Tabla46[[#This Row],[SRS]],".",Tabla46[[#This Row],[AREA]],".",Tabla46[[#This Row],[TIPO]]))</f>
        <v>#REF!</v>
      </c>
      <c r="C2961" s="419" t="e">
        <f>IF(Tabla46[[#This Row],[Tipos de Acciones]]="","",'Formulario PPGR1'!#REF!)</f>
        <v>#REF!</v>
      </c>
      <c r="D2961" s="419" t="e">
        <f>IF(Tabla46[[#This Row],[Tipos de Acciones]]="","",'Formulario PPGR1'!#REF!)</f>
        <v>#REF!</v>
      </c>
      <c r="E2961" s="419" t="e">
        <f>IF(Tabla46[[#This Row],[Tipos de Acciones]]="","",'Formulario PPGR1'!#REF!)</f>
        <v>#REF!</v>
      </c>
      <c r="F2961" s="419" t="e">
        <f>IF(Tabla46[[#This Row],[Tipos de Acciones]]="","",'Formulario PPGR1'!#REF!)</f>
        <v>#REF!</v>
      </c>
      <c r="G2961" s="416" t="s">
        <v>936</v>
      </c>
      <c r="H2961" s="416" t="s">
        <v>2221</v>
      </c>
      <c r="I2961" s="417" t="s">
        <v>2227</v>
      </c>
      <c r="J2961" s="416" t="s">
        <v>2227</v>
      </c>
      <c r="K2961" s="418" t="s">
        <v>2228</v>
      </c>
      <c r="L2961" s="416" t="s">
        <v>469</v>
      </c>
      <c r="M2961" s="316" t="s">
        <v>2385</v>
      </c>
      <c r="N2961" s="316" t="s">
        <v>1156</v>
      </c>
      <c r="O2961" s="415" t="s">
        <v>2200</v>
      </c>
      <c r="P2961" s="318" t="s">
        <v>1156</v>
      </c>
      <c r="Q2961" s="293" t="s">
        <v>2201</v>
      </c>
      <c r="R2961" s="293">
        <v>1</v>
      </c>
      <c r="S2961" s="517">
        <v>12836.04</v>
      </c>
      <c r="T2961" s="520" t="e">
        <f>+[1]!Tabla46[[#This Row],[Precio Unitario]]*[1]!Tabla46[[#This Row],[Cantidad de Insumos]]</f>
        <v>#REF!</v>
      </c>
      <c r="U2961" s="414">
        <v>239301</v>
      </c>
      <c r="V2961" s="328" t="s">
        <v>926</v>
      </c>
      <c r="W2961" s="420"/>
    </row>
    <row r="2962" spans="2:23" ht="18.75" customHeight="1" x14ac:dyDescent="0.2">
      <c r="B2962" s="419" t="e">
        <f>IF(Tabla46[[#This Row],[Tipos de Acciones]]="","",CONCATENATE(Tabla46[[#This Row],[POA]],".",Tabla46[[#This Row],[SRS]],".",Tabla46[[#This Row],[AREA]],".",Tabla46[[#This Row],[TIPO]]))</f>
        <v>#REF!</v>
      </c>
      <c r="C2962" s="419" t="e">
        <f>IF(Tabla46[[#This Row],[Tipos de Acciones]]="","",'Formulario PPGR1'!#REF!)</f>
        <v>#REF!</v>
      </c>
      <c r="D2962" s="419" t="e">
        <f>IF(Tabla46[[#This Row],[Tipos de Acciones]]="","",'Formulario PPGR1'!#REF!)</f>
        <v>#REF!</v>
      </c>
      <c r="E2962" s="419" t="e">
        <f>IF(Tabla46[[#This Row],[Tipos de Acciones]]="","",'Formulario PPGR1'!#REF!)</f>
        <v>#REF!</v>
      </c>
      <c r="F2962" s="419" t="e">
        <f>IF(Tabla46[[#This Row],[Tipos de Acciones]]="","",'Formulario PPGR1'!#REF!)</f>
        <v>#REF!</v>
      </c>
      <c r="G2962" s="416" t="s">
        <v>936</v>
      </c>
      <c r="H2962" s="416" t="s">
        <v>2221</v>
      </c>
      <c r="I2962" s="417" t="s">
        <v>2229</v>
      </c>
      <c r="J2962" s="416" t="s">
        <v>2229</v>
      </c>
      <c r="K2962" s="418" t="s">
        <v>2230</v>
      </c>
      <c r="L2962" s="416" t="s">
        <v>469</v>
      </c>
      <c r="M2962" s="316" t="s">
        <v>2385</v>
      </c>
      <c r="N2962" s="316" t="s">
        <v>1156</v>
      </c>
      <c r="O2962" s="415" t="s">
        <v>2200</v>
      </c>
      <c r="P2962" s="318" t="s">
        <v>1156</v>
      </c>
      <c r="Q2962" s="293" t="s">
        <v>2201</v>
      </c>
      <c r="R2962" s="293">
        <v>1</v>
      </c>
      <c r="S2962" s="517">
        <v>180000</v>
      </c>
      <c r="T2962" s="520" t="e">
        <f>+[1]!Tabla46[[#This Row],[Precio Unitario]]*[1]!Tabla46[[#This Row],[Cantidad de Insumos]]</f>
        <v>#REF!</v>
      </c>
      <c r="U2962" s="414">
        <v>263101</v>
      </c>
      <c r="V2962" s="328" t="s">
        <v>926</v>
      </c>
      <c r="W2962" s="420"/>
    </row>
    <row r="2963" spans="2:23" ht="18.75" hidden="1" customHeight="1" x14ac:dyDescent="0.2">
      <c r="B2963" s="419" t="e">
        <f>IF(Tabla46[[#This Row],[Tipos de Acciones]]="","",CONCATENATE(Tabla46[[#This Row],[POA]],".",Tabla46[[#This Row],[SRS]],".",Tabla46[[#This Row],[AREA]],".",Tabla46[[#This Row],[TIPO]]))</f>
        <v>#REF!</v>
      </c>
      <c r="C2963" s="419" t="e">
        <f>IF(Tabla46[[#This Row],[Tipos de Acciones]]="","",'Formulario PPGR1'!#REF!)</f>
        <v>#REF!</v>
      </c>
      <c r="D2963" s="419" t="e">
        <f>IF(Tabla46[[#This Row],[Tipos de Acciones]]="","",'Formulario PPGR1'!#REF!)</f>
        <v>#REF!</v>
      </c>
      <c r="E2963" s="419" t="e">
        <f>IF(Tabla46[[#This Row],[Tipos de Acciones]]="","",'Formulario PPGR1'!#REF!)</f>
        <v>#REF!</v>
      </c>
      <c r="F2963" s="419" t="e">
        <f>IF(Tabla46[[#This Row],[Tipos de Acciones]]="","",'Formulario PPGR1'!#REF!)</f>
        <v>#REF!</v>
      </c>
      <c r="G2963" s="416" t="s">
        <v>934</v>
      </c>
      <c r="H2963" s="416" t="s">
        <v>2206</v>
      </c>
      <c r="I2963" s="417" t="s">
        <v>2212</v>
      </c>
      <c r="J2963" s="416" t="s">
        <v>2212</v>
      </c>
      <c r="K2963" s="418" t="s">
        <v>2213</v>
      </c>
      <c r="L2963" s="416" t="s">
        <v>469</v>
      </c>
      <c r="M2963" s="316" t="s">
        <v>2385</v>
      </c>
      <c r="N2963" s="316" t="s">
        <v>1156</v>
      </c>
      <c r="O2963" s="415" t="s">
        <v>2200</v>
      </c>
      <c r="P2963" s="318" t="s">
        <v>1156</v>
      </c>
      <c r="Q2963" s="293" t="s">
        <v>2201</v>
      </c>
      <c r="R2963" s="293">
        <v>3</v>
      </c>
      <c r="S2963" s="517">
        <v>56050</v>
      </c>
      <c r="T2963" s="520" t="e">
        <f>+[1]!Tabla46[[#This Row],[Precio Unitario]]*[1]!Tabla46[[#This Row],[Cantidad de Insumos]]</f>
        <v>#REF!</v>
      </c>
      <c r="U2963" s="414">
        <v>261301</v>
      </c>
      <c r="V2963" s="328" t="s">
        <v>926</v>
      </c>
      <c r="W2963" s="420"/>
    </row>
    <row r="2964" spans="2:23" ht="18.75" hidden="1" customHeight="1" x14ac:dyDescent="0.2">
      <c r="B2964" s="419" t="e">
        <f>IF(Tabla46[[#This Row],[Tipos de Acciones]]="","",CONCATENATE(Tabla46[[#This Row],[POA]],".",Tabla46[[#This Row],[SRS]],".",Tabla46[[#This Row],[AREA]],".",Tabla46[[#This Row],[TIPO]]))</f>
        <v>#REF!</v>
      </c>
      <c r="C2964" s="419" t="e">
        <f>IF(Tabla46[[#This Row],[Tipos de Acciones]]="","",'Formulario PPGR1'!#REF!)</f>
        <v>#REF!</v>
      </c>
      <c r="D2964" s="419" t="e">
        <f>IF(Tabla46[[#This Row],[Tipos de Acciones]]="","",'Formulario PPGR1'!#REF!)</f>
        <v>#REF!</v>
      </c>
      <c r="E2964" s="419" t="e">
        <f>IF(Tabla46[[#This Row],[Tipos de Acciones]]="","",'Formulario PPGR1'!#REF!)</f>
        <v>#REF!</v>
      </c>
      <c r="F2964" s="419" t="e">
        <f>IF(Tabla46[[#This Row],[Tipos de Acciones]]="","",'Formulario PPGR1'!#REF!)</f>
        <v>#REF!</v>
      </c>
      <c r="G2964" s="416" t="s">
        <v>936</v>
      </c>
      <c r="H2964" s="416" t="s">
        <v>2215</v>
      </c>
      <c r="I2964" s="417" t="s">
        <v>2216</v>
      </c>
      <c r="J2964" s="416" t="s">
        <v>2216</v>
      </c>
      <c r="K2964" s="418" t="s">
        <v>2217</v>
      </c>
      <c r="L2964" s="416" t="s">
        <v>469</v>
      </c>
      <c r="M2964" s="316" t="s">
        <v>2385</v>
      </c>
      <c r="N2964" s="316" t="s">
        <v>1156</v>
      </c>
      <c r="O2964" s="415" t="s">
        <v>2200</v>
      </c>
      <c r="P2964" s="318" t="s">
        <v>1156</v>
      </c>
      <c r="Q2964" s="293" t="s">
        <v>2201</v>
      </c>
      <c r="R2964" s="293">
        <v>1</v>
      </c>
      <c r="S2964" s="517">
        <v>15000</v>
      </c>
      <c r="T2964" s="520" t="e">
        <f>+[1]!Tabla46[[#This Row],[Precio Unitario]]*[1]!Tabla46[[#This Row],[Cantidad de Insumos]]</f>
        <v>#REF!</v>
      </c>
      <c r="U2964" s="414">
        <v>239601</v>
      </c>
      <c r="V2964" s="328" t="s">
        <v>926</v>
      </c>
      <c r="W2964" s="420"/>
    </row>
    <row r="2965" spans="2:23" ht="18.75" hidden="1" customHeight="1" x14ac:dyDescent="0.2">
      <c r="B2965" s="419" t="e">
        <f>IF(Tabla46[[#This Row],[Tipos de Acciones]]="","",CONCATENATE(Tabla46[[#This Row],[POA]],".",Tabla46[[#This Row],[SRS]],".",Tabla46[[#This Row],[AREA]],".",Tabla46[[#This Row],[TIPO]]))</f>
        <v>#REF!</v>
      </c>
      <c r="C2965" s="419" t="e">
        <f>IF(Tabla46[[#This Row],[Tipos de Acciones]]="","",'Formulario PPGR1'!#REF!)</f>
        <v>#REF!</v>
      </c>
      <c r="D2965" s="419" t="e">
        <f>IF(Tabla46[[#This Row],[Tipos de Acciones]]="","",'Formulario PPGR1'!#REF!)</f>
        <v>#REF!</v>
      </c>
      <c r="E2965" s="419" t="e">
        <f>IF(Tabla46[[#This Row],[Tipos de Acciones]]="","",'Formulario PPGR1'!#REF!)</f>
        <v>#REF!</v>
      </c>
      <c r="F2965" s="419" t="e">
        <f>IF(Tabla46[[#This Row],[Tipos de Acciones]]="","",'Formulario PPGR1'!#REF!)</f>
        <v>#REF!</v>
      </c>
      <c r="G2965" s="416" t="s">
        <v>936</v>
      </c>
      <c r="H2965" s="416" t="s">
        <v>2206</v>
      </c>
      <c r="I2965" s="417" t="s">
        <v>2212</v>
      </c>
      <c r="J2965" s="416" t="s">
        <v>2212</v>
      </c>
      <c r="K2965" s="418" t="s">
        <v>2213</v>
      </c>
      <c r="L2965" s="416" t="s">
        <v>469</v>
      </c>
      <c r="M2965" s="316" t="s">
        <v>2386</v>
      </c>
      <c r="N2965" s="316" t="s">
        <v>1156</v>
      </c>
      <c r="O2965" s="415" t="s">
        <v>2200</v>
      </c>
      <c r="P2965" s="318" t="s">
        <v>1156</v>
      </c>
      <c r="Q2965" s="293" t="s">
        <v>2201</v>
      </c>
      <c r="R2965" s="293">
        <v>1</v>
      </c>
      <c r="S2965" s="517">
        <v>56050</v>
      </c>
      <c r="T2965" s="520" t="e">
        <f>+[1]!Tabla46[[#This Row],[Precio Unitario]]*[1]!Tabla46[[#This Row],[Cantidad de Insumos]]</f>
        <v>#REF!</v>
      </c>
      <c r="U2965" s="414">
        <v>261301</v>
      </c>
      <c r="V2965" s="328" t="s">
        <v>926</v>
      </c>
      <c r="W2965" s="420"/>
    </row>
    <row r="2966" spans="2:23" ht="18.75" hidden="1" customHeight="1" x14ac:dyDescent="0.2">
      <c r="B2966" s="419" t="e">
        <f>IF(Tabla46[[#This Row],[Tipos de Acciones]]="","",CONCATENATE(Tabla46[[#This Row],[POA]],".",Tabla46[[#This Row],[SRS]],".",Tabla46[[#This Row],[AREA]],".",Tabla46[[#This Row],[TIPO]]))</f>
        <v>#REF!</v>
      </c>
      <c r="C2966" s="419" t="e">
        <f>IF(Tabla46[[#This Row],[Tipos de Acciones]]="","",'Formulario PPGR1'!#REF!)</f>
        <v>#REF!</v>
      </c>
      <c r="D2966" s="419" t="e">
        <f>IF(Tabla46[[#This Row],[Tipos de Acciones]]="","",'Formulario PPGR1'!#REF!)</f>
        <v>#REF!</v>
      </c>
      <c r="E2966" s="419" t="e">
        <f>IF(Tabla46[[#This Row],[Tipos de Acciones]]="","",'Formulario PPGR1'!#REF!)</f>
        <v>#REF!</v>
      </c>
      <c r="F2966" s="419" t="e">
        <f>IF(Tabla46[[#This Row],[Tipos de Acciones]]="","",'Formulario PPGR1'!#REF!)</f>
        <v>#REF!</v>
      </c>
      <c r="G2966" s="416" t="s">
        <v>936</v>
      </c>
      <c r="H2966" s="416" t="s">
        <v>2221</v>
      </c>
      <c r="I2966" s="417" t="s">
        <v>2236</v>
      </c>
      <c r="J2966" s="416" t="s">
        <v>2236</v>
      </c>
      <c r="K2966" s="418" t="s">
        <v>2237</v>
      </c>
      <c r="L2966" s="416" t="s">
        <v>469</v>
      </c>
      <c r="M2966" s="316" t="s">
        <v>2386</v>
      </c>
      <c r="N2966" s="316" t="s">
        <v>1156</v>
      </c>
      <c r="O2966" s="415" t="s">
        <v>2200</v>
      </c>
      <c r="P2966" s="318" t="s">
        <v>1156</v>
      </c>
      <c r="Q2966" s="293" t="s">
        <v>2201</v>
      </c>
      <c r="R2966" s="293">
        <v>2</v>
      </c>
      <c r="S2966" s="517">
        <v>15733.33</v>
      </c>
      <c r="T2966" s="520" t="e">
        <f>+[1]!Tabla46[[#This Row],[Precio Unitario]]*[1]!Tabla46[[#This Row],[Cantidad de Insumos]]</f>
        <v>#REF!</v>
      </c>
      <c r="U2966" s="414">
        <v>239301</v>
      </c>
      <c r="V2966" s="328" t="s">
        <v>926</v>
      </c>
      <c r="W2966" s="420"/>
    </row>
    <row r="2967" spans="2:23" ht="18.75" hidden="1" customHeight="1" x14ac:dyDescent="0.2">
      <c r="B2967" s="419" t="e">
        <f>IF(Tabla46[[#This Row],[Tipos de Acciones]]="","",CONCATENATE(Tabla46[[#This Row],[POA]],".",Tabla46[[#This Row],[SRS]],".",Tabla46[[#This Row],[AREA]],".",Tabla46[[#This Row],[TIPO]]))</f>
        <v>#REF!</v>
      </c>
      <c r="C2967" s="419" t="e">
        <f>IF(Tabla46[[#This Row],[Tipos de Acciones]]="","",'Formulario PPGR1'!#REF!)</f>
        <v>#REF!</v>
      </c>
      <c r="D2967" s="419" t="e">
        <f>IF(Tabla46[[#This Row],[Tipos de Acciones]]="","",'Formulario PPGR1'!#REF!)</f>
        <v>#REF!</v>
      </c>
      <c r="E2967" s="419" t="e">
        <f>IF(Tabla46[[#This Row],[Tipos de Acciones]]="","",'Formulario PPGR1'!#REF!)</f>
        <v>#REF!</v>
      </c>
      <c r="F2967" s="419" t="e">
        <f>IF(Tabla46[[#This Row],[Tipos de Acciones]]="","",'Formulario PPGR1'!#REF!)</f>
        <v>#REF!</v>
      </c>
      <c r="G2967" s="416" t="s">
        <v>936</v>
      </c>
      <c r="H2967" s="416" t="s">
        <v>2221</v>
      </c>
      <c r="I2967" s="417" t="s">
        <v>2222</v>
      </c>
      <c r="J2967" s="416" t="s">
        <v>2222</v>
      </c>
      <c r="K2967" s="418" t="s">
        <v>2226</v>
      </c>
      <c r="L2967" s="416" t="s">
        <v>469</v>
      </c>
      <c r="M2967" s="316" t="s">
        <v>2386</v>
      </c>
      <c r="N2967" s="316" t="s">
        <v>1156</v>
      </c>
      <c r="O2967" s="415" t="s">
        <v>2200</v>
      </c>
      <c r="P2967" s="318" t="s">
        <v>1156</v>
      </c>
      <c r="Q2967" s="293" t="s">
        <v>2201</v>
      </c>
      <c r="R2967" s="293">
        <v>1</v>
      </c>
      <c r="S2967" s="517">
        <v>104465.4</v>
      </c>
      <c r="T2967" s="520" t="e">
        <f>+[1]!Tabla46[[#This Row],[Precio Unitario]]*[1]!Tabla46[[#This Row],[Cantidad de Insumos]]</f>
        <v>#REF!</v>
      </c>
      <c r="U2967" s="414">
        <v>261901</v>
      </c>
      <c r="V2967" s="328" t="s">
        <v>926</v>
      </c>
      <c r="W2967" s="420"/>
    </row>
    <row r="2968" spans="2:23" ht="18.75" hidden="1" customHeight="1" x14ac:dyDescent="0.2">
      <c r="B2968" s="419" t="e">
        <f>IF(Tabla46[[#This Row],[Tipos de Acciones]]="","",CONCATENATE(Tabla46[[#This Row],[POA]],".",Tabla46[[#This Row],[SRS]],".",Tabla46[[#This Row],[AREA]],".",Tabla46[[#This Row],[TIPO]]))</f>
        <v>#REF!</v>
      </c>
      <c r="C2968" s="419" t="e">
        <f>IF(Tabla46[[#This Row],[Tipos de Acciones]]="","",'Formulario PPGR1'!#REF!)</f>
        <v>#REF!</v>
      </c>
      <c r="D2968" s="419" t="e">
        <f>IF(Tabla46[[#This Row],[Tipos de Acciones]]="","",'Formulario PPGR1'!#REF!)</f>
        <v>#REF!</v>
      </c>
      <c r="E2968" s="419" t="e">
        <f>IF(Tabla46[[#This Row],[Tipos de Acciones]]="","",'Formulario PPGR1'!#REF!)</f>
        <v>#REF!</v>
      </c>
      <c r="F2968" s="419" t="e">
        <f>IF(Tabla46[[#This Row],[Tipos de Acciones]]="","",'Formulario PPGR1'!#REF!)</f>
        <v>#REF!</v>
      </c>
      <c r="G2968" s="416" t="s">
        <v>936</v>
      </c>
      <c r="H2968" s="416" t="s">
        <v>2218</v>
      </c>
      <c r="I2968" s="417" t="s">
        <v>2219</v>
      </c>
      <c r="J2968" s="416" t="s">
        <v>2219</v>
      </c>
      <c r="K2968" s="418" t="s">
        <v>2220</v>
      </c>
      <c r="L2968" s="416" t="s">
        <v>469</v>
      </c>
      <c r="M2968" s="316" t="s">
        <v>2386</v>
      </c>
      <c r="N2968" s="316" t="s">
        <v>1156</v>
      </c>
      <c r="O2968" s="415" t="s">
        <v>2200</v>
      </c>
      <c r="P2968" s="318" t="s">
        <v>1156</v>
      </c>
      <c r="Q2968" s="293" t="s">
        <v>2201</v>
      </c>
      <c r="R2968" s="293">
        <v>2</v>
      </c>
      <c r="S2968" s="517">
        <v>8600</v>
      </c>
      <c r="T2968" s="520" t="e">
        <f>+[1]!Tabla46[[#This Row],[Precio Unitario]]*[1]!Tabla46[[#This Row],[Cantidad de Insumos]]</f>
        <v>#REF!</v>
      </c>
      <c r="U2968" s="414">
        <v>265801</v>
      </c>
      <c r="V2968" s="328" t="s">
        <v>926</v>
      </c>
      <c r="W2968" s="420"/>
    </row>
    <row r="2969" spans="2:23" ht="18.75" hidden="1" customHeight="1" x14ac:dyDescent="0.2">
      <c r="B2969" s="419" t="e">
        <f>IF(Tabla46[[#This Row],[Tipos de Acciones]]="","",CONCATENATE(Tabla46[[#This Row],[POA]],".",Tabla46[[#This Row],[SRS]],".",Tabla46[[#This Row],[AREA]],".",Tabla46[[#This Row],[TIPO]]))</f>
        <v>#REF!</v>
      </c>
      <c r="C2969" s="419" t="e">
        <f>IF(Tabla46[[#This Row],[Tipos de Acciones]]="","",'Formulario PPGR1'!#REF!)</f>
        <v>#REF!</v>
      </c>
      <c r="D2969" s="419" t="e">
        <f>IF(Tabla46[[#This Row],[Tipos de Acciones]]="","",'Formulario PPGR1'!#REF!)</f>
        <v>#REF!</v>
      </c>
      <c r="E2969" s="419" t="e">
        <f>IF(Tabla46[[#This Row],[Tipos de Acciones]]="","",'Formulario PPGR1'!#REF!)</f>
        <v>#REF!</v>
      </c>
      <c r="F2969" s="419" t="e">
        <f>IF(Tabla46[[#This Row],[Tipos de Acciones]]="","",'Formulario PPGR1'!#REF!)</f>
        <v>#REF!</v>
      </c>
      <c r="G2969" s="416" t="s">
        <v>936</v>
      </c>
      <c r="H2969" s="416" t="s">
        <v>2221</v>
      </c>
      <c r="I2969" s="417" t="s">
        <v>2222</v>
      </c>
      <c r="J2969" s="416" t="s">
        <v>2222</v>
      </c>
      <c r="K2969" s="418" t="s">
        <v>2223</v>
      </c>
      <c r="L2969" s="416" t="s">
        <v>469</v>
      </c>
      <c r="M2969" s="316" t="s">
        <v>2386</v>
      </c>
      <c r="N2969" s="316" t="s">
        <v>1156</v>
      </c>
      <c r="O2969" s="415" t="s">
        <v>2200</v>
      </c>
      <c r="P2969" s="318" t="s">
        <v>1156</v>
      </c>
      <c r="Q2969" s="293" t="s">
        <v>2201</v>
      </c>
      <c r="R2969" s="293">
        <v>2</v>
      </c>
      <c r="S2969" s="517">
        <v>43660</v>
      </c>
      <c r="T2969" s="520" t="e">
        <f>+[1]!Tabla46[[#This Row],[Precio Unitario]]*[1]!Tabla46[[#This Row],[Cantidad de Insumos]]</f>
        <v>#REF!</v>
      </c>
      <c r="U2969" s="414">
        <v>261901</v>
      </c>
      <c r="V2969" s="328" t="s">
        <v>926</v>
      </c>
      <c r="W2969" s="420"/>
    </row>
    <row r="2970" spans="2:23" ht="18.75" hidden="1" customHeight="1" x14ac:dyDescent="0.2">
      <c r="B2970" s="419" t="e">
        <f>IF(Tabla46[[#This Row],[Tipos de Acciones]]="","",CONCATENATE(Tabla46[[#This Row],[POA]],".",Tabla46[[#This Row],[SRS]],".",Tabla46[[#This Row],[AREA]],".",Tabla46[[#This Row],[TIPO]]))</f>
        <v>#REF!</v>
      </c>
      <c r="C2970" s="419" t="e">
        <f>IF(Tabla46[[#This Row],[Tipos de Acciones]]="","",'Formulario PPGR1'!#REF!)</f>
        <v>#REF!</v>
      </c>
      <c r="D2970" s="419" t="e">
        <f>IF(Tabla46[[#This Row],[Tipos de Acciones]]="","",'Formulario PPGR1'!#REF!)</f>
        <v>#REF!</v>
      </c>
      <c r="E2970" s="419" t="e">
        <f>IF(Tabla46[[#This Row],[Tipos de Acciones]]="","",'Formulario PPGR1'!#REF!)</f>
        <v>#REF!</v>
      </c>
      <c r="F2970" s="419" t="e">
        <f>IF(Tabla46[[#This Row],[Tipos de Acciones]]="","",'Formulario PPGR1'!#REF!)</f>
        <v>#REF!</v>
      </c>
      <c r="G2970" s="416" t="s">
        <v>936</v>
      </c>
      <c r="H2970" s="416" t="s">
        <v>2221</v>
      </c>
      <c r="I2970" s="417" t="s">
        <v>2224</v>
      </c>
      <c r="J2970" s="416" t="s">
        <v>2224</v>
      </c>
      <c r="K2970" s="418" t="s">
        <v>2225</v>
      </c>
      <c r="L2970" s="416" t="s">
        <v>469</v>
      </c>
      <c r="M2970" s="316" t="s">
        <v>2386</v>
      </c>
      <c r="N2970" s="316" t="s">
        <v>1156</v>
      </c>
      <c r="O2970" s="415" t="s">
        <v>2200</v>
      </c>
      <c r="P2970" s="318" t="s">
        <v>1156</v>
      </c>
      <c r="Q2970" s="293" t="s">
        <v>2201</v>
      </c>
      <c r="R2970" s="293">
        <v>1</v>
      </c>
      <c r="S2970" s="517">
        <v>44333.33</v>
      </c>
      <c r="T2970" s="520" t="e">
        <f>+[1]!Tabla46[[#This Row],[Precio Unitario]]*[1]!Tabla46[[#This Row],[Cantidad de Insumos]]</f>
        <v>#REF!</v>
      </c>
      <c r="U2970" s="414">
        <v>239301</v>
      </c>
      <c r="V2970" s="328" t="s">
        <v>926</v>
      </c>
      <c r="W2970" s="420"/>
    </row>
    <row r="2971" spans="2:23" ht="18.75" hidden="1" customHeight="1" x14ac:dyDescent="0.2">
      <c r="B2971" s="419" t="e">
        <f>IF(Tabla46[[#This Row],[Tipos de Acciones]]="","",CONCATENATE(Tabla46[[#This Row],[POA]],".",Tabla46[[#This Row],[SRS]],".",Tabla46[[#This Row],[AREA]],".",Tabla46[[#This Row],[TIPO]]))</f>
        <v>#REF!</v>
      </c>
      <c r="C2971" s="419" t="e">
        <f>IF(Tabla46[[#This Row],[Tipos de Acciones]]="","",'Formulario PPGR1'!#REF!)</f>
        <v>#REF!</v>
      </c>
      <c r="D2971" s="419" t="e">
        <f>IF(Tabla46[[#This Row],[Tipos de Acciones]]="","",'Formulario PPGR1'!#REF!)</f>
        <v>#REF!</v>
      </c>
      <c r="E2971" s="419" t="e">
        <f>IF(Tabla46[[#This Row],[Tipos de Acciones]]="","",'Formulario PPGR1'!#REF!)</f>
        <v>#REF!</v>
      </c>
      <c r="F2971" s="419" t="e">
        <f>IF(Tabla46[[#This Row],[Tipos de Acciones]]="","",'Formulario PPGR1'!#REF!)</f>
        <v>#REF!</v>
      </c>
      <c r="G2971" s="416" t="s">
        <v>936</v>
      </c>
      <c r="H2971" s="416" t="s">
        <v>2221</v>
      </c>
      <c r="I2971" s="417" t="s">
        <v>2231</v>
      </c>
      <c r="J2971" s="416" t="s">
        <v>2231</v>
      </c>
      <c r="K2971" s="418" t="s">
        <v>2232</v>
      </c>
      <c r="L2971" s="416" t="s">
        <v>469</v>
      </c>
      <c r="M2971" s="316" t="s">
        <v>2386</v>
      </c>
      <c r="N2971" s="316" t="s">
        <v>1156</v>
      </c>
      <c r="O2971" s="415" t="s">
        <v>2200</v>
      </c>
      <c r="P2971" s="318" t="s">
        <v>1156</v>
      </c>
      <c r="Q2971" s="293" t="s">
        <v>2201</v>
      </c>
      <c r="R2971" s="293">
        <v>2</v>
      </c>
      <c r="S2971" s="517">
        <v>32099.97</v>
      </c>
      <c r="T2971" s="520" t="e">
        <f>+[1]!Tabla46[[#This Row],[Precio Unitario]]*[1]!Tabla46[[#This Row],[Cantidad de Insumos]]</f>
        <v>#REF!</v>
      </c>
      <c r="U2971" s="414">
        <v>239301</v>
      </c>
      <c r="V2971" s="328" t="s">
        <v>926</v>
      </c>
      <c r="W2971" s="420"/>
    </row>
    <row r="2972" spans="2:23" ht="18.75" hidden="1" customHeight="1" x14ac:dyDescent="0.2">
      <c r="B2972" s="419" t="e">
        <f>IF(Tabla46[[#This Row],[Tipos de Acciones]]="","",CONCATENATE(Tabla46[[#This Row],[POA]],".",Tabla46[[#This Row],[SRS]],".",Tabla46[[#This Row],[AREA]],".",Tabla46[[#This Row],[TIPO]]))</f>
        <v>#REF!</v>
      </c>
      <c r="C2972" s="419" t="e">
        <f>IF(Tabla46[[#This Row],[Tipos de Acciones]]="","",'Formulario PPGR1'!#REF!)</f>
        <v>#REF!</v>
      </c>
      <c r="D2972" s="419" t="e">
        <f>IF(Tabla46[[#This Row],[Tipos de Acciones]]="","",'Formulario PPGR1'!#REF!)</f>
        <v>#REF!</v>
      </c>
      <c r="E2972" s="419" t="e">
        <f>IF(Tabla46[[#This Row],[Tipos de Acciones]]="","",'Formulario PPGR1'!#REF!)</f>
        <v>#REF!</v>
      </c>
      <c r="F2972" s="419" t="e">
        <f>IF(Tabla46[[#This Row],[Tipos de Acciones]]="","",'Formulario PPGR1'!#REF!)</f>
        <v>#REF!</v>
      </c>
      <c r="G2972" s="416" t="s">
        <v>936</v>
      </c>
      <c r="H2972" s="416" t="s">
        <v>2221</v>
      </c>
      <c r="I2972" s="417" t="s">
        <v>2233</v>
      </c>
      <c r="J2972" s="416" t="s">
        <v>2234</v>
      </c>
      <c r="K2972" s="418" t="s">
        <v>2235</v>
      </c>
      <c r="L2972" s="416" t="s">
        <v>469</v>
      </c>
      <c r="M2972" s="316" t="s">
        <v>2386</v>
      </c>
      <c r="N2972" s="316" t="s">
        <v>1156</v>
      </c>
      <c r="O2972" s="415" t="s">
        <v>2200</v>
      </c>
      <c r="P2972" s="318" t="s">
        <v>1156</v>
      </c>
      <c r="Q2972" s="293" t="s">
        <v>2201</v>
      </c>
      <c r="R2972" s="293">
        <v>1</v>
      </c>
      <c r="S2972" s="517">
        <v>8270</v>
      </c>
      <c r="T2972" s="520" t="e">
        <f>+[1]!Tabla46[[#This Row],[Precio Unitario]]*[1]!Tabla46[[#This Row],[Cantidad de Insumos]]</f>
        <v>#REF!</v>
      </c>
      <c r="U2972" s="414">
        <v>239301</v>
      </c>
      <c r="V2972" s="328" t="s">
        <v>926</v>
      </c>
      <c r="W2972" s="420"/>
    </row>
    <row r="2973" spans="2:23" ht="18.75" hidden="1" customHeight="1" x14ac:dyDescent="0.2">
      <c r="B2973" s="419" t="e">
        <f>IF(Tabla46[[#This Row],[Tipos de Acciones]]="","",CONCATENATE(Tabla46[[#This Row],[POA]],".",Tabla46[[#This Row],[SRS]],".",Tabla46[[#This Row],[AREA]],".",Tabla46[[#This Row],[TIPO]]))</f>
        <v>#REF!</v>
      </c>
      <c r="C2973" s="419" t="e">
        <f>IF(Tabla46[[#This Row],[Tipos de Acciones]]="","",'Formulario PPGR1'!#REF!)</f>
        <v>#REF!</v>
      </c>
      <c r="D2973" s="419" t="e">
        <f>IF(Tabla46[[#This Row],[Tipos de Acciones]]="","",'Formulario PPGR1'!#REF!)</f>
        <v>#REF!</v>
      </c>
      <c r="E2973" s="419" t="e">
        <f>IF(Tabla46[[#This Row],[Tipos de Acciones]]="","",'Formulario PPGR1'!#REF!)</f>
        <v>#REF!</v>
      </c>
      <c r="F2973" s="419" t="e">
        <f>IF(Tabla46[[#This Row],[Tipos de Acciones]]="","",'Formulario PPGR1'!#REF!)</f>
        <v>#REF!</v>
      </c>
      <c r="G2973" s="416" t="s">
        <v>936</v>
      </c>
      <c r="H2973" s="416" t="s">
        <v>2221</v>
      </c>
      <c r="I2973" s="417" t="s">
        <v>2241</v>
      </c>
      <c r="J2973" s="416" t="s">
        <v>2241</v>
      </c>
      <c r="K2973" s="418" t="s">
        <v>2242</v>
      </c>
      <c r="L2973" s="416" t="s">
        <v>469</v>
      </c>
      <c r="M2973" s="316" t="s">
        <v>2386</v>
      </c>
      <c r="N2973" s="316" t="s">
        <v>1156</v>
      </c>
      <c r="O2973" s="415" t="s">
        <v>2200</v>
      </c>
      <c r="P2973" s="318" t="s">
        <v>1156</v>
      </c>
      <c r="Q2973" s="293" t="s">
        <v>2201</v>
      </c>
      <c r="R2973" s="293">
        <v>2</v>
      </c>
      <c r="S2973" s="517">
        <v>980</v>
      </c>
      <c r="T2973" s="520" t="e">
        <f>+[1]!Tabla46[[#This Row],[Precio Unitario]]*[1]!Tabla46[[#This Row],[Cantidad de Insumos]]</f>
        <v>#REF!</v>
      </c>
      <c r="U2973" s="414">
        <v>239301</v>
      </c>
      <c r="V2973" s="328" t="s">
        <v>926</v>
      </c>
      <c r="W2973" s="420"/>
    </row>
    <row r="2974" spans="2:23" ht="18.75" hidden="1" customHeight="1" x14ac:dyDescent="0.2">
      <c r="B2974" s="419" t="e">
        <f>IF(Tabla46[[#This Row],[Tipos de Acciones]]="","",CONCATENATE(Tabla46[[#This Row],[POA]],".",Tabla46[[#This Row],[SRS]],".",Tabla46[[#This Row],[AREA]],".",Tabla46[[#This Row],[TIPO]]))</f>
        <v>#REF!</v>
      </c>
      <c r="C2974" s="419" t="e">
        <f>IF(Tabla46[[#This Row],[Tipos de Acciones]]="","",'Formulario PPGR1'!#REF!)</f>
        <v>#REF!</v>
      </c>
      <c r="D2974" s="419" t="e">
        <f>IF(Tabla46[[#This Row],[Tipos de Acciones]]="","",'Formulario PPGR1'!#REF!)</f>
        <v>#REF!</v>
      </c>
      <c r="E2974" s="419" t="e">
        <f>IF(Tabla46[[#This Row],[Tipos de Acciones]]="","",'Formulario PPGR1'!#REF!)</f>
        <v>#REF!</v>
      </c>
      <c r="F2974" s="419" t="e">
        <f>IF(Tabla46[[#This Row],[Tipos de Acciones]]="","",'Formulario PPGR1'!#REF!)</f>
        <v>#REF!</v>
      </c>
      <c r="G2974" s="416" t="s">
        <v>936</v>
      </c>
      <c r="H2974" s="416" t="s">
        <v>2221</v>
      </c>
      <c r="I2974" s="417" t="s">
        <v>2241</v>
      </c>
      <c r="J2974" s="416" t="s">
        <v>2241</v>
      </c>
      <c r="K2974" s="418" t="s">
        <v>2243</v>
      </c>
      <c r="L2974" s="416" t="s">
        <v>469</v>
      </c>
      <c r="M2974" s="316" t="s">
        <v>2386</v>
      </c>
      <c r="N2974" s="316" t="s">
        <v>1156</v>
      </c>
      <c r="O2974" s="415" t="s">
        <v>2200</v>
      </c>
      <c r="P2974" s="318" t="s">
        <v>1156</v>
      </c>
      <c r="Q2974" s="293" t="s">
        <v>2201</v>
      </c>
      <c r="R2974" s="293">
        <v>2</v>
      </c>
      <c r="S2974" s="517">
        <v>3520</v>
      </c>
      <c r="T2974" s="520" t="e">
        <f>+[1]!Tabla46[[#This Row],[Precio Unitario]]*[1]!Tabla46[[#This Row],[Cantidad de Insumos]]</f>
        <v>#REF!</v>
      </c>
      <c r="U2974" s="414">
        <v>239301</v>
      </c>
      <c r="V2974" s="328" t="s">
        <v>926</v>
      </c>
      <c r="W2974" s="420"/>
    </row>
    <row r="2975" spans="2:23" ht="18.75" hidden="1" customHeight="1" x14ac:dyDescent="0.2">
      <c r="B2975" s="419" t="e">
        <f>IF(Tabla46[[#This Row],[Tipos de Acciones]]="","",CONCATENATE(Tabla46[[#This Row],[POA]],".",Tabla46[[#This Row],[SRS]],".",Tabla46[[#This Row],[AREA]],".",Tabla46[[#This Row],[TIPO]]))</f>
        <v>#REF!</v>
      </c>
      <c r="C2975" s="419" t="e">
        <f>IF(Tabla46[[#This Row],[Tipos de Acciones]]="","",'Formulario PPGR1'!#REF!)</f>
        <v>#REF!</v>
      </c>
      <c r="D2975" s="419" t="e">
        <f>IF(Tabla46[[#This Row],[Tipos de Acciones]]="","",'Formulario PPGR1'!#REF!)</f>
        <v>#REF!</v>
      </c>
      <c r="E2975" s="419" t="e">
        <f>IF(Tabla46[[#This Row],[Tipos de Acciones]]="","",'Formulario PPGR1'!#REF!)</f>
        <v>#REF!</v>
      </c>
      <c r="F2975" s="419" t="e">
        <f>IF(Tabla46[[#This Row],[Tipos de Acciones]]="","",'Formulario PPGR1'!#REF!)</f>
        <v>#REF!</v>
      </c>
      <c r="G2975" s="416" t="s">
        <v>936</v>
      </c>
      <c r="H2975" s="416" t="s">
        <v>2221</v>
      </c>
      <c r="I2975" s="417" t="s">
        <v>2236</v>
      </c>
      <c r="J2975" s="416" t="s">
        <v>2236</v>
      </c>
      <c r="K2975" s="418" t="s">
        <v>2239</v>
      </c>
      <c r="L2975" s="416" t="s">
        <v>469</v>
      </c>
      <c r="M2975" s="316" t="s">
        <v>2386</v>
      </c>
      <c r="N2975" s="316" t="s">
        <v>1156</v>
      </c>
      <c r="O2975" s="415" t="s">
        <v>2200</v>
      </c>
      <c r="P2975" s="318" t="s">
        <v>1156</v>
      </c>
      <c r="Q2975" s="293" t="s">
        <v>2201</v>
      </c>
      <c r="R2975" s="293">
        <v>2</v>
      </c>
      <c r="S2975" s="517">
        <v>15733.33</v>
      </c>
      <c r="T2975" s="520" t="e">
        <f>+[1]!Tabla46[[#This Row],[Precio Unitario]]*[1]!Tabla46[[#This Row],[Cantidad de Insumos]]</f>
        <v>#REF!</v>
      </c>
      <c r="U2975" s="414">
        <v>239301</v>
      </c>
      <c r="V2975" s="328" t="s">
        <v>926</v>
      </c>
      <c r="W2975" s="420"/>
    </row>
    <row r="2976" spans="2:23" ht="18.75" hidden="1" customHeight="1" x14ac:dyDescent="0.2">
      <c r="B2976" s="419" t="e">
        <f>IF(Tabla46[[#This Row],[Tipos de Acciones]]="","",CONCATENATE(Tabla46[[#This Row],[POA]],".",Tabla46[[#This Row],[SRS]],".",Tabla46[[#This Row],[AREA]],".",Tabla46[[#This Row],[TIPO]]))</f>
        <v>#REF!</v>
      </c>
      <c r="C2976" s="419" t="e">
        <f>IF(Tabla46[[#This Row],[Tipos de Acciones]]="","",'Formulario PPGR1'!#REF!)</f>
        <v>#REF!</v>
      </c>
      <c r="D2976" s="419" t="e">
        <f>IF(Tabla46[[#This Row],[Tipos de Acciones]]="","",'Formulario PPGR1'!#REF!)</f>
        <v>#REF!</v>
      </c>
      <c r="E2976" s="419" t="e">
        <f>IF(Tabla46[[#This Row],[Tipos de Acciones]]="","",'Formulario PPGR1'!#REF!)</f>
        <v>#REF!</v>
      </c>
      <c r="F2976" s="419" t="e">
        <f>IF(Tabla46[[#This Row],[Tipos de Acciones]]="","",'Formulario PPGR1'!#REF!)</f>
        <v>#REF!</v>
      </c>
      <c r="G2976" s="416" t="s">
        <v>936</v>
      </c>
      <c r="H2976" s="416" t="s">
        <v>2221</v>
      </c>
      <c r="I2976" s="417" t="s">
        <v>2236</v>
      </c>
      <c r="J2976" s="416" t="s">
        <v>2236</v>
      </c>
      <c r="K2976" s="418" t="s">
        <v>2240</v>
      </c>
      <c r="L2976" s="416" t="s">
        <v>469</v>
      </c>
      <c r="M2976" s="316" t="s">
        <v>2386</v>
      </c>
      <c r="N2976" s="316" t="s">
        <v>1156</v>
      </c>
      <c r="O2976" s="415" t="s">
        <v>2200</v>
      </c>
      <c r="P2976" s="318" t="s">
        <v>1156</v>
      </c>
      <c r="Q2976" s="293" t="s">
        <v>2201</v>
      </c>
      <c r="R2976" s="293">
        <v>2</v>
      </c>
      <c r="S2976" s="517">
        <v>4500</v>
      </c>
      <c r="T2976" s="520" t="e">
        <f>+[1]!Tabla46[[#This Row],[Precio Unitario]]*[1]!Tabla46[[#This Row],[Cantidad de Insumos]]</f>
        <v>#REF!</v>
      </c>
      <c r="U2976" s="414">
        <v>239301</v>
      </c>
      <c r="V2976" s="328" t="s">
        <v>926</v>
      </c>
      <c r="W2976" s="420"/>
    </row>
    <row r="2977" spans="2:23" ht="18.75" hidden="1" customHeight="1" x14ac:dyDescent="0.2">
      <c r="B2977" s="419" t="e">
        <f>IF(Tabla46[[#This Row],[Tipos de Acciones]]="","",CONCATENATE(Tabla46[[#This Row],[POA]],".",Tabla46[[#This Row],[SRS]],".",Tabla46[[#This Row],[AREA]],".",Tabla46[[#This Row],[TIPO]]))</f>
        <v>#REF!</v>
      </c>
      <c r="C2977" s="419" t="e">
        <f>IF(Tabla46[[#This Row],[Tipos de Acciones]]="","",'Formulario PPGR1'!#REF!)</f>
        <v>#REF!</v>
      </c>
      <c r="D2977" s="419" t="e">
        <f>IF(Tabla46[[#This Row],[Tipos de Acciones]]="","",'Formulario PPGR1'!#REF!)</f>
        <v>#REF!</v>
      </c>
      <c r="E2977" s="419" t="e">
        <f>IF(Tabla46[[#This Row],[Tipos de Acciones]]="","",'Formulario PPGR1'!#REF!)</f>
        <v>#REF!</v>
      </c>
      <c r="F2977" s="419" t="e">
        <f>IF(Tabla46[[#This Row],[Tipos de Acciones]]="","",'Formulario PPGR1'!#REF!)</f>
        <v>#REF!</v>
      </c>
      <c r="G2977" s="416" t="s">
        <v>936</v>
      </c>
      <c r="H2977" s="416" t="s">
        <v>2209</v>
      </c>
      <c r="I2977" s="417" t="s">
        <v>2200</v>
      </c>
      <c r="J2977" s="416" t="s">
        <v>2248</v>
      </c>
      <c r="K2977" s="418" t="s">
        <v>2248</v>
      </c>
      <c r="L2977" s="416" t="s">
        <v>469</v>
      </c>
      <c r="M2977" s="316" t="s">
        <v>2386</v>
      </c>
      <c r="N2977" s="316" t="s">
        <v>1156</v>
      </c>
      <c r="O2977" s="415" t="s">
        <v>2200</v>
      </c>
      <c r="P2977" s="318" t="s">
        <v>1156</v>
      </c>
      <c r="Q2977" s="293" t="s">
        <v>2201</v>
      </c>
      <c r="R2977" s="293">
        <v>1</v>
      </c>
      <c r="S2977" s="517">
        <v>30000</v>
      </c>
      <c r="T2977" s="520" t="e">
        <f>+[1]!Tabla46[[#This Row],[Precio Unitario]]*[1]!Tabla46[[#This Row],[Cantidad de Insumos]]</f>
        <v>#REF!</v>
      </c>
      <c r="U2977" s="414">
        <v>265801</v>
      </c>
      <c r="V2977" s="328" t="s">
        <v>926</v>
      </c>
      <c r="W2977" s="420"/>
    </row>
    <row r="2978" spans="2:23" ht="18.75" hidden="1" customHeight="1" x14ac:dyDescent="0.2">
      <c r="B2978" s="419" t="e">
        <f>IF(Tabla46[[#This Row],[Tipos de Acciones]]="","",CONCATENATE(Tabla46[[#This Row],[POA]],".",Tabla46[[#This Row],[SRS]],".",Tabla46[[#This Row],[AREA]],".",Tabla46[[#This Row],[TIPO]]))</f>
        <v>#REF!</v>
      </c>
      <c r="C2978" s="419" t="e">
        <f>IF(Tabla46[[#This Row],[Tipos de Acciones]]="","",'Formulario PPGR1'!#REF!)</f>
        <v>#REF!</v>
      </c>
      <c r="D2978" s="419" t="e">
        <f>IF(Tabla46[[#This Row],[Tipos de Acciones]]="","",'Formulario PPGR1'!#REF!)</f>
        <v>#REF!</v>
      </c>
      <c r="E2978" s="419" t="e">
        <f>IF(Tabla46[[#This Row],[Tipos de Acciones]]="","",'Formulario PPGR1'!#REF!)</f>
        <v>#REF!</v>
      </c>
      <c r="F2978" s="419" t="e">
        <f>IF(Tabla46[[#This Row],[Tipos de Acciones]]="","",'Formulario PPGR1'!#REF!)</f>
        <v>#REF!</v>
      </c>
      <c r="G2978" s="416" t="s">
        <v>934</v>
      </c>
      <c r="H2978" s="416" t="s">
        <v>2209</v>
      </c>
      <c r="I2978" s="417" t="s">
        <v>2200</v>
      </c>
      <c r="J2978" s="416" t="s">
        <v>2248</v>
      </c>
      <c r="K2978" s="418" t="s">
        <v>2248</v>
      </c>
      <c r="L2978" s="416" t="s">
        <v>469</v>
      </c>
      <c r="M2978" s="316" t="s">
        <v>2386</v>
      </c>
      <c r="N2978" s="316" t="s">
        <v>1156</v>
      </c>
      <c r="O2978" s="415" t="s">
        <v>2200</v>
      </c>
      <c r="P2978" s="318" t="s">
        <v>1156</v>
      </c>
      <c r="Q2978" s="293" t="s">
        <v>2201</v>
      </c>
      <c r="R2978" s="293">
        <v>3</v>
      </c>
      <c r="S2978" s="517">
        <v>5000</v>
      </c>
      <c r="T2978" s="520" t="e">
        <f>+[1]!Tabla46[[#This Row],[Precio Unitario]]*[1]!Tabla46[[#This Row],[Cantidad de Insumos]]</f>
        <v>#REF!</v>
      </c>
      <c r="U2978" s="414">
        <v>265801</v>
      </c>
      <c r="V2978" s="328" t="s">
        <v>926</v>
      </c>
      <c r="W2978" s="420"/>
    </row>
    <row r="2979" spans="2:23" ht="18.75" hidden="1" customHeight="1" x14ac:dyDescent="0.2">
      <c r="B2979" s="419" t="e">
        <f>IF(Tabla46[[#This Row],[Tipos de Acciones]]="","",CONCATENATE(Tabla46[[#This Row],[POA]],".",Tabla46[[#This Row],[SRS]],".",Tabla46[[#This Row],[AREA]],".",Tabla46[[#This Row],[TIPO]]))</f>
        <v>#REF!</v>
      </c>
      <c r="C2979" s="419" t="e">
        <f>IF(Tabla46[[#This Row],[Tipos de Acciones]]="","",'Formulario PPGR1'!#REF!)</f>
        <v>#REF!</v>
      </c>
      <c r="D2979" s="419" t="e">
        <f>IF(Tabla46[[#This Row],[Tipos de Acciones]]="","",'Formulario PPGR1'!#REF!)</f>
        <v>#REF!</v>
      </c>
      <c r="E2979" s="419" t="e">
        <f>IF(Tabla46[[#This Row],[Tipos de Acciones]]="","",'Formulario PPGR1'!#REF!)</f>
        <v>#REF!</v>
      </c>
      <c r="F2979" s="419" t="e">
        <f>IF(Tabla46[[#This Row],[Tipos de Acciones]]="","",'Formulario PPGR1'!#REF!)</f>
        <v>#REF!</v>
      </c>
      <c r="G2979" s="416" t="s">
        <v>936</v>
      </c>
      <c r="H2979" s="416" t="s">
        <v>2221</v>
      </c>
      <c r="I2979" s="417" t="s">
        <v>2244</v>
      </c>
      <c r="J2979" s="416" t="s">
        <v>2244</v>
      </c>
      <c r="K2979" s="418" t="s">
        <v>2245</v>
      </c>
      <c r="L2979" s="416" t="s">
        <v>469</v>
      </c>
      <c r="M2979" s="316" t="s">
        <v>2386</v>
      </c>
      <c r="N2979" s="316" t="s">
        <v>1156</v>
      </c>
      <c r="O2979" s="415" t="s">
        <v>2200</v>
      </c>
      <c r="P2979" s="318" t="s">
        <v>1156</v>
      </c>
      <c r="Q2979" s="293" t="s">
        <v>2201</v>
      </c>
      <c r="R2979" s="293">
        <v>1</v>
      </c>
      <c r="S2979" s="517">
        <v>14666.65</v>
      </c>
      <c r="T2979" s="520" t="e">
        <f>+[1]!Tabla46[[#This Row],[Precio Unitario]]*[1]!Tabla46[[#This Row],[Cantidad de Insumos]]</f>
        <v>#REF!</v>
      </c>
      <c r="U2979" s="414">
        <v>239301</v>
      </c>
      <c r="V2979" s="328" t="s">
        <v>926</v>
      </c>
      <c r="W2979" s="420"/>
    </row>
    <row r="2980" spans="2:23" ht="18.75" hidden="1" customHeight="1" x14ac:dyDescent="0.2">
      <c r="B2980" s="419" t="e">
        <f>IF(Tabla46[[#This Row],[Tipos de Acciones]]="","",CONCATENATE(Tabla46[[#This Row],[POA]],".",Tabla46[[#This Row],[SRS]],".",Tabla46[[#This Row],[AREA]],".",Tabla46[[#This Row],[TIPO]]))</f>
        <v>#REF!</v>
      </c>
      <c r="C2980" s="419" t="e">
        <f>IF(Tabla46[[#This Row],[Tipos de Acciones]]="","",'Formulario PPGR1'!#REF!)</f>
        <v>#REF!</v>
      </c>
      <c r="D2980" s="419" t="e">
        <f>IF(Tabla46[[#This Row],[Tipos de Acciones]]="","",'Formulario PPGR1'!#REF!)</f>
        <v>#REF!</v>
      </c>
      <c r="E2980" s="419" t="e">
        <f>IF(Tabla46[[#This Row],[Tipos de Acciones]]="","",'Formulario PPGR1'!#REF!)</f>
        <v>#REF!</v>
      </c>
      <c r="F2980" s="419" t="e">
        <f>IF(Tabla46[[#This Row],[Tipos de Acciones]]="","",'Formulario PPGR1'!#REF!)</f>
        <v>#REF!</v>
      </c>
      <c r="G2980" s="416" t="s">
        <v>936</v>
      </c>
      <c r="H2980" s="416" t="s">
        <v>2221</v>
      </c>
      <c r="I2980" s="417" t="s">
        <v>2246</v>
      </c>
      <c r="J2980" s="416" t="s">
        <v>2246</v>
      </c>
      <c r="K2980" s="418" t="s">
        <v>2247</v>
      </c>
      <c r="L2980" s="416" t="s">
        <v>469</v>
      </c>
      <c r="M2980" s="316" t="s">
        <v>2386</v>
      </c>
      <c r="N2980" s="316" t="s">
        <v>1156</v>
      </c>
      <c r="O2980" s="415" t="s">
        <v>2200</v>
      </c>
      <c r="P2980" s="318" t="s">
        <v>1156</v>
      </c>
      <c r="Q2980" s="293" t="s">
        <v>2201</v>
      </c>
      <c r="R2980" s="293">
        <v>1</v>
      </c>
      <c r="S2980" s="517">
        <v>257712</v>
      </c>
      <c r="T2980" s="520" t="e">
        <f>+[1]!Tabla46[[#This Row],[Precio Unitario]]*[1]!Tabla46[[#This Row],[Cantidad de Insumos]]</f>
        <v>#REF!</v>
      </c>
      <c r="U2980" s="414">
        <v>261401</v>
      </c>
      <c r="V2980" s="328" t="s">
        <v>926</v>
      </c>
      <c r="W2980" s="420"/>
    </row>
    <row r="2981" spans="2:23" ht="18.75" hidden="1" customHeight="1" x14ac:dyDescent="0.2">
      <c r="B2981" s="419" t="e">
        <f>IF(Tabla46[[#This Row],[Tipos de Acciones]]="","",CONCATENATE(Tabla46[[#This Row],[POA]],".",Tabla46[[#This Row],[SRS]],".",Tabla46[[#This Row],[AREA]],".",Tabla46[[#This Row],[TIPO]]))</f>
        <v>#REF!</v>
      </c>
      <c r="C2981" s="419" t="e">
        <f>IF(Tabla46[[#This Row],[Tipos de Acciones]]="","",'Formulario PPGR1'!#REF!)</f>
        <v>#REF!</v>
      </c>
      <c r="D2981" s="419" t="e">
        <f>IF(Tabla46[[#This Row],[Tipos de Acciones]]="","",'Formulario PPGR1'!#REF!)</f>
        <v>#REF!</v>
      </c>
      <c r="E2981" s="419" t="e">
        <f>IF(Tabla46[[#This Row],[Tipos de Acciones]]="","",'Formulario PPGR1'!#REF!)</f>
        <v>#REF!</v>
      </c>
      <c r="F2981" s="419" t="e">
        <f>IF(Tabla46[[#This Row],[Tipos de Acciones]]="","",'Formulario PPGR1'!#REF!)</f>
        <v>#REF!</v>
      </c>
      <c r="G2981" s="416" t="s">
        <v>936</v>
      </c>
      <c r="H2981" s="416" t="s">
        <v>2221</v>
      </c>
      <c r="I2981" s="417" t="s">
        <v>2236</v>
      </c>
      <c r="J2981" s="416" t="s">
        <v>2236</v>
      </c>
      <c r="K2981" s="418" t="s">
        <v>2238</v>
      </c>
      <c r="L2981" s="416" t="s">
        <v>469</v>
      </c>
      <c r="M2981" s="316" t="s">
        <v>2386</v>
      </c>
      <c r="N2981" s="316" t="s">
        <v>1156</v>
      </c>
      <c r="O2981" s="415" t="s">
        <v>2200</v>
      </c>
      <c r="P2981" s="318" t="s">
        <v>1156</v>
      </c>
      <c r="Q2981" s="293" t="s">
        <v>2201</v>
      </c>
      <c r="R2981" s="293">
        <v>2</v>
      </c>
      <c r="S2981" s="517">
        <v>4500</v>
      </c>
      <c r="T2981" s="520" t="e">
        <f>+[1]!Tabla46[[#This Row],[Precio Unitario]]*[1]!Tabla46[[#This Row],[Cantidad de Insumos]]</f>
        <v>#REF!</v>
      </c>
      <c r="U2981" s="414">
        <v>239301</v>
      </c>
      <c r="V2981" s="328" t="s">
        <v>926</v>
      </c>
      <c r="W2981" s="420"/>
    </row>
    <row r="2982" spans="2:23" ht="18.75" hidden="1" customHeight="1" x14ac:dyDescent="0.2">
      <c r="B2982" s="419" t="e">
        <f>IF(Tabla46[[#This Row],[Tipos de Acciones]]="","",CONCATENATE(Tabla46[[#This Row],[POA]],".",Tabla46[[#This Row],[SRS]],".",Tabla46[[#This Row],[AREA]],".",Tabla46[[#This Row],[TIPO]]))</f>
        <v>#REF!</v>
      </c>
      <c r="C2982" s="419" t="e">
        <f>IF(Tabla46[[#This Row],[Tipos de Acciones]]="","",'Formulario PPGR1'!#REF!)</f>
        <v>#REF!</v>
      </c>
      <c r="D2982" s="419" t="e">
        <f>IF(Tabla46[[#This Row],[Tipos de Acciones]]="","",'Formulario PPGR1'!#REF!)</f>
        <v>#REF!</v>
      </c>
      <c r="E2982" s="419" t="e">
        <f>IF(Tabla46[[#This Row],[Tipos de Acciones]]="","",'Formulario PPGR1'!#REF!)</f>
        <v>#REF!</v>
      </c>
      <c r="F2982" s="419" t="e">
        <f>IF(Tabla46[[#This Row],[Tipos de Acciones]]="","",'Formulario PPGR1'!#REF!)</f>
        <v>#REF!</v>
      </c>
      <c r="G2982" s="416" t="s">
        <v>936</v>
      </c>
      <c r="H2982" s="416" t="s">
        <v>2221</v>
      </c>
      <c r="I2982" s="417" t="s">
        <v>2227</v>
      </c>
      <c r="J2982" s="416" t="s">
        <v>2227</v>
      </c>
      <c r="K2982" s="418" t="s">
        <v>2228</v>
      </c>
      <c r="L2982" s="416" t="s">
        <v>469</v>
      </c>
      <c r="M2982" s="316" t="s">
        <v>2386</v>
      </c>
      <c r="N2982" s="316" t="s">
        <v>1156</v>
      </c>
      <c r="O2982" s="415" t="s">
        <v>2200</v>
      </c>
      <c r="P2982" s="318" t="s">
        <v>1156</v>
      </c>
      <c r="Q2982" s="293" t="s">
        <v>2201</v>
      </c>
      <c r="R2982" s="293">
        <v>1</v>
      </c>
      <c r="S2982" s="517">
        <v>12836.04</v>
      </c>
      <c r="T2982" s="520" t="e">
        <f>+[1]!Tabla46[[#This Row],[Precio Unitario]]*[1]!Tabla46[[#This Row],[Cantidad de Insumos]]</f>
        <v>#REF!</v>
      </c>
      <c r="U2982" s="414">
        <v>239301</v>
      </c>
      <c r="V2982" s="328" t="s">
        <v>926</v>
      </c>
      <c r="W2982" s="420"/>
    </row>
    <row r="2983" spans="2:23" ht="18.75" customHeight="1" x14ac:dyDescent="0.2">
      <c r="B2983" s="419" t="e">
        <f>IF(Tabla46[[#This Row],[Tipos de Acciones]]="","",CONCATENATE(Tabla46[[#This Row],[POA]],".",Tabla46[[#This Row],[SRS]],".",Tabla46[[#This Row],[AREA]],".",Tabla46[[#This Row],[TIPO]]))</f>
        <v>#REF!</v>
      </c>
      <c r="C2983" s="419" t="e">
        <f>IF(Tabla46[[#This Row],[Tipos de Acciones]]="","",'Formulario PPGR1'!#REF!)</f>
        <v>#REF!</v>
      </c>
      <c r="D2983" s="419" t="e">
        <f>IF(Tabla46[[#This Row],[Tipos de Acciones]]="","",'Formulario PPGR1'!#REF!)</f>
        <v>#REF!</v>
      </c>
      <c r="E2983" s="419" t="e">
        <f>IF(Tabla46[[#This Row],[Tipos de Acciones]]="","",'Formulario PPGR1'!#REF!)</f>
        <v>#REF!</v>
      </c>
      <c r="F2983" s="419" t="e">
        <f>IF(Tabla46[[#This Row],[Tipos de Acciones]]="","",'Formulario PPGR1'!#REF!)</f>
        <v>#REF!</v>
      </c>
      <c r="G2983" s="416" t="s">
        <v>936</v>
      </c>
      <c r="H2983" s="416" t="s">
        <v>2221</v>
      </c>
      <c r="I2983" s="417" t="s">
        <v>2229</v>
      </c>
      <c r="J2983" s="416" t="s">
        <v>2229</v>
      </c>
      <c r="K2983" s="418" t="s">
        <v>2230</v>
      </c>
      <c r="L2983" s="416" t="s">
        <v>469</v>
      </c>
      <c r="M2983" s="316" t="s">
        <v>2386</v>
      </c>
      <c r="N2983" s="316" t="s">
        <v>1156</v>
      </c>
      <c r="O2983" s="415" t="s">
        <v>2200</v>
      </c>
      <c r="P2983" s="318" t="s">
        <v>1156</v>
      </c>
      <c r="Q2983" s="293" t="s">
        <v>2201</v>
      </c>
      <c r="R2983" s="293">
        <v>1</v>
      </c>
      <c r="S2983" s="517">
        <v>180000</v>
      </c>
      <c r="T2983" s="520" t="e">
        <f>+[1]!Tabla46[[#This Row],[Precio Unitario]]*[1]!Tabla46[[#This Row],[Cantidad de Insumos]]</f>
        <v>#REF!</v>
      </c>
      <c r="U2983" s="414">
        <v>263101</v>
      </c>
      <c r="V2983" s="328" t="s">
        <v>926</v>
      </c>
      <c r="W2983" s="420"/>
    </row>
    <row r="2984" spans="2:23" ht="18.75" hidden="1" customHeight="1" x14ac:dyDescent="0.2">
      <c r="B2984" s="419" t="e">
        <f>IF(Tabla46[[#This Row],[Tipos de Acciones]]="","",CONCATENATE(Tabla46[[#This Row],[POA]],".",Tabla46[[#This Row],[SRS]],".",Tabla46[[#This Row],[AREA]],".",Tabla46[[#This Row],[TIPO]]))</f>
        <v>#REF!</v>
      </c>
      <c r="C2984" s="419" t="e">
        <f>IF(Tabla46[[#This Row],[Tipos de Acciones]]="","",'Formulario PPGR1'!#REF!)</f>
        <v>#REF!</v>
      </c>
      <c r="D2984" s="419" t="e">
        <f>IF(Tabla46[[#This Row],[Tipos de Acciones]]="","",'Formulario PPGR1'!#REF!)</f>
        <v>#REF!</v>
      </c>
      <c r="E2984" s="419" t="e">
        <f>IF(Tabla46[[#This Row],[Tipos de Acciones]]="","",'Formulario PPGR1'!#REF!)</f>
        <v>#REF!</v>
      </c>
      <c r="F2984" s="419" t="e">
        <f>IF(Tabla46[[#This Row],[Tipos de Acciones]]="","",'Formulario PPGR1'!#REF!)</f>
        <v>#REF!</v>
      </c>
      <c r="G2984" s="416" t="s">
        <v>934</v>
      </c>
      <c r="H2984" s="416" t="s">
        <v>2206</v>
      </c>
      <c r="I2984" s="417" t="s">
        <v>2212</v>
      </c>
      <c r="J2984" s="416" t="s">
        <v>2212</v>
      </c>
      <c r="K2984" s="418" t="s">
        <v>2213</v>
      </c>
      <c r="L2984" s="416" t="s">
        <v>469</v>
      </c>
      <c r="M2984" s="316" t="s">
        <v>2386</v>
      </c>
      <c r="N2984" s="316" t="s">
        <v>1156</v>
      </c>
      <c r="O2984" s="415" t="s">
        <v>2200</v>
      </c>
      <c r="P2984" s="318" t="s">
        <v>1156</v>
      </c>
      <c r="Q2984" s="293" t="s">
        <v>2201</v>
      </c>
      <c r="R2984" s="293">
        <v>3</v>
      </c>
      <c r="S2984" s="517">
        <v>56050</v>
      </c>
      <c r="T2984" s="520" t="e">
        <f>+[1]!Tabla46[[#This Row],[Precio Unitario]]*[1]!Tabla46[[#This Row],[Cantidad de Insumos]]</f>
        <v>#REF!</v>
      </c>
      <c r="U2984" s="414">
        <v>261301</v>
      </c>
      <c r="V2984" s="328" t="s">
        <v>926</v>
      </c>
      <c r="W2984" s="420"/>
    </row>
    <row r="2985" spans="2:23" ht="18.75" hidden="1" customHeight="1" x14ac:dyDescent="0.2">
      <c r="B2985" s="419" t="e">
        <f>IF(Tabla46[[#This Row],[Tipos de Acciones]]="","",CONCATENATE(Tabla46[[#This Row],[POA]],".",Tabla46[[#This Row],[SRS]],".",Tabla46[[#This Row],[AREA]],".",Tabla46[[#This Row],[TIPO]]))</f>
        <v>#REF!</v>
      </c>
      <c r="C2985" s="419" t="e">
        <f>IF(Tabla46[[#This Row],[Tipos de Acciones]]="","",'Formulario PPGR1'!#REF!)</f>
        <v>#REF!</v>
      </c>
      <c r="D2985" s="419" t="e">
        <f>IF(Tabla46[[#This Row],[Tipos de Acciones]]="","",'Formulario PPGR1'!#REF!)</f>
        <v>#REF!</v>
      </c>
      <c r="E2985" s="419" t="e">
        <f>IF(Tabla46[[#This Row],[Tipos de Acciones]]="","",'Formulario PPGR1'!#REF!)</f>
        <v>#REF!</v>
      </c>
      <c r="F2985" s="419" t="e">
        <f>IF(Tabla46[[#This Row],[Tipos de Acciones]]="","",'Formulario PPGR1'!#REF!)</f>
        <v>#REF!</v>
      </c>
      <c r="G2985" s="416" t="s">
        <v>936</v>
      </c>
      <c r="H2985" s="416" t="s">
        <v>2215</v>
      </c>
      <c r="I2985" s="417" t="s">
        <v>2216</v>
      </c>
      <c r="J2985" s="416" t="s">
        <v>2216</v>
      </c>
      <c r="K2985" s="418" t="s">
        <v>2217</v>
      </c>
      <c r="L2985" s="416" t="s">
        <v>469</v>
      </c>
      <c r="M2985" s="316" t="s">
        <v>2386</v>
      </c>
      <c r="N2985" s="316" t="s">
        <v>1156</v>
      </c>
      <c r="O2985" s="415" t="s">
        <v>2200</v>
      </c>
      <c r="P2985" s="318" t="s">
        <v>1156</v>
      </c>
      <c r="Q2985" s="293" t="s">
        <v>2201</v>
      </c>
      <c r="R2985" s="293">
        <v>1</v>
      </c>
      <c r="S2985" s="517">
        <v>15000</v>
      </c>
      <c r="T2985" s="520" t="e">
        <f>+[1]!Tabla46[[#This Row],[Precio Unitario]]*[1]!Tabla46[[#This Row],[Cantidad de Insumos]]</f>
        <v>#REF!</v>
      </c>
      <c r="U2985" s="414">
        <v>239601</v>
      </c>
      <c r="V2985" s="328" t="s">
        <v>926</v>
      </c>
      <c r="W2985" s="420"/>
    </row>
    <row r="2986" spans="2:23" ht="18.75" hidden="1" customHeight="1" x14ac:dyDescent="0.2">
      <c r="B2986" s="419" t="e">
        <f>IF(Tabla46[[#This Row],[Tipos de Acciones]]="","",CONCATENATE(Tabla46[[#This Row],[POA]],".",Tabla46[[#This Row],[SRS]],".",Tabla46[[#This Row],[AREA]],".",Tabla46[[#This Row],[TIPO]]))</f>
        <v>#REF!</v>
      </c>
      <c r="C2986" s="419" t="e">
        <f>IF(Tabla46[[#This Row],[Tipos de Acciones]]="","",'Formulario PPGR1'!#REF!)</f>
        <v>#REF!</v>
      </c>
      <c r="D2986" s="419" t="e">
        <f>IF(Tabla46[[#This Row],[Tipos de Acciones]]="","",'Formulario PPGR1'!#REF!)</f>
        <v>#REF!</v>
      </c>
      <c r="E2986" s="419" t="e">
        <f>IF(Tabla46[[#This Row],[Tipos de Acciones]]="","",'Formulario PPGR1'!#REF!)</f>
        <v>#REF!</v>
      </c>
      <c r="F2986" s="419" t="e">
        <f>IF(Tabla46[[#This Row],[Tipos de Acciones]]="","",'Formulario PPGR1'!#REF!)</f>
        <v>#REF!</v>
      </c>
      <c r="G2986" s="416" t="s">
        <v>936</v>
      </c>
      <c r="H2986" s="416" t="s">
        <v>2206</v>
      </c>
      <c r="I2986" s="417" t="s">
        <v>2212</v>
      </c>
      <c r="J2986" s="416" t="s">
        <v>2212</v>
      </c>
      <c r="K2986" s="418" t="s">
        <v>2213</v>
      </c>
      <c r="L2986" s="416" t="s">
        <v>469</v>
      </c>
      <c r="M2986" s="316" t="s">
        <v>2387</v>
      </c>
      <c r="N2986" s="316" t="s">
        <v>1156</v>
      </c>
      <c r="O2986" s="415" t="s">
        <v>2200</v>
      </c>
      <c r="P2986" s="318" t="s">
        <v>1156</v>
      </c>
      <c r="Q2986" s="293" t="s">
        <v>2201</v>
      </c>
      <c r="R2986" s="293">
        <v>1</v>
      </c>
      <c r="S2986" s="517">
        <v>56050</v>
      </c>
      <c r="T2986" s="520" t="e">
        <f>+[1]!Tabla46[[#This Row],[Precio Unitario]]*[1]!Tabla46[[#This Row],[Cantidad de Insumos]]</f>
        <v>#REF!</v>
      </c>
      <c r="U2986" s="414">
        <v>261301</v>
      </c>
      <c r="V2986" s="328" t="s">
        <v>926</v>
      </c>
      <c r="W2986" s="420"/>
    </row>
    <row r="2987" spans="2:23" ht="18.75" hidden="1" customHeight="1" x14ac:dyDescent="0.2">
      <c r="B2987" s="419" t="e">
        <f>IF(Tabla46[[#This Row],[Tipos de Acciones]]="","",CONCATENATE(Tabla46[[#This Row],[POA]],".",Tabla46[[#This Row],[SRS]],".",Tabla46[[#This Row],[AREA]],".",Tabla46[[#This Row],[TIPO]]))</f>
        <v>#REF!</v>
      </c>
      <c r="C2987" s="419" t="e">
        <f>IF(Tabla46[[#This Row],[Tipos de Acciones]]="","",'Formulario PPGR1'!#REF!)</f>
        <v>#REF!</v>
      </c>
      <c r="D2987" s="419" t="e">
        <f>IF(Tabla46[[#This Row],[Tipos de Acciones]]="","",'Formulario PPGR1'!#REF!)</f>
        <v>#REF!</v>
      </c>
      <c r="E2987" s="419" t="e">
        <f>IF(Tabla46[[#This Row],[Tipos de Acciones]]="","",'Formulario PPGR1'!#REF!)</f>
        <v>#REF!</v>
      </c>
      <c r="F2987" s="419" t="e">
        <f>IF(Tabla46[[#This Row],[Tipos de Acciones]]="","",'Formulario PPGR1'!#REF!)</f>
        <v>#REF!</v>
      </c>
      <c r="G2987" s="416" t="s">
        <v>936</v>
      </c>
      <c r="H2987" s="416" t="s">
        <v>2221</v>
      </c>
      <c r="I2987" s="417" t="s">
        <v>2236</v>
      </c>
      <c r="J2987" s="416" t="s">
        <v>2236</v>
      </c>
      <c r="K2987" s="418" t="s">
        <v>2237</v>
      </c>
      <c r="L2987" s="416" t="s">
        <v>469</v>
      </c>
      <c r="M2987" s="316" t="s">
        <v>2387</v>
      </c>
      <c r="N2987" s="316" t="s">
        <v>1156</v>
      </c>
      <c r="O2987" s="415" t="s">
        <v>2200</v>
      </c>
      <c r="P2987" s="318" t="s">
        <v>1156</v>
      </c>
      <c r="Q2987" s="293" t="s">
        <v>2201</v>
      </c>
      <c r="R2987" s="293">
        <v>2</v>
      </c>
      <c r="S2987" s="517">
        <v>15733.33</v>
      </c>
      <c r="T2987" s="520" t="e">
        <f>+[1]!Tabla46[[#This Row],[Precio Unitario]]*[1]!Tabla46[[#This Row],[Cantidad de Insumos]]</f>
        <v>#REF!</v>
      </c>
      <c r="U2987" s="414">
        <v>239301</v>
      </c>
      <c r="V2987" s="328" t="s">
        <v>926</v>
      </c>
      <c r="W2987" s="420"/>
    </row>
    <row r="2988" spans="2:23" ht="18.75" hidden="1" customHeight="1" x14ac:dyDescent="0.2">
      <c r="B2988" s="419" t="e">
        <f>IF(Tabla46[[#This Row],[Tipos de Acciones]]="","",CONCATENATE(Tabla46[[#This Row],[POA]],".",Tabla46[[#This Row],[SRS]],".",Tabla46[[#This Row],[AREA]],".",Tabla46[[#This Row],[TIPO]]))</f>
        <v>#REF!</v>
      </c>
      <c r="C2988" s="419" t="e">
        <f>IF(Tabla46[[#This Row],[Tipos de Acciones]]="","",'Formulario PPGR1'!#REF!)</f>
        <v>#REF!</v>
      </c>
      <c r="D2988" s="419" t="e">
        <f>IF(Tabla46[[#This Row],[Tipos de Acciones]]="","",'Formulario PPGR1'!#REF!)</f>
        <v>#REF!</v>
      </c>
      <c r="E2988" s="419" t="e">
        <f>IF(Tabla46[[#This Row],[Tipos de Acciones]]="","",'Formulario PPGR1'!#REF!)</f>
        <v>#REF!</v>
      </c>
      <c r="F2988" s="419" t="e">
        <f>IF(Tabla46[[#This Row],[Tipos de Acciones]]="","",'Formulario PPGR1'!#REF!)</f>
        <v>#REF!</v>
      </c>
      <c r="G2988" s="416" t="s">
        <v>936</v>
      </c>
      <c r="H2988" s="416" t="s">
        <v>2221</v>
      </c>
      <c r="I2988" s="417" t="s">
        <v>2222</v>
      </c>
      <c r="J2988" s="416" t="s">
        <v>2222</v>
      </c>
      <c r="K2988" s="418" t="s">
        <v>2226</v>
      </c>
      <c r="L2988" s="416" t="s">
        <v>469</v>
      </c>
      <c r="M2988" s="316" t="s">
        <v>2387</v>
      </c>
      <c r="N2988" s="316" t="s">
        <v>1156</v>
      </c>
      <c r="O2988" s="415" t="s">
        <v>2200</v>
      </c>
      <c r="P2988" s="318" t="s">
        <v>1156</v>
      </c>
      <c r="Q2988" s="293" t="s">
        <v>2201</v>
      </c>
      <c r="R2988" s="293">
        <v>1</v>
      </c>
      <c r="S2988" s="517">
        <v>104465.4</v>
      </c>
      <c r="T2988" s="520" t="e">
        <f>+[1]!Tabla46[[#This Row],[Precio Unitario]]*[1]!Tabla46[[#This Row],[Cantidad de Insumos]]</f>
        <v>#REF!</v>
      </c>
      <c r="U2988" s="414">
        <v>261901</v>
      </c>
      <c r="V2988" s="328" t="s">
        <v>926</v>
      </c>
      <c r="W2988" s="420"/>
    </row>
    <row r="2989" spans="2:23" ht="18.75" hidden="1" customHeight="1" x14ac:dyDescent="0.2">
      <c r="B2989" s="419" t="e">
        <f>IF(Tabla46[[#This Row],[Tipos de Acciones]]="","",CONCATENATE(Tabla46[[#This Row],[POA]],".",Tabla46[[#This Row],[SRS]],".",Tabla46[[#This Row],[AREA]],".",Tabla46[[#This Row],[TIPO]]))</f>
        <v>#REF!</v>
      </c>
      <c r="C2989" s="419" t="e">
        <f>IF(Tabla46[[#This Row],[Tipos de Acciones]]="","",'Formulario PPGR1'!#REF!)</f>
        <v>#REF!</v>
      </c>
      <c r="D2989" s="419" t="e">
        <f>IF(Tabla46[[#This Row],[Tipos de Acciones]]="","",'Formulario PPGR1'!#REF!)</f>
        <v>#REF!</v>
      </c>
      <c r="E2989" s="419" t="e">
        <f>IF(Tabla46[[#This Row],[Tipos de Acciones]]="","",'Formulario PPGR1'!#REF!)</f>
        <v>#REF!</v>
      </c>
      <c r="F2989" s="419" t="e">
        <f>IF(Tabla46[[#This Row],[Tipos de Acciones]]="","",'Formulario PPGR1'!#REF!)</f>
        <v>#REF!</v>
      </c>
      <c r="G2989" s="416" t="s">
        <v>936</v>
      </c>
      <c r="H2989" s="416" t="s">
        <v>2218</v>
      </c>
      <c r="I2989" s="417" t="s">
        <v>2219</v>
      </c>
      <c r="J2989" s="416" t="s">
        <v>2219</v>
      </c>
      <c r="K2989" s="418" t="s">
        <v>2220</v>
      </c>
      <c r="L2989" s="416" t="s">
        <v>469</v>
      </c>
      <c r="M2989" s="316" t="s">
        <v>2387</v>
      </c>
      <c r="N2989" s="316" t="s">
        <v>1156</v>
      </c>
      <c r="O2989" s="415" t="s">
        <v>2200</v>
      </c>
      <c r="P2989" s="318" t="s">
        <v>1156</v>
      </c>
      <c r="Q2989" s="293" t="s">
        <v>2201</v>
      </c>
      <c r="R2989" s="293">
        <v>2</v>
      </c>
      <c r="S2989" s="517">
        <v>8600</v>
      </c>
      <c r="T2989" s="520" t="e">
        <f>+[1]!Tabla46[[#This Row],[Precio Unitario]]*[1]!Tabla46[[#This Row],[Cantidad de Insumos]]</f>
        <v>#REF!</v>
      </c>
      <c r="U2989" s="414">
        <v>239601</v>
      </c>
      <c r="V2989" s="328" t="s">
        <v>926</v>
      </c>
      <c r="W2989" s="420"/>
    </row>
    <row r="2990" spans="2:23" ht="18.75" hidden="1" customHeight="1" x14ac:dyDescent="0.2">
      <c r="B2990" s="419" t="e">
        <f>IF(Tabla46[[#This Row],[Tipos de Acciones]]="","",CONCATENATE(Tabla46[[#This Row],[POA]],".",Tabla46[[#This Row],[SRS]],".",Tabla46[[#This Row],[AREA]],".",Tabla46[[#This Row],[TIPO]]))</f>
        <v>#REF!</v>
      </c>
      <c r="C2990" s="419" t="e">
        <f>IF(Tabla46[[#This Row],[Tipos de Acciones]]="","",'Formulario PPGR1'!#REF!)</f>
        <v>#REF!</v>
      </c>
      <c r="D2990" s="419" t="e">
        <f>IF(Tabla46[[#This Row],[Tipos de Acciones]]="","",'Formulario PPGR1'!#REF!)</f>
        <v>#REF!</v>
      </c>
      <c r="E2990" s="419" t="e">
        <f>IF(Tabla46[[#This Row],[Tipos de Acciones]]="","",'Formulario PPGR1'!#REF!)</f>
        <v>#REF!</v>
      </c>
      <c r="F2990" s="419" t="e">
        <f>IF(Tabla46[[#This Row],[Tipos de Acciones]]="","",'Formulario PPGR1'!#REF!)</f>
        <v>#REF!</v>
      </c>
      <c r="G2990" s="416" t="s">
        <v>936</v>
      </c>
      <c r="H2990" s="416" t="s">
        <v>2221</v>
      </c>
      <c r="I2990" s="417" t="s">
        <v>2222</v>
      </c>
      <c r="J2990" s="416" t="s">
        <v>2222</v>
      </c>
      <c r="K2990" s="418" t="s">
        <v>2223</v>
      </c>
      <c r="L2990" s="416" t="s">
        <v>469</v>
      </c>
      <c r="M2990" s="316" t="s">
        <v>2387</v>
      </c>
      <c r="N2990" s="316" t="s">
        <v>1156</v>
      </c>
      <c r="O2990" s="415" t="s">
        <v>2200</v>
      </c>
      <c r="P2990" s="318" t="s">
        <v>1156</v>
      </c>
      <c r="Q2990" s="293" t="s">
        <v>2201</v>
      </c>
      <c r="R2990" s="293">
        <v>2</v>
      </c>
      <c r="S2990" s="517">
        <v>43660</v>
      </c>
      <c r="T2990" s="520" t="e">
        <f>+[1]!Tabla46[[#This Row],[Precio Unitario]]*[1]!Tabla46[[#This Row],[Cantidad de Insumos]]</f>
        <v>#REF!</v>
      </c>
      <c r="U2990" s="414">
        <v>261901</v>
      </c>
      <c r="V2990" s="328" t="s">
        <v>926</v>
      </c>
      <c r="W2990" s="420"/>
    </row>
    <row r="2991" spans="2:23" ht="18.75" hidden="1" customHeight="1" x14ac:dyDescent="0.2">
      <c r="B2991" s="419" t="e">
        <f>IF(Tabla46[[#This Row],[Tipos de Acciones]]="","",CONCATENATE(Tabla46[[#This Row],[POA]],".",Tabla46[[#This Row],[SRS]],".",Tabla46[[#This Row],[AREA]],".",Tabla46[[#This Row],[TIPO]]))</f>
        <v>#REF!</v>
      </c>
      <c r="C2991" s="419" t="e">
        <f>IF(Tabla46[[#This Row],[Tipos de Acciones]]="","",'Formulario PPGR1'!#REF!)</f>
        <v>#REF!</v>
      </c>
      <c r="D2991" s="419" t="e">
        <f>IF(Tabla46[[#This Row],[Tipos de Acciones]]="","",'Formulario PPGR1'!#REF!)</f>
        <v>#REF!</v>
      </c>
      <c r="E2991" s="419" t="e">
        <f>IF(Tabla46[[#This Row],[Tipos de Acciones]]="","",'Formulario PPGR1'!#REF!)</f>
        <v>#REF!</v>
      </c>
      <c r="F2991" s="419" t="e">
        <f>IF(Tabla46[[#This Row],[Tipos de Acciones]]="","",'Formulario PPGR1'!#REF!)</f>
        <v>#REF!</v>
      </c>
      <c r="G2991" s="416" t="s">
        <v>936</v>
      </c>
      <c r="H2991" s="416" t="s">
        <v>2221</v>
      </c>
      <c r="I2991" s="417" t="s">
        <v>2224</v>
      </c>
      <c r="J2991" s="416" t="s">
        <v>2224</v>
      </c>
      <c r="K2991" s="418" t="s">
        <v>2225</v>
      </c>
      <c r="L2991" s="416" t="s">
        <v>469</v>
      </c>
      <c r="M2991" s="316" t="s">
        <v>2387</v>
      </c>
      <c r="N2991" s="316" t="s">
        <v>1156</v>
      </c>
      <c r="O2991" s="415" t="s">
        <v>2200</v>
      </c>
      <c r="P2991" s="318" t="s">
        <v>1156</v>
      </c>
      <c r="Q2991" s="293" t="s">
        <v>2201</v>
      </c>
      <c r="R2991" s="293">
        <v>1</v>
      </c>
      <c r="S2991" s="517">
        <v>44333.33</v>
      </c>
      <c r="T2991" s="520" t="e">
        <f>+[1]!Tabla46[[#This Row],[Precio Unitario]]*[1]!Tabla46[[#This Row],[Cantidad de Insumos]]</f>
        <v>#REF!</v>
      </c>
      <c r="U2991" s="414">
        <v>239301</v>
      </c>
      <c r="V2991" s="328" t="s">
        <v>926</v>
      </c>
      <c r="W2991" s="420"/>
    </row>
    <row r="2992" spans="2:23" ht="18.75" hidden="1" customHeight="1" x14ac:dyDescent="0.2">
      <c r="B2992" s="419" t="e">
        <f>IF(Tabla46[[#This Row],[Tipos de Acciones]]="","",CONCATENATE(Tabla46[[#This Row],[POA]],".",Tabla46[[#This Row],[SRS]],".",Tabla46[[#This Row],[AREA]],".",Tabla46[[#This Row],[TIPO]]))</f>
        <v>#REF!</v>
      </c>
      <c r="C2992" s="419" t="e">
        <f>IF(Tabla46[[#This Row],[Tipos de Acciones]]="","",'Formulario PPGR1'!#REF!)</f>
        <v>#REF!</v>
      </c>
      <c r="D2992" s="419" t="e">
        <f>IF(Tabla46[[#This Row],[Tipos de Acciones]]="","",'Formulario PPGR1'!#REF!)</f>
        <v>#REF!</v>
      </c>
      <c r="E2992" s="419" t="e">
        <f>IF(Tabla46[[#This Row],[Tipos de Acciones]]="","",'Formulario PPGR1'!#REF!)</f>
        <v>#REF!</v>
      </c>
      <c r="F2992" s="419" t="e">
        <f>IF(Tabla46[[#This Row],[Tipos de Acciones]]="","",'Formulario PPGR1'!#REF!)</f>
        <v>#REF!</v>
      </c>
      <c r="G2992" s="416" t="s">
        <v>936</v>
      </c>
      <c r="H2992" s="416" t="s">
        <v>2221</v>
      </c>
      <c r="I2992" s="417" t="s">
        <v>2231</v>
      </c>
      <c r="J2992" s="416" t="s">
        <v>2231</v>
      </c>
      <c r="K2992" s="418" t="s">
        <v>2232</v>
      </c>
      <c r="L2992" s="416" t="s">
        <v>469</v>
      </c>
      <c r="M2992" s="316" t="s">
        <v>2387</v>
      </c>
      <c r="N2992" s="316" t="s">
        <v>1156</v>
      </c>
      <c r="O2992" s="415" t="s">
        <v>2200</v>
      </c>
      <c r="P2992" s="318" t="s">
        <v>1156</v>
      </c>
      <c r="Q2992" s="293" t="s">
        <v>2201</v>
      </c>
      <c r="R2992" s="293">
        <v>2</v>
      </c>
      <c r="S2992" s="517">
        <v>32099.97</v>
      </c>
      <c r="T2992" s="520" t="e">
        <f>+[1]!Tabla46[[#This Row],[Precio Unitario]]*[1]!Tabla46[[#This Row],[Cantidad de Insumos]]</f>
        <v>#REF!</v>
      </c>
      <c r="U2992" s="414">
        <v>239301</v>
      </c>
      <c r="V2992" s="328" t="s">
        <v>926</v>
      </c>
      <c r="W2992" s="420"/>
    </row>
    <row r="2993" spans="2:23" ht="18.75" hidden="1" customHeight="1" x14ac:dyDescent="0.2">
      <c r="B2993" s="419" t="e">
        <f>IF(Tabla46[[#This Row],[Tipos de Acciones]]="","",CONCATENATE(Tabla46[[#This Row],[POA]],".",Tabla46[[#This Row],[SRS]],".",Tabla46[[#This Row],[AREA]],".",Tabla46[[#This Row],[TIPO]]))</f>
        <v>#REF!</v>
      </c>
      <c r="C2993" s="419" t="e">
        <f>IF(Tabla46[[#This Row],[Tipos de Acciones]]="","",'Formulario PPGR1'!#REF!)</f>
        <v>#REF!</v>
      </c>
      <c r="D2993" s="419" t="e">
        <f>IF(Tabla46[[#This Row],[Tipos de Acciones]]="","",'Formulario PPGR1'!#REF!)</f>
        <v>#REF!</v>
      </c>
      <c r="E2993" s="419" t="e">
        <f>IF(Tabla46[[#This Row],[Tipos de Acciones]]="","",'Formulario PPGR1'!#REF!)</f>
        <v>#REF!</v>
      </c>
      <c r="F2993" s="419" t="e">
        <f>IF(Tabla46[[#This Row],[Tipos de Acciones]]="","",'Formulario PPGR1'!#REF!)</f>
        <v>#REF!</v>
      </c>
      <c r="G2993" s="416" t="s">
        <v>936</v>
      </c>
      <c r="H2993" s="416" t="s">
        <v>2221</v>
      </c>
      <c r="I2993" s="417" t="s">
        <v>2233</v>
      </c>
      <c r="J2993" s="416" t="s">
        <v>2234</v>
      </c>
      <c r="K2993" s="418" t="s">
        <v>2235</v>
      </c>
      <c r="L2993" s="416" t="s">
        <v>469</v>
      </c>
      <c r="M2993" s="316" t="s">
        <v>2387</v>
      </c>
      <c r="N2993" s="316" t="s">
        <v>1156</v>
      </c>
      <c r="O2993" s="415" t="s">
        <v>2200</v>
      </c>
      <c r="P2993" s="318" t="s">
        <v>1156</v>
      </c>
      <c r="Q2993" s="293" t="s">
        <v>2201</v>
      </c>
      <c r="R2993" s="293">
        <v>1</v>
      </c>
      <c r="S2993" s="517">
        <v>8270</v>
      </c>
      <c r="T2993" s="520" t="e">
        <f>+[1]!Tabla46[[#This Row],[Precio Unitario]]*[1]!Tabla46[[#This Row],[Cantidad de Insumos]]</f>
        <v>#REF!</v>
      </c>
      <c r="U2993" s="414">
        <v>239301</v>
      </c>
      <c r="V2993" s="328" t="s">
        <v>926</v>
      </c>
      <c r="W2993" s="420"/>
    </row>
    <row r="2994" spans="2:23" ht="18.75" hidden="1" customHeight="1" x14ac:dyDescent="0.2">
      <c r="B2994" s="419" t="e">
        <f>IF(Tabla46[[#This Row],[Tipos de Acciones]]="","",CONCATENATE(Tabla46[[#This Row],[POA]],".",Tabla46[[#This Row],[SRS]],".",Tabla46[[#This Row],[AREA]],".",Tabla46[[#This Row],[TIPO]]))</f>
        <v>#REF!</v>
      </c>
      <c r="C2994" s="419" t="e">
        <f>IF(Tabla46[[#This Row],[Tipos de Acciones]]="","",'Formulario PPGR1'!#REF!)</f>
        <v>#REF!</v>
      </c>
      <c r="D2994" s="419" t="e">
        <f>IF(Tabla46[[#This Row],[Tipos de Acciones]]="","",'Formulario PPGR1'!#REF!)</f>
        <v>#REF!</v>
      </c>
      <c r="E2994" s="419" t="e">
        <f>IF(Tabla46[[#This Row],[Tipos de Acciones]]="","",'Formulario PPGR1'!#REF!)</f>
        <v>#REF!</v>
      </c>
      <c r="F2994" s="419" t="e">
        <f>IF(Tabla46[[#This Row],[Tipos de Acciones]]="","",'Formulario PPGR1'!#REF!)</f>
        <v>#REF!</v>
      </c>
      <c r="G2994" s="416" t="s">
        <v>936</v>
      </c>
      <c r="H2994" s="416" t="s">
        <v>2221</v>
      </c>
      <c r="I2994" s="417" t="s">
        <v>2241</v>
      </c>
      <c r="J2994" s="416" t="s">
        <v>2241</v>
      </c>
      <c r="K2994" s="418" t="s">
        <v>2242</v>
      </c>
      <c r="L2994" s="416" t="s">
        <v>469</v>
      </c>
      <c r="M2994" s="316" t="s">
        <v>2387</v>
      </c>
      <c r="N2994" s="316" t="s">
        <v>1156</v>
      </c>
      <c r="O2994" s="415" t="s">
        <v>2200</v>
      </c>
      <c r="P2994" s="318" t="s">
        <v>1156</v>
      </c>
      <c r="Q2994" s="293" t="s">
        <v>2201</v>
      </c>
      <c r="R2994" s="293">
        <v>2</v>
      </c>
      <c r="S2994" s="517">
        <v>980</v>
      </c>
      <c r="T2994" s="520" t="e">
        <f>+[1]!Tabla46[[#This Row],[Precio Unitario]]*[1]!Tabla46[[#This Row],[Cantidad de Insumos]]</f>
        <v>#REF!</v>
      </c>
      <c r="U2994" s="414">
        <v>239301</v>
      </c>
      <c r="V2994" s="328" t="s">
        <v>926</v>
      </c>
      <c r="W2994" s="420"/>
    </row>
    <row r="2995" spans="2:23" ht="18.75" hidden="1" customHeight="1" x14ac:dyDescent="0.2">
      <c r="B2995" s="419" t="e">
        <f>IF(Tabla46[[#This Row],[Tipos de Acciones]]="","",CONCATENATE(Tabla46[[#This Row],[POA]],".",Tabla46[[#This Row],[SRS]],".",Tabla46[[#This Row],[AREA]],".",Tabla46[[#This Row],[TIPO]]))</f>
        <v>#REF!</v>
      </c>
      <c r="C2995" s="419" t="e">
        <f>IF(Tabla46[[#This Row],[Tipos de Acciones]]="","",'Formulario PPGR1'!#REF!)</f>
        <v>#REF!</v>
      </c>
      <c r="D2995" s="419" t="e">
        <f>IF(Tabla46[[#This Row],[Tipos de Acciones]]="","",'Formulario PPGR1'!#REF!)</f>
        <v>#REF!</v>
      </c>
      <c r="E2995" s="419" t="e">
        <f>IF(Tabla46[[#This Row],[Tipos de Acciones]]="","",'Formulario PPGR1'!#REF!)</f>
        <v>#REF!</v>
      </c>
      <c r="F2995" s="419" t="e">
        <f>IF(Tabla46[[#This Row],[Tipos de Acciones]]="","",'Formulario PPGR1'!#REF!)</f>
        <v>#REF!</v>
      </c>
      <c r="G2995" s="416" t="s">
        <v>936</v>
      </c>
      <c r="H2995" s="416" t="s">
        <v>2221</v>
      </c>
      <c r="I2995" s="417" t="s">
        <v>2241</v>
      </c>
      <c r="J2995" s="416" t="s">
        <v>2241</v>
      </c>
      <c r="K2995" s="418" t="s">
        <v>2243</v>
      </c>
      <c r="L2995" s="416" t="s">
        <v>469</v>
      </c>
      <c r="M2995" s="316" t="s">
        <v>2387</v>
      </c>
      <c r="N2995" s="316" t="s">
        <v>1156</v>
      </c>
      <c r="O2995" s="415" t="s">
        <v>2200</v>
      </c>
      <c r="P2995" s="318" t="s">
        <v>1156</v>
      </c>
      <c r="Q2995" s="293" t="s">
        <v>2201</v>
      </c>
      <c r="R2995" s="293">
        <v>2</v>
      </c>
      <c r="S2995" s="517">
        <v>3520</v>
      </c>
      <c r="T2995" s="520" t="e">
        <f>+[1]!Tabla46[[#This Row],[Precio Unitario]]*[1]!Tabla46[[#This Row],[Cantidad de Insumos]]</f>
        <v>#REF!</v>
      </c>
      <c r="U2995" s="414">
        <v>239301</v>
      </c>
      <c r="V2995" s="328" t="s">
        <v>926</v>
      </c>
      <c r="W2995" s="420"/>
    </row>
    <row r="2996" spans="2:23" ht="18.75" hidden="1" customHeight="1" x14ac:dyDescent="0.2">
      <c r="B2996" s="419" t="e">
        <f>IF(Tabla46[[#This Row],[Tipos de Acciones]]="","",CONCATENATE(Tabla46[[#This Row],[POA]],".",Tabla46[[#This Row],[SRS]],".",Tabla46[[#This Row],[AREA]],".",Tabla46[[#This Row],[TIPO]]))</f>
        <v>#REF!</v>
      </c>
      <c r="C2996" s="419" t="e">
        <f>IF(Tabla46[[#This Row],[Tipos de Acciones]]="","",'Formulario PPGR1'!#REF!)</f>
        <v>#REF!</v>
      </c>
      <c r="D2996" s="419" t="e">
        <f>IF(Tabla46[[#This Row],[Tipos de Acciones]]="","",'Formulario PPGR1'!#REF!)</f>
        <v>#REF!</v>
      </c>
      <c r="E2996" s="419" t="e">
        <f>IF(Tabla46[[#This Row],[Tipos de Acciones]]="","",'Formulario PPGR1'!#REF!)</f>
        <v>#REF!</v>
      </c>
      <c r="F2996" s="419" t="e">
        <f>IF(Tabla46[[#This Row],[Tipos de Acciones]]="","",'Formulario PPGR1'!#REF!)</f>
        <v>#REF!</v>
      </c>
      <c r="G2996" s="416" t="s">
        <v>936</v>
      </c>
      <c r="H2996" s="416" t="s">
        <v>2221</v>
      </c>
      <c r="I2996" s="417" t="s">
        <v>2236</v>
      </c>
      <c r="J2996" s="416" t="s">
        <v>2236</v>
      </c>
      <c r="K2996" s="418" t="s">
        <v>2239</v>
      </c>
      <c r="L2996" s="416" t="s">
        <v>469</v>
      </c>
      <c r="M2996" s="316" t="s">
        <v>2387</v>
      </c>
      <c r="N2996" s="316" t="s">
        <v>1156</v>
      </c>
      <c r="O2996" s="415" t="s">
        <v>2200</v>
      </c>
      <c r="P2996" s="318" t="s">
        <v>1156</v>
      </c>
      <c r="Q2996" s="293" t="s">
        <v>2201</v>
      </c>
      <c r="R2996" s="293">
        <v>2</v>
      </c>
      <c r="S2996" s="517">
        <v>15733.33</v>
      </c>
      <c r="T2996" s="520" t="e">
        <f>+[1]!Tabla46[[#This Row],[Precio Unitario]]*[1]!Tabla46[[#This Row],[Cantidad de Insumos]]</f>
        <v>#REF!</v>
      </c>
      <c r="U2996" s="414">
        <v>239301</v>
      </c>
      <c r="V2996" s="328" t="s">
        <v>926</v>
      </c>
      <c r="W2996" s="420"/>
    </row>
    <row r="2997" spans="2:23" ht="18.75" hidden="1" customHeight="1" x14ac:dyDescent="0.2">
      <c r="B2997" s="419" t="e">
        <f>IF(Tabla46[[#This Row],[Tipos de Acciones]]="","",CONCATENATE(Tabla46[[#This Row],[POA]],".",Tabla46[[#This Row],[SRS]],".",Tabla46[[#This Row],[AREA]],".",Tabla46[[#This Row],[TIPO]]))</f>
        <v>#REF!</v>
      </c>
      <c r="C2997" s="419" t="e">
        <f>IF(Tabla46[[#This Row],[Tipos de Acciones]]="","",'Formulario PPGR1'!#REF!)</f>
        <v>#REF!</v>
      </c>
      <c r="D2997" s="419" t="e">
        <f>IF(Tabla46[[#This Row],[Tipos de Acciones]]="","",'Formulario PPGR1'!#REF!)</f>
        <v>#REF!</v>
      </c>
      <c r="E2997" s="419" t="e">
        <f>IF(Tabla46[[#This Row],[Tipos de Acciones]]="","",'Formulario PPGR1'!#REF!)</f>
        <v>#REF!</v>
      </c>
      <c r="F2997" s="419" t="e">
        <f>IF(Tabla46[[#This Row],[Tipos de Acciones]]="","",'Formulario PPGR1'!#REF!)</f>
        <v>#REF!</v>
      </c>
      <c r="G2997" s="416" t="s">
        <v>936</v>
      </c>
      <c r="H2997" s="416" t="s">
        <v>2221</v>
      </c>
      <c r="I2997" s="417" t="s">
        <v>2236</v>
      </c>
      <c r="J2997" s="416" t="s">
        <v>2236</v>
      </c>
      <c r="K2997" s="418" t="s">
        <v>2240</v>
      </c>
      <c r="L2997" s="416" t="s">
        <v>469</v>
      </c>
      <c r="M2997" s="316" t="s">
        <v>2387</v>
      </c>
      <c r="N2997" s="316" t="s">
        <v>1156</v>
      </c>
      <c r="O2997" s="415" t="s">
        <v>2200</v>
      </c>
      <c r="P2997" s="318" t="s">
        <v>1156</v>
      </c>
      <c r="Q2997" s="293" t="s">
        <v>2201</v>
      </c>
      <c r="R2997" s="293">
        <v>2</v>
      </c>
      <c r="S2997" s="517">
        <v>4500</v>
      </c>
      <c r="T2997" s="520" t="e">
        <f>+[1]!Tabla46[[#This Row],[Precio Unitario]]*[1]!Tabla46[[#This Row],[Cantidad de Insumos]]</f>
        <v>#REF!</v>
      </c>
      <c r="U2997" s="414">
        <v>239301</v>
      </c>
      <c r="V2997" s="328" t="s">
        <v>926</v>
      </c>
      <c r="W2997" s="420"/>
    </row>
    <row r="2998" spans="2:23" ht="18.75" hidden="1" customHeight="1" x14ac:dyDescent="0.2">
      <c r="B2998" s="419" t="e">
        <f>IF(Tabla46[[#This Row],[Tipos de Acciones]]="","",CONCATENATE(Tabla46[[#This Row],[POA]],".",Tabla46[[#This Row],[SRS]],".",Tabla46[[#This Row],[AREA]],".",Tabla46[[#This Row],[TIPO]]))</f>
        <v>#REF!</v>
      </c>
      <c r="C2998" s="419" t="e">
        <f>IF(Tabla46[[#This Row],[Tipos de Acciones]]="","",'Formulario PPGR1'!#REF!)</f>
        <v>#REF!</v>
      </c>
      <c r="D2998" s="419" t="e">
        <f>IF(Tabla46[[#This Row],[Tipos de Acciones]]="","",'Formulario PPGR1'!#REF!)</f>
        <v>#REF!</v>
      </c>
      <c r="E2998" s="419" t="e">
        <f>IF(Tabla46[[#This Row],[Tipos de Acciones]]="","",'Formulario PPGR1'!#REF!)</f>
        <v>#REF!</v>
      </c>
      <c r="F2998" s="419" t="e">
        <f>IF(Tabla46[[#This Row],[Tipos de Acciones]]="","",'Formulario PPGR1'!#REF!)</f>
        <v>#REF!</v>
      </c>
      <c r="G2998" s="416" t="s">
        <v>936</v>
      </c>
      <c r="H2998" s="416" t="s">
        <v>2209</v>
      </c>
      <c r="I2998" s="417" t="s">
        <v>2200</v>
      </c>
      <c r="J2998" s="416" t="s">
        <v>2248</v>
      </c>
      <c r="K2998" s="418" t="s">
        <v>2248</v>
      </c>
      <c r="L2998" s="416" t="s">
        <v>469</v>
      </c>
      <c r="M2998" s="316" t="s">
        <v>2387</v>
      </c>
      <c r="N2998" s="316" t="s">
        <v>1156</v>
      </c>
      <c r="O2998" s="415" t="s">
        <v>2200</v>
      </c>
      <c r="P2998" s="318" t="s">
        <v>1156</v>
      </c>
      <c r="Q2998" s="293" t="s">
        <v>2201</v>
      </c>
      <c r="R2998" s="293">
        <v>1</v>
      </c>
      <c r="S2998" s="517">
        <v>30000</v>
      </c>
      <c r="T2998" s="520" t="e">
        <f>+[1]!Tabla46[[#This Row],[Precio Unitario]]*[1]!Tabla46[[#This Row],[Cantidad de Insumos]]</f>
        <v>#REF!</v>
      </c>
      <c r="U2998" s="414">
        <v>265801</v>
      </c>
      <c r="V2998" s="328" t="s">
        <v>926</v>
      </c>
      <c r="W2998" s="420"/>
    </row>
    <row r="2999" spans="2:23" ht="18.75" hidden="1" customHeight="1" x14ac:dyDescent="0.2">
      <c r="B2999" s="419" t="e">
        <f>IF(Tabla46[[#This Row],[Tipos de Acciones]]="","",CONCATENATE(Tabla46[[#This Row],[POA]],".",Tabla46[[#This Row],[SRS]],".",Tabla46[[#This Row],[AREA]],".",Tabla46[[#This Row],[TIPO]]))</f>
        <v>#REF!</v>
      </c>
      <c r="C2999" s="419" t="e">
        <f>IF(Tabla46[[#This Row],[Tipos de Acciones]]="","",'Formulario PPGR1'!#REF!)</f>
        <v>#REF!</v>
      </c>
      <c r="D2999" s="419" t="e">
        <f>IF(Tabla46[[#This Row],[Tipos de Acciones]]="","",'Formulario PPGR1'!#REF!)</f>
        <v>#REF!</v>
      </c>
      <c r="E2999" s="419" t="e">
        <f>IF(Tabla46[[#This Row],[Tipos de Acciones]]="","",'Formulario PPGR1'!#REF!)</f>
        <v>#REF!</v>
      </c>
      <c r="F2999" s="419" t="e">
        <f>IF(Tabla46[[#This Row],[Tipos de Acciones]]="","",'Formulario PPGR1'!#REF!)</f>
        <v>#REF!</v>
      </c>
      <c r="G2999" s="416" t="s">
        <v>934</v>
      </c>
      <c r="H2999" s="416" t="s">
        <v>2209</v>
      </c>
      <c r="I2999" s="417" t="s">
        <v>2200</v>
      </c>
      <c r="J2999" s="416" t="s">
        <v>2248</v>
      </c>
      <c r="K2999" s="418" t="s">
        <v>2248</v>
      </c>
      <c r="L2999" s="416" t="s">
        <v>469</v>
      </c>
      <c r="M2999" s="316" t="s">
        <v>2387</v>
      </c>
      <c r="N2999" s="316" t="s">
        <v>1156</v>
      </c>
      <c r="O2999" s="415" t="s">
        <v>2200</v>
      </c>
      <c r="P2999" s="318" t="s">
        <v>1156</v>
      </c>
      <c r="Q2999" s="293" t="s">
        <v>2201</v>
      </c>
      <c r="R2999" s="293">
        <v>3</v>
      </c>
      <c r="S2999" s="517">
        <v>5000</v>
      </c>
      <c r="T2999" s="520" t="e">
        <f>+[1]!Tabla46[[#This Row],[Precio Unitario]]*[1]!Tabla46[[#This Row],[Cantidad de Insumos]]</f>
        <v>#REF!</v>
      </c>
      <c r="U2999" s="414">
        <v>265801</v>
      </c>
      <c r="V2999" s="328" t="s">
        <v>926</v>
      </c>
      <c r="W2999" s="420"/>
    </row>
    <row r="3000" spans="2:23" ht="18.75" hidden="1" customHeight="1" x14ac:dyDescent="0.2">
      <c r="B3000" s="419" t="e">
        <f>IF(Tabla46[[#This Row],[Tipos de Acciones]]="","",CONCATENATE(Tabla46[[#This Row],[POA]],".",Tabla46[[#This Row],[SRS]],".",Tabla46[[#This Row],[AREA]],".",Tabla46[[#This Row],[TIPO]]))</f>
        <v>#REF!</v>
      </c>
      <c r="C3000" s="419" t="e">
        <f>IF(Tabla46[[#This Row],[Tipos de Acciones]]="","",'Formulario PPGR1'!#REF!)</f>
        <v>#REF!</v>
      </c>
      <c r="D3000" s="419" t="e">
        <f>IF(Tabla46[[#This Row],[Tipos de Acciones]]="","",'Formulario PPGR1'!#REF!)</f>
        <v>#REF!</v>
      </c>
      <c r="E3000" s="419" t="e">
        <f>IF(Tabla46[[#This Row],[Tipos de Acciones]]="","",'Formulario PPGR1'!#REF!)</f>
        <v>#REF!</v>
      </c>
      <c r="F3000" s="419" t="e">
        <f>IF(Tabla46[[#This Row],[Tipos de Acciones]]="","",'Formulario PPGR1'!#REF!)</f>
        <v>#REF!</v>
      </c>
      <c r="G3000" s="416" t="s">
        <v>936</v>
      </c>
      <c r="H3000" s="416" t="s">
        <v>2221</v>
      </c>
      <c r="I3000" s="417" t="s">
        <v>2244</v>
      </c>
      <c r="J3000" s="416" t="s">
        <v>2244</v>
      </c>
      <c r="K3000" s="418" t="s">
        <v>2245</v>
      </c>
      <c r="L3000" s="416" t="s">
        <v>469</v>
      </c>
      <c r="M3000" s="316" t="s">
        <v>2387</v>
      </c>
      <c r="N3000" s="316" t="s">
        <v>1156</v>
      </c>
      <c r="O3000" s="415" t="s">
        <v>2200</v>
      </c>
      <c r="P3000" s="318" t="s">
        <v>1156</v>
      </c>
      <c r="Q3000" s="293" t="s">
        <v>2201</v>
      </c>
      <c r="R3000" s="293">
        <v>1</v>
      </c>
      <c r="S3000" s="517">
        <v>14666.65</v>
      </c>
      <c r="T3000" s="520" t="e">
        <f>+[1]!Tabla46[[#This Row],[Precio Unitario]]*[1]!Tabla46[[#This Row],[Cantidad de Insumos]]</f>
        <v>#REF!</v>
      </c>
      <c r="U3000" s="414">
        <v>239301</v>
      </c>
      <c r="V3000" s="328" t="s">
        <v>926</v>
      </c>
      <c r="W3000" s="420"/>
    </row>
    <row r="3001" spans="2:23" ht="18.75" customHeight="1" x14ac:dyDescent="0.2">
      <c r="B3001" s="419" t="e">
        <f>IF(Tabla46[[#This Row],[Tipos de Acciones]]="","",CONCATENATE(Tabla46[[#This Row],[POA]],".",Tabla46[[#This Row],[SRS]],".",Tabla46[[#This Row],[AREA]],".",Tabla46[[#This Row],[TIPO]]))</f>
        <v>#REF!</v>
      </c>
      <c r="C3001" s="419" t="e">
        <f>IF(Tabla46[[#This Row],[Tipos de Acciones]]="","",'Formulario PPGR1'!#REF!)</f>
        <v>#REF!</v>
      </c>
      <c r="D3001" s="419" t="e">
        <f>IF(Tabla46[[#This Row],[Tipos de Acciones]]="","",'Formulario PPGR1'!#REF!)</f>
        <v>#REF!</v>
      </c>
      <c r="E3001" s="419" t="e">
        <f>IF(Tabla46[[#This Row],[Tipos de Acciones]]="","",'Formulario PPGR1'!#REF!)</f>
        <v>#REF!</v>
      </c>
      <c r="F3001" s="419" t="e">
        <f>IF(Tabla46[[#This Row],[Tipos de Acciones]]="","",'Formulario PPGR1'!#REF!)</f>
        <v>#REF!</v>
      </c>
      <c r="G3001" s="416" t="s">
        <v>936</v>
      </c>
      <c r="H3001" s="416" t="s">
        <v>2221</v>
      </c>
      <c r="I3001" s="417" t="s">
        <v>2246</v>
      </c>
      <c r="J3001" s="416" t="s">
        <v>2246</v>
      </c>
      <c r="K3001" s="418" t="s">
        <v>2247</v>
      </c>
      <c r="L3001" s="416" t="s">
        <v>469</v>
      </c>
      <c r="M3001" s="316" t="s">
        <v>2387</v>
      </c>
      <c r="N3001" s="316" t="s">
        <v>1156</v>
      </c>
      <c r="O3001" s="415" t="s">
        <v>2200</v>
      </c>
      <c r="P3001" s="318" t="s">
        <v>1156</v>
      </c>
      <c r="Q3001" s="293" t="s">
        <v>2201</v>
      </c>
      <c r="R3001" s="293">
        <v>1</v>
      </c>
      <c r="S3001" s="517">
        <v>257712</v>
      </c>
      <c r="T3001" s="520" t="e">
        <f>+[1]!Tabla46[[#This Row],[Precio Unitario]]*[1]!Tabla46[[#This Row],[Cantidad de Insumos]]</f>
        <v>#REF!</v>
      </c>
      <c r="U3001" s="414">
        <v>263101</v>
      </c>
      <c r="V3001" s="328" t="s">
        <v>926</v>
      </c>
      <c r="W3001" s="420"/>
    </row>
    <row r="3002" spans="2:23" ht="18.75" hidden="1" customHeight="1" x14ac:dyDescent="0.2">
      <c r="B3002" s="419" t="e">
        <f>IF(Tabla46[[#This Row],[Tipos de Acciones]]="","",CONCATENATE(Tabla46[[#This Row],[POA]],".",Tabla46[[#This Row],[SRS]],".",Tabla46[[#This Row],[AREA]],".",Tabla46[[#This Row],[TIPO]]))</f>
        <v>#REF!</v>
      </c>
      <c r="C3002" s="419" t="e">
        <f>IF(Tabla46[[#This Row],[Tipos de Acciones]]="","",'Formulario PPGR1'!#REF!)</f>
        <v>#REF!</v>
      </c>
      <c r="D3002" s="419" t="e">
        <f>IF(Tabla46[[#This Row],[Tipos de Acciones]]="","",'Formulario PPGR1'!#REF!)</f>
        <v>#REF!</v>
      </c>
      <c r="E3002" s="419" t="e">
        <f>IF(Tabla46[[#This Row],[Tipos de Acciones]]="","",'Formulario PPGR1'!#REF!)</f>
        <v>#REF!</v>
      </c>
      <c r="F3002" s="419" t="e">
        <f>IF(Tabla46[[#This Row],[Tipos de Acciones]]="","",'Formulario PPGR1'!#REF!)</f>
        <v>#REF!</v>
      </c>
      <c r="G3002" s="416" t="s">
        <v>936</v>
      </c>
      <c r="H3002" s="416" t="s">
        <v>2221</v>
      </c>
      <c r="I3002" s="417" t="s">
        <v>2236</v>
      </c>
      <c r="J3002" s="416" t="s">
        <v>2236</v>
      </c>
      <c r="K3002" s="418" t="s">
        <v>2238</v>
      </c>
      <c r="L3002" s="416" t="s">
        <v>469</v>
      </c>
      <c r="M3002" s="316" t="s">
        <v>2387</v>
      </c>
      <c r="N3002" s="316" t="s">
        <v>1156</v>
      </c>
      <c r="O3002" s="415" t="s">
        <v>2200</v>
      </c>
      <c r="P3002" s="318" t="s">
        <v>1156</v>
      </c>
      <c r="Q3002" s="293" t="s">
        <v>2201</v>
      </c>
      <c r="R3002" s="293">
        <v>2</v>
      </c>
      <c r="S3002" s="517">
        <v>4500</v>
      </c>
      <c r="T3002" s="520" t="e">
        <f>+[1]!Tabla46[[#This Row],[Precio Unitario]]*[1]!Tabla46[[#This Row],[Cantidad de Insumos]]</f>
        <v>#REF!</v>
      </c>
      <c r="U3002" s="414">
        <v>239301</v>
      </c>
      <c r="V3002" s="328" t="s">
        <v>926</v>
      </c>
      <c r="W3002" s="420"/>
    </row>
    <row r="3003" spans="2:23" ht="18.75" hidden="1" customHeight="1" x14ac:dyDescent="0.2">
      <c r="B3003" s="419" t="e">
        <f>IF(Tabla46[[#This Row],[Tipos de Acciones]]="","",CONCATENATE(Tabla46[[#This Row],[POA]],".",Tabla46[[#This Row],[SRS]],".",Tabla46[[#This Row],[AREA]],".",Tabla46[[#This Row],[TIPO]]))</f>
        <v>#REF!</v>
      </c>
      <c r="C3003" s="419" t="e">
        <f>IF(Tabla46[[#This Row],[Tipos de Acciones]]="","",'Formulario PPGR1'!#REF!)</f>
        <v>#REF!</v>
      </c>
      <c r="D3003" s="419" t="e">
        <f>IF(Tabla46[[#This Row],[Tipos de Acciones]]="","",'Formulario PPGR1'!#REF!)</f>
        <v>#REF!</v>
      </c>
      <c r="E3003" s="419" t="e">
        <f>IF(Tabla46[[#This Row],[Tipos de Acciones]]="","",'Formulario PPGR1'!#REF!)</f>
        <v>#REF!</v>
      </c>
      <c r="F3003" s="419" t="e">
        <f>IF(Tabla46[[#This Row],[Tipos de Acciones]]="","",'Formulario PPGR1'!#REF!)</f>
        <v>#REF!</v>
      </c>
      <c r="G3003" s="416" t="s">
        <v>936</v>
      </c>
      <c r="H3003" s="416" t="s">
        <v>2221</v>
      </c>
      <c r="I3003" s="417" t="s">
        <v>2227</v>
      </c>
      <c r="J3003" s="416" t="s">
        <v>2227</v>
      </c>
      <c r="K3003" s="418" t="s">
        <v>2228</v>
      </c>
      <c r="L3003" s="416" t="s">
        <v>469</v>
      </c>
      <c r="M3003" s="316" t="s">
        <v>2387</v>
      </c>
      <c r="N3003" s="316" t="s">
        <v>1156</v>
      </c>
      <c r="O3003" s="415" t="s">
        <v>2200</v>
      </c>
      <c r="P3003" s="318" t="s">
        <v>1156</v>
      </c>
      <c r="Q3003" s="293" t="s">
        <v>2201</v>
      </c>
      <c r="R3003" s="293">
        <v>1</v>
      </c>
      <c r="S3003" s="517">
        <v>12836.04</v>
      </c>
      <c r="T3003" s="520" t="e">
        <f>+[1]!Tabla46[[#This Row],[Precio Unitario]]*[1]!Tabla46[[#This Row],[Cantidad de Insumos]]</f>
        <v>#REF!</v>
      </c>
      <c r="U3003" s="414">
        <v>239301</v>
      </c>
      <c r="V3003" s="328" t="s">
        <v>926</v>
      </c>
      <c r="W3003" s="420"/>
    </row>
    <row r="3004" spans="2:23" ht="18.75" customHeight="1" x14ac:dyDescent="0.2">
      <c r="B3004" s="419" t="e">
        <f>IF(Tabla46[[#This Row],[Tipos de Acciones]]="","",CONCATENATE(Tabla46[[#This Row],[POA]],".",Tabla46[[#This Row],[SRS]],".",Tabla46[[#This Row],[AREA]],".",Tabla46[[#This Row],[TIPO]]))</f>
        <v>#REF!</v>
      </c>
      <c r="C3004" s="419" t="e">
        <f>IF(Tabla46[[#This Row],[Tipos de Acciones]]="","",'Formulario PPGR1'!#REF!)</f>
        <v>#REF!</v>
      </c>
      <c r="D3004" s="419" t="e">
        <f>IF(Tabla46[[#This Row],[Tipos de Acciones]]="","",'Formulario PPGR1'!#REF!)</f>
        <v>#REF!</v>
      </c>
      <c r="E3004" s="419" t="e">
        <f>IF(Tabla46[[#This Row],[Tipos de Acciones]]="","",'Formulario PPGR1'!#REF!)</f>
        <v>#REF!</v>
      </c>
      <c r="F3004" s="419" t="e">
        <f>IF(Tabla46[[#This Row],[Tipos de Acciones]]="","",'Formulario PPGR1'!#REF!)</f>
        <v>#REF!</v>
      </c>
      <c r="G3004" s="416" t="s">
        <v>936</v>
      </c>
      <c r="H3004" s="416" t="s">
        <v>2221</v>
      </c>
      <c r="I3004" s="417" t="s">
        <v>2229</v>
      </c>
      <c r="J3004" s="416" t="s">
        <v>2229</v>
      </c>
      <c r="K3004" s="418" t="s">
        <v>2230</v>
      </c>
      <c r="L3004" s="416" t="s">
        <v>469</v>
      </c>
      <c r="M3004" s="316" t="s">
        <v>2387</v>
      </c>
      <c r="N3004" s="316" t="s">
        <v>1156</v>
      </c>
      <c r="O3004" s="415" t="s">
        <v>2200</v>
      </c>
      <c r="P3004" s="318" t="s">
        <v>1156</v>
      </c>
      <c r="Q3004" s="293" t="s">
        <v>2201</v>
      </c>
      <c r="R3004" s="293">
        <v>1</v>
      </c>
      <c r="S3004" s="517">
        <v>180000</v>
      </c>
      <c r="T3004" s="520" t="e">
        <f>+[1]!Tabla46[[#This Row],[Precio Unitario]]*[1]!Tabla46[[#This Row],[Cantidad de Insumos]]</f>
        <v>#REF!</v>
      </c>
      <c r="U3004" s="414">
        <v>263101</v>
      </c>
      <c r="V3004" s="328" t="s">
        <v>926</v>
      </c>
      <c r="W3004" s="420"/>
    </row>
    <row r="3005" spans="2:23" ht="18.75" hidden="1" customHeight="1" x14ac:dyDescent="0.2">
      <c r="B3005" s="419" t="e">
        <f>IF(Tabla46[[#This Row],[Tipos de Acciones]]="","",CONCATENATE(Tabla46[[#This Row],[POA]],".",Tabla46[[#This Row],[SRS]],".",Tabla46[[#This Row],[AREA]],".",Tabla46[[#This Row],[TIPO]]))</f>
        <v>#REF!</v>
      </c>
      <c r="C3005" s="419" t="e">
        <f>IF(Tabla46[[#This Row],[Tipos de Acciones]]="","",'Formulario PPGR1'!#REF!)</f>
        <v>#REF!</v>
      </c>
      <c r="D3005" s="419" t="e">
        <f>IF(Tabla46[[#This Row],[Tipos de Acciones]]="","",'Formulario PPGR1'!#REF!)</f>
        <v>#REF!</v>
      </c>
      <c r="E3005" s="419" t="e">
        <f>IF(Tabla46[[#This Row],[Tipos de Acciones]]="","",'Formulario PPGR1'!#REF!)</f>
        <v>#REF!</v>
      </c>
      <c r="F3005" s="419" t="e">
        <f>IF(Tabla46[[#This Row],[Tipos de Acciones]]="","",'Formulario PPGR1'!#REF!)</f>
        <v>#REF!</v>
      </c>
      <c r="G3005" s="416" t="s">
        <v>934</v>
      </c>
      <c r="H3005" s="416" t="s">
        <v>2206</v>
      </c>
      <c r="I3005" s="417" t="s">
        <v>2212</v>
      </c>
      <c r="J3005" s="416" t="s">
        <v>2212</v>
      </c>
      <c r="K3005" s="418" t="s">
        <v>2213</v>
      </c>
      <c r="L3005" s="416" t="s">
        <v>469</v>
      </c>
      <c r="M3005" s="316" t="s">
        <v>2387</v>
      </c>
      <c r="N3005" s="316" t="s">
        <v>1156</v>
      </c>
      <c r="O3005" s="415" t="s">
        <v>2200</v>
      </c>
      <c r="P3005" s="318" t="s">
        <v>1156</v>
      </c>
      <c r="Q3005" s="293" t="s">
        <v>2201</v>
      </c>
      <c r="R3005" s="293">
        <v>3</v>
      </c>
      <c r="S3005" s="517">
        <v>56050</v>
      </c>
      <c r="T3005" s="520" t="e">
        <f>+[1]!Tabla46[[#This Row],[Precio Unitario]]*[1]!Tabla46[[#This Row],[Cantidad de Insumos]]</f>
        <v>#REF!</v>
      </c>
      <c r="U3005" s="414">
        <v>261301</v>
      </c>
      <c r="V3005" s="328" t="s">
        <v>926</v>
      </c>
      <c r="W3005" s="420"/>
    </row>
    <row r="3006" spans="2:23" ht="18.75" hidden="1" customHeight="1" x14ac:dyDescent="0.2">
      <c r="B3006" s="419" t="e">
        <f>IF(Tabla46[[#This Row],[Tipos de Acciones]]="","",CONCATENATE(Tabla46[[#This Row],[POA]],".",Tabla46[[#This Row],[SRS]],".",Tabla46[[#This Row],[AREA]],".",Tabla46[[#This Row],[TIPO]]))</f>
        <v>#REF!</v>
      </c>
      <c r="C3006" s="419" t="e">
        <f>IF(Tabla46[[#This Row],[Tipos de Acciones]]="","",'Formulario PPGR1'!#REF!)</f>
        <v>#REF!</v>
      </c>
      <c r="D3006" s="419" t="e">
        <f>IF(Tabla46[[#This Row],[Tipos de Acciones]]="","",'Formulario PPGR1'!#REF!)</f>
        <v>#REF!</v>
      </c>
      <c r="E3006" s="419" t="e">
        <f>IF(Tabla46[[#This Row],[Tipos de Acciones]]="","",'Formulario PPGR1'!#REF!)</f>
        <v>#REF!</v>
      </c>
      <c r="F3006" s="419" t="e">
        <f>IF(Tabla46[[#This Row],[Tipos de Acciones]]="","",'Formulario PPGR1'!#REF!)</f>
        <v>#REF!</v>
      </c>
      <c r="G3006" s="416" t="s">
        <v>936</v>
      </c>
      <c r="H3006" s="416" t="s">
        <v>2215</v>
      </c>
      <c r="I3006" s="417" t="s">
        <v>2216</v>
      </c>
      <c r="J3006" s="416" t="s">
        <v>2216</v>
      </c>
      <c r="K3006" s="418" t="s">
        <v>2217</v>
      </c>
      <c r="L3006" s="416" t="s">
        <v>469</v>
      </c>
      <c r="M3006" s="316" t="s">
        <v>2387</v>
      </c>
      <c r="N3006" s="316" t="s">
        <v>1156</v>
      </c>
      <c r="O3006" s="415" t="s">
        <v>2200</v>
      </c>
      <c r="P3006" s="318" t="s">
        <v>1156</v>
      </c>
      <c r="Q3006" s="293" t="s">
        <v>2201</v>
      </c>
      <c r="R3006" s="293">
        <v>1</v>
      </c>
      <c r="S3006" s="517">
        <v>15000</v>
      </c>
      <c r="T3006" s="520" t="e">
        <f>+[1]!Tabla46[[#This Row],[Precio Unitario]]*[1]!Tabla46[[#This Row],[Cantidad de Insumos]]</f>
        <v>#REF!</v>
      </c>
      <c r="U3006" s="414">
        <v>239601</v>
      </c>
      <c r="V3006" s="328" t="s">
        <v>926</v>
      </c>
      <c r="W3006" s="420"/>
    </row>
    <row r="3007" spans="2:23" ht="18.75" hidden="1" customHeight="1" x14ac:dyDescent="0.2">
      <c r="B3007" s="419" t="e">
        <f>IF(Tabla46[[#This Row],[Tipos de Acciones]]="","",CONCATENATE(Tabla46[[#This Row],[POA]],".",Tabla46[[#This Row],[SRS]],".",Tabla46[[#This Row],[AREA]],".",Tabla46[[#This Row],[TIPO]]))</f>
        <v>#REF!</v>
      </c>
      <c r="C3007" s="419" t="e">
        <f>IF(Tabla46[[#This Row],[Tipos de Acciones]]="","",'Formulario PPGR1'!#REF!)</f>
        <v>#REF!</v>
      </c>
      <c r="D3007" s="419" t="e">
        <f>IF(Tabla46[[#This Row],[Tipos de Acciones]]="","",'Formulario PPGR1'!#REF!)</f>
        <v>#REF!</v>
      </c>
      <c r="E3007" s="419" t="e">
        <f>IF(Tabla46[[#This Row],[Tipos de Acciones]]="","",'Formulario PPGR1'!#REF!)</f>
        <v>#REF!</v>
      </c>
      <c r="F3007" s="419" t="e">
        <f>IF(Tabla46[[#This Row],[Tipos de Acciones]]="","",'Formulario PPGR1'!#REF!)</f>
        <v>#REF!</v>
      </c>
      <c r="G3007" s="416" t="s">
        <v>936</v>
      </c>
      <c r="H3007" s="416" t="s">
        <v>2206</v>
      </c>
      <c r="I3007" s="417" t="s">
        <v>2212</v>
      </c>
      <c r="J3007" s="416" t="s">
        <v>2212</v>
      </c>
      <c r="K3007" s="418" t="s">
        <v>2213</v>
      </c>
      <c r="L3007" s="416" t="s">
        <v>469</v>
      </c>
      <c r="M3007" s="316" t="s">
        <v>2388</v>
      </c>
      <c r="N3007" s="316" t="s">
        <v>1156</v>
      </c>
      <c r="O3007" s="415" t="s">
        <v>2200</v>
      </c>
      <c r="P3007" s="318" t="s">
        <v>1156</v>
      </c>
      <c r="Q3007" s="293" t="s">
        <v>2201</v>
      </c>
      <c r="R3007" s="293">
        <v>1</v>
      </c>
      <c r="S3007" s="517">
        <v>56050</v>
      </c>
      <c r="T3007" s="520" t="e">
        <f>+[1]!Tabla46[[#This Row],[Precio Unitario]]*[1]!Tabla46[[#This Row],[Cantidad de Insumos]]</f>
        <v>#REF!</v>
      </c>
      <c r="U3007" s="414">
        <v>261301</v>
      </c>
      <c r="V3007" s="328" t="s">
        <v>926</v>
      </c>
      <c r="W3007" s="420"/>
    </row>
    <row r="3008" spans="2:23" ht="18.75" hidden="1" customHeight="1" x14ac:dyDescent="0.2">
      <c r="B3008" s="419" t="e">
        <f>IF(Tabla46[[#This Row],[Tipos de Acciones]]="","",CONCATENATE(Tabla46[[#This Row],[POA]],".",Tabla46[[#This Row],[SRS]],".",Tabla46[[#This Row],[AREA]],".",Tabla46[[#This Row],[TIPO]]))</f>
        <v>#REF!</v>
      </c>
      <c r="C3008" s="419" t="e">
        <f>IF(Tabla46[[#This Row],[Tipos de Acciones]]="","",'Formulario PPGR1'!#REF!)</f>
        <v>#REF!</v>
      </c>
      <c r="D3008" s="419" t="e">
        <f>IF(Tabla46[[#This Row],[Tipos de Acciones]]="","",'Formulario PPGR1'!#REF!)</f>
        <v>#REF!</v>
      </c>
      <c r="E3008" s="419" t="e">
        <f>IF(Tabla46[[#This Row],[Tipos de Acciones]]="","",'Formulario PPGR1'!#REF!)</f>
        <v>#REF!</v>
      </c>
      <c r="F3008" s="419" t="e">
        <f>IF(Tabla46[[#This Row],[Tipos de Acciones]]="","",'Formulario PPGR1'!#REF!)</f>
        <v>#REF!</v>
      </c>
      <c r="G3008" s="416" t="s">
        <v>936</v>
      </c>
      <c r="H3008" s="416" t="s">
        <v>2221</v>
      </c>
      <c r="I3008" s="417" t="s">
        <v>2236</v>
      </c>
      <c r="J3008" s="416" t="s">
        <v>2236</v>
      </c>
      <c r="K3008" s="418" t="s">
        <v>2237</v>
      </c>
      <c r="L3008" s="416" t="s">
        <v>469</v>
      </c>
      <c r="M3008" s="316" t="s">
        <v>2388</v>
      </c>
      <c r="N3008" s="316" t="s">
        <v>1156</v>
      </c>
      <c r="O3008" s="415" t="s">
        <v>2200</v>
      </c>
      <c r="P3008" s="318" t="s">
        <v>1156</v>
      </c>
      <c r="Q3008" s="293" t="s">
        <v>2201</v>
      </c>
      <c r="R3008" s="293">
        <v>2</v>
      </c>
      <c r="S3008" s="517">
        <v>15733.33</v>
      </c>
      <c r="T3008" s="520" t="e">
        <f>+[1]!Tabla46[[#This Row],[Precio Unitario]]*[1]!Tabla46[[#This Row],[Cantidad de Insumos]]</f>
        <v>#REF!</v>
      </c>
      <c r="U3008" s="414">
        <v>239301</v>
      </c>
      <c r="V3008" s="328" t="s">
        <v>926</v>
      </c>
      <c r="W3008" s="420"/>
    </row>
    <row r="3009" spans="2:23" ht="18.75" hidden="1" customHeight="1" x14ac:dyDescent="0.2">
      <c r="B3009" s="419" t="e">
        <f>IF(Tabla46[[#This Row],[Tipos de Acciones]]="","",CONCATENATE(Tabla46[[#This Row],[POA]],".",Tabla46[[#This Row],[SRS]],".",Tabla46[[#This Row],[AREA]],".",Tabla46[[#This Row],[TIPO]]))</f>
        <v>#REF!</v>
      </c>
      <c r="C3009" s="419" t="e">
        <f>IF(Tabla46[[#This Row],[Tipos de Acciones]]="","",'Formulario PPGR1'!#REF!)</f>
        <v>#REF!</v>
      </c>
      <c r="D3009" s="419" t="e">
        <f>IF(Tabla46[[#This Row],[Tipos de Acciones]]="","",'Formulario PPGR1'!#REF!)</f>
        <v>#REF!</v>
      </c>
      <c r="E3009" s="419" t="e">
        <f>IF(Tabla46[[#This Row],[Tipos de Acciones]]="","",'Formulario PPGR1'!#REF!)</f>
        <v>#REF!</v>
      </c>
      <c r="F3009" s="419" t="e">
        <f>IF(Tabla46[[#This Row],[Tipos de Acciones]]="","",'Formulario PPGR1'!#REF!)</f>
        <v>#REF!</v>
      </c>
      <c r="G3009" s="416" t="s">
        <v>936</v>
      </c>
      <c r="H3009" s="416" t="s">
        <v>2221</v>
      </c>
      <c r="I3009" s="417" t="s">
        <v>2222</v>
      </c>
      <c r="J3009" s="416" t="s">
        <v>2222</v>
      </c>
      <c r="K3009" s="418" t="s">
        <v>2226</v>
      </c>
      <c r="L3009" s="416" t="s">
        <v>469</v>
      </c>
      <c r="M3009" s="316" t="s">
        <v>2388</v>
      </c>
      <c r="N3009" s="316" t="s">
        <v>1156</v>
      </c>
      <c r="O3009" s="415" t="s">
        <v>2200</v>
      </c>
      <c r="P3009" s="318" t="s">
        <v>1156</v>
      </c>
      <c r="Q3009" s="293" t="s">
        <v>2201</v>
      </c>
      <c r="R3009" s="293">
        <v>1</v>
      </c>
      <c r="S3009" s="517">
        <v>104465.4</v>
      </c>
      <c r="T3009" s="520" t="e">
        <f>+[1]!Tabla46[[#This Row],[Precio Unitario]]*[1]!Tabla46[[#This Row],[Cantidad de Insumos]]</f>
        <v>#REF!</v>
      </c>
      <c r="U3009" s="414">
        <v>261901</v>
      </c>
      <c r="V3009" s="328" t="s">
        <v>926</v>
      </c>
      <c r="W3009" s="420"/>
    </row>
    <row r="3010" spans="2:23" ht="18.75" hidden="1" customHeight="1" x14ac:dyDescent="0.2">
      <c r="B3010" s="419" t="e">
        <f>IF(Tabla46[[#This Row],[Tipos de Acciones]]="","",CONCATENATE(Tabla46[[#This Row],[POA]],".",Tabla46[[#This Row],[SRS]],".",Tabla46[[#This Row],[AREA]],".",Tabla46[[#This Row],[TIPO]]))</f>
        <v>#REF!</v>
      </c>
      <c r="C3010" s="419" t="e">
        <f>IF(Tabla46[[#This Row],[Tipos de Acciones]]="","",'Formulario PPGR1'!#REF!)</f>
        <v>#REF!</v>
      </c>
      <c r="D3010" s="419" t="e">
        <f>IF(Tabla46[[#This Row],[Tipos de Acciones]]="","",'Formulario PPGR1'!#REF!)</f>
        <v>#REF!</v>
      </c>
      <c r="E3010" s="419" t="e">
        <f>IF(Tabla46[[#This Row],[Tipos de Acciones]]="","",'Formulario PPGR1'!#REF!)</f>
        <v>#REF!</v>
      </c>
      <c r="F3010" s="419" t="e">
        <f>IF(Tabla46[[#This Row],[Tipos de Acciones]]="","",'Formulario PPGR1'!#REF!)</f>
        <v>#REF!</v>
      </c>
      <c r="G3010" s="416" t="s">
        <v>936</v>
      </c>
      <c r="H3010" s="416" t="s">
        <v>2218</v>
      </c>
      <c r="I3010" s="417" t="s">
        <v>2219</v>
      </c>
      <c r="J3010" s="416" t="s">
        <v>2219</v>
      </c>
      <c r="K3010" s="418" t="s">
        <v>2220</v>
      </c>
      <c r="L3010" s="416" t="s">
        <v>469</v>
      </c>
      <c r="M3010" s="316" t="s">
        <v>2388</v>
      </c>
      <c r="N3010" s="316" t="s">
        <v>1156</v>
      </c>
      <c r="O3010" s="415" t="s">
        <v>2200</v>
      </c>
      <c r="P3010" s="318" t="s">
        <v>1156</v>
      </c>
      <c r="Q3010" s="293" t="s">
        <v>2201</v>
      </c>
      <c r="R3010" s="293">
        <v>2</v>
      </c>
      <c r="S3010" s="517">
        <v>8600</v>
      </c>
      <c r="T3010" s="520" t="e">
        <f>+[1]!Tabla46[[#This Row],[Precio Unitario]]*[1]!Tabla46[[#This Row],[Cantidad de Insumos]]</f>
        <v>#REF!</v>
      </c>
      <c r="U3010" s="414">
        <v>239601</v>
      </c>
      <c r="V3010" s="328" t="s">
        <v>926</v>
      </c>
      <c r="W3010" s="420"/>
    </row>
    <row r="3011" spans="2:23" ht="18.75" hidden="1" customHeight="1" x14ac:dyDescent="0.2">
      <c r="B3011" s="419" t="e">
        <f>IF(Tabla46[[#This Row],[Tipos de Acciones]]="","",CONCATENATE(Tabla46[[#This Row],[POA]],".",Tabla46[[#This Row],[SRS]],".",Tabla46[[#This Row],[AREA]],".",Tabla46[[#This Row],[TIPO]]))</f>
        <v>#REF!</v>
      </c>
      <c r="C3011" s="419" t="e">
        <f>IF(Tabla46[[#This Row],[Tipos de Acciones]]="","",'Formulario PPGR1'!#REF!)</f>
        <v>#REF!</v>
      </c>
      <c r="D3011" s="419" t="e">
        <f>IF(Tabla46[[#This Row],[Tipos de Acciones]]="","",'Formulario PPGR1'!#REF!)</f>
        <v>#REF!</v>
      </c>
      <c r="E3011" s="419" t="e">
        <f>IF(Tabla46[[#This Row],[Tipos de Acciones]]="","",'Formulario PPGR1'!#REF!)</f>
        <v>#REF!</v>
      </c>
      <c r="F3011" s="419" t="e">
        <f>IF(Tabla46[[#This Row],[Tipos de Acciones]]="","",'Formulario PPGR1'!#REF!)</f>
        <v>#REF!</v>
      </c>
      <c r="G3011" s="416" t="s">
        <v>936</v>
      </c>
      <c r="H3011" s="416" t="s">
        <v>2221</v>
      </c>
      <c r="I3011" s="417" t="s">
        <v>2222</v>
      </c>
      <c r="J3011" s="416" t="s">
        <v>2222</v>
      </c>
      <c r="K3011" s="418" t="s">
        <v>2223</v>
      </c>
      <c r="L3011" s="416" t="s">
        <v>469</v>
      </c>
      <c r="M3011" s="316" t="s">
        <v>2388</v>
      </c>
      <c r="N3011" s="316" t="s">
        <v>1156</v>
      </c>
      <c r="O3011" s="415" t="s">
        <v>2200</v>
      </c>
      <c r="P3011" s="318" t="s">
        <v>1156</v>
      </c>
      <c r="Q3011" s="293" t="s">
        <v>2201</v>
      </c>
      <c r="R3011" s="293">
        <v>2</v>
      </c>
      <c r="S3011" s="517">
        <v>43660</v>
      </c>
      <c r="T3011" s="520" t="e">
        <f>+[1]!Tabla46[[#This Row],[Precio Unitario]]*[1]!Tabla46[[#This Row],[Cantidad de Insumos]]</f>
        <v>#REF!</v>
      </c>
      <c r="U3011" s="414">
        <v>261901</v>
      </c>
      <c r="V3011" s="328" t="s">
        <v>926</v>
      </c>
      <c r="W3011" s="420"/>
    </row>
    <row r="3012" spans="2:23" ht="18.75" hidden="1" customHeight="1" x14ac:dyDescent="0.2">
      <c r="B3012" s="419" t="e">
        <f>IF(Tabla46[[#This Row],[Tipos de Acciones]]="","",CONCATENATE(Tabla46[[#This Row],[POA]],".",Tabla46[[#This Row],[SRS]],".",Tabla46[[#This Row],[AREA]],".",Tabla46[[#This Row],[TIPO]]))</f>
        <v>#REF!</v>
      </c>
      <c r="C3012" s="419" t="e">
        <f>IF(Tabla46[[#This Row],[Tipos de Acciones]]="","",'Formulario PPGR1'!#REF!)</f>
        <v>#REF!</v>
      </c>
      <c r="D3012" s="419" t="e">
        <f>IF(Tabla46[[#This Row],[Tipos de Acciones]]="","",'Formulario PPGR1'!#REF!)</f>
        <v>#REF!</v>
      </c>
      <c r="E3012" s="419" t="e">
        <f>IF(Tabla46[[#This Row],[Tipos de Acciones]]="","",'Formulario PPGR1'!#REF!)</f>
        <v>#REF!</v>
      </c>
      <c r="F3012" s="419" t="e">
        <f>IF(Tabla46[[#This Row],[Tipos de Acciones]]="","",'Formulario PPGR1'!#REF!)</f>
        <v>#REF!</v>
      </c>
      <c r="G3012" s="416" t="s">
        <v>936</v>
      </c>
      <c r="H3012" s="416" t="s">
        <v>2221</v>
      </c>
      <c r="I3012" s="417" t="s">
        <v>2224</v>
      </c>
      <c r="J3012" s="416" t="s">
        <v>2224</v>
      </c>
      <c r="K3012" s="418" t="s">
        <v>2225</v>
      </c>
      <c r="L3012" s="416" t="s">
        <v>469</v>
      </c>
      <c r="M3012" s="316" t="s">
        <v>2388</v>
      </c>
      <c r="N3012" s="316" t="s">
        <v>1156</v>
      </c>
      <c r="O3012" s="415" t="s">
        <v>2200</v>
      </c>
      <c r="P3012" s="318" t="s">
        <v>1156</v>
      </c>
      <c r="Q3012" s="293" t="s">
        <v>2201</v>
      </c>
      <c r="R3012" s="293">
        <v>1</v>
      </c>
      <c r="S3012" s="517">
        <v>44333.33</v>
      </c>
      <c r="T3012" s="520" t="e">
        <f>+[1]!Tabla46[[#This Row],[Precio Unitario]]*[1]!Tabla46[[#This Row],[Cantidad de Insumos]]</f>
        <v>#REF!</v>
      </c>
      <c r="U3012" s="414">
        <v>239301</v>
      </c>
      <c r="V3012" s="328" t="s">
        <v>926</v>
      </c>
      <c r="W3012" s="420"/>
    </row>
    <row r="3013" spans="2:23" ht="18.75" hidden="1" customHeight="1" x14ac:dyDescent="0.2">
      <c r="B3013" s="419" t="e">
        <f>IF(Tabla46[[#This Row],[Tipos de Acciones]]="","",CONCATENATE(Tabla46[[#This Row],[POA]],".",Tabla46[[#This Row],[SRS]],".",Tabla46[[#This Row],[AREA]],".",Tabla46[[#This Row],[TIPO]]))</f>
        <v>#REF!</v>
      </c>
      <c r="C3013" s="419" t="e">
        <f>IF(Tabla46[[#This Row],[Tipos de Acciones]]="","",'Formulario PPGR1'!#REF!)</f>
        <v>#REF!</v>
      </c>
      <c r="D3013" s="419" t="e">
        <f>IF(Tabla46[[#This Row],[Tipos de Acciones]]="","",'Formulario PPGR1'!#REF!)</f>
        <v>#REF!</v>
      </c>
      <c r="E3013" s="419" t="e">
        <f>IF(Tabla46[[#This Row],[Tipos de Acciones]]="","",'Formulario PPGR1'!#REF!)</f>
        <v>#REF!</v>
      </c>
      <c r="F3013" s="419" t="e">
        <f>IF(Tabla46[[#This Row],[Tipos de Acciones]]="","",'Formulario PPGR1'!#REF!)</f>
        <v>#REF!</v>
      </c>
      <c r="G3013" s="416" t="s">
        <v>936</v>
      </c>
      <c r="H3013" s="416" t="s">
        <v>2221</v>
      </c>
      <c r="I3013" s="417" t="s">
        <v>2231</v>
      </c>
      <c r="J3013" s="416" t="s">
        <v>2231</v>
      </c>
      <c r="K3013" s="418" t="s">
        <v>2232</v>
      </c>
      <c r="L3013" s="416" t="s">
        <v>469</v>
      </c>
      <c r="M3013" s="316" t="s">
        <v>2388</v>
      </c>
      <c r="N3013" s="316" t="s">
        <v>1156</v>
      </c>
      <c r="O3013" s="415" t="s">
        <v>2200</v>
      </c>
      <c r="P3013" s="318" t="s">
        <v>1156</v>
      </c>
      <c r="Q3013" s="293" t="s">
        <v>2201</v>
      </c>
      <c r="R3013" s="293">
        <v>2</v>
      </c>
      <c r="S3013" s="517">
        <v>32099.97</v>
      </c>
      <c r="T3013" s="520" t="e">
        <f>+[1]!Tabla46[[#This Row],[Precio Unitario]]*[1]!Tabla46[[#This Row],[Cantidad de Insumos]]</f>
        <v>#REF!</v>
      </c>
      <c r="U3013" s="414">
        <v>239301</v>
      </c>
      <c r="V3013" s="328" t="s">
        <v>926</v>
      </c>
      <c r="W3013" s="420"/>
    </row>
    <row r="3014" spans="2:23" ht="18.75" hidden="1" customHeight="1" x14ac:dyDescent="0.2">
      <c r="B3014" s="419" t="e">
        <f>IF(Tabla46[[#This Row],[Tipos de Acciones]]="","",CONCATENATE(Tabla46[[#This Row],[POA]],".",Tabla46[[#This Row],[SRS]],".",Tabla46[[#This Row],[AREA]],".",Tabla46[[#This Row],[TIPO]]))</f>
        <v>#REF!</v>
      </c>
      <c r="C3014" s="419" t="e">
        <f>IF(Tabla46[[#This Row],[Tipos de Acciones]]="","",'Formulario PPGR1'!#REF!)</f>
        <v>#REF!</v>
      </c>
      <c r="D3014" s="419" t="e">
        <f>IF(Tabla46[[#This Row],[Tipos de Acciones]]="","",'Formulario PPGR1'!#REF!)</f>
        <v>#REF!</v>
      </c>
      <c r="E3014" s="419" t="e">
        <f>IF(Tabla46[[#This Row],[Tipos de Acciones]]="","",'Formulario PPGR1'!#REF!)</f>
        <v>#REF!</v>
      </c>
      <c r="F3014" s="419" t="e">
        <f>IF(Tabla46[[#This Row],[Tipos de Acciones]]="","",'Formulario PPGR1'!#REF!)</f>
        <v>#REF!</v>
      </c>
      <c r="G3014" s="416" t="s">
        <v>936</v>
      </c>
      <c r="H3014" s="416" t="s">
        <v>2221</v>
      </c>
      <c r="I3014" s="417" t="s">
        <v>2233</v>
      </c>
      <c r="J3014" s="416" t="s">
        <v>2234</v>
      </c>
      <c r="K3014" s="418" t="s">
        <v>2235</v>
      </c>
      <c r="L3014" s="416" t="s">
        <v>469</v>
      </c>
      <c r="M3014" s="316" t="s">
        <v>2388</v>
      </c>
      <c r="N3014" s="316" t="s">
        <v>1156</v>
      </c>
      <c r="O3014" s="415" t="s">
        <v>2200</v>
      </c>
      <c r="P3014" s="318" t="s">
        <v>1156</v>
      </c>
      <c r="Q3014" s="293" t="s">
        <v>2201</v>
      </c>
      <c r="R3014" s="293">
        <v>1</v>
      </c>
      <c r="S3014" s="517">
        <v>8270</v>
      </c>
      <c r="T3014" s="520" t="e">
        <f>+[1]!Tabla46[[#This Row],[Precio Unitario]]*[1]!Tabla46[[#This Row],[Cantidad de Insumos]]</f>
        <v>#REF!</v>
      </c>
      <c r="U3014" s="414">
        <v>239301</v>
      </c>
      <c r="V3014" s="328" t="s">
        <v>926</v>
      </c>
      <c r="W3014" s="420"/>
    </row>
    <row r="3015" spans="2:23" ht="18.75" hidden="1" customHeight="1" x14ac:dyDescent="0.2">
      <c r="B3015" s="419" t="e">
        <f>IF(Tabla46[[#This Row],[Tipos de Acciones]]="","",CONCATENATE(Tabla46[[#This Row],[POA]],".",Tabla46[[#This Row],[SRS]],".",Tabla46[[#This Row],[AREA]],".",Tabla46[[#This Row],[TIPO]]))</f>
        <v>#REF!</v>
      </c>
      <c r="C3015" s="419" t="e">
        <f>IF(Tabla46[[#This Row],[Tipos de Acciones]]="","",'Formulario PPGR1'!#REF!)</f>
        <v>#REF!</v>
      </c>
      <c r="D3015" s="419" t="e">
        <f>IF(Tabla46[[#This Row],[Tipos de Acciones]]="","",'Formulario PPGR1'!#REF!)</f>
        <v>#REF!</v>
      </c>
      <c r="E3015" s="419" t="e">
        <f>IF(Tabla46[[#This Row],[Tipos de Acciones]]="","",'Formulario PPGR1'!#REF!)</f>
        <v>#REF!</v>
      </c>
      <c r="F3015" s="419" t="e">
        <f>IF(Tabla46[[#This Row],[Tipos de Acciones]]="","",'Formulario PPGR1'!#REF!)</f>
        <v>#REF!</v>
      </c>
      <c r="G3015" s="416" t="s">
        <v>936</v>
      </c>
      <c r="H3015" s="416" t="s">
        <v>2221</v>
      </c>
      <c r="I3015" s="417" t="s">
        <v>2241</v>
      </c>
      <c r="J3015" s="416" t="s">
        <v>2241</v>
      </c>
      <c r="K3015" s="418" t="s">
        <v>2242</v>
      </c>
      <c r="L3015" s="416" t="s">
        <v>469</v>
      </c>
      <c r="M3015" s="316" t="s">
        <v>2388</v>
      </c>
      <c r="N3015" s="316" t="s">
        <v>1156</v>
      </c>
      <c r="O3015" s="415" t="s">
        <v>2200</v>
      </c>
      <c r="P3015" s="318" t="s">
        <v>1156</v>
      </c>
      <c r="Q3015" s="293" t="s">
        <v>2201</v>
      </c>
      <c r="R3015" s="293">
        <v>2</v>
      </c>
      <c r="S3015" s="517">
        <v>980</v>
      </c>
      <c r="T3015" s="520" t="e">
        <f>+[1]!Tabla46[[#This Row],[Precio Unitario]]*[1]!Tabla46[[#This Row],[Cantidad de Insumos]]</f>
        <v>#REF!</v>
      </c>
      <c r="U3015" s="414">
        <v>239301</v>
      </c>
      <c r="V3015" s="328" t="s">
        <v>926</v>
      </c>
      <c r="W3015" s="420"/>
    </row>
    <row r="3016" spans="2:23" ht="18.75" hidden="1" customHeight="1" x14ac:dyDescent="0.2">
      <c r="B3016" s="419" t="e">
        <f>IF(Tabla46[[#This Row],[Tipos de Acciones]]="","",CONCATENATE(Tabla46[[#This Row],[POA]],".",Tabla46[[#This Row],[SRS]],".",Tabla46[[#This Row],[AREA]],".",Tabla46[[#This Row],[TIPO]]))</f>
        <v>#REF!</v>
      </c>
      <c r="C3016" s="419" t="e">
        <f>IF(Tabla46[[#This Row],[Tipos de Acciones]]="","",'Formulario PPGR1'!#REF!)</f>
        <v>#REF!</v>
      </c>
      <c r="D3016" s="419" t="e">
        <f>IF(Tabla46[[#This Row],[Tipos de Acciones]]="","",'Formulario PPGR1'!#REF!)</f>
        <v>#REF!</v>
      </c>
      <c r="E3016" s="419" t="e">
        <f>IF(Tabla46[[#This Row],[Tipos de Acciones]]="","",'Formulario PPGR1'!#REF!)</f>
        <v>#REF!</v>
      </c>
      <c r="F3016" s="419" t="e">
        <f>IF(Tabla46[[#This Row],[Tipos de Acciones]]="","",'Formulario PPGR1'!#REF!)</f>
        <v>#REF!</v>
      </c>
      <c r="G3016" s="416" t="s">
        <v>936</v>
      </c>
      <c r="H3016" s="416" t="s">
        <v>2221</v>
      </c>
      <c r="I3016" s="417" t="s">
        <v>2241</v>
      </c>
      <c r="J3016" s="416" t="s">
        <v>2241</v>
      </c>
      <c r="K3016" s="418" t="s">
        <v>2243</v>
      </c>
      <c r="L3016" s="416" t="s">
        <v>469</v>
      </c>
      <c r="M3016" s="316" t="s">
        <v>2388</v>
      </c>
      <c r="N3016" s="316" t="s">
        <v>1156</v>
      </c>
      <c r="O3016" s="415" t="s">
        <v>2200</v>
      </c>
      <c r="P3016" s="318" t="s">
        <v>1156</v>
      </c>
      <c r="Q3016" s="293" t="s">
        <v>2201</v>
      </c>
      <c r="R3016" s="293">
        <v>2</v>
      </c>
      <c r="S3016" s="517">
        <v>3520</v>
      </c>
      <c r="T3016" s="520" t="e">
        <f>+[1]!Tabla46[[#This Row],[Precio Unitario]]*[1]!Tabla46[[#This Row],[Cantidad de Insumos]]</f>
        <v>#REF!</v>
      </c>
      <c r="U3016" s="414">
        <v>239301</v>
      </c>
      <c r="V3016" s="328" t="s">
        <v>926</v>
      </c>
      <c r="W3016" s="420"/>
    </row>
    <row r="3017" spans="2:23" ht="18.75" hidden="1" customHeight="1" x14ac:dyDescent="0.2">
      <c r="B3017" s="419" t="e">
        <f>IF(Tabla46[[#This Row],[Tipos de Acciones]]="","",CONCATENATE(Tabla46[[#This Row],[POA]],".",Tabla46[[#This Row],[SRS]],".",Tabla46[[#This Row],[AREA]],".",Tabla46[[#This Row],[TIPO]]))</f>
        <v>#REF!</v>
      </c>
      <c r="C3017" s="419" t="e">
        <f>IF(Tabla46[[#This Row],[Tipos de Acciones]]="","",'Formulario PPGR1'!#REF!)</f>
        <v>#REF!</v>
      </c>
      <c r="D3017" s="419" t="e">
        <f>IF(Tabla46[[#This Row],[Tipos de Acciones]]="","",'Formulario PPGR1'!#REF!)</f>
        <v>#REF!</v>
      </c>
      <c r="E3017" s="419" t="e">
        <f>IF(Tabla46[[#This Row],[Tipos de Acciones]]="","",'Formulario PPGR1'!#REF!)</f>
        <v>#REF!</v>
      </c>
      <c r="F3017" s="419" t="e">
        <f>IF(Tabla46[[#This Row],[Tipos de Acciones]]="","",'Formulario PPGR1'!#REF!)</f>
        <v>#REF!</v>
      </c>
      <c r="G3017" s="416" t="s">
        <v>936</v>
      </c>
      <c r="H3017" s="416" t="s">
        <v>2221</v>
      </c>
      <c r="I3017" s="417" t="s">
        <v>2236</v>
      </c>
      <c r="J3017" s="416" t="s">
        <v>2236</v>
      </c>
      <c r="K3017" s="418" t="s">
        <v>2239</v>
      </c>
      <c r="L3017" s="416" t="s">
        <v>469</v>
      </c>
      <c r="M3017" s="316" t="s">
        <v>2388</v>
      </c>
      <c r="N3017" s="316" t="s">
        <v>1156</v>
      </c>
      <c r="O3017" s="415" t="s">
        <v>2200</v>
      </c>
      <c r="P3017" s="318" t="s">
        <v>1156</v>
      </c>
      <c r="Q3017" s="293" t="s">
        <v>2201</v>
      </c>
      <c r="R3017" s="293">
        <v>2</v>
      </c>
      <c r="S3017" s="517">
        <v>15733.33</v>
      </c>
      <c r="T3017" s="520" t="e">
        <f>+[1]!Tabla46[[#This Row],[Precio Unitario]]*[1]!Tabla46[[#This Row],[Cantidad de Insumos]]</f>
        <v>#REF!</v>
      </c>
      <c r="U3017" s="414">
        <v>239301</v>
      </c>
      <c r="V3017" s="328" t="s">
        <v>926</v>
      </c>
      <c r="W3017" s="420"/>
    </row>
    <row r="3018" spans="2:23" ht="18.75" hidden="1" customHeight="1" x14ac:dyDescent="0.2">
      <c r="B3018" s="419" t="e">
        <f>IF(Tabla46[[#This Row],[Tipos de Acciones]]="","",CONCATENATE(Tabla46[[#This Row],[POA]],".",Tabla46[[#This Row],[SRS]],".",Tabla46[[#This Row],[AREA]],".",Tabla46[[#This Row],[TIPO]]))</f>
        <v>#REF!</v>
      </c>
      <c r="C3018" s="419" t="e">
        <f>IF(Tabla46[[#This Row],[Tipos de Acciones]]="","",'Formulario PPGR1'!#REF!)</f>
        <v>#REF!</v>
      </c>
      <c r="D3018" s="419" t="e">
        <f>IF(Tabla46[[#This Row],[Tipos de Acciones]]="","",'Formulario PPGR1'!#REF!)</f>
        <v>#REF!</v>
      </c>
      <c r="E3018" s="419" t="e">
        <f>IF(Tabla46[[#This Row],[Tipos de Acciones]]="","",'Formulario PPGR1'!#REF!)</f>
        <v>#REF!</v>
      </c>
      <c r="F3018" s="419" t="e">
        <f>IF(Tabla46[[#This Row],[Tipos de Acciones]]="","",'Formulario PPGR1'!#REF!)</f>
        <v>#REF!</v>
      </c>
      <c r="G3018" s="416" t="s">
        <v>936</v>
      </c>
      <c r="H3018" s="416" t="s">
        <v>2221</v>
      </c>
      <c r="I3018" s="417" t="s">
        <v>2236</v>
      </c>
      <c r="J3018" s="416" t="s">
        <v>2236</v>
      </c>
      <c r="K3018" s="418" t="s">
        <v>2240</v>
      </c>
      <c r="L3018" s="416" t="s">
        <v>469</v>
      </c>
      <c r="M3018" s="316" t="s">
        <v>2388</v>
      </c>
      <c r="N3018" s="316" t="s">
        <v>1156</v>
      </c>
      <c r="O3018" s="415" t="s">
        <v>2200</v>
      </c>
      <c r="P3018" s="318" t="s">
        <v>1156</v>
      </c>
      <c r="Q3018" s="293" t="s">
        <v>2201</v>
      </c>
      <c r="R3018" s="293">
        <v>2</v>
      </c>
      <c r="S3018" s="517">
        <v>4500</v>
      </c>
      <c r="T3018" s="520" t="e">
        <f>+[1]!Tabla46[[#This Row],[Precio Unitario]]*[1]!Tabla46[[#This Row],[Cantidad de Insumos]]</f>
        <v>#REF!</v>
      </c>
      <c r="U3018" s="414">
        <v>239301</v>
      </c>
      <c r="V3018" s="328" t="s">
        <v>926</v>
      </c>
      <c r="W3018" s="420"/>
    </row>
    <row r="3019" spans="2:23" ht="18.75" hidden="1" customHeight="1" x14ac:dyDescent="0.2">
      <c r="B3019" s="419" t="e">
        <f>IF(Tabla46[[#This Row],[Tipos de Acciones]]="","",CONCATENATE(Tabla46[[#This Row],[POA]],".",Tabla46[[#This Row],[SRS]],".",Tabla46[[#This Row],[AREA]],".",Tabla46[[#This Row],[TIPO]]))</f>
        <v>#REF!</v>
      </c>
      <c r="C3019" s="419" t="e">
        <f>IF(Tabla46[[#This Row],[Tipos de Acciones]]="","",'Formulario PPGR1'!#REF!)</f>
        <v>#REF!</v>
      </c>
      <c r="D3019" s="419" t="e">
        <f>IF(Tabla46[[#This Row],[Tipos de Acciones]]="","",'Formulario PPGR1'!#REF!)</f>
        <v>#REF!</v>
      </c>
      <c r="E3019" s="419" t="e">
        <f>IF(Tabla46[[#This Row],[Tipos de Acciones]]="","",'Formulario PPGR1'!#REF!)</f>
        <v>#REF!</v>
      </c>
      <c r="F3019" s="419" t="e">
        <f>IF(Tabla46[[#This Row],[Tipos de Acciones]]="","",'Formulario PPGR1'!#REF!)</f>
        <v>#REF!</v>
      </c>
      <c r="G3019" s="416" t="s">
        <v>936</v>
      </c>
      <c r="H3019" s="416" t="s">
        <v>2209</v>
      </c>
      <c r="I3019" s="417" t="s">
        <v>2200</v>
      </c>
      <c r="J3019" s="416" t="s">
        <v>2248</v>
      </c>
      <c r="K3019" s="418" t="s">
        <v>2248</v>
      </c>
      <c r="L3019" s="416" t="s">
        <v>469</v>
      </c>
      <c r="M3019" s="316" t="s">
        <v>2388</v>
      </c>
      <c r="N3019" s="316" t="s">
        <v>1156</v>
      </c>
      <c r="O3019" s="415" t="s">
        <v>2200</v>
      </c>
      <c r="P3019" s="318" t="s">
        <v>1156</v>
      </c>
      <c r="Q3019" s="293" t="s">
        <v>2201</v>
      </c>
      <c r="R3019" s="293">
        <v>1</v>
      </c>
      <c r="S3019" s="517">
        <v>30000</v>
      </c>
      <c r="T3019" s="520" t="e">
        <f>+[1]!Tabla46[[#This Row],[Precio Unitario]]*[1]!Tabla46[[#This Row],[Cantidad de Insumos]]</f>
        <v>#REF!</v>
      </c>
      <c r="U3019" s="414">
        <v>265801</v>
      </c>
      <c r="V3019" s="328" t="s">
        <v>926</v>
      </c>
      <c r="W3019" s="420"/>
    </row>
    <row r="3020" spans="2:23" ht="18.75" hidden="1" customHeight="1" x14ac:dyDescent="0.2">
      <c r="B3020" s="419" t="e">
        <f>IF(Tabla46[[#This Row],[Tipos de Acciones]]="","",CONCATENATE(Tabla46[[#This Row],[POA]],".",Tabla46[[#This Row],[SRS]],".",Tabla46[[#This Row],[AREA]],".",Tabla46[[#This Row],[TIPO]]))</f>
        <v>#REF!</v>
      </c>
      <c r="C3020" s="419" t="e">
        <f>IF(Tabla46[[#This Row],[Tipos de Acciones]]="","",'Formulario PPGR1'!#REF!)</f>
        <v>#REF!</v>
      </c>
      <c r="D3020" s="419" t="e">
        <f>IF(Tabla46[[#This Row],[Tipos de Acciones]]="","",'Formulario PPGR1'!#REF!)</f>
        <v>#REF!</v>
      </c>
      <c r="E3020" s="419" t="e">
        <f>IF(Tabla46[[#This Row],[Tipos de Acciones]]="","",'Formulario PPGR1'!#REF!)</f>
        <v>#REF!</v>
      </c>
      <c r="F3020" s="419" t="e">
        <f>IF(Tabla46[[#This Row],[Tipos de Acciones]]="","",'Formulario PPGR1'!#REF!)</f>
        <v>#REF!</v>
      </c>
      <c r="G3020" s="416" t="s">
        <v>934</v>
      </c>
      <c r="H3020" s="416" t="s">
        <v>2209</v>
      </c>
      <c r="I3020" s="417" t="s">
        <v>2200</v>
      </c>
      <c r="J3020" s="416" t="s">
        <v>2248</v>
      </c>
      <c r="K3020" s="418" t="s">
        <v>2248</v>
      </c>
      <c r="L3020" s="416" t="s">
        <v>469</v>
      </c>
      <c r="M3020" s="316" t="s">
        <v>2388</v>
      </c>
      <c r="N3020" s="316" t="s">
        <v>1156</v>
      </c>
      <c r="O3020" s="415" t="s">
        <v>2200</v>
      </c>
      <c r="P3020" s="318" t="s">
        <v>1156</v>
      </c>
      <c r="Q3020" s="293" t="s">
        <v>2201</v>
      </c>
      <c r="R3020" s="293">
        <v>3</v>
      </c>
      <c r="S3020" s="517">
        <v>5000</v>
      </c>
      <c r="T3020" s="520" t="e">
        <f>+[1]!Tabla46[[#This Row],[Precio Unitario]]*[1]!Tabla46[[#This Row],[Cantidad de Insumos]]</f>
        <v>#REF!</v>
      </c>
      <c r="U3020" s="414">
        <v>265801</v>
      </c>
      <c r="V3020" s="328" t="s">
        <v>926</v>
      </c>
      <c r="W3020" s="420"/>
    </row>
    <row r="3021" spans="2:23" ht="18.75" hidden="1" customHeight="1" x14ac:dyDescent="0.2">
      <c r="B3021" s="419" t="e">
        <f>IF(Tabla46[[#This Row],[Tipos de Acciones]]="","",CONCATENATE(Tabla46[[#This Row],[POA]],".",Tabla46[[#This Row],[SRS]],".",Tabla46[[#This Row],[AREA]],".",Tabla46[[#This Row],[TIPO]]))</f>
        <v>#REF!</v>
      </c>
      <c r="C3021" s="419" t="e">
        <f>IF(Tabla46[[#This Row],[Tipos de Acciones]]="","",'Formulario PPGR1'!#REF!)</f>
        <v>#REF!</v>
      </c>
      <c r="D3021" s="419" t="e">
        <f>IF(Tabla46[[#This Row],[Tipos de Acciones]]="","",'Formulario PPGR1'!#REF!)</f>
        <v>#REF!</v>
      </c>
      <c r="E3021" s="419" t="e">
        <f>IF(Tabla46[[#This Row],[Tipos de Acciones]]="","",'Formulario PPGR1'!#REF!)</f>
        <v>#REF!</v>
      </c>
      <c r="F3021" s="419" t="e">
        <f>IF(Tabla46[[#This Row],[Tipos de Acciones]]="","",'Formulario PPGR1'!#REF!)</f>
        <v>#REF!</v>
      </c>
      <c r="G3021" s="416" t="s">
        <v>936</v>
      </c>
      <c r="H3021" s="416" t="s">
        <v>2221</v>
      </c>
      <c r="I3021" s="417" t="s">
        <v>2244</v>
      </c>
      <c r="J3021" s="416" t="s">
        <v>2244</v>
      </c>
      <c r="K3021" s="418" t="s">
        <v>2245</v>
      </c>
      <c r="L3021" s="416" t="s">
        <v>469</v>
      </c>
      <c r="M3021" s="316" t="s">
        <v>2388</v>
      </c>
      <c r="N3021" s="316" t="s">
        <v>1156</v>
      </c>
      <c r="O3021" s="415" t="s">
        <v>2200</v>
      </c>
      <c r="P3021" s="318" t="s">
        <v>1156</v>
      </c>
      <c r="Q3021" s="293" t="s">
        <v>2201</v>
      </c>
      <c r="R3021" s="293">
        <v>1</v>
      </c>
      <c r="S3021" s="517">
        <v>14666.65</v>
      </c>
      <c r="T3021" s="520" t="e">
        <f>+[1]!Tabla46[[#This Row],[Precio Unitario]]*[1]!Tabla46[[#This Row],[Cantidad de Insumos]]</f>
        <v>#REF!</v>
      </c>
      <c r="U3021" s="414">
        <v>239601</v>
      </c>
      <c r="V3021" s="328" t="s">
        <v>926</v>
      </c>
      <c r="W3021" s="420"/>
    </row>
    <row r="3022" spans="2:23" ht="18.75" hidden="1" customHeight="1" x14ac:dyDescent="0.2">
      <c r="B3022" s="419" t="e">
        <f>IF(Tabla46[[#This Row],[Tipos de Acciones]]="","",CONCATENATE(Tabla46[[#This Row],[POA]],".",Tabla46[[#This Row],[SRS]],".",Tabla46[[#This Row],[AREA]],".",Tabla46[[#This Row],[TIPO]]))</f>
        <v>#REF!</v>
      </c>
      <c r="C3022" s="419" t="e">
        <f>IF(Tabla46[[#This Row],[Tipos de Acciones]]="","",'Formulario PPGR1'!#REF!)</f>
        <v>#REF!</v>
      </c>
      <c r="D3022" s="419" t="e">
        <f>IF(Tabla46[[#This Row],[Tipos de Acciones]]="","",'Formulario PPGR1'!#REF!)</f>
        <v>#REF!</v>
      </c>
      <c r="E3022" s="419" t="e">
        <f>IF(Tabla46[[#This Row],[Tipos de Acciones]]="","",'Formulario PPGR1'!#REF!)</f>
        <v>#REF!</v>
      </c>
      <c r="F3022" s="419" t="e">
        <f>IF(Tabla46[[#This Row],[Tipos de Acciones]]="","",'Formulario PPGR1'!#REF!)</f>
        <v>#REF!</v>
      </c>
      <c r="G3022" s="416" t="s">
        <v>936</v>
      </c>
      <c r="H3022" s="416" t="s">
        <v>2221</v>
      </c>
      <c r="I3022" s="417" t="s">
        <v>2246</v>
      </c>
      <c r="J3022" s="416" t="s">
        <v>2246</v>
      </c>
      <c r="K3022" s="418" t="s">
        <v>2247</v>
      </c>
      <c r="L3022" s="416" t="s">
        <v>469</v>
      </c>
      <c r="M3022" s="316" t="s">
        <v>2388</v>
      </c>
      <c r="N3022" s="316" t="s">
        <v>1156</v>
      </c>
      <c r="O3022" s="415" t="s">
        <v>2200</v>
      </c>
      <c r="P3022" s="318" t="s">
        <v>1156</v>
      </c>
      <c r="Q3022" s="293" t="s">
        <v>2201</v>
      </c>
      <c r="R3022" s="293">
        <v>1</v>
      </c>
      <c r="S3022" s="517">
        <v>257712</v>
      </c>
      <c r="T3022" s="520" t="e">
        <f>+[1]!Tabla46[[#This Row],[Precio Unitario]]*[1]!Tabla46[[#This Row],[Cantidad de Insumos]]</f>
        <v>#REF!</v>
      </c>
      <c r="U3022" s="414">
        <v>261401</v>
      </c>
      <c r="V3022" s="328" t="s">
        <v>926</v>
      </c>
      <c r="W3022" s="420"/>
    </row>
    <row r="3023" spans="2:23" ht="18.75" hidden="1" customHeight="1" x14ac:dyDescent="0.2">
      <c r="B3023" s="419" t="e">
        <f>IF(Tabla46[[#This Row],[Tipos de Acciones]]="","",CONCATENATE(Tabla46[[#This Row],[POA]],".",Tabla46[[#This Row],[SRS]],".",Tabla46[[#This Row],[AREA]],".",Tabla46[[#This Row],[TIPO]]))</f>
        <v>#REF!</v>
      </c>
      <c r="C3023" s="419" t="e">
        <f>IF(Tabla46[[#This Row],[Tipos de Acciones]]="","",'Formulario PPGR1'!#REF!)</f>
        <v>#REF!</v>
      </c>
      <c r="D3023" s="419" t="e">
        <f>IF(Tabla46[[#This Row],[Tipos de Acciones]]="","",'Formulario PPGR1'!#REF!)</f>
        <v>#REF!</v>
      </c>
      <c r="E3023" s="419" t="e">
        <f>IF(Tabla46[[#This Row],[Tipos de Acciones]]="","",'Formulario PPGR1'!#REF!)</f>
        <v>#REF!</v>
      </c>
      <c r="F3023" s="419" t="e">
        <f>IF(Tabla46[[#This Row],[Tipos de Acciones]]="","",'Formulario PPGR1'!#REF!)</f>
        <v>#REF!</v>
      </c>
      <c r="G3023" s="416" t="s">
        <v>936</v>
      </c>
      <c r="H3023" s="416" t="s">
        <v>2221</v>
      </c>
      <c r="I3023" s="417" t="s">
        <v>2236</v>
      </c>
      <c r="J3023" s="416" t="s">
        <v>2236</v>
      </c>
      <c r="K3023" s="418" t="s">
        <v>2238</v>
      </c>
      <c r="L3023" s="416" t="s">
        <v>469</v>
      </c>
      <c r="M3023" s="316" t="s">
        <v>2388</v>
      </c>
      <c r="N3023" s="316" t="s">
        <v>1156</v>
      </c>
      <c r="O3023" s="415" t="s">
        <v>2200</v>
      </c>
      <c r="P3023" s="318" t="s">
        <v>1156</v>
      </c>
      <c r="Q3023" s="293" t="s">
        <v>2201</v>
      </c>
      <c r="R3023" s="293">
        <v>2</v>
      </c>
      <c r="S3023" s="517">
        <v>4500</v>
      </c>
      <c r="T3023" s="520" t="e">
        <f>+[1]!Tabla46[[#This Row],[Precio Unitario]]*[1]!Tabla46[[#This Row],[Cantidad de Insumos]]</f>
        <v>#REF!</v>
      </c>
      <c r="U3023" s="414">
        <v>239301</v>
      </c>
      <c r="V3023" s="328" t="s">
        <v>926</v>
      </c>
      <c r="W3023" s="420"/>
    </row>
    <row r="3024" spans="2:23" ht="18.75" hidden="1" customHeight="1" x14ac:dyDescent="0.2">
      <c r="B3024" s="419" t="e">
        <f>IF(Tabla46[[#This Row],[Tipos de Acciones]]="","",CONCATENATE(Tabla46[[#This Row],[POA]],".",Tabla46[[#This Row],[SRS]],".",Tabla46[[#This Row],[AREA]],".",Tabla46[[#This Row],[TIPO]]))</f>
        <v>#REF!</v>
      </c>
      <c r="C3024" s="419" t="e">
        <f>IF(Tabla46[[#This Row],[Tipos de Acciones]]="","",'Formulario PPGR1'!#REF!)</f>
        <v>#REF!</v>
      </c>
      <c r="D3024" s="419" t="e">
        <f>IF(Tabla46[[#This Row],[Tipos de Acciones]]="","",'Formulario PPGR1'!#REF!)</f>
        <v>#REF!</v>
      </c>
      <c r="E3024" s="419" t="e">
        <f>IF(Tabla46[[#This Row],[Tipos de Acciones]]="","",'Formulario PPGR1'!#REF!)</f>
        <v>#REF!</v>
      </c>
      <c r="F3024" s="419" t="e">
        <f>IF(Tabla46[[#This Row],[Tipos de Acciones]]="","",'Formulario PPGR1'!#REF!)</f>
        <v>#REF!</v>
      </c>
      <c r="G3024" s="416" t="s">
        <v>936</v>
      </c>
      <c r="H3024" s="416" t="s">
        <v>2221</v>
      </c>
      <c r="I3024" s="417" t="s">
        <v>2227</v>
      </c>
      <c r="J3024" s="416" t="s">
        <v>2227</v>
      </c>
      <c r="K3024" s="418" t="s">
        <v>2228</v>
      </c>
      <c r="L3024" s="416" t="s">
        <v>469</v>
      </c>
      <c r="M3024" s="316" t="s">
        <v>2388</v>
      </c>
      <c r="N3024" s="316" t="s">
        <v>1156</v>
      </c>
      <c r="O3024" s="415" t="s">
        <v>2200</v>
      </c>
      <c r="P3024" s="318" t="s">
        <v>1156</v>
      </c>
      <c r="Q3024" s="293" t="s">
        <v>2201</v>
      </c>
      <c r="R3024" s="293">
        <v>1</v>
      </c>
      <c r="S3024" s="517">
        <v>12836.04</v>
      </c>
      <c r="T3024" s="520" t="e">
        <f>+[1]!Tabla46[[#This Row],[Precio Unitario]]*[1]!Tabla46[[#This Row],[Cantidad de Insumos]]</f>
        <v>#REF!</v>
      </c>
      <c r="U3024" s="414">
        <v>239301</v>
      </c>
      <c r="V3024" s="328" t="s">
        <v>926</v>
      </c>
      <c r="W3024" s="420"/>
    </row>
    <row r="3025" spans="2:23" ht="18.75" customHeight="1" x14ac:dyDescent="0.2">
      <c r="B3025" s="419" t="e">
        <f>IF(Tabla46[[#This Row],[Tipos de Acciones]]="","",CONCATENATE(Tabla46[[#This Row],[POA]],".",Tabla46[[#This Row],[SRS]],".",Tabla46[[#This Row],[AREA]],".",Tabla46[[#This Row],[TIPO]]))</f>
        <v>#REF!</v>
      </c>
      <c r="C3025" s="419" t="e">
        <f>IF(Tabla46[[#This Row],[Tipos de Acciones]]="","",'Formulario PPGR1'!#REF!)</f>
        <v>#REF!</v>
      </c>
      <c r="D3025" s="419" t="e">
        <f>IF(Tabla46[[#This Row],[Tipos de Acciones]]="","",'Formulario PPGR1'!#REF!)</f>
        <v>#REF!</v>
      </c>
      <c r="E3025" s="419" t="e">
        <f>IF(Tabla46[[#This Row],[Tipos de Acciones]]="","",'Formulario PPGR1'!#REF!)</f>
        <v>#REF!</v>
      </c>
      <c r="F3025" s="419" t="e">
        <f>IF(Tabla46[[#This Row],[Tipos de Acciones]]="","",'Formulario PPGR1'!#REF!)</f>
        <v>#REF!</v>
      </c>
      <c r="G3025" s="416" t="s">
        <v>936</v>
      </c>
      <c r="H3025" s="416" t="s">
        <v>2221</v>
      </c>
      <c r="I3025" s="417" t="s">
        <v>2229</v>
      </c>
      <c r="J3025" s="416" t="s">
        <v>2229</v>
      </c>
      <c r="K3025" s="418" t="s">
        <v>2230</v>
      </c>
      <c r="L3025" s="416" t="s">
        <v>469</v>
      </c>
      <c r="M3025" s="316" t="s">
        <v>2388</v>
      </c>
      <c r="N3025" s="316" t="s">
        <v>1156</v>
      </c>
      <c r="O3025" s="415" t="s">
        <v>2200</v>
      </c>
      <c r="P3025" s="318" t="s">
        <v>1156</v>
      </c>
      <c r="Q3025" s="293" t="s">
        <v>2201</v>
      </c>
      <c r="R3025" s="293">
        <v>1</v>
      </c>
      <c r="S3025" s="517">
        <v>180000</v>
      </c>
      <c r="T3025" s="520" t="e">
        <f>+[1]!Tabla46[[#This Row],[Precio Unitario]]*[1]!Tabla46[[#This Row],[Cantidad de Insumos]]</f>
        <v>#REF!</v>
      </c>
      <c r="U3025" s="414">
        <v>263101</v>
      </c>
      <c r="V3025" s="328" t="s">
        <v>926</v>
      </c>
      <c r="W3025" s="420"/>
    </row>
    <row r="3026" spans="2:23" ht="18.75" hidden="1" customHeight="1" x14ac:dyDescent="0.2">
      <c r="B3026" s="419" t="e">
        <f>IF(Tabla46[[#This Row],[Tipos de Acciones]]="","",CONCATENATE(Tabla46[[#This Row],[POA]],".",Tabla46[[#This Row],[SRS]],".",Tabla46[[#This Row],[AREA]],".",Tabla46[[#This Row],[TIPO]]))</f>
        <v>#REF!</v>
      </c>
      <c r="C3026" s="419" t="e">
        <f>IF(Tabla46[[#This Row],[Tipos de Acciones]]="","",'Formulario PPGR1'!#REF!)</f>
        <v>#REF!</v>
      </c>
      <c r="D3026" s="419" t="e">
        <f>IF(Tabla46[[#This Row],[Tipos de Acciones]]="","",'Formulario PPGR1'!#REF!)</f>
        <v>#REF!</v>
      </c>
      <c r="E3026" s="419" t="e">
        <f>IF(Tabla46[[#This Row],[Tipos de Acciones]]="","",'Formulario PPGR1'!#REF!)</f>
        <v>#REF!</v>
      </c>
      <c r="F3026" s="419" t="e">
        <f>IF(Tabla46[[#This Row],[Tipos de Acciones]]="","",'Formulario PPGR1'!#REF!)</f>
        <v>#REF!</v>
      </c>
      <c r="G3026" s="416" t="s">
        <v>934</v>
      </c>
      <c r="H3026" s="416" t="s">
        <v>2206</v>
      </c>
      <c r="I3026" s="417" t="s">
        <v>2212</v>
      </c>
      <c r="J3026" s="416" t="s">
        <v>2212</v>
      </c>
      <c r="K3026" s="418" t="s">
        <v>2213</v>
      </c>
      <c r="L3026" s="416" t="s">
        <v>469</v>
      </c>
      <c r="M3026" s="316" t="s">
        <v>2388</v>
      </c>
      <c r="N3026" s="316" t="s">
        <v>1156</v>
      </c>
      <c r="O3026" s="415" t="s">
        <v>2200</v>
      </c>
      <c r="P3026" s="318" t="s">
        <v>1156</v>
      </c>
      <c r="Q3026" s="293" t="s">
        <v>2201</v>
      </c>
      <c r="R3026" s="293">
        <v>3</v>
      </c>
      <c r="S3026" s="517">
        <v>5000</v>
      </c>
      <c r="T3026" s="520" t="e">
        <f>+[1]!Tabla46[[#This Row],[Precio Unitario]]*[1]!Tabla46[[#This Row],[Cantidad de Insumos]]</f>
        <v>#REF!</v>
      </c>
      <c r="U3026" s="414">
        <v>261301</v>
      </c>
      <c r="V3026" s="328" t="s">
        <v>926</v>
      </c>
      <c r="W3026" s="420"/>
    </row>
    <row r="3027" spans="2:23" ht="18.75" hidden="1" customHeight="1" x14ac:dyDescent="0.2">
      <c r="B3027" s="419" t="e">
        <f>IF(Tabla46[[#This Row],[Tipos de Acciones]]="","",CONCATENATE(Tabla46[[#This Row],[POA]],".",Tabla46[[#This Row],[SRS]],".",Tabla46[[#This Row],[AREA]],".",Tabla46[[#This Row],[TIPO]]))</f>
        <v>#REF!</v>
      </c>
      <c r="C3027" s="419" t="e">
        <f>IF(Tabla46[[#This Row],[Tipos de Acciones]]="","",'Formulario PPGR1'!#REF!)</f>
        <v>#REF!</v>
      </c>
      <c r="D3027" s="419" t="e">
        <f>IF(Tabla46[[#This Row],[Tipos de Acciones]]="","",'Formulario PPGR1'!#REF!)</f>
        <v>#REF!</v>
      </c>
      <c r="E3027" s="419" t="e">
        <f>IF(Tabla46[[#This Row],[Tipos de Acciones]]="","",'Formulario PPGR1'!#REF!)</f>
        <v>#REF!</v>
      </c>
      <c r="F3027" s="419" t="e">
        <f>IF(Tabla46[[#This Row],[Tipos de Acciones]]="","",'Formulario PPGR1'!#REF!)</f>
        <v>#REF!</v>
      </c>
      <c r="G3027" s="416" t="s">
        <v>936</v>
      </c>
      <c r="H3027" s="416" t="s">
        <v>2215</v>
      </c>
      <c r="I3027" s="417" t="s">
        <v>2216</v>
      </c>
      <c r="J3027" s="416" t="s">
        <v>2216</v>
      </c>
      <c r="K3027" s="418" t="s">
        <v>2217</v>
      </c>
      <c r="L3027" s="416" t="s">
        <v>469</v>
      </c>
      <c r="M3027" s="316" t="s">
        <v>2388</v>
      </c>
      <c r="N3027" s="316" t="s">
        <v>1156</v>
      </c>
      <c r="O3027" s="415" t="s">
        <v>2200</v>
      </c>
      <c r="P3027" s="318" t="s">
        <v>1156</v>
      </c>
      <c r="Q3027" s="293" t="s">
        <v>2201</v>
      </c>
      <c r="R3027" s="293">
        <v>1</v>
      </c>
      <c r="S3027" s="517">
        <v>15000</v>
      </c>
      <c r="T3027" s="520" t="e">
        <f>+[1]!Tabla46[[#This Row],[Precio Unitario]]*[1]!Tabla46[[#This Row],[Cantidad de Insumos]]</f>
        <v>#REF!</v>
      </c>
      <c r="U3027" s="414">
        <v>239601</v>
      </c>
      <c r="V3027" s="328" t="s">
        <v>926</v>
      </c>
      <c r="W3027" s="420"/>
    </row>
    <row r="3028" spans="2:23" ht="18.75" hidden="1" customHeight="1" x14ac:dyDescent="0.2">
      <c r="B3028" s="419" t="e">
        <f>IF(Tabla46[[#This Row],[Tipos de Acciones]]="","",CONCATENATE(Tabla46[[#This Row],[POA]],".",Tabla46[[#This Row],[SRS]],".",Tabla46[[#This Row],[AREA]],".",Tabla46[[#This Row],[TIPO]]))</f>
        <v>#REF!</v>
      </c>
      <c r="C3028" s="419" t="e">
        <f>IF(Tabla46[[#This Row],[Tipos de Acciones]]="","",'Formulario PPGR1'!#REF!)</f>
        <v>#REF!</v>
      </c>
      <c r="D3028" s="419" t="e">
        <f>IF(Tabla46[[#This Row],[Tipos de Acciones]]="","",'Formulario PPGR1'!#REF!)</f>
        <v>#REF!</v>
      </c>
      <c r="E3028" s="419" t="e">
        <f>IF(Tabla46[[#This Row],[Tipos de Acciones]]="","",'Formulario PPGR1'!#REF!)</f>
        <v>#REF!</v>
      </c>
      <c r="F3028" s="419" t="e">
        <f>IF(Tabla46[[#This Row],[Tipos de Acciones]]="","",'Formulario PPGR1'!#REF!)</f>
        <v>#REF!</v>
      </c>
      <c r="G3028" s="416" t="s">
        <v>936</v>
      </c>
      <c r="H3028" s="416" t="s">
        <v>2221</v>
      </c>
      <c r="I3028" s="417" t="s">
        <v>2236</v>
      </c>
      <c r="J3028" s="416" t="s">
        <v>2236</v>
      </c>
      <c r="K3028" s="418" t="s">
        <v>2240</v>
      </c>
      <c r="L3028" s="416" t="s">
        <v>469</v>
      </c>
      <c r="M3028" s="316" t="s">
        <v>2389</v>
      </c>
      <c r="N3028" s="316" t="s">
        <v>1156</v>
      </c>
      <c r="O3028" s="415" t="s">
        <v>2200</v>
      </c>
      <c r="P3028" s="318" t="s">
        <v>1156</v>
      </c>
      <c r="Q3028" s="293" t="s">
        <v>2201</v>
      </c>
      <c r="R3028" s="293">
        <v>2</v>
      </c>
      <c r="S3028" s="517">
        <v>4500</v>
      </c>
      <c r="T3028" s="520" t="e">
        <f>+[1]!Tabla46[[#This Row],[Precio Unitario]]*[1]!Tabla46[[#This Row],[Cantidad de Insumos]]</f>
        <v>#REF!</v>
      </c>
      <c r="U3028" s="414">
        <v>239301</v>
      </c>
      <c r="V3028" s="328" t="s">
        <v>926</v>
      </c>
      <c r="W3028" s="420"/>
    </row>
    <row r="3029" spans="2:23" ht="18.75" hidden="1" customHeight="1" x14ac:dyDescent="0.2">
      <c r="B3029" s="419" t="e">
        <f>IF(Tabla46[[#This Row],[Tipos de Acciones]]="","",CONCATENATE(Tabla46[[#This Row],[POA]],".",Tabla46[[#This Row],[SRS]],".",Tabla46[[#This Row],[AREA]],".",Tabla46[[#This Row],[TIPO]]))</f>
        <v>#REF!</v>
      </c>
      <c r="C3029" s="419" t="e">
        <f>IF(Tabla46[[#This Row],[Tipos de Acciones]]="","",'Formulario PPGR1'!#REF!)</f>
        <v>#REF!</v>
      </c>
      <c r="D3029" s="419" t="e">
        <f>IF(Tabla46[[#This Row],[Tipos de Acciones]]="","",'Formulario PPGR1'!#REF!)</f>
        <v>#REF!</v>
      </c>
      <c r="E3029" s="419" t="e">
        <f>IF(Tabla46[[#This Row],[Tipos de Acciones]]="","",'Formulario PPGR1'!#REF!)</f>
        <v>#REF!</v>
      </c>
      <c r="F3029" s="419" t="e">
        <f>IF(Tabla46[[#This Row],[Tipos de Acciones]]="","",'Formulario PPGR1'!#REF!)</f>
        <v>#REF!</v>
      </c>
      <c r="G3029" s="416" t="s">
        <v>936</v>
      </c>
      <c r="H3029" s="416" t="s">
        <v>2221</v>
      </c>
      <c r="I3029" s="417" t="s">
        <v>2241</v>
      </c>
      <c r="J3029" s="416" t="s">
        <v>2241</v>
      </c>
      <c r="K3029" s="418" t="s">
        <v>2242</v>
      </c>
      <c r="L3029" s="416" t="s">
        <v>469</v>
      </c>
      <c r="M3029" s="316" t="s">
        <v>2389</v>
      </c>
      <c r="N3029" s="316" t="s">
        <v>1156</v>
      </c>
      <c r="O3029" s="415" t="s">
        <v>2200</v>
      </c>
      <c r="P3029" s="318" t="s">
        <v>1156</v>
      </c>
      <c r="Q3029" s="293" t="s">
        <v>2201</v>
      </c>
      <c r="R3029" s="293">
        <v>2</v>
      </c>
      <c r="S3029" s="517">
        <v>980</v>
      </c>
      <c r="T3029" s="520" t="e">
        <f>+[1]!Tabla46[[#This Row],[Precio Unitario]]*[1]!Tabla46[[#This Row],[Cantidad de Insumos]]</f>
        <v>#REF!</v>
      </c>
      <c r="U3029" s="414">
        <v>239301</v>
      </c>
      <c r="V3029" s="328" t="s">
        <v>926</v>
      </c>
      <c r="W3029" s="420"/>
    </row>
    <row r="3030" spans="2:23" ht="18.75" hidden="1" customHeight="1" x14ac:dyDescent="0.2">
      <c r="B3030" s="419" t="e">
        <f>IF(Tabla46[[#This Row],[Tipos de Acciones]]="","",CONCATENATE(Tabla46[[#This Row],[POA]],".",Tabla46[[#This Row],[SRS]],".",Tabla46[[#This Row],[AREA]],".",Tabla46[[#This Row],[TIPO]]))</f>
        <v>#REF!</v>
      </c>
      <c r="C3030" s="419" t="e">
        <f>IF(Tabla46[[#This Row],[Tipos de Acciones]]="","",'Formulario PPGR1'!#REF!)</f>
        <v>#REF!</v>
      </c>
      <c r="D3030" s="419" t="e">
        <f>IF(Tabla46[[#This Row],[Tipos de Acciones]]="","",'Formulario PPGR1'!#REF!)</f>
        <v>#REF!</v>
      </c>
      <c r="E3030" s="419" t="e">
        <f>IF(Tabla46[[#This Row],[Tipos de Acciones]]="","",'Formulario PPGR1'!#REF!)</f>
        <v>#REF!</v>
      </c>
      <c r="F3030" s="419" t="e">
        <f>IF(Tabla46[[#This Row],[Tipos de Acciones]]="","",'Formulario PPGR1'!#REF!)</f>
        <v>#REF!</v>
      </c>
      <c r="G3030" s="416" t="s">
        <v>936</v>
      </c>
      <c r="H3030" s="416" t="s">
        <v>2221</v>
      </c>
      <c r="I3030" s="417" t="s">
        <v>2241</v>
      </c>
      <c r="J3030" s="416" t="s">
        <v>2241</v>
      </c>
      <c r="K3030" s="418" t="s">
        <v>2243</v>
      </c>
      <c r="L3030" s="416" t="s">
        <v>469</v>
      </c>
      <c r="M3030" s="316" t="s">
        <v>2389</v>
      </c>
      <c r="N3030" s="316" t="s">
        <v>1156</v>
      </c>
      <c r="O3030" s="415" t="s">
        <v>2200</v>
      </c>
      <c r="P3030" s="318" t="s">
        <v>1156</v>
      </c>
      <c r="Q3030" s="293" t="s">
        <v>2201</v>
      </c>
      <c r="R3030" s="293">
        <v>2</v>
      </c>
      <c r="S3030" s="517">
        <v>3520</v>
      </c>
      <c r="T3030" s="520" t="e">
        <f>+[1]!Tabla46[[#This Row],[Precio Unitario]]*[1]!Tabla46[[#This Row],[Cantidad de Insumos]]</f>
        <v>#REF!</v>
      </c>
      <c r="U3030" s="414">
        <v>239301</v>
      </c>
      <c r="V3030" s="328" t="s">
        <v>926</v>
      </c>
      <c r="W3030" s="420"/>
    </row>
    <row r="3031" spans="2:23" ht="18.75" hidden="1" customHeight="1" x14ac:dyDescent="0.2">
      <c r="B3031" s="419" t="e">
        <f>IF(Tabla46[[#This Row],[Tipos de Acciones]]="","",CONCATENATE(Tabla46[[#This Row],[POA]],".",Tabla46[[#This Row],[SRS]],".",Tabla46[[#This Row],[AREA]],".",Tabla46[[#This Row],[TIPO]]))</f>
        <v>#REF!</v>
      </c>
      <c r="C3031" s="419" t="e">
        <f>IF(Tabla46[[#This Row],[Tipos de Acciones]]="","",'Formulario PPGR1'!#REF!)</f>
        <v>#REF!</v>
      </c>
      <c r="D3031" s="419" t="e">
        <f>IF(Tabla46[[#This Row],[Tipos de Acciones]]="","",'Formulario PPGR1'!#REF!)</f>
        <v>#REF!</v>
      </c>
      <c r="E3031" s="419" t="e">
        <f>IF(Tabla46[[#This Row],[Tipos de Acciones]]="","",'Formulario PPGR1'!#REF!)</f>
        <v>#REF!</v>
      </c>
      <c r="F3031" s="419" t="e">
        <f>IF(Tabla46[[#This Row],[Tipos de Acciones]]="","",'Formulario PPGR1'!#REF!)</f>
        <v>#REF!</v>
      </c>
      <c r="G3031" s="416" t="s">
        <v>936</v>
      </c>
      <c r="H3031" s="416" t="s">
        <v>2221</v>
      </c>
      <c r="I3031" s="417" t="s">
        <v>2244</v>
      </c>
      <c r="J3031" s="416" t="s">
        <v>2244</v>
      </c>
      <c r="K3031" s="418" t="s">
        <v>2245</v>
      </c>
      <c r="L3031" s="416" t="s">
        <v>469</v>
      </c>
      <c r="M3031" s="316" t="s">
        <v>2389</v>
      </c>
      <c r="N3031" s="316" t="s">
        <v>1156</v>
      </c>
      <c r="O3031" s="415" t="s">
        <v>2200</v>
      </c>
      <c r="P3031" s="318" t="s">
        <v>1156</v>
      </c>
      <c r="Q3031" s="293" t="s">
        <v>2201</v>
      </c>
      <c r="R3031" s="293">
        <v>1</v>
      </c>
      <c r="S3031" s="517">
        <v>14666.65</v>
      </c>
      <c r="T3031" s="520" t="e">
        <f>+[1]!Tabla46[[#This Row],[Precio Unitario]]*[1]!Tabla46[[#This Row],[Cantidad de Insumos]]</f>
        <v>#REF!</v>
      </c>
      <c r="U3031" s="414">
        <v>239601</v>
      </c>
      <c r="V3031" s="328" t="s">
        <v>926</v>
      </c>
      <c r="W3031" s="420"/>
    </row>
    <row r="3032" spans="2:23" ht="18.75" hidden="1" customHeight="1" x14ac:dyDescent="0.2">
      <c r="B3032" s="419" t="e">
        <f>IF(Tabla46[[#This Row],[Tipos de Acciones]]="","",CONCATENATE(Tabla46[[#This Row],[POA]],".",Tabla46[[#This Row],[SRS]],".",Tabla46[[#This Row],[AREA]],".",Tabla46[[#This Row],[TIPO]]))</f>
        <v>#REF!</v>
      </c>
      <c r="C3032" s="419" t="e">
        <f>IF(Tabla46[[#This Row],[Tipos de Acciones]]="","",'Formulario PPGR1'!#REF!)</f>
        <v>#REF!</v>
      </c>
      <c r="D3032" s="419" t="e">
        <f>IF(Tabla46[[#This Row],[Tipos de Acciones]]="","",'Formulario PPGR1'!#REF!)</f>
        <v>#REF!</v>
      </c>
      <c r="E3032" s="419" t="e">
        <f>IF(Tabla46[[#This Row],[Tipos de Acciones]]="","",'Formulario PPGR1'!#REF!)</f>
        <v>#REF!</v>
      </c>
      <c r="F3032" s="419" t="e">
        <f>IF(Tabla46[[#This Row],[Tipos de Acciones]]="","",'Formulario PPGR1'!#REF!)</f>
        <v>#REF!</v>
      </c>
      <c r="G3032" s="416" t="s">
        <v>936</v>
      </c>
      <c r="H3032" s="416" t="s">
        <v>2221</v>
      </c>
      <c r="I3032" s="417" t="s">
        <v>2246</v>
      </c>
      <c r="J3032" s="416" t="s">
        <v>2246</v>
      </c>
      <c r="K3032" s="418" t="s">
        <v>2247</v>
      </c>
      <c r="L3032" s="416" t="s">
        <v>469</v>
      </c>
      <c r="M3032" s="316" t="s">
        <v>2389</v>
      </c>
      <c r="N3032" s="316" t="s">
        <v>1156</v>
      </c>
      <c r="O3032" s="415" t="s">
        <v>2200</v>
      </c>
      <c r="P3032" s="318" t="s">
        <v>1156</v>
      </c>
      <c r="Q3032" s="293" t="s">
        <v>2201</v>
      </c>
      <c r="R3032" s="293">
        <v>1</v>
      </c>
      <c r="S3032" s="517">
        <v>257712</v>
      </c>
      <c r="T3032" s="520" t="e">
        <f>+[1]!Tabla46[[#This Row],[Precio Unitario]]*[1]!Tabla46[[#This Row],[Cantidad de Insumos]]</f>
        <v>#REF!</v>
      </c>
      <c r="U3032" s="414">
        <v>261401</v>
      </c>
      <c r="V3032" s="328" t="s">
        <v>926</v>
      </c>
      <c r="W3032" s="420"/>
    </row>
    <row r="3033" spans="2:23" ht="18.75" hidden="1" customHeight="1" x14ac:dyDescent="0.2">
      <c r="B3033" s="419" t="e">
        <f>IF(Tabla46[[#This Row],[Tipos de Acciones]]="","",CONCATENATE(Tabla46[[#This Row],[POA]],".",Tabla46[[#This Row],[SRS]],".",Tabla46[[#This Row],[AREA]],".",Tabla46[[#This Row],[TIPO]]))</f>
        <v>#REF!</v>
      </c>
      <c r="C3033" s="419" t="e">
        <f>IF(Tabla46[[#This Row],[Tipos de Acciones]]="","",'Formulario PPGR1'!#REF!)</f>
        <v>#REF!</v>
      </c>
      <c r="D3033" s="419" t="e">
        <f>IF(Tabla46[[#This Row],[Tipos de Acciones]]="","",'Formulario PPGR1'!#REF!)</f>
        <v>#REF!</v>
      </c>
      <c r="E3033" s="419" t="e">
        <f>IF(Tabla46[[#This Row],[Tipos de Acciones]]="","",'Formulario PPGR1'!#REF!)</f>
        <v>#REF!</v>
      </c>
      <c r="F3033" s="419" t="e">
        <f>IF(Tabla46[[#This Row],[Tipos de Acciones]]="","",'Formulario PPGR1'!#REF!)</f>
        <v>#REF!</v>
      </c>
      <c r="G3033" s="416" t="s">
        <v>936</v>
      </c>
      <c r="H3033" s="416" t="s">
        <v>2209</v>
      </c>
      <c r="I3033" s="417" t="s">
        <v>2200</v>
      </c>
      <c r="J3033" s="416" t="s">
        <v>2248</v>
      </c>
      <c r="K3033" s="418" t="s">
        <v>2248</v>
      </c>
      <c r="L3033" s="416" t="s">
        <v>469</v>
      </c>
      <c r="M3033" s="316" t="s">
        <v>2389</v>
      </c>
      <c r="N3033" s="316" t="s">
        <v>1156</v>
      </c>
      <c r="O3033" s="415" t="s">
        <v>2200</v>
      </c>
      <c r="P3033" s="318" t="s">
        <v>1156</v>
      </c>
      <c r="Q3033" s="293" t="s">
        <v>2201</v>
      </c>
      <c r="R3033" s="293">
        <v>1</v>
      </c>
      <c r="S3033" s="517">
        <v>30000</v>
      </c>
      <c r="T3033" s="520" t="e">
        <f>+[1]!Tabla46[[#This Row],[Precio Unitario]]*[1]!Tabla46[[#This Row],[Cantidad de Insumos]]</f>
        <v>#REF!</v>
      </c>
      <c r="U3033" s="414">
        <v>265801</v>
      </c>
      <c r="V3033" s="328" t="s">
        <v>926</v>
      </c>
      <c r="W3033" s="420"/>
    </row>
    <row r="3034" spans="2:23" ht="18.75" hidden="1" customHeight="1" x14ac:dyDescent="0.2">
      <c r="B3034" s="419" t="e">
        <f>IF(Tabla46[[#This Row],[Tipos de Acciones]]="","",CONCATENATE(Tabla46[[#This Row],[POA]],".",Tabla46[[#This Row],[SRS]],".",Tabla46[[#This Row],[AREA]],".",Tabla46[[#This Row],[TIPO]]))</f>
        <v>#REF!</v>
      </c>
      <c r="C3034" s="419" t="e">
        <f>IF(Tabla46[[#This Row],[Tipos de Acciones]]="","",'Formulario PPGR1'!#REF!)</f>
        <v>#REF!</v>
      </c>
      <c r="D3034" s="419" t="e">
        <f>IF(Tabla46[[#This Row],[Tipos de Acciones]]="","",'Formulario PPGR1'!#REF!)</f>
        <v>#REF!</v>
      </c>
      <c r="E3034" s="419" t="e">
        <f>IF(Tabla46[[#This Row],[Tipos de Acciones]]="","",'Formulario PPGR1'!#REF!)</f>
        <v>#REF!</v>
      </c>
      <c r="F3034" s="419" t="e">
        <f>IF(Tabla46[[#This Row],[Tipos de Acciones]]="","",'Formulario PPGR1'!#REF!)</f>
        <v>#REF!</v>
      </c>
      <c r="G3034" s="416" t="s">
        <v>934</v>
      </c>
      <c r="H3034" s="416" t="s">
        <v>2209</v>
      </c>
      <c r="I3034" s="417" t="s">
        <v>2200</v>
      </c>
      <c r="J3034" s="416" t="s">
        <v>2248</v>
      </c>
      <c r="K3034" s="418" t="s">
        <v>2248</v>
      </c>
      <c r="L3034" s="416" t="s">
        <v>469</v>
      </c>
      <c r="M3034" s="316" t="s">
        <v>2389</v>
      </c>
      <c r="N3034" s="316" t="s">
        <v>1156</v>
      </c>
      <c r="O3034" s="415" t="s">
        <v>2200</v>
      </c>
      <c r="P3034" s="318" t="s">
        <v>1156</v>
      </c>
      <c r="Q3034" s="293" t="s">
        <v>2201</v>
      </c>
      <c r="R3034" s="293">
        <v>3</v>
      </c>
      <c r="S3034" s="517">
        <v>5000</v>
      </c>
      <c r="T3034" s="520" t="e">
        <f>+[1]!Tabla46[[#This Row],[Precio Unitario]]*[1]!Tabla46[[#This Row],[Cantidad de Insumos]]</f>
        <v>#REF!</v>
      </c>
      <c r="U3034" s="414">
        <v>265801</v>
      </c>
      <c r="V3034" s="328" t="s">
        <v>926</v>
      </c>
      <c r="W3034" s="420"/>
    </row>
    <row r="3035" spans="2:23" ht="18.75" hidden="1" customHeight="1" x14ac:dyDescent="0.2">
      <c r="B3035" s="419" t="e">
        <f>IF(Tabla46[[#This Row],[Tipos de Acciones]]="","",CONCATENATE(Tabla46[[#This Row],[POA]],".",Tabla46[[#This Row],[SRS]],".",Tabla46[[#This Row],[AREA]],".",Tabla46[[#This Row],[TIPO]]))</f>
        <v>#REF!</v>
      </c>
      <c r="C3035" s="419" t="e">
        <f>IF(Tabla46[[#This Row],[Tipos de Acciones]]="","",'Formulario PPGR1'!#REF!)</f>
        <v>#REF!</v>
      </c>
      <c r="D3035" s="419" t="e">
        <f>IF(Tabla46[[#This Row],[Tipos de Acciones]]="","",'Formulario PPGR1'!#REF!)</f>
        <v>#REF!</v>
      </c>
      <c r="E3035" s="419" t="e">
        <f>IF(Tabla46[[#This Row],[Tipos de Acciones]]="","",'Formulario PPGR1'!#REF!)</f>
        <v>#REF!</v>
      </c>
      <c r="F3035" s="419" t="e">
        <f>IF(Tabla46[[#This Row],[Tipos de Acciones]]="","",'Formulario PPGR1'!#REF!)</f>
        <v>#REF!</v>
      </c>
      <c r="G3035" s="416" t="s">
        <v>936</v>
      </c>
      <c r="H3035" s="416" t="s">
        <v>2221</v>
      </c>
      <c r="I3035" s="417" t="s">
        <v>2233</v>
      </c>
      <c r="J3035" s="416" t="s">
        <v>2234</v>
      </c>
      <c r="K3035" s="418" t="s">
        <v>2235</v>
      </c>
      <c r="L3035" s="416" t="s">
        <v>469</v>
      </c>
      <c r="M3035" s="316" t="s">
        <v>2389</v>
      </c>
      <c r="N3035" s="316" t="s">
        <v>1156</v>
      </c>
      <c r="O3035" s="415" t="s">
        <v>2200</v>
      </c>
      <c r="P3035" s="318" t="s">
        <v>1156</v>
      </c>
      <c r="Q3035" s="293" t="s">
        <v>2201</v>
      </c>
      <c r="R3035" s="293">
        <v>1</v>
      </c>
      <c r="S3035" s="517">
        <v>8270</v>
      </c>
      <c r="T3035" s="520" t="e">
        <f>+[1]!Tabla46[[#This Row],[Precio Unitario]]*[1]!Tabla46[[#This Row],[Cantidad de Insumos]]</f>
        <v>#REF!</v>
      </c>
      <c r="U3035" s="414">
        <v>239301</v>
      </c>
      <c r="V3035" s="328" t="s">
        <v>926</v>
      </c>
      <c r="W3035" s="420"/>
    </row>
    <row r="3036" spans="2:23" ht="18.75" hidden="1" customHeight="1" x14ac:dyDescent="0.2">
      <c r="B3036" s="419" t="e">
        <f>IF(Tabla46[[#This Row],[Tipos de Acciones]]="","",CONCATENATE(Tabla46[[#This Row],[POA]],".",Tabla46[[#This Row],[SRS]],".",Tabla46[[#This Row],[AREA]],".",Tabla46[[#This Row],[TIPO]]))</f>
        <v>#REF!</v>
      </c>
      <c r="C3036" s="419" t="e">
        <f>IF(Tabla46[[#This Row],[Tipos de Acciones]]="","",'Formulario PPGR1'!#REF!)</f>
        <v>#REF!</v>
      </c>
      <c r="D3036" s="419" t="e">
        <f>IF(Tabla46[[#This Row],[Tipos de Acciones]]="","",'Formulario PPGR1'!#REF!)</f>
        <v>#REF!</v>
      </c>
      <c r="E3036" s="419" t="e">
        <f>IF(Tabla46[[#This Row],[Tipos de Acciones]]="","",'Formulario PPGR1'!#REF!)</f>
        <v>#REF!</v>
      </c>
      <c r="F3036" s="419" t="e">
        <f>IF(Tabla46[[#This Row],[Tipos de Acciones]]="","",'Formulario PPGR1'!#REF!)</f>
        <v>#REF!</v>
      </c>
      <c r="G3036" s="416" t="s">
        <v>936</v>
      </c>
      <c r="H3036" s="416" t="s">
        <v>2221</v>
      </c>
      <c r="I3036" s="417" t="s">
        <v>2233</v>
      </c>
      <c r="J3036" s="416" t="s">
        <v>2234</v>
      </c>
      <c r="K3036" s="418" t="s">
        <v>2251</v>
      </c>
      <c r="L3036" s="416" t="s">
        <v>469</v>
      </c>
      <c r="M3036" s="316" t="s">
        <v>2389</v>
      </c>
      <c r="N3036" s="316" t="s">
        <v>1156</v>
      </c>
      <c r="O3036" s="415" t="s">
        <v>2200</v>
      </c>
      <c r="P3036" s="318" t="s">
        <v>1156</v>
      </c>
      <c r="Q3036" s="293" t="s">
        <v>2201</v>
      </c>
      <c r="R3036" s="293">
        <v>1</v>
      </c>
      <c r="S3036" s="517">
        <v>8270</v>
      </c>
      <c r="T3036" s="520" t="e">
        <f>+[1]!Tabla46[[#This Row],[Precio Unitario]]*[1]!Tabla46[[#This Row],[Cantidad de Insumos]]</f>
        <v>#REF!</v>
      </c>
      <c r="U3036" s="414">
        <v>239301</v>
      </c>
      <c r="V3036" s="328" t="s">
        <v>926</v>
      </c>
      <c r="W3036" s="420"/>
    </row>
    <row r="3037" spans="2:23" ht="18.75" hidden="1" customHeight="1" x14ac:dyDescent="0.2">
      <c r="B3037" s="419" t="e">
        <f>IF(Tabla46[[#This Row],[Tipos de Acciones]]="","",CONCATENATE(Tabla46[[#This Row],[POA]],".",Tabla46[[#This Row],[SRS]],".",Tabla46[[#This Row],[AREA]],".",Tabla46[[#This Row],[TIPO]]))</f>
        <v>#REF!</v>
      </c>
      <c r="C3037" s="419" t="e">
        <f>IF(Tabla46[[#This Row],[Tipos de Acciones]]="","",'Formulario PPGR1'!#REF!)</f>
        <v>#REF!</v>
      </c>
      <c r="D3037" s="419" t="e">
        <f>IF(Tabla46[[#This Row],[Tipos de Acciones]]="","",'Formulario PPGR1'!#REF!)</f>
        <v>#REF!</v>
      </c>
      <c r="E3037" s="419" t="e">
        <f>IF(Tabla46[[#This Row],[Tipos de Acciones]]="","",'Formulario PPGR1'!#REF!)</f>
        <v>#REF!</v>
      </c>
      <c r="F3037" s="419" t="e">
        <f>IF(Tabla46[[#This Row],[Tipos de Acciones]]="","",'Formulario PPGR1'!#REF!)</f>
        <v>#REF!</v>
      </c>
      <c r="G3037" s="416" t="s">
        <v>936</v>
      </c>
      <c r="H3037" s="416" t="s">
        <v>2206</v>
      </c>
      <c r="I3037" s="417" t="s">
        <v>2212</v>
      </c>
      <c r="J3037" s="416" t="s">
        <v>2212</v>
      </c>
      <c r="K3037" s="418" t="s">
        <v>2213</v>
      </c>
      <c r="L3037" s="416" t="s">
        <v>469</v>
      </c>
      <c r="M3037" s="316" t="s">
        <v>2389</v>
      </c>
      <c r="N3037" s="316" t="s">
        <v>1156</v>
      </c>
      <c r="O3037" s="415" t="s">
        <v>2200</v>
      </c>
      <c r="P3037" s="318" t="s">
        <v>1156</v>
      </c>
      <c r="Q3037" s="293" t="s">
        <v>2201</v>
      </c>
      <c r="R3037" s="293">
        <v>1</v>
      </c>
      <c r="S3037" s="517">
        <v>56050</v>
      </c>
      <c r="T3037" s="520" t="e">
        <f>+[1]!Tabla46[[#This Row],[Precio Unitario]]*[1]!Tabla46[[#This Row],[Cantidad de Insumos]]</f>
        <v>#REF!</v>
      </c>
      <c r="U3037" s="414">
        <v>261301</v>
      </c>
      <c r="V3037" s="328" t="s">
        <v>926</v>
      </c>
      <c r="W3037" s="420"/>
    </row>
    <row r="3038" spans="2:23" ht="18.75" hidden="1" customHeight="1" x14ac:dyDescent="0.2">
      <c r="B3038" s="419" t="e">
        <f>IF(Tabla46[[#This Row],[Tipos de Acciones]]="","",CONCATENATE(Tabla46[[#This Row],[POA]],".",Tabla46[[#This Row],[SRS]],".",Tabla46[[#This Row],[AREA]],".",Tabla46[[#This Row],[TIPO]]))</f>
        <v>#REF!</v>
      </c>
      <c r="C3038" s="419" t="e">
        <f>IF(Tabla46[[#This Row],[Tipos de Acciones]]="","",'Formulario PPGR1'!#REF!)</f>
        <v>#REF!</v>
      </c>
      <c r="D3038" s="419" t="e">
        <f>IF(Tabla46[[#This Row],[Tipos de Acciones]]="","",'Formulario PPGR1'!#REF!)</f>
        <v>#REF!</v>
      </c>
      <c r="E3038" s="419" t="e">
        <f>IF(Tabla46[[#This Row],[Tipos de Acciones]]="","",'Formulario PPGR1'!#REF!)</f>
        <v>#REF!</v>
      </c>
      <c r="F3038" s="419" t="e">
        <f>IF(Tabla46[[#This Row],[Tipos de Acciones]]="","",'Formulario PPGR1'!#REF!)</f>
        <v>#REF!</v>
      </c>
      <c r="G3038" s="416" t="s">
        <v>934</v>
      </c>
      <c r="H3038" s="416" t="s">
        <v>2206</v>
      </c>
      <c r="I3038" s="417" t="s">
        <v>2212</v>
      </c>
      <c r="J3038" s="416" t="s">
        <v>2212</v>
      </c>
      <c r="K3038" s="418" t="s">
        <v>2213</v>
      </c>
      <c r="L3038" s="416" t="s">
        <v>469</v>
      </c>
      <c r="M3038" s="316" t="s">
        <v>2389</v>
      </c>
      <c r="N3038" s="316" t="s">
        <v>1156</v>
      </c>
      <c r="O3038" s="415" t="s">
        <v>2200</v>
      </c>
      <c r="P3038" s="318" t="s">
        <v>1156</v>
      </c>
      <c r="Q3038" s="293" t="s">
        <v>2201</v>
      </c>
      <c r="R3038" s="293">
        <v>3</v>
      </c>
      <c r="S3038" s="517">
        <v>56050</v>
      </c>
      <c r="T3038" s="520" t="e">
        <f>+[1]!Tabla46[[#This Row],[Precio Unitario]]*[1]!Tabla46[[#This Row],[Cantidad de Insumos]]</f>
        <v>#REF!</v>
      </c>
      <c r="U3038" s="414">
        <v>261301</v>
      </c>
      <c r="V3038" s="328" t="s">
        <v>926</v>
      </c>
      <c r="W3038" s="420"/>
    </row>
    <row r="3039" spans="2:23" ht="18.75" hidden="1" customHeight="1" x14ac:dyDescent="0.2">
      <c r="B3039" s="419" t="e">
        <f>IF(Tabla46[[#This Row],[Tipos de Acciones]]="","",CONCATENATE(Tabla46[[#This Row],[POA]],".",Tabla46[[#This Row],[SRS]],".",Tabla46[[#This Row],[AREA]],".",Tabla46[[#This Row],[TIPO]]))</f>
        <v>#REF!</v>
      </c>
      <c r="C3039" s="419" t="e">
        <f>IF(Tabla46[[#This Row],[Tipos de Acciones]]="","",'Formulario PPGR1'!#REF!)</f>
        <v>#REF!</v>
      </c>
      <c r="D3039" s="419" t="e">
        <f>IF(Tabla46[[#This Row],[Tipos de Acciones]]="","",'Formulario PPGR1'!#REF!)</f>
        <v>#REF!</v>
      </c>
      <c r="E3039" s="419" t="e">
        <f>IF(Tabla46[[#This Row],[Tipos de Acciones]]="","",'Formulario PPGR1'!#REF!)</f>
        <v>#REF!</v>
      </c>
      <c r="F3039" s="419" t="e">
        <f>IF(Tabla46[[#This Row],[Tipos de Acciones]]="","",'Formulario PPGR1'!#REF!)</f>
        <v>#REF!</v>
      </c>
      <c r="G3039" s="416" t="s">
        <v>936</v>
      </c>
      <c r="H3039" s="416" t="s">
        <v>2215</v>
      </c>
      <c r="I3039" s="417" t="s">
        <v>2216</v>
      </c>
      <c r="J3039" s="416" t="s">
        <v>2216</v>
      </c>
      <c r="K3039" s="418" t="s">
        <v>2217</v>
      </c>
      <c r="L3039" s="416" t="s">
        <v>469</v>
      </c>
      <c r="M3039" s="316" t="s">
        <v>2389</v>
      </c>
      <c r="N3039" s="316" t="s">
        <v>1156</v>
      </c>
      <c r="O3039" s="415" t="s">
        <v>2200</v>
      </c>
      <c r="P3039" s="318" t="s">
        <v>1156</v>
      </c>
      <c r="Q3039" s="293" t="s">
        <v>2201</v>
      </c>
      <c r="R3039" s="293">
        <v>1</v>
      </c>
      <c r="S3039" s="517">
        <v>15000</v>
      </c>
      <c r="T3039" s="520" t="e">
        <f>+[1]!Tabla46[[#This Row],[Precio Unitario]]*[1]!Tabla46[[#This Row],[Cantidad de Insumos]]</f>
        <v>#REF!</v>
      </c>
      <c r="U3039" s="414">
        <v>239601</v>
      </c>
      <c r="V3039" s="328" t="s">
        <v>926</v>
      </c>
      <c r="W3039" s="420"/>
    </row>
    <row r="3040" spans="2:23" ht="18.75" hidden="1" customHeight="1" x14ac:dyDescent="0.2">
      <c r="B3040" s="419" t="e">
        <f>IF(Tabla46[[#This Row],[Tipos de Acciones]]="","",CONCATENATE(Tabla46[[#This Row],[POA]],".",Tabla46[[#This Row],[SRS]],".",Tabla46[[#This Row],[AREA]],".",Tabla46[[#This Row],[TIPO]]))</f>
        <v>#REF!</v>
      </c>
      <c r="C3040" s="419" t="e">
        <f>IF(Tabla46[[#This Row],[Tipos de Acciones]]="","",'Formulario PPGR1'!#REF!)</f>
        <v>#REF!</v>
      </c>
      <c r="D3040" s="419" t="e">
        <f>IF(Tabla46[[#This Row],[Tipos de Acciones]]="","",'Formulario PPGR1'!#REF!)</f>
        <v>#REF!</v>
      </c>
      <c r="E3040" s="419" t="e">
        <f>IF(Tabla46[[#This Row],[Tipos de Acciones]]="","",'Formulario PPGR1'!#REF!)</f>
        <v>#REF!</v>
      </c>
      <c r="F3040" s="419" t="e">
        <f>IF(Tabla46[[#This Row],[Tipos de Acciones]]="","",'Formulario PPGR1'!#REF!)</f>
        <v>#REF!</v>
      </c>
      <c r="G3040" s="416" t="s">
        <v>936</v>
      </c>
      <c r="H3040" s="416" t="s">
        <v>2218</v>
      </c>
      <c r="I3040" s="417" t="s">
        <v>2219</v>
      </c>
      <c r="J3040" s="416" t="s">
        <v>2219</v>
      </c>
      <c r="K3040" s="418" t="s">
        <v>2220</v>
      </c>
      <c r="L3040" s="416" t="s">
        <v>469</v>
      </c>
      <c r="M3040" s="316" t="s">
        <v>2389</v>
      </c>
      <c r="N3040" s="316" t="s">
        <v>1156</v>
      </c>
      <c r="O3040" s="415" t="s">
        <v>2200</v>
      </c>
      <c r="P3040" s="318" t="s">
        <v>1156</v>
      </c>
      <c r="Q3040" s="293" t="s">
        <v>2201</v>
      </c>
      <c r="R3040" s="293">
        <v>2</v>
      </c>
      <c r="S3040" s="517">
        <v>8600</v>
      </c>
      <c r="T3040" s="520" t="e">
        <f>+[1]!Tabla46[[#This Row],[Precio Unitario]]*[1]!Tabla46[[#This Row],[Cantidad de Insumos]]</f>
        <v>#REF!</v>
      </c>
      <c r="U3040" s="414">
        <v>239601</v>
      </c>
      <c r="V3040" s="328" t="s">
        <v>926</v>
      </c>
      <c r="W3040" s="420"/>
    </row>
    <row r="3041" spans="2:23" ht="18.75" hidden="1" customHeight="1" x14ac:dyDescent="0.2">
      <c r="B3041" s="419" t="e">
        <f>IF(Tabla46[[#This Row],[Tipos de Acciones]]="","",CONCATENATE(Tabla46[[#This Row],[POA]],".",Tabla46[[#This Row],[SRS]],".",Tabla46[[#This Row],[AREA]],".",Tabla46[[#This Row],[TIPO]]))</f>
        <v>#REF!</v>
      </c>
      <c r="C3041" s="419" t="e">
        <f>IF(Tabla46[[#This Row],[Tipos de Acciones]]="","",'Formulario PPGR1'!#REF!)</f>
        <v>#REF!</v>
      </c>
      <c r="D3041" s="419" t="e">
        <f>IF(Tabla46[[#This Row],[Tipos de Acciones]]="","",'Formulario PPGR1'!#REF!)</f>
        <v>#REF!</v>
      </c>
      <c r="E3041" s="419" t="e">
        <f>IF(Tabla46[[#This Row],[Tipos de Acciones]]="","",'Formulario PPGR1'!#REF!)</f>
        <v>#REF!</v>
      </c>
      <c r="F3041" s="419" t="e">
        <f>IF(Tabla46[[#This Row],[Tipos de Acciones]]="","",'Formulario PPGR1'!#REF!)</f>
        <v>#REF!</v>
      </c>
      <c r="G3041" s="416" t="s">
        <v>936</v>
      </c>
      <c r="H3041" s="416" t="s">
        <v>2221</v>
      </c>
      <c r="I3041" s="417" t="s">
        <v>2222</v>
      </c>
      <c r="J3041" s="416" t="s">
        <v>2222</v>
      </c>
      <c r="K3041" s="418" t="s">
        <v>2223</v>
      </c>
      <c r="L3041" s="416" t="s">
        <v>469</v>
      </c>
      <c r="M3041" s="316" t="s">
        <v>2389</v>
      </c>
      <c r="N3041" s="316" t="s">
        <v>1156</v>
      </c>
      <c r="O3041" s="415" t="s">
        <v>2200</v>
      </c>
      <c r="P3041" s="318" t="s">
        <v>1156</v>
      </c>
      <c r="Q3041" s="293" t="s">
        <v>2201</v>
      </c>
      <c r="R3041" s="293">
        <v>2</v>
      </c>
      <c r="S3041" s="517">
        <v>43660</v>
      </c>
      <c r="T3041" s="520" t="e">
        <f>+[1]!Tabla46[[#This Row],[Precio Unitario]]*[1]!Tabla46[[#This Row],[Cantidad de Insumos]]</f>
        <v>#REF!</v>
      </c>
      <c r="U3041" s="414">
        <v>261901</v>
      </c>
      <c r="V3041" s="328" t="s">
        <v>926</v>
      </c>
      <c r="W3041" s="420"/>
    </row>
    <row r="3042" spans="2:23" ht="18.75" hidden="1" customHeight="1" x14ac:dyDescent="0.2">
      <c r="B3042" s="419" t="e">
        <f>IF(Tabla46[[#This Row],[Tipos de Acciones]]="","",CONCATENATE(Tabla46[[#This Row],[POA]],".",Tabla46[[#This Row],[SRS]],".",Tabla46[[#This Row],[AREA]],".",Tabla46[[#This Row],[TIPO]]))</f>
        <v>#REF!</v>
      </c>
      <c r="C3042" s="419" t="e">
        <f>IF(Tabla46[[#This Row],[Tipos de Acciones]]="","",'Formulario PPGR1'!#REF!)</f>
        <v>#REF!</v>
      </c>
      <c r="D3042" s="419" t="e">
        <f>IF(Tabla46[[#This Row],[Tipos de Acciones]]="","",'Formulario PPGR1'!#REF!)</f>
        <v>#REF!</v>
      </c>
      <c r="E3042" s="419" t="e">
        <f>IF(Tabla46[[#This Row],[Tipos de Acciones]]="","",'Formulario PPGR1'!#REF!)</f>
        <v>#REF!</v>
      </c>
      <c r="F3042" s="419" t="e">
        <f>IF(Tabla46[[#This Row],[Tipos de Acciones]]="","",'Formulario PPGR1'!#REF!)</f>
        <v>#REF!</v>
      </c>
      <c r="G3042" s="416" t="s">
        <v>936</v>
      </c>
      <c r="H3042" s="416" t="s">
        <v>2221</v>
      </c>
      <c r="I3042" s="417" t="s">
        <v>2236</v>
      </c>
      <c r="J3042" s="416" t="s">
        <v>2236</v>
      </c>
      <c r="K3042" s="418" t="s">
        <v>2237</v>
      </c>
      <c r="L3042" s="416" t="s">
        <v>469</v>
      </c>
      <c r="M3042" s="316" t="s">
        <v>2389</v>
      </c>
      <c r="N3042" s="316" t="s">
        <v>1156</v>
      </c>
      <c r="O3042" s="415" t="s">
        <v>2200</v>
      </c>
      <c r="P3042" s="318" t="s">
        <v>1156</v>
      </c>
      <c r="Q3042" s="293" t="s">
        <v>2201</v>
      </c>
      <c r="R3042" s="293">
        <v>2</v>
      </c>
      <c r="S3042" s="517">
        <v>15733.33</v>
      </c>
      <c r="T3042" s="520" t="e">
        <f>+[1]!Tabla46[[#This Row],[Precio Unitario]]*[1]!Tabla46[[#This Row],[Cantidad de Insumos]]</f>
        <v>#REF!</v>
      </c>
      <c r="U3042" s="414">
        <v>239301</v>
      </c>
      <c r="V3042" s="328" t="s">
        <v>926</v>
      </c>
      <c r="W3042" s="420"/>
    </row>
    <row r="3043" spans="2:23" ht="18.75" hidden="1" customHeight="1" x14ac:dyDescent="0.2">
      <c r="B3043" s="419" t="e">
        <f>IF(Tabla46[[#This Row],[Tipos de Acciones]]="","",CONCATENATE(Tabla46[[#This Row],[POA]],".",Tabla46[[#This Row],[SRS]],".",Tabla46[[#This Row],[AREA]],".",Tabla46[[#This Row],[TIPO]]))</f>
        <v>#REF!</v>
      </c>
      <c r="C3043" s="419" t="e">
        <f>IF(Tabla46[[#This Row],[Tipos de Acciones]]="","",'Formulario PPGR1'!#REF!)</f>
        <v>#REF!</v>
      </c>
      <c r="D3043" s="419" t="e">
        <f>IF(Tabla46[[#This Row],[Tipos de Acciones]]="","",'Formulario PPGR1'!#REF!)</f>
        <v>#REF!</v>
      </c>
      <c r="E3043" s="419" t="e">
        <f>IF(Tabla46[[#This Row],[Tipos de Acciones]]="","",'Formulario PPGR1'!#REF!)</f>
        <v>#REF!</v>
      </c>
      <c r="F3043" s="419" t="e">
        <f>IF(Tabla46[[#This Row],[Tipos de Acciones]]="","",'Formulario PPGR1'!#REF!)</f>
        <v>#REF!</v>
      </c>
      <c r="G3043" s="416" t="s">
        <v>936</v>
      </c>
      <c r="H3043" s="416" t="s">
        <v>2221</v>
      </c>
      <c r="I3043" s="417" t="s">
        <v>2236</v>
      </c>
      <c r="J3043" s="416" t="s">
        <v>2236</v>
      </c>
      <c r="K3043" s="418" t="s">
        <v>2238</v>
      </c>
      <c r="L3043" s="416" t="s">
        <v>469</v>
      </c>
      <c r="M3043" s="316" t="s">
        <v>2389</v>
      </c>
      <c r="N3043" s="316" t="s">
        <v>1156</v>
      </c>
      <c r="O3043" s="415" t="s">
        <v>2200</v>
      </c>
      <c r="P3043" s="318" t="s">
        <v>1156</v>
      </c>
      <c r="Q3043" s="293" t="s">
        <v>2201</v>
      </c>
      <c r="R3043" s="293">
        <v>2</v>
      </c>
      <c r="S3043" s="517">
        <v>4500</v>
      </c>
      <c r="T3043" s="520" t="e">
        <f>+[1]!Tabla46[[#This Row],[Precio Unitario]]*[1]!Tabla46[[#This Row],[Cantidad de Insumos]]</f>
        <v>#REF!</v>
      </c>
      <c r="U3043" s="414">
        <v>239301</v>
      </c>
      <c r="V3043" s="328" t="s">
        <v>926</v>
      </c>
      <c r="W3043" s="420"/>
    </row>
    <row r="3044" spans="2:23" ht="18.75" hidden="1" customHeight="1" x14ac:dyDescent="0.2">
      <c r="B3044" s="419" t="e">
        <f>IF(Tabla46[[#This Row],[Tipos de Acciones]]="","",CONCATENATE(Tabla46[[#This Row],[POA]],".",Tabla46[[#This Row],[SRS]],".",Tabla46[[#This Row],[AREA]],".",Tabla46[[#This Row],[TIPO]]))</f>
        <v>#REF!</v>
      </c>
      <c r="C3044" s="419" t="e">
        <f>IF(Tabla46[[#This Row],[Tipos de Acciones]]="","",'Formulario PPGR1'!#REF!)</f>
        <v>#REF!</v>
      </c>
      <c r="D3044" s="419" t="e">
        <f>IF(Tabla46[[#This Row],[Tipos de Acciones]]="","",'Formulario PPGR1'!#REF!)</f>
        <v>#REF!</v>
      </c>
      <c r="E3044" s="419" t="e">
        <f>IF(Tabla46[[#This Row],[Tipos de Acciones]]="","",'Formulario PPGR1'!#REF!)</f>
        <v>#REF!</v>
      </c>
      <c r="F3044" s="419" t="e">
        <f>IF(Tabla46[[#This Row],[Tipos de Acciones]]="","",'Formulario PPGR1'!#REF!)</f>
        <v>#REF!</v>
      </c>
      <c r="G3044" s="416" t="s">
        <v>936</v>
      </c>
      <c r="H3044" s="416" t="s">
        <v>2221</v>
      </c>
      <c r="I3044" s="417" t="s">
        <v>2236</v>
      </c>
      <c r="J3044" s="416" t="s">
        <v>2236</v>
      </c>
      <c r="K3044" s="418" t="s">
        <v>2239</v>
      </c>
      <c r="L3044" s="416" t="s">
        <v>469</v>
      </c>
      <c r="M3044" s="316" t="s">
        <v>2389</v>
      </c>
      <c r="N3044" s="316" t="s">
        <v>1156</v>
      </c>
      <c r="O3044" s="415" t="s">
        <v>2200</v>
      </c>
      <c r="P3044" s="318" t="s">
        <v>1156</v>
      </c>
      <c r="Q3044" s="293" t="s">
        <v>2201</v>
      </c>
      <c r="R3044" s="293">
        <v>2</v>
      </c>
      <c r="S3044" s="517">
        <v>15733.33</v>
      </c>
      <c r="T3044" s="520" t="e">
        <f>+[1]!Tabla46[[#This Row],[Precio Unitario]]*[1]!Tabla46[[#This Row],[Cantidad de Insumos]]</f>
        <v>#REF!</v>
      </c>
      <c r="U3044" s="414">
        <v>239301</v>
      </c>
      <c r="V3044" s="328" t="s">
        <v>926</v>
      </c>
      <c r="W3044" s="420"/>
    </row>
    <row r="3045" spans="2:23" ht="18.75" hidden="1" customHeight="1" x14ac:dyDescent="0.2">
      <c r="B3045" s="419" t="e">
        <f>IF(Tabla46[[#This Row],[Tipos de Acciones]]="","",CONCATENATE(Tabla46[[#This Row],[POA]],".",Tabla46[[#This Row],[SRS]],".",Tabla46[[#This Row],[AREA]],".",Tabla46[[#This Row],[TIPO]]))</f>
        <v>#REF!</v>
      </c>
      <c r="C3045" s="419" t="e">
        <f>IF(Tabla46[[#This Row],[Tipos de Acciones]]="","",'Formulario PPGR1'!#REF!)</f>
        <v>#REF!</v>
      </c>
      <c r="D3045" s="419" t="e">
        <f>IF(Tabla46[[#This Row],[Tipos de Acciones]]="","",'Formulario PPGR1'!#REF!)</f>
        <v>#REF!</v>
      </c>
      <c r="E3045" s="419" t="e">
        <f>IF(Tabla46[[#This Row],[Tipos de Acciones]]="","",'Formulario PPGR1'!#REF!)</f>
        <v>#REF!</v>
      </c>
      <c r="F3045" s="419" t="e">
        <f>IF(Tabla46[[#This Row],[Tipos de Acciones]]="","",'Formulario PPGR1'!#REF!)</f>
        <v>#REF!</v>
      </c>
      <c r="G3045" s="416" t="s">
        <v>936</v>
      </c>
      <c r="H3045" s="416" t="s">
        <v>2221</v>
      </c>
      <c r="I3045" s="417" t="s">
        <v>2224</v>
      </c>
      <c r="J3045" s="416" t="s">
        <v>2224</v>
      </c>
      <c r="K3045" s="418" t="s">
        <v>2225</v>
      </c>
      <c r="L3045" s="416" t="s">
        <v>469</v>
      </c>
      <c r="M3045" s="316" t="s">
        <v>2389</v>
      </c>
      <c r="N3045" s="316" t="s">
        <v>1156</v>
      </c>
      <c r="O3045" s="415" t="s">
        <v>2200</v>
      </c>
      <c r="P3045" s="318" t="s">
        <v>1156</v>
      </c>
      <c r="Q3045" s="293" t="s">
        <v>2201</v>
      </c>
      <c r="R3045" s="293">
        <v>1</v>
      </c>
      <c r="S3045" s="517">
        <v>44333.33</v>
      </c>
      <c r="T3045" s="520" t="e">
        <f>+[1]!Tabla46[[#This Row],[Precio Unitario]]*[1]!Tabla46[[#This Row],[Cantidad de Insumos]]</f>
        <v>#REF!</v>
      </c>
      <c r="U3045" s="414">
        <v>239301</v>
      </c>
      <c r="V3045" s="328" t="s">
        <v>926</v>
      </c>
      <c r="W3045" s="420"/>
    </row>
    <row r="3046" spans="2:23" ht="18.75" hidden="1" customHeight="1" x14ac:dyDescent="0.2">
      <c r="B3046" s="419" t="e">
        <f>IF(Tabla46[[#This Row],[Tipos de Acciones]]="","",CONCATENATE(Tabla46[[#This Row],[POA]],".",Tabla46[[#This Row],[SRS]],".",Tabla46[[#This Row],[AREA]],".",Tabla46[[#This Row],[TIPO]]))</f>
        <v>#REF!</v>
      </c>
      <c r="C3046" s="419" t="e">
        <f>IF(Tabla46[[#This Row],[Tipos de Acciones]]="","",'Formulario PPGR1'!#REF!)</f>
        <v>#REF!</v>
      </c>
      <c r="D3046" s="419" t="e">
        <f>IF(Tabla46[[#This Row],[Tipos de Acciones]]="","",'Formulario PPGR1'!#REF!)</f>
        <v>#REF!</v>
      </c>
      <c r="E3046" s="419" t="e">
        <f>IF(Tabla46[[#This Row],[Tipos de Acciones]]="","",'Formulario PPGR1'!#REF!)</f>
        <v>#REF!</v>
      </c>
      <c r="F3046" s="419" t="e">
        <f>IF(Tabla46[[#This Row],[Tipos de Acciones]]="","",'Formulario PPGR1'!#REF!)</f>
        <v>#REF!</v>
      </c>
      <c r="G3046" s="416" t="s">
        <v>936</v>
      </c>
      <c r="H3046" s="416" t="s">
        <v>2221</v>
      </c>
      <c r="I3046" s="417" t="s">
        <v>2222</v>
      </c>
      <c r="J3046" s="416" t="s">
        <v>2222</v>
      </c>
      <c r="K3046" s="418" t="s">
        <v>2226</v>
      </c>
      <c r="L3046" s="416" t="s">
        <v>469</v>
      </c>
      <c r="M3046" s="316" t="s">
        <v>2389</v>
      </c>
      <c r="N3046" s="316" t="s">
        <v>1156</v>
      </c>
      <c r="O3046" s="415" t="s">
        <v>2200</v>
      </c>
      <c r="P3046" s="318" t="s">
        <v>1156</v>
      </c>
      <c r="Q3046" s="293" t="s">
        <v>2201</v>
      </c>
      <c r="R3046" s="293">
        <v>1</v>
      </c>
      <c r="S3046" s="517">
        <v>104465.4</v>
      </c>
      <c r="T3046" s="520" t="e">
        <f>+[1]!Tabla46[[#This Row],[Precio Unitario]]*[1]!Tabla46[[#This Row],[Cantidad de Insumos]]</f>
        <v>#REF!</v>
      </c>
      <c r="U3046" s="414">
        <v>261901</v>
      </c>
      <c r="V3046" s="328" t="s">
        <v>926</v>
      </c>
      <c r="W3046" s="420"/>
    </row>
    <row r="3047" spans="2:23" ht="18.75" hidden="1" customHeight="1" x14ac:dyDescent="0.2">
      <c r="B3047" s="419" t="e">
        <f>IF(Tabla46[[#This Row],[Tipos de Acciones]]="","",CONCATENATE(Tabla46[[#This Row],[POA]],".",Tabla46[[#This Row],[SRS]],".",Tabla46[[#This Row],[AREA]],".",Tabla46[[#This Row],[TIPO]]))</f>
        <v>#REF!</v>
      </c>
      <c r="C3047" s="419" t="e">
        <f>IF(Tabla46[[#This Row],[Tipos de Acciones]]="","",'Formulario PPGR1'!#REF!)</f>
        <v>#REF!</v>
      </c>
      <c r="D3047" s="419" t="e">
        <f>IF(Tabla46[[#This Row],[Tipos de Acciones]]="","",'Formulario PPGR1'!#REF!)</f>
        <v>#REF!</v>
      </c>
      <c r="E3047" s="419" t="e">
        <f>IF(Tabla46[[#This Row],[Tipos de Acciones]]="","",'Formulario PPGR1'!#REF!)</f>
        <v>#REF!</v>
      </c>
      <c r="F3047" s="419" t="e">
        <f>IF(Tabla46[[#This Row],[Tipos de Acciones]]="","",'Formulario PPGR1'!#REF!)</f>
        <v>#REF!</v>
      </c>
      <c r="G3047" s="416" t="s">
        <v>936</v>
      </c>
      <c r="H3047" s="416" t="s">
        <v>2221</v>
      </c>
      <c r="I3047" s="417" t="s">
        <v>2227</v>
      </c>
      <c r="J3047" s="416" t="s">
        <v>2227</v>
      </c>
      <c r="K3047" s="418" t="s">
        <v>2228</v>
      </c>
      <c r="L3047" s="416" t="s">
        <v>469</v>
      </c>
      <c r="M3047" s="316" t="s">
        <v>2389</v>
      </c>
      <c r="N3047" s="316" t="s">
        <v>1156</v>
      </c>
      <c r="O3047" s="415" t="s">
        <v>2200</v>
      </c>
      <c r="P3047" s="318" t="s">
        <v>1156</v>
      </c>
      <c r="Q3047" s="293" t="s">
        <v>2201</v>
      </c>
      <c r="R3047" s="293">
        <v>1</v>
      </c>
      <c r="S3047" s="517">
        <v>12836.04</v>
      </c>
      <c r="T3047" s="520" t="e">
        <f>+[1]!Tabla46[[#This Row],[Precio Unitario]]*[1]!Tabla46[[#This Row],[Cantidad de Insumos]]</f>
        <v>#REF!</v>
      </c>
      <c r="U3047" s="414">
        <v>239301</v>
      </c>
      <c r="V3047" s="328" t="s">
        <v>926</v>
      </c>
      <c r="W3047" s="420"/>
    </row>
    <row r="3048" spans="2:23" ht="18.75" customHeight="1" x14ac:dyDescent="0.2">
      <c r="B3048" s="419" t="e">
        <f>IF(Tabla46[[#This Row],[Tipos de Acciones]]="","",CONCATENATE(Tabla46[[#This Row],[POA]],".",Tabla46[[#This Row],[SRS]],".",Tabla46[[#This Row],[AREA]],".",Tabla46[[#This Row],[TIPO]]))</f>
        <v>#REF!</v>
      </c>
      <c r="C3048" s="419" t="e">
        <f>IF(Tabla46[[#This Row],[Tipos de Acciones]]="","",'Formulario PPGR1'!#REF!)</f>
        <v>#REF!</v>
      </c>
      <c r="D3048" s="419" t="e">
        <f>IF(Tabla46[[#This Row],[Tipos de Acciones]]="","",'Formulario PPGR1'!#REF!)</f>
        <v>#REF!</v>
      </c>
      <c r="E3048" s="419" t="e">
        <f>IF(Tabla46[[#This Row],[Tipos de Acciones]]="","",'Formulario PPGR1'!#REF!)</f>
        <v>#REF!</v>
      </c>
      <c r="F3048" s="419" t="e">
        <f>IF(Tabla46[[#This Row],[Tipos de Acciones]]="","",'Formulario PPGR1'!#REF!)</f>
        <v>#REF!</v>
      </c>
      <c r="G3048" s="416" t="s">
        <v>936</v>
      </c>
      <c r="H3048" s="416" t="s">
        <v>2221</v>
      </c>
      <c r="I3048" s="417" t="s">
        <v>2229</v>
      </c>
      <c r="J3048" s="416" t="s">
        <v>2229</v>
      </c>
      <c r="K3048" s="418" t="s">
        <v>2230</v>
      </c>
      <c r="L3048" s="416" t="s">
        <v>469</v>
      </c>
      <c r="M3048" s="316" t="s">
        <v>2389</v>
      </c>
      <c r="N3048" s="316" t="s">
        <v>1156</v>
      </c>
      <c r="O3048" s="415" t="s">
        <v>2200</v>
      </c>
      <c r="P3048" s="318" t="s">
        <v>1156</v>
      </c>
      <c r="Q3048" s="293" t="s">
        <v>2201</v>
      </c>
      <c r="R3048" s="293">
        <v>1</v>
      </c>
      <c r="S3048" s="517">
        <v>180000</v>
      </c>
      <c r="T3048" s="520" t="e">
        <f>+[1]!Tabla46[[#This Row],[Precio Unitario]]*[1]!Tabla46[[#This Row],[Cantidad de Insumos]]</f>
        <v>#REF!</v>
      </c>
      <c r="U3048" s="414">
        <v>263101</v>
      </c>
      <c r="V3048" s="328" t="s">
        <v>926</v>
      </c>
      <c r="W3048" s="420"/>
    </row>
    <row r="3049" spans="2:23" ht="18.75" hidden="1" customHeight="1" x14ac:dyDescent="0.2">
      <c r="B3049" s="419" t="e">
        <f>IF(Tabla46[[#This Row],[Tipos de Acciones]]="","",CONCATENATE(Tabla46[[#This Row],[POA]],".",Tabla46[[#This Row],[SRS]],".",Tabla46[[#This Row],[AREA]],".",Tabla46[[#This Row],[TIPO]]))</f>
        <v>#REF!</v>
      </c>
      <c r="C3049" s="419" t="e">
        <f>IF(Tabla46[[#This Row],[Tipos de Acciones]]="","",'Formulario PPGR1'!#REF!)</f>
        <v>#REF!</v>
      </c>
      <c r="D3049" s="419" t="e">
        <f>IF(Tabla46[[#This Row],[Tipos de Acciones]]="","",'Formulario PPGR1'!#REF!)</f>
        <v>#REF!</v>
      </c>
      <c r="E3049" s="419" t="e">
        <f>IF(Tabla46[[#This Row],[Tipos de Acciones]]="","",'Formulario PPGR1'!#REF!)</f>
        <v>#REF!</v>
      </c>
      <c r="F3049" s="419" t="e">
        <f>IF(Tabla46[[#This Row],[Tipos de Acciones]]="","",'Formulario PPGR1'!#REF!)</f>
        <v>#REF!</v>
      </c>
      <c r="G3049" s="416" t="s">
        <v>936</v>
      </c>
      <c r="H3049" s="416" t="s">
        <v>2221</v>
      </c>
      <c r="I3049" s="417" t="s">
        <v>2231</v>
      </c>
      <c r="J3049" s="416" t="s">
        <v>2231</v>
      </c>
      <c r="K3049" s="418" t="s">
        <v>2232</v>
      </c>
      <c r="L3049" s="416" t="s">
        <v>469</v>
      </c>
      <c r="M3049" s="316" t="s">
        <v>2389</v>
      </c>
      <c r="N3049" s="316" t="s">
        <v>1156</v>
      </c>
      <c r="O3049" s="415" t="s">
        <v>2200</v>
      </c>
      <c r="P3049" s="318" t="s">
        <v>1156</v>
      </c>
      <c r="Q3049" s="293" t="s">
        <v>2201</v>
      </c>
      <c r="R3049" s="293">
        <v>2</v>
      </c>
      <c r="S3049" s="517">
        <v>32099.97</v>
      </c>
      <c r="T3049" s="520" t="e">
        <f>+[1]!Tabla46[[#This Row],[Precio Unitario]]*[1]!Tabla46[[#This Row],[Cantidad de Insumos]]</f>
        <v>#REF!</v>
      </c>
      <c r="U3049" s="414">
        <v>239301</v>
      </c>
      <c r="V3049" s="328" t="s">
        <v>926</v>
      </c>
      <c r="W3049" s="420"/>
    </row>
    <row r="3050" spans="2:23" ht="18.75" hidden="1" customHeight="1" x14ac:dyDescent="0.2">
      <c r="B3050" s="419" t="e">
        <f>IF(Tabla46[[#This Row],[Tipos de Acciones]]="","",CONCATENATE(Tabla46[[#This Row],[POA]],".",Tabla46[[#This Row],[SRS]],".",Tabla46[[#This Row],[AREA]],".",Tabla46[[#This Row],[TIPO]]))</f>
        <v>#REF!</v>
      </c>
      <c r="C3050" s="419" t="e">
        <f>IF(Tabla46[[#This Row],[Tipos de Acciones]]="","",'Formulario PPGR1'!#REF!)</f>
        <v>#REF!</v>
      </c>
      <c r="D3050" s="419" t="e">
        <f>IF(Tabla46[[#This Row],[Tipos de Acciones]]="","",'Formulario PPGR1'!#REF!)</f>
        <v>#REF!</v>
      </c>
      <c r="E3050" s="419" t="e">
        <f>IF(Tabla46[[#This Row],[Tipos de Acciones]]="","",'Formulario PPGR1'!#REF!)</f>
        <v>#REF!</v>
      </c>
      <c r="F3050" s="419" t="e">
        <f>IF(Tabla46[[#This Row],[Tipos de Acciones]]="","",'Formulario PPGR1'!#REF!)</f>
        <v>#REF!</v>
      </c>
      <c r="G3050" s="416" t="s">
        <v>936</v>
      </c>
      <c r="H3050" s="416" t="s">
        <v>2206</v>
      </c>
      <c r="I3050" s="417" t="s">
        <v>2212</v>
      </c>
      <c r="J3050" s="416" t="s">
        <v>2212</v>
      </c>
      <c r="K3050" s="418" t="s">
        <v>2213</v>
      </c>
      <c r="L3050" s="416" t="s">
        <v>469</v>
      </c>
      <c r="M3050" s="316" t="s">
        <v>2390</v>
      </c>
      <c r="N3050" s="316" t="s">
        <v>1156</v>
      </c>
      <c r="O3050" s="415" t="s">
        <v>2200</v>
      </c>
      <c r="P3050" s="318" t="s">
        <v>1156</v>
      </c>
      <c r="Q3050" s="293" t="s">
        <v>2201</v>
      </c>
      <c r="R3050" s="293">
        <v>1</v>
      </c>
      <c r="S3050" s="517">
        <v>56050</v>
      </c>
      <c r="T3050" s="520" t="e">
        <f>+[1]!Tabla46[[#This Row],[Precio Unitario]]*[1]!Tabla46[[#This Row],[Cantidad de Insumos]]</f>
        <v>#REF!</v>
      </c>
      <c r="U3050" s="414">
        <v>261301</v>
      </c>
      <c r="V3050" s="328" t="s">
        <v>926</v>
      </c>
      <c r="W3050" s="420"/>
    </row>
    <row r="3051" spans="2:23" ht="18.75" hidden="1" customHeight="1" x14ac:dyDescent="0.2">
      <c r="B3051" s="419" t="e">
        <f>IF(Tabla46[[#This Row],[Tipos de Acciones]]="","",CONCATENATE(Tabla46[[#This Row],[POA]],".",Tabla46[[#This Row],[SRS]],".",Tabla46[[#This Row],[AREA]],".",Tabla46[[#This Row],[TIPO]]))</f>
        <v>#REF!</v>
      </c>
      <c r="C3051" s="419" t="e">
        <f>IF(Tabla46[[#This Row],[Tipos de Acciones]]="","",'Formulario PPGR1'!#REF!)</f>
        <v>#REF!</v>
      </c>
      <c r="D3051" s="419" t="e">
        <f>IF(Tabla46[[#This Row],[Tipos de Acciones]]="","",'Formulario PPGR1'!#REF!)</f>
        <v>#REF!</v>
      </c>
      <c r="E3051" s="419" t="e">
        <f>IF(Tabla46[[#This Row],[Tipos de Acciones]]="","",'Formulario PPGR1'!#REF!)</f>
        <v>#REF!</v>
      </c>
      <c r="F3051" s="419" t="e">
        <f>IF(Tabla46[[#This Row],[Tipos de Acciones]]="","",'Formulario PPGR1'!#REF!)</f>
        <v>#REF!</v>
      </c>
      <c r="G3051" s="416" t="s">
        <v>934</v>
      </c>
      <c r="H3051" s="416" t="s">
        <v>2206</v>
      </c>
      <c r="I3051" s="417" t="s">
        <v>2212</v>
      </c>
      <c r="J3051" s="416" t="s">
        <v>2212</v>
      </c>
      <c r="K3051" s="418" t="s">
        <v>2213</v>
      </c>
      <c r="L3051" s="416" t="s">
        <v>469</v>
      </c>
      <c r="M3051" s="316" t="s">
        <v>2390</v>
      </c>
      <c r="N3051" s="316" t="s">
        <v>1156</v>
      </c>
      <c r="O3051" s="415" t="s">
        <v>2200</v>
      </c>
      <c r="P3051" s="318" t="s">
        <v>1156</v>
      </c>
      <c r="Q3051" s="293" t="s">
        <v>2201</v>
      </c>
      <c r="R3051" s="293">
        <v>3</v>
      </c>
      <c r="S3051" s="517">
        <v>56050</v>
      </c>
      <c r="T3051" s="520" t="e">
        <f>+[1]!Tabla46[[#This Row],[Precio Unitario]]*[1]!Tabla46[[#This Row],[Cantidad de Insumos]]</f>
        <v>#REF!</v>
      </c>
      <c r="U3051" s="414">
        <v>261301</v>
      </c>
      <c r="V3051" s="328" t="s">
        <v>926</v>
      </c>
      <c r="W3051" s="420"/>
    </row>
    <row r="3052" spans="2:23" ht="18.75" hidden="1" customHeight="1" x14ac:dyDescent="0.2">
      <c r="B3052" s="419" t="e">
        <f>IF(Tabla46[[#This Row],[Tipos de Acciones]]="","",CONCATENATE(Tabla46[[#This Row],[POA]],".",Tabla46[[#This Row],[SRS]],".",Tabla46[[#This Row],[AREA]],".",Tabla46[[#This Row],[TIPO]]))</f>
        <v>#REF!</v>
      </c>
      <c r="C3052" s="419" t="e">
        <f>IF(Tabla46[[#This Row],[Tipos de Acciones]]="","",'Formulario PPGR1'!#REF!)</f>
        <v>#REF!</v>
      </c>
      <c r="D3052" s="419" t="e">
        <f>IF(Tabla46[[#This Row],[Tipos de Acciones]]="","",'Formulario PPGR1'!#REF!)</f>
        <v>#REF!</v>
      </c>
      <c r="E3052" s="419" t="e">
        <f>IF(Tabla46[[#This Row],[Tipos de Acciones]]="","",'Formulario PPGR1'!#REF!)</f>
        <v>#REF!</v>
      </c>
      <c r="F3052" s="419" t="e">
        <f>IF(Tabla46[[#This Row],[Tipos de Acciones]]="","",'Formulario PPGR1'!#REF!)</f>
        <v>#REF!</v>
      </c>
      <c r="G3052" s="416" t="s">
        <v>936</v>
      </c>
      <c r="H3052" s="416" t="s">
        <v>2215</v>
      </c>
      <c r="I3052" s="417" t="s">
        <v>2216</v>
      </c>
      <c r="J3052" s="416" t="s">
        <v>2216</v>
      </c>
      <c r="K3052" s="418" t="s">
        <v>2217</v>
      </c>
      <c r="L3052" s="416" t="s">
        <v>469</v>
      </c>
      <c r="M3052" s="316" t="s">
        <v>2390</v>
      </c>
      <c r="N3052" s="316" t="s">
        <v>1156</v>
      </c>
      <c r="O3052" s="415" t="s">
        <v>2200</v>
      </c>
      <c r="P3052" s="318" t="s">
        <v>1156</v>
      </c>
      <c r="Q3052" s="293" t="s">
        <v>2201</v>
      </c>
      <c r="R3052" s="293">
        <v>1</v>
      </c>
      <c r="S3052" s="517">
        <v>15000</v>
      </c>
      <c r="T3052" s="520" t="e">
        <f>+[1]!Tabla46[[#This Row],[Precio Unitario]]*[1]!Tabla46[[#This Row],[Cantidad de Insumos]]</f>
        <v>#REF!</v>
      </c>
      <c r="U3052" s="414">
        <v>239601</v>
      </c>
      <c r="V3052" s="328" t="s">
        <v>926</v>
      </c>
      <c r="W3052" s="420"/>
    </row>
    <row r="3053" spans="2:23" ht="18.75" hidden="1" customHeight="1" x14ac:dyDescent="0.2">
      <c r="B3053" s="419" t="e">
        <f>IF(Tabla46[[#This Row],[Tipos de Acciones]]="","",CONCATENATE(Tabla46[[#This Row],[POA]],".",Tabla46[[#This Row],[SRS]],".",Tabla46[[#This Row],[AREA]],".",Tabla46[[#This Row],[TIPO]]))</f>
        <v>#REF!</v>
      </c>
      <c r="C3053" s="419" t="e">
        <f>IF(Tabla46[[#This Row],[Tipos de Acciones]]="","",'Formulario PPGR1'!#REF!)</f>
        <v>#REF!</v>
      </c>
      <c r="D3053" s="419" t="e">
        <f>IF(Tabla46[[#This Row],[Tipos de Acciones]]="","",'Formulario PPGR1'!#REF!)</f>
        <v>#REF!</v>
      </c>
      <c r="E3053" s="419" t="e">
        <f>IF(Tabla46[[#This Row],[Tipos de Acciones]]="","",'Formulario PPGR1'!#REF!)</f>
        <v>#REF!</v>
      </c>
      <c r="F3053" s="419" t="e">
        <f>IF(Tabla46[[#This Row],[Tipos de Acciones]]="","",'Formulario PPGR1'!#REF!)</f>
        <v>#REF!</v>
      </c>
      <c r="G3053" s="416" t="s">
        <v>936</v>
      </c>
      <c r="H3053" s="416" t="s">
        <v>2218</v>
      </c>
      <c r="I3053" s="417" t="s">
        <v>2219</v>
      </c>
      <c r="J3053" s="416" t="s">
        <v>2219</v>
      </c>
      <c r="K3053" s="418" t="s">
        <v>2220</v>
      </c>
      <c r="L3053" s="416" t="s">
        <v>469</v>
      </c>
      <c r="M3053" s="316" t="s">
        <v>2390</v>
      </c>
      <c r="N3053" s="316" t="s">
        <v>1156</v>
      </c>
      <c r="O3053" s="415" t="s">
        <v>2200</v>
      </c>
      <c r="P3053" s="318" t="s">
        <v>1156</v>
      </c>
      <c r="Q3053" s="293" t="s">
        <v>2201</v>
      </c>
      <c r="R3053" s="293">
        <v>2</v>
      </c>
      <c r="S3053" s="517">
        <v>8600</v>
      </c>
      <c r="T3053" s="520" t="e">
        <f>+[1]!Tabla46[[#This Row],[Precio Unitario]]*[1]!Tabla46[[#This Row],[Cantidad de Insumos]]</f>
        <v>#REF!</v>
      </c>
      <c r="U3053" s="414">
        <v>239601</v>
      </c>
      <c r="V3053" s="328" t="s">
        <v>926</v>
      </c>
      <c r="W3053" s="420"/>
    </row>
    <row r="3054" spans="2:23" ht="18.75" hidden="1" customHeight="1" x14ac:dyDescent="0.2">
      <c r="B3054" s="419" t="e">
        <f>IF(Tabla46[[#This Row],[Tipos de Acciones]]="","",CONCATENATE(Tabla46[[#This Row],[POA]],".",Tabla46[[#This Row],[SRS]],".",Tabla46[[#This Row],[AREA]],".",Tabla46[[#This Row],[TIPO]]))</f>
        <v>#REF!</v>
      </c>
      <c r="C3054" s="419" t="e">
        <f>IF(Tabla46[[#This Row],[Tipos de Acciones]]="","",'Formulario PPGR1'!#REF!)</f>
        <v>#REF!</v>
      </c>
      <c r="D3054" s="419" t="e">
        <f>IF(Tabla46[[#This Row],[Tipos de Acciones]]="","",'Formulario PPGR1'!#REF!)</f>
        <v>#REF!</v>
      </c>
      <c r="E3054" s="419" t="e">
        <f>IF(Tabla46[[#This Row],[Tipos de Acciones]]="","",'Formulario PPGR1'!#REF!)</f>
        <v>#REF!</v>
      </c>
      <c r="F3054" s="419" t="e">
        <f>IF(Tabla46[[#This Row],[Tipos de Acciones]]="","",'Formulario PPGR1'!#REF!)</f>
        <v>#REF!</v>
      </c>
      <c r="G3054" s="416" t="s">
        <v>936</v>
      </c>
      <c r="H3054" s="416" t="s">
        <v>2221</v>
      </c>
      <c r="I3054" s="417" t="s">
        <v>2222</v>
      </c>
      <c r="J3054" s="416" t="s">
        <v>2222</v>
      </c>
      <c r="K3054" s="418" t="s">
        <v>2223</v>
      </c>
      <c r="L3054" s="416" t="s">
        <v>469</v>
      </c>
      <c r="M3054" s="316" t="s">
        <v>2390</v>
      </c>
      <c r="N3054" s="316" t="s">
        <v>1156</v>
      </c>
      <c r="O3054" s="415" t="s">
        <v>2200</v>
      </c>
      <c r="P3054" s="318" t="s">
        <v>1156</v>
      </c>
      <c r="Q3054" s="293" t="s">
        <v>2201</v>
      </c>
      <c r="R3054" s="293">
        <v>2</v>
      </c>
      <c r="S3054" s="517">
        <v>43660</v>
      </c>
      <c r="T3054" s="520" t="e">
        <f>+[1]!Tabla46[[#This Row],[Precio Unitario]]*[1]!Tabla46[[#This Row],[Cantidad de Insumos]]</f>
        <v>#REF!</v>
      </c>
      <c r="U3054" s="414">
        <v>261901</v>
      </c>
      <c r="V3054" s="328" t="s">
        <v>926</v>
      </c>
      <c r="W3054" s="420"/>
    </row>
    <row r="3055" spans="2:23" ht="18.75" hidden="1" customHeight="1" x14ac:dyDescent="0.2">
      <c r="B3055" s="419" t="e">
        <f>IF(Tabla46[[#This Row],[Tipos de Acciones]]="","",CONCATENATE(Tabla46[[#This Row],[POA]],".",Tabla46[[#This Row],[SRS]],".",Tabla46[[#This Row],[AREA]],".",Tabla46[[#This Row],[TIPO]]))</f>
        <v>#REF!</v>
      </c>
      <c r="C3055" s="419" t="e">
        <f>IF(Tabla46[[#This Row],[Tipos de Acciones]]="","",'Formulario PPGR1'!#REF!)</f>
        <v>#REF!</v>
      </c>
      <c r="D3055" s="419" t="e">
        <f>IF(Tabla46[[#This Row],[Tipos de Acciones]]="","",'Formulario PPGR1'!#REF!)</f>
        <v>#REF!</v>
      </c>
      <c r="E3055" s="419" t="e">
        <f>IF(Tabla46[[#This Row],[Tipos de Acciones]]="","",'Formulario PPGR1'!#REF!)</f>
        <v>#REF!</v>
      </c>
      <c r="F3055" s="419" t="e">
        <f>IF(Tabla46[[#This Row],[Tipos de Acciones]]="","",'Formulario PPGR1'!#REF!)</f>
        <v>#REF!</v>
      </c>
      <c r="G3055" s="416" t="s">
        <v>936</v>
      </c>
      <c r="H3055" s="416" t="s">
        <v>2221</v>
      </c>
      <c r="I3055" s="417" t="s">
        <v>2224</v>
      </c>
      <c r="J3055" s="416" t="s">
        <v>2224</v>
      </c>
      <c r="K3055" s="418" t="s">
        <v>2225</v>
      </c>
      <c r="L3055" s="416" t="s">
        <v>469</v>
      </c>
      <c r="M3055" s="316" t="s">
        <v>2390</v>
      </c>
      <c r="N3055" s="316" t="s">
        <v>1156</v>
      </c>
      <c r="O3055" s="415" t="s">
        <v>2200</v>
      </c>
      <c r="P3055" s="318" t="s">
        <v>1156</v>
      </c>
      <c r="Q3055" s="293" t="s">
        <v>2201</v>
      </c>
      <c r="R3055" s="293">
        <v>1</v>
      </c>
      <c r="S3055" s="517">
        <v>44333.33</v>
      </c>
      <c r="T3055" s="520" t="e">
        <f>+[1]!Tabla46[[#This Row],[Precio Unitario]]*[1]!Tabla46[[#This Row],[Cantidad de Insumos]]</f>
        <v>#REF!</v>
      </c>
      <c r="U3055" s="414">
        <v>239301</v>
      </c>
      <c r="V3055" s="328" t="s">
        <v>926</v>
      </c>
      <c r="W3055" s="420"/>
    </row>
    <row r="3056" spans="2:23" ht="18.75" hidden="1" customHeight="1" x14ac:dyDescent="0.2">
      <c r="B3056" s="419" t="e">
        <f>IF(Tabla46[[#This Row],[Tipos de Acciones]]="","",CONCATENATE(Tabla46[[#This Row],[POA]],".",Tabla46[[#This Row],[SRS]],".",Tabla46[[#This Row],[AREA]],".",Tabla46[[#This Row],[TIPO]]))</f>
        <v>#REF!</v>
      </c>
      <c r="C3056" s="419" t="e">
        <f>IF(Tabla46[[#This Row],[Tipos de Acciones]]="","",'Formulario PPGR1'!#REF!)</f>
        <v>#REF!</v>
      </c>
      <c r="D3056" s="419" t="e">
        <f>IF(Tabla46[[#This Row],[Tipos de Acciones]]="","",'Formulario PPGR1'!#REF!)</f>
        <v>#REF!</v>
      </c>
      <c r="E3056" s="419" t="e">
        <f>IF(Tabla46[[#This Row],[Tipos de Acciones]]="","",'Formulario PPGR1'!#REF!)</f>
        <v>#REF!</v>
      </c>
      <c r="F3056" s="419" t="e">
        <f>IF(Tabla46[[#This Row],[Tipos de Acciones]]="","",'Formulario PPGR1'!#REF!)</f>
        <v>#REF!</v>
      </c>
      <c r="G3056" s="416" t="s">
        <v>936</v>
      </c>
      <c r="H3056" s="416" t="s">
        <v>2221</v>
      </c>
      <c r="I3056" s="417" t="s">
        <v>2222</v>
      </c>
      <c r="J3056" s="416" t="s">
        <v>2222</v>
      </c>
      <c r="K3056" s="418" t="s">
        <v>2226</v>
      </c>
      <c r="L3056" s="416" t="s">
        <v>469</v>
      </c>
      <c r="M3056" s="316" t="s">
        <v>2390</v>
      </c>
      <c r="N3056" s="316" t="s">
        <v>1156</v>
      </c>
      <c r="O3056" s="415" t="s">
        <v>2200</v>
      </c>
      <c r="P3056" s="318" t="s">
        <v>1156</v>
      </c>
      <c r="Q3056" s="293" t="s">
        <v>2201</v>
      </c>
      <c r="R3056" s="293">
        <v>1</v>
      </c>
      <c r="S3056" s="517">
        <v>104465.4</v>
      </c>
      <c r="T3056" s="520" t="e">
        <f>+[1]!Tabla46[[#This Row],[Precio Unitario]]*[1]!Tabla46[[#This Row],[Cantidad de Insumos]]</f>
        <v>#REF!</v>
      </c>
      <c r="U3056" s="414">
        <v>261901</v>
      </c>
      <c r="V3056" s="328" t="s">
        <v>926</v>
      </c>
      <c r="W3056" s="420"/>
    </row>
    <row r="3057" spans="2:23" ht="18.75" hidden="1" customHeight="1" x14ac:dyDescent="0.2">
      <c r="B3057" s="419" t="e">
        <f>IF(Tabla46[[#This Row],[Tipos de Acciones]]="","",CONCATENATE(Tabla46[[#This Row],[POA]],".",Tabla46[[#This Row],[SRS]],".",Tabla46[[#This Row],[AREA]],".",Tabla46[[#This Row],[TIPO]]))</f>
        <v>#REF!</v>
      </c>
      <c r="C3057" s="419" t="e">
        <f>IF(Tabla46[[#This Row],[Tipos de Acciones]]="","",'Formulario PPGR1'!#REF!)</f>
        <v>#REF!</v>
      </c>
      <c r="D3057" s="419" t="e">
        <f>IF(Tabla46[[#This Row],[Tipos de Acciones]]="","",'Formulario PPGR1'!#REF!)</f>
        <v>#REF!</v>
      </c>
      <c r="E3057" s="419" t="e">
        <f>IF(Tabla46[[#This Row],[Tipos de Acciones]]="","",'Formulario PPGR1'!#REF!)</f>
        <v>#REF!</v>
      </c>
      <c r="F3057" s="419" t="e">
        <f>IF(Tabla46[[#This Row],[Tipos de Acciones]]="","",'Formulario PPGR1'!#REF!)</f>
        <v>#REF!</v>
      </c>
      <c r="G3057" s="416" t="s">
        <v>936</v>
      </c>
      <c r="H3057" s="416" t="s">
        <v>2221</v>
      </c>
      <c r="I3057" s="417" t="s">
        <v>2227</v>
      </c>
      <c r="J3057" s="416" t="s">
        <v>2227</v>
      </c>
      <c r="K3057" s="418" t="s">
        <v>2228</v>
      </c>
      <c r="L3057" s="416" t="s">
        <v>469</v>
      </c>
      <c r="M3057" s="316" t="s">
        <v>2390</v>
      </c>
      <c r="N3057" s="316" t="s">
        <v>1156</v>
      </c>
      <c r="O3057" s="415" t="s">
        <v>2200</v>
      </c>
      <c r="P3057" s="318" t="s">
        <v>1156</v>
      </c>
      <c r="Q3057" s="293" t="s">
        <v>2201</v>
      </c>
      <c r="R3057" s="293">
        <v>1</v>
      </c>
      <c r="S3057" s="517">
        <v>12836.04</v>
      </c>
      <c r="T3057" s="520" t="e">
        <f>+[1]!Tabla46[[#This Row],[Precio Unitario]]*[1]!Tabla46[[#This Row],[Cantidad de Insumos]]</f>
        <v>#REF!</v>
      </c>
      <c r="U3057" s="414">
        <v>239301</v>
      </c>
      <c r="V3057" s="328" t="s">
        <v>926</v>
      </c>
      <c r="W3057" s="420"/>
    </row>
    <row r="3058" spans="2:23" ht="18.75" customHeight="1" x14ac:dyDescent="0.2">
      <c r="B3058" s="419" t="e">
        <f>IF(Tabla46[[#This Row],[Tipos de Acciones]]="","",CONCATENATE(Tabla46[[#This Row],[POA]],".",Tabla46[[#This Row],[SRS]],".",Tabla46[[#This Row],[AREA]],".",Tabla46[[#This Row],[TIPO]]))</f>
        <v>#REF!</v>
      </c>
      <c r="C3058" s="419" t="e">
        <f>IF(Tabla46[[#This Row],[Tipos de Acciones]]="","",'Formulario PPGR1'!#REF!)</f>
        <v>#REF!</v>
      </c>
      <c r="D3058" s="419" t="e">
        <f>IF(Tabla46[[#This Row],[Tipos de Acciones]]="","",'Formulario PPGR1'!#REF!)</f>
        <v>#REF!</v>
      </c>
      <c r="E3058" s="419" t="e">
        <f>IF(Tabla46[[#This Row],[Tipos de Acciones]]="","",'Formulario PPGR1'!#REF!)</f>
        <v>#REF!</v>
      </c>
      <c r="F3058" s="419" t="e">
        <f>IF(Tabla46[[#This Row],[Tipos de Acciones]]="","",'Formulario PPGR1'!#REF!)</f>
        <v>#REF!</v>
      </c>
      <c r="G3058" s="416" t="s">
        <v>936</v>
      </c>
      <c r="H3058" s="416" t="s">
        <v>2221</v>
      </c>
      <c r="I3058" s="417" t="s">
        <v>2229</v>
      </c>
      <c r="J3058" s="416" t="s">
        <v>2229</v>
      </c>
      <c r="K3058" s="418" t="s">
        <v>2230</v>
      </c>
      <c r="L3058" s="416" t="s">
        <v>469</v>
      </c>
      <c r="M3058" s="316" t="s">
        <v>2390</v>
      </c>
      <c r="N3058" s="316" t="s">
        <v>1156</v>
      </c>
      <c r="O3058" s="415" t="s">
        <v>2200</v>
      </c>
      <c r="P3058" s="318" t="s">
        <v>1156</v>
      </c>
      <c r="Q3058" s="293" t="s">
        <v>2201</v>
      </c>
      <c r="R3058" s="293">
        <v>1</v>
      </c>
      <c r="S3058" s="517">
        <v>180000</v>
      </c>
      <c r="T3058" s="520" t="e">
        <f>+[1]!Tabla46[[#This Row],[Precio Unitario]]*[1]!Tabla46[[#This Row],[Cantidad de Insumos]]</f>
        <v>#REF!</v>
      </c>
      <c r="U3058" s="414">
        <v>263101</v>
      </c>
      <c r="V3058" s="328" t="s">
        <v>926</v>
      </c>
      <c r="W3058" s="420"/>
    </row>
    <row r="3059" spans="2:23" ht="18.75" hidden="1" customHeight="1" x14ac:dyDescent="0.2">
      <c r="B3059" s="419" t="e">
        <f>IF(Tabla46[[#This Row],[Tipos de Acciones]]="","",CONCATENATE(Tabla46[[#This Row],[POA]],".",Tabla46[[#This Row],[SRS]],".",Tabla46[[#This Row],[AREA]],".",Tabla46[[#This Row],[TIPO]]))</f>
        <v>#REF!</v>
      </c>
      <c r="C3059" s="419" t="e">
        <f>IF(Tabla46[[#This Row],[Tipos de Acciones]]="","",'Formulario PPGR1'!#REF!)</f>
        <v>#REF!</v>
      </c>
      <c r="D3059" s="419" t="e">
        <f>IF(Tabla46[[#This Row],[Tipos de Acciones]]="","",'Formulario PPGR1'!#REF!)</f>
        <v>#REF!</v>
      </c>
      <c r="E3059" s="419" t="e">
        <f>IF(Tabla46[[#This Row],[Tipos de Acciones]]="","",'Formulario PPGR1'!#REF!)</f>
        <v>#REF!</v>
      </c>
      <c r="F3059" s="419" t="e">
        <f>IF(Tabla46[[#This Row],[Tipos de Acciones]]="","",'Formulario PPGR1'!#REF!)</f>
        <v>#REF!</v>
      </c>
      <c r="G3059" s="416" t="s">
        <v>936</v>
      </c>
      <c r="H3059" s="416" t="s">
        <v>2221</v>
      </c>
      <c r="I3059" s="417" t="s">
        <v>2231</v>
      </c>
      <c r="J3059" s="416" t="s">
        <v>2231</v>
      </c>
      <c r="K3059" s="418" t="s">
        <v>2232</v>
      </c>
      <c r="L3059" s="416" t="s">
        <v>469</v>
      </c>
      <c r="M3059" s="316" t="s">
        <v>2390</v>
      </c>
      <c r="N3059" s="316" t="s">
        <v>1156</v>
      </c>
      <c r="O3059" s="415" t="s">
        <v>2200</v>
      </c>
      <c r="P3059" s="318" t="s">
        <v>1156</v>
      </c>
      <c r="Q3059" s="293" t="s">
        <v>2201</v>
      </c>
      <c r="R3059" s="293">
        <v>2</v>
      </c>
      <c r="S3059" s="517">
        <v>32099.97</v>
      </c>
      <c r="T3059" s="520" t="e">
        <f>+[1]!Tabla46[[#This Row],[Precio Unitario]]*[1]!Tabla46[[#This Row],[Cantidad de Insumos]]</f>
        <v>#REF!</v>
      </c>
      <c r="U3059" s="414">
        <v>239301</v>
      </c>
      <c r="V3059" s="328" t="s">
        <v>926</v>
      </c>
      <c r="W3059" s="420"/>
    </row>
    <row r="3060" spans="2:23" ht="18.75" hidden="1" customHeight="1" x14ac:dyDescent="0.2">
      <c r="B3060" s="419" t="e">
        <f>IF(Tabla46[[#This Row],[Tipos de Acciones]]="","",CONCATENATE(Tabla46[[#This Row],[POA]],".",Tabla46[[#This Row],[SRS]],".",Tabla46[[#This Row],[AREA]],".",Tabla46[[#This Row],[TIPO]]))</f>
        <v>#REF!</v>
      </c>
      <c r="C3060" s="419" t="e">
        <f>IF(Tabla46[[#This Row],[Tipos de Acciones]]="","",'Formulario PPGR1'!#REF!)</f>
        <v>#REF!</v>
      </c>
      <c r="D3060" s="419" t="e">
        <f>IF(Tabla46[[#This Row],[Tipos de Acciones]]="","",'Formulario PPGR1'!#REF!)</f>
        <v>#REF!</v>
      </c>
      <c r="E3060" s="419" t="e">
        <f>IF(Tabla46[[#This Row],[Tipos de Acciones]]="","",'Formulario PPGR1'!#REF!)</f>
        <v>#REF!</v>
      </c>
      <c r="F3060" s="419" t="e">
        <f>IF(Tabla46[[#This Row],[Tipos de Acciones]]="","",'Formulario PPGR1'!#REF!)</f>
        <v>#REF!</v>
      </c>
      <c r="G3060" s="416" t="s">
        <v>936</v>
      </c>
      <c r="H3060" s="416" t="s">
        <v>2221</v>
      </c>
      <c r="I3060" s="417" t="s">
        <v>2233</v>
      </c>
      <c r="J3060" s="416" t="s">
        <v>2234</v>
      </c>
      <c r="K3060" s="418" t="s">
        <v>2235</v>
      </c>
      <c r="L3060" s="416" t="s">
        <v>469</v>
      </c>
      <c r="M3060" s="316" t="s">
        <v>2390</v>
      </c>
      <c r="N3060" s="316" t="s">
        <v>1156</v>
      </c>
      <c r="O3060" s="415" t="s">
        <v>2200</v>
      </c>
      <c r="P3060" s="318" t="s">
        <v>1156</v>
      </c>
      <c r="Q3060" s="293" t="s">
        <v>2201</v>
      </c>
      <c r="R3060" s="293">
        <v>1</v>
      </c>
      <c r="S3060" s="517">
        <v>8270</v>
      </c>
      <c r="T3060" s="520" t="e">
        <f>+[1]!Tabla46[[#This Row],[Precio Unitario]]*[1]!Tabla46[[#This Row],[Cantidad de Insumos]]</f>
        <v>#REF!</v>
      </c>
      <c r="U3060" s="414">
        <v>239301</v>
      </c>
      <c r="V3060" s="328" t="s">
        <v>926</v>
      </c>
      <c r="W3060" s="420"/>
    </row>
    <row r="3061" spans="2:23" ht="18.75" hidden="1" customHeight="1" x14ac:dyDescent="0.2">
      <c r="B3061" s="419" t="e">
        <f>IF(Tabla46[[#This Row],[Tipos de Acciones]]="","",CONCATENATE(Tabla46[[#This Row],[POA]],".",Tabla46[[#This Row],[SRS]],".",Tabla46[[#This Row],[AREA]],".",Tabla46[[#This Row],[TIPO]]))</f>
        <v>#REF!</v>
      </c>
      <c r="C3061" s="419" t="e">
        <f>IF(Tabla46[[#This Row],[Tipos de Acciones]]="","",'Formulario PPGR1'!#REF!)</f>
        <v>#REF!</v>
      </c>
      <c r="D3061" s="419" t="e">
        <f>IF(Tabla46[[#This Row],[Tipos de Acciones]]="","",'Formulario PPGR1'!#REF!)</f>
        <v>#REF!</v>
      </c>
      <c r="E3061" s="419" t="e">
        <f>IF(Tabla46[[#This Row],[Tipos de Acciones]]="","",'Formulario PPGR1'!#REF!)</f>
        <v>#REF!</v>
      </c>
      <c r="F3061" s="419" t="e">
        <f>IF(Tabla46[[#This Row],[Tipos de Acciones]]="","",'Formulario PPGR1'!#REF!)</f>
        <v>#REF!</v>
      </c>
      <c r="G3061" s="416" t="s">
        <v>936</v>
      </c>
      <c r="H3061" s="416" t="s">
        <v>2221</v>
      </c>
      <c r="I3061" s="417" t="s">
        <v>2236</v>
      </c>
      <c r="J3061" s="416" t="s">
        <v>2236</v>
      </c>
      <c r="K3061" s="418" t="s">
        <v>2237</v>
      </c>
      <c r="L3061" s="416" t="s">
        <v>469</v>
      </c>
      <c r="M3061" s="316" t="s">
        <v>2390</v>
      </c>
      <c r="N3061" s="316" t="s">
        <v>1156</v>
      </c>
      <c r="O3061" s="415" t="s">
        <v>2200</v>
      </c>
      <c r="P3061" s="318" t="s">
        <v>1156</v>
      </c>
      <c r="Q3061" s="293" t="s">
        <v>2201</v>
      </c>
      <c r="R3061" s="293">
        <v>2</v>
      </c>
      <c r="S3061" s="517">
        <v>15733.33</v>
      </c>
      <c r="T3061" s="520" t="e">
        <f>+[1]!Tabla46[[#This Row],[Precio Unitario]]*[1]!Tabla46[[#This Row],[Cantidad de Insumos]]</f>
        <v>#REF!</v>
      </c>
      <c r="U3061" s="414">
        <v>239301</v>
      </c>
      <c r="V3061" s="328" t="s">
        <v>926</v>
      </c>
      <c r="W3061" s="420"/>
    </row>
    <row r="3062" spans="2:23" ht="18.75" hidden="1" customHeight="1" x14ac:dyDescent="0.2">
      <c r="B3062" s="419" t="e">
        <f>IF(Tabla46[[#This Row],[Tipos de Acciones]]="","",CONCATENATE(Tabla46[[#This Row],[POA]],".",Tabla46[[#This Row],[SRS]],".",Tabla46[[#This Row],[AREA]],".",Tabla46[[#This Row],[TIPO]]))</f>
        <v>#REF!</v>
      </c>
      <c r="C3062" s="419" t="e">
        <f>IF(Tabla46[[#This Row],[Tipos de Acciones]]="","",'Formulario PPGR1'!#REF!)</f>
        <v>#REF!</v>
      </c>
      <c r="D3062" s="419" t="e">
        <f>IF(Tabla46[[#This Row],[Tipos de Acciones]]="","",'Formulario PPGR1'!#REF!)</f>
        <v>#REF!</v>
      </c>
      <c r="E3062" s="419" t="e">
        <f>IF(Tabla46[[#This Row],[Tipos de Acciones]]="","",'Formulario PPGR1'!#REF!)</f>
        <v>#REF!</v>
      </c>
      <c r="F3062" s="419" t="e">
        <f>IF(Tabla46[[#This Row],[Tipos de Acciones]]="","",'Formulario PPGR1'!#REF!)</f>
        <v>#REF!</v>
      </c>
      <c r="G3062" s="416" t="s">
        <v>936</v>
      </c>
      <c r="H3062" s="416" t="s">
        <v>2221</v>
      </c>
      <c r="I3062" s="417" t="s">
        <v>2236</v>
      </c>
      <c r="J3062" s="416" t="s">
        <v>2236</v>
      </c>
      <c r="K3062" s="418" t="s">
        <v>2238</v>
      </c>
      <c r="L3062" s="416" t="s">
        <v>469</v>
      </c>
      <c r="M3062" s="316" t="s">
        <v>2390</v>
      </c>
      <c r="N3062" s="316" t="s">
        <v>1156</v>
      </c>
      <c r="O3062" s="415" t="s">
        <v>2200</v>
      </c>
      <c r="P3062" s="318" t="s">
        <v>1156</v>
      </c>
      <c r="Q3062" s="293" t="s">
        <v>2201</v>
      </c>
      <c r="R3062" s="293">
        <v>2</v>
      </c>
      <c r="S3062" s="517">
        <v>4500</v>
      </c>
      <c r="T3062" s="520" t="e">
        <f>+[1]!Tabla46[[#This Row],[Precio Unitario]]*[1]!Tabla46[[#This Row],[Cantidad de Insumos]]</f>
        <v>#REF!</v>
      </c>
      <c r="U3062" s="414">
        <v>239301</v>
      </c>
      <c r="V3062" s="328" t="s">
        <v>926</v>
      </c>
      <c r="W3062" s="420"/>
    </row>
    <row r="3063" spans="2:23" ht="18.75" hidden="1" customHeight="1" x14ac:dyDescent="0.2">
      <c r="B3063" s="419" t="e">
        <f>IF(Tabla46[[#This Row],[Tipos de Acciones]]="","",CONCATENATE(Tabla46[[#This Row],[POA]],".",Tabla46[[#This Row],[SRS]],".",Tabla46[[#This Row],[AREA]],".",Tabla46[[#This Row],[TIPO]]))</f>
        <v>#REF!</v>
      </c>
      <c r="C3063" s="419" t="e">
        <f>IF(Tabla46[[#This Row],[Tipos de Acciones]]="","",'Formulario PPGR1'!#REF!)</f>
        <v>#REF!</v>
      </c>
      <c r="D3063" s="419" t="e">
        <f>IF(Tabla46[[#This Row],[Tipos de Acciones]]="","",'Formulario PPGR1'!#REF!)</f>
        <v>#REF!</v>
      </c>
      <c r="E3063" s="419" t="e">
        <f>IF(Tabla46[[#This Row],[Tipos de Acciones]]="","",'Formulario PPGR1'!#REF!)</f>
        <v>#REF!</v>
      </c>
      <c r="F3063" s="419" t="e">
        <f>IF(Tabla46[[#This Row],[Tipos de Acciones]]="","",'Formulario PPGR1'!#REF!)</f>
        <v>#REF!</v>
      </c>
      <c r="G3063" s="416" t="s">
        <v>936</v>
      </c>
      <c r="H3063" s="416" t="s">
        <v>2221</v>
      </c>
      <c r="I3063" s="417" t="s">
        <v>2236</v>
      </c>
      <c r="J3063" s="416" t="s">
        <v>2236</v>
      </c>
      <c r="K3063" s="418" t="s">
        <v>2239</v>
      </c>
      <c r="L3063" s="416" t="s">
        <v>469</v>
      </c>
      <c r="M3063" s="316" t="s">
        <v>2390</v>
      </c>
      <c r="N3063" s="316" t="s">
        <v>1156</v>
      </c>
      <c r="O3063" s="415" t="s">
        <v>2200</v>
      </c>
      <c r="P3063" s="318" t="s">
        <v>1156</v>
      </c>
      <c r="Q3063" s="293" t="s">
        <v>2201</v>
      </c>
      <c r="R3063" s="293">
        <v>2</v>
      </c>
      <c r="S3063" s="517">
        <v>15733.33</v>
      </c>
      <c r="T3063" s="520" t="e">
        <f>+[1]!Tabla46[[#This Row],[Precio Unitario]]*[1]!Tabla46[[#This Row],[Cantidad de Insumos]]</f>
        <v>#REF!</v>
      </c>
      <c r="U3063" s="414">
        <v>239301</v>
      </c>
      <c r="V3063" s="328" t="s">
        <v>926</v>
      </c>
      <c r="W3063" s="420"/>
    </row>
    <row r="3064" spans="2:23" ht="18.75" hidden="1" customHeight="1" x14ac:dyDescent="0.2">
      <c r="B3064" s="419" t="e">
        <f>IF(Tabla46[[#This Row],[Tipos de Acciones]]="","",CONCATENATE(Tabla46[[#This Row],[POA]],".",Tabla46[[#This Row],[SRS]],".",Tabla46[[#This Row],[AREA]],".",Tabla46[[#This Row],[TIPO]]))</f>
        <v>#REF!</v>
      </c>
      <c r="C3064" s="419" t="e">
        <f>IF(Tabla46[[#This Row],[Tipos de Acciones]]="","",'Formulario PPGR1'!#REF!)</f>
        <v>#REF!</v>
      </c>
      <c r="D3064" s="419" t="e">
        <f>IF(Tabla46[[#This Row],[Tipos de Acciones]]="","",'Formulario PPGR1'!#REF!)</f>
        <v>#REF!</v>
      </c>
      <c r="E3064" s="419" t="e">
        <f>IF(Tabla46[[#This Row],[Tipos de Acciones]]="","",'Formulario PPGR1'!#REF!)</f>
        <v>#REF!</v>
      </c>
      <c r="F3064" s="419" t="e">
        <f>IF(Tabla46[[#This Row],[Tipos de Acciones]]="","",'Formulario PPGR1'!#REF!)</f>
        <v>#REF!</v>
      </c>
      <c r="G3064" s="416" t="s">
        <v>936</v>
      </c>
      <c r="H3064" s="416" t="s">
        <v>2221</v>
      </c>
      <c r="I3064" s="417" t="s">
        <v>2236</v>
      </c>
      <c r="J3064" s="416" t="s">
        <v>2236</v>
      </c>
      <c r="K3064" s="418" t="s">
        <v>2240</v>
      </c>
      <c r="L3064" s="416" t="s">
        <v>469</v>
      </c>
      <c r="M3064" s="316" t="s">
        <v>2390</v>
      </c>
      <c r="N3064" s="316" t="s">
        <v>1156</v>
      </c>
      <c r="O3064" s="415" t="s">
        <v>2200</v>
      </c>
      <c r="P3064" s="318" t="s">
        <v>1156</v>
      </c>
      <c r="Q3064" s="293" t="s">
        <v>2201</v>
      </c>
      <c r="R3064" s="293">
        <v>2</v>
      </c>
      <c r="S3064" s="517">
        <v>4500</v>
      </c>
      <c r="T3064" s="520" t="e">
        <f>+[1]!Tabla46[[#This Row],[Precio Unitario]]*[1]!Tabla46[[#This Row],[Cantidad de Insumos]]</f>
        <v>#REF!</v>
      </c>
      <c r="U3064" s="414">
        <v>239301</v>
      </c>
      <c r="V3064" s="328" t="s">
        <v>926</v>
      </c>
      <c r="W3064" s="420"/>
    </row>
    <row r="3065" spans="2:23" ht="18.75" hidden="1" customHeight="1" x14ac:dyDescent="0.2">
      <c r="B3065" s="419" t="e">
        <f>IF(Tabla46[[#This Row],[Tipos de Acciones]]="","",CONCATENATE(Tabla46[[#This Row],[POA]],".",Tabla46[[#This Row],[SRS]],".",Tabla46[[#This Row],[AREA]],".",Tabla46[[#This Row],[TIPO]]))</f>
        <v>#REF!</v>
      </c>
      <c r="C3065" s="419" t="e">
        <f>IF(Tabla46[[#This Row],[Tipos de Acciones]]="","",'Formulario PPGR1'!#REF!)</f>
        <v>#REF!</v>
      </c>
      <c r="D3065" s="419" t="e">
        <f>IF(Tabla46[[#This Row],[Tipos de Acciones]]="","",'Formulario PPGR1'!#REF!)</f>
        <v>#REF!</v>
      </c>
      <c r="E3065" s="419" t="e">
        <f>IF(Tabla46[[#This Row],[Tipos de Acciones]]="","",'Formulario PPGR1'!#REF!)</f>
        <v>#REF!</v>
      </c>
      <c r="F3065" s="419" t="e">
        <f>IF(Tabla46[[#This Row],[Tipos de Acciones]]="","",'Formulario PPGR1'!#REF!)</f>
        <v>#REF!</v>
      </c>
      <c r="G3065" s="416" t="s">
        <v>936</v>
      </c>
      <c r="H3065" s="416" t="s">
        <v>2221</v>
      </c>
      <c r="I3065" s="417" t="s">
        <v>2241</v>
      </c>
      <c r="J3065" s="416" t="s">
        <v>2241</v>
      </c>
      <c r="K3065" s="418" t="s">
        <v>2242</v>
      </c>
      <c r="L3065" s="416" t="s">
        <v>469</v>
      </c>
      <c r="M3065" s="316" t="s">
        <v>2390</v>
      </c>
      <c r="N3065" s="316" t="s">
        <v>1156</v>
      </c>
      <c r="O3065" s="415" t="s">
        <v>2200</v>
      </c>
      <c r="P3065" s="318" t="s">
        <v>1156</v>
      </c>
      <c r="Q3065" s="293" t="s">
        <v>2201</v>
      </c>
      <c r="R3065" s="293">
        <v>2</v>
      </c>
      <c r="S3065" s="517">
        <v>980</v>
      </c>
      <c r="T3065" s="520" t="e">
        <f>+[1]!Tabla46[[#This Row],[Precio Unitario]]*[1]!Tabla46[[#This Row],[Cantidad de Insumos]]</f>
        <v>#REF!</v>
      </c>
      <c r="U3065" s="414">
        <v>239301</v>
      </c>
      <c r="V3065" s="328" t="s">
        <v>926</v>
      </c>
      <c r="W3065" s="420"/>
    </row>
    <row r="3066" spans="2:23" ht="18.75" hidden="1" customHeight="1" x14ac:dyDescent="0.2">
      <c r="B3066" s="419" t="e">
        <f>IF(Tabla46[[#This Row],[Tipos de Acciones]]="","",CONCATENATE(Tabla46[[#This Row],[POA]],".",Tabla46[[#This Row],[SRS]],".",Tabla46[[#This Row],[AREA]],".",Tabla46[[#This Row],[TIPO]]))</f>
        <v>#REF!</v>
      </c>
      <c r="C3066" s="419" t="e">
        <f>IF(Tabla46[[#This Row],[Tipos de Acciones]]="","",'Formulario PPGR1'!#REF!)</f>
        <v>#REF!</v>
      </c>
      <c r="D3066" s="419" t="e">
        <f>IF(Tabla46[[#This Row],[Tipos de Acciones]]="","",'Formulario PPGR1'!#REF!)</f>
        <v>#REF!</v>
      </c>
      <c r="E3066" s="419" t="e">
        <f>IF(Tabla46[[#This Row],[Tipos de Acciones]]="","",'Formulario PPGR1'!#REF!)</f>
        <v>#REF!</v>
      </c>
      <c r="F3066" s="419" t="e">
        <f>IF(Tabla46[[#This Row],[Tipos de Acciones]]="","",'Formulario PPGR1'!#REF!)</f>
        <v>#REF!</v>
      </c>
      <c r="G3066" s="416" t="s">
        <v>936</v>
      </c>
      <c r="H3066" s="416" t="s">
        <v>2221</v>
      </c>
      <c r="I3066" s="417" t="s">
        <v>2241</v>
      </c>
      <c r="J3066" s="416" t="s">
        <v>2241</v>
      </c>
      <c r="K3066" s="418" t="s">
        <v>2243</v>
      </c>
      <c r="L3066" s="416" t="s">
        <v>469</v>
      </c>
      <c r="M3066" s="316" t="s">
        <v>2390</v>
      </c>
      <c r="N3066" s="316" t="s">
        <v>1156</v>
      </c>
      <c r="O3066" s="415" t="s">
        <v>2200</v>
      </c>
      <c r="P3066" s="318" t="s">
        <v>1156</v>
      </c>
      <c r="Q3066" s="293" t="s">
        <v>2201</v>
      </c>
      <c r="R3066" s="293">
        <v>2</v>
      </c>
      <c r="S3066" s="517">
        <v>3520</v>
      </c>
      <c r="T3066" s="520" t="e">
        <f>+[1]!Tabla46[[#This Row],[Precio Unitario]]*[1]!Tabla46[[#This Row],[Cantidad de Insumos]]</f>
        <v>#REF!</v>
      </c>
      <c r="U3066" s="414">
        <v>239301</v>
      </c>
      <c r="V3066" s="328" t="s">
        <v>926</v>
      </c>
      <c r="W3066" s="420"/>
    </row>
    <row r="3067" spans="2:23" ht="18.75" hidden="1" customHeight="1" x14ac:dyDescent="0.2">
      <c r="B3067" s="419" t="e">
        <f>IF(Tabla46[[#This Row],[Tipos de Acciones]]="","",CONCATENATE(Tabla46[[#This Row],[POA]],".",Tabla46[[#This Row],[SRS]],".",Tabla46[[#This Row],[AREA]],".",Tabla46[[#This Row],[TIPO]]))</f>
        <v>#REF!</v>
      </c>
      <c r="C3067" s="419" t="e">
        <f>IF(Tabla46[[#This Row],[Tipos de Acciones]]="","",'Formulario PPGR1'!#REF!)</f>
        <v>#REF!</v>
      </c>
      <c r="D3067" s="419" t="e">
        <f>IF(Tabla46[[#This Row],[Tipos de Acciones]]="","",'Formulario PPGR1'!#REF!)</f>
        <v>#REF!</v>
      </c>
      <c r="E3067" s="419" t="e">
        <f>IF(Tabla46[[#This Row],[Tipos de Acciones]]="","",'Formulario PPGR1'!#REF!)</f>
        <v>#REF!</v>
      </c>
      <c r="F3067" s="419" t="e">
        <f>IF(Tabla46[[#This Row],[Tipos de Acciones]]="","",'Formulario PPGR1'!#REF!)</f>
        <v>#REF!</v>
      </c>
      <c r="G3067" s="416" t="s">
        <v>936</v>
      </c>
      <c r="H3067" s="416" t="s">
        <v>2221</v>
      </c>
      <c r="I3067" s="417" t="s">
        <v>2244</v>
      </c>
      <c r="J3067" s="416" t="s">
        <v>2244</v>
      </c>
      <c r="K3067" s="418" t="s">
        <v>2245</v>
      </c>
      <c r="L3067" s="416" t="s">
        <v>469</v>
      </c>
      <c r="M3067" s="316" t="s">
        <v>2390</v>
      </c>
      <c r="N3067" s="316" t="s">
        <v>1156</v>
      </c>
      <c r="O3067" s="415" t="s">
        <v>2200</v>
      </c>
      <c r="P3067" s="318" t="s">
        <v>1156</v>
      </c>
      <c r="Q3067" s="293" t="s">
        <v>2201</v>
      </c>
      <c r="R3067" s="293">
        <v>1</v>
      </c>
      <c r="S3067" s="517">
        <v>14666.65</v>
      </c>
      <c r="T3067" s="520" t="e">
        <f>+[1]!Tabla46[[#This Row],[Precio Unitario]]*[1]!Tabla46[[#This Row],[Cantidad de Insumos]]</f>
        <v>#REF!</v>
      </c>
      <c r="U3067" s="414">
        <v>239601</v>
      </c>
      <c r="V3067" s="328" t="s">
        <v>926</v>
      </c>
      <c r="W3067" s="420"/>
    </row>
    <row r="3068" spans="2:23" ht="18.75" hidden="1" customHeight="1" x14ac:dyDescent="0.2">
      <c r="B3068" s="419" t="e">
        <f>IF(Tabla46[[#This Row],[Tipos de Acciones]]="","",CONCATENATE(Tabla46[[#This Row],[POA]],".",Tabla46[[#This Row],[SRS]],".",Tabla46[[#This Row],[AREA]],".",Tabla46[[#This Row],[TIPO]]))</f>
        <v>#REF!</v>
      </c>
      <c r="C3068" s="419" t="e">
        <f>IF(Tabla46[[#This Row],[Tipos de Acciones]]="","",'Formulario PPGR1'!#REF!)</f>
        <v>#REF!</v>
      </c>
      <c r="D3068" s="419" t="e">
        <f>IF(Tabla46[[#This Row],[Tipos de Acciones]]="","",'Formulario PPGR1'!#REF!)</f>
        <v>#REF!</v>
      </c>
      <c r="E3068" s="419" t="e">
        <f>IF(Tabla46[[#This Row],[Tipos de Acciones]]="","",'Formulario PPGR1'!#REF!)</f>
        <v>#REF!</v>
      </c>
      <c r="F3068" s="419" t="e">
        <f>IF(Tabla46[[#This Row],[Tipos de Acciones]]="","",'Formulario PPGR1'!#REF!)</f>
        <v>#REF!</v>
      </c>
      <c r="G3068" s="416" t="s">
        <v>936</v>
      </c>
      <c r="H3068" s="416" t="s">
        <v>2221</v>
      </c>
      <c r="I3068" s="417" t="s">
        <v>2246</v>
      </c>
      <c r="J3068" s="416" t="s">
        <v>2246</v>
      </c>
      <c r="K3068" s="418" t="s">
        <v>2247</v>
      </c>
      <c r="L3068" s="416" t="s">
        <v>469</v>
      </c>
      <c r="M3068" s="316" t="s">
        <v>2390</v>
      </c>
      <c r="N3068" s="316" t="s">
        <v>1156</v>
      </c>
      <c r="O3068" s="415" t="s">
        <v>2200</v>
      </c>
      <c r="P3068" s="318" t="s">
        <v>1156</v>
      </c>
      <c r="Q3068" s="293" t="s">
        <v>2201</v>
      </c>
      <c r="R3068" s="293">
        <v>1</v>
      </c>
      <c r="S3068" s="517">
        <v>257712</v>
      </c>
      <c r="T3068" s="520" t="e">
        <f>+[1]!Tabla46[[#This Row],[Precio Unitario]]*[1]!Tabla46[[#This Row],[Cantidad de Insumos]]</f>
        <v>#REF!</v>
      </c>
      <c r="U3068" s="414">
        <v>261401</v>
      </c>
      <c r="V3068" s="328" t="s">
        <v>926</v>
      </c>
      <c r="W3068" s="420"/>
    </row>
    <row r="3069" spans="2:23" ht="18.75" hidden="1" customHeight="1" x14ac:dyDescent="0.2">
      <c r="B3069" s="419" t="e">
        <f>IF(Tabla46[[#This Row],[Tipos de Acciones]]="","",CONCATENATE(Tabla46[[#This Row],[POA]],".",Tabla46[[#This Row],[SRS]],".",Tabla46[[#This Row],[AREA]],".",Tabla46[[#This Row],[TIPO]]))</f>
        <v>#REF!</v>
      </c>
      <c r="C3069" s="419" t="e">
        <f>IF(Tabla46[[#This Row],[Tipos de Acciones]]="","",'Formulario PPGR1'!#REF!)</f>
        <v>#REF!</v>
      </c>
      <c r="D3069" s="419" t="e">
        <f>IF(Tabla46[[#This Row],[Tipos de Acciones]]="","",'Formulario PPGR1'!#REF!)</f>
        <v>#REF!</v>
      </c>
      <c r="E3069" s="419" t="e">
        <f>IF(Tabla46[[#This Row],[Tipos de Acciones]]="","",'Formulario PPGR1'!#REF!)</f>
        <v>#REF!</v>
      </c>
      <c r="F3069" s="419" t="e">
        <f>IF(Tabla46[[#This Row],[Tipos de Acciones]]="","",'Formulario PPGR1'!#REF!)</f>
        <v>#REF!</v>
      </c>
      <c r="G3069" s="416" t="s">
        <v>936</v>
      </c>
      <c r="H3069" s="416" t="s">
        <v>2209</v>
      </c>
      <c r="I3069" s="417" t="s">
        <v>2200</v>
      </c>
      <c r="J3069" s="416" t="s">
        <v>2248</v>
      </c>
      <c r="K3069" s="418" t="s">
        <v>2248</v>
      </c>
      <c r="L3069" s="416" t="s">
        <v>469</v>
      </c>
      <c r="M3069" s="316" t="s">
        <v>2390</v>
      </c>
      <c r="N3069" s="316" t="s">
        <v>1156</v>
      </c>
      <c r="O3069" s="415" t="s">
        <v>2200</v>
      </c>
      <c r="P3069" s="318" t="s">
        <v>1156</v>
      </c>
      <c r="Q3069" s="293" t="s">
        <v>2201</v>
      </c>
      <c r="R3069" s="293">
        <v>1</v>
      </c>
      <c r="S3069" s="517">
        <v>30000</v>
      </c>
      <c r="T3069" s="520" t="e">
        <f>+[1]!Tabla46[[#This Row],[Precio Unitario]]*[1]!Tabla46[[#This Row],[Cantidad de Insumos]]</f>
        <v>#REF!</v>
      </c>
      <c r="U3069" s="414">
        <v>265801</v>
      </c>
      <c r="V3069" s="328" t="s">
        <v>926</v>
      </c>
      <c r="W3069" s="420"/>
    </row>
    <row r="3070" spans="2:23" ht="18.75" hidden="1" customHeight="1" x14ac:dyDescent="0.2">
      <c r="B3070" s="419" t="e">
        <f>IF(Tabla46[[#This Row],[Tipos de Acciones]]="","",CONCATENATE(Tabla46[[#This Row],[POA]],".",Tabla46[[#This Row],[SRS]],".",Tabla46[[#This Row],[AREA]],".",Tabla46[[#This Row],[TIPO]]))</f>
        <v>#REF!</v>
      </c>
      <c r="C3070" s="419" t="e">
        <f>IF(Tabla46[[#This Row],[Tipos de Acciones]]="","",'Formulario PPGR1'!#REF!)</f>
        <v>#REF!</v>
      </c>
      <c r="D3070" s="419" t="e">
        <f>IF(Tabla46[[#This Row],[Tipos de Acciones]]="","",'Formulario PPGR1'!#REF!)</f>
        <v>#REF!</v>
      </c>
      <c r="E3070" s="419" t="e">
        <f>IF(Tabla46[[#This Row],[Tipos de Acciones]]="","",'Formulario PPGR1'!#REF!)</f>
        <v>#REF!</v>
      </c>
      <c r="F3070" s="419" t="e">
        <f>IF(Tabla46[[#This Row],[Tipos de Acciones]]="","",'Formulario PPGR1'!#REF!)</f>
        <v>#REF!</v>
      </c>
      <c r="G3070" s="416" t="s">
        <v>934</v>
      </c>
      <c r="H3070" s="416" t="s">
        <v>2209</v>
      </c>
      <c r="I3070" s="417" t="s">
        <v>2200</v>
      </c>
      <c r="J3070" s="416" t="s">
        <v>2248</v>
      </c>
      <c r="K3070" s="418" t="s">
        <v>2248</v>
      </c>
      <c r="L3070" s="416" t="s">
        <v>469</v>
      </c>
      <c r="M3070" s="316" t="s">
        <v>2390</v>
      </c>
      <c r="N3070" s="316" t="s">
        <v>1156</v>
      </c>
      <c r="O3070" s="415" t="s">
        <v>2200</v>
      </c>
      <c r="P3070" s="318" t="s">
        <v>1156</v>
      </c>
      <c r="Q3070" s="293" t="s">
        <v>2201</v>
      </c>
      <c r="R3070" s="293">
        <v>3</v>
      </c>
      <c r="S3070" s="517">
        <v>5000</v>
      </c>
      <c r="T3070" s="520" t="e">
        <f>+[1]!Tabla46[[#This Row],[Precio Unitario]]*[1]!Tabla46[[#This Row],[Cantidad de Insumos]]</f>
        <v>#REF!</v>
      </c>
      <c r="U3070" s="414">
        <v>265801</v>
      </c>
      <c r="V3070" s="328" t="s">
        <v>926</v>
      </c>
      <c r="W3070" s="420"/>
    </row>
    <row r="3071" spans="2:23" ht="18.75" hidden="1" customHeight="1" x14ac:dyDescent="0.2">
      <c r="B3071" s="419" t="e">
        <f>IF(Tabla46[[#This Row],[Tipos de Acciones]]="","",CONCATENATE(Tabla46[[#This Row],[POA]],".",Tabla46[[#This Row],[SRS]],".",Tabla46[[#This Row],[AREA]],".",Tabla46[[#This Row],[TIPO]]))</f>
        <v>#REF!</v>
      </c>
      <c r="C3071" s="419" t="e">
        <f>IF(Tabla46[[#This Row],[Tipos de Acciones]]="","",'Formulario PPGR1'!#REF!)</f>
        <v>#REF!</v>
      </c>
      <c r="D3071" s="419" t="e">
        <f>IF(Tabla46[[#This Row],[Tipos de Acciones]]="","",'Formulario PPGR1'!#REF!)</f>
        <v>#REF!</v>
      </c>
      <c r="E3071" s="419" t="e">
        <f>IF(Tabla46[[#This Row],[Tipos de Acciones]]="","",'Formulario PPGR1'!#REF!)</f>
        <v>#REF!</v>
      </c>
      <c r="F3071" s="419" t="e">
        <f>IF(Tabla46[[#This Row],[Tipos de Acciones]]="","",'Formulario PPGR1'!#REF!)</f>
        <v>#REF!</v>
      </c>
      <c r="G3071" s="416" t="s">
        <v>936</v>
      </c>
      <c r="H3071" s="416" t="s">
        <v>2206</v>
      </c>
      <c r="I3071" s="417" t="s">
        <v>2212</v>
      </c>
      <c r="J3071" s="416" t="s">
        <v>2212</v>
      </c>
      <c r="K3071" s="418" t="s">
        <v>2213</v>
      </c>
      <c r="L3071" s="416" t="s">
        <v>469</v>
      </c>
      <c r="M3071" s="316" t="s">
        <v>2391</v>
      </c>
      <c r="N3071" s="316" t="s">
        <v>1156</v>
      </c>
      <c r="O3071" s="415" t="s">
        <v>2200</v>
      </c>
      <c r="P3071" s="318" t="s">
        <v>1156</v>
      </c>
      <c r="Q3071" s="293" t="s">
        <v>2201</v>
      </c>
      <c r="R3071" s="293">
        <v>1</v>
      </c>
      <c r="S3071" s="517">
        <v>56050</v>
      </c>
      <c r="T3071" s="520" t="e">
        <f>+[1]!Tabla46[[#This Row],[Precio Unitario]]*[1]!Tabla46[[#This Row],[Cantidad de Insumos]]</f>
        <v>#REF!</v>
      </c>
      <c r="U3071" s="414">
        <v>261301</v>
      </c>
      <c r="V3071" s="328" t="s">
        <v>926</v>
      </c>
      <c r="W3071" s="420"/>
    </row>
    <row r="3072" spans="2:23" ht="18.75" hidden="1" customHeight="1" x14ac:dyDescent="0.2">
      <c r="B3072" s="419" t="e">
        <f>IF(Tabla46[[#This Row],[Tipos de Acciones]]="","",CONCATENATE(Tabla46[[#This Row],[POA]],".",Tabla46[[#This Row],[SRS]],".",Tabla46[[#This Row],[AREA]],".",Tabla46[[#This Row],[TIPO]]))</f>
        <v>#REF!</v>
      </c>
      <c r="C3072" s="419" t="e">
        <f>IF(Tabla46[[#This Row],[Tipos de Acciones]]="","",'Formulario PPGR1'!#REF!)</f>
        <v>#REF!</v>
      </c>
      <c r="D3072" s="419" t="e">
        <f>IF(Tabla46[[#This Row],[Tipos de Acciones]]="","",'Formulario PPGR1'!#REF!)</f>
        <v>#REF!</v>
      </c>
      <c r="E3072" s="419" t="e">
        <f>IF(Tabla46[[#This Row],[Tipos de Acciones]]="","",'Formulario PPGR1'!#REF!)</f>
        <v>#REF!</v>
      </c>
      <c r="F3072" s="419" t="e">
        <f>IF(Tabla46[[#This Row],[Tipos de Acciones]]="","",'Formulario PPGR1'!#REF!)</f>
        <v>#REF!</v>
      </c>
      <c r="G3072" s="416" t="s">
        <v>934</v>
      </c>
      <c r="H3072" s="416" t="s">
        <v>2206</v>
      </c>
      <c r="I3072" s="417" t="s">
        <v>2212</v>
      </c>
      <c r="J3072" s="416" t="s">
        <v>2212</v>
      </c>
      <c r="K3072" s="418" t="s">
        <v>2213</v>
      </c>
      <c r="L3072" s="416" t="s">
        <v>469</v>
      </c>
      <c r="M3072" s="316" t="s">
        <v>2391</v>
      </c>
      <c r="N3072" s="316" t="s">
        <v>1156</v>
      </c>
      <c r="O3072" s="415" t="s">
        <v>2200</v>
      </c>
      <c r="P3072" s="318" t="s">
        <v>1156</v>
      </c>
      <c r="Q3072" s="293" t="s">
        <v>2201</v>
      </c>
      <c r="R3072" s="293">
        <v>3</v>
      </c>
      <c r="S3072" s="517">
        <v>56050</v>
      </c>
      <c r="T3072" s="520" t="e">
        <f>+[1]!Tabla46[[#This Row],[Precio Unitario]]*[1]!Tabla46[[#This Row],[Cantidad de Insumos]]</f>
        <v>#REF!</v>
      </c>
      <c r="U3072" s="414">
        <v>261301</v>
      </c>
      <c r="V3072" s="328" t="s">
        <v>926</v>
      </c>
      <c r="W3072" s="420"/>
    </row>
    <row r="3073" spans="2:23" ht="18.75" hidden="1" customHeight="1" x14ac:dyDescent="0.2">
      <c r="B3073" s="419" t="e">
        <f>IF(Tabla46[[#This Row],[Tipos de Acciones]]="","",CONCATENATE(Tabla46[[#This Row],[POA]],".",Tabla46[[#This Row],[SRS]],".",Tabla46[[#This Row],[AREA]],".",Tabla46[[#This Row],[TIPO]]))</f>
        <v>#REF!</v>
      </c>
      <c r="C3073" s="419" t="e">
        <f>IF(Tabla46[[#This Row],[Tipos de Acciones]]="","",'Formulario PPGR1'!#REF!)</f>
        <v>#REF!</v>
      </c>
      <c r="D3073" s="419" t="e">
        <f>IF(Tabla46[[#This Row],[Tipos de Acciones]]="","",'Formulario PPGR1'!#REF!)</f>
        <v>#REF!</v>
      </c>
      <c r="E3073" s="419" t="e">
        <f>IF(Tabla46[[#This Row],[Tipos de Acciones]]="","",'Formulario PPGR1'!#REF!)</f>
        <v>#REF!</v>
      </c>
      <c r="F3073" s="419" t="e">
        <f>IF(Tabla46[[#This Row],[Tipos de Acciones]]="","",'Formulario PPGR1'!#REF!)</f>
        <v>#REF!</v>
      </c>
      <c r="G3073" s="416" t="s">
        <v>936</v>
      </c>
      <c r="H3073" s="416" t="s">
        <v>2215</v>
      </c>
      <c r="I3073" s="417" t="s">
        <v>2216</v>
      </c>
      <c r="J3073" s="416" t="s">
        <v>2216</v>
      </c>
      <c r="K3073" s="418" t="s">
        <v>2217</v>
      </c>
      <c r="L3073" s="416" t="s">
        <v>469</v>
      </c>
      <c r="M3073" s="316" t="s">
        <v>2391</v>
      </c>
      <c r="N3073" s="316" t="s">
        <v>1156</v>
      </c>
      <c r="O3073" s="415" t="s">
        <v>2200</v>
      </c>
      <c r="P3073" s="318" t="s">
        <v>1156</v>
      </c>
      <c r="Q3073" s="293" t="s">
        <v>2201</v>
      </c>
      <c r="R3073" s="293">
        <v>1</v>
      </c>
      <c r="S3073" s="517">
        <v>15000</v>
      </c>
      <c r="T3073" s="520" t="e">
        <f>+[1]!Tabla46[[#This Row],[Precio Unitario]]*[1]!Tabla46[[#This Row],[Cantidad de Insumos]]</f>
        <v>#REF!</v>
      </c>
      <c r="U3073" s="414">
        <v>239601</v>
      </c>
      <c r="V3073" s="328" t="s">
        <v>926</v>
      </c>
      <c r="W3073" s="420"/>
    </row>
    <row r="3074" spans="2:23" ht="18.75" hidden="1" customHeight="1" x14ac:dyDescent="0.2">
      <c r="B3074" s="419" t="e">
        <f>IF(Tabla46[[#This Row],[Tipos de Acciones]]="","",CONCATENATE(Tabla46[[#This Row],[POA]],".",Tabla46[[#This Row],[SRS]],".",Tabla46[[#This Row],[AREA]],".",Tabla46[[#This Row],[TIPO]]))</f>
        <v>#REF!</v>
      </c>
      <c r="C3074" s="419" t="e">
        <f>IF(Tabla46[[#This Row],[Tipos de Acciones]]="","",'Formulario PPGR1'!#REF!)</f>
        <v>#REF!</v>
      </c>
      <c r="D3074" s="419" t="e">
        <f>IF(Tabla46[[#This Row],[Tipos de Acciones]]="","",'Formulario PPGR1'!#REF!)</f>
        <v>#REF!</v>
      </c>
      <c r="E3074" s="419" t="e">
        <f>IF(Tabla46[[#This Row],[Tipos de Acciones]]="","",'Formulario PPGR1'!#REF!)</f>
        <v>#REF!</v>
      </c>
      <c r="F3074" s="419" t="e">
        <f>IF(Tabla46[[#This Row],[Tipos de Acciones]]="","",'Formulario PPGR1'!#REF!)</f>
        <v>#REF!</v>
      </c>
      <c r="G3074" s="416" t="s">
        <v>936</v>
      </c>
      <c r="H3074" s="416" t="s">
        <v>2218</v>
      </c>
      <c r="I3074" s="417" t="s">
        <v>2219</v>
      </c>
      <c r="J3074" s="416" t="s">
        <v>2219</v>
      </c>
      <c r="K3074" s="418" t="s">
        <v>2220</v>
      </c>
      <c r="L3074" s="416" t="s">
        <v>469</v>
      </c>
      <c r="M3074" s="316" t="s">
        <v>2391</v>
      </c>
      <c r="N3074" s="316" t="s">
        <v>1156</v>
      </c>
      <c r="O3074" s="415" t="s">
        <v>2200</v>
      </c>
      <c r="P3074" s="318" t="s">
        <v>1156</v>
      </c>
      <c r="Q3074" s="293" t="s">
        <v>2201</v>
      </c>
      <c r="R3074" s="293">
        <v>2</v>
      </c>
      <c r="S3074" s="517">
        <v>8600</v>
      </c>
      <c r="T3074" s="520" t="e">
        <f>+[1]!Tabla46[[#This Row],[Precio Unitario]]*[1]!Tabla46[[#This Row],[Cantidad de Insumos]]</f>
        <v>#REF!</v>
      </c>
      <c r="U3074" s="414">
        <v>239601</v>
      </c>
      <c r="V3074" s="328" t="s">
        <v>926</v>
      </c>
      <c r="W3074" s="420"/>
    </row>
    <row r="3075" spans="2:23" ht="18.75" hidden="1" customHeight="1" x14ac:dyDescent="0.2">
      <c r="B3075" s="419" t="e">
        <f>IF(Tabla46[[#This Row],[Tipos de Acciones]]="","",CONCATENATE(Tabla46[[#This Row],[POA]],".",Tabla46[[#This Row],[SRS]],".",Tabla46[[#This Row],[AREA]],".",Tabla46[[#This Row],[TIPO]]))</f>
        <v>#REF!</v>
      </c>
      <c r="C3075" s="419" t="e">
        <f>IF(Tabla46[[#This Row],[Tipos de Acciones]]="","",'Formulario PPGR1'!#REF!)</f>
        <v>#REF!</v>
      </c>
      <c r="D3075" s="419" t="e">
        <f>IF(Tabla46[[#This Row],[Tipos de Acciones]]="","",'Formulario PPGR1'!#REF!)</f>
        <v>#REF!</v>
      </c>
      <c r="E3075" s="419" t="e">
        <f>IF(Tabla46[[#This Row],[Tipos de Acciones]]="","",'Formulario PPGR1'!#REF!)</f>
        <v>#REF!</v>
      </c>
      <c r="F3075" s="419" t="e">
        <f>IF(Tabla46[[#This Row],[Tipos de Acciones]]="","",'Formulario PPGR1'!#REF!)</f>
        <v>#REF!</v>
      </c>
      <c r="G3075" s="416" t="s">
        <v>936</v>
      </c>
      <c r="H3075" s="416" t="s">
        <v>2221</v>
      </c>
      <c r="I3075" s="417" t="s">
        <v>2222</v>
      </c>
      <c r="J3075" s="416" t="s">
        <v>2222</v>
      </c>
      <c r="K3075" s="418" t="s">
        <v>2223</v>
      </c>
      <c r="L3075" s="416" t="s">
        <v>469</v>
      </c>
      <c r="M3075" s="316" t="s">
        <v>2391</v>
      </c>
      <c r="N3075" s="316" t="s">
        <v>1156</v>
      </c>
      <c r="O3075" s="415" t="s">
        <v>2200</v>
      </c>
      <c r="P3075" s="318" t="s">
        <v>1156</v>
      </c>
      <c r="Q3075" s="293" t="s">
        <v>2201</v>
      </c>
      <c r="R3075" s="293">
        <v>2</v>
      </c>
      <c r="S3075" s="517">
        <v>43660</v>
      </c>
      <c r="T3075" s="520" t="e">
        <f>+[1]!Tabla46[[#This Row],[Precio Unitario]]*[1]!Tabla46[[#This Row],[Cantidad de Insumos]]</f>
        <v>#REF!</v>
      </c>
      <c r="U3075" s="414">
        <v>261901</v>
      </c>
      <c r="V3075" s="328" t="s">
        <v>926</v>
      </c>
      <c r="W3075" s="420"/>
    </row>
    <row r="3076" spans="2:23" ht="18.75" hidden="1" customHeight="1" x14ac:dyDescent="0.2">
      <c r="B3076" s="419" t="e">
        <f>IF(Tabla46[[#This Row],[Tipos de Acciones]]="","",CONCATENATE(Tabla46[[#This Row],[POA]],".",Tabla46[[#This Row],[SRS]],".",Tabla46[[#This Row],[AREA]],".",Tabla46[[#This Row],[TIPO]]))</f>
        <v>#REF!</v>
      </c>
      <c r="C3076" s="419" t="e">
        <f>IF(Tabla46[[#This Row],[Tipos de Acciones]]="","",'Formulario PPGR1'!#REF!)</f>
        <v>#REF!</v>
      </c>
      <c r="D3076" s="419" t="e">
        <f>IF(Tabla46[[#This Row],[Tipos de Acciones]]="","",'Formulario PPGR1'!#REF!)</f>
        <v>#REF!</v>
      </c>
      <c r="E3076" s="419" t="e">
        <f>IF(Tabla46[[#This Row],[Tipos de Acciones]]="","",'Formulario PPGR1'!#REF!)</f>
        <v>#REF!</v>
      </c>
      <c r="F3076" s="419" t="e">
        <f>IF(Tabla46[[#This Row],[Tipos de Acciones]]="","",'Formulario PPGR1'!#REF!)</f>
        <v>#REF!</v>
      </c>
      <c r="G3076" s="416" t="s">
        <v>936</v>
      </c>
      <c r="H3076" s="416" t="s">
        <v>2221</v>
      </c>
      <c r="I3076" s="417" t="s">
        <v>2224</v>
      </c>
      <c r="J3076" s="416" t="s">
        <v>2224</v>
      </c>
      <c r="K3076" s="418" t="s">
        <v>2225</v>
      </c>
      <c r="L3076" s="416" t="s">
        <v>469</v>
      </c>
      <c r="M3076" s="316" t="s">
        <v>2391</v>
      </c>
      <c r="N3076" s="316" t="s">
        <v>1156</v>
      </c>
      <c r="O3076" s="415" t="s">
        <v>2200</v>
      </c>
      <c r="P3076" s="318" t="s">
        <v>1156</v>
      </c>
      <c r="Q3076" s="293" t="s">
        <v>2201</v>
      </c>
      <c r="R3076" s="293">
        <v>1</v>
      </c>
      <c r="S3076" s="517">
        <v>44333.33</v>
      </c>
      <c r="T3076" s="520" t="e">
        <f>+[1]!Tabla46[[#This Row],[Precio Unitario]]*[1]!Tabla46[[#This Row],[Cantidad de Insumos]]</f>
        <v>#REF!</v>
      </c>
      <c r="U3076" s="414">
        <v>239301</v>
      </c>
      <c r="V3076" s="328" t="s">
        <v>926</v>
      </c>
      <c r="W3076" s="420"/>
    </row>
    <row r="3077" spans="2:23" ht="18.75" hidden="1" customHeight="1" x14ac:dyDescent="0.2">
      <c r="B3077" s="419" t="e">
        <f>IF(Tabla46[[#This Row],[Tipos de Acciones]]="","",CONCATENATE(Tabla46[[#This Row],[POA]],".",Tabla46[[#This Row],[SRS]],".",Tabla46[[#This Row],[AREA]],".",Tabla46[[#This Row],[TIPO]]))</f>
        <v>#REF!</v>
      </c>
      <c r="C3077" s="419" t="e">
        <f>IF(Tabla46[[#This Row],[Tipos de Acciones]]="","",'Formulario PPGR1'!#REF!)</f>
        <v>#REF!</v>
      </c>
      <c r="D3077" s="419" t="e">
        <f>IF(Tabla46[[#This Row],[Tipos de Acciones]]="","",'Formulario PPGR1'!#REF!)</f>
        <v>#REF!</v>
      </c>
      <c r="E3077" s="419" t="e">
        <f>IF(Tabla46[[#This Row],[Tipos de Acciones]]="","",'Formulario PPGR1'!#REF!)</f>
        <v>#REF!</v>
      </c>
      <c r="F3077" s="419" t="e">
        <f>IF(Tabla46[[#This Row],[Tipos de Acciones]]="","",'Formulario PPGR1'!#REF!)</f>
        <v>#REF!</v>
      </c>
      <c r="G3077" s="416" t="s">
        <v>936</v>
      </c>
      <c r="H3077" s="416" t="s">
        <v>2221</v>
      </c>
      <c r="I3077" s="417" t="s">
        <v>2222</v>
      </c>
      <c r="J3077" s="416" t="s">
        <v>2222</v>
      </c>
      <c r="K3077" s="418" t="s">
        <v>2226</v>
      </c>
      <c r="L3077" s="416" t="s">
        <v>469</v>
      </c>
      <c r="M3077" s="316" t="s">
        <v>2391</v>
      </c>
      <c r="N3077" s="316" t="s">
        <v>1156</v>
      </c>
      <c r="O3077" s="415" t="s">
        <v>2200</v>
      </c>
      <c r="P3077" s="318" t="s">
        <v>1156</v>
      </c>
      <c r="Q3077" s="293" t="s">
        <v>2201</v>
      </c>
      <c r="R3077" s="293">
        <v>1</v>
      </c>
      <c r="S3077" s="517">
        <v>104465.4</v>
      </c>
      <c r="T3077" s="520" t="e">
        <f>+[1]!Tabla46[[#This Row],[Precio Unitario]]*[1]!Tabla46[[#This Row],[Cantidad de Insumos]]</f>
        <v>#REF!</v>
      </c>
      <c r="U3077" s="414">
        <v>261901</v>
      </c>
      <c r="V3077" s="328" t="s">
        <v>926</v>
      </c>
      <c r="W3077" s="420"/>
    </row>
    <row r="3078" spans="2:23" ht="18.75" hidden="1" customHeight="1" x14ac:dyDescent="0.2">
      <c r="B3078" s="419" t="e">
        <f>IF(Tabla46[[#This Row],[Tipos de Acciones]]="","",CONCATENATE(Tabla46[[#This Row],[POA]],".",Tabla46[[#This Row],[SRS]],".",Tabla46[[#This Row],[AREA]],".",Tabla46[[#This Row],[TIPO]]))</f>
        <v>#REF!</v>
      </c>
      <c r="C3078" s="419" t="e">
        <f>IF(Tabla46[[#This Row],[Tipos de Acciones]]="","",'Formulario PPGR1'!#REF!)</f>
        <v>#REF!</v>
      </c>
      <c r="D3078" s="419" t="e">
        <f>IF(Tabla46[[#This Row],[Tipos de Acciones]]="","",'Formulario PPGR1'!#REF!)</f>
        <v>#REF!</v>
      </c>
      <c r="E3078" s="419" t="e">
        <f>IF(Tabla46[[#This Row],[Tipos de Acciones]]="","",'Formulario PPGR1'!#REF!)</f>
        <v>#REF!</v>
      </c>
      <c r="F3078" s="419" t="e">
        <f>IF(Tabla46[[#This Row],[Tipos de Acciones]]="","",'Formulario PPGR1'!#REF!)</f>
        <v>#REF!</v>
      </c>
      <c r="G3078" s="416" t="s">
        <v>936</v>
      </c>
      <c r="H3078" s="416" t="s">
        <v>2221</v>
      </c>
      <c r="I3078" s="417" t="s">
        <v>2227</v>
      </c>
      <c r="J3078" s="416" t="s">
        <v>2227</v>
      </c>
      <c r="K3078" s="418" t="s">
        <v>2228</v>
      </c>
      <c r="L3078" s="416" t="s">
        <v>469</v>
      </c>
      <c r="M3078" s="316" t="s">
        <v>2391</v>
      </c>
      <c r="N3078" s="316" t="s">
        <v>1156</v>
      </c>
      <c r="O3078" s="415" t="s">
        <v>2200</v>
      </c>
      <c r="P3078" s="318" t="s">
        <v>1156</v>
      </c>
      <c r="Q3078" s="293" t="s">
        <v>2201</v>
      </c>
      <c r="R3078" s="293">
        <v>1</v>
      </c>
      <c r="S3078" s="517">
        <v>12836.04</v>
      </c>
      <c r="T3078" s="520" t="e">
        <f>+[1]!Tabla46[[#This Row],[Precio Unitario]]*[1]!Tabla46[[#This Row],[Cantidad de Insumos]]</f>
        <v>#REF!</v>
      </c>
      <c r="U3078" s="414">
        <v>239301</v>
      </c>
      <c r="V3078" s="328" t="s">
        <v>926</v>
      </c>
      <c r="W3078" s="420"/>
    </row>
    <row r="3079" spans="2:23" ht="18.75" customHeight="1" x14ac:dyDescent="0.2">
      <c r="B3079" s="419" t="e">
        <f>IF(Tabla46[[#This Row],[Tipos de Acciones]]="","",CONCATENATE(Tabla46[[#This Row],[POA]],".",Tabla46[[#This Row],[SRS]],".",Tabla46[[#This Row],[AREA]],".",Tabla46[[#This Row],[TIPO]]))</f>
        <v>#REF!</v>
      </c>
      <c r="C3079" s="419" t="e">
        <f>IF(Tabla46[[#This Row],[Tipos de Acciones]]="","",'Formulario PPGR1'!#REF!)</f>
        <v>#REF!</v>
      </c>
      <c r="D3079" s="419" t="e">
        <f>IF(Tabla46[[#This Row],[Tipos de Acciones]]="","",'Formulario PPGR1'!#REF!)</f>
        <v>#REF!</v>
      </c>
      <c r="E3079" s="419" t="e">
        <f>IF(Tabla46[[#This Row],[Tipos de Acciones]]="","",'Formulario PPGR1'!#REF!)</f>
        <v>#REF!</v>
      </c>
      <c r="F3079" s="419" t="e">
        <f>IF(Tabla46[[#This Row],[Tipos de Acciones]]="","",'Formulario PPGR1'!#REF!)</f>
        <v>#REF!</v>
      </c>
      <c r="G3079" s="416" t="s">
        <v>936</v>
      </c>
      <c r="H3079" s="416" t="s">
        <v>2221</v>
      </c>
      <c r="I3079" s="417" t="s">
        <v>2229</v>
      </c>
      <c r="J3079" s="416" t="s">
        <v>2229</v>
      </c>
      <c r="K3079" s="418" t="s">
        <v>2230</v>
      </c>
      <c r="L3079" s="416" t="s">
        <v>469</v>
      </c>
      <c r="M3079" s="316" t="s">
        <v>2391</v>
      </c>
      <c r="N3079" s="316" t="s">
        <v>1156</v>
      </c>
      <c r="O3079" s="415" t="s">
        <v>2200</v>
      </c>
      <c r="P3079" s="318" t="s">
        <v>1156</v>
      </c>
      <c r="Q3079" s="293" t="s">
        <v>2201</v>
      </c>
      <c r="R3079" s="293">
        <v>1</v>
      </c>
      <c r="S3079" s="517">
        <v>180000</v>
      </c>
      <c r="T3079" s="520" t="e">
        <f>+[1]!Tabla46[[#This Row],[Precio Unitario]]*[1]!Tabla46[[#This Row],[Cantidad de Insumos]]</f>
        <v>#REF!</v>
      </c>
      <c r="U3079" s="414">
        <v>263101</v>
      </c>
      <c r="V3079" s="328" t="s">
        <v>926</v>
      </c>
      <c r="W3079" s="420"/>
    </row>
    <row r="3080" spans="2:23" ht="18.75" hidden="1" customHeight="1" x14ac:dyDescent="0.2">
      <c r="B3080" s="419" t="e">
        <f>IF(Tabla46[[#This Row],[Tipos de Acciones]]="","",CONCATENATE(Tabla46[[#This Row],[POA]],".",Tabla46[[#This Row],[SRS]],".",Tabla46[[#This Row],[AREA]],".",Tabla46[[#This Row],[TIPO]]))</f>
        <v>#REF!</v>
      </c>
      <c r="C3080" s="419" t="e">
        <f>IF(Tabla46[[#This Row],[Tipos de Acciones]]="","",'Formulario PPGR1'!#REF!)</f>
        <v>#REF!</v>
      </c>
      <c r="D3080" s="419" t="e">
        <f>IF(Tabla46[[#This Row],[Tipos de Acciones]]="","",'Formulario PPGR1'!#REF!)</f>
        <v>#REF!</v>
      </c>
      <c r="E3080" s="419" t="e">
        <f>IF(Tabla46[[#This Row],[Tipos de Acciones]]="","",'Formulario PPGR1'!#REF!)</f>
        <v>#REF!</v>
      </c>
      <c r="F3080" s="419" t="e">
        <f>IF(Tabla46[[#This Row],[Tipos de Acciones]]="","",'Formulario PPGR1'!#REF!)</f>
        <v>#REF!</v>
      </c>
      <c r="G3080" s="416" t="s">
        <v>936</v>
      </c>
      <c r="H3080" s="416" t="s">
        <v>2221</v>
      </c>
      <c r="I3080" s="417" t="s">
        <v>2231</v>
      </c>
      <c r="J3080" s="416" t="s">
        <v>2231</v>
      </c>
      <c r="K3080" s="418" t="s">
        <v>2232</v>
      </c>
      <c r="L3080" s="416" t="s">
        <v>469</v>
      </c>
      <c r="M3080" s="316" t="s">
        <v>2391</v>
      </c>
      <c r="N3080" s="316" t="s">
        <v>1156</v>
      </c>
      <c r="O3080" s="415" t="s">
        <v>2200</v>
      </c>
      <c r="P3080" s="318" t="s">
        <v>1156</v>
      </c>
      <c r="Q3080" s="293" t="s">
        <v>2201</v>
      </c>
      <c r="R3080" s="293">
        <v>2</v>
      </c>
      <c r="S3080" s="517">
        <v>32099.97</v>
      </c>
      <c r="T3080" s="520" t="e">
        <f>+[1]!Tabla46[[#This Row],[Precio Unitario]]*[1]!Tabla46[[#This Row],[Cantidad de Insumos]]</f>
        <v>#REF!</v>
      </c>
      <c r="U3080" s="414">
        <v>239301</v>
      </c>
      <c r="V3080" s="328" t="s">
        <v>926</v>
      </c>
      <c r="W3080" s="420"/>
    </row>
    <row r="3081" spans="2:23" ht="18.75" hidden="1" customHeight="1" x14ac:dyDescent="0.2">
      <c r="B3081" s="419" t="e">
        <f>IF(Tabla46[[#This Row],[Tipos de Acciones]]="","",CONCATENATE(Tabla46[[#This Row],[POA]],".",Tabla46[[#This Row],[SRS]],".",Tabla46[[#This Row],[AREA]],".",Tabla46[[#This Row],[TIPO]]))</f>
        <v>#REF!</v>
      </c>
      <c r="C3081" s="419" t="e">
        <f>IF(Tabla46[[#This Row],[Tipos de Acciones]]="","",'Formulario PPGR1'!#REF!)</f>
        <v>#REF!</v>
      </c>
      <c r="D3081" s="419" t="e">
        <f>IF(Tabla46[[#This Row],[Tipos de Acciones]]="","",'Formulario PPGR1'!#REF!)</f>
        <v>#REF!</v>
      </c>
      <c r="E3081" s="419" t="e">
        <f>IF(Tabla46[[#This Row],[Tipos de Acciones]]="","",'Formulario PPGR1'!#REF!)</f>
        <v>#REF!</v>
      </c>
      <c r="F3081" s="419" t="e">
        <f>IF(Tabla46[[#This Row],[Tipos de Acciones]]="","",'Formulario PPGR1'!#REF!)</f>
        <v>#REF!</v>
      </c>
      <c r="G3081" s="416" t="s">
        <v>936</v>
      </c>
      <c r="H3081" s="416" t="s">
        <v>2221</v>
      </c>
      <c r="I3081" s="417" t="s">
        <v>2233</v>
      </c>
      <c r="J3081" s="416" t="s">
        <v>2234</v>
      </c>
      <c r="K3081" s="418" t="s">
        <v>2235</v>
      </c>
      <c r="L3081" s="416" t="s">
        <v>469</v>
      </c>
      <c r="M3081" s="316" t="s">
        <v>2391</v>
      </c>
      <c r="N3081" s="316" t="s">
        <v>1156</v>
      </c>
      <c r="O3081" s="415" t="s">
        <v>2200</v>
      </c>
      <c r="P3081" s="318" t="s">
        <v>1156</v>
      </c>
      <c r="Q3081" s="293" t="s">
        <v>2201</v>
      </c>
      <c r="R3081" s="293">
        <v>1</v>
      </c>
      <c r="S3081" s="517">
        <v>8270</v>
      </c>
      <c r="T3081" s="520" t="e">
        <f>+[1]!Tabla46[[#This Row],[Precio Unitario]]*[1]!Tabla46[[#This Row],[Cantidad de Insumos]]</f>
        <v>#REF!</v>
      </c>
      <c r="U3081" s="414">
        <v>239301</v>
      </c>
      <c r="V3081" s="328" t="s">
        <v>926</v>
      </c>
      <c r="W3081" s="420"/>
    </row>
    <row r="3082" spans="2:23" ht="18.75" hidden="1" customHeight="1" x14ac:dyDescent="0.2">
      <c r="B3082" s="419" t="e">
        <f>IF(Tabla46[[#This Row],[Tipos de Acciones]]="","",CONCATENATE(Tabla46[[#This Row],[POA]],".",Tabla46[[#This Row],[SRS]],".",Tabla46[[#This Row],[AREA]],".",Tabla46[[#This Row],[TIPO]]))</f>
        <v>#REF!</v>
      </c>
      <c r="C3082" s="419" t="e">
        <f>IF(Tabla46[[#This Row],[Tipos de Acciones]]="","",'Formulario PPGR1'!#REF!)</f>
        <v>#REF!</v>
      </c>
      <c r="D3082" s="419" t="e">
        <f>IF(Tabla46[[#This Row],[Tipos de Acciones]]="","",'Formulario PPGR1'!#REF!)</f>
        <v>#REF!</v>
      </c>
      <c r="E3082" s="419" t="e">
        <f>IF(Tabla46[[#This Row],[Tipos de Acciones]]="","",'Formulario PPGR1'!#REF!)</f>
        <v>#REF!</v>
      </c>
      <c r="F3082" s="419" t="e">
        <f>IF(Tabla46[[#This Row],[Tipos de Acciones]]="","",'Formulario PPGR1'!#REF!)</f>
        <v>#REF!</v>
      </c>
      <c r="G3082" s="416" t="s">
        <v>936</v>
      </c>
      <c r="H3082" s="416" t="s">
        <v>2221</v>
      </c>
      <c r="I3082" s="417" t="s">
        <v>2236</v>
      </c>
      <c r="J3082" s="416" t="s">
        <v>2236</v>
      </c>
      <c r="K3082" s="418" t="s">
        <v>2237</v>
      </c>
      <c r="L3082" s="416" t="s">
        <v>469</v>
      </c>
      <c r="M3082" s="316" t="s">
        <v>2391</v>
      </c>
      <c r="N3082" s="316" t="s">
        <v>1156</v>
      </c>
      <c r="O3082" s="415" t="s">
        <v>2200</v>
      </c>
      <c r="P3082" s="318" t="s">
        <v>1156</v>
      </c>
      <c r="Q3082" s="293" t="s">
        <v>2201</v>
      </c>
      <c r="R3082" s="293">
        <v>2</v>
      </c>
      <c r="S3082" s="517">
        <v>15733.33</v>
      </c>
      <c r="T3082" s="520" t="e">
        <f>+[1]!Tabla46[[#This Row],[Precio Unitario]]*[1]!Tabla46[[#This Row],[Cantidad de Insumos]]</f>
        <v>#REF!</v>
      </c>
      <c r="U3082" s="414">
        <v>239301</v>
      </c>
      <c r="V3082" s="328" t="s">
        <v>926</v>
      </c>
      <c r="W3082" s="420"/>
    </row>
    <row r="3083" spans="2:23" ht="18.75" hidden="1" customHeight="1" x14ac:dyDescent="0.2">
      <c r="B3083" s="419" t="e">
        <f>IF(Tabla46[[#This Row],[Tipos de Acciones]]="","",CONCATENATE(Tabla46[[#This Row],[POA]],".",Tabla46[[#This Row],[SRS]],".",Tabla46[[#This Row],[AREA]],".",Tabla46[[#This Row],[TIPO]]))</f>
        <v>#REF!</v>
      </c>
      <c r="C3083" s="419" t="e">
        <f>IF(Tabla46[[#This Row],[Tipos de Acciones]]="","",'Formulario PPGR1'!#REF!)</f>
        <v>#REF!</v>
      </c>
      <c r="D3083" s="419" t="e">
        <f>IF(Tabla46[[#This Row],[Tipos de Acciones]]="","",'Formulario PPGR1'!#REF!)</f>
        <v>#REF!</v>
      </c>
      <c r="E3083" s="419" t="e">
        <f>IF(Tabla46[[#This Row],[Tipos de Acciones]]="","",'Formulario PPGR1'!#REF!)</f>
        <v>#REF!</v>
      </c>
      <c r="F3083" s="419" t="e">
        <f>IF(Tabla46[[#This Row],[Tipos de Acciones]]="","",'Formulario PPGR1'!#REF!)</f>
        <v>#REF!</v>
      </c>
      <c r="G3083" s="416" t="s">
        <v>936</v>
      </c>
      <c r="H3083" s="416" t="s">
        <v>2221</v>
      </c>
      <c r="I3083" s="417" t="s">
        <v>2236</v>
      </c>
      <c r="J3083" s="416" t="s">
        <v>2236</v>
      </c>
      <c r="K3083" s="418" t="s">
        <v>2238</v>
      </c>
      <c r="L3083" s="416" t="s">
        <v>469</v>
      </c>
      <c r="M3083" s="316" t="s">
        <v>2391</v>
      </c>
      <c r="N3083" s="316" t="s">
        <v>1156</v>
      </c>
      <c r="O3083" s="415" t="s">
        <v>2200</v>
      </c>
      <c r="P3083" s="318" t="s">
        <v>1156</v>
      </c>
      <c r="Q3083" s="293" t="s">
        <v>2201</v>
      </c>
      <c r="R3083" s="293">
        <v>2</v>
      </c>
      <c r="S3083" s="517">
        <v>4500</v>
      </c>
      <c r="T3083" s="520" t="e">
        <f>+[1]!Tabla46[[#This Row],[Precio Unitario]]*[1]!Tabla46[[#This Row],[Cantidad de Insumos]]</f>
        <v>#REF!</v>
      </c>
      <c r="U3083" s="414">
        <v>239301</v>
      </c>
      <c r="V3083" s="328" t="s">
        <v>926</v>
      </c>
      <c r="W3083" s="420"/>
    </row>
    <row r="3084" spans="2:23" ht="18.75" hidden="1" customHeight="1" x14ac:dyDescent="0.2">
      <c r="B3084" s="419" t="e">
        <f>IF(Tabla46[[#This Row],[Tipos de Acciones]]="","",CONCATENATE(Tabla46[[#This Row],[POA]],".",Tabla46[[#This Row],[SRS]],".",Tabla46[[#This Row],[AREA]],".",Tabla46[[#This Row],[TIPO]]))</f>
        <v>#REF!</v>
      </c>
      <c r="C3084" s="419" t="e">
        <f>IF(Tabla46[[#This Row],[Tipos de Acciones]]="","",'Formulario PPGR1'!#REF!)</f>
        <v>#REF!</v>
      </c>
      <c r="D3084" s="419" t="e">
        <f>IF(Tabla46[[#This Row],[Tipos de Acciones]]="","",'Formulario PPGR1'!#REF!)</f>
        <v>#REF!</v>
      </c>
      <c r="E3084" s="419" t="e">
        <f>IF(Tabla46[[#This Row],[Tipos de Acciones]]="","",'Formulario PPGR1'!#REF!)</f>
        <v>#REF!</v>
      </c>
      <c r="F3084" s="419" t="e">
        <f>IF(Tabla46[[#This Row],[Tipos de Acciones]]="","",'Formulario PPGR1'!#REF!)</f>
        <v>#REF!</v>
      </c>
      <c r="G3084" s="416" t="s">
        <v>936</v>
      </c>
      <c r="H3084" s="416" t="s">
        <v>2221</v>
      </c>
      <c r="I3084" s="417" t="s">
        <v>2236</v>
      </c>
      <c r="J3084" s="416" t="s">
        <v>2236</v>
      </c>
      <c r="K3084" s="418" t="s">
        <v>2239</v>
      </c>
      <c r="L3084" s="416" t="s">
        <v>469</v>
      </c>
      <c r="M3084" s="316" t="s">
        <v>2391</v>
      </c>
      <c r="N3084" s="316" t="s">
        <v>1156</v>
      </c>
      <c r="O3084" s="415" t="s">
        <v>2200</v>
      </c>
      <c r="P3084" s="318" t="s">
        <v>1156</v>
      </c>
      <c r="Q3084" s="293" t="s">
        <v>2201</v>
      </c>
      <c r="R3084" s="293">
        <v>2</v>
      </c>
      <c r="S3084" s="517">
        <v>15733.33</v>
      </c>
      <c r="T3084" s="520" t="e">
        <f>+[1]!Tabla46[[#This Row],[Precio Unitario]]*[1]!Tabla46[[#This Row],[Cantidad de Insumos]]</f>
        <v>#REF!</v>
      </c>
      <c r="U3084" s="414">
        <v>239301</v>
      </c>
      <c r="V3084" s="328" t="s">
        <v>926</v>
      </c>
      <c r="W3084" s="420"/>
    </row>
    <row r="3085" spans="2:23" ht="18.75" hidden="1" customHeight="1" x14ac:dyDescent="0.2">
      <c r="B3085" s="419" t="e">
        <f>IF(Tabla46[[#This Row],[Tipos de Acciones]]="","",CONCATENATE(Tabla46[[#This Row],[POA]],".",Tabla46[[#This Row],[SRS]],".",Tabla46[[#This Row],[AREA]],".",Tabla46[[#This Row],[TIPO]]))</f>
        <v>#REF!</v>
      </c>
      <c r="C3085" s="419" t="e">
        <f>IF(Tabla46[[#This Row],[Tipos de Acciones]]="","",'Formulario PPGR1'!#REF!)</f>
        <v>#REF!</v>
      </c>
      <c r="D3085" s="419" t="e">
        <f>IF(Tabla46[[#This Row],[Tipos de Acciones]]="","",'Formulario PPGR1'!#REF!)</f>
        <v>#REF!</v>
      </c>
      <c r="E3085" s="419" t="e">
        <f>IF(Tabla46[[#This Row],[Tipos de Acciones]]="","",'Formulario PPGR1'!#REF!)</f>
        <v>#REF!</v>
      </c>
      <c r="F3085" s="419" t="e">
        <f>IF(Tabla46[[#This Row],[Tipos de Acciones]]="","",'Formulario PPGR1'!#REF!)</f>
        <v>#REF!</v>
      </c>
      <c r="G3085" s="416" t="s">
        <v>936</v>
      </c>
      <c r="H3085" s="416" t="s">
        <v>2221</v>
      </c>
      <c r="I3085" s="417" t="s">
        <v>2236</v>
      </c>
      <c r="J3085" s="416" t="s">
        <v>2236</v>
      </c>
      <c r="K3085" s="418" t="s">
        <v>2240</v>
      </c>
      <c r="L3085" s="416" t="s">
        <v>469</v>
      </c>
      <c r="M3085" s="316" t="s">
        <v>2391</v>
      </c>
      <c r="N3085" s="316" t="s">
        <v>1156</v>
      </c>
      <c r="O3085" s="415" t="s">
        <v>2200</v>
      </c>
      <c r="P3085" s="318" t="s">
        <v>1156</v>
      </c>
      <c r="Q3085" s="293" t="s">
        <v>2201</v>
      </c>
      <c r="R3085" s="293">
        <v>2</v>
      </c>
      <c r="S3085" s="517">
        <v>4500</v>
      </c>
      <c r="T3085" s="520" t="e">
        <f>+[1]!Tabla46[[#This Row],[Precio Unitario]]*[1]!Tabla46[[#This Row],[Cantidad de Insumos]]</f>
        <v>#REF!</v>
      </c>
      <c r="U3085" s="414">
        <v>239301</v>
      </c>
      <c r="V3085" s="328" t="s">
        <v>926</v>
      </c>
      <c r="W3085" s="420"/>
    </row>
    <row r="3086" spans="2:23" ht="18.75" hidden="1" customHeight="1" x14ac:dyDescent="0.2">
      <c r="B3086" s="419" t="e">
        <f>IF(Tabla46[[#This Row],[Tipos de Acciones]]="","",CONCATENATE(Tabla46[[#This Row],[POA]],".",Tabla46[[#This Row],[SRS]],".",Tabla46[[#This Row],[AREA]],".",Tabla46[[#This Row],[TIPO]]))</f>
        <v>#REF!</v>
      </c>
      <c r="C3086" s="419" t="e">
        <f>IF(Tabla46[[#This Row],[Tipos de Acciones]]="","",'Formulario PPGR1'!#REF!)</f>
        <v>#REF!</v>
      </c>
      <c r="D3086" s="419" t="e">
        <f>IF(Tabla46[[#This Row],[Tipos de Acciones]]="","",'Formulario PPGR1'!#REF!)</f>
        <v>#REF!</v>
      </c>
      <c r="E3086" s="419" t="e">
        <f>IF(Tabla46[[#This Row],[Tipos de Acciones]]="","",'Formulario PPGR1'!#REF!)</f>
        <v>#REF!</v>
      </c>
      <c r="F3086" s="419" t="e">
        <f>IF(Tabla46[[#This Row],[Tipos de Acciones]]="","",'Formulario PPGR1'!#REF!)</f>
        <v>#REF!</v>
      </c>
      <c r="G3086" s="416" t="s">
        <v>936</v>
      </c>
      <c r="H3086" s="416" t="s">
        <v>2221</v>
      </c>
      <c r="I3086" s="417" t="s">
        <v>2241</v>
      </c>
      <c r="J3086" s="416" t="s">
        <v>2241</v>
      </c>
      <c r="K3086" s="418" t="s">
        <v>2242</v>
      </c>
      <c r="L3086" s="416" t="s">
        <v>469</v>
      </c>
      <c r="M3086" s="316" t="s">
        <v>2391</v>
      </c>
      <c r="N3086" s="316" t="s">
        <v>1156</v>
      </c>
      <c r="O3086" s="415" t="s">
        <v>2200</v>
      </c>
      <c r="P3086" s="318" t="s">
        <v>1156</v>
      </c>
      <c r="Q3086" s="293" t="s">
        <v>2201</v>
      </c>
      <c r="R3086" s="293">
        <v>2</v>
      </c>
      <c r="S3086" s="517">
        <v>980</v>
      </c>
      <c r="T3086" s="520" t="e">
        <f>+[1]!Tabla46[[#This Row],[Precio Unitario]]*[1]!Tabla46[[#This Row],[Cantidad de Insumos]]</f>
        <v>#REF!</v>
      </c>
      <c r="U3086" s="414">
        <v>239301</v>
      </c>
      <c r="V3086" s="328" t="s">
        <v>926</v>
      </c>
      <c r="W3086" s="420"/>
    </row>
    <row r="3087" spans="2:23" ht="18.75" hidden="1" customHeight="1" x14ac:dyDescent="0.2">
      <c r="B3087" s="419" t="e">
        <f>IF(Tabla46[[#This Row],[Tipos de Acciones]]="","",CONCATENATE(Tabla46[[#This Row],[POA]],".",Tabla46[[#This Row],[SRS]],".",Tabla46[[#This Row],[AREA]],".",Tabla46[[#This Row],[TIPO]]))</f>
        <v>#REF!</v>
      </c>
      <c r="C3087" s="419" t="e">
        <f>IF(Tabla46[[#This Row],[Tipos de Acciones]]="","",'Formulario PPGR1'!#REF!)</f>
        <v>#REF!</v>
      </c>
      <c r="D3087" s="419" t="e">
        <f>IF(Tabla46[[#This Row],[Tipos de Acciones]]="","",'Formulario PPGR1'!#REF!)</f>
        <v>#REF!</v>
      </c>
      <c r="E3087" s="419" t="e">
        <f>IF(Tabla46[[#This Row],[Tipos de Acciones]]="","",'Formulario PPGR1'!#REF!)</f>
        <v>#REF!</v>
      </c>
      <c r="F3087" s="419" t="e">
        <f>IF(Tabla46[[#This Row],[Tipos de Acciones]]="","",'Formulario PPGR1'!#REF!)</f>
        <v>#REF!</v>
      </c>
      <c r="G3087" s="416" t="s">
        <v>936</v>
      </c>
      <c r="H3087" s="416" t="s">
        <v>2221</v>
      </c>
      <c r="I3087" s="417" t="s">
        <v>2241</v>
      </c>
      <c r="J3087" s="416" t="s">
        <v>2241</v>
      </c>
      <c r="K3087" s="418" t="s">
        <v>2243</v>
      </c>
      <c r="L3087" s="416" t="s">
        <v>469</v>
      </c>
      <c r="M3087" s="316" t="s">
        <v>2391</v>
      </c>
      <c r="N3087" s="316" t="s">
        <v>1156</v>
      </c>
      <c r="O3087" s="415" t="s">
        <v>2200</v>
      </c>
      <c r="P3087" s="318" t="s">
        <v>1156</v>
      </c>
      <c r="Q3087" s="293" t="s">
        <v>2201</v>
      </c>
      <c r="R3087" s="293">
        <v>2</v>
      </c>
      <c r="S3087" s="517">
        <v>3520</v>
      </c>
      <c r="T3087" s="520" t="e">
        <f>+[1]!Tabla46[[#This Row],[Precio Unitario]]*[1]!Tabla46[[#This Row],[Cantidad de Insumos]]</f>
        <v>#REF!</v>
      </c>
      <c r="U3087" s="414">
        <v>239301</v>
      </c>
      <c r="V3087" s="328" t="s">
        <v>926</v>
      </c>
      <c r="W3087" s="420"/>
    </row>
    <row r="3088" spans="2:23" ht="18.75" hidden="1" customHeight="1" x14ac:dyDescent="0.2">
      <c r="B3088" s="419" t="e">
        <f>IF(Tabla46[[#This Row],[Tipos de Acciones]]="","",CONCATENATE(Tabla46[[#This Row],[POA]],".",Tabla46[[#This Row],[SRS]],".",Tabla46[[#This Row],[AREA]],".",Tabla46[[#This Row],[TIPO]]))</f>
        <v>#REF!</v>
      </c>
      <c r="C3088" s="419" t="e">
        <f>IF(Tabla46[[#This Row],[Tipos de Acciones]]="","",'Formulario PPGR1'!#REF!)</f>
        <v>#REF!</v>
      </c>
      <c r="D3088" s="419" t="e">
        <f>IF(Tabla46[[#This Row],[Tipos de Acciones]]="","",'Formulario PPGR1'!#REF!)</f>
        <v>#REF!</v>
      </c>
      <c r="E3088" s="419" t="e">
        <f>IF(Tabla46[[#This Row],[Tipos de Acciones]]="","",'Formulario PPGR1'!#REF!)</f>
        <v>#REF!</v>
      </c>
      <c r="F3088" s="419" t="e">
        <f>IF(Tabla46[[#This Row],[Tipos de Acciones]]="","",'Formulario PPGR1'!#REF!)</f>
        <v>#REF!</v>
      </c>
      <c r="G3088" s="416" t="s">
        <v>936</v>
      </c>
      <c r="H3088" s="416" t="s">
        <v>2221</v>
      </c>
      <c r="I3088" s="417" t="s">
        <v>2244</v>
      </c>
      <c r="J3088" s="416" t="s">
        <v>2244</v>
      </c>
      <c r="K3088" s="418" t="s">
        <v>2245</v>
      </c>
      <c r="L3088" s="416" t="s">
        <v>469</v>
      </c>
      <c r="M3088" s="316" t="s">
        <v>2391</v>
      </c>
      <c r="N3088" s="316" t="s">
        <v>1156</v>
      </c>
      <c r="O3088" s="415" t="s">
        <v>2200</v>
      </c>
      <c r="P3088" s="318" t="s">
        <v>1156</v>
      </c>
      <c r="Q3088" s="293" t="s">
        <v>2201</v>
      </c>
      <c r="R3088" s="293">
        <v>1</v>
      </c>
      <c r="S3088" s="517">
        <v>14666.65</v>
      </c>
      <c r="T3088" s="520" t="e">
        <f>+[1]!Tabla46[[#This Row],[Precio Unitario]]*[1]!Tabla46[[#This Row],[Cantidad de Insumos]]</f>
        <v>#REF!</v>
      </c>
      <c r="U3088" s="414">
        <v>239601</v>
      </c>
      <c r="V3088" s="328" t="s">
        <v>926</v>
      </c>
      <c r="W3088" s="420"/>
    </row>
    <row r="3089" spans="2:23" ht="18.75" customHeight="1" x14ac:dyDescent="0.2">
      <c r="B3089" s="419" t="e">
        <f>IF(Tabla46[[#This Row],[Tipos de Acciones]]="","",CONCATENATE(Tabla46[[#This Row],[POA]],".",Tabla46[[#This Row],[SRS]],".",Tabla46[[#This Row],[AREA]],".",Tabla46[[#This Row],[TIPO]]))</f>
        <v>#REF!</v>
      </c>
      <c r="C3089" s="419" t="e">
        <f>IF(Tabla46[[#This Row],[Tipos de Acciones]]="","",'Formulario PPGR1'!#REF!)</f>
        <v>#REF!</v>
      </c>
      <c r="D3089" s="419" t="e">
        <f>IF(Tabla46[[#This Row],[Tipos de Acciones]]="","",'Formulario PPGR1'!#REF!)</f>
        <v>#REF!</v>
      </c>
      <c r="E3089" s="419" t="e">
        <f>IF(Tabla46[[#This Row],[Tipos de Acciones]]="","",'Formulario PPGR1'!#REF!)</f>
        <v>#REF!</v>
      </c>
      <c r="F3089" s="419" t="e">
        <f>IF(Tabla46[[#This Row],[Tipos de Acciones]]="","",'Formulario PPGR1'!#REF!)</f>
        <v>#REF!</v>
      </c>
      <c r="G3089" s="416" t="s">
        <v>936</v>
      </c>
      <c r="H3089" s="416" t="s">
        <v>2221</v>
      </c>
      <c r="I3089" s="417" t="s">
        <v>2246</v>
      </c>
      <c r="J3089" s="416" t="s">
        <v>2246</v>
      </c>
      <c r="K3089" s="418" t="s">
        <v>2247</v>
      </c>
      <c r="L3089" s="416" t="s">
        <v>469</v>
      </c>
      <c r="M3089" s="316" t="s">
        <v>2391</v>
      </c>
      <c r="N3089" s="316" t="s">
        <v>1156</v>
      </c>
      <c r="O3089" s="415" t="s">
        <v>2200</v>
      </c>
      <c r="P3089" s="318" t="s">
        <v>1156</v>
      </c>
      <c r="Q3089" s="293" t="s">
        <v>2201</v>
      </c>
      <c r="R3089" s="293">
        <v>1</v>
      </c>
      <c r="S3089" s="517">
        <v>257712</v>
      </c>
      <c r="T3089" s="520" t="e">
        <f>+[1]!Tabla46[[#This Row],[Precio Unitario]]*[1]!Tabla46[[#This Row],[Cantidad de Insumos]]</f>
        <v>#REF!</v>
      </c>
      <c r="U3089" s="414">
        <v>263101</v>
      </c>
      <c r="V3089" s="328" t="s">
        <v>926</v>
      </c>
      <c r="W3089" s="420"/>
    </row>
    <row r="3090" spans="2:23" ht="18.75" hidden="1" customHeight="1" x14ac:dyDescent="0.2">
      <c r="B3090" s="419" t="e">
        <f>IF(Tabla46[[#This Row],[Tipos de Acciones]]="","",CONCATENATE(Tabla46[[#This Row],[POA]],".",Tabla46[[#This Row],[SRS]],".",Tabla46[[#This Row],[AREA]],".",Tabla46[[#This Row],[TIPO]]))</f>
        <v>#REF!</v>
      </c>
      <c r="C3090" s="419" t="e">
        <f>IF(Tabla46[[#This Row],[Tipos de Acciones]]="","",'Formulario PPGR1'!#REF!)</f>
        <v>#REF!</v>
      </c>
      <c r="D3090" s="419" t="e">
        <f>IF(Tabla46[[#This Row],[Tipos de Acciones]]="","",'Formulario PPGR1'!#REF!)</f>
        <v>#REF!</v>
      </c>
      <c r="E3090" s="419" t="e">
        <f>IF(Tabla46[[#This Row],[Tipos de Acciones]]="","",'Formulario PPGR1'!#REF!)</f>
        <v>#REF!</v>
      </c>
      <c r="F3090" s="419" t="e">
        <f>IF(Tabla46[[#This Row],[Tipos de Acciones]]="","",'Formulario PPGR1'!#REF!)</f>
        <v>#REF!</v>
      </c>
      <c r="G3090" s="416" t="s">
        <v>936</v>
      </c>
      <c r="H3090" s="416" t="s">
        <v>2209</v>
      </c>
      <c r="I3090" s="417" t="s">
        <v>2200</v>
      </c>
      <c r="J3090" s="416" t="s">
        <v>2248</v>
      </c>
      <c r="K3090" s="418" t="s">
        <v>2248</v>
      </c>
      <c r="L3090" s="416" t="s">
        <v>469</v>
      </c>
      <c r="M3090" s="316" t="s">
        <v>2391</v>
      </c>
      <c r="N3090" s="316" t="s">
        <v>1156</v>
      </c>
      <c r="O3090" s="415" t="s">
        <v>2200</v>
      </c>
      <c r="P3090" s="318" t="s">
        <v>1156</v>
      </c>
      <c r="Q3090" s="293" t="s">
        <v>2201</v>
      </c>
      <c r="R3090" s="293">
        <v>1</v>
      </c>
      <c r="S3090" s="517">
        <v>30000</v>
      </c>
      <c r="T3090" s="520" t="e">
        <f>+[1]!Tabla46[[#This Row],[Precio Unitario]]*[1]!Tabla46[[#This Row],[Cantidad de Insumos]]</f>
        <v>#REF!</v>
      </c>
      <c r="U3090" s="414">
        <v>265801</v>
      </c>
      <c r="V3090" s="328" t="s">
        <v>926</v>
      </c>
      <c r="W3090" s="420"/>
    </row>
    <row r="3091" spans="2:23" ht="18.75" hidden="1" customHeight="1" x14ac:dyDescent="0.2">
      <c r="B3091" s="419" t="e">
        <f>IF(Tabla46[[#This Row],[Tipos de Acciones]]="","",CONCATENATE(Tabla46[[#This Row],[POA]],".",Tabla46[[#This Row],[SRS]],".",Tabla46[[#This Row],[AREA]],".",Tabla46[[#This Row],[TIPO]]))</f>
        <v>#REF!</v>
      </c>
      <c r="C3091" s="419" t="e">
        <f>IF(Tabla46[[#This Row],[Tipos de Acciones]]="","",'Formulario PPGR1'!#REF!)</f>
        <v>#REF!</v>
      </c>
      <c r="D3091" s="419" t="e">
        <f>IF(Tabla46[[#This Row],[Tipos de Acciones]]="","",'Formulario PPGR1'!#REF!)</f>
        <v>#REF!</v>
      </c>
      <c r="E3091" s="419" t="e">
        <f>IF(Tabla46[[#This Row],[Tipos de Acciones]]="","",'Formulario PPGR1'!#REF!)</f>
        <v>#REF!</v>
      </c>
      <c r="F3091" s="419" t="e">
        <f>IF(Tabla46[[#This Row],[Tipos de Acciones]]="","",'Formulario PPGR1'!#REF!)</f>
        <v>#REF!</v>
      </c>
      <c r="G3091" s="416" t="s">
        <v>934</v>
      </c>
      <c r="H3091" s="416" t="s">
        <v>2209</v>
      </c>
      <c r="I3091" s="417" t="s">
        <v>2200</v>
      </c>
      <c r="J3091" s="416" t="s">
        <v>2248</v>
      </c>
      <c r="K3091" s="418" t="s">
        <v>2248</v>
      </c>
      <c r="L3091" s="416" t="s">
        <v>469</v>
      </c>
      <c r="M3091" s="316" t="s">
        <v>2391</v>
      </c>
      <c r="N3091" s="316" t="s">
        <v>1156</v>
      </c>
      <c r="O3091" s="415" t="s">
        <v>2200</v>
      </c>
      <c r="P3091" s="318" t="s">
        <v>1156</v>
      </c>
      <c r="Q3091" s="293" t="s">
        <v>2201</v>
      </c>
      <c r="R3091" s="293">
        <v>3</v>
      </c>
      <c r="S3091" s="517">
        <v>5000</v>
      </c>
      <c r="T3091" s="520" t="e">
        <f>+[1]!Tabla46[[#This Row],[Precio Unitario]]*[1]!Tabla46[[#This Row],[Cantidad de Insumos]]</f>
        <v>#REF!</v>
      </c>
      <c r="U3091" s="414">
        <v>265801</v>
      </c>
      <c r="V3091" s="328" t="s">
        <v>926</v>
      </c>
      <c r="W3091" s="420"/>
    </row>
    <row r="3092" spans="2:23" ht="18.75" hidden="1" customHeight="1" x14ac:dyDescent="0.2">
      <c r="B3092" s="419" t="e">
        <f>IF(Tabla46[[#This Row],[Tipos de Acciones]]="","",CONCATENATE(Tabla46[[#This Row],[POA]],".",Tabla46[[#This Row],[SRS]],".",Tabla46[[#This Row],[AREA]],".",Tabla46[[#This Row],[TIPO]]))</f>
        <v>#REF!</v>
      </c>
      <c r="C3092" s="419" t="e">
        <f>IF(Tabla46[[#This Row],[Tipos de Acciones]]="","",'Formulario PPGR1'!#REF!)</f>
        <v>#REF!</v>
      </c>
      <c r="D3092" s="419" t="e">
        <f>IF(Tabla46[[#This Row],[Tipos de Acciones]]="","",'Formulario PPGR1'!#REF!)</f>
        <v>#REF!</v>
      </c>
      <c r="E3092" s="419" t="e">
        <f>IF(Tabla46[[#This Row],[Tipos de Acciones]]="","",'Formulario PPGR1'!#REF!)</f>
        <v>#REF!</v>
      </c>
      <c r="F3092" s="419" t="e">
        <f>IF(Tabla46[[#This Row],[Tipos de Acciones]]="","",'Formulario PPGR1'!#REF!)</f>
        <v>#REF!</v>
      </c>
      <c r="G3092" s="416" t="s">
        <v>936</v>
      </c>
      <c r="H3092" s="416" t="s">
        <v>2221</v>
      </c>
      <c r="I3092" s="417" t="s">
        <v>2236</v>
      </c>
      <c r="J3092" s="416" t="s">
        <v>2236</v>
      </c>
      <c r="K3092" s="418" t="s">
        <v>2240</v>
      </c>
      <c r="L3092" s="416" t="s">
        <v>469</v>
      </c>
      <c r="M3092" s="316" t="s">
        <v>2392</v>
      </c>
      <c r="N3092" s="316" t="s">
        <v>1156</v>
      </c>
      <c r="O3092" s="415" t="s">
        <v>2200</v>
      </c>
      <c r="P3092" s="318" t="s">
        <v>1156</v>
      </c>
      <c r="Q3092" s="293" t="s">
        <v>2201</v>
      </c>
      <c r="R3092" s="293">
        <v>2</v>
      </c>
      <c r="S3092" s="517">
        <v>4500</v>
      </c>
      <c r="T3092" s="520" t="e">
        <f>+[1]!Tabla46[[#This Row],[Precio Unitario]]*[1]!Tabla46[[#This Row],[Cantidad de Insumos]]</f>
        <v>#REF!</v>
      </c>
      <c r="U3092" s="414">
        <v>239301</v>
      </c>
      <c r="V3092" s="328" t="s">
        <v>926</v>
      </c>
      <c r="W3092" s="420"/>
    </row>
    <row r="3093" spans="2:23" ht="18.75" hidden="1" customHeight="1" x14ac:dyDescent="0.2">
      <c r="B3093" s="419" t="e">
        <f>IF(Tabla46[[#This Row],[Tipos de Acciones]]="","",CONCATENATE(Tabla46[[#This Row],[POA]],".",Tabla46[[#This Row],[SRS]],".",Tabla46[[#This Row],[AREA]],".",Tabla46[[#This Row],[TIPO]]))</f>
        <v>#REF!</v>
      </c>
      <c r="C3093" s="419" t="e">
        <f>IF(Tabla46[[#This Row],[Tipos de Acciones]]="","",'Formulario PPGR1'!#REF!)</f>
        <v>#REF!</v>
      </c>
      <c r="D3093" s="419" t="e">
        <f>IF(Tabla46[[#This Row],[Tipos de Acciones]]="","",'Formulario PPGR1'!#REF!)</f>
        <v>#REF!</v>
      </c>
      <c r="E3093" s="419" t="e">
        <f>IF(Tabla46[[#This Row],[Tipos de Acciones]]="","",'Formulario PPGR1'!#REF!)</f>
        <v>#REF!</v>
      </c>
      <c r="F3093" s="419" t="e">
        <f>IF(Tabla46[[#This Row],[Tipos de Acciones]]="","",'Formulario PPGR1'!#REF!)</f>
        <v>#REF!</v>
      </c>
      <c r="G3093" s="416" t="s">
        <v>936</v>
      </c>
      <c r="H3093" s="416" t="s">
        <v>2221</v>
      </c>
      <c r="I3093" s="417" t="s">
        <v>2241</v>
      </c>
      <c r="J3093" s="416" t="s">
        <v>2241</v>
      </c>
      <c r="K3093" s="418" t="s">
        <v>2242</v>
      </c>
      <c r="L3093" s="416" t="s">
        <v>469</v>
      </c>
      <c r="M3093" s="316" t="s">
        <v>2392</v>
      </c>
      <c r="N3093" s="316" t="s">
        <v>1156</v>
      </c>
      <c r="O3093" s="415" t="s">
        <v>2200</v>
      </c>
      <c r="P3093" s="318" t="s">
        <v>1156</v>
      </c>
      <c r="Q3093" s="293" t="s">
        <v>2201</v>
      </c>
      <c r="R3093" s="293">
        <v>2</v>
      </c>
      <c r="S3093" s="517">
        <v>980</v>
      </c>
      <c r="T3093" s="520" t="e">
        <f>+[1]!Tabla46[[#This Row],[Precio Unitario]]*[1]!Tabla46[[#This Row],[Cantidad de Insumos]]</f>
        <v>#REF!</v>
      </c>
      <c r="U3093" s="414">
        <v>239301</v>
      </c>
      <c r="V3093" s="328" t="s">
        <v>926</v>
      </c>
      <c r="W3093" s="420"/>
    </row>
    <row r="3094" spans="2:23" ht="18.75" hidden="1" customHeight="1" x14ac:dyDescent="0.2">
      <c r="B3094" s="419" t="e">
        <f>IF(Tabla46[[#This Row],[Tipos de Acciones]]="","",CONCATENATE(Tabla46[[#This Row],[POA]],".",Tabla46[[#This Row],[SRS]],".",Tabla46[[#This Row],[AREA]],".",Tabla46[[#This Row],[TIPO]]))</f>
        <v>#REF!</v>
      </c>
      <c r="C3094" s="419" t="e">
        <f>IF(Tabla46[[#This Row],[Tipos de Acciones]]="","",'Formulario PPGR1'!#REF!)</f>
        <v>#REF!</v>
      </c>
      <c r="D3094" s="419" t="e">
        <f>IF(Tabla46[[#This Row],[Tipos de Acciones]]="","",'Formulario PPGR1'!#REF!)</f>
        <v>#REF!</v>
      </c>
      <c r="E3094" s="419" t="e">
        <f>IF(Tabla46[[#This Row],[Tipos de Acciones]]="","",'Formulario PPGR1'!#REF!)</f>
        <v>#REF!</v>
      </c>
      <c r="F3094" s="419" t="e">
        <f>IF(Tabla46[[#This Row],[Tipos de Acciones]]="","",'Formulario PPGR1'!#REF!)</f>
        <v>#REF!</v>
      </c>
      <c r="G3094" s="416" t="s">
        <v>936</v>
      </c>
      <c r="H3094" s="416" t="s">
        <v>2221</v>
      </c>
      <c r="I3094" s="417" t="s">
        <v>2241</v>
      </c>
      <c r="J3094" s="416" t="s">
        <v>2241</v>
      </c>
      <c r="K3094" s="418" t="s">
        <v>2243</v>
      </c>
      <c r="L3094" s="416" t="s">
        <v>469</v>
      </c>
      <c r="M3094" s="316" t="s">
        <v>2392</v>
      </c>
      <c r="N3094" s="316" t="s">
        <v>1156</v>
      </c>
      <c r="O3094" s="415" t="s">
        <v>2200</v>
      </c>
      <c r="P3094" s="318" t="s">
        <v>1156</v>
      </c>
      <c r="Q3094" s="293" t="s">
        <v>2201</v>
      </c>
      <c r="R3094" s="293">
        <v>2</v>
      </c>
      <c r="S3094" s="517">
        <v>3520</v>
      </c>
      <c r="T3094" s="520" t="e">
        <f>+[1]!Tabla46[[#This Row],[Precio Unitario]]*[1]!Tabla46[[#This Row],[Cantidad de Insumos]]</f>
        <v>#REF!</v>
      </c>
      <c r="U3094" s="414">
        <v>239301</v>
      </c>
      <c r="V3094" s="328" t="s">
        <v>926</v>
      </c>
      <c r="W3094" s="420"/>
    </row>
    <row r="3095" spans="2:23" ht="18.75" hidden="1" customHeight="1" x14ac:dyDescent="0.2">
      <c r="B3095" s="419" t="e">
        <f>IF(Tabla46[[#This Row],[Tipos de Acciones]]="","",CONCATENATE(Tabla46[[#This Row],[POA]],".",Tabla46[[#This Row],[SRS]],".",Tabla46[[#This Row],[AREA]],".",Tabla46[[#This Row],[TIPO]]))</f>
        <v>#REF!</v>
      </c>
      <c r="C3095" s="419" t="e">
        <f>IF(Tabla46[[#This Row],[Tipos de Acciones]]="","",'Formulario PPGR1'!#REF!)</f>
        <v>#REF!</v>
      </c>
      <c r="D3095" s="419" t="e">
        <f>IF(Tabla46[[#This Row],[Tipos de Acciones]]="","",'Formulario PPGR1'!#REF!)</f>
        <v>#REF!</v>
      </c>
      <c r="E3095" s="419" t="e">
        <f>IF(Tabla46[[#This Row],[Tipos de Acciones]]="","",'Formulario PPGR1'!#REF!)</f>
        <v>#REF!</v>
      </c>
      <c r="F3095" s="419" t="e">
        <f>IF(Tabla46[[#This Row],[Tipos de Acciones]]="","",'Formulario PPGR1'!#REF!)</f>
        <v>#REF!</v>
      </c>
      <c r="G3095" s="416" t="s">
        <v>936</v>
      </c>
      <c r="H3095" s="416" t="s">
        <v>2221</v>
      </c>
      <c r="I3095" s="417" t="s">
        <v>2244</v>
      </c>
      <c r="J3095" s="416" t="s">
        <v>2244</v>
      </c>
      <c r="K3095" s="418" t="s">
        <v>2245</v>
      </c>
      <c r="L3095" s="416" t="s">
        <v>469</v>
      </c>
      <c r="M3095" s="316" t="s">
        <v>2392</v>
      </c>
      <c r="N3095" s="316" t="s">
        <v>1156</v>
      </c>
      <c r="O3095" s="415" t="s">
        <v>2200</v>
      </c>
      <c r="P3095" s="318" t="s">
        <v>1156</v>
      </c>
      <c r="Q3095" s="293" t="s">
        <v>2201</v>
      </c>
      <c r="R3095" s="293">
        <v>1</v>
      </c>
      <c r="S3095" s="517">
        <v>14666.65</v>
      </c>
      <c r="T3095" s="520" t="e">
        <f>+[1]!Tabla46[[#This Row],[Precio Unitario]]*[1]!Tabla46[[#This Row],[Cantidad de Insumos]]</f>
        <v>#REF!</v>
      </c>
      <c r="U3095" s="414">
        <v>239601</v>
      </c>
      <c r="V3095" s="328" t="s">
        <v>926</v>
      </c>
      <c r="W3095" s="420"/>
    </row>
    <row r="3096" spans="2:23" ht="18.75" hidden="1" customHeight="1" x14ac:dyDescent="0.2">
      <c r="B3096" s="419" t="e">
        <f>IF(Tabla46[[#This Row],[Tipos de Acciones]]="","",CONCATENATE(Tabla46[[#This Row],[POA]],".",Tabla46[[#This Row],[SRS]],".",Tabla46[[#This Row],[AREA]],".",Tabla46[[#This Row],[TIPO]]))</f>
        <v>#REF!</v>
      </c>
      <c r="C3096" s="419" t="e">
        <f>IF(Tabla46[[#This Row],[Tipos de Acciones]]="","",'Formulario PPGR1'!#REF!)</f>
        <v>#REF!</v>
      </c>
      <c r="D3096" s="419" t="e">
        <f>IF(Tabla46[[#This Row],[Tipos de Acciones]]="","",'Formulario PPGR1'!#REF!)</f>
        <v>#REF!</v>
      </c>
      <c r="E3096" s="419" t="e">
        <f>IF(Tabla46[[#This Row],[Tipos de Acciones]]="","",'Formulario PPGR1'!#REF!)</f>
        <v>#REF!</v>
      </c>
      <c r="F3096" s="419" t="e">
        <f>IF(Tabla46[[#This Row],[Tipos de Acciones]]="","",'Formulario PPGR1'!#REF!)</f>
        <v>#REF!</v>
      </c>
      <c r="G3096" s="416" t="s">
        <v>936</v>
      </c>
      <c r="H3096" s="416" t="s">
        <v>2221</v>
      </c>
      <c r="I3096" s="417" t="s">
        <v>2246</v>
      </c>
      <c r="J3096" s="416" t="s">
        <v>2246</v>
      </c>
      <c r="K3096" s="418" t="s">
        <v>2247</v>
      </c>
      <c r="L3096" s="416" t="s">
        <v>469</v>
      </c>
      <c r="M3096" s="316" t="s">
        <v>2392</v>
      </c>
      <c r="N3096" s="316" t="s">
        <v>1156</v>
      </c>
      <c r="O3096" s="415" t="s">
        <v>2200</v>
      </c>
      <c r="P3096" s="318" t="s">
        <v>1156</v>
      </c>
      <c r="Q3096" s="293" t="s">
        <v>2201</v>
      </c>
      <c r="R3096" s="293">
        <v>1</v>
      </c>
      <c r="S3096" s="517">
        <v>257712</v>
      </c>
      <c r="T3096" s="520" t="e">
        <f>+[1]!Tabla46[[#This Row],[Precio Unitario]]*[1]!Tabla46[[#This Row],[Cantidad de Insumos]]</f>
        <v>#REF!</v>
      </c>
      <c r="U3096" s="414">
        <v>261401</v>
      </c>
      <c r="V3096" s="328" t="s">
        <v>926</v>
      </c>
      <c r="W3096" s="420"/>
    </row>
    <row r="3097" spans="2:23" ht="18.75" hidden="1" customHeight="1" x14ac:dyDescent="0.2">
      <c r="B3097" s="419" t="e">
        <f>IF(Tabla46[[#This Row],[Tipos de Acciones]]="","",CONCATENATE(Tabla46[[#This Row],[POA]],".",Tabla46[[#This Row],[SRS]],".",Tabla46[[#This Row],[AREA]],".",Tabla46[[#This Row],[TIPO]]))</f>
        <v>#REF!</v>
      </c>
      <c r="C3097" s="419" t="e">
        <f>IF(Tabla46[[#This Row],[Tipos de Acciones]]="","",'Formulario PPGR1'!#REF!)</f>
        <v>#REF!</v>
      </c>
      <c r="D3097" s="419" t="e">
        <f>IF(Tabla46[[#This Row],[Tipos de Acciones]]="","",'Formulario PPGR1'!#REF!)</f>
        <v>#REF!</v>
      </c>
      <c r="E3097" s="419" t="e">
        <f>IF(Tabla46[[#This Row],[Tipos de Acciones]]="","",'Formulario PPGR1'!#REF!)</f>
        <v>#REF!</v>
      </c>
      <c r="F3097" s="419" t="e">
        <f>IF(Tabla46[[#This Row],[Tipos de Acciones]]="","",'Formulario PPGR1'!#REF!)</f>
        <v>#REF!</v>
      </c>
      <c r="G3097" s="416" t="s">
        <v>936</v>
      </c>
      <c r="H3097" s="416" t="s">
        <v>2209</v>
      </c>
      <c r="I3097" s="417" t="s">
        <v>2200</v>
      </c>
      <c r="J3097" s="416" t="s">
        <v>2248</v>
      </c>
      <c r="K3097" s="418" t="s">
        <v>2248</v>
      </c>
      <c r="L3097" s="416" t="s">
        <v>469</v>
      </c>
      <c r="M3097" s="316" t="s">
        <v>2392</v>
      </c>
      <c r="N3097" s="316" t="s">
        <v>1156</v>
      </c>
      <c r="O3097" s="415" t="s">
        <v>2200</v>
      </c>
      <c r="P3097" s="318" t="s">
        <v>1156</v>
      </c>
      <c r="Q3097" s="293" t="s">
        <v>2201</v>
      </c>
      <c r="R3097" s="293">
        <v>1</v>
      </c>
      <c r="S3097" s="517">
        <v>30000</v>
      </c>
      <c r="T3097" s="520" t="e">
        <f>+[1]!Tabla46[[#This Row],[Precio Unitario]]*[1]!Tabla46[[#This Row],[Cantidad de Insumos]]</f>
        <v>#REF!</v>
      </c>
      <c r="U3097" s="414">
        <v>265801</v>
      </c>
      <c r="V3097" s="328" t="s">
        <v>926</v>
      </c>
      <c r="W3097" s="420"/>
    </row>
    <row r="3098" spans="2:23" ht="18.75" hidden="1" customHeight="1" x14ac:dyDescent="0.2">
      <c r="B3098" s="419" t="e">
        <f>IF(Tabla46[[#This Row],[Tipos de Acciones]]="","",CONCATENATE(Tabla46[[#This Row],[POA]],".",Tabla46[[#This Row],[SRS]],".",Tabla46[[#This Row],[AREA]],".",Tabla46[[#This Row],[TIPO]]))</f>
        <v>#REF!</v>
      </c>
      <c r="C3098" s="419" t="e">
        <f>IF(Tabla46[[#This Row],[Tipos de Acciones]]="","",'Formulario PPGR1'!#REF!)</f>
        <v>#REF!</v>
      </c>
      <c r="D3098" s="419" t="e">
        <f>IF(Tabla46[[#This Row],[Tipos de Acciones]]="","",'Formulario PPGR1'!#REF!)</f>
        <v>#REF!</v>
      </c>
      <c r="E3098" s="419" t="e">
        <f>IF(Tabla46[[#This Row],[Tipos de Acciones]]="","",'Formulario PPGR1'!#REF!)</f>
        <v>#REF!</v>
      </c>
      <c r="F3098" s="419" t="e">
        <f>IF(Tabla46[[#This Row],[Tipos de Acciones]]="","",'Formulario PPGR1'!#REF!)</f>
        <v>#REF!</v>
      </c>
      <c r="G3098" s="416" t="s">
        <v>934</v>
      </c>
      <c r="H3098" s="416" t="s">
        <v>2209</v>
      </c>
      <c r="I3098" s="417" t="s">
        <v>2200</v>
      </c>
      <c r="J3098" s="416" t="s">
        <v>2248</v>
      </c>
      <c r="K3098" s="418" t="s">
        <v>2248</v>
      </c>
      <c r="L3098" s="416" t="s">
        <v>469</v>
      </c>
      <c r="M3098" s="316" t="s">
        <v>2392</v>
      </c>
      <c r="N3098" s="316" t="s">
        <v>1156</v>
      </c>
      <c r="O3098" s="415" t="s">
        <v>2200</v>
      </c>
      <c r="P3098" s="318" t="s">
        <v>1156</v>
      </c>
      <c r="Q3098" s="293" t="s">
        <v>2201</v>
      </c>
      <c r="R3098" s="293">
        <v>3</v>
      </c>
      <c r="S3098" s="517">
        <v>5000</v>
      </c>
      <c r="T3098" s="520" t="e">
        <f>+[1]!Tabla46[[#This Row],[Precio Unitario]]*[1]!Tabla46[[#This Row],[Cantidad de Insumos]]</f>
        <v>#REF!</v>
      </c>
      <c r="U3098" s="414">
        <v>265801</v>
      </c>
      <c r="V3098" s="328" t="s">
        <v>926</v>
      </c>
      <c r="W3098" s="420"/>
    </row>
    <row r="3099" spans="2:23" ht="18.75" hidden="1" customHeight="1" x14ac:dyDescent="0.2">
      <c r="B3099" s="419" t="e">
        <f>IF(Tabla46[[#This Row],[Tipos de Acciones]]="","",CONCATENATE(Tabla46[[#This Row],[POA]],".",Tabla46[[#This Row],[SRS]],".",Tabla46[[#This Row],[AREA]],".",Tabla46[[#This Row],[TIPO]]))</f>
        <v>#REF!</v>
      </c>
      <c r="C3099" s="419" t="e">
        <f>IF(Tabla46[[#This Row],[Tipos de Acciones]]="","",'Formulario PPGR1'!#REF!)</f>
        <v>#REF!</v>
      </c>
      <c r="D3099" s="419" t="e">
        <f>IF(Tabla46[[#This Row],[Tipos de Acciones]]="","",'Formulario PPGR1'!#REF!)</f>
        <v>#REF!</v>
      </c>
      <c r="E3099" s="419" t="e">
        <f>IF(Tabla46[[#This Row],[Tipos de Acciones]]="","",'Formulario PPGR1'!#REF!)</f>
        <v>#REF!</v>
      </c>
      <c r="F3099" s="419" t="e">
        <f>IF(Tabla46[[#This Row],[Tipos de Acciones]]="","",'Formulario PPGR1'!#REF!)</f>
        <v>#REF!</v>
      </c>
      <c r="G3099" s="416" t="s">
        <v>936</v>
      </c>
      <c r="H3099" s="416" t="s">
        <v>2221</v>
      </c>
      <c r="I3099" s="417" t="s">
        <v>2233</v>
      </c>
      <c r="J3099" s="416" t="s">
        <v>2234</v>
      </c>
      <c r="K3099" s="418" t="s">
        <v>2235</v>
      </c>
      <c r="L3099" s="416" t="s">
        <v>469</v>
      </c>
      <c r="M3099" s="316" t="s">
        <v>2392</v>
      </c>
      <c r="N3099" s="316" t="s">
        <v>1156</v>
      </c>
      <c r="O3099" s="415" t="s">
        <v>2200</v>
      </c>
      <c r="P3099" s="318" t="s">
        <v>1156</v>
      </c>
      <c r="Q3099" s="293" t="s">
        <v>2201</v>
      </c>
      <c r="R3099" s="293">
        <v>1</v>
      </c>
      <c r="S3099" s="517">
        <v>8270</v>
      </c>
      <c r="T3099" s="520" t="e">
        <f>+[1]!Tabla46[[#This Row],[Precio Unitario]]*[1]!Tabla46[[#This Row],[Cantidad de Insumos]]</f>
        <v>#REF!</v>
      </c>
      <c r="U3099" s="414">
        <v>239301</v>
      </c>
      <c r="V3099" s="328" t="s">
        <v>926</v>
      </c>
      <c r="W3099" s="420"/>
    </row>
    <row r="3100" spans="2:23" ht="18.75" hidden="1" customHeight="1" x14ac:dyDescent="0.2">
      <c r="B3100" s="419" t="e">
        <f>IF(Tabla46[[#This Row],[Tipos de Acciones]]="","",CONCATENATE(Tabla46[[#This Row],[POA]],".",Tabla46[[#This Row],[SRS]],".",Tabla46[[#This Row],[AREA]],".",Tabla46[[#This Row],[TIPO]]))</f>
        <v>#REF!</v>
      </c>
      <c r="C3100" s="419" t="e">
        <f>IF(Tabla46[[#This Row],[Tipos de Acciones]]="","",'Formulario PPGR1'!#REF!)</f>
        <v>#REF!</v>
      </c>
      <c r="D3100" s="419" t="e">
        <f>IF(Tabla46[[#This Row],[Tipos de Acciones]]="","",'Formulario PPGR1'!#REF!)</f>
        <v>#REF!</v>
      </c>
      <c r="E3100" s="419" t="e">
        <f>IF(Tabla46[[#This Row],[Tipos de Acciones]]="","",'Formulario PPGR1'!#REF!)</f>
        <v>#REF!</v>
      </c>
      <c r="F3100" s="419" t="e">
        <f>IF(Tabla46[[#This Row],[Tipos de Acciones]]="","",'Formulario PPGR1'!#REF!)</f>
        <v>#REF!</v>
      </c>
      <c r="G3100" s="416" t="s">
        <v>936</v>
      </c>
      <c r="H3100" s="416" t="s">
        <v>2221</v>
      </c>
      <c r="I3100" s="417" t="s">
        <v>2233</v>
      </c>
      <c r="J3100" s="416" t="s">
        <v>2234</v>
      </c>
      <c r="K3100" s="418" t="s">
        <v>2251</v>
      </c>
      <c r="L3100" s="416" t="s">
        <v>469</v>
      </c>
      <c r="M3100" s="316" t="s">
        <v>2392</v>
      </c>
      <c r="N3100" s="316" t="s">
        <v>1156</v>
      </c>
      <c r="O3100" s="415" t="s">
        <v>2200</v>
      </c>
      <c r="P3100" s="318" t="s">
        <v>1156</v>
      </c>
      <c r="Q3100" s="293" t="s">
        <v>2201</v>
      </c>
      <c r="R3100" s="293">
        <v>1</v>
      </c>
      <c r="S3100" s="517">
        <v>8270</v>
      </c>
      <c r="T3100" s="520" t="e">
        <f>+[1]!Tabla46[[#This Row],[Precio Unitario]]*[1]!Tabla46[[#This Row],[Cantidad de Insumos]]</f>
        <v>#REF!</v>
      </c>
      <c r="U3100" s="414">
        <v>239301</v>
      </c>
      <c r="V3100" s="328" t="s">
        <v>926</v>
      </c>
      <c r="W3100" s="420"/>
    </row>
    <row r="3101" spans="2:23" ht="18.75" hidden="1" customHeight="1" x14ac:dyDescent="0.2">
      <c r="B3101" s="419" t="e">
        <f>IF(Tabla46[[#This Row],[Tipos de Acciones]]="","",CONCATENATE(Tabla46[[#This Row],[POA]],".",Tabla46[[#This Row],[SRS]],".",Tabla46[[#This Row],[AREA]],".",Tabla46[[#This Row],[TIPO]]))</f>
        <v>#REF!</v>
      </c>
      <c r="C3101" s="419" t="e">
        <f>IF(Tabla46[[#This Row],[Tipos de Acciones]]="","",'Formulario PPGR1'!#REF!)</f>
        <v>#REF!</v>
      </c>
      <c r="D3101" s="419" t="e">
        <f>IF(Tabla46[[#This Row],[Tipos de Acciones]]="","",'Formulario PPGR1'!#REF!)</f>
        <v>#REF!</v>
      </c>
      <c r="E3101" s="419" t="e">
        <f>IF(Tabla46[[#This Row],[Tipos de Acciones]]="","",'Formulario PPGR1'!#REF!)</f>
        <v>#REF!</v>
      </c>
      <c r="F3101" s="419" t="e">
        <f>IF(Tabla46[[#This Row],[Tipos de Acciones]]="","",'Formulario PPGR1'!#REF!)</f>
        <v>#REF!</v>
      </c>
      <c r="G3101" s="416" t="s">
        <v>936</v>
      </c>
      <c r="H3101" s="416" t="s">
        <v>2206</v>
      </c>
      <c r="I3101" s="417" t="s">
        <v>2212</v>
      </c>
      <c r="J3101" s="416" t="s">
        <v>2212</v>
      </c>
      <c r="K3101" s="418" t="s">
        <v>2213</v>
      </c>
      <c r="L3101" s="416" t="s">
        <v>469</v>
      </c>
      <c r="M3101" s="316" t="s">
        <v>2392</v>
      </c>
      <c r="N3101" s="316" t="s">
        <v>1156</v>
      </c>
      <c r="O3101" s="415" t="s">
        <v>2200</v>
      </c>
      <c r="P3101" s="318" t="s">
        <v>1156</v>
      </c>
      <c r="Q3101" s="293" t="s">
        <v>2201</v>
      </c>
      <c r="R3101" s="293">
        <v>1</v>
      </c>
      <c r="S3101" s="517">
        <v>56050</v>
      </c>
      <c r="T3101" s="520" t="e">
        <f>+[1]!Tabla46[[#This Row],[Precio Unitario]]*[1]!Tabla46[[#This Row],[Cantidad de Insumos]]</f>
        <v>#REF!</v>
      </c>
      <c r="U3101" s="414">
        <v>261301</v>
      </c>
      <c r="V3101" s="328" t="s">
        <v>926</v>
      </c>
      <c r="W3101" s="420"/>
    </row>
    <row r="3102" spans="2:23" ht="18.75" hidden="1" customHeight="1" x14ac:dyDescent="0.2">
      <c r="B3102" s="419" t="e">
        <f>IF(Tabla46[[#This Row],[Tipos de Acciones]]="","",CONCATENATE(Tabla46[[#This Row],[POA]],".",Tabla46[[#This Row],[SRS]],".",Tabla46[[#This Row],[AREA]],".",Tabla46[[#This Row],[TIPO]]))</f>
        <v>#REF!</v>
      </c>
      <c r="C3102" s="419" t="e">
        <f>IF(Tabla46[[#This Row],[Tipos de Acciones]]="","",'Formulario PPGR1'!#REF!)</f>
        <v>#REF!</v>
      </c>
      <c r="D3102" s="419" t="e">
        <f>IF(Tabla46[[#This Row],[Tipos de Acciones]]="","",'Formulario PPGR1'!#REF!)</f>
        <v>#REF!</v>
      </c>
      <c r="E3102" s="419" t="e">
        <f>IF(Tabla46[[#This Row],[Tipos de Acciones]]="","",'Formulario PPGR1'!#REF!)</f>
        <v>#REF!</v>
      </c>
      <c r="F3102" s="419" t="e">
        <f>IF(Tabla46[[#This Row],[Tipos de Acciones]]="","",'Formulario PPGR1'!#REF!)</f>
        <v>#REF!</v>
      </c>
      <c r="G3102" s="416" t="s">
        <v>934</v>
      </c>
      <c r="H3102" s="416" t="s">
        <v>2206</v>
      </c>
      <c r="I3102" s="417" t="s">
        <v>2212</v>
      </c>
      <c r="J3102" s="416" t="s">
        <v>2212</v>
      </c>
      <c r="K3102" s="418" t="s">
        <v>2213</v>
      </c>
      <c r="L3102" s="416" t="s">
        <v>469</v>
      </c>
      <c r="M3102" s="316" t="s">
        <v>2392</v>
      </c>
      <c r="N3102" s="316" t="s">
        <v>1156</v>
      </c>
      <c r="O3102" s="415" t="s">
        <v>2200</v>
      </c>
      <c r="P3102" s="318" t="s">
        <v>1156</v>
      </c>
      <c r="Q3102" s="293" t="s">
        <v>2201</v>
      </c>
      <c r="R3102" s="293">
        <v>3</v>
      </c>
      <c r="S3102" s="517">
        <v>5000</v>
      </c>
      <c r="T3102" s="520" t="e">
        <f>+[1]!Tabla46[[#This Row],[Precio Unitario]]*[1]!Tabla46[[#This Row],[Cantidad de Insumos]]</f>
        <v>#REF!</v>
      </c>
      <c r="U3102" s="414">
        <v>261301</v>
      </c>
      <c r="V3102" s="328" t="s">
        <v>926</v>
      </c>
      <c r="W3102" s="420"/>
    </row>
    <row r="3103" spans="2:23" ht="18.75" hidden="1" customHeight="1" x14ac:dyDescent="0.2">
      <c r="B3103" s="419" t="e">
        <f>IF(Tabla46[[#This Row],[Tipos de Acciones]]="","",CONCATENATE(Tabla46[[#This Row],[POA]],".",Tabla46[[#This Row],[SRS]],".",Tabla46[[#This Row],[AREA]],".",Tabla46[[#This Row],[TIPO]]))</f>
        <v>#REF!</v>
      </c>
      <c r="C3103" s="419" t="e">
        <f>IF(Tabla46[[#This Row],[Tipos de Acciones]]="","",'Formulario PPGR1'!#REF!)</f>
        <v>#REF!</v>
      </c>
      <c r="D3103" s="419" t="e">
        <f>IF(Tabla46[[#This Row],[Tipos de Acciones]]="","",'Formulario PPGR1'!#REF!)</f>
        <v>#REF!</v>
      </c>
      <c r="E3103" s="419" t="e">
        <f>IF(Tabla46[[#This Row],[Tipos de Acciones]]="","",'Formulario PPGR1'!#REF!)</f>
        <v>#REF!</v>
      </c>
      <c r="F3103" s="419" t="e">
        <f>IF(Tabla46[[#This Row],[Tipos de Acciones]]="","",'Formulario PPGR1'!#REF!)</f>
        <v>#REF!</v>
      </c>
      <c r="G3103" s="416" t="s">
        <v>936</v>
      </c>
      <c r="H3103" s="416" t="s">
        <v>2215</v>
      </c>
      <c r="I3103" s="417" t="s">
        <v>2216</v>
      </c>
      <c r="J3103" s="416" t="s">
        <v>2216</v>
      </c>
      <c r="K3103" s="418" t="s">
        <v>2217</v>
      </c>
      <c r="L3103" s="416" t="s">
        <v>469</v>
      </c>
      <c r="M3103" s="316" t="s">
        <v>2392</v>
      </c>
      <c r="N3103" s="316" t="s">
        <v>1156</v>
      </c>
      <c r="O3103" s="415" t="s">
        <v>2200</v>
      </c>
      <c r="P3103" s="318" t="s">
        <v>1156</v>
      </c>
      <c r="Q3103" s="293" t="s">
        <v>2201</v>
      </c>
      <c r="R3103" s="293">
        <v>1</v>
      </c>
      <c r="S3103" s="517">
        <v>15000</v>
      </c>
      <c r="T3103" s="520" t="e">
        <f>+[1]!Tabla46[[#This Row],[Precio Unitario]]*[1]!Tabla46[[#This Row],[Cantidad de Insumos]]</f>
        <v>#REF!</v>
      </c>
      <c r="U3103" s="414">
        <v>239601</v>
      </c>
      <c r="V3103" s="328" t="s">
        <v>926</v>
      </c>
      <c r="W3103" s="420"/>
    </row>
    <row r="3104" spans="2:23" ht="18.75" hidden="1" customHeight="1" x14ac:dyDescent="0.2">
      <c r="B3104" s="419" t="e">
        <f>IF(Tabla46[[#This Row],[Tipos de Acciones]]="","",CONCATENATE(Tabla46[[#This Row],[POA]],".",Tabla46[[#This Row],[SRS]],".",Tabla46[[#This Row],[AREA]],".",Tabla46[[#This Row],[TIPO]]))</f>
        <v>#REF!</v>
      </c>
      <c r="C3104" s="419" t="e">
        <f>IF(Tabla46[[#This Row],[Tipos de Acciones]]="","",'Formulario PPGR1'!#REF!)</f>
        <v>#REF!</v>
      </c>
      <c r="D3104" s="419" t="e">
        <f>IF(Tabla46[[#This Row],[Tipos de Acciones]]="","",'Formulario PPGR1'!#REF!)</f>
        <v>#REF!</v>
      </c>
      <c r="E3104" s="419" t="e">
        <f>IF(Tabla46[[#This Row],[Tipos de Acciones]]="","",'Formulario PPGR1'!#REF!)</f>
        <v>#REF!</v>
      </c>
      <c r="F3104" s="419" t="e">
        <f>IF(Tabla46[[#This Row],[Tipos de Acciones]]="","",'Formulario PPGR1'!#REF!)</f>
        <v>#REF!</v>
      </c>
      <c r="G3104" s="416" t="s">
        <v>936</v>
      </c>
      <c r="H3104" s="416" t="s">
        <v>2218</v>
      </c>
      <c r="I3104" s="417" t="s">
        <v>2219</v>
      </c>
      <c r="J3104" s="416" t="s">
        <v>2219</v>
      </c>
      <c r="K3104" s="418" t="s">
        <v>2220</v>
      </c>
      <c r="L3104" s="416" t="s">
        <v>469</v>
      </c>
      <c r="M3104" s="316" t="s">
        <v>2392</v>
      </c>
      <c r="N3104" s="316" t="s">
        <v>1156</v>
      </c>
      <c r="O3104" s="415" t="s">
        <v>2200</v>
      </c>
      <c r="P3104" s="318" t="s">
        <v>1156</v>
      </c>
      <c r="Q3104" s="293" t="s">
        <v>2201</v>
      </c>
      <c r="R3104" s="293">
        <v>2</v>
      </c>
      <c r="S3104" s="517">
        <v>8600</v>
      </c>
      <c r="T3104" s="520" t="e">
        <f>+[1]!Tabla46[[#This Row],[Precio Unitario]]*[1]!Tabla46[[#This Row],[Cantidad de Insumos]]</f>
        <v>#REF!</v>
      </c>
      <c r="U3104" s="414">
        <v>239601</v>
      </c>
      <c r="V3104" s="328" t="s">
        <v>926</v>
      </c>
      <c r="W3104" s="420"/>
    </row>
    <row r="3105" spans="2:23" ht="18.75" hidden="1" customHeight="1" x14ac:dyDescent="0.2">
      <c r="B3105" s="419" t="e">
        <f>IF(Tabla46[[#This Row],[Tipos de Acciones]]="","",CONCATENATE(Tabla46[[#This Row],[POA]],".",Tabla46[[#This Row],[SRS]],".",Tabla46[[#This Row],[AREA]],".",Tabla46[[#This Row],[TIPO]]))</f>
        <v>#REF!</v>
      </c>
      <c r="C3105" s="419" t="e">
        <f>IF(Tabla46[[#This Row],[Tipos de Acciones]]="","",'Formulario PPGR1'!#REF!)</f>
        <v>#REF!</v>
      </c>
      <c r="D3105" s="419" t="e">
        <f>IF(Tabla46[[#This Row],[Tipos de Acciones]]="","",'Formulario PPGR1'!#REF!)</f>
        <v>#REF!</v>
      </c>
      <c r="E3105" s="419" t="e">
        <f>IF(Tabla46[[#This Row],[Tipos de Acciones]]="","",'Formulario PPGR1'!#REF!)</f>
        <v>#REF!</v>
      </c>
      <c r="F3105" s="419" t="e">
        <f>IF(Tabla46[[#This Row],[Tipos de Acciones]]="","",'Formulario PPGR1'!#REF!)</f>
        <v>#REF!</v>
      </c>
      <c r="G3105" s="416" t="s">
        <v>936</v>
      </c>
      <c r="H3105" s="416" t="s">
        <v>2221</v>
      </c>
      <c r="I3105" s="417" t="s">
        <v>2222</v>
      </c>
      <c r="J3105" s="416" t="s">
        <v>2222</v>
      </c>
      <c r="K3105" s="418" t="s">
        <v>2223</v>
      </c>
      <c r="L3105" s="416" t="s">
        <v>469</v>
      </c>
      <c r="M3105" s="316" t="s">
        <v>2392</v>
      </c>
      <c r="N3105" s="316" t="s">
        <v>1156</v>
      </c>
      <c r="O3105" s="415" t="s">
        <v>2200</v>
      </c>
      <c r="P3105" s="318" t="s">
        <v>1156</v>
      </c>
      <c r="Q3105" s="293" t="s">
        <v>2201</v>
      </c>
      <c r="R3105" s="293">
        <v>2</v>
      </c>
      <c r="S3105" s="517">
        <v>43660</v>
      </c>
      <c r="T3105" s="520" t="e">
        <f>+[1]!Tabla46[[#This Row],[Precio Unitario]]*[1]!Tabla46[[#This Row],[Cantidad de Insumos]]</f>
        <v>#REF!</v>
      </c>
      <c r="U3105" s="414">
        <v>261901</v>
      </c>
      <c r="V3105" s="328" t="s">
        <v>926</v>
      </c>
      <c r="W3105" s="420"/>
    </row>
    <row r="3106" spans="2:23" ht="18.75" hidden="1" customHeight="1" x14ac:dyDescent="0.2">
      <c r="B3106" s="419" t="e">
        <f>IF(Tabla46[[#This Row],[Tipos de Acciones]]="","",CONCATENATE(Tabla46[[#This Row],[POA]],".",Tabla46[[#This Row],[SRS]],".",Tabla46[[#This Row],[AREA]],".",Tabla46[[#This Row],[TIPO]]))</f>
        <v>#REF!</v>
      </c>
      <c r="C3106" s="419" t="e">
        <f>IF(Tabla46[[#This Row],[Tipos de Acciones]]="","",'Formulario PPGR1'!#REF!)</f>
        <v>#REF!</v>
      </c>
      <c r="D3106" s="419" t="e">
        <f>IF(Tabla46[[#This Row],[Tipos de Acciones]]="","",'Formulario PPGR1'!#REF!)</f>
        <v>#REF!</v>
      </c>
      <c r="E3106" s="419" t="e">
        <f>IF(Tabla46[[#This Row],[Tipos de Acciones]]="","",'Formulario PPGR1'!#REF!)</f>
        <v>#REF!</v>
      </c>
      <c r="F3106" s="419" t="e">
        <f>IF(Tabla46[[#This Row],[Tipos de Acciones]]="","",'Formulario PPGR1'!#REF!)</f>
        <v>#REF!</v>
      </c>
      <c r="G3106" s="416" t="s">
        <v>936</v>
      </c>
      <c r="H3106" s="416" t="s">
        <v>2221</v>
      </c>
      <c r="I3106" s="417" t="s">
        <v>2236</v>
      </c>
      <c r="J3106" s="416" t="s">
        <v>2236</v>
      </c>
      <c r="K3106" s="418" t="s">
        <v>2237</v>
      </c>
      <c r="L3106" s="416" t="s">
        <v>469</v>
      </c>
      <c r="M3106" s="316" t="s">
        <v>2392</v>
      </c>
      <c r="N3106" s="316" t="s">
        <v>1156</v>
      </c>
      <c r="O3106" s="415" t="s">
        <v>2200</v>
      </c>
      <c r="P3106" s="318" t="s">
        <v>1156</v>
      </c>
      <c r="Q3106" s="293" t="s">
        <v>2201</v>
      </c>
      <c r="R3106" s="293">
        <v>2</v>
      </c>
      <c r="S3106" s="517">
        <v>15733.33</v>
      </c>
      <c r="T3106" s="520" t="e">
        <f>+[1]!Tabla46[[#This Row],[Precio Unitario]]*[1]!Tabla46[[#This Row],[Cantidad de Insumos]]</f>
        <v>#REF!</v>
      </c>
      <c r="U3106" s="414">
        <v>239301</v>
      </c>
      <c r="V3106" s="328" t="s">
        <v>926</v>
      </c>
      <c r="W3106" s="420"/>
    </row>
    <row r="3107" spans="2:23" ht="18.75" hidden="1" customHeight="1" x14ac:dyDescent="0.2">
      <c r="B3107" s="419" t="e">
        <f>IF(Tabla46[[#This Row],[Tipos de Acciones]]="","",CONCATENATE(Tabla46[[#This Row],[POA]],".",Tabla46[[#This Row],[SRS]],".",Tabla46[[#This Row],[AREA]],".",Tabla46[[#This Row],[TIPO]]))</f>
        <v>#REF!</v>
      </c>
      <c r="C3107" s="419" t="e">
        <f>IF(Tabla46[[#This Row],[Tipos de Acciones]]="","",'Formulario PPGR1'!#REF!)</f>
        <v>#REF!</v>
      </c>
      <c r="D3107" s="419" t="e">
        <f>IF(Tabla46[[#This Row],[Tipos de Acciones]]="","",'Formulario PPGR1'!#REF!)</f>
        <v>#REF!</v>
      </c>
      <c r="E3107" s="419" t="e">
        <f>IF(Tabla46[[#This Row],[Tipos de Acciones]]="","",'Formulario PPGR1'!#REF!)</f>
        <v>#REF!</v>
      </c>
      <c r="F3107" s="419" t="e">
        <f>IF(Tabla46[[#This Row],[Tipos de Acciones]]="","",'Formulario PPGR1'!#REF!)</f>
        <v>#REF!</v>
      </c>
      <c r="G3107" s="416" t="s">
        <v>936</v>
      </c>
      <c r="H3107" s="416" t="s">
        <v>2221</v>
      </c>
      <c r="I3107" s="417" t="s">
        <v>2236</v>
      </c>
      <c r="J3107" s="416" t="s">
        <v>2236</v>
      </c>
      <c r="K3107" s="418" t="s">
        <v>2238</v>
      </c>
      <c r="L3107" s="416" t="s">
        <v>469</v>
      </c>
      <c r="M3107" s="316" t="s">
        <v>2392</v>
      </c>
      <c r="N3107" s="316" t="s">
        <v>1156</v>
      </c>
      <c r="O3107" s="415" t="s">
        <v>2200</v>
      </c>
      <c r="P3107" s="318" t="s">
        <v>1156</v>
      </c>
      <c r="Q3107" s="293" t="s">
        <v>2201</v>
      </c>
      <c r="R3107" s="293">
        <v>2</v>
      </c>
      <c r="S3107" s="517">
        <v>4500</v>
      </c>
      <c r="T3107" s="520" t="e">
        <f>+[1]!Tabla46[[#This Row],[Precio Unitario]]*[1]!Tabla46[[#This Row],[Cantidad de Insumos]]</f>
        <v>#REF!</v>
      </c>
      <c r="U3107" s="414">
        <v>239301</v>
      </c>
      <c r="V3107" s="328" t="s">
        <v>926</v>
      </c>
      <c r="W3107" s="420"/>
    </row>
    <row r="3108" spans="2:23" ht="18.75" hidden="1" customHeight="1" x14ac:dyDescent="0.2">
      <c r="B3108" s="419" t="e">
        <f>IF(Tabla46[[#This Row],[Tipos de Acciones]]="","",CONCATENATE(Tabla46[[#This Row],[POA]],".",Tabla46[[#This Row],[SRS]],".",Tabla46[[#This Row],[AREA]],".",Tabla46[[#This Row],[TIPO]]))</f>
        <v>#REF!</v>
      </c>
      <c r="C3108" s="419" t="e">
        <f>IF(Tabla46[[#This Row],[Tipos de Acciones]]="","",'Formulario PPGR1'!#REF!)</f>
        <v>#REF!</v>
      </c>
      <c r="D3108" s="419" t="e">
        <f>IF(Tabla46[[#This Row],[Tipos de Acciones]]="","",'Formulario PPGR1'!#REF!)</f>
        <v>#REF!</v>
      </c>
      <c r="E3108" s="419" t="e">
        <f>IF(Tabla46[[#This Row],[Tipos de Acciones]]="","",'Formulario PPGR1'!#REF!)</f>
        <v>#REF!</v>
      </c>
      <c r="F3108" s="419" t="e">
        <f>IF(Tabla46[[#This Row],[Tipos de Acciones]]="","",'Formulario PPGR1'!#REF!)</f>
        <v>#REF!</v>
      </c>
      <c r="G3108" s="416" t="s">
        <v>936</v>
      </c>
      <c r="H3108" s="416" t="s">
        <v>2221</v>
      </c>
      <c r="I3108" s="417" t="s">
        <v>2236</v>
      </c>
      <c r="J3108" s="416" t="s">
        <v>2236</v>
      </c>
      <c r="K3108" s="418" t="s">
        <v>2239</v>
      </c>
      <c r="L3108" s="416" t="s">
        <v>469</v>
      </c>
      <c r="M3108" s="316" t="s">
        <v>2392</v>
      </c>
      <c r="N3108" s="316" t="s">
        <v>1156</v>
      </c>
      <c r="O3108" s="415" t="s">
        <v>2200</v>
      </c>
      <c r="P3108" s="318" t="s">
        <v>1156</v>
      </c>
      <c r="Q3108" s="293" t="s">
        <v>2201</v>
      </c>
      <c r="R3108" s="293">
        <v>2</v>
      </c>
      <c r="S3108" s="517">
        <v>15733.33</v>
      </c>
      <c r="T3108" s="520" t="e">
        <f>+[1]!Tabla46[[#This Row],[Precio Unitario]]*[1]!Tabla46[[#This Row],[Cantidad de Insumos]]</f>
        <v>#REF!</v>
      </c>
      <c r="U3108" s="414">
        <v>239301</v>
      </c>
      <c r="V3108" s="328" t="s">
        <v>926</v>
      </c>
      <c r="W3108" s="420"/>
    </row>
    <row r="3109" spans="2:23" ht="18.75" hidden="1" customHeight="1" x14ac:dyDescent="0.2">
      <c r="B3109" s="419" t="e">
        <f>IF(Tabla46[[#This Row],[Tipos de Acciones]]="","",CONCATENATE(Tabla46[[#This Row],[POA]],".",Tabla46[[#This Row],[SRS]],".",Tabla46[[#This Row],[AREA]],".",Tabla46[[#This Row],[TIPO]]))</f>
        <v>#REF!</v>
      </c>
      <c r="C3109" s="419" t="e">
        <f>IF(Tabla46[[#This Row],[Tipos de Acciones]]="","",'Formulario PPGR1'!#REF!)</f>
        <v>#REF!</v>
      </c>
      <c r="D3109" s="419" t="e">
        <f>IF(Tabla46[[#This Row],[Tipos de Acciones]]="","",'Formulario PPGR1'!#REF!)</f>
        <v>#REF!</v>
      </c>
      <c r="E3109" s="419" t="e">
        <f>IF(Tabla46[[#This Row],[Tipos de Acciones]]="","",'Formulario PPGR1'!#REF!)</f>
        <v>#REF!</v>
      </c>
      <c r="F3109" s="419" t="e">
        <f>IF(Tabla46[[#This Row],[Tipos de Acciones]]="","",'Formulario PPGR1'!#REF!)</f>
        <v>#REF!</v>
      </c>
      <c r="G3109" s="416" t="s">
        <v>936</v>
      </c>
      <c r="H3109" s="416" t="s">
        <v>2221</v>
      </c>
      <c r="I3109" s="417" t="s">
        <v>2224</v>
      </c>
      <c r="J3109" s="416" t="s">
        <v>2224</v>
      </c>
      <c r="K3109" s="418" t="s">
        <v>2225</v>
      </c>
      <c r="L3109" s="416" t="s">
        <v>469</v>
      </c>
      <c r="M3109" s="316" t="s">
        <v>2392</v>
      </c>
      <c r="N3109" s="316" t="s">
        <v>1156</v>
      </c>
      <c r="O3109" s="415" t="s">
        <v>2200</v>
      </c>
      <c r="P3109" s="318" t="s">
        <v>1156</v>
      </c>
      <c r="Q3109" s="293" t="s">
        <v>2201</v>
      </c>
      <c r="R3109" s="293">
        <v>1</v>
      </c>
      <c r="S3109" s="517">
        <v>44333.33</v>
      </c>
      <c r="T3109" s="520" t="e">
        <f>+[1]!Tabla46[[#This Row],[Precio Unitario]]*[1]!Tabla46[[#This Row],[Cantidad de Insumos]]</f>
        <v>#REF!</v>
      </c>
      <c r="U3109" s="414">
        <v>239301</v>
      </c>
      <c r="V3109" s="328" t="s">
        <v>926</v>
      </c>
      <c r="W3109" s="420"/>
    </row>
    <row r="3110" spans="2:23" ht="18.75" hidden="1" customHeight="1" x14ac:dyDescent="0.2">
      <c r="B3110" s="419" t="e">
        <f>IF(Tabla46[[#This Row],[Tipos de Acciones]]="","",CONCATENATE(Tabla46[[#This Row],[POA]],".",Tabla46[[#This Row],[SRS]],".",Tabla46[[#This Row],[AREA]],".",Tabla46[[#This Row],[TIPO]]))</f>
        <v>#REF!</v>
      </c>
      <c r="C3110" s="419" t="e">
        <f>IF(Tabla46[[#This Row],[Tipos de Acciones]]="","",'Formulario PPGR1'!#REF!)</f>
        <v>#REF!</v>
      </c>
      <c r="D3110" s="419" t="e">
        <f>IF(Tabla46[[#This Row],[Tipos de Acciones]]="","",'Formulario PPGR1'!#REF!)</f>
        <v>#REF!</v>
      </c>
      <c r="E3110" s="419" t="e">
        <f>IF(Tabla46[[#This Row],[Tipos de Acciones]]="","",'Formulario PPGR1'!#REF!)</f>
        <v>#REF!</v>
      </c>
      <c r="F3110" s="419" t="e">
        <f>IF(Tabla46[[#This Row],[Tipos de Acciones]]="","",'Formulario PPGR1'!#REF!)</f>
        <v>#REF!</v>
      </c>
      <c r="G3110" s="416" t="s">
        <v>936</v>
      </c>
      <c r="H3110" s="416" t="s">
        <v>2221</v>
      </c>
      <c r="I3110" s="417" t="s">
        <v>2222</v>
      </c>
      <c r="J3110" s="416" t="s">
        <v>2222</v>
      </c>
      <c r="K3110" s="418" t="s">
        <v>2226</v>
      </c>
      <c r="L3110" s="416" t="s">
        <v>469</v>
      </c>
      <c r="M3110" s="316" t="s">
        <v>2392</v>
      </c>
      <c r="N3110" s="316" t="s">
        <v>1156</v>
      </c>
      <c r="O3110" s="415" t="s">
        <v>2200</v>
      </c>
      <c r="P3110" s="318" t="s">
        <v>1156</v>
      </c>
      <c r="Q3110" s="293" t="s">
        <v>2201</v>
      </c>
      <c r="R3110" s="293">
        <v>1</v>
      </c>
      <c r="S3110" s="517">
        <v>104465.4</v>
      </c>
      <c r="T3110" s="520" t="e">
        <f>+[1]!Tabla46[[#This Row],[Precio Unitario]]*[1]!Tabla46[[#This Row],[Cantidad de Insumos]]</f>
        <v>#REF!</v>
      </c>
      <c r="U3110" s="414">
        <v>261901</v>
      </c>
      <c r="V3110" s="328" t="s">
        <v>926</v>
      </c>
      <c r="W3110" s="420"/>
    </row>
    <row r="3111" spans="2:23" ht="18.75" hidden="1" customHeight="1" x14ac:dyDescent="0.2">
      <c r="B3111" s="419" t="e">
        <f>IF(Tabla46[[#This Row],[Tipos de Acciones]]="","",CONCATENATE(Tabla46[[#This Row],[POA]],".",Tabla46[[#This Row],[SRS]],".",Tabla46[[#This Row],[AREA]],".",Tabla46[[#This Row],[TIPO]]))</f>
        <v>#REF!</v>
      </c>
      <c r="C3111" s="419" t="e">
        <f>IF(Tabla46[[#This Row],[Tipos de Acciones]]="","",'Formulario PPGR1'!#REF!)</f>
        <v>#REF!</v>
      </c>
      <c r="D3111" s="419" t="e">
        <f>IF(Tabla46[[#This Row],[Tipos de Acciones]]="","",'Formulario PPGR1'!#REF!)</f>
        <v>#REF!</v>
      </c>
      <c r="E3111" s="419" t="e">
        <f>IF(Tabla46[[#This Row],[Tipos de Acciones]]="","",'Formulario PPGR1'!#REF!)</f>
        <v>#REF!</v>
      </c>
      <c r="F3111" s="419" t="e">
        <f>IF(Tabla46[[#This Row],[Tipos de Acciones]]="","",'Formulario PPGR1'!#REF!)</f>
        <v>#REF!</v>
      </c>
      <c r="G3111" s="416" t="s">
        <v>936</v>
      </c>
      <c r="H3111" s="416" t="s">
        <v>2221</v>
      </c>
      <c r="I3111" s="417" t="s">
        <v>2227</v>
      </c>
      <c r="J3111" s="416" t="s">
        <v>2227</v>
      </c>
      <c r="K3111" s="418" t="s">
        <v>2228</v>
      </c>
      <c r="L3111" s="416" t="s">
        <v>469</v>
      </c>
      <c r="M3111" s="316" t="s">
        <v>2392</v>
      </c>
      <c r="N3111" s="316" t="s">
        <v>1156</v>
      </c>
      <c r="O3111" s="415" t="s">
        <v>2200</v>
      </c>
      <c r="P3111" s="318" t="s">
        <v>1156</v>
      </c>
      <c r="Q3111" s="293" t="s">
        <v>2201</v>
      </c>
      <c r="R3111" s="293">
        <v>1</v>
      </c>
      <c r="S3111" s="517">
        <v>12836.04</v>
      </c>
      <c r="T3111" s="520" t="e">
        <f>+[1]!Tabla46[[#This Row],[Precio Unitario]]*[1]!Tabla46[[#This Row],[Cantidad de Insumos]]</f>
        <v>#REF!</v>
      </c>
      <c r="U3111" s="414">
        <v>239301</v>
      </c>
      <c r="V3111" s="328" t="s">
        <v>926</v>
      </c>
      <c r="W3111" s="420"/>
    </row>
    <row r="3112" spans="2:23" ht="18.75" customHeight="1" x14ac:dyDescent="0.2">
      <c r="B3112" s="419" t="e">
        <f>IF(Tabla46[[#This Row],[Tipos de Acciones]]="","",CONCATENATE(Tabla46[[#This Row],[POA]],".",Tabla46[[#This Row],[SRS]],".",Tabla46[[#This Row],[AREA]],".",Tabla46[[#This Row],[TIPO]]))</f>
        <v>#REF!</v>
      </c>
      <c r="C3112" s="419" t="e">
        <f>IF(Tabla46[[#This Row],[Tipos de Acciones]]="","",'Formulario PPGR1'!#REF!)</f>
        <v>#REF!</v>
      </c>
      <c r="D3112" s="419" t="e">
        <f>IF(Tabla46[[#This Row],[Tipos de Acciones]]="","",'Formulario PPGR1'!#REF!)</f>
        <v>#REF!</v>
      </c>
      <c r="E3112" s="419" t="e">
        <f>IF(Tabla46[[#This Row],[Tipos de Acciones]]="","",'Formulario PPGR1'!#REF!)</f>
        <v>#REF!</v>
      </c>
      <c r="F3112" s="419" t="e">
        <f>IF(Tabla46[[#This Row],[Tipos de Acciones]]="","",'Formulario PPGR1'!#REF!)</f>
        <v>#REF!</v>
      </c>
      <c r="G3112" s="416" t="s">
        <v>936</v>
      </c>
      <c r="H3112" s="416" t="s">
        <v>2221</v>
      </c>
      <c r="I3112" s="417" t="s">
        <v>2229</v>
      </c>
      <c r="J3112" s="416" t="s">
        <v>2229</v>
      </c>
      <c r="K3112" s="418" t="s">
        <v>2230</v>
      </c>
      <c r="L3112" s="416" t="s">
        <v>469</v>
      </c>
      <c r="M3112" s="316" t="s">
        <v>2392</v>
      </c>
      <c r="N3112" s="316" t="s">
        <v>1156</v>
      </c>
      <c r="O3112" s="415" t="s">
        <v>2200</v>
      </c>
      <c r="P3112" s="318" t="s">
        <v>1156</v>
      </c>
      <c r="Q3112" s="293" t="s">
        <v>2201</v>
      </c>
      <c r="R3112" s="293">
        <v>1</v>
      </c>
      <c r="S3112" s="517">
        <v>180000</v>
      </c>
      <c r="T3112" s="520" t="e">
        <f>+[1]!Tabla46[[#This Row],[Precio Unitario]]*[1]!Tabla46[[#This Row],[Cantidad de Insumos]]</f>
        <v>#REF!</v>
      </c>
      <c r="U3112" s="414">
        <v>263101</v>
      </c>
      <c r="V3112" s="328" t="s">
        <v>926</v>
      </c>
      <c r="W3112" s="420"/>
    </row>
    <row r="3113" spans="2:23" ht="18.75" hidden="1" customHeight="1" x14ac:dyDescent="0.2">
      <c r="B3113" s="419" t="e">
        <f>IF(Tabla46[[#This Row],[Tipos de Acciones]]="","",CONCATENATE(Tabla46[[#This Row],[POA]],".",Tabla46[[#This Row],[SRS]],".",Tabla46[[#This Row],[AREA]],".",Tabla46[[#This Row],[TIPO]]))</f>
        <v>#REF!</v>
      </c>
      <c r="C3113" s="419" t="e">
        <f>IF(Tabla46[[#This Row],[Tipos de Acciones]]="","",'Formulario PPGR1'!#REF!)</f>
        <v>#REF!</v>
      </c>
      <c r="D3113" s="419" t="e">
        <f>IF(Tabla46[[#This Row],[Tipos de Acciones]]="","",'Formulario PPGR1'!#REF!)</f>
        <v>#REF!</v>
      </c>
      <c r="E3113" s="419" t="e">
        <f>IF(Tabla46[[#This Row],[Tipos de Acciones]]="","",'Formulario PPGR1'!#REF!)</f>
        <v>#REF!</v>
      </c>
      <c r="F3113" s="419" t="e">
        <f>IF(Tabla46[[#This Row],[Tipos de Acciones]]="","",'Formulario PPGR1'!#REF!)</f>
        <v>#REF!</v>
      </c>
      <c r="G3113" s="416" t="s">
        <v>936</v>
      </c>
      <c r="H3113" s="416" t="s">
        <v>2221</v>
      </c>
      <c r="I3113" s="417" t="s">
        <v>2231</v>
      </c>
      <c r="J3113" s="416" t="s">
        <v>2231</v>
      </c>
      <c r="K3113" s="418" t="s">
        <v>2232</v>
      </c>
      <c r="L3113" s="416" t="s">
        <v>469</v>
      </c>
      <c r="M3113" s="316" t="s">
        <v>2392</v>
      </c>
      <c r="N3113" s="316" t="s">
        <v>1156</v>
      </c>
      <c r="O3113" s="415" t="s">
        <v>2200</v>
      </c>
      <c r="P3113" s="318" t="s">
        <v>1156</v>
      </c>
      <c r="Q3113" s="293" t="s">
        <v>2201</v>
      </c>
      <c r="R3113" s="293">
        <v>2</v>
      </c>
      <c r="S3113" s="517">
        <v>32099.97</v>
      </c>
      <c r="T3113" s="520" t="e">
        <f>+[1]!Tabla46[[#This Row],[Precio Unitario]]*[1]!Tabla46[[#This Row],[Cantidad de Insumos]]</f>
        <v>#REF!</v>
      </c>
      <c r="U3113" s="414">
        <v>239301</v>
      </c>
      <c r="V3113" s="328" t="s">
        <v>926</v>
      </c>
      <c r="W3113" s="420"/>
    </row>
    <row r="3114" spans="2:23" ht="18.75" hidden="1" customHeight="1" x14ac:dyDescent="0.2">
      <c r="B3114" s="419" t="e">
        <f>IF(Tabla46[[#This Row],[Tipos de Acciones]]="","",CONCATENATE(Tabla46[[#This Row],[POA]],".",Tabla46[[#This Row],[SRS]],".",Tabla46[[#This Row],[AREA]],".",Tabla46[[#This Row],[TIPO]]))</f>
        <v>#REF!</v>
      </c>
      <c r="C3114" s="419" t="e">
        <f>IF(Tabla46[[#This Row],[Tipos de Acciones]]="","",'Formulario PPGR1'!#REF!)</f>
        <v>#REF!</v>
      </c>
      <c r="D3114" s="419" t="e">
        <f>IF(Tabla46[[#This Row],[Tipos de Acciones]]="","",'Formulario PPGR1'!#REF!)</f>
        <v>#REF!</v>
      </c>
      <c r="E3114" s="419" t="e">
        <f>IF(Tabla46[[#This Row],[Tipos de Acciones]]="","",'Formulario PPGR1'!#REF!)</f>
        <v>#REF!</v>
      </c>
      <c r="F3114" s="419" t="e">
        <f>IF(Tabla46[[#This Row],[Tipos de Acciones]]="","",'Formulario PPGR1'!#REF!)</f>
        <v>#REF!</v>
      </c>
      <c r="G3114" s="416" t="s">
        <v>936</v>
      </c>
      <c r="H3114" s="416" t="s">
        <v>2206</v>
      </c>
      <c r="I3114" s="417" t="s">
        <v>2212</v>
      </c>
      <c r="J3114" s="416" t="s">
        <v>2212</v>
      </c>
      <c r="K3114" s="418" t="s">
        <v>2213</v>
      </c>
      <c r="L3114" s="416" t="s">
        <v>469</v>
      </c>
      <c r="M3114" s="316" t="s">
        <v>2256</v>
      </c>
      <c r="N3114" s="316" t="s">
        <v>1156</v>
      </c>
      <c r="O3114" s="415" t="s">
        <v>2200</v>
      </c>
      <c r="P3114" s="318" t="s">
        <v>1156</v>
      </c>
      <c r="Q3114" s="293" t="s">
        <v>2201</v>
      </c>
      <c r="R3114" s="293">
        <v>1</v>
      </c>
      <c r="S3114" s="517">
        <v>56050</v>
      </c>
      <c r="T3114" s="520" t="e">
        <f>+[1]!Tabla46[[#This Row],[Precio Unitario]]*[1]!Tabla46[[#This Row],[Cantidad de Insumos]]</f>
        <v>#REF!</v>
      </c>
      <c r="U3114" s="414">
        <v>261301</v>
      </c>
      <c r="V3114" s="328" t="s">
        <v>926</v>
      </c>
      <c r="W3114" s="420"/>
    </row>
    <row r="3115" spans="2:23" ht="18.75" hidden="1" customHeight="1" x14ac:dyDescent="0.2">
      <c r="B3115" s="419" t="e">
        <f>IF(Tabla46[[#This Row],[Tipos de Acciones]]="","",CONCATENATE(Tabla46[[#This Row],[POA]],".",Tabla46[[#This Row],[SRS]],".",Tabla46[[#This Row],[AREA]],".",Tabla46[[#This Row],[TIPO]]))</f>
        <v>#REF!</v>
      </c>
      <c r="C3115" s="419" t="e">
        <f>IF(Tabla46[[#This Row],[Tipos de Acciones]]="","",'Formulario PPGR1'!#REF!)</f>
        <v>#REF!</v>
      </c>
      <c r="D3115" s="419" t="e">
        <f>IF(Tabla46[[#This Row],[Tipos de Acciones]]="","",'Formulario PPGR1'!#REF!)</f>
        <v>#REF!</v>
      </c>
      <c r="E3115" s="419" t="e">
        <f>IF(Tabla46[[#This Row],[Tipos de Acciones]]="","",'Formulario PPGR1'!#REF!)</f>
        <v>#REF!</v>
      </c>
      <c r="F3115" s="419" t="e">
        <f>IF(Tabla46[[#This Row],[Tipos de Acciones]]="","",'Formulario PPGR1'!#REF!)</f>
        <v>#REF!</v>
      </c>
      <c r="G3115" s="416" t="s">
        <v>934</v>
      </c>
      <c r="H3115" s="416" t="s">
        <v>2206</v>
      </c>
      <c r="I3115" s="417" t="s">
        <v>2212</v>
      </c>
      <c r="J3115" s="416" t="s">
        <v>2212</v>
      </c>
      <c r="K3115" s="418" t="s">
        <v>2213</v>
      </c>
      <c r="L3115" s="416" t="s">
        <v>469</v>
      </c>
      <c r="M3115" s="316" t="s">
        <v>2256</v>
      </c>
      <c r="N3115" s="316" t="s">
        <v>1156</v>
      </c>
      <c r="O3115" s="415" t="s">
        <v>2200</v>
      </c>
      <c r="P3115" s="318" t="s">
        <v>1156</v>
      </c>
      <c r="Q3115" s="293" t="s">
        <v>2201</v>
      </c>
      <c r="R3115" s="293">
        <v>3</v>
      </c>
      <c r="S3115" s="517">
        <v>5000</v>
      </c>
      <c r="T3115" s="520" t="e">
        <f>+[1]!Tabla46[[#This Row],[Precio Unitario]]*[1]!Tabla46[[#This Row],[Cantidad de Insumos]]</f>
        <v>#REF!</v>
      </c>
      <c r="U3115" s="414">
        <v>261301</v>
      </c>
      <c r="V3115" s="328" t="s">
        <v>926</v>
      </c>
      <c r="W3115" s="420"/>
    </row>
    <row r="3116" spans="2:23" ht="18.75" hidden="1" customHeight="1" x14ac:dyDescent="0.2">
      <c r="B3116" s="419" t="e">
        <f>IF(Tabla46[[#This Row],[Tipos de Acciones]]="","",CONCATENATE(Tabla46[[#This Row],[POA]],".",Tabla46[[#This Row],[SRS]],".",Tabla46[[#This Row],[AREA]],".",Tabla46[[#This Row],[TIPO]]))</f>
        <v>#REF!</v>
      </c>
      <c r="C3116" s="419" t="e">
        <f>IF(Tabla46[[#This Row],[Tipos de Acciones]]="","",'Formulario PPGR1'!#REF!)</f>
        <v>#REF!</v>
      </c>
      <c r="D3116" s="419" t="e">
        <f>IF(Tabla46[[#This Row],[Tipos de Acciones]]="","",'Formulario PPGR1'!#REF!)</f>
        <v>#REF!</v>
      </c>
      <c r="E3116" s="419" t="e">
        <f>IF(Tabla46[[#This Row],[Tipos de Acciones]]="","",'Formulario PPGR1'!#REF!)</f>
        <v>#REF!</v>
      </c>
      <c r="F3116" s="419" t="e">
        <f>IF(Tabla46[[#This Row],[Tipos de Acciones]]="","",'Formulario PPGR1'!#REF!)</f>
        <v>#REF!</v>
      </c>
      <c r="G3116" s="416" t="s">
        <v>936</v>
      </c>
      <c r="H3116" s="416" t="s">
        <v>2215</v>
      </c>
      <c r="I3116" s="417" t="s">
        <v>2216</v>
      </c>
      <c r="J3116" s="416" t="s">
        <v>2216</v>
      </c>
      <c r="K3116" s="418" t="s">
        <v>2217</v>
      </c>
      <c r="L3116" s="416" t="s">
        <v>469</v>
      </c>
      <c r="M3116" s="316" t="s">
        <v>2256</v>
      </c>
      <c r="N3116" s="316" t="s">
        <v>1156</v>
      </c>
      <c r="O3116" s="415" t="s">
        <v>2200</v>
      </c>
      <c r="P3116" s="318" t="s">
        <v>1156</v>
      </c>
      <c r="Q3116" s="293" t="s">
        <v>2201</v>
      </c>
      <c r="R3116" s="293">
        <v>1</v>
      </c>
      <c r="S3116" s="517">
        <v>15000</v>
      </c>
      <c r="T3116" s="520" t="e">
        <f>+[1]!Tabla46[[#This Row],[Precio Unitario]]*[1]!Tabla46[[#This Row],[Cantidad de Insumos]]</f>
        <v>#REF!</v>
      </c>
      <c r="U3116" s="414">
        <v>239601</v>
      </c>
      <c r="V3116" s="328" t="s">
        <v>926</v>
      </c>
      <c r="W3116" s="420"/>
    </row>
    <row r="3117" spans="2:23" ht="18.75" hidden="1" customHeight="1" x14ac:dyDescent="0.2">
      <c r="B3117" s="419" t="e">
        <f>IF(Tabla46[[#This Row],[Tipos de Acciones]]="","",CONCATENATE(Tabla46[[#This Row],[POA]],".",Tabla46[[#This Row],[SRS]],".",Tabla46[[#This Row],[AREA]],".",Tabla46[[#This Row],[TIPO]]))</f>
        <v>#REF!</v>
      </c>
      <c r="C3117" s="419" t="e">
        <f>IF(Tabla46[[#This Row],[Tipos de Acciones]]="","",'Formulario PPGR1'!#REF!)</f>
        <v>#REF!</v>
      </c>
      <c r="D3117" s="419" t="e">
        <f>IF(Tabla46[[#This Row],[Tipos de Acciones]]="","",'Formulario PPGR1'!#REF!)</f>
        <v>#REF!</v>
      </c>
      <c r="E3117" s="419" t="e">
        <f>IF(Tabla46[[#This Row],[Tipos de Acciones]]="","",'Formulario PPGR1'!#REF!)</f>
        <v>#REF!</v>
      </c>
      <c r="F3117" s="419" t="e">
        <f>IF(Tabla46[[#This Row],[Tipos de Acciones]]="","",'Formulario PPGR1'!#REF!)</f>
        <v>#REF!</v>
      </c>
      <c r="G3117" s="416" t="s">
        <v>936</v>
      </c>
      <c r="H3117" s="416" t="s">
        <v>2218</v>
      </c>
      <c r="I3117" s="417" t="s">
        <v>2219</v>
      </c>
      <c r="J3117" s="416" t="s">
        <v>2219</v>
      </c>
      <c r="K3117" s="418" t="s">
        <v>2220</v>
      </c>
      <c r="L3117" s="416" t="s">
        <v>469</v>
      </c>
      <c r="M3117" s="316" t="s">
        <v>2256</v>
      </c>
      <c r="N3117" s="316" t="s">
        <v>1156</v>
      </c>
      <c r="O3117" s="415" t="s">
        <v>2200</v>
      </c>
      <c r="P3117" s="318" t="s">
        <v>1156</v>
      </c>
      <c r="Q3117" s="293" t="s">
        <v>2201</v>
      </c>
      <c r="R3117" s="293">
        <v>2</v>
      </c>
      <c r="S3117" s="517">
        <v>8600</v>
      </c>
      <c r="T3117" s="520" t="e">
        <f>+[1]!Tabla46[[#This Row],[Precio Unitario]]*[1]!Tabla46[[#This Row],[Cantidad de Insumos]]</f>
        <v>#REF!</v>
      </c>
      <c r="U3117" s="414">
        <v>239601</v>
      </c>
      <c r="V3117" s="328" t="s">
        <v>926</v>
      </c>
      <c r="W3117" s="420"/>
    </row>
    <row r="3118" spans="2:23" ht="18.75" hidden="1" customHeight="1" x14ac:dyDescent="0.2">
      <c r="B3118" s="419" t="e">
        <f>IF(Tabla46[[#This Row],[Tipos de Acciones]]="","",CONCATENATE(Tabla46[[#This Row],[POA]],".",Tabla46[[#This Row],[SRS]],".",Tabla46[[#This Row],[AREA]],".",Tabla46[[#This Row],[TIPO]]))</f>
        <v>#REF!</v>
      </c>
      <c r="C3118" s="419" t="e">
        <f>IF(Tabla46[[#This Row],[Tipos de Acciones]]="","",'Formulario PPGR1'!#REF!)</f>
        <v>#REF!</v>
      </c>
      <c r="D3118" s="419" t="e">
        <f>IF(Tabla46[[#This Row],[Tipos de Acciones]]="","",'Formulario PPGR1'!#REF!)</f>
        <v>#REF!</v>
      </c>
      <c r="E3118" s="419" t="e">
        <f>IF(Tabla46[[#This Row],[Tipos de Acciones]]="","",'Formulario PPGR1'!#REF!)</f>
        <v>#REF!</v>
      </c>
      <c r="F3118" s="419" t="e">
        <f>IF(Tabla46[[#This Row],[Tipos de Acciones]]="","",'Formulario PPGR1'!#REF!)</f>
        <v>#REF!</v>
      </c>
      <c r="G3118" s="416" t="s">
        <v>936</v>
      </c>
      <c r="H3118" s="416" t="s">
        <v>2221</v>
      </c>
      <c r="I3118" s="417" t="s">
        <v>2222</v>
      </c>
      <c r="J3118" s="416" t="s">
        <v>2222</v>
      </c>
      <c r="K3118" s="418" t="s">
        <v>2223</v>
      </c>
      <c r="L3118" s="416" t="s">
        <v>469</v>
      </c>
      <c r="M3118" s="316" t="s">
        <v>2256</v>
      </c>
      <c r="N3118" s="316" t="s">
        <v>1156</v>
      </c>
      <c r="O3118" s="415" t="s">
        <v>2200</v>
      </c>
      <c r="P3118" s="318" t="s">
        <v>1156</v>
      </c>
      <c r="Q3118" s="293" t="s">
        <v>2201</v>
      </c>
      <c r="R3118" s="293">
        <v>2</v>
      </c>
      <c r="S3118" s="517">
        <v>43660</v>
      </c>
      <c r="T3118" s="520" t="e">
        <f>+[1]!Tabla46[[#This Row],[Precio Unitario]]*[1]!Tabla46[[#This Row],[Cantidad de Insumos]]</f>
        <v>#REF!</v>
      </c>
      <c r="U3118" s="414">
        <v>261901</v>
      </c>
      <c r="V3118" s="328" t="s">
        <v>926</v>
      </c>
      <c r="W3118" s="420"/>
    </row>
    <row r="3119" spans="2:23" ht="18.75" hidden="1" customHeight="1" x14ac:dyDescent="0.2">
      <c r="B3119" s="419" t="e">
        <f>IF(Tabla46[[#This Row],[Tipos de Acciones]]="","",CONCATENATE(Tabla46[[#This Row],[POA]],".",Tabla46[[#This Row],[SRS]],".",Tabla46[[#This Row],[AREA]],".",Tabla46[[#This Row],[TIPO]]))</f>
        <v>#REF!</v>
      </c>
      <c r="C3119" s="419" t="e">
        <f>IF(Tabla46[[#This Row],[Tipos de Acciones]]="","",'Formulario PPGR1'!#REF!)</f>
        <v>#REF!</v>
      </c>
      <c r="D3119" s="419" t="e">
        <f>IF(Tabla46[[#This Row],[Tipos de Acciones]]="","",'Formulario PPGR1'!#REF!)</f>
        <v>#REF!</v>
      </c>
      <c r="E3119" s="419" t="e">
        <f>IF(Tabla46[[#This Row],[Tipos de Acciones]]="","",'Formulario PPGR1'!#REF!)</f>
        <v>#REF!</v>
      </c>
      <c r="F3119" s="419" t="e">
        <f>IF(Tabla46[[#This Row],[Tipos de Acciones]]="","",'Formulario PPGR1'!#REF!)</f>
        <v>#REF!</v>
      </c>
      <c r="G3119" s="416" t="s">
        <v>936</v>
      </c>
      <c r="H3119" s="416" t="s">
        <v>2221</v>
      </c>
      <c r="I3119" s="417" t="s">
        <v>2224</v>
      </c>
      <c r="J3119" s="416" t="s">
        <v>2224</v>
      </c>
      <c r="K3119" s="418" t="s">
        <v>2225</v>
      </c>
      <c r="L3119" s="416" t="s">
        <v>469</v>
      </c>
      <c r="M3119" s="316" t="s">
        <v>2256</v>
      </c>
      <c r="N3119" s="316" t="s">
        <v>1156</v>
      </c>
      <c r="O3119" s="415" t="s">
        <v>2200</v>
      </c>
      <c r="P3119" s="318" t="s">
        <v>1156</v>
      </c>
      <c r="Q3119" s="293" t="s">
        <v>2201</v>
      </c>
      <c r="R3119" s="293">
        <v>1</v>
      </c>
      <c r="S3119" s="517">
        <v>44333.33</v>
      </c>
      <c r="T3119" s="520" t="e">
        <f>+[1]!Tabla46[[#This Row],[Precio Unitario]]*[1]!Tabla46[[#This Row],[Cantidad de Insumos]]</f>
        <v>#REF!</v>
      </c>
      <c r="U3119" s="414">
        <v>239301</v>
      </c>
      <c r="V3119" s="328" t="s">
        <v>926</v>
      </c>
      <c r="W3119" s="420"/>
    </row>
    <row r="3120" spans="2:23" ht="18.75" hidden="1" customHeight="1" x14ac:dyDescent="0.2">
      <c r="B3120" s="419" t="e">
        <f>IF(Tabla46[[#This Row],[Tipos de Acciones]]="","",CONCATENATE(Tabla46[[#This Row],[POA]],".",Tabla46[[#This Row],[SRS]],".",Tabla46[[#This Row],[AREA]],".",Tabla46[[#This Row],[TIPO]]))</f>
        <v>#REF!</v>
      </c>
      <c r="C3120" s="419" t="e">
        <f>IF(Tabla46[[#This Row],[Tipos de Acciones]]="","",'Formulario PPGR1'!#REF!)</f>
        <v>#REF!</v>
      </c>
      <c r="D3120" s="419" t="e">
        <f>IF(Tabla46[[#This Row],[Tipos de Acciones]]="","",'Formulario PPGR1'!#REF!)</f>
        <v>#REF!</v>
      </c>
      <c r="E3120" s="419" t="e">
        <f>IF(Tabla46[[#This Row],[Tipos de Acciones]]="","",'Formulario PPGR1'!#REF!)</f>
        <v>#REF!</v>
      </c>
      <c r="F3120" s="419" t="e">
        <f>IF(Tabla46[[#This Row],[Tipos de Acciones]]="","",'Formulario PPGR1'!#REF!)</f>
        <v>#REF!</v>
      </c>
      <c r="G3120" s="416" t="s">
        <v>936</v>
      </c>
      <c r="H3120" s="416" t="s">
        <v>2221</v>
      </c>
      <c r="I3120" s="417" t="s">
        <v>2222</v>
      </c>
      <c r="J3120" s="416" t="s">
        <v>2222</v>
      </c>
      <c r="K3120" s="418" t="s">
        <v>2226</v>
      </c>
      <c r="L3120" s="416" t="s">
        <v>469</v>
      </c>
      <c r="M3120" s="316" t="s">
        <v>2256</v>
      </c>
      <c r="N3120" s="316" t="s">
        <v>1156</v>
      </c>
      <c r="O3120" s="415" t="s">
        <v>2200</v>
      </c>
      <c r="P3120" s="318" t="s">
        <v>1156</v>
      </c>
      <c r="Q3120" s="293" t="s">
        <v>2201</v>
      </c>
      <c r="R3120" s="293">
        <v>1</v>
      </c>
      <c r="S3120" s="517">
        <v>104465.4</v>
      </c>
      <c r="T3120" s="520" t="e">
        <f>+[1]!Tabla46[[#This Row],[Precio Unitario]]*[1]!Tabla46[[#This Row],[Cantidad de Insumos]]</f>
        <v>#REF!</v>
      </c>
      <c r="U3120" s="414">
        <v>261901</v>
      </c>
      <c r="V3120" s="328" t="s">
        <v>926</v>
      </c>
      <c r="W3120" s="420"/>
    </row>
    <row r="3121" spans="2:23" ht="18.75" hidden="1" customHeight="1" x14ac:dyDescent="0.2">
      <c r="B3121" s="419" t="e">
        <f>IF(Tabla46[[#This Row],[Tipos de Acciones]]="","",CONCATENATE(Tabla46[[#This Row],[POA]],".",Tabla46[[#This Row],[SRS]],".",Tabla46[[#This Row],[AREA]],".",Tabla46[[#This Row],[TIPO]]))</f>
        <v>#REF!</v>
      </c>
      <c r="C3121" s="419" t="e">
        <f>IF(Tabla46[[#This Row],[Tipos de Acciones]]="","",'Formulario PPGR1'!#REF!)</f>
        <v>#REF!</v>
      </c>
      <c r="D3121" s="419" t="e">
        <f>IF(Tabla46[[#This Row],[Tipos de Acciones]]="","",'Formulario PPGR1'!#REF!)</f>
        <v>#REF!</v>
      </c>
      <c r="E3121" s="419" t="e">
        <f>IF(Tabla46[[#This Row],[Tipos de Acciones]]="","",'Formulario PPGR1'!#REF!)</f>
        <v>#REF!</v>
      </c>
      <c r="F3121" s="419" t="e">
        <f>IF(Tabla46[[#This Row],[Tipos de Acciones]]="","",'Formulario PPGR1'!#REF!)</f>
        <v>#REF!</v>
      </c>
      <c r="G3121" s="416" t="s">
        <v>936</v>
      </c>
      <c r="H3121" s="416" t="s">
        <v>2221</v>
      </c>
      <c r="I3121" s="417" t="s">
        <v>2227</v>
      </c>
      <c r="J3121" s="416" t="s">
        <v>2227</v>
      </c>
      <c r="K3121" s="418" t="s">
        <v>2228</v>
      </c>
      <c r="L3121" s="416" t="s">
        <v>469</v>
      </c>
      <c r="M3121" s="316" t="s">
        <v>2256</v>
      </c>
      <c r="N3121" s="316" t="s">
        <v>1156</v>
      </c>
      <c r="O3121" s="415" t="s">
        <v>2200</v>
      </c>
      <c r="P3121" s="318" t="s">
        <v>1156</v>
      </c>
      <c r="Q3121" s="293" t="s">
        <v>2201</v>
      </c>
      <c r="R3121" s="293">
        <v>1</v>
      </c>
      <c r="S3121" s="517">
        <v>12836.04</v>
      </c>
      <c r="T3121" s="520" t="e">
        <f>+[1]!Tabla46[[#This Row],[Precio Unitario]]*[1]!Tabla46[[#This Row],[Cantidad de Insumos]]</f>
        <v>#REF!</v>
      </c>
      <c r="U3121" s="414">
        <v>239301</v>
      </c>
      <c r="V3121" s="328" t="s">
        <v>926</v>
      </c>
      <c r="W3121" s="420"/>
    </row>
    <row r="3122" spans="2:23" ht="18.75" customHeight="1" x14ac:dyDescent="0.2">
      <c r="B3122" s="419" t="e">
        <f>IF(Tabla46[[#This Row],[Tipos de Acciones]]="","",CONCATENATE(Tabla46[[#This Row],[POA]],".",Tabla46[[#This Row],[SRS]],".",Tabla46[[#This Row],[AREA]],".",Tabla46[[#This Row],[TIPO]]))</f>
        <v>#REF!</v>
      </c>
      <c r="C3122" s="419" t="e">
        <f>IF(Tabla46[[#This Row],[Tipos de Acciones]]="","",'Formulario PPGR1'!#REF!)</f>
        <v>#REF!</v>
      </c>
      <c r="D3122" s="419" t="e">
        <f>IF(Tabla46[[#This Row],[Tipos de Acciones]]="","",'Formulario PPGR1'!#REF!)</f>
        <v>#REF!</v>
      </c>
      <c r="E3122" s="419" t="e">
        <f>IF(Tabla46[[#This Row],[Tipos de Acciones]]="","",'Formulario PPGR1'!#REF!)</f>
        <v>#REF!</v>
      </c>
      <c r="F3122" s="419" t="e">
        <f>IF(Tabla46[[#This Row],[Tipos de Acciones]]="","",'Formulario PPGR1'!#REF!)</f>
        <v>#REF!</v>
      </c>
      <c r="G3122" s="416" t="s">
        <v>936</v>
      </c>
      <c r="H3122" s="416" t="s">
        <v>2221</v>
      </c>
      <c r="I3122" s="417" t="s">
        <v>2229</v>
      </c>
      <c r="J3122" s="416" t="s">
        <v>2229</v>
      </c>
      <c r="K3122" s="418" t="s">
        <v>2230</v>
      </c>
      <c r="L3122" s="416" t="s">
        <v>469</v>
      </c>
      <c r="M3122" s="316" t="s">
        <v>2256</v>
      </c>
      <c r="N3122" s="316" t="s">
        <v>1156</v>
      </c>
      <c r="O3122" s="415" t="s">
        <v>2200</v>
      </c>
      <c r="P3122" s="318" t="s">
        <v>1156</v>
      </c>
      <c r="Q3122" s="293" t="s">
        <v>2201</v>
      </c>
      <c r="R3122" s="293">
        <v>1</v>
      </c>
      <c r="S3122" s="517">
        <v>180000</v>
      </c>
      <c r="T3122" s="520" t="e">
        <f>+[1]!Tabla46[[#This Row],[Precio Unitario]]*[1]!Tabla46[[#This Row],[Cantidad de Insumos]]</f>
        <v>#REF!</v>
      </c>
      <c r="U3122" s="414">
        <v>263101</v>
      </c>
      <c r="V3122" s="328" t="s">
        <v>926</v>
      </c>
      <c r="W3122" s="420"/>
    </row>
    <row r="3123" spans="2:23" ht="18.75" hidden="1" customHeight="1" x14ac:dyDescent="0.2">
      <c r="B3123" s="419" t="e">
        <f>IF(Tabla46[[#This Row],[Tipos de Acciones]]="","",CONCATENATE(Tabla46[[#This Row],[POA]],".",Tabla46[[#This Row],[SRS]],".",Tabla46[[#This Row],[AREA]],".",Tabla46[[#This Row],[TIPO]]))</f>
        <v>#REF!</v>
      </c>
      <c r="C3123" s="419" t="e">
        <f>IF(Tabla46[[#This Row],[Tipos de Acciones]]="","",'Formulario PPGR1'!#REF!)</f>
        <v>#REF!</v>
      </c>
      <c r="D3123" s="419" t="e">
        <f>IF(Tabla46[[#This Row],[Tipos de Acciones]]="","",'Formulario PPGR1'!#REF!)</f>
        <v>#REF!</v>
      </c>
      <c r="E3123" s="419" t="e">
        <f>IF(Tabla46[[#This Row],[Tipos de Acciones]]="","",'Formulario PPGR1'!#REF!)</f>
        <v>#REF!</v>
      </c>
      <c r="F3123" s="419" t="e">
        <f>IF(Tabla46[[#This Row],[Tipos de Acciones]]="","",'Formulario PPGR1'!#REF!)</f>
        <v>#REF!</v>
      </c>
      <c r="G3123" s="416" t="s">
        <v>936</v>
      </c>
      <c r="H3123" s="416" t="s">
        <v>2221</v>
      </c>
      <c r="I3123" s="417" t="s">
        <v>2231</v>
      </c>
      <c r="J3123" s="416" t="s">
        <v>2231</v>
      </c>
      <c r="K3123" s="418" t="s">
        <v>2232</v>
      </c>
      <c r="L3123" s="416" t="s">
        <v>469</v>
      </c>
      <c r="M3123" s="316" t="s">
        <v>2256</v>
      </c>
      <c r="N3123" s="316" t="s">
        <v>1156</v>
      </c>
      <c r="O3123" s="415" t="s">
        <v>2200</v>
      </c>
      <c r="P3123" s="318" t="s">
        <v>1156</v>
      </c>
      <c r="Q3123" s="293" t="s">
        <v>2201</v>
      </c>
      <c r="R3123" s="293">
        <v>2</v>
      </c>
      <c r="S3123" s="517">
        <v>32099.97</v>
      </c>
      <c r="T3123" s="520" t="e">
        <f>+[1]!Tabla46[[#This Row],[Precio Unitario]]*[1]!Tabla46[[#This Row],[Cantidad de Insumos]]</f>
        <v>#REF!</v>
      </c>
      <c r="U3123" s="414">
        <v>239301</v>
      </c>
      <c r="V3123" s="328" t="s">
        <v>926</v>
      </c>
      <c r="W3123" s="420"/>
    </row>
    <row r="3124" spans="2:23" ht="18.75" hidden="1" customHeight="1" x14ac:dyDescent="0.2">
      <c r="B3124" s="419" t="e">
        <f>IF(Tabla46[[#This Row],[Tipos de Acciones]]="","",CONCATENATE(Tabla46[[#This Row],[POA]],".",Tabla46[[#This Row],[SRS]],".",Tabla46[[#This Row],[AREA]],".",Tabla46[[#This Row],[TIPO]]))</f>
        <v>#REF!</v>
      </c>
      <c r="C3124" s="419" t="e">
        <f>IF(Tabla46[[#This Row],[Tipos de Acciones]]="","",'Formulario PPGR1'!#REF!)</f>
        <v>#REF!</v>
      </c>
      <c r="D3124" s="419" t="e">
        <f>IF(Tabla46[[#This Row],[Tipos de Acciones]]="","",'Formulario PPGR1'!#REF!)</f>
        <v>#REF!</v>
      </c>
      <c r="E3124" s="419" t="e">
        <f>IF(Tabla46[[#This Row],[Tipos de Acciones]]="","",'Formulario PPGR1'!#REF!)</f>
        <v>#REF!</v>
      </c>
      <c r="F3124" s="419" t="e">
        <f>IF(Tabla46[[#This Row],[Tipos de Acciones]]="","",'Formulario PPGR1'!#REF!)</f>
        <v>#REF!</v>
      </c>
      <c r="G3124" s="416" t="s">
        <v>936</v>
      </c>
      <c r="H3124" s="416" t="s">
        <v>2221</v>
      </c>
      <c r="I3124" s="417" t="s">
        <v>2233</v>
      </c>
      <c r="J3124" s="416" t="s">
        <v>2234</v>
      </c>
      <c r="K3124" s="418" t="s">
        <v>2235</v>
      </c>
      <c r="L3124" s="416" t="s">
        <v>469</v>
      </c>
      <c r="M3124" s="316" t="s">
        <v>2256</v>
      </c>
      <c r="N3124" s="316" t="s">
        <v>1156</v>
      </c>
      <c r="O3124" s="415" t="s">
        <v>2200</v>
      </c>
      <c r="P3124" s="318" t="s">
        <v>1156</v>
      </c>
      <c r="Q3124" s="293" t="s">
        <v>2201</v>
      </c>
      <c r="R3124" s="293">
        <v>1</v>
      </c>
      <c r="S3124" s="517">
        <v>8270</v>
      </c>
      <c r="T3124" s="520" t="e">
        <f>+[1]!Tabla46[[#This Row],[Precio Unitario]]*[1]!Tabla46[[#This Row],[Cantidad de Insumos]]</f>
        <v>#REF!</v>
      </c>
      <c r="U3124" s="414">
        <v>239301</v>
      </c>
      <c r="V3124" s="328" t="s">
        <v>926</v>
      </c>
      <c r="W3124" s="420"/>
    </row>
    <row r="3125" spans="2:23" ht="18.75" hidden="1" customHeight="1" x14ac:dyDescent="0.2">
      <c r="B3125" s="419" t="e">
        <f>IF(Tabla46[[#This Row],[Tipos de Acciones]]="","",CONCATENATE(Tabla46[[#This Row],[POA]],".",Tabla46[[#This Row],[SRS]],".",Tabla46[[#This Row],[AREA]],".",Tabla46[[#This Row],[TIPO]]))</f>
        <v>#REF!</v>
      </c>
      <c r="C3125" s="419" t="e">
        <f>IF(Tabla46[[#This Row],[Tipos de Acciones]]="","",'Formulario PPGR1'!#REF!)</f>
        <v>#REF!</v>
      </c>
      <c r="D3125" s="419" t="e">
        <f>IF(Tabla46[[#This Row],[Tipos de Acciones]]="","",'Formulario PPGR1'!#REF!)</f>
        <v>#REF!</v>
      </c>
      <c r="E3125" s="419" t="e">
        <f>IF(Tabla46[[#This Row],[Tipos de Acciones]]="","",'Formulario PPGR1'!#REF!)</f>
        <v>#REF!</v>
      </c>
      <c r="F3125" s="419" t="e">
        <f>IF(Tabla46[[#This Row],[Tipos de Acciones]]="","",'Formulario PPGR1'!#REF!)</f>
        <v>#REF!</v>
      </c>
      <c r="G3125" s="416" t="s">
        <v>936</v>
      </c>
      <c r="H3125" s="416" t="s">
        <v>2221</v>
      </c>
      <c r="I3125" s="417" t="s">
        <v>2236</v>
      </c>
      <c r="J3125" s="416" t="s">
        <v>2236</v>
      </c>
      <c r="K3125" s="418" t="s">
        <v>2237</v>
      </c>
      <c r="L3125" s="416" t="s">
        <v>469</v>
      </c>
      <c r="M3125" s="316" t="s">
        <v>2256</v>
      </c>
      <c r="N3125" s="316" t="s">
        <v>1156</v>
      </c>
      <c r="O3125" s="415" t="s">
        <v>2200</v>
      </c>
      <c r="P3125" s="318" t="s">
        <v>1156</v>
      </c>
      <c r="Q3125" s="293" t="s">
        <v>2201</v>
      </c>
      <c r="R3125" s="293">
        <v>2</v>
      </c>
      <c r="S3125" s="517">
        <v>15733.33</v>
      </c>
      <c r="T3125" s="520" t="e">
        <f>+[1]!Tabla46[[#This Row],[Precio Unitario]]*[1]!Tabla46[[#This Row],[Cantidad de Insumos]]</f>
        <v>#REF!</v>
      </c>
      <c r="U3125" s="414">
        <v>239301</v>
      </c>
      <c r="V3125" s="328" t="s">
        <v>926</v>
      </c>
      <c r="W3125" s="420"/>
    </row>
    <row r="3126" spans="2:23" ht="18.75" hidden="1" customHeight="1" x14ac:dyDescent="0.2">
      <c r="B3126" s="419" t="e">
        <f>IF(Tabla46[[#This Row],[Tipos de Acciones]]="","",CONCATENATE(Tabla46[[#This Row],[POA]],".",Tabla46[[#This Row],[SRS]],".",Tabla46[[#This Row],[AREA]],".",Tabla46[[#This Row],[TIPO]]))</f>
        <v>#REF!</v>
      </c>
      <c r="C3126" s="419" t="e">
        <f>IF(Tabla46[[#This Row],[Tipos de Acciones]]="","",'Formulario PPGR1'!#REF!)</f>
        <v>#REF!</v>
      </c>
      <c r="D3126" s="419" t="e">
        <f>IF(Tabla46[[#This Row],[Tipos de Acciones]]="","",'Formulario PPGR1'!#REF!)</f>
        <v>#REF!</v>
      </c>
      <c r="E3126" s="419" t="e">
        <f>IF(Tabla46[[#This Row],[Tipos de Acciones]]="","",'Formulario PPGR1'!#REF!)</f>
        <v>#REF!</v>
      </c>
      <c r="F3126" s="419" t="e">
        <f>IF(Tabla46[[#This Row],[Tipos de Acciones]]="","",'Formulario PPGR1'!#REF!)</f>
        <v>#REF!</v>
      </c>
      <c r="G3126" s="416" t="s">
        <v>936</v>
      </c>
      <c r="H3126" s="416" t="s">
        <v>2221</v>
      </c>
      <c r="I3126" s="417" t="s">
        <v>2236</v>
      </c>
      <c r="J3126" s="416" t="s">
        <v>2236</v>
      </c>
      <c r="K3126" s="418" t="s">
        <v>2238</v>
      </c>
      <c r="L3126" s="416" t="s">
        <v>469</v>
      </c>
      <c r="M3126" s="316" t="s">
        <v>2256</v>
      </c>
      <c r="N3126" s="316" t="s">
        <v>1156</v>
      </c>
      <c r="O3126" s="415" t="s">
        <v>2200</v>
      </c>
      <c r="P3126" s="318" t="s">
        <v>1156</v>
      </c>
      <c r="Q3126" s="293" t="s">
        <v>2201</v>
      </c>
      <c r="R3126" s="293">
        <v>2</v>
      </c>
      <c r="S3126" s="517">
        <v>4500</v>
      </c>
      <c r="T3126" s="520" t="e">
        <f>+[1]!Tabla46[[#This Row],[Precio Unitario]]*[1]!Tabla46[[#This Row],[Cantidad de Insumos]]</f>
        <v>#REF!</v>
      </c>
      <c r="U3126" s="414">
        <v>239301</v>
      </c>
      <c r="V3126" s="328" t="s">
        <v>926</v>
      </c>
      <c r="W3126" s="420"/>
    </row>
    <row r="3127" spans="2:23" ht="18.75" hidden="1" customHeight="1" x14ac:dyDescent="0.2">
      <c r="B3127" s="419" t="e">
        <f>IF(Tabla46[[#This Row],[Tipos de Acciones]]="","",CONCATENATE(Tabla46[[#This Row],[POA]],".",Tabla46[[#This Row],[SRS]],".",Tabla46[[#This Row],[AREA]],".",Tabla46[[#This Row],[TIPO]]))</f>
        <v>#REF!</v>
      </c>
      <c r="C3127" s="419" t="e">
        <f>IF(Tabla46[[#This Row],[Tipos de Acciones]]="","",'Formulario PPGR1'!#REF!)</f>
        <v>#REF!</v>
      </c>
      <c r="D3127" s="419" t="e">
        <f>IF(Tabla46[[#This Row],[Tipos de Acciones]]="","",'Formulario PPGR1'!#REF!)</f>
        <v>#REF!</v>
      </c>
      <c r="E3127" s="419" t="e">
        <f>IF(Tabla46[[#This Row],[Tipos de Acciones]]="","",'Formulario PPGR1'!#REF!)</f>
        <v>#REF!</v>
      </c>
      <c r="F3127" s="419" t="e">
        <f>IF(Tabla46[[#This Row],[Tipos de Acciones]]="","",'Formulario PPGR1'!#REF!)</f>
        <v>#REF!</v>
      </c>
      <c r="G3127" s="416" t="s">
        <v>936</v>
      </c>
      <c r="H3127" s="416" t="s">
        <v>2221</v>
      </c>
      <c r="I3127" s="417" t="s">
        <v>2236</v>
      </c>
      <c r="J3127" s="416" t="s">
        <v>2236</v>
      </c>
      <c r="K3127" s="418" t="s">
        <v>2239</v>
      </c>
      <c r="L3127" s="416" t="s">
        <v>469</v>
      </c>
      <c r="M3127" s="316" t="s">
        <v>2256</v>
      </c>
      <c r="N3127" s="316" t="s">
        <v>1156</v>
      </c>
      <c r="O3127" s="415" t="s">
        <v>2200</v>
      </c>
      <c r="P3127" s="318" t="s">
        <v>1156</v>
      </c>
      <c r="Q3127" s="293" t="s">
        <v>2201</v>
      </c>
      <c r="R3127" s="293">
        <v>2</v>
      </c>
      <c r="S3127" s="517">
        <v>15733.33</v>
      </c>
      <c r="T3127" s="520" t="e">
        <f>+[1]!Tabla46[[#This Row],[Precio Unitario]]*[1]!Tabla46[[#This Row],[Cantidad de Insumos]]</f>
        <v>#REF!</v>
      </c>
      <c r="U3127" s="414">
        <v>239301</v>
      </c>
      <c r="V3127" s="328" t="s">
        <v>926</v>
      </c>
      <c r="W3127" s="420"/>
    </row>
    <row r="3128" spans="2:23" ht="18.75" hidden="1" customHeight="1" x14ac:dyDescent="0.2">
      <c r="B3128" s="419" t="e">
        <f>IF(Tabla46[[#This Row],[Tipos de Acciones]]="","",CONCATENATE(Tabla46[[#This Row],[POA]],".",Tabla46[[#This Row],[SRS]],".",Tabla46[[#This Row],[AREA]],".",Tabla46[[#This Row],[TIPO]]))</f>
        <v>#REF!</v>
      </c>
      <c r="C3128" s="419" t="e">
        <f>IF(Tabla46[[#This Row],[Tipos de Acciones]]="","",'Formulario PPGR1'!#REF!)</f>
        <v>#REF!</v>
      </c>
      <c r="D3128" s="419" t="e">
        <f>IF(Tabla46[[#This Row],[Tipos de Acciones]]="","",'Formulario PPGR1'!#REF!)</f>
        <v>#REF!</v>
      </c>
      <c r="E3128" s="419" t="e">
        <f>IF(Tabla46[[#This Row],[Tipos de Acciones]]="","",'Formulario PPGR1'!#REF!)</f>
        <v>#REF!</v>
      </c>
      <c r="F3128" s="419" t="e">
        <f>IF(Tabla46[[#This Row],[Tipos de Acciones]]="","",'Formulario PPGR1'!#REF!)</f>
        <v>#REF!</v>
      </c>
      <c r="G3128" s="416" t="s">
        <v>936</v>
      </c>
      <c r="H3128" s="416" t="s">
        <v>2221</v>
      </c>
      <c r="I3128" s="417" t="s">
        <v>2236</v>
      </c>
      <c r="J3128" s="416" t="s">
        <v>2236</v>
      </c>
      <c r="K3128" s="418" t="s">
        <v>2240</v>
      </c>
      <c r="L3128" s="416" t="s">
        <v>469</v>
      </c>
      <c r="M3128" s="316" t="s">
        <v>2256</v>
      </c>
      <c r="N3128" s="316" t="s">
        <v>1156</v>
      </c>
      <c r="O3128" s="415" t="s">
        <v>2200</v>
      </c>
      <c r="P3128" s="318" t="s">
        <v>1156</v>
      </c>
      <c r="Q3128" s="293" t="s">
        <v>2201</v>
      </c>
      <c r="R3128" s="293">
        <v>2</v>
      </c>
      <c r="S3128" s="517">
        <v>4500</v>
      </c>
      <c r="T3128" s="520" t="e">
        <f>+[1]!Tabla46[[#This Row],[Precio Unitario]]*[1]!Tabla46[[#This Row],[Cantidad de Insumos]]</f>
        <v>#REF!</v>
      </c>
      <c r="U3128" s="414">
        <v>239301</v>
      </c>
      <c r="V3128" s="328" t="s">
        <v>926</v>
      </c>
      <c r="W3128" s="420"/>
    </row>
    <row r="3129" spans="2:23" ht="18.75" hidden="1" customHeight="1" x14ac:dyDescent="0.2">
      <c r="B3129" s="419" t="e">
        <f>IF(Tabla46[[#This Row],[Tipos de Acciones]]="","",CONCATENATE(Tabla46[[#This Row],[POA]],".",Tabla46[[#This Row],[SRS]],".",Tabla46[[#This Row],[AREA]],".",Tabla46[[#This Row],[TIPO]]))</f>
        <v>#REF!</v>
      </c>
      <c r="C3129" s="419" t="e">
        <f>IF(Tabla46[[#This Row],[Tipos de Acciones]]="","",'Formulario PPGR1'!#REF!)</f>
        <v>#REF!</v>
      </c>
      <c r="D3129" s="419" t="e">
        <f>IF(Tabla46[[#This Row],[Tipos de Acciones]]="","",'Formulario PPGR1'!#REF!)</f>
        <v>#REF!</v>
      </c>
      <c r="E3129" s="419" t="e">
        <f>IF(Tabla46[[#This Row],[Tipos de Acciones]]="","",'Formulario PPGR1'!#REF!)</f>
        <v>#REF!</v>
      </c>
      <c r="F3129" s="419" t="e">
        <f>IF(Tabla46[[#This Row],[Tipos de Acciones]]="","",'Formulario PPGR1'!#REF!)</f>
        <v>#REF!</v>
      </c>
      <c r="G3129" s="416" t="s">
        <v>936</v>
      </c>
      <c r="H3129" s="416" t="s">
        <v>2221</v>
      </c>
      <c r="I3129" s="417" t="s">
        <v>2241</v>
      </c>
      <c r="J3129" s="416" t="s">
        <v>2241</v>
      </c>
      <c r="K3129" s="418" t="s">
        <v>2242</v>
      </c>
      <c r="L3129" s="416" t="s">
        <v>469</v>
      </c>
      <c r="M3129" s="316" t="s">
        <v>2256</v>
      </c>
      <c r="N3129" s="316" t="s">
        <v>1156</v>
      </c>
      <c r="O3129" s="415" t="s">
        <v>2200</v>
      </c>
      <c r="P3129" s="318" t="s">
        <v>1156</v>
      </c>
      <c r="Q3129" s="293" t="s">
        <v>2201</v>
      </c>
      <c r="R3129" s="293">
        <v>2</v>
      </c>
      <c r="S3129" s="517">
        <v>980</v>
      </c>
      <c r="T3129" s="520" t="e">
        <f>+[1]!Tabla46[[#This Row],[Precio Unitario]]*[1]!Tabla46[[#This Row],[Cantidad de Insumos]]</f>
        <v>#REF!</v>
      </c>
      <c r="U3129" s="414">
        <v>239301</v>
      </c>
      <c r="V3129" s="328" t="s">
        <v>926</v>
      </c>
      <c r="W3129" s="420"/>
    </row>
    <row r="3130" spans="2:23" ht="18.75" hidden="1" customHeight="1" x14ac:dyDescent="0.2">
      <c r="B3130" s="419" t="e">
        <f>IF(Tabla46[[#This Row],[Tipos de Acciones]]="","",CONCATENATE(Tabla46[[#This Row],[POA]],".",Tabla46[[#This Row],[SRS]],".",Tabla46[[#This Row],[AREA]],".",Tabla46[[#This Row],[TIPO]]))</f>
        <v>#REF!</v>
      </c>
      <c r="C3130" s="419" t="e">
        <f>IF(Tabla46[[#This Row],[Tipos de Acciones]]="","",'Formulario PPGR1'!#REF!)</f>
        <v>#REF!</v>
      </c>
      <c r="D3130" s="419" t="e">
        <f>IF(Tabla46[[#This Row],[Tipos de Acciones]]="","",'Formulario PPGR1'!#REF!)</f>
        <v>#REF!</v>
      </c>
      <c r="E3130" s="419" t="e">
        <f>IF(Tabla46[[#This Row],[Tipos de Acciones]]="","",'Formulario PPGR1'!#REF!)</f>
        <v>#REF!</v>
      </c>
      <c r="F3130" s="419" t="e">
        <f>IF(Tabla46[[#This Row],[Tipos de Acciones]]="","",'Formulario PPGR1'!#REF!)</f>
        <v>#REF!</v>
      </c>
      <c r="G3130" s="416" t="s">
        <v>936</v>
      </c>
      <c r="H3130" s="416" t="s">
        <v>2221</v>
      </c>
      <c r="I3130" s="417" t="s">
        <v>2241</v>
      </c>
      <c r="J3130" s="416" t="s">
        <v>2241</v>
      </c>
      <c r="K3130" s="418" t="s">
        <v>2243</v>
      </c>
      <c r="L3130" s="416" t="s">
        <v>469</v>
      </c>
      <c r="M3130" s="316" t="s">
        <v>2256</v>
      </c>
      <c r="N3130" s="316" t="s">
        <v>1156</v>
      </c>
      <c r="O3130" s="415" t="s">
        <v>2200</v>
      </c>
      <c r="P3130" s="318" t="s">
        <v>1156</v>
      </c>
      <c r="Q3130" s="293" t="s">
        <v>2201</v>
      </c>
      <c r="R3130" s="293">
        <v>2</v>
      </c>
      <c r="S3130" s="517">
        <v>3520</v>
      </c>
      <c r="T3130" s="520" t="e">
        <f>+[1]!Tabla46[[#This Row],[Precio Unitario]]*[1]!Tabla46[[#This Row],[Cantidad de Insumos]]</f>
        <v>#REF!</v>
      </c>
      <c r="U3130" s="414">
        <v>239301</v>
      </c>
      <c r="V3130" s="328" t="s">
        <v>926</v>
      </c>
      <c r="W3130" s="420"/>
    </row>
    <row r="3131" spans="2:23" ht="18.75" hidden="1" customHeight="1" x14ac:dyDescent="0.2">
      <c r="B3131" s="419" t="e">
        <f>IF(Tabla46[[#This Row],[Tipos de Acciones]]="","",CONCATENATE(Tabla46[[#This Row],[POA]],".",Tabla46[[#This Row],[SRS]],".",Tabla46[[#This Row],[AREA]],".",Tabla46[[#This Row],[TIPO]]))</f>
        <v>#REF!</v>
      </c>
      <c r="C3131" s="419" t="e">
        <f>IF(Tabla46[[#This Row],[Tipos de Acciones]]="","",'Formulario PPGR1'!#REF!)</f>
        <v>#REF!</v>
      </c>
      <c r="D3131" s="419" t="e">
        <f>IF(Tabla46[[#This Row],[Tipos de Acciones]]="","",'Formulario PPGR1'!#REF!)</f>
        <v>#REF!</v>
      </c>
      <c r="E3131" s="419" t="e">
        <f>IF(Tabla46[[#This Row],[Tipos de Acciones]]="","",'Formulario PPGR1'!#REF!)</f>
        <v>#REF!</v>
      </c>
      <c r="F3131" s="419" t="e">
        <f>IF(Tabla46[[#This Row],[Tipos de Acciones]]="","",'Formulario PPGR1'!#REF!)</f>
        <v>#REF!</v>
      </c>
      <c r="G3131" s="416" t="s">
        <v>936</v>
      </c>
      <c r="H3131" s="416" t="s">
        <v>2221</v>
      </c>
      <c r="I3131" s="417" t="s">
        <v>2244</v>
      </c>
      <c r="J3131" s="416" t="s">
        <v>2244</v>
      </c>
      <c r="K3131" s="418" t="s">
        <v>2245</v>
      </c>
      <c r="L3131" s="416" t="s">
        <v>469</v>
      </c>
      <c r="M3131" s="316" t="s">
        <v>2256</v>
      </c>
      <c r="N3131" s="316" t="s">
        <v>1156</v>
      </c>
      <c r="O3131" s="415" t="s">
        <v>2200</v>
      </c>
      <c r="P3131" s="318" t="s">
        <v>1156</v>
      </c>
      <c r="Q3131" s="293" t="s">
        <v>2201</v>
      </c>
      <c r="R3131" s="293">
        <v>1</v>
      </c>
      <c r="S3131" s="517">
        <v>14666.65</v>
      </c>
      <c r="T3131" s="520" t="e">
        <f>+[1]!Tabla46[[#This Row],[Precio Unitario]]*[1]!Tabla46[[#This Row],[Cantidad de Insumos]]</f>
        <v>#REF!</v>
      </c>
      <c r="U3131" s="414">
        <v>239601</v>
      </c>
      <c r="V3131" s="328" t="s">
        <v>926</v>
      </c>
      <c r="W3131" s="420"/>
    </row>
    <row r="3132" spans="2:23" ht="18.75" hidden="1" customHeight="1" x14ac:dyDescent="0.2">
      <c r="B3132" s="419" t="e">
        <f>IF(Tabla46[[#This Row],[Tipos de Acciones]]="","",CONCATENATE(Tabla46[[#This Row],[POA]],".",Tabla46[[#This Row],[SRS]],".",Tabla46[[#This Row],[AREA]],".",Tabla46[[#This Row],[TIPO]]))</f>
        <v>#REF!</v>
      </c>
      <c r="C3132" s="419" t="e">
        <f>IF(Tabla46[[#This Row],[Tipos de Acciones]]="","",'Formulario PPGR1'!#REF!)</f>
        <v>#REF!</v>
      </c>
      <c r="D3132" s="419" t="e">
        <f>IF(Tabla46[[#This Row],[Tipos de Acciones]]="","",'Formulario PPGR1'!#REF!)</f>
        <v>#REF!</v>
      </c>
      <c r="E3132" s="419" t="e">
        <f>IF(Tabla46[[#This Row],[Tipos de Acciones]]="","",'Formulario PPGR1'!#REF!)</f>
        <v>#REF!</v>
      </c>
      <c r="F3132" s="419" t="e">
        <f>IF(Tabla46[[#This Row],[Tipos de Acciones]]="","",'Formulario PPGR1'!#REF!)</f>
        <v>#REF!</v>
      </c>
      <c r="G3132" s="416" t="s">
        <v>936</v>
      </c>
      <c r="H3132" s="416" t="s">
        <v>2221</v>
      </c>
      <c r="I3132" s="417" t="s">
        <v>2246</v>
      </c>
      <c r="J3132" s="416" t="s">
        <v>2246</v>
      </c>
      <c r="K3132" s="418" t="s">
        <v>2247</v>
      </c>
      <c r="L3132" s="416" t="s">
        <v>469</v>
      </c>
      <c r="M3132" s="316" t="s">
        <v>2256</v>
      </c>
      <c r="N3132" s="316" t="s">
        <v>1156</v>
      </c>
      <c r="O3132" s="415" t="s">
        <v>2200</v>
      </c>
      <c r="P3132" s="318" t="s">
        <v>1156</v>
      </c>
      <c r="Q3132" s="293" t="s">
        <v>2201</v>
      </c>
      <c r="R3132" s="293">
        <v>1</v>
      </c>
      <c r="S3132" s="517">
        <v>257712</v>
      </c>
      <c r="T3132" s="520" t="e">
        <f>+[1]!Tabla46[[#This Row],[Precio Unitario]]*[1]!Tabla46[[#This Row],[Cantidad de Insumos]]</f>
        <v>#REF!</v>
      </c>
      <c r="U3132" s="414">
        <v>261401</v>
      </c>
      <c r="V3132" s="328" t="s">
        <v>926</v>
      </c>
      <c r="W3132" s="420"/>
    </row>
    <row r="3133" spans="2:23" ht="18.75" hidden="1" customHeight="1" x14ac:dyDescent="0.2">
      <c r="B3133" s="419" t="e">
        <f>IF(Tabla46[[#This Row],[Tipos de Acciones]]="","",CONCATENATE(Tabla46[[#This Row],[POA]],".",Tabla46[[#This Row],[SRS]],".",Tabla46[[#This Row],[AREA]],".",Tabla46[[#This Row],[TIPO]]))</f>
        <v>#REF!</v>
      </c>
      <c r="C3133" s="419" t="e">
        <f>IF(Tabla46[[#This Row],[Tipos de Acciones]]="","",'Formulario PPGR1'!#REF!)</f>
        <v>#REF!</v>
      </c>
      <c r="D3133" s="419" t="e">
        <f>IF(Tabla46[[#This Row],[Tipos de Acciones]]="","",'Formulario PPGR1'!#REF!)</f>
        <v>#REF!</v>
      </c>
      <c r="E3133" s="419" t="e">
        <f>IF(Tabla46[[#This Row],[Tipos de Acciones]]="","",'Formulario PPGR1'!#REF!)</f>
        <v>#REF!</v>
      </c>
      <c r="F3133" s="419" t="e">
        <f>IF(Tabla46[[#This Row],[Tipos de Acciones]]="","",'Formulario PPGR1'!#REF!)</f>
        <v>#REF!</v>
      </c>
      <c r="G3133" s="416" t="s">
        <v>936</v>
      </c>
      <c r="H3133" s="416" t="s">
        <v>2209</v>
      </c>
      <c r="I3133" s="417" t="s">
        <v>2200</v>
      </c>
      <c r="J3133" s="416" t="s">
        <v>2248</v>
      </c>
      <c r="K3133" s="418" t="s">
        <v>2248</v>
      </c>
      <c r="L3133" s="416" t="s">
        <v>469</v>
      </c>
      <c r="M3133" s="316" t="s">
        <v>2256</v>
      </c>
      <c r="N3133" s="316" t="s">
        <v>1156</v>
      </c>
      <c r="O3133" s="415" t="s">
        <v>2200</v>
      </c>
      <c r="P3133" s="318" t="s">
        <v>1156</v>
      </c>
      <c r="Q3133" s="293" t="s">
        <v>2201</v>
      </c>
      <c r="R3133" s="293">
        <v>1</v>
      </c>
      <c r="S3133" s="517">
        <v>30000</v>
      </c>
      <c r="T3133" s="520" t="e">
        <f>+[1]!Tabla46[[#This Row],[Precio Unitario]]*[1]!Tabla46[[#This Row],[Cantidad de Insumos]]</f>
        <v>#REF!</v>
      </c>
      <c r="U3133" s="414">
        <v>265801</v>
      </c>
      <c r="V3133" s="328" t="s">
        <v>926</v>
      </c>
      <c r="W3133" s="420"/>
    </row>
    <row r="3134" spans="2:23" ht="18.75" hidden="1" customHeight="1" x14ac:dyDescent="0.2">
      <c r="B3134" s="419" t="e">
        <f>IF(Tabla46[[#This Row],[Tipos de Acciones]]="","",CONCATENATE(Tabla46[[#This Row],[POA]],".",Tabla46[[#This Row],[SRS]],".",Tabla46[[#This Row],[AREA]],".",Tabla46[[#This Row],[TIPO]]))</f>
        <v>#REF!</v>
      </c>
      <c r="C3134" s="419" t="e">
        <f>IF(Tabla46[[#This Row],[Tipos de Acciones]]="","",'Formulario PPGR1'!#REF!)</f>
        <v>#REF!</v>
      </c>
      <c r="D3134" s="419" t="e">
        <f>IF(Tabla46[[#This Row],[Tipos de Acciones]]="","",'Formulario PPGR1'!#REF!)</f>
        <v>#REF!</v>
      </c>
      <c r="E3134" s="419" t="e">
        <f>IF(Tabla46[[#This Row],[Tipos de Acciones]]="","",'Formulario PPGR1'!#REF!)</f>
        <v>#REF!</v>
      </c>
      <c r="F3134" s="419" t="e">
        <f>IF(Tabla46[[#This Row],[Tipos de Acciones]]="","",'Formulario PPGR1'!#REF!)</f>
        <v>#REF!</v>
      </c>
      <c r="G3134" s="416" t="s">
        <v>934</v>
      </c>
      <c r="H3134" s="416" t="s">
        <v>2209</v>
      </c>
      <c r="I3134" s="417" t="s">
        <v>2200</v>
      </c>
      <c r="J3134" s="416" t="s">
        <v>2248</v>
      </c>
      <c r="K3134" s="418" t="s">
        <v>2248</v>
      </c>
      <c r="L3134" s="416" t="s">
        <v>469</v>
      </c>
      <c r="M3134" s="316" t="s">
        <v>2256</v>
      </c>
      <c r="N3134" s="316" t="s">
        <v>1156</v>
      </c>
      <c r="O3134" s="415" t="s">
        <v>2200</v>
      </c>
      <c r="P3134" s="318" t="s">
        <v>1156</v>
      </c>
      <c r="Q3134" s="293" t="s">
        <v>2201</v>
      </c>
      <c r="R3134" s="293">
        <v>3</v>
      </c>
      <c r="S3134" s="517">
        <v>5000</v>
      </c>
      <c r="T3134" s="520" t="e">
        <f>+[1]!Tabla46[[#This Row],[Precio Unitario]]*[1]!Tabla46[[#This Row],[Cantidad de Insumos]]</f>
        <v>#REF!</v>
      </c>
      <c r="U3134" s="414">
        <v>265801</v>
      </c>
      <c r="V3134" s="328" t="s">
        <v>926</v>
      </c>
      <c r="W3134" s="420"/>
    </row>
  </sheetData>
  <dataValidations count="4">
    <dataValidation type="list" allowBlank="1" showInputMessage="1" showErrorMessage="1" sqref="L9:L3134">
      <formula1>LsTipoEESS</formula1>
    </dataValidation>
    <dataValidation type="list" allowBlank="1" showInputMessage="1" showErrorMessage="1" sqref="W12:W19 V9:V3134 W41:W44">
      <formula1>lsFuentesFinanciamiento</formula1>
    </dataValidation>
    <dataValidation type="list" allowBlank="1" showInputMessage="1" showErrorMessage="1" sqref="O9:O10 P9:P3134 O12:O59 N9:N3134">
      <formula1>Provincias</formula1>
    </dataValidation>
    <dataValidation type="list" allowBlank="1" showInputMessage="1" showErrorMessage="1" sqref="G9:G3134">
      <formula1>ls_TiposAcciones</formula1>
    </dataValidation>
  </dataValidations>
  <pageMargins left="1.2598425196850394" right="0.27559055118110237" top="1.1023622047244095" bottom="0.15748031496062992" header="0" footer="0"/>
  <pageSetup scale="9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161925</xdr:rowOff>
              </from>
              <to>
                <xdr:col>6</xdr:col>
                <xdr:colOff>1457325</xdr:colOff>
                <xdr:row>5</xdr:row>
                <xdr:rowOff>209550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BH211"/>
  <sheetViews>
    <sheetView showGridLines="0" topLeftCell="A13" zoomScale="145" zoomScaleNormal="145" workbookViewId="0">
      <selection activeCell="F15" sqref="F15"/>
    </sheetView>
  </sheetViews>
  <sheetFormatPr baseColWidth="10" defaultRowHeight="15" x14ac:dyDescent="0.25"/>
  <cols>
    <col min="1" max="4" width="8.42578125" style="37" customWidth="1"/>
    <col min="5" max="5" width="53.42578125" style="37" customWidth="1"/>
    <col min="6" max="6" width="14.140625" style="37" customWidth="1"/>
    <col min="7" max="7" width="11.42578125" style="37"/>
    <col min="8" max="60" width="11.42578125" style="120"/>
    <col min="61" max="16384" width="11.42578125" style="4"/>
  </cols>
  <sheetData>
    <row r="1" spans="1:49" customFormat="1" x14ac:dyDescent="0.25">
      <c r="C1" s="2"/>
      <c r="D1" s="2"/>
      <c r="E1" s="2"/>
      <c r="F1" s="2"/>
      <c r="G1" s="2"/>
      <c r="H1" s="2"/>
      <c r="I1" s="2"/>
      <c r="J1" s="2"/>
      <c r="K1" s="2"/>
      <c r="L1" s="2"/>
      <c r="M1" s="2"/>
      <c r="N1" s="2"/>
      <c r="O1" s="2"/>
      <c r="P1" s="175"/>
      <c r="Q1" s="171"/>
      <c r="R1" s="171"/>
      <c r="S1" s="171"/>
      <c r="T1" s="173"/>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AV1" s="116"/>
      <c r="AW1" s="116"/>
    </row>
    <row r="2" spans="1:49" customFormat="1" ht="15.75" x14ac:dyDescent="0.25">
      <c r="C2" s="37"/>
      <c r="D2" s="2"/>
      <c r="E2" s="160" t="str">
        <f>'Formulario PPGR1'!H2</f>
        <v>Servicio Nacional de Salud</v>
      </c>
      <c r="F2" s="2"/>
      <c r="G2" s="2"/>
      <c r="H2" s="2"/>
      <c r="I2" s="2"/>
      <c r="J2" s="2"/>
      <c r="K2" s="2"/>
      <c r="L2" s="2"/>
      <c r="M2" s="2"/>
      <c r="N2" s="2"/>
      <c r="O2" s="2"/>
      <c r="P2" s="175"/>
      <c r="Q2" s="171"/>
      <c r="R2" s="171"/>
      <c r="S2" s="171"/>
      <c r="T2" s="173"/>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AV2" s="116"/>
      <c r="AW2" s="116"/>
    </row>
    <row r="3" spans="1:49" customFormat="1" x14ac:dyDescent="0.25">
      <c r="C3" s="37"/>
      <c r="D3" s="2"/>
      <c r="E3" s="161" t="str">
        <f>'Formulario PPGR1'!H3</f>
        <v>Dirección de Planificación y Desarrollo</v>
      </c>
      <c r="F3" s="2"/>
      <c r="G3" s="2"/>
      <c r="H3" s="2"/>
      <c r="I3" s="2"/>
      <c r="J3" s="2"/>
      <c r="K3" s="2"/>
      <c r="L3" s="2"/>
      <c r="M3" s="2"/>
      <c r="N3" s="2"/>
      <c r="O3" s="2"/>
      <c r="P3" s="175"/>
      <c r="Q3" s="171"/>
      <c r="R3" s="171"/>
      <c r="S3" s="171"/>
      <c r="T3" s="173"/>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row>
    <row r="4" spans="1:49" customFormat="1" x14ac:dyDescent="0.25">
      <c r="C4" s="37"/>
      <c r="D4" s="2"/>
      <c r="E4" s="162"/>
      <c r="F4" s="2"/>
      <c r="G4" s="2"/>
      <c r="H4" s="2"/>
      <c r="I4" s="2"/>
      <c r="J4" s="2"/>
      <c r="K4" s="2"/>
      <c r="L4" s="2"/>
      <c r="M4" s="2"/>
      <c r="N4" s="2"/>
      <c r="O4" s="2"/>
      <c r="P4" s="175"/>
      <c r="Q4" s="171"/>
      <c r="R4" s="171"/>
      <c r="S4" s="171"/>
      <c r="T4" s="173"/>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row>
    <row r="5" spans="1:49" customFormat="1" x14ac:dyDescent="0.25">
      <c r="C5" s="37"/>
      <c r="D5" s="2"/>
      <c r="E5" s="162" t="s">
        <v>1204</v>
      </c>
      <c r="F5" s="2"/>
      <c r="G5" s="2"/>
      <c r="H5" s="2"/>
      <c r="I5" s="2"/>
      <c r="J5" s="2"/>
      <c r="K5" s="2"/>
      <c r="L5" s="2"/>
      <c r="M5" s="2"/>
      <c r="N5" s="2"/>
      <c r="O5" s="2"/>
      <c r="P5" s="175"/>
      <c r="Q5" s="171"/>
      <c r="R5" s="171"/>
      <c r="S5" s="171"/>
      <c r="T5" s="173"/>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row>
    <row r="6" spans="1:49" customFormat="1" x14ac:dyDescent="0.25">
      <c r="C6" s="2"/>
      <c r="D6" s="2"/>
      <c r="E6" s="162" t="str">
        <f>'Formulario PPGR1'!$N$3</f>
        <v>R1 - SRS Valdesia</v>
      </c>
      <c r="F6" s="2"/>
      <c r="G6" s="2"/>
      <c r="H6" s="2"/>
      <c r="I6" s="2"/>
      <c r="J6" s="2"/>
      <c r="K6" s="2"/>
      <c r="L6" s="2"/>
      <c r="M6" s="2"/>
      <c r="N6" s="2"/>
      <c r="O6" s="2"/>
      <c r="P6" s="2"/>
      <c r="Q6" s="2"/>
      <c r="R6" s="171"/>
      <c r="S6" s="171"/>
      <c r="T6" s="173"/>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row>
    <row r="7" spans="1:49" ht="16.5" customHeight="1" x14ac:dyDescent="0.2">
      <c r="A7" s="120"/>
      <c r="B7" s="120"/>
      <c r="C7" s="120"/>
      <c r="D7" s="120"/>
      <c r="E7" s="120"/>
      <c r="F7" s="120"/>
      <c r="G7" s="120"/>
    </row>
    <row r="8" spans="1:49" ht="48" customHeight="1" x14ac:dyDescent="0.2">
      <c r="A8" s="6" t="s">
        <v>437</v>
      </c>
      <c r="B8" s="6" t="s">
        <v>29</v>
      </c>
      <c r="C8" s="6" t="s">
        <v>6</v>
      </c>
      <c r="D8" s="6" t="s">
        <v>7</v>
      </c>
      <c r="E8" s="7" t="s">
        <v>72</v>
      </c>
      <c r="F8" s="8" t="s">
        <v>327</v>
      </c>
      <c r="G8" s="8" t="s">
        <v>8</v>
      </c>
    </row>
    <row r="9" spans="1:49" ht="12.75" x14ac:dyDescent="0.2">
      <c r="A9" s="9">
        <v>3</v>
      </c>
      <c r="B9" s="10"/>
      <c r="C9" s="10"/>
      <c r="D9" s="10"/>
      <c r="E9" s="11" t="s">
        <v>30</v>
      </c>
      <c r="F9" s="12">
        <f>+F10</f>
        <v>1749256.95</v>
      </c>
      <c r="G9" s="12">
        <f>G10</f>
        <v>0.27857423542795273</v>
      </c>
    </row>
    <row r="10" spans="1:49" ht="12.75" x14ac:dyDescent="0.2">
      <c r="A10" s="13"/>
      <c r="B10" s="13">
        <v>31</v>
      </c>
      <c r="C10" s="14"/>
      <c r="D10" s="14"/>
      <c r="E10" s="136" t="s">
        <v>31</v>
      </c>
      <c r="F10" s="16">
        <f>SUM(F11:F12)</f>
        <v>1749256.95</v>
      </c>
      <c r="G10" s="17">
        <f>G11+G12</f>
        <v>0.27857423542795273</v>
      </c>
    </row>
    <row r="11" spans="1:49" ht="12.75" x14ac:dyDescent="0.2">
      <c r="A11" s="18"/>
      <c r="B11" s="18"/>
      <c r="C11" s="18">
        <v>311</v>
      </c>
      <c r="D11" s="19"/>
      <c r="E11" s="134" t="s">
        <v>32</v>
      </c>
      <c r="F11" s="21">
        <v>1749256.95</v>
      </c>
      <c r="G11" s="22">
        <f>IFERROR(F11/$F$30*100,"0.00")</f>
        <v>0.27857423542795273</v>
      </c>
    </row>
    <row r="12" spans="1:49" ht="12.75" x14ac:dyDescent="0.2">
      <c r="A12" s="18"/>
      <c r="B12" s="18"/>
      <c r="C12" s="18">
        <v>312</v>
      </c>
      <c r="D12" s="19"/>
      <c r="E12" s="134" t="s">
        <v>64</v>
      </c>
      <c r="F12" s="21"/>
      <c r="G12" s="22">
        <f>IFERROR(F12/$F$30*100,"0.00")</f>
        <v>0</v>
      </c>
    </row>
    <row r="13" spans="1:49" ht="12.75" x14ac:dyDescent="0.2">
      <c r="A13" s="23">
        <v>4</v>
      </c>
      <c r="B13" s="24"/>
      <c r="C13" s="24"/>
      <c r="D13" s="24"/>
      <c r="E13" s="25" t="s">
        <v>33</v>
      </c>
      <c r="F13" s="26">
        <f>+F14+F19</f>
        <v>541769037.45999992</v>
      </c>
      <c r="G13" s="26">
        <f>G14+G19</f>
        <v>86.278288269174723</v>
      </c>
    </row>
    <row r="14" spans="1:49" ht="12.75" x14ac:dyDescent="0.2">
      <c r="A14" s="13"/>
      <c r="B14" s="13">
        <v>41</v>
      </c>
      <c r="C14" s="13"/>
      <c r="D14" s="14"/>
      <c r="E14" s="15" t="s">
        <v>34</v>
      </c>
      <c r="F14" s="27">
        <f>SUM(F15:F18)</f>
        <v>541769037.45999992</v>
      </c>
      <c r="G14" s="28">
        <f>SUM(G15:G18)</f>
        <v>86.278288269174723</v>
      </c>
    </row>
    <row r="15" spans="1:49" ht="12.75" x14ac:dyDescent="0.2">
      <c r="A15" s="18"/>
      <c r="B15" s="18"/>
      <c r="C15" s="18">
        <v>411</v>
      </c>
      <c r="D15" s="19"/>
      <c r="E15" s="134" t="s">
        <v>475</v>
      </c>
      <c r="F15" s="21">
        <v>494898287.77999997</v>
      </c>
      <c r="G15" s="22">
        <f>IFERROR(F15/$F$30*100,"0.00")</f>
        <v>78.813985637110889</v>
      </c>
    </row>
    <row r="16" spans="1:49" ht="12.75" x14ac:dyDescent="0.2">
      <c r="A16" s="18"/>
      <c r="B16" s="18"/>
      <c r="C16" s="18">
        <v>412</v>
      </c>
      <c r="D16" s="19"/>
      <c r="E16" s="134" t="s">
        <v>65</v>
      </c>
      <c r="F16" s="21">
        <v>13508000</v>
      </c>
      <c r="G16" s="22">
        <f>IFERROR(F16/$F$30*100,"0.00")</f>
        <v>2.1511881214253776</v>
      </c>
    </row>
    <row r="17" spans="1:7" ht="12.75" x14ac:dyDescent="0.2">
      <c r="A17" s="18"/>
      <c r="B17" s="18"/>
      <c r="C17" s="18">
        <v>413</v>
      </c>
      <c r="D17" s="19"/>
      <c r="E17" s="134" t="s">
        <v>478</v>
      </c>
      <c r="F17" s="21"/>
      <c r="G17" s="22">
        <f>IFERROR(F17/$F$30*100,"0.00")</f>
        <v>0</v>
      </c>
    </row>
    <row r="18" spans="1:7" ht="12.75" x14ac:dyDescent="0.2">
      <c r="A18" s="18"/>
      <c r="B18" s="18"/>
      <c r="C18" s="18">
        <v>414</v>
      </c>
      <c r="D18" s="19"/>
      <c r="E18" s="135" t="s">
        <v>73</v>
      </c>
      <c r="F18" s="21">
        <v>33362749.68</v>
      </c>
      <c r="G18" s="22">
        <f>IFERROR(F18/$F$30*100,"0.00")</f>
        <v>5.3131145106384601</v>
      </c>
    </row>
    <row r="19" spans="1:7" ht="12.75" x14ac:dyDescent="0.2">
      <c r="A19" s="13"/>
      <c r="B19" s="13">
        <v>42</v>
      </c>
      <c r="C19" s="13"/>
      <c r="D19" s="14"/>
      <c r="E19" s="136" t="s">
        <v>35</v>
      </c>
      <c r="F19" s="27">
        <f>SUM(F20:F21)</f>
        <v>0</v>
      </c>
      <c r="G19" s="28">
        <f>G20+G21</f>
        <v>0</v>
      </c>
    </row>
    <row r="20" spans="1:7" ht="12.75" x14ac:dyDescent="0.2">
      <c r="A20" s="18"/>
      <c r="B20" s="18"/>
      <c r="C20" s="18">
        <v>421</v>
      </c>
      <c r="D20" s="19"/>
      <c r="E20" s="134" t="s">
        <v>476</v>
      </c>
      <c r="F20" s="21"/>
      <c r="G20" s="22">
        <f>IFERROR(F20/$F$30*100,"0.00")</f>
        <v>0</v>
      </c>
    </row>
    <row r="21" spans="1:7" ht="12.75" x14ac:dyDescent="0.2">
      <c r="A21" s="18"/>
      <c r="B21" s="18"/>
      <c r="C21" s="18">
        <v>422</v>
      </c>
      <c r="D21" s="19"/>
      <c r="E21" s="134" t="s">
        <v>477</v>
      </c>
      <c r="F21" s="21"/>
      <c r="G21" s="22">
        <f>IFERROR(F21/$F$30*100,"0.00")</f>
        <v>0</v>
      </c>
    </row>
    <row r="22" spans="1:7" ht="12.75" x14ac:dyDescent="0.2">
      <c r="A22" s="23">
        <v>5</v>
      </c>
      <c r="B22" s="24"/>
      <c r="C22" s="24"/>
      <c r="D22" s="24"/>
      <c r="E22" s="25" t="s">
        <v>36</v>
      </c>
      <c r="F22" s="26">
        <f>+F23</f>
        <v>0</v>
      </c>
      <c r="G22" s="26">
        <f>G23</f>
        <v>13.443137495397316</v>
      </c>
    </row>
    <row r="23" spans="1:7" ht="12.75" x14ac:dyDescent="0.2">
      <c r="A23" s="13"/>
      <c r="B23" s="13">
        <v>52</v>
      </c>
      <c r="C23" s="13"/>
      <c r="D23" s="14"/>
      <c r="E23" s="15" t="s">
        <v>37</v>
      </c>
      <c r="F23" s="27"/>
      <c r="G23" s="28">
        <f>SUM(G24:G29)</f>
        <v>13.443137495397316</v>
      </c>
    </row>
    <row r="24" spans="1:7" ht="14.25" customHeight="1" x14ac:dyDescent="0.2">
      <c r="A24" s="19"/>
      <c r="B24" s="18"/>
      <c r="C24" s="18">
        <v>521</v>
      </c>
      <c r="D24" s="19"/>
      <c r="E24" s="20" t="s">
        <v>38</v>
      </c>
      <c r="F24" s="21">
        <v>84413770.920000002</v>
      </c>
      <c r="G24" s="22">
        <f t="shared" ref="G24:G29" si="0">IFERROR(F24/$F$30*100,"0.00")</f>
        <v>13.443137495397316</v>
      </c>
    </row>
    <row r="25" spans="1:7" ht="12.75" x14ac:dyDescent="0.2">
      <c r="A25" s="19"/>
      <c r="B25" s="19"/>
      <c r="C25" s="18">
        <v>522</v>
      </c>
      <c r="D25" s="19"/>
      <c r="E25" s="20" t="s">
        <v>39</v>
      </c>
      <c r="F25" s="21"/>
      <c r="G25" s="22">
        <f t="shared" si="0"/>
        <v>0</v>
      </c>
    </row>
    <row r="26" spans="1:7" ht="14.25" customHeight="1" x14ac:dyDescent="0.2">
      <c r="A26" s="19"/>
      <c r="B26" s="19"/>
      <c r="C26" s="18">
        <v>523</v>
      </c>
      <c r="D26" s="19"/>
      <c r="E26" s="20" t="s">
        <v>40</v>
      </c>
      <c r="F26" s="21"/>
      <c r="G26" s="22">
        <f t="shared" si="0"/>
        <v>0</v>
      </c>
    </row>
    <row r="27" spans="1:7" ht="12.75" x14ac:dyDescent="0.2">
      <c r="A27" s="19"/>
      <c r="B27" s="19"/>
      <c r="C27" s="18">
        <v>524</v>
      </c>
      <c r="D27" s="19"/>
      <c r="E27" s="20" t="s">
        <v>41</v>
      </c>
      <c r="F27" s="21"/>
      <c r="G27" s="22">
        <f t="shared" si="0"/>
        <v>0</v>
      </c>
    </row>
    <row r="28" spans="1:7" ht="12.75" x14ac:dyDescent="0.2">
      <c r="A28" s="19"/>
      <c r="B28" s="19"/>
      <c r="C28" s="18">
        <v>525</v>
      </c>
      <c r="D28" s="19"/>
      <c r="E28" s="20" t="s">
        <v>42</v>
      </c>
      <c r="F28" s="21"/>
      <c r="G28" s="22">
        <f t="shared" si="0"/>
        <v>0</v>
      </c>
    </row>
    <row r="29" spans="1:7" ht="12.75" x14ac:dyDescent="0.2">
      <c r="A29" s="29"/>
      <c r="B29" s="29"/>
      <c r="C29" s="30">
        <v>526</v>
      </c>
      <c r="D29" s="29"/>
      <c r="E29" s="31" t="s">
        <v>43</v>
      </c>
      <c r="F29" s="32"/>
      <c r="G29" s="33">
        <f t="shared" si="0"/>
        <v>0</v>
      </c>
    </row>
    <row r="30" spans="1:7" ht="12.75" x14ac:dyDescent="0.2">
      <c r="A30" s="34"/>
      <c r="B30" s="34"/>
      <c r="C30" s="34"/>
      <c r="D30" s="34"/>
      <c r="E30" s="35" t="s">
        <v>44</v>
      </c>
      <c r="F30" s="36">
        <f>F9+F13+F22+F24</f>
        <v>627932065.32999992</v>
      </c>
      <c r="G30" s="36">
        <f>+G22+G13+G9</f>
        <v>100</v>
      </c>
    </row>
    <row r="31" spans="1:7" s="120" customFormat="1" x14ac:dyDescent="0.25">
      <c r="A31" s="121"/>
      <c r="B31" s="121"/>
      <c r="C31" s="121"/>
      <c r="D31" s="121"/>
      <c r="E31" s="121"/>
      <c r="F31" s="121"/>
      <c r="G31" s="121"/>
    </row>
    <row r="32" spans="1:7" s="120" customFormat="1" x14ac:dyDescent="0.25">
      <c r="A32" s="121"/>
      <c r="B32" s="121"/>
      <c r="C32" s="121"/>
      <c r="D32" s="121"/>
      <c r="E32" s="121"/>
      <c r="F32" s="121"/>
      <c r="G32" s="121"/>
    </row>
    <row r="33" spans="1:7" s="120" customFormat="1" x14ac:dyDescent="0.25">
      <c r="A33" s="121"/>
      <c r="B33" s="121"/>
      <c r="C33" s="121"/>
      <c r="D33" s="121"/>
      <c r="E33" s="121"/>
      <c r="F33" s="121"/>
      <c r="G33" s="121"/>
    </row>
    <row r="34" spans="1:7" s="120" customFormat="1" x14ac:dyDescent="0.25">
      <c r="A34" s="121"/>
      <c r="B34" s="121"/>
      <c r="C34" s="121"/>
      <c r="D34" s="121"/>
      <c r="E34" s="121"/>
      <c r="F34" s="121"/>
      <c r="G34" s="121"/>
    </row>
    <row r="35" spans="1:7" s="120" customFormat="1" x14ac:dyDescent="0.25">
      <c r="A35" s="121"/>
      <c r="B35" s="121"/>
      <c r="C35" s="121"/>
      <c r="D35" s="121"/>
      <c r="E35" s="121"/>
      <c r="F35" s="121"/>
      <c r="G35" s="121"/>
    </row>
    <row r="36" spans="1:7" s="120" customFormat="1" x14ac:dyDescent="0.25">
      <c r="A36" s="121"/>
      <c r="B36" s="121"/>
      <c r="C36" s="121"/>
      <c r="D36" s="121"/>
      <c r="E36" s="121"/>
      <c r="F36" s="121"/>
      <c r="G36" s="121"/>
    </row>
    <row r="37" spans="1:7" s="120" customFormat="1" x14ac:dyDescent="0.25">
      <c r="A37" s="121"/>
      <c r="B37" s="121"/>
      <c r="C37" s="121"/>
      <c r="D37" s="121"/>
      <c r="E37" s="121"/>
      <c r="F37" s="121"/>
      <c r="G37" s="121"/>
    </row>
    <row r="38" spans="1:7" s="120" customFormat="1" x14ac:dyDescent="0.25">
      <c r="A38" s="121"/>
      <c r="B38" s="121"/>
      <c r="C38" s="121"/>
      <c r="D38" s="121"/>
      <c r="E38" s="121"/>
      <c r="F38" s="121"/>
      <c r="G38" s="121"/>
    </row>
    <row r="39" spans="1:7" s="120" customFormat="1" x14ac:dyDescent="0.25">
      <c r="A39" s="122"/>
      <c r="B39" s="122"/>
      <c r="C39" s="122"/>
      <c r="D39" s="122"/>
      <c r="E39" s="122"/>
      <c r="F39" s="122"/>
      <c r="G39" s="122"/>
    </row>
    <row r="40" spans="1:7" s="120" customFormat="1" x14ac:dyDescent="0.25">
      <c r="A40" s="122"/>
      <c r="B40" s="122"/>
      <c r="C40" s="122"/>
      <c r="D40" s="122"/>
      <c r="E40" s="122"/>
      <c r="F40" s="122"/>
      <c r="G40" s="122"/>
    </row>
    <row r="41" spans="1:7" s="120" customFormat="1" x14ac:dyDescent="0.25">
      <c r="A41" s="122"/>
      <c r="B41" s="122"/>
      <c r="C41" s="122"/>
      <c r="D41" s="122"/>
      <c r="E41" s="122"/>
      <c r="F41" s="122"/>
      <c r="G41" s="122"/>
    </row>
    <row r="42" spans="1:7" s="120" customFormat="1" x14ac:dyDescent="0.25">
      <c r="A42" s="122"/>
      <c r="B42" s="122"/>
      <c r="C42" s="122"/>
      <c r="D42" s="122"/>
      <c r="E42" s="122"/>
      <c r="F42" s="122"/>
      <c r="G42" s="122"/>
    </row>
    <row r="43" spans="1:7" s="120" customFormat="1" x14ac:dyDescent="0.25">
      <c r="A43" s="122"/>
      <c r="B43" s="122"/>
      <c r="C43" s="122"/>
      <c r="D43" s="122"/>
      <c r="E43" s="122"/>
      <c r="F43" s="122"/>
      <c r="G43" s="122"/>
    </row>
    <row r="44" spans="1:7" s="120" customFormat="1" x14ac:dyDescent="0.25">
      <c r="A44" s="122"/>
      <c r="B44" s="122"/>
      <c r="C44" s="122"/>
      <c r="D44" s="122"/>
      <c r="E44" s="122"/>
      <c r="F44" s="122"/>
      <c r="G44" s="122"/>
    </row>
    <row r="45" spans="1:7" s="120" customFormat="1" x14ac:dyDescent="0.25">
      <c r="A45" s="122"/>
      <c r="B45" s="122"/>
      <c r="C45" s="122"/>
      <c r="D45" s="122"/>
      <c r="E45" s="122"/>
      <c r="F45" s="122"/>
      <c r="G45" s="122"/>
    </row>
    <row r="46" spans="1:7" s="120" customFormat="1" x14ac:dyDescent="0.25">
      <c r="A46" s="122"/>
      <c r="B46" s="122"/>
      <c r="C46" s="122"/>
      <c r="D46" s="122"/>
      <c r="E46" s="122"/>
      <c r="F46" s="122"/>
      <c r="G46" s="122"/>
    </row>
    <row r="47" spans="1:7" s="120" customFormat="1" x14ac:dyDescent="0.25">
      <c r="A47" s="122"/>
      <c r="B47" s="122"/>
      <c r="C47" s="122"/>
      <c r="D47" s="122"/>
      <c r="E47" s="122"/>
      <c r="F47" s="122"/>
      <c r="G47" s="122"/>
    </row>
    <row r="48" spans="1:7" s="120" customFormat="1" x14ac:dyDescent="0.25">
      <c r="A48" s="122"/>
      <c r="B48" s="122"/>
      <c r="C48" s="122"/>
      <c r="D48" s="122"/>
      <c r="E48" s="122"/>
      <c r="F48" s="122"/>
      <c r="G48" s="122"/>
    </row>
    <row r="49" spans="1:7" s="120" customFormat="1" x14ac:dyDescent="0.25">
      <c r="A49" s="122"/>
      <c r="B49" s="122"/>
      <c r="C49" s="122"/>
      <c r="D49" s="122"/>
      <c r="E49" s="122"/>
      <c r="F49" s="122"/>
      <c r="G49" s="122"/>
    </row>
    <row r="50" spans="1:7" s="120" customFormat="1" x14ac:dyDescent="0.25">
      <c r="A50" s="122"/>
      <c r="B50" s="122"/>
      <c r="C50" s="122"/>
      <c r="D50" s="122"/>
      <c r="E50" s="122"/>
      <c r="F50" s="122"/>
      <c r="G50" s="122"/>
    </row>
    <row r="51" spans="1:7" s="120" customFormat="1" x14ac:dyDescent="0.25">
      <c r="A51" s="122"/>
      <c r="B51" s="122"/>
      <c r="C51" s="122"/>
      <c r="D51" s="122"/>
      <c r="E51" s="122"/>
      <c r="F51" s="122"/>
      <c r="G51" s="122"/>
    </row>
    <row r="52" spans="1:7" s="120" customFormat="1" x14ac:dyDescent="0.25">
      <c r="A52" s="122"/>
      <c r="B52" s="122"/>
      <c r="C52" s="122"/>
      <c r="D52" s="122"/>
      <c r="E52" s="122"/>
      <c r="F52" s="122"/>
      <c r="G52" s="122"/>
    </row>
    <row r="53" spans="1:7" s="120" customFormat="1" x14ac:dyDescent="0.25">
      <c r="A53" s="122"/>
      <c r="B53" s="122"/>
      <c r="C53" s="122"/>
      <c r="D53" s="122"/>
      <c r="E53" s="122"/>
      <c r="F53" s="122"/>
      <c r="G53" s="122"/>
    </row>
    <row r="54" spans="1:7" s="120" customFormat="1" x14ac:dyDescent="0.25">
      <c r="A54" s="122"/>
      <c r="B54" s="122"/>
      <c r="C54" s="122"/>
      <c r="D54" s="122"/>
      <c r="E54" s="122"/>
      <c r="F54" s="122"/>
      <c r="G54" s="122"/>
    </row>
    <row r="55" spans="1:7" s="120" customFormat="1" x14ac:dyDescent="0.25">
      <c r="A55" s="122"/>
      <c r="B55" s="122"/>
      <c r="C55" s="122"/>
      <c r="D55" s="122"/>
      <c r="E55" s="122"/>
      <c r="F55" s="122"/>
      <c r="G55" s="122"/>
    </row>
    <row r="56" spans="1:7" s="120" customFormat="1" x14ac:dyDescent="0.25">
      <c r="A56" s="122"/>
      <c r="B56" s="122"/>
      <c r="C56" s="122"/>
      <c r="D56" s="122"/>
      <c r="E56" s="122"/>
      <c r="F56" s="122"/>
      <c r="G56" s="122"/>
    </row>
    <row r="57" spans="1:7" s="120" customFormat="1" x14ac:dyDescent="0.25">
      <c r="A57" s="122"/>
      <c r="B57" s="122"/>
      <c r="C57" s="122"/>
      <c r="D57" s="122"/>
      <c r="E57" s="122"/>
      <c r="F57" s="122"/>
      <c r="G57" s="122"/>
    </row>
    <row r="58" spans="1:7" s="120" customFormat="1" x14ac:dyDescent="0.25">
      <c r="A58" s="122"/>
      <c r="B58" s="122"/>
      <c r="C58" s="122"/>
      <c r="D58" s="122"/>
      <c r="E58" s="122"/>
      <c r="F58" s="122"/>
      <c r="G58" s="122"/>
    </row>
    <row r="59" spans="1:7" s="120" customFormat="1" x14ac:dyDescent="0.25">
      <c r="A59" s="122"/>
      <c r="B59" s="122"/>
      <c r="C59" s="122"/>
      <c r="D59" s="122"/>
      <c r="E59" s="122"/>
      <c r="F59" s="122"/>
      <c r="G59" s="122"/>
    </row>
    <row r="60" spans="1:7" s="120" customFormat="1" x14ac:dyDescent="0.25">
      <c r="A60" s="122"/>
      <c r="B60" s="122"/>
      <c r="C60" s="122"/>
      <c r="D60" s="122"/>
      <c r="E60" s="122"/>
      <c r="F60" s="122"/>
      <c r="G60" s="122"/>
    </row>
    <row r="61" spans="1:7" s="120" customFormat="1" x14ac:dyDescent="0.25">
      <c r="A61" s="122"/>
      <c r="B61" s="122"/>
      <c r="C61" s="122"/>
      <c r="D61" s="122"/>
      <c r="E61" s="122"/>
      <c r="F61" s="122"/>
      <c r="G61" s="122"/>
    </row>
    <row r="62" spans="1:7" s="120" customFormat="1" x14ac:dyDescent="0.25">
      <c r="A62" s="122"/>
      <c r="B62" s="122"/>
      <c r="C62" s="122"/>
      <c r="D62" s="122"/>
      <c r="E62" s="122"/>
      <c r="F62" s="122"/>
      <c r="G62" s="122"/>
    </row>
    <row r="63" spans="1:7" s="120" customFormat="1" x14ac:dyDescent="0.25">
      <c r="A63" s="122"/>
      <c r="B63" s="122"/>
      <c r="C63" s="122"/>
      <c r="D63" s="122"/>
      <c r="E63" s="122"/>
      <c r="F63" s="122"/>
      <c r="G63" s="122"/>
    </row>
    <row r="64" spans="1:7" s="120" customFormat="1" x14ac:dyDescent="0.25">
      <c r="A64" s="122"/>
      <c r="B64" s="122"/>
      <c r="C64" s="122"/>
      <c r="D64" s="122"/>
      <c r="E64" s="122"/>
      <c r="F64" s="122"/>
      <c r="G64" s="122"/>
    </row>
    <row r="65" spans="1:7" s="120" customFormat="1" x14ac:dyDescent="0.25">
      <c r="A65" s="122"/>
      <c r="B65" s="122"/>
      <c r="C65" s="122"/>
      <c r="D65" s="122"/>
      <c r="E65" s="122"/>
      <c r="F65" s="122"/>
      <c r="G65" s="122"/>
    </row>
    <row r="66" spans="1:7" s="120" customFormat="1" x14ac:dyDescent="0.25">
      <c r="A66" s="122"/>
      <c r="B66" s="122"/>
      <c r="C66" s="122"/>
      <c r="D66" s="122"/>
      <c r="E66" s="122"/>
      <c r="F66" s="122"/>
      <c r="G66" s="122"/>
    </row>
    <row r="67" spans="1:7" s="120" customFormat="1" x14ac:dyDescent="0.25">
      <c r="A67" s="122"/>
      <c r="B67" s="122"/>
      <c r="C67" s="122"/>
      <c r="D67" s="122"/>
      <c r="E67" s="122"/>
      <c r="F67" s="122"/>
      <c r="G67" s="122"/>
    </row>
    <row r="68" spans="1:7" s="120" customFormat="1" x14ac:dyDescent="0.25">
      <c r="A68" s="122"/>
      <c r="B68" s="122"/>
      <c r="C68" s="122"/>
      <c r="D68" s="122"/>
      <c r="E68" s="122"/>
      <c r="F68" s="122"/>
      <c r="G68" s="122"/>
    </row>
    <row r="69" spans="1:7" s="120" customFormat="1" x14ac:dyDescent="0.25">
      <c r="A69" s="122"/>
      <c r="B69" s="122"/>
      <c r="C69" s="122"/>
      <c r="D69" s="122"/>
      <c r="E69" s="122"/>
      <c r="F69" s="122"/>
      <c r="G69" s="122"/>
    </row>
    <row r="70" spans="1:7" s="120" customFormat="1" x14ac:dyDescent="0.25">
      <c r="A70" s="122"/>
      <c r="B70" s="122"/>
      <c r="C70" s="122"/>
      <c r="D70" s="122"/>
      <c r="E70" s="122"/>
      <c r="F70" s="122"/>
      <c r="G70" s="122"/>
    </row>
    <row r="71" spans="1:7" s="120" customFormat="1" x14ac:dyDescent="0.25">
      <c r="A71" s="122"/>
      <c r="B71" s="122"/>
      <c r="C71" s="122"/>
      <c r="D71" s="122"/>
      <c r="E71" s="122"/>
      <c r="F71" s="122"/>
      <c r="G71" s="122"/>
    </row>
    <row r="72" spans="1:7" s="120" customFormat="1" x14ac:dyDescent="0.25">
      <c r="A72" s="122"/>
      <c r="B72" s="122"/>
      <c r="C72" s="122"/>
      <c r="D72" s="122"/>
      <c r="E72" s="122"/>
      <c r="F72" s="122"/>
      <c r="G72" s="122"/>
    </row>
    <row r="73" spans="1:7" s="120" customFormat="1" x14ac:dyDescent="0.25">
      <c r="A73" s="122"/>
      <c r="B73" s="122"/>
      <c r="C73" s="122"/>
      <c r="D73" s="122"/>
      <c r="E73" s="122"/>
      <c r="F73" s="122"/>
      <c r="G73" s="122"/>
    </row>
    <row r="74" spans="1:7" s="120" customFormat="1" x14ac:dyDescent="0.25">
      <c r="A74" s="122"/>
      <c r="B74" s="122"/>
      <c r="C74" s="122"/>
      <c r="D74" s="122"/>
      <c r="E74" s="122"/>
      <c r="F74" s="122"/>
      <c r="G74" s="122"/>
    </row>
    <row r="75" spans="1:7" s="120" customFormat="1" x14ac:dyDescent="0.25">
      <c r="A75" s="122"/>
      <c r="B75" s="122"/>
      <c r="C75" s="122"/>
      <c r="D75" s="122"/>
      <c r="E75" s="122"/>
      <c r="F75" s="122"/>
      <c r="G75" s="122"/>
    </row>
    <row r="76" spans="1:7" s="120" customFormat="1" x14ac:dyDescent="0.25">
      <c r="A76" s="122"/>
      <c r="B76" s="122"/>
      <c r="C76" s="122"/>
      <c r="D76" s="122"/>
      <c r="E76" s="122"/>
      <c r="F76" s="122"/>
      <c r="G76" s="122"/>
    </row>
    <row r="77" spans="1:7" s="120" customFormat="1" x14ac:dyDescent="0.25">
      <c r="A77" s="122"/>
      <c r="B77" s="122"/>
      <c r="C77" s="122"/>
      <c r="D77" s="122"/>
      <c r="E77" s="122"/>
      <c r="F77" s="122"/>
      <c r="G77" s="122"/>
    </row>
    <row r="78" spans="1:7" s="120" customFormat="1" x14ac:dyDescent="0.25">
      <c r="A78" s="122"/>
      <c r="B78" s="122"/>
      <c r="C78" s="122"/>
      <c r="D78" s="122"/>
      <c r="E78" s="122"/>
      <c r="F78" s="122"/>
      <c r="G78" s="122"/>
    </row>
    <row r="79" spans="1:7" s="120" customFormat="1" x14ac:dyDescent="0.25">
      <c r="A79" s="122"/>
      <c r="B79" s="122"/>
      <c r="C79" s="122"/>
      <c r="D79" s="122"/>
      <c r="E79" s="122"/>
      <c r="F79" s="122"/>
      <c r="G79" s="122"/>
    </row>
    <row r="80" spans="1:7" s="120" customFormat="1" x14ac:dyDescent="0.25">
      <c r="A80" s="122"/>
      <c r="B80" s="122"/>
      <c r="C80" s="122"/>
      <c r="D80" s="122"/>
      <c r="E80" s="122"/>
      <c r="F80" s="122"/>
      <c r="G80" s="122"/>
    </row>
    <row r="81" spans="1:7" s="120" customFormat="1" x14ac:dyDescent="0.25">
      <c r="A81" s="122"/>
      <c r="B81" s="122"/>
      <c r="C81" s="122"/>
      <c r="D81" s="122"/>
      <c r="E81" s="122"/>
      <c r="F81" s="122"/>
      <c r="G81" s="122"/>
    </row>
    <row r="82" spans="1:7" s="120" customFormat="1" x14ac:dyDescent="0.25">
      <c r="A82" s="122"/>
      <c r="B82" s="122"/>
      <c r="C82" s="122"/>
      <c r="D82" s="122"/>
      <c r="E82" s="122"/>
      <c r="F82" s="122"/>
      <c r="G82" s="122"/>
    </row>
    <row r="83" spans="1:7" s="120" customFormat="1" x14ac:dyDescent="0.25">
      <c r="A83" s="122"/>
      <c r="B83" s="122"/>
      <c r="C83" s="122"/>
      <c r="D83" s="122"/>
      <c r="E83" s="122"/>
      <c r="F83" s="122"/>
      <c r="G83" s="122"/>
    </row>
    <row r="84" spans="1:7" s="120" customFormat="1" x14ac:dyDescent="0.25">
      <c r="A84" s="122"/>
      <c r="B84" s="122"/>
      <c r="C84" s="122"/>
      <c r="D84" s="122"/>
      <c r="E84" s="122"/>
      <c r="F84" s="122"/>
      <c r="G84" s="122"/>
    </row>
    <row r="85" spans="1:7" s="120" customFormat="1" x14ac:dyDescent="0.25">
      <c r="A85" s="122"/>
      <c r="B85" s="122"/>
      <c r="C85" s="122"/>
      <c r="D85" s="122"/>
      <c r="E85" s="122"/>
      <c r="F85" s="122"/>
      <c r="G85" s="122"/>
    </row>
    <row r="86" spans="1:7" s="120" customFormat="1" x14ac:dyDescent="0.25">
      <c r="A86" s="122"/>
      <c r="B86" s="122"/>
      <c r="C86" s="122"/>
      <c r="D86" s="122"/>
      <c r="E86" s="122"/>
      <c r="F86" s="122"/>
      <c r="G86" s="122"/>
    </row>
    <row r="87" spans="1:7" s="120" customFormat="1" x14ac:dyDescent="0.25">
      <c r="A87" s="122"/>
      <c r="B87" s="122"/>
      <c r="C87" s="122"/>
      <c r="D87" s="122"/>
      <c r="E87" s="122"/>
      <c r="F87" s="122"/>
      <c r="G87" s="122"/>
    </row>
    <row r="88" spans="1:7" s="120" customFormat="1" x14ac:dyDescent="0.25">
      <c r="A88" s="122"/>
      <c r="B88" s="122"/>
      <c r="C88" s="122"/>
      <c r="D88" s="122"/>
      <c r="E88" s="122"/>
      <c r="F88" s="122"/>
      <c r="G88" s="122"/>
    </row>
    <row r="89" spans="1:7" s="120" customFormat="1" x14ac:dyDescent="0.25">
      <c r="A89" s="122"/>
      <c r="B89" s="122"/>
      <c r="C89" s="122"/>
      <c r="D89" s="122"/>
      <c r="E89" s="122"/>
      <c r="F89" s="122"/>
      <c r="G89" s="122"/>
    </row>
    <row r="90" spans="1:7" s="120" customFormat="1" x14ac:dyDescent="0.25">
      <c r="A90" s="122"/>
      <c r="B90" s="122"/>
      <c r="C90" s="122"/>
      <c r="D90" s="122"/>
      <c r="E90" s="122"/>
      <c r="F90" s="122"/>
      <c r="G90" s="122"/>
    </row>
    <row r="91" spans="1:7" s="120" customFormat="1" x14ac:dyDescent="0.25">
      <c r="A91" s="122"/>
      <c r="B91" s="122"/>
      <c r="C91" s="122"/>
      <c r="D91" s="122"/>
      <c r="E91" s="122"/>
      <c r="F91" s="122"/>
      <c r="G91" s="122"/>
    </row>
    <row r="92" spans="1:7" s="120" customFormat="1" x14ac:dyDescent="0.25">
      <c r="A92" s="122"/>
      <c r="B92" s="122"/>
      <c r="C92" s="122"/>
      <c r="D92" s="122"/>
      <c r="E92" s="122"/>
      <c r="F92" s="122"/>
      <c r="G92" s="122"/>
    </row>
    <row r="93" spans="1:7" s="120" customFormat="1" x14ac:dyDescent="0.25">
      <c r="A93" s="122"/>
      <c r="B93" s="122"/>
      <c r="C93" s="122"/>
      <c r="D93" s="122"/>
      <c r="E93" s="122"/>
      <c r="F93" s="122"/>
      <c r="G93" s="122"/>
    </row>
    <row r="94" spans="1:7" s="120" customFormat="1" x14ac:dyDescent="0.25">
      <c r="A94" s="122"/>
      <c r="B94" s="122"/>
      <c r="C94" s="122"/>
      <c r="D94" s="122"/>
      <c r="E94" s="122"/>
      <c r="F94" s="122"/>
      <c r="G94" s="122"/>
    </row>
    <row r="95" spans="1:7" s="120" customFormat="1" x14ac:dyDescent="0.25">
      <c r="A95" s="122"/>
      <c r="B95" s="122"/>
      <c r="C95" s="122"/>
      <c r="D95" s="122"/>
      <c r="E95" s="122"/>
      <c r="F95" s="122"/>
      <c r="G95" s="122"/>
    </row>
    <row r="96" spans="1:7" s="120" customFormat="1" x14ac:dyDescent="0.25">
      <c r="A96" s="122"/>
      <c r="B96" s="122"/>
      <c r="C96" s="122"/>
      <c r="D96" s="122"/>
      <c r="E96" s="122"/>
      <c r="F96" s="122"/>
      <c r="G96" s="122"/>
    </row>
    <row r="97" spans="1:7" s="120" customFormat="1" x14ac:dyDescent="0.25">
      <c r="A97" s="122"/>
      <c r="B97" s="122"/>
      <c r="C97" s="122"/>
      <c r="D97" s="122"/>
      <c r="E97" s="122"/>
      <c r="F97" s="122"/>
      <c r="G97" s="122"/>
    </row>
    <row r="98" spans="1:7" s="120" customFormat="1" x14ac:dyDescent="0.25">
      <c r="A98" s="122"/>
      <c r="B98" s="122"/>
      <c r="C98" s="122"/>
      <c r="D98" s="122"/>
      <c r="E98" s="122"/>
      <c r="F98" s="122"/>
      <c r="G98" s="122"/>
    </row>
    <row r="99" spans="1:7" s="120" customFormat="1" x14ac:dyDescent="0.25">
      <c r="A99" s="122"/>
      <c r="B99" s="122"/>
      <c r="C99" s="122"/>
      <c r="D99" s="122"/>
      <c r="E99" s="122"/>
      <c r="F99" s="122"/>
      <c r="G99" s="122"/>
    </row>
    <row r="100" spans="1:7" s="120" customFormat="1" x14ac:dyDescent="0.25">
      <c r="A100" s="122"/>
      <c r="B100" s="122"/>
      <c r="C100" s="122"/>
      <c r="D100" s="122"/>
      <c r="E100" s="122"/>
      <c r="F100" s="122"/>
      <c r="G100" s="122"/>
    </row>
    <row r="101" spans="1:7" s="120" customFormat="1" x14ac:dyDescent="0.25">
      <c r="A101" s="122"/>
      <c r="B101" s="122"/>
      <c r="C101" s="122"/>
      <c r="D101" s="122"/>
      <c r="E101" s="122"/>
      <c r="F101" s="122"/>
      <c r="G101" s="122"/>
    </row>
    <row r="102" spans="1:7" s="120" customFormat="1" x14ac:dyDescent="0.25">
      <c r="A102" s="122"/>
      <c r="B102" s="122"/>
      <c r="C102" s="122"/>
      <c r="D102" s="122"/>
      <c r="E102" s="122"/>
      <c r="F102" s="122"/>
      <c r="G102" s="122"/>
    </row>
    <row r="103" spans="1:7" s="120" customFormat="1" x14ac:dyDescent="0.25">
      <c r="A103" s="122"/>
      <c r="B103" s="122"/>
      <c r="C103" s="122"/>
      <c r="D103" s="122"/>
      <c r="E103" s="122"/>
      <c r="F103" s="122"/>
      <c r="G103" s="122"/>
    </row>
    <row r="104" spans="1:7" s="120" customFormat="1" x14ac:dyDescent="0.25">
      <c r="A104" s="122"/>
      <c r="B104" s="122"/>
      <c r="C104" s="122"/>
      <c r="D104" s="122"/>
      <c r="E104" s="122"/>
      <c r="F104" s="122"/>
      <c r="G104" s="122"/>
    </row>
    <row r="105" spans="1:7" s="120" customFormat="1" x14ac:dyDescent="0.25">
      <c r="A105" s="122"/>
      <c r="B105" s="122"/>
      <c r="C105" s="122"/>
      <c r="D105" s="122"/>
      <c r="E105" s="122"/>
      <c r="F105" s="122"/>
      <c r="G105" s="122"/>
    </row>
    <row r="106" spans="1:7" s="120" customFormat="1" x14ac:dyDescent="0.25">
      <c r="A106" s="122"/>
      <c r="B106" s="122"/>
      <c r="C106" s="122"/>
      <c r="D106" s="122"/>
      <c r="E106" s="122"/>
      <c r="F106" s="122"/>
      <c r="G106" s="122"/>
    </row>
    <row r="107" spans="1:7" s="120" customFormat="1" x14ac:dyDescent="0.25">
      <c r="A107" s="122"/>
      <c r="B107" s="122"/>
      <c r="C107" s="122"/>
      <c r="D107" s="122"/>
      <c r="E107" s="122"/>
      <c r="F107" s="122"/>
      <c r="G107" s="122"/>
    </row>
    <row r="108" spans="1:7" s="120" customFormat="1" x14ac:dyDescent="0.25">
      <c r="A108" s="122"/>
      <c r="B108" s="122"/>
      <c r="C108" s="122"/>
      <c r="D108" s="122"/>
      <c r="E108" s="122"/>
      <c r="F108" s="122"/>
      <c r="G108" s="122"/>
    </row>
    <row r="109" spans="1:7" s="120" customFormat="1" x14ac:dyDescent="0.25">
      <c r="A109" s="122"/>
      <c r="B109" s="122"/>
      <c r="C109" s="122"/>
      <c r="D109" s="122"/>
      <c r="E109" s="122"/>
      <c r="F109" s="122"/>
      <c r="G109" s="122"/>
    </row>
    <row r="110" spans="1:7" s="120" customFormat="1" x14ac:dyDescent="0.25">
      <c r="A110" s="122"/>
      <c r="B110" s="122"/>
      <c r="C110" s="122"/>
      <c r="D110" s="122"/>
      <c r="E110" s="122"/>
      <c r="F110" s="122"/>
      <c r="G110" s="122"/>
    </row>
    <row r="111" spans="1:7" s="120" customFormat="1" x14ac:dyDescent="0.25">
      <c r="A111" s="122"/>
      <c r="B111" s="122"/>
      <c r="C111" s="122"/>
      <c r="D111" s="122"/>
      <c r="E111" s="122"/>
      <c r="F111" s="122"/>
      <c r="G111" s="122"/>
    </row>
    <row r="112" spans="1:7" s="120" customFormat="1" x14ac:dyDescent="0.25">
      <c r="A112" s="122"/>
      <c r="B112" s="122"/>
      <c r="C112" s="122"/>
      <c r="D112" s="122"/>
      <c r="E112" s="122"/>
      <c r="F112" s="122"/>
      <c r="G112" s="122"/>
    </row>
    <row r="113" spans="1:7" s="120" customFormat="1" x14ac:dyDescent="0.25">
      <c r="A113" s="122"/>
      <c r="B113" s="122"/>
      <c r="C113" s="122"/>
      <c r="D113" s="122"/>
      <c r="E113" s="122"/>
      <c r="F113" s="122"/>
      <c r="G113" s="122"/>
    </row>
    <row r="114" spans="1:7" s="120" customFormat="1" x14ac:dyDescent="0.25">
      <c r="A114" s="122"/>
      <c r="B114" s="122"/>
      <c r="C114" s="122"/>
      <c r="D114" s="122"/>
      <c r="E114" s="122"/>
      <c r="F114" s="122"/>
      <c r="G114" s="122"/>
    </row>
    <row r="115" spans="1:7" s="120" customFormat="1" x14ac:dyDescent="0.25">
      <c r="A115" s="122"/>
      <c r="B115" s="122"/>
      <c r="C115" s="122"/>
      <c r="D115" s="122"/>
      <c r="E115" s="122"/>
      <c r="F115" s="122"/>
      <c r="G115" s="122"/>
    </row>
    <row r="116" spans="1:7" s="120" customFormat="1" x14ac:dyDescent="0.25">
      <c r="A116" s="122"/>
      <c r="B116" s="122"/>
      <c r="C116" s="122"/>
      <c r="D116" s="122"/>
      <c r="E116" s="122"/>
      <c r="F116" s="122"/>
      <c r="G116" s="122"/>
    </row>
    <row r="117" spans="1:7" s="120" customFormat="1" x14ac:dyDescent="0.25">
      <c r="A117" s="122"/>
      <c r="B117" s="122"/>
      <c r="C117" s="122"/>
      <c r="D117" s="122"/>
      <c r="E117" s="122"/>
      <c r="F117" s="122"/>
      <c r="G117" s="122"/>
    </row>
    <row r="118" spans="1:7" s="120" customFormat="1" x14ac:dyDescent="0.25">
      <c r="A118" s="122"/>
      <c r="B118" s="122"/>
      <c r="C118" s="122"/>
      <c r="D118" s="122"/>
      <c r="E118" s="122"/>
      <c r="F118" s="122"/>
      <c r="G118" s="122"/>
    </row>
    <row r="119" spans="1:7" s="120" customFormat="1" x14ac:dyDescent="0.25">
      <c r="A119" s="122"/>
      <c r="B119" s="122"/>
      <c r="C119" s="122"/>
      <c r="D119" s="122"/>
      <c r="E119" s="122"/>
      <c r="F119" s="122"/>
      <c r="G119" s="122"/>
    </row>
    <row r="120" spans="1:7" s="120" customFormat="1" x14ac:dyDescent="0.25">
      <c r="A120" s="122"/>
      <c r="B120" s="122"/>
      <c r="C120" s="122"/>
      <c r="D120" s="122"/>
      <c r="E120" s="122"/>
      <c r="F120" s="122"/>
      <c r="G120" s="122"/>
    </row>
    <row r="121" spans="1:7" s="120" customFormat="1" x14ac:dyDescent="0.25">
      <c r="A121" s="122"/>
      <c r="B121" s="122"/>
      <c r="C121" s="122"/>
      <c r="D121" s="122"/>
      <c r="E121" s="122"/>
      <c r="F121" s="122"/>
      <c r="G121" s="122"/>
    </row>
    <row r="122" spans="1:7" s="120" customFormat="1" x14ac:dyDescent="0.25">
      <c r="A122" s="122"/>
      <c r="B122" s="122"/>
      <c r="C122" s="122"/>
      <c r="D122" s="122"/>
      <c r="E122" s="122"/>
      <c r="F122" s="122"/>
      <c r="G122" s="122"/>
    </row>
    <row r="123" spans="1:7" s="120" customFormat="1" x14ac:dyDescent="0.25">
      <c r="A123" s="122"/>
      <c r="B123" s="122"/>
      <c r="C123" s="122"/>
      <c r="D123" s="122"/>
      <c r="E123" s="122"/>
      <c r="F123" s="122"/>
      <c r="G123" s="122"/>
    </row>
    <row r="124" spans="1:7" s="120" customFormat="1" x14ac:dyDescent="0.25">
      <c r="A124" s="122"/>
      <c r="B124" s="122"/>
      <c r="C124" s="122"/>
      <c r="D124" s="122"/>
      <c r="E124" s="122"/>
      <c r="F124" s="122"/>
      <c r="G124" s="122"/>
    </row>
    <row r="125" spans="1:7" s="120" customFormat="1" x14ac:dyDescent="0.25">
      <c r="A125" s="122"/>
      <c r="B125" s="122"/>
      <c r="C125" s="122"/>
      <c r="D125" s="122"/>
      <c r="E125" s="122"/>
      <c r="F125" s="122"/>
      <c r="G125" s="122"/>
    </row>
    <row r="126" spans="1:7" s="120" customFormat="1" x14ac:dyDescent="0.25">
      <c r="A126" s="122"/>
      <c r="B126" s="122"/>
      <c r="C126" s="122"/>
      <c r="D126" s="122"/>
      <c r="E126" s="122"/>
      <c r="F126" s="122"/>
      <c r="G126" s="122"/>
    </row>
    <row r="127" spans="1:7" s="120" customFormat="1" x14ac:dyDescent="0.25">
      <c r="A127" s="122"/>
      <c r="B127" s="122"/>
      <c r="C127" s="122"/>
      <c r="D127" s="122"/>
      <c r="E127" s="122"/>
      <c r="F127" s="122"/>
      <c r="G127" s="122"/>
    </row>
    <row r="128" spans="1:7" s="120" customFormat="1" x14ac:dyDescent="0.25">
      <c r="A128" s="122"/>
      <c r="B128" s="122"/>
      <c r="C128" s="122"/>
      <c r="D128" s="122"/>
      <c r="E128" s="122"/>
      <c r="F128" s="122"/>
      <c r="G128" s="122"/>
    </row>
    <row r="129" spans="1:7" s="120" customFormat="1" x14ac:dyDescent="0.25">
      <c r="A129" s="122"/>
      <c r="B129" s="122"/>
      <c r="C129" s="122"/>
      <c r="D129" s="122"/>
      <c r="E129" s="122"/>
      <c r="F129" s="122"/>
      <c r="G129" s="122"/>
    </row>
    <row r="130" spans="1:7" s="120" customFormat="1" x14ac:dyDescent="0.25">
      <c r="A130" s="122"/>
      <c r="B130" s="122"/>
      <c r="C130" s="122"/>
      <c r="D130" s="122"/>
      <c r="E130" s="122"/>
      <c r="F130" s="122"/>
      <c r="G130" s="122"/>
    </row>
    <row r="131" spans="1:7" s="120" customFormat="1" x14ac:dyDescent="0.25">
      <c r="A131" s="122"/>
      <c r="B131" s="122"/>
      <c r="C131" s="122"/>
      <c r="D131" s="122"/>
      <c r="E131" s="122"/>
      <c r="F131" s="122"/>
      <c r="G131" s="122"/>
    </row>
    <row r="132" spans="1:7" s="120" customFormat="1" x14ac:dyDescent="0.25">
      <c r="A132" s="122"/>
      <c r="B132" s="122"/>
      <c r="C132" s="122"/>
      <c r="D132" s="122"/>
      <c r="E132" s="122"/>
      <c r="F132" s="122"/>
      <c r="G132" s="122"/>
    </row>
    <row r="133" spans="1:7" s="120" customFormat="1" x14ac:dyDescent="0.25">
      <c r="A133" s="122"/>
      <c r="B133" s="122"/>
      <c r="C133" s="122"/>
      <c r="D133" s="122"/>
      <c r="E133" s="122"/>
      <c r="F133" s="122"/>
      <c r="G133" s="122"/>
    </row>
    <row r="134" spans="1:7" s="120" customFormat="1" x14ac:dyDescent="0.25">
      <c r="A134" s="122"/>
      <c r="B134" s="122"/>
      <c r="C134" s="122"/>
      <c r="D134" s="122"/>
      <c r="E134" s="122"/>
      <c r="F134" s="122"/>
      <c r="G134" s="122"/>
    </row>
    <row r="135" spans="1:7" s="120" customFormat="1" x14ac:dyDescent="0.25">
      <c r="A135" s="122"/>
      <c r="B135" s="122"/>
      <c r="C135" s="122"/>
      <c r="D135" s="122"/>
      <c r="E135" s="122"/>
      <c r="F135" s="122"/>
      <c r="G135" s="122"/>
    </row>
    <row r="136" spans="1:7" s="120" customFormat="1" x14ac:dyDescent="0.25">
      <c r="A136" s="122"/>
      <c r="B136" s="122"/>
      <c r="C136" s="122"/>
      <c r="D136" s="122"/>
      <c r="E136" s="122"/>
      <c r="F136" s="122"/>
      <c r="G136" s="122"/>
    </row>
    <row r="137" spans="1:7" s="120" customFormat="1" x14ac:dyDescent="0.25">
      <c r="A137" s="122"/>
      <c r="B137" s="122"/>
      <c r="C137" s="122"/>
      <c r="D137" s="122"/>
      <c r="E137" s="122"/>
      <c r="F137" s="122"/>
      <c r="G137" s="122"/>
    </row>
    <row r="138" spans="1:7" s="120" customFormat="1" x14ac:dyDescent="0.25">
      <c r="A138" s="122"/>
      <c r="B138" s="122"/>
      <c r="C138" s="122"/>
      <c r="D138" s="122"/>
      <c r="E138" s="122"/>
      <c r="F138" s="122"/>
      <c r="G138" s="122"/>
    </row>
    <row r="139" spans="1:7" s="120" customFormat="1" x14ac:dyDescent="0.25">
      <c r="A139" s="122"/>
      <c r="B139" s="122"/>
      <c r="C139" s="122"/>
      <c r="D139" s="122"/>
      <c r="E139" s="122"/>
      <c r="F139" s="122"/>
      <c r="G139" s="122"/>
    </row>
    <row r="140" spans="1:7" s="120" customFormat="1" x14ac:dyDescent="0.25">
      <c r="A140" s="122"/>
      <c r="B140" s="122"/>
      <c r="C140" s="122"/>
      <c r="D140" s="122"/>
      <c r="E140" s="122"/>
      <c r="F140" s="122"/>
      <c r="G140" s="122"/>
    </row>
    <row r="141" spans="1:7" s="120" customFormat="1" x14ac:dyDescent="0.25">
      <c r="A141" s="122"/>
      <c r="B141" s="122"/>
      <c r="C141" s="122"/>
      <c r="D141" s="122"/>
      <c r="E141" s="122"/>
      <c r="F141" s="122"/>
      <c r="G141" s="122"/>
    </row>
    <row r="142" spans="1:7" s="120" customFormat="1" x14ac:dyDescent="0.25">
      <c r="A142" s="122"/>
      <c r="B142" s="122"/>
      <c r="C142" s="122"/>
      <c r="D142" s="122"/>
      <c r="E142" s="122"/>
      <c r="F142" s="122"/>
      <c r="G142" s="122"/>
    </row>
    <row r="143" spans="1:7" s="120" customFormat="1" x14ac:dyDescent="0.25">
      <c r="A143" s="122"/>
      <c r="B143" s="122"/>
      <c r="C143" s="122"/>
      <c r="D143" s="122"/>
      <c r="E143" s="122"/>
      <c r="F143" s="122"/>
      <c r="G143" s="122"/>
    </row>
    <row r="144" spans="1:7" s="120" customFormat="1" x14ac:dyDescent="0.25">
      <c r="A144" s="122"/>
      <c r="B144" s="122"/>
      <c r="C144" s="122"/>
      <c r="D144" s="122"/>
      <c r="E144" s="122"/>
      <c r="F144" s="122"/>
      <c r="G144" s="122"/>
    </row>
    <row r="145" spans="1:7" s="120" customFormat="1" x14ac:dyDescent="0.25">
      <c r="A145" s="122"/>
      <c r="B145" s="122"/>
      <c r="C145" s="122"/>
      <c r="D145" s="122"/>
      <c r="E145" s="122"/>
      <c r="F145" s="122"/>
      <c r="G145" s="122"/>
    </row>
    <row r="146" spans="1:7" s="120" customFormat="1" x14ac:dyDescent="0.25">
      <c r="A146" s="122"/>
      <c r="B146" s="122"/>
      <c r="C146" s="122"/>
      <c r="D146" s="122"/>
      <c r="E146" s="122"/>
      <c r="F146" s="122"/>
      <c r="G146" s="122"/>
    </row>
    <row r="147" spans="1:7" s="120" customFormat="1" x14ac:dyDescent="0.25">
      <c r="A147" s="122"/>
      <c r="B147" s="122"/>
      <c r="C147" s="122"/>
      <c r="D147" s="122"/>
      <c r="E147" s="122"/>
      <c r="F147" s="122"/>
      <c r="G147" s="122"/>
    </row>
    <row r="148" spans="1:7" s="120" customFormat="1" x14ac:dyDescent="0.25">
      <c r="A148" s="122"/>
      <c r="B148" s="122"/>
      <c r="C148" s="122"/>
      <c r="D148" s="122"/>
      <c r="E148" s="122"/>
      <c r="F148" s="122"/>
      <c r="G148" s="122"/>
    </row>
    <row r="149" spans="1:7" s="120" customFormat="1" x14ac:dyDescent="0.25">
      <c r="A149" s="122"/>
      <c r="B149" s="122"/>
      <c r="C149" s="122"/>
      <c r="D149" s="122"/>
      <c r="E149" s="122"/>
      <c r="F149" s="122"/>
      <c r="G149" s="122"/>
    </row>
    <row r="150" spans="1:7" s="120" customFormat="1" x14ac:dyDescent="0.25">
      <c r="A150" s="122"/>
      <c r="B150" s="122"/>
      <c r="C150" s="122"/>
      <c r="D150" s="122"/>
      <c r="E150" s="122"/>
      <c r="F150" s="122"/>
      <c r="G150" s="122"/>
    </row>
    <row r="151" spans="1:7" s="120" customFormat="1" x14ac:dyDescent="0.25">
      <c r="A151" s="122"/>
      <c r="B151" s="122"/>
      <c r="C151" s="122"/>
      <c r="D151" s="122"/>
      <c r="E151" s="122"/>
      <c r="F151" s="122"/>
      <c r="G151" s="122"/>
    </row>
    <row r="152" spans="1:7" s="120" customFormat="1" x14ac:dyDescent="0.25">
      <c r="A152" s="122"/>
      <c r="B152" s="122"/>
      <c r="C152" s="122"/>
      <c r="D152" s="122"/>
      <c r="E152" s="122"/>
      <c r="F152" s="122"/>
      <c r="G152" s="122"/>
    </row>
    <row r="153" spans="1:7" s="120" customFormat="1" x14ac:dyDescent="0.25">
      <c r="A153" s="122"/>
      <c r="B153" s="122"/>
      <c r="C153" s="122"/>
      <c r="D153" s="122"/>
      <c r="E153" s="122"/>
      <c r="F153" s="122"/>
      <c r="G153" s="122"/>
    </row>
    <row r="154" spans="1:7" s="120" customFormat="1" x14ac:dyDescent="0.25">
      <c r="A154" s="122"/>
      <c r="B154" s="122"/>
      <c r="C154" s="122"/>
      <c r="D154" s="122"/>
      <c r="E154" s="122"/>
      <c r="F154" s="122"/>
      <c r="G154" s="122"/>
    </row>
    <row r="155" spans="1:7" s="120" customFormat="1" x14ac:dyDescent="0.25">
      <c r="A155" s="122"/>
      <c r="B155" s="122"/>
      <c r="C155" s="122"/>
      <c r="D155" s="122"/>
      <c r="E155" s="122"/>
      <c r="F155" s="122"/>
      <c r="G155" s="122"/>
    </row>
    <row r="156" spans="1:7" s="120" customFormat="1" x14ac:dyDescent="0.25">
      <c r="A156" s="122"/>
      <c r="B156" s="122"/>
      <c r="C156" s="122"/>
      <c r="D156" s="122"/>
      <c r="E156" s="122"/>
      <c r="F156" s="122"/>
      <c r="G156" s="122"/>
    </row>
    <row r="157" spans="1:7" s="120" customFormat="1" x14ac:dyDescent="0.25">
      <c r="A157" s="122"/>
      <c r="B157" s="122"/>
      <c r="C157" s="122"/>
      <c r="D157" s="122"/>
      <c r="E157" s="122"/>
      <c r="F157" s="122"/>
      <c r="G157" s="122"/>
    </row>
    <row r="158" spans="1:7" s="120" customFormat="1" x14ac:dyDescent="0.25">
      <c r="A158" s="122"/>
      <c r="B158" s="122"/>
      <c r="C158" s="122"/>
      <c r="D158" s="122"/>
      <c r="E158" s="122"/>
      <c r="F158" s="122"/>
      <c r="G158" s="122"/>
    </row>
    <row r="159" spans="1:7" s="120" customFormat="1" x14ac:dyDescent="0.25">
      <c r="A159" s="122"/>
      <c r="B159" s="122"/>
      <c r="C159" s="122"/>
      <c r="D159" s="122"/>
      <c r="E159" s="122"/>
      <c r="F159" s="122"/>
      <c r="G159" s="122"/>
    </row>
    <row r="160" spans="1:7" s="120" customFormat="1" x14ac:dyDescent="0.25">
      <c r="A160" s="122"/>
      <c r="B160" s="122"/>
      <c r="C160" s="122"/>
      <c r="D160" s="122"/>
      <c r="E160" s="122"/>
      <c r="F160" s="122"/>
      <c r="G160" s="122"/>
    </row>
    <row r="161" spans="1:7" s="120" customFormat="1" x14ac:dyDescent="0.25">
      <c r="A161" s="122"/>
      <c r="B161" s="122"/>
      <c r="C161" s="122"/>
      <c r="D161" s="122"/>
      <c r="E161" s="122"/>
      <c r="F161" s="122"/>
      <c r="G161" s="122"/>
    </row>
    <row r="162" spans="1:7" s="120" customFormat="1" x14ac:dyDescent="0.25">
      <c r="A162" s="122"/>
      <c r="B162" s="122"/>
      <c r="C162" s="122"/>
      <c r="D162" s="122"/>
      <c r="E162" s="122"/>
      <c r="F162" s="122"/>
      <c r="G162" s="122"/>
    </row>
    <row r="163" spans="1:7" s="120" customFormat="1" x14ac:dyDescent="0.25">
      <c r="A163" s="122"/>
      <c r="B163" s="122"/>
      <c r="C163" s="122"/>
      <c r="D163" s="122"/>
      <c r="E163" s="122"/>
      <c r="F163" s="122"/>
      <c r="G163" s="122"/>
    </row>
    <row r="164" spans="1:7" s="120" customFormat="1" x14ac:dyDescent="0.25">
      <c r="A164" s="122"/>
      <c r="B164" s="122"/>
      <c r="C164" s="122"/>
      <c r="D164" s="122"/>
      <c r="E164" s="122"/>
      <c r="F164" s="122"/>
      <c r="G164" s="122"/>
    </row>
    <row r="165" spans="1:7" s="120" customFormat="1" x14ac:dyDescent="0.25">
      <c r="A165" s="122"/>
      <c r="B165" s="122"/>
      <c r="C165" s="122"/>
      <c r="D165" s="122"/>
      <c r="E165" s="122"/>
      <c r="F165" s="122"/>
      <c r="G165" s="122"/>
    </row>
    <row r="166" spans="1:7" s="120" customFormat="1" x14ac:dyDescent="0.25">
      <c r="A166" s="122"/>
      <c r="B166" s="122"/>
      <c r="C166" s="122"/>
      <c r="D166" s="122"/>
      <c r="E166" s="122"/>
      <c r="F166" s="122"/>
      <c r="G166" s="122"/>
    </row>
    <row r="167" spans="1:7" s="120" customFormat="1" x14ac:dyDescent="0.25">
      <c r="A167" s="122"/>
      <c r="B167" s="122"/>
      <c r="C167" s="122"/>
      <c r="D167" s="122"/>
      <c r="E167" s="122"/>
      <c r="F167" s="122"/>
      <c r="G167" s="122"/>
    </row>
    <row r="168" spans="1:7" s="120" customFormat="1" x14ac:dyDescent="0.25">
      <c r="A168" s="122"/>
      <c r="B168" s="122"/>
      <c r="C168" s="122"/>
      <c r="D168" s="122"/>
      <c r="E168" s="122"/>
      <c r="F168" s="122"/>
      <c r="G168" s="122"/>
    </row>
    <row r="169" spans="1:7" s="120" customFormat="1" x14ac:dyDescent="0.25">
      <c r="A169" s="122"/>
      <c r="B169" s="122"/>
      <c r="C169" s="122"/>
      <c r="D169" s="122"/>
      <c r="E169" s="122"/>
      <c r="F169" s="122"/>
      <c r="G169" s="122"/>
    </row>
    <row r="170" spans="1:7" s="120" customFormat="1" x14ac:dyDescent="0.25">
      <c r="A170" s="122"/>
      <c r="B170" s="122"/>
      <c r="C170" s="122"/>
      <c r="D170" s="122"/>
      <c r="E170" s="122"/>
      <c r="F170" s="122"/>
      <c r="G170" s="122"/>
    </row>
    <row r="171" spans="1:7" s="120" customFormat="1" x14ac:dyDescent="0.25">
      <c r="A171" s="122"/>
      <c r="B171" s="122"/>
      <c r="C171" s="122"/>
      <c r="D171" s="122"/>
      <c r="E171" s="122"/>
      <c r="F171" s="122"/>
      <c r="G171" s="122"/>
    </row>
    <row r="172" spans="1:7" s="120" customFormat="1" x14ac:dyDescent="0.25">
      <c r="A172" s="122"/>
      <c r="B172" s="122"/>
      <c r="C172" s="122"/>
      <c r="D172" s="122"/>
      <c r="E172" s="122"/>
      <c r="F172" s="122"/>
      <c r="G172" s="122"/>
    </row>
    <row r="173" spans="1:7" s="120" customFormat="1" x14ac:dyDescent="0.25">
      <c r="A173" s="122"/>
      <c r="B173" s="122"/>
      <c r="C173" s="122"/>
      <c r="D173" s="122"/>
      <c r="E173" s="122"/>
      <c r="F173" s="122"/>
      <c r="G173" s="122"/>
    </row>
    <row r="174" spans="1:7" s="120" customFormat="1" x14ac:dyDescent="0.25">
      <c r="A174" s="122"/>
      <c r="B174" s="122"/>
      <c r="C174" s="122"/>
      <c r="D174" s="122"/>
      <c r="E174" s="122"/>
      <c r="F174" s="122"/>
      <c r="G174" s="122"/>
    </row>
    <row r="175" spans="1:7" s="120" customFormat="1" x14ac:dyDescent="0.25">
      <c r="A175" s="122"/>
      <c r="B175" s="122"/>
      <c r="C175" s="122"/>
      <c r="D175" s="122"/>
      <c r="E175" s="122"/>
      <c r="F175" s="122"/>
      <c r="G175" s="122"/>
    </row>
    <row r="176" spans="1:7" s="120" customFormat="1" x14ac:dyDescent="0.25">
      <c r="A176" s="122"/>
      <c r="B176" s="122"/>
      <c r="C176" s="122"/>
      <c r="D176" s="122"/>
      <c r="E176" s="122"/>
      <c r="F176" s="122"/>
      <c r="G176" s="122"/>
    </row>
    <row r="177" spans="1:7" s="120" customFormat="1" x14ac:dyDescent="0.25">
      <c r="A177" s="122"/>
      <c r="B177" s="122"/>
      <c r="C177" s="122"/>
      <c r="D177" s="122"/>
      <c r="E177" s="122"/>
      <c r="F177" s="122"/>
      <c r="G177" s="122"/>
    </row>
    <row r="178" spans="1:7" s="120" customFormat="1" x14ac:dyDescent="0.25">
      <c r="A178" s="122"/>
      <c r="B178" s="122"/>
      <c r="C178" s="122"/>
      <c r="D178" s="122"/>
      <c r="E178" s="122"/>
      <c r="F178" s="122"/>
      <c r="G178" s="122"/>
    </row>
    <row r="179" spans="1:7" s="120" customFormat="1" x14ac:dyDescent="0.25">
      <c r="A179" s="122"/>
      <c r="B179" s="122"/>
      <c r="C179" s="122"/>
      <c r="D179" s="122"/>
      <c r="E179" s="122"/>
      <c r="F179" s="122"/>
      <c r="G179" s="122"/>
    </row>
    <row r="180" spans="1:7" s="120" customFormat="1" x14ac:dyDescent="0.25">
      <c r="A180" s="122"/>
      <c r="B180" s="122"/>
      <c r="C180" s="122"/>
      <c r="D180" s="122"/>
      <c r="E180" s="122"/>
      <c r="F180" s="122"/>
      <c r="G180" s="122"/>
    </row>
    <row r="181" spans="1:7" s="120" customFormat="1" x14ac:dyDescent="0.25">
      <c r="A181" s="122"/>
      <c r="B181" s="122"/>
      <c r="C181" s="122"/>
      <c r="D181" s="122"/>
      <c r="E181" s="122"/>
      <c r="F181" s="122"/>
      <c r="G181" s="122"/>
    </row>
    <row r="182" spans="1:7" s="120" customFormat="1" x14ac:dyDescent="0.25">
      <c r="A182" s="122"/>
      <c r="B182" s="122"/>
      <c r="C182" s="122"/>
      <c r="D182" s="122"/>
      <c r="E182" s="122"/>
      <c r="F182" s="122"/>
      <c r="G182" s="122"/>
    </row>
    <row r="183" spans="1:7" s="120" customFormat="1" x14ac:dyDescent="0.25">
      <c r="A183" s="122"/>
      <c r="B183" s="122"/>
      <c r="C183" s="122"/>
      <c r="D183" s="122"/>
      <c r="E183" s="122"/>
      <c r="F183" s="122"/>
      <c r="G183" s="122"/>
    </row>
    <row r="184" spans="1:7" s="120" customFormat="1" x14ac:dyDescent="0.25">
      <c r="A184" s="122"/>
      <c r="B184" s="122"/>
      <c r="C184" s="122"/>
      <c r="D184" s="122"/>
      <c r="E184" s="122"/>
      <c r="F184" s="122"/>
      <c r="G184" s="122"/>
    </row>
    <row r="185" spans="1:7" s="120" customFormat="1" x14ac:dyDescent="0.25">
      <c r="A185" s="122"/>
      <c r="B185" s="122"/>
      <c r="C185" s="122"/>
      <c r="D185" s="122"/>
      <c r="E185" s="122"/>
      <c r="F185" s="122"/>
      <c r="G185" s="122"/>
    </row>
    <row r="186" spans="1:7" s="120" customFormat="1" x14ac:dyDescent="0.25">
      <c r="A186" s="122"/>
      <c r="B186" s="122"/>
      <c r="C186" s="122"/>
      <c r="D186" s="122"/>
      <c r="E186" s="122"/>
      <c r="F186" s="122"/>
      <c r="G186" s="122"/>
    </row>
    <row r="187" spans="1:7" s="120" customFormat="1" x14ac:dyDescent="0.25">
      <c r="A187" s="122"/>
      <c r="B187" s="122"/>
      <c r="C187" s="122"/>
      <c r="D187" s="122"/>
      <c r="E187" s="122"/>
      <c r="F187" s="122"/>
      <c r="G187" s="122"/>
    </row>
    <row r="188" spans="1:7" s="120" customFormat="1" x14ac:dyDescent="0.25">
      <c r="A188" s="122"/>
      <c r="B188" s="122"/>
      <c r="C188" s="122"/>
      <c r="D188" s="122"/>
      <c r="E188" s="122"/>
      <c r="F188" s="122"/>
      <c r="G188" s="122"/>
    </row>
    <row r="189" spans="1:7" s="120" customFormat="1" x14ac:dyDescent="0.25">
      <c r="A189" s="122"/>
      <c r="B189" s="122"/>
      <c r="C189" s="122"/>
      <c r="D189" s="122"/>
      <c r="E189" s="122"/>
      <c r="F189" s="122"/>
      <c r="G189" s="122"/>
    </row>
    <row r="190" spans="1:7" s="120" customFormat="1" x14ac:dyDescent="0.25">
      <c r="A190" s="122"/>
      <c r="B190" s="122"/>
      <c r="C190" s="122"/>
      <c r="D190" s="122"/>
      <c r="E190" s="122"/>
      <c r="F190" s="122"/>
      <c r="G190" s="122"/>
    </row>
    <row r="191" spans="1:7" s="120" customFormat="1" x14ac:dyDescent="0.25">
      <c r="A191" s="122"/>
      <c r="B191" s="122"/>
      <c r="C191" s="122"/>
      <c r="D191" s="122"/>
      <c r="E191" s="122"/>
      <c r="F191" s="122"/>
      <c r="G191" s="122"/>
    </row>
    <row r="192" spans="1:7" s="120" customFormat="1" x14ac:dyDescent="0.25">
      <c r="A192" s="122"/>
      <c r="B192" s="122"/>
      <c r="C192" s="122"/>
      <c r="D192" s="122"/>
      <c r="E192" s="122"/>
      <c r="F192" s="122"/>
      <c r="G192" s="122"/>
    </row>
    <row r="193" spans="1:7" s="120" customFormat="1" x14ac:dyDescent="0.25">
      <c r="A193" s="122"/>
      <c r="B193" s="122"/>
      <c r="C193" s="122"/>
      <c r="D193" s="122"/>
      <c r="E193" s="122"/>
      <c r="F193" s="122"/>
      <c r="G193" s="122"/>
    </row>
    <row r="194" spans="1:7" s="120" customFormat="1" x14ac:dyDescent="0.25">
      <c r="A194" s="122"/>
      <c r="B194" s="122"/>
      <c r="C194" s="122"/>
      <c r="D194" s="122"/>
      <c r="E194" s="122"/>
      <c r="F194" s="122"/>
      <c r="G194" s="122"/>
    </row>
    <row r="195" spans="1:7" s="120" customFormat="1" x14ac:dyDescent="0.25">
      <c r="A195" s="122"/>
      <c r="B195" s="122"/>
      <c r="C195" s="122"/>
      <c r="D195" s="122"/>
      <c r="E195" s="122"/>
      <c r="F195" s="122"/>
      <c r="G195" s="122"/>
    </row>
    <row r="196" spans="1:7" s="120" customFormat="1" x14ac:dyDescent="0.25">
      <c r="A196" s="122"/>
      <c r="B196" s="122"/>
      <c r="C196" s="122"/>
      <c r="D196" s="122"/>
      <c r="E196" s="122"/>
      <c r="F196" s="122"/>
      <c r="G196" s="122"/>
    </row>
    <row r="197" spans="1:7" s="120" customFormat="1" x14ac:dyDescent="0.25">
      <c r="A197" s="122"/>
      <c r="B197" s="122"/>
      <c r="C197" s="122"/>
      <c r="D197" s="122"/>
      <c r="E197" s="122"/>
      <c r="F197" s="122"/>
      <c r="G197" s="122"/>
    </row>
    <row r="198" spans="1:7" s="120" customFormat="1" x14ac:dyDescent="0.25">
      <c r="A198" s="122"/>
      <c r="B198" s="122"/>
      <c r="C198" s="122"/>
      <c r="D198" s="122"/>
      <c r="E198" s="122"/>
      <c r="F198" s="122"/>
      <c r="G198" s="122"/>
    </row>
    <row r="199" spans="1:7" s="120" customFormat="1" x14ac:dyDescent="0.25">
      <c r="A199" s="122"/>
      <c r="B199" s="122"/>
      <c r="C199" s="122"/>
      <c r="D199" s="122"/>
      <c r="E199" s="122"/>
      <c r="F199" s="122"/>
      <c r="G199" s="122"/>
    </row>
    <row r="200" spans="1:7" s="120" customFormat="1" x14ac:dyDescent="0.25">
      <c r="A200" s="122"/>
      <c r="B200" s="122"/>
      <c r="C200" s="122"/>
      <c r="D200" s="122"/>
      <c r="E200" s="122"/>
      <c r="F200" s="122"/>
      <c r="G200" s="122"/>
    </row>
    <row r="201" spans="1:7" s="120" customFormat="1" x14ac:dyDescent="0.25">
      <c r="A201" s="122"/>
      <c r="B201" s="122"/>
      <c r="C201" s="122"/>
      <c r="D201" s="122"/>
      <c r="E201" s="122"/>
      <c r="F201" s="122"/>
      <c r="G201" s="122"/>
    </row>
    <row r="202" spans="1:7" s="120" customFormat="1" x14ac:dyDescent="0.25">
      <c r="A202" s="122"/>
      <c r="B202" s="122"/>
      <c r="C202" s="122"/>
      <c r="D202" s="122"/>
      <c r="E202" s="122"/>
      <c r="F202" s="122"/>
      <c r="G202" s="122"/>
    </row>
    <row r="203" spans="1:7" s="120" customFormat="1" x14ac:dyDescent="0.25">
      <c r="A203" s="122"/>
      <c r="B203" s="122"/>
      <c r="C203" s="122"/>
      <c r="D203" s="122"/>
      <c r="E203" s="122"/>
      <c r="F203" s="122"/>
      <c r="G203" s="122"/>
    </row>
    <row r="204" spans="1:7" s="120" customFormat="1" x14ac:dyDescent="0.25">
      <c r="A204" s="122"/>
      <c r="B204" s="122"/>
      <c r="C204" s="122"/>
      <c r="D204" s="122"/>
      <c r="E204" s="122"/>
      <c r="F204" s="122"/>
      <c r="G204" s="122"/>
    </row>
    <row r="205" spans="1:7" s="120" customFormat="1" x14ac:dyDescent="0.25">
      <c r="A205" s="122"/>
      <c r="B205" s="122"/>
      <c r="C205" s="122"/>
      <c r="D205" s="122"/>
      <c r="E205" s="122"/>
      <c r="F205" s="122"/>
      <c r="G205" s="122"/>
    </row>
    <row r="206" spans="1:7" s="120" customFormat="1" x14ac:dyDescent="0.25">
      <c r="A206" s="122"/>
      <c r="B206" s="122"/>
      <c r="C206" s="122"/>
      <c r="D206" s="122"/>
      <c r="E206" s="122"/>
      <c r="F206" s="122"/>
      <c r="G206" s="122"/>
    </row>
    <row r="207" spans="1:7" s="120" customFormat="1" x14ac:dyDescent="0.25">
      <c r="A207" s="122"/>
      <c r="B207" s="122"/>
      <c r="C207" s="122"/>
      <c r="D207" s="122"/>
      <c r="E207" s="122"/>
      <c r="F207" s="122"/>
      <c r="G207" s="122"/>
    </row>
    <row r="208" spans="1:7" s="120" customFormat="1" x14ac:dyDescent="0.25">
      <c r="A208" s="122"/>
      <c r="B208" s="122"/>
      <c r="C208" s="122"/>
      <c r="D208" s="122"/>
      <c r="E208" s="122"/>
      <c r="F208" s="122"/>
      <c r="G208" s="122"/>
    </row>
    <row r="209" spans="1:7" s="120" customFormat="1" x14ac:dyDescent="0.25">
      <c r="A209" s="122"/>
      <c r="B209" s="122"/>
      <c r="C209" s="122"/>
      <c r="D209" s="122"/>
      <c r="E209" s="122"/>
      <c r="F209" s="122"/>
      <c r="G209" s="122"/>
    </row>
    <row r="210" spans="1:7" s="120" customFormat="1" x14ac:dyDescent="0.25">
      <c r="A210" s="122"/>
      <c r="B210" s="122"/>
      <c r="C210" s="122"/>
      <c r="D210" s="122"/>
      <c r="E210" s="122"/>
      <c r="F210" s="122"/>
      <c r="G210" s="122"/>
    </row>
    <row r="211" spans="1:7" s="120" customFormat="1" x14ac:dyDescent="0.25">
      <c r="A211" s="122"/>
      <c r="B211" s="122"/>
      <c r="C211" s="122"/>
      <c r="D211" s="122"/>
      <c r="E211" s="122"/>
      <c r="F211" s="122"/>
      <c r="G211" s="122"/>
    </row>
  </sheetData>
  <pageMargins left="0.70866141732283472" right="0.70866141732283472" top="0.74803149606299213" bottom="0.74803149606299213" header="0.31496062992125984" footer="0.31496062992125984"/>
  <pageSetup paperSize="9" scale="90" orientation="portrait" r:id="rId1"/>
  <ignoredErrors>
    <ignoredError sqref="G1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BH855"/>
  <sheetViews>
    <sheetView showGridLines="0" zoomScaleNormal="100" workbookViewId="0">
      <selection activeCell="I416" sqref="I416"/>
    </sheetView>
  </sheetViews>
  <sheetFormatPr baseColWidth="10" defaultRowHeight="15" x14ac:dyDescent="0.25"/>
  <cols>
    <col min="1" max="5" width="6.140625" style="112" customWidth="1"/>
    <col min="6" max="6" width="73.85546875" style="112" bestFit="1" customWidth="1"/>
    <col min="7" max="7" width="17" style="112" customWidth="1"/>
    <col min="8" max="8" width="16.5703125" style="112" customWidth="1"/>
    <col min="9" max="9" width="14.85546875" style="112" customWidth="1"/>
    <col min="10" max="10" width="15.5703125" style="112" customWidth="1"/>
    <col min="11" max="11" width="11.42578125" style="113"/>
    <col min="12" max="52" width="11.42578125" style="120"/>
    <col min="53" max="16384" width="11.42578125" style="4"/>
  </cols>
  <sheetData>
    <row r="1" spans="1:60" customFormat="1" x14ac:dyDescent="0.25">
      <c r="C1" s="2"/>
      <c r="D1" s="2"/>
      <c r="E1" s="2"/>
      <c r="F1" s="2"/>
      <c r="G1" s="2"/>
      <c r="H1" s="2"/>
      <c r="I1" s="2"/>
      <c r="J1" s="2"/>
      <c r="K1" s="2"/>
      <c r="L1" s="2"/>
      <c r="M1" s="2"/>
      <c r="N1" s="2"/>
      <c r="O1" s="2"/>
      <c r="P1" s="175"/>
      <c r="Q1" s="171"/>
      <c r="R1" s="171"/>
      <c r="S1" s="171"/>
      <c r="T1" s="173"/>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AV1" s="116"/>
      <c r="AW1" s="116"/>
    </row>
    <row r="2" spans="1:60" customFormat="1" ht="15.75" x14ac:dyDescent="0.25">
      <c r="C2" s="37"/>
      <c r="D2" s="2"/>
      <c r="E2" s="112"/>
      <c r="F2" s="160" t="str">
        <f>'Formulario PPGR1'!H2</f>
        <v>Servicio Nacional de Salud</v>
      </c>
      <c r="G2" s="2"/>
      <c r="H2" s="2"/>
      <c r="I2" s="2"/>
      <c r="J2" s="2"/>
      <c r="K2" s="2"/>
      <c r="L2" s="2"/>
      <c r="M2" s="2"/>
      <c r="N2" s="2"/>
      <c r="O2" s="2"/>
      <c r="P2" s="175"/>
      <c r="Q2" s="171"/>
      <c r="R2" s="171"/>
      <c r="S2" s="171"/>
      <c r="T2" s="173"/>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AV2" s="116"/>
      <c r="AW2" s="116"/>
    </row>
    <row r="3" spans="1:60" customFormat="1" x14ac:dyDescent="0.25">
      <c r="C3" s="37"/>
      <c r="D3" s="2"/>
      <c r="E3" s="112"/>
      <c r="F3" s="161" t="str">
        <f>'Formulario PPGR1'!H3</f>
        <v>Dirección de Planificación y Desarrollo</v>
      </c>
      <c r="G3" s="2"/>
      <c r="H3" s="2"/>
      <c r="I3" s="2"/>
      <c r="J3" s="2"/>
      <c r="K3" s="2"/>
      <c r="L3" s="2"/>
      <c r="M3" s="2"/>
      <c r="N3" s="2"/>
      <c r="O3" s="2"/>
      <c r="P3" s="175"/>
      <c r="Q3" s="171"/>
      <c r="R3" s="171"/>
      <c r="S3" s="171"/>
      <c r="T3" s="173"/>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row>
    <row r="4" spans="1:60" customFormat="1" x14ac:dyDescent="0.25">
      <c r="C4" s="37"/>
      <c r="D4" s="2"/>
      <c r="E4" s="112"/>
      <c r="F4" s="162"/>
      <c r="G4" s="2"/>
      <c r="H4" s="2"/>
      <c r="I4" s="2"/>
      <c r="J4" s="2"/>
      <c r="K4" s="2"/>
      <c r="L4" s="2"/>
      <c r="M4" s="2"/>
      <c r="N4" s="2"/>
      <c r="O4" s="2"/>
      <c r="P4" s="175"/>
      <c r="Q4" s="171"/>
      <c r="R4" s="171"/>
      <c r="S4" s="171"/>
      <c r="T4" s="173"/>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row>
    <row r="5" spans="1:60" customFormat="1" x14ac:dyDescent="0.25">
      <c r="C5" s="37"/>
      <c r="D5" s="2"/>
      <c r="E5" s="112"/>
      <c r="F5" s="162" t="s">
        <v>474</v>
      </c>
      <c r="G5" s="2"/>
      <c r="H5" s="2"/>
      <c r="I5" s="2"/>
      <c r="J5" s="2"/>
      <c r="K5" s="2"/>
      <c r="L5" s="2"/>
      <c r="M5" s="2"/>
      <c r="N5" s="2"/>
      <c r="O5" s="2"/>
      <c r="P5" s="175"/>
      <c r="Q5" s="171"/>
      <c r="R5" s="171"/>
      <c r="S5" s="171"/>
      <c r="T5" s="173"/>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row>
    <row r="6" spans="1:60" customFormat="1" x14ac:dyDescent="0.25">
      <c r="C6" s="2"/>
      <c r="D6" s="2"/>
      <c r="E6" s="112"/>
      <c r="F6" s="162" t="str">
        <f>'Formulario PPGR1'!$N$3</f>
        <v>R1 - SRS Valdesia</v>
      </c>
      <c r="G6" s="2"/>
      <c r="H6" s="2"/>
      <c r="I6" s="2"/>
      <c r="J6" s="2"/>
      <c r="K6" s="2"/>
      <c r="L6" s="2"/>
      <c r="M6" s="2"/>
      <c r="N6" s="2"/>
      <c r="O6" s="2"/>
      <c r="P6" s="2"/>
      <c r="Q6" s="2"/>
      <c r="R6" s="171"/>
      <c r="S6" s="171"/>
      <c r="T6" s="173"/>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row>
    <row r="7" spans="1:60" ht="16.5" customHeight="1" x14ac:dyDescent="0.2">
      <c r="A7" s="120"/>
      <c r="B7" s="120"/>
      <c r="C7" s="120"/>
      <c r="D7" s="120"/>
      <c r="E7" s="120"/>
      <c r="F7" s="120"/>
      <c r="G7" s="120"/>
      <c r="H7" s="120"/>
      <c r="I7" s="120"/>
      <c r="J7" s="120"/>
      <c r="K7" s="120"/>
      <c r="BA7" s="120"/>
      <c r="BB7" s="120"/>
      <c r="BC7" s="120"/>
      <c r="BD7" s="120"/>
      <c r="BE7" s="120"/>
      <c r="BF7" s="120"/>
      <c r="BG7" s="120"/>
      <c r="BH7" s="120"/>
    </row>
    <row r="8" spans="1:60" ht="15.75" customHeight="1" x14ac:dyDescent="0.2">
      <c r="A8" s="96" t="s">
        <v>45</v>
      </c>
      <c r="B8" s="97"/>
      <c r="C8" s="97"/>
      <c r="D8" s="97"/>
      <c r="E8" s="97"/>
      <c r="F8" s="97"/>
      <c r="G8" s="97"/>
      <c r="H8" s="97"/>
      <c r="I8" s="97"/>
      <c r="J8" s="97"/>
      <c r="K8" s="98"/>
    </row>
    <row r="9" spans="1:60" ht="12.75" x14ac:dyDescent="0.2">
      <c r="A9" s="319" t="s">
        <v>65</v>
      </c>
      <c r="B9" s="100"/>
      <c r="C9" s="100"/>
      <c r="D9" s="100"/>
      <c r="E9" s="100"/>
      <c r="F9" s="100"/>
      <c r="G9" s="101">
        <f>+'Formulario PPGR6'!F16</f>
        <v>13508000</v>
      </c>
      <c r="H9" s="101"/>
      <c r="I9" s="101"/>
      <c r="J9" s="101"/>
      <c r="K9" s="102"/>
    </row>
    <row r="10" spans="1:60" ht="12.75" x14ac:dyDescent="0.2">
      <c r="A10" s="319" t="s">
        <v>1207</v>
      </c>
      <c r="B10" s="100"/>
      <c r="C10" s="100"/>
      <c r="D10" s="100"/>
      <c r="E10" s="100"/>
      <c r="F10" s="100"/>
      <c r="G10" s="123">
        <f>+'Formulario PPGR6'!F22</f>
        <v>0</v>
      </c>
      <c r="H10" s="101"/>
      <c r="I10" s="101"/>
      <c r="J10" s="101"/>
      <c r="K10" s="102"/>
    </row>
    <row r="11" spans="1:60" ht="12.75" x14ac:dyDescent="0.2">
      <c r="A11" s="319" t="s">
        <v>1206</v>
      </c>
      <c r="B11" s="100"/>
      <c r="C11" s="100"/>
      <c r="D11" s="100"/>
      <c r="E11" s="100"/>
      <c r="F11" s="100"/>
      <c r="G11" s="123">
        <f>+'Formulario PPGR6'!F15</f>
        <v>494898287.77999997</v>
      </c>
      <c r="H11" s="101"/>
      <c r="I11" s="101"/>
      <c r="J11" s="101"/>
      <c r="K11" s="102"/>
    </row>
    <row r="12" spans="1:60" ht="12.75" x14ac:dyDescent="0.2">
      <c r="A12" s="319" t="s">
        <v>1205</v>
      </c>
      <c r="B12" s="100"/>
      <c r="C12" s="100"/>
      <c r="D12" s="100"/>
      <c r="E12" s="100"/>
      <c r="F12" s="100"/>
      <c r="G12" s="123">
        <f>'Formulario PPGR6'!F11+'Formulario PPGR6'!F12+'Formulario PPGR6'!F17+'Formulario PPGR6'!F20+'Formulario PPGR6'!F21</f>
        <v>1749256.95</v>
      </c>
      <c r="H12" s="101"/>
      <c r="I12" s="101"/>
      <c r="J12" s="101"/>
      <c r="K12" s="102"/>
    </row>
    <row r="13" spans="1:60" ht="12.75" x14ac:dyDescent="0.2">
      <c r="A13" s="320" t="s">
        <v>373</v>
      </c>
      <c r="B13" s="100"/>
      <c r="C13" s="100"/>
      <c r="D13" s="100"/>
      <c r="E13" s="100"/>
      <c r="F13" s="100"/>
      <c r="G13" s="124">
        <f>+'Formulario PPGR6'!F18</f>
        <v>33362749.68</v>
      </c>
      <c r="H13" s="101"/>
      <c r="I13" s="101"/>
      <c r="J13" s="101"/>
      <c r="K13" s="102"/>
    </row>
    <row r="14" spans="1:60" ht="13.5" thickBot="1" x14ac:dyDescent="0.25">
      <c r="A14" s="321" t="s">
        <v>1208</v>
      </c>
      <c r="B14" s="105"/>
      <c r="C14" s="105"/>
      <c r="D14" s="105"/>
      <c r="E14" s="105"/>
      <c r="F14" s="105"/>
      <c r="G14" s="106">
        <f>SUM(G9:G13)</f>
        <v>543518294.40999997</v>
      </c>
      <c r="H14" s="107"/>
      <c r="I14" s="107"/>
      <c r="J14" s="107"/>
      <c r="K14" s="108"/>
    </row>
    <row r="15" spans="1:60" ht="15.75" customHeight="1" thickTop="1" x14ac:dyDescent="0.2">
      <c r="A15" s="109" t="s">
        <v>70</v>
      </c>
      <c r="B15" s="110"/>
      <c r="C15" s="110"/>
      <c r="D15" s="110"/>
      <c r="E15" s="110"/>
      <c r="F15" s="110"/>
      <c r="G15" s="110"/>
      <c r="H15" s="110"/>
      <c r="I15" s="110"/>
      <c r="J15" s="110"/>
      <c r="K15" s="111"/>
    </row>
    <row r="16" spans="1:60" ht="19.5" customHeight="1" x14ac:dyDescent="0.2">
      <c r="A16" s="620" t="s">
        <v>82</v>
      </c>
      <c r="B16" s="620" t="s">
        <v>68</v>
      </c>
      <c r="C16" s="620" t="s">
        <v>6</v>
      </c>
      <c r="D16" s="620" t="s">
        <v>69</v>
      </c>
      <c r="E16" s="620" t="s">
        <v>7</v>
      </c>
      <c r="F16" s="617" t="s">
        <v>81</v>
      </c>
      <c r="G16" s="619" t="s">
        <v>313</v>
      </c>
      <c r="H16" s="619" t="s">
        <v>37</v>
      </c>
      <c r="I16" s="619" t="s">
        <v>1195</v>
      </c>
      <c r="J16" s="615" t="s">
        <v>328</v>
      </c>
      <c r="K16" s="615" t="s">
        <v>8</v>
      </c>
    </row>
    <row r="17" spans="1:11" ht="44.25" customHeight="1" x14ac:dyDescent="0.2">
      <c r="A17" s="620"/>
      <c r="B17" s="620"/>
      <c r="C17" s="620"/>
      <c r="D17" s="620"/>
      <c r="E17" s="620"/>
      <c r="F17" s="618"/>
      <c r="G17" s="619"/>
      <c r="H17" s="619"/>
      <c r="I17" s="619"/>
      <c r="J17" s="616"/>
      <c r="K17" s="616"/>
    </row>
    <row r="18" spans="1:11" ht="12.75" x14ac:dyDescent="0.2">
      <c r="A18" s="38">
        <v>2</v>
      </c>
      <c r="B18" s="39"/>
      <c r="C18" s="39"/>
      <c r="D18" s="39"/>
      <c r="E18" s="39"/>
      <c r="F18" s="40" t="s">
        <v>329</v>
      </c>
      <c r="G18" s="41">
        <f>+G19+G87+G218+G337+G395+G402+G485</f>
        <v>44826750</v>
      </c>
      <c r="H18" s="41">
        <f>+H19+H87+H218+H337+H395+H402+H485</f>
        <v>228679137.95999998</v>
      </c>
      <c r="I18" s="41">
        <f>+I19+I87+I218+I337+I395+I402+I485</f>
        <v>494928287.78000003</v>
      </c>
      <c r="J18" s="41">
        <f>+J19+J87+J218+J337+J395+J402+J485</f>
        <v>768434175.74000001</v>
      </c>
      <c r="K18" s="42">
        <f>+K19+K87+K218+K337+K395+K402+K485</f>
        <v>100.00000000000001</v>
      </c>
    </row>
    <row r="19" spans="1:11" ht="12.75" x14ac:dyDescent="0.2">
      <c r="A19" s="43">
        <v>2</v>
      </c>
      <c r="B19" s="44">
        <v>1</v>
      </c>
      <c r="C19" s="45"/>
      <c r="D19" s="45"/>
      <c r="E19" s="45"/>
      <c r="F19" s="46" t="s">
        <v>330</v>
      </c>
      <c r="G19" s="47">
        <f>+G20+G47+G63+G70+G78</f>
        <v>0</v>
      </c>
      <c r="H19" s="47">
        <f>+H20+H47+H63+H70+H78</f>
        <v>56158197.68</v>
      </c>
      <c r="I19" s="47">
        <f>+I20+I47+I63+I70+I78</f>
        <v>494898287.78000003</v>
      </c>
      <c r="J19" s="47">
        <f>+J20+J47+J63+J70+J78</f>
        <v>551056485.46000004</v>
      </c>
      <c r="K19" s="48">
        <f>+K20+K47+K63+K70+K78</f>
        <v>71.71160560751143</v>
      </c>
    </row>
    <row r="20" spans="1:11" ht="12.75" x14ac:dyDescent="0.2">
      <c r="A20" s="49">
        <v>2</v>
      </c>
      <c r="B20" s="50">
        <v>1</v>
      </c>
      <c r="C20" s="50">
        <v>1</v>
      </c>
      <c r="D20" s="50"/>
      <c r="E20" s="50"/>
      <c r="F20" s="51" t="s">
        <v>83</v>
      </c>
      <c r="G20" s="52">
        <f>+G21+G28+G36+G38+G40+G45</f>
        <v>0</v>
      </c>
      <c r="H20" s="52">
        <f>+H21+H28+H36+H38+H40+H45</f>
        <v>47135426.359999999</v>
      </c>
      <c r="I20" s="52">
        <f>+I21+I28+I36+I38+I40+I45</f>
        <v>494898287.78000003</v>
      </c>
      <c r="J20" s="52">
        <f>+J21+J28+J36+J38+J40+J45</f>
        <v>542033714.13999999</v>
      </c>
      <c r="K20" s="53">
        <f>+K21+K28+K36+K38+K40+K45</f>
        <v>70.537429392442505</v>
      </c>
    </row>
    <row r="21" spans="1:11" ht="12.75" x14ac:dyDescent="0.2">
      <c r="A21" s="54">
        <v>2</v>
      </c>
      <c r="B21" s="55">
        <v>1</v>
      </c>
      <c r="C21" s="55">
        <v>1</v>
      </c>
      <c r="D21" s="55">
        <v>1</v>
      </c>
      <c r="E21" s="55"/>
      <c r="F21" s="56" t="s">
        <v>84</v>
      </c>
      <c r="G21" s="57">
        <f>SUM(G22:G27)</f>
        <v>0</v>
      </c>
      <c r="H21" s="57">
        <f>SUM(H22:H27)</f>
        <v>0</v>
      </c>
      <c r="I21" s="57">
        <f>SUM(I22:I27)</f>
        <v>456829188.72000003</v>
      </c>
      <c r="J21" s="57">
        <f>SUM(J22:J27)</f>
        <v>456829188.72000003</v>
      </c>
      <c r="K21" s="58">
        <f>SUM(K22:K27)</f>
        <v>59.449358597315737</v>
      </c>
    </row>
    <row r="22" spans="1:11" ht="12.75" x14ac:dyDescent="0.2">
      <c r="A22" s="59">
        <v>2</v>
      </c>
      <c r="B22" s="60">
        <v>1</v>
      </c>
      <c r="C22" s="60">
        <v>1</v>
      </c>
      <c r="D22" s="60">
        <v>1</v>
      </c>
      <c r="E22" s="60" t="s">
        <v>317</v>
      </c>
      <c r="F22" s="61" t="s">
        <v>331</v>
      </c>
      <c r="G22" s="62"/>
      <c r="H22" s="62"/>
      <c r="I22" s="62">
        <v>456829188.72000003</v>
      </c>
      <c r="J22" s="125">
        <f t="shared" ref="J22:J27" si="0">SUBTOTAL(9,G22:I22)</f>
        <v>456829188.72000003</v>
      </c>
      <c r="K22" s="126">
        <f t="shared" ref="K22:K27" si="1">IFERROR(J22/$J$18*100,"0.00")</f>
        <v>59.449358597315737</v>
      </c>
    </row>
    <row r="23" spans="1:11" ht="12.75" x14ac:dyDescent="0.2">
      <c r="A23" s="59">
        <v>2</v>
      </c>
      <c r="B23" s="60">
        <v>1</v>
      </c>
      <c r="C23" s="60">
        <v>1</v>
      </c>
      <c r="D23" s="60">
        <v>1</v>
      </c>
      <c r="E23" s="60" t="s">
        <v>318</v>
      </c>
      <c r="F23" s="64" t="s">
        <v>85</v>
      </c>
      <c r="G23" s="62"/>
      <c r="H23" s="62"/>
      <c r="I23" s="62"/>
      <c r="J23" s="125">
        <f t="shared" si="0"/>
        <v>0</v>
      </c>
      <c r="K23" s="126">
        <f t="shared" si="1"/>
        <v>0</v>
      </c>
    </row>
    <row r="24" spans="1:11" ht="12.75" x14ac:dyDescent="0.2">
      <c r="A24" s="59">
        <v>2</v>
      </c>
      <c r="B24" s="60">
        <v>1</v>
      </c>
      <c r="C24" s="60">
        <v>1</v>
      </c>
      <c r="D24" s="60">
        <v>1</v>
      </c>
      <c r="E24" s="60" t="s">
        <v>319</v>
      </c>
      <c r="F24" s="64" t="s">
        <v>332</v>
      </c>
      <c r="G24" s="62"/>
      <c r="H24" s="62"/>
      <c r="I24" s="62"/>
      <c r="J24" s="125">
        <f t="shared" si="0"/>
        <v>0</v>
      </c>
      <c r="K24" s="126">
        <f t="shared" si="1"/>
        <v>0</v>
      </c>
    </row>
    <row r="25" spans="1:11" ht="12.75" x14ac:dyDescent="0.2">
      <c r="A25" s="59">
        <v>2</v>
      </c>
      <c r="B25" s="60">
        <v>1</v>
      </c>
      <c r="C25" s="60">
        <v>1</v>
      </c>
      <c r="D25" s="60">
        <v>1</v>
      </c>
      <c r="E25" s="60" t="s">
        <v>320</v>
      </c>
      <c r="F25" s="64" t="s">
        <v>86</v>
      </c>
      <c r="G25" s="62"/>
      <c r="H25" s="62"/>
      <c r="I25" s="62"/>
      <c r="J25" s="125">
        <f t="shared" si="0"/>
        <v>0</v>
      </c>
      <c r="K25" s="126">
        <f t="shared" si="1"/>
        <v>0</v>
      </c>
    </row>
    <row r="26" spans="1:11" ht="12.75" x14ac:dyDescent="0.2">
      <c r="A26" s="59">
        <v>2</v>
      </c>
      <c r="B26" s="60">
        <v>1</v>
      </c>
      <c r="C26" s="60">
        <v>1</v>
      </c>
      <c r="D26" s="60">
        <v>1</v>
      </c>
      <c r="E26" s="60" t="s">
        <v>321</v>
      </c>
      <c r="F26" s="64" t="s">
        <v>87</v>
      </c>
      <c r="G26" s="62"/>
      <c r="H26" s="62"/>
      <c r="I26" s="62"/>
      <c r="J26" s="125">
        <f t="shared" si="0"/>
        <v>0</v>
      </c>
      <c r="K26" s="126">
        <f t="shared" si="1"/>
        <v>0</v>
      </c>
    </row>
    <row r="27" spans="1:11" ht="12.75" x14ac:dyDescent="0.2">
      <c r="A27" s="59">
        <v>2</v>
      </c>
      <c r="B27" s="60">
        <v>1</v>
      </c>
      <c r="C27" s="60">
        <v>1</v>
      </c>
      <c r="D27" s="60">
        <v>1</v>
      </c>
      <c r="E27" s="60" t="s">
        <v>333</v>
      </c>
      <c r="F27" s="64" t="s">
        <v>334</v>
      </c>
      <c r="G27" s="62"/>
      <c r="H27" s="62"/>
      <c r="I27" s="62"/>
      <c r="J27" s="125">
        <f t="shared" si="0"/>
        <v>0</v>
      </c>
      <c r="K27" s="126">
        <f t="shared" si="1"/>
        <v>0</v>
      </c>
    </row>
    <row r="28" spans="1:11" ht="12.75" x14ac:dyDescent="0.2">
      <c r="A28" s="54">
        <v>2</v>
      </c>
      <c r="B28" s="55">
        <v>1</v>
      </c>
      <c r="C28" s="55">
        <v>1</v>
      </c>
      <c r="D28" s="55">
        <v>2</v>
      </c>
      <c r="E28" s="55"/>
      <c r="F28" s="56" t="s">
        <v>88</v>
      </c>
      <c r="G28" s="57">
        <f>SUM(G29:G35)</f>
        <v>0</v>
      </c>
      <c r="H28" s="57">
        <f>SUM(H29:H35)</f>
        <v>42815565</v>
      </c>
      <c r="I28" s="57">
        <f>SUM(I29:I35)</f>
        <v>0</v>
      </c>
      <c r="J28" s="57">
        <f>SUM(J29:J35)</f>
        <v>42815565</v>
      </c>
      <c r="K28" s="58">
        <f>SUM(K29:K35)</f>
        <v>5.5717934407028071</v>
      </c>
    </row>
    <row r="29" spans="1:11" ht="12.75" x14ac:dyDescent="0.2">
      <c r="A29" s="59">
        <v>2</v>
      </c>
      <c r="B29" s="60">
        <v>1</v>
      </c>
      <c r="C29" s="60">
        <v>1</v>
      </c>
      <c r="D29" s="60">
        <v>2</v>
      </c>
      <c r="E29" s="60" t="s">
        <v>317</v>
      </c>
      <c r="F29" s="64" t="s">
        <v>89</v>
      </c>
      <c r="G29" s="62"/>
      <c r="H29" s="62">
        <v>42815565</v>
      </c>
      <c r="I29" s="62"/>
      <c r="J29" s="125">
        <f t="shared" ref="J29:J35" si="2">SUBTOTAL(9,G29:I29)</f>
        <v>42815565</v>
      </c>
      <c r="K29" s="126">
        <f t="shared" ref="K29:K35" si="3">IFERROR(J29/$J$18*100,"0.00")</f>
        <v>5.5717934407028071</v>
      </c>
    </row>
    <row r="30" spans="1:11" ht="12.75" x14ac:dyDescent="0.2">
      <c r="A30" s="59">
        <v>2</v>
      </c>
      <c r="B30" s="60">
        <v>1</v>
      </c>
      <c r="C30" s="60">
        <v>1</v>
      </c>
      <c r="D30" s="60">
        <v>2</v>
      </c>
      <c r="E30" s="60" t="s">
        <v>318</v>
      </c>
      <c r="F30" s="64" t="s">
        <v>90</v>
      </c>
      <c r="G30" s="62"/>
      <c r="H30" s="62"/>
      <c r="I30" s="62"/>
      <c r="J30" s="125">
        <f t="shared" si="2"/>
        <v>0</v>
      </c>
      <c r="K30" s="126">
        <f t="shared" si="3"/>
        <v>0</v>
      </c>
    </row>
    <row r="31" spans="1:11" ht="12.75" x14ac:dyDescent="0.2">
      <c r="A31" s="59">
        <v>2</v>
      </c>
      <c r="B31" s="60">
        <v>1</v>
      </c>
      <c r="C31" s="60">
        <v>1</v>
      </c>
      <c r="D31" s="60">
        <v>2</v>
      </c>
      <c r="E31" s="60" t="s">
        <v>319</v>
      </c>
      <c r="F31" s="64" t="s">
        <v>22</v>
      </c>
      <c r="G31" s="62"/>
      <c r="H31" s="62"/>
      <c r="I31" s="62"/>
      <c r="J31" s="125">
        <f t="shared" si="2"/>
        <v>0</v>
      </c>
      <c r="K31" s="126">
        <f t="shared" si="3"/>
        <v>0</v>
      </c>
    </row>
    <row r="32" spans="1:11" ht="12.75" x14ac:dyDescent="0.2">
      <c r="A32" s="59">
        <v>2</v>
      </c>
      <c r="B32" s="60">
        <v>1</v>
      </c>
      <c r="C32" s="60">
        <v>1</v>
      </c>
      <c r="D32" s="60">
        <v>2</v>
      </c>
      <c r="E32" s="60" t="s">
        <v>320</v>
      </c>
      <c r="F32" s="64" t="s">
        <v>91</v>
      </c>
      <c r="G32" s="62"/>
      <c r="H32" s="62"/>
      <c r="I32" s="62"/>
      <c r="J32" s="125">
        <f t="shared" si="2"/>
        <v>0</v>
      </c>
      <c r="K32" s="126">
        <f t="shared" si="3"/>
        <v>0</v>
      </c>
    </row>
    <row r="33" spans="1:11" ht="12.75" x14ac:dyDescent="0.2">
      <c r="A33" s="59">
        <v>2</v>
      </c>
      <c r="B33" s="60">
        <v>1</v>
      </c>
      <c r="C33" s="60">
        <v>1</v>
      </c>
      <c r="D33" s="60">
        <v>2</v>
      </c>
      <c r="E33" s="60" t="s">
        <v>321</v>
      </c>
      <c r="F33" s="64" t="s">
        <v>92</v>
      </c>
      <c r="G33" s="62"/>
      <c r="H33" s="62"/>
      <c r="I33" s="62"/>
      <c r="J33" s="125">
        <f t="shared" si="2"/>
        <v>0</v>
      </c>
      <c r="K33" s="126">
        <f t="shared" si="3"/>
        <v>0</v>
      </c>
    </row>
    <row r="34" spans="1:11" ht="12.75" x14ac:dyDescent="0.2">
      <c r="A34" s="59">
        <v>2</v>
      </c>
      <c r="B34" s="60">
        <v>1</v>
      </c>
      <c r="C34" s="60">
        <v>1</v>
      </c>
      <c r="D34" s="60">
        <v>2</v>
      </c>
      <c r="E34" s="60" t="s">
        <v>333</v>
      </c>
      <c r="F34" s="64" t="s">
        <v>93</v>
      </c>
      <c r="G34" s="62"/>
      <c r="H34" s="62"/>
      <c r="I34" s="62"/>
      <c r="J34" s="125">
        <f t="shared" si="2"/>
        <v>0</v>
      </c>
      <c r="K34" s="126">
        <f t="shared" si="3"/>
        <v>0</v>
      </c>
    </row>
    <row r="35" spans="1:11" ht="12.75" x14ac:dyDescent="0.2">
      <c r="A35" s="59">
        <v>2</v>
      </c>
      <c r="B35" s="60">
        <v>1</v>
      </c>
      <c r="C35" s="60">
        <v>1</v>
      </c>
      <c r="D35" s="60">
        <v>2</v>
      </c>
      <c r="E35" s="60" t="s">
        <v>335</v>
      </c>
      <c r="F35" s="64" t="s">
        <v>24</v>
      </c>
      <c r="G35" s="62"/>
      <c r="H35" s="62"/>
      <c r="I35" s="62"/>
      <c r="J35" s="125">
        <f t="shared" si="2"/>
        <v>0</v>
      </c>
      <c r="K35" s="126">
        <f t="shared" si="3"/>
        <v>0</v>
      </c>
    </row>
    <row r="36" spans="1:11" ht="12.75" x14ac:dyDescent="0.2">
      <c r="A36" s="54">
        <v>2</v>
      </c>
      <c r="B36" s="55">
        <v>1</v>
      </c>
      <c r="C36" s="55">
        <v>1</v>
      </c>
      <c r="D36" s="55">
        <v>3</v>
      </c>
      <c r="E36" s="55"/>
      <c r="F36" s="56" t="s">
        <v>94</v>
      </c>
      <c r="G36" s="57">
        <f>G37</f>
        <v>0</v>
      </c>
      <c r="H36" s="57">
        <f>H37</f>
        <v>0</v>
      </c>
      <c r="I36" s="57">
        <f>I37</f>
        <v>0</v>
      </c>
      <c r="J36" s="57">
        <f>J37</f>
        <v>0</v>
      </c>
      <c r="K36" s="58">
        <f>K37</f>
        <v>0</v>
      </c>
    </row>
    <row r="37" spans="1:11" ht="12.75" x14ac:dyDescent="0.2">
      <c r="A37" s="59">
        <v>2</v>
      </c>
      <c r="B37" s="60">
        <v>1</v>
      </c>
      <c r="C37" s="60">
        <v>1</v>
      </c>
      <c r="D37" s="60">
        <v>3</v>
      </c>
      <c r="E37" s="60" t="s">
        <v>317</v>
      </c>
      <c r="F37" s="64" t="s">
        <v>94</v>
      </c>
      <c r="G37" s="62"/>
      <c r="H37" s="62"/>
      <c r="I37" s="62"/>
      <c r="J37" s="125">
        <f>SUBTOTAL(9,G37:I37)</f>
        <v>0</v>
      </c>
      <c r="K37" s="126">
        <f>IFERROR(J37/$J$18*100,"0.00")</f>
        <v>0</v>
      </c>
    </row>
    <row r="38" spans="1:11" ht="12.75" x14ac:dyDescent="0.2">
      <c r="A38" s="54">
        <v>2</v>
      </c>
      <c r="B38" s="55">
        <v>1</v>
      </c>
      <c r="C38" s="55">
        <v>1</v>
      </c>
      <c r="D38" s="55">
        <v>4</v>
      </c>
      <c r="E38" s="55"/>
      <c r="F38" s="56" t="s">
        <v>336</v>
      </c>
      <c r="G38" s="57">
        <f>G39</f>
        <v>0</v>
      </c>
      <c r="H38" s="57">
        <f>H39</f>
        <v>4319861.3600000003</v>
      </c>
      <c r="I38" s="57">
        <f>I39</f>
        <v>38069099.060000002</v>
      </c>
      <c r="J38" s="57">
        <f>J39</f>
        <v>42388960.420000002</v>
      </c>
      <c r="K38" s="58">
        <f>K39</f>
        <v>5.5162773544239556</v>
      </c>
    </row>
    <row r="39" spans="1:11" ht="12.75" x14ac:dyDescent="0.2">
      <c r="A39" s="59">
        <v>2</v>
      </c>
      <c r="B39" s="60">
        <v>1</v>
      </c>
      <c r="C39" s="60">
        <v>1</v>
      </c>
      <c r="D39" s="60">
        <v>4</v>
      </c>
      <c r="E39" s="60" t="s">
        <v>317</v>
      </c>
      <c r="F39" s="64" t="s">
        <v>336</v>
      </c>
      <c r="G39" s="62"/>
      <c r="H39" s="62">
        <v>4319861.3600000003</v>
      </c>
      <c r="I39" s="62">
        <v>38069099.060000002</v>
      </c>
      <c r="J39" s="125">
        <f>SUBTOTAL(9,G39:I39)</f>
        <v>42388960.420000002</v>
      </c>
      <c r="K39" s="126">
        <f>IFERROR(J39/$J$18*100,"0.00")</f>
        <v>5.5162773544239556</v>
      </c>
    </row>
    <row r="40" spans="1:11" ht="12.75" x14ac:dyDescent="0.2">
      <c r="A40" s="54">
        <v>2</v>
      </c>
      <c r="B40" s="55">
        <v>1</v>
      </c>
      <c r="C40" s="55">
        <v>1</v>
      </c>
      <c r="D40" s="55">
        <v>5</v>
      </c>
      <c r="E40" s="55"/>
      <c r="F40" s="56" t="s">
        <v>337</v>
      </c>
      <c r="G40" s="57">
        <f>SUM(G41:G44)</f>
        <v>0</v>
      </c>
      <c r="H40" s="57">
        <f>SUM(H41:H44)</f>
        <v>0</v>
      </c>
      <c r="I40" s="57">
        <f>SUM(I41:I44)</f>
        <v>0</v>
      </c>
      <c r="J40" s="57">
        <f>SUM(J41:J44)</f>
        <v>0</v>
      </c>
      <c r="K40" s="58">
        <f>SUM(K41:K44)</f>
        <v>0</v>
      </c>
    </row>
    <row r="41" spans="1:11" ht="12.75" x14ac:dyDescent="0.2">
      <c r="A41" s="59">
        <v>2</v>
      </c>
      <c r="B41" s="60">
        <v>1</v>
      </c>
      <c r="C41" s="60">
        <v>1</v>
      </c>
      <c r="D41" s="60">
        <v>5</v>
      </c>
      <c r="E41" s="60" t="s">
        <v>317</v>
      </c>
      <c r="F41" s="65" t="s">
        <v>337</v>
      </c>
      <c r="G41" s="62"/>
      <c r="H41" s="62"/>
      <c r="I41" s="62"/>
      <c r="J41" s="125">
        <f>SUBTOTAL(9,G41:I41)</f>
        <v>0</v>
      </c>
      <c r="K41" s="126">
        <f>IFERROR(J41/$J$18*100,"0.00")</f>
        <v>0</v>
      </c>
    </row>
    <row r="42" spans="1:11" ht="12.75" x14ac:dyDescent="0.2">
      <c r="A42" s="59">
        <v>2</v>
      </c>
      <c r="B42" s="60">
        <v>1</v>
      </c>
      <c r="C42" s="60">
        <v>1</v>
      </c>
      <c r="D42" s="60">
        <v>5</v>
      </c>
      <c r="E42" s="60" t="s">
        <v>318</v>
      </c>
      <c r="F42" s="64" t="s">
        <v>95</v>
      </c>
      <c r="G42" s="62"/>
      <c r="H42" s="62"/>
      <c r="I42" s="62"/>
      <c r="J42" s="125">
        <f>SUBTOTAL(9,G42:I42)</f>
        <v>0</v>
      </c>
      <c r="K42" s="126">
        <f>IFERROR(J42/$J$18*100,"0.00")</f>
        <v>0</v>
      </c>
    </row>
    <row r="43" spans="1:11" ht="12.75" x14ac:dyDescent="0.2">
      <c r="A43" s="59">
        <v>2</v>
      </c>
      <c r="B43" s="60">
        <v>1</v>
      </c>
      <c r="C43" s="60">
        <v>1</v>
      </c>
      <c r="D43" s="60">
        <v>5</v>
      </c>
      <c r="E43" s="60" t="s">
        <v>319</v>
      </c>
      <c r="F43" s="64" t="s">
        <v>338</v>
      </c>
      <c r="G43" s="62"/>
      <c r="H43" s="62"/>
      <c r="I43" s="62"/>
      <c r="J43" s="125">
        <f>SUBTOTAL(9,G43:I43)</f>
        <v>0</v>
      </c>
      <c r="K43" s="126">
        <f>IFERROR(J43/$J$18*100,"0.00")</f>
        <v>0</v>
      </c>
    </row>
    <row r="44" spans="1:11" ht="12.75" x14ac:dyDescent="0.2">
      <c r="A44" s="59">
        <v>2</v>
      </c>
      <c r="B44" s="60">
        <v>1</v>
      </c>
      <c r="C44" s="60">
        <v>1</v>
      </c>
      <c r="D44" s="60">
        <v>5</v>
      </c>
      <c r="E44" s="60" t="s">
        <v>320</v>
      </c>
      <c r="F44" s="64" t="s">
        <v>314</v>
      </c>
      <c r="G44" s="62"/>
      <c r="H44" s="62"/>
      <c r="I44" s="62"/>
      <c r="J44" s="125">
        <f>SUBTOTAL(9,G44:I44)</f>
        <v>0</v>
      </c>
      <c r="K44" s="126">
        <f>IFERROR(J44/$J$18*100,"0.00")</f>
        <v>0</v>
      </c>
    </row>
    <row r="45" spans="1:11" ht="12.75" x14ac:dyDescent="0.2">
      <c r="A45" s="54">
        <v>2</v>
      </c>
      <c r="B45" s="55">
        <v>1</v>
      </c>
      <c r="C45" s="55">
        <v>1</v>
      </c>
      <c r="D45" s="55">
        <v>6</v>
      </c>
      <c r="E45" s="55"/>
      <c r="F45" s="56" t="s">
        <v>339</v>
      </c>
      <c r="G45" s="57">
        <f>G46</f>
        <v>0</v>
      </c>
      <c r="H45" s="57">
        <f>H46</f>
        <v>0</v>
      </c>
      <c r="I45" s="57">
        <f>I46</f>
        <v>0</v>
      </c>
      <c r="J45" s="57">
        <f>J46</f>
        <v>0</v>
      </c>
      <c r="K45" s="58">
        <f>K46</f>
        <v>0</v>
      </c>
    </row>
    <row r="46" spans="1:11" ht="12.75" x14ac:dyDescent="0.2">
      <c r="A46" s="59">
        <v>2</v>
      </c>
      <c r="B46" s="60">
        <v>1</v>
      </c>
      <c r="C46" s="60">
        <v>1</v>
      </c>
      <c r="D46" s="60">
        <v>6</v>
      </c>
      <c r="E46" s="60" t="s">
        <v>317</v>
      </c>
      <c r="F46" s="64" t="s">
        <v>339</v>
      </c>
      <c r="G46" s="62"/>
      <c r="H46" s="62"/>
      <c r="I46" s="62"/>
      <c r="J46" s="125">
        <f>SUBTOTAL(9,G46:I46)</f>
        <v>0</v>
      </c>
      <c r="K46" s="126">
        <f>IFERROR(J46/$J$18*100,"0.00")</f>
        <v>0</v>
      </c>
    </row>
    <row r="47" spans="1:11" ht="12.75" x14ac:dyDescent="0.2">
      <c r="A47" s="49">
        <v>2</v>
      </c>
      <c r="B47" s="50">
        <v>1</v>
      </c>
      <c r="C47" s="50">
        <v>2</v>
      </c>
      <c r="D47" s="50"/>
      <c r="E47" s="50"/>
      <c r="F47" s="51" t="s">
        <v>9</v>
      </c>
      <c r="G47" s="52">
        <f>+G48+G50+G61</f>
        <v>0</v>
      </c>
      <c r="H47" s="52">
        <f>+H48+H50+H61</f>
        <v>9022771.3200000003</v>
      </c>
      <c r="I47" s="52">
        <f>+I48+I50+I61</f>
        <v>0</v>
      </c>
      <c r="J47" s="52">
        <f>+J48+J50+J61</f>
        <v>9022771.3200000003</v>
      </c>
      <c r="K47" s="53">
        <f>+K48+K50+K61</f>
        <v>1.1741762150689219</v>
      </c>
    </row>
    <row r="48" spans="1:11" ht="12.75" x14ac:dyDescent="0.2">
      <c r="A48" s="54">
        <v>2</v>
      </c>
      <c r="B48" s="55">
        <v>1</v>
      </c>
      <c r="C48" s="55">
        <v>2</v>
      </c>
      <c r="D48" s="55">
        <v>1</v>
      </c>
      <c r="E48" s="55"/>
      <c r="F48" s="56" t="s">
        <v>96</v>
      </c>
      <c r="G48" s="57">
        <f>G49</f>
        <v>0</v>
      </c>
      <c r="H48" s="57">
        <f>H49</f>
        <v>0</v>
      </c>
      <c r="I48" s="57">
        <f>I49</f>
        <v>0</v>
      </c>
      <c r="J48" s="57">
        <f>J49</f>
        <v>0</v>
      </c>
      <c r="K48" s="58">
        <f>K49</f>
        <v>0</v>
      </c>
    </row>
    <row r="49" spans="1:11" ht="12.75" x14ac:dyDescent="0.2">
      <c r="A49" s="59">
        <v>2</v>
      </c>
      <c r="B49" s="60">
        <v>1</v>
      </c>
      <c r="C49" s="60">
        <v>2</v>
      </c>
      <c r="D49" s="60">
        <v>1</v>
      </c>
      <c r="E49" s="60" t="s">
        <v>317</v>
      </c>
      <c r="F49" s="64" t="s">
        <v>96</v>
      </c>
      <c r="G49" s="62"/>
      <c r="H49" s="62"/>
      <c r="I49" s="62"/>
      <c r="J49" s="125">
        <f>SUBTOTAL(9,G49:I49)</f>
        <v>0</v>
      </c>
      <c r="K49" s="126">
        <f>IFERROR(J49/$J$18*100,"0.00")</f>
        <v>0</v>
      </c>
    </row>
    <row r="50" spans="1:11" ht="12.75" x14ac:dyDescent="0.2">
      <c r="A50" s="54">
        <v>2</v>
      </c>
      <c r="B50" s="55">
        <v>1</v>
      </c>
      <c r="C50" s="55">
        <v>2</v>
      </c>
      <c r="D50" s="55">
        <v>2</v>
      </c>
      <c r="E50" s="55"/>
      <c r="F50" s="56" t="s">
        <v>97</v>
      </c>
      <c r="G50" s="57">
        <f>SUM(G51:G60)</f>
        <v>0</v>
      </c>
      <c r="H50" s="57">
        <f>SUM(H51:H60)</f>
        <v>9022771.3200000003</v>
      </c>
      <c r="I50" s="57">
        <f>SUM(I51:I60)</f>
        <v>0</v>
      </c>
      <c r="J50" s="57">
        <f>SUM(J51:J60)</f>
        <v>9022771.3200000003</v>
      </c>
      <c r="K50" s="58">
        <f>SUM(K51:K60)</f>
        <v>1.1741762150689219</v>
      </c>
    </row>
    <row r="51" spans="1:11" ht="12.75" x14ac:dyDescent="0.2">
      <c r="A51" s="59">
        <v>2</v>
      </c>
      <c r="B51" s="60">
        <v>1</v>
      </c>
      <c r="C51" s="60">
        <v>2</v>
      </c>
      <c r="D51" s="60">
        <v>2</v>
      </c>
      <c r="E51" s="60" t="s">
        <v>317</v>
      </c>
      <c r="F51" s="64" t="s">
        <v>98</v>
      </c>
      <c r="G51" s="62"/>
      <c r="H51" s="62"/>
      <c r="I51" s="62"/>
      <c r="J51" s="125">
        <f t="shared" ref="J51:J60" si="4">SUBTOTAL(9,G51:I51)</f>
        <v>0</v>
      </c>
      <c r="K51" s="126">
        <f t="shared" ref="K51:K60" si="5">IFERROR(J51/$J$18*100,"0.00")</f>
        <v>0</v>
      </c>
    </row>
    <row r="52" spans="1:11" ht="12.75" x14ac:dyDescent="0.2">
      <c r="A52" s="59">
        <v>2</v>
      </c>
      <c r="B52" s="60">
        <v>1</v>
      </c>
      <c r="C52" s="60">
        <v>2</v>
      </c>
      <c r="D52" s="60">
        <v>2</v>
      </c>
      <c r="E52" s="60" t="s">
        <v>318</v>
      </c>
      <c r="F52" s="64" t="s">
        <v>99</v>
      </c>
      <c r="G52" s="62"/>
      <c r="H52" s="62"/>
      <c r="I52" s="62"/>
      <c r="J52" s="125">
        <f t="shared" si="4"/>
        <v>0</v>
      </c>
      <c r="K52" s="126">
        <f t="shared" si="5"/>
        <v>0</v>
      </c>
    </row>
    <row r="53" spans="1:11" ht="12.75" x14ac:dyDescent="0.2">
      <c r="A53" s="59">
        <v>2</v>
      </c>
      <c r="B53" s="60">
        <v>1</v>
      </c>
      <c r="C53" s="60">
        <v>2</v>
      </c>
      <c r="D53" s="60">
        <v>2</v>
      </c>
      <c r="E53" s="60" t="s">
        <v>319</v>
      </c>
      <c r="F53" s="66" t="s">
        <v>100</v>
      </c>
      <c r="G53" s="62"/>
      <c r="H53" s="62"/>
      <c r="I53" s="62"/>
      <c r="J53" s="125">
        <f t="shared" si="4"/>
        <v>0</v>
      </c>
      <c r="K53" s="126">
        <f t="shared" si="5"/>
        <v>0</v>
      </c>
    </row>
    <row r="54" spans="1:11" ht="12.75" x14ac:dyDescent="0.2">
      <c r="A54" s="59">
        <v>2</v>
      </c>
      <c r="B54" s="60">
        <v>1</v>
      </c>
      <c r="C54" s="60">
        <v>2</v>
      </c>
      <c r="D54" s="60">
        <v>2</v>
      </c>
      <c r="E54" s="60" t="s">
        <v>320</v>
      </c>
      <c r="F54" s="64" t="s">
        <v>101</v>
      </c>
      <c r="G54" s="62"/>
      <c r="H54" s="62"/>
      <c r="I54" s="62"/>
      <c r="J54" s="125">
        <f t="shared" si="4"/>
        <v>0</v>
      </c>
      <c r="K54" s="126">
        <f t="shared" si="5"/>
        <v>0</v>
      </c>
    </row>
    <row r="55" spans="1:11" ht="12.75" x14ac:dyDescent="0.2">
      <c r="A55" s="59">
        <v>2</v>
      </c>
      <c r="B55" s="60">
        <v>1</v>
      </c>
      <c r="C55" s="60">
        <v>2</v>
      </c>
      <c r="D55" s="60">
        <v>2</v>
      </c>
      <c r="E55" s="60" t="s">
        <v>321</v>
      </c>
      <c r="F55" s="64" t="s">
        <v>102</v>
      </c>
      <c r="G55" s="62"/>
      <c r="H55" s="62"/>
      <c r="I55" s="62"/>
      <c r="J55" s="125">
        <f t="shared" si="4"/>
        <v>0</v>
      </c>
      <c r="K55" s="126">
        <f t="shared" si="5"/>
        <v>0</v>
      </c>
    </row>
    <row r="56" spans="1:11" ht="12.75" x14ac:dyDescent="0.2">
      <c r="A56" s="59">
        <v>2</v>
      </c>
      <c r="B56" s="60">
        <v>1</v>
      </c>
      <c r="C56" s="60">
        <v>2</v>
      </c>
      <c r="D56" s="60">
        <v>2</v>
      </c>
      <c r="E56" s="60" t="s">
        <v>333</v>
      </c>
      <c r="F56" s="64" t="s">
        <v>103</v>
      </c>
      <c r="G56" s="62"/>
      <c r="H56" s="62"/>
      <c r="I56" s="62"/>
      <c r="J56" s="125">
        <f t="shared" si="4"/>
        <v>0</v>
      </c>
      <c r="K56" s="126">
        <f t="shared" si="5"/>
        <v>0</v>
      </c>
    </row>
    <row r="57" spans="1:11" ht="12.75" x14ac:dyDescent="0.2">
      <c r="A57" s="59">
        <v>2</v>
      </c>
      <c r="B57" s="60">
        <v>1</v>
      </c>
      <c r="C57" s="60">
        <v>2</v>
      </c>
      <c r="D57" s="60">
        <v>2</v>
      </c>
      <c r="E57" s="60" t="s">
        <v>335</v>
      </c>
      <c r="F57" s="64" t="s">
        <v>104</v>
      </c>
      <c r="G57" s="62"/>
      <c r="H57" s="62"/>
      <c r="I57" s="62"/>
      <c r="J57" s="125">
        <f t="shared" si="4"/>
        <v>0</v>
      </c>
      <c r="K57" s="126">
        <f t="shared" si="5"/>
        <v>0</v>
      </c>
    </row>
    <row r="58" spans="1:11" ht="12.75" x14ac:dyDescent="0.2">
      <c r="A58" s="59">
        <v>2</v>
      </c>
      <c r="B58" s="60">
        <v>1</v>
      </c>
      <c r="C58" s="60">
        <v>2</v>
      </c>
      <c r="D58" s="60">
        <v>2</v>
      </c>
      <c r="E58" s="60" t="s">
        <v>340</v>
      </c>
      <c r="F58" s="64" t="s">
        <v>105</v>
      </c>
      <c r="G58" s="62"/>
      <c r="H58" s="62">
        <v>9022771.3200000003</v>
      </c>
      <c r="I58" s="62"/>
      <c r="J58" s="125">
        <f t="shared" si="4"/>
        <v>9022771.3200000003</v>
      </c>
      <c r="K58" s="126">
        <f t="shared" si="5"/>
        <v>1.1741762150689219</v>
      </c>
    </row>
    <row r="59" spans="1:11" ht="12.75" x14ac:dyDescent="0.2">
      <c r="A59" s="59">
        <v>2</v>
      </c>
      <c r="B59" s="60">
        <v>1</v>
      </c>
      <c r="C59" s="60">
        <v>2</v>
      </c>
      <c r="D59" s="60">
        <v>2</v>
      </c>
      <c r="E59" s="60" t="s">
        <v>341</v>
      </c>
      <c r="F59" s="64" t="s">
        <v>106</v>
      </c>
      <c r="G59" s="62"/>
      <c r="H59" s="62"/>
      <c r="I59" s="62"/>
      <c r="J59" s="125">
        <f t="shared" si="4"/>
        <v>0</v>
      </c>
      <c r="K59" s="126">
        <f t="shared" si="5"/>
        <v>0</v>
      </c>
    </row>
    <row r="60" spans="1:11" ht="12.75" x14ac:dyDescent="0.2">
      <c r="A60" s="59">
        <v>2</v>
      </c>
      <c r="B60" s="60">
        <v>1</v>
      </c>
      <c r="C60" s="60">
        <v>2</v>
      </c>
      <c r="D60" s="60">
        <v>2</v>
      </c>
      <c r="E60" s="60" t="s">
        <v>342</v>
      </c>
      <c r="F60" s="66" t="s">
        <v>107</v>
      </c>
      <c r="G60" s="62"/>
      <c r="H60" s="62"/>
      <c r="I60" s="62"/>
      <c r="J60" s="125">
        <f t="shared" si="4"/>
        <v>0</v>
      </c>
      <c r="K60" s="126">
        <f t="shared" si="5"/>
        <v>0</v>
      </c>
    </row>
    <row r="61" spans="1:11" ht="12.75" x14ac:dyDescent="0.2">
      <c r="A61" s="54">
        <v>2</v>
      </c>
      <c r="B61" s="55">
        <v>1</v>
      </c>
      <c r="C61" s="55">
        <v>2</v>
      </c>
      <c r="D61" s="55">
        <v>3</v>
      </c>
      <c r="E61" s="55"/>
      <c r="F61" s="56" t="s">
        <v>23</v>
      </c>
      <c r="G61" s="57">
        <f>G62</f>
        <v>0</v>
      </c>
      <c r="H61" s="57">
        <f>H62</f>
        <v>0</v>
      </c>
      <c r="I61" s="57">
        <f>I62</f>
        <v>0</v>
      </c>
      <c r="J61" s="57">
        <f>J62</f>
        <v>0</v>
      </c>
      <c r="K61" s="58">
        <f>K62</f>
        <v>0</v>
      </c>
    </row>
    <row r="62" spans="1:11" ht="12.75" x14ac:dyDescent="0.2">
      <c r="A62" s="59">
        <v>2</v>
      </c>
      <c r="B62" s="60">
        <v>1</v>
      </c>
      <c r="C62" s="60">
        <v>2</v>
      </c>
      <c r="D62" s="60">
        <v>3</v>
      </c>
      <c r="E62" s="60" t="s">
        <v>317</v>
      </c>
      <c r="F62" s="64" t="s">
        <v>23</v>
      </c>
      <c r="G62" s="62"/>
      <c r="H62" s="62"/>
      <c r="I62" s="62"/>
      <c r="J62" s="125">
        <f>SUBTOTAL(9,G62:I62)</f>
        <v>0</v>
      </c>
      <c r="K62" s="126">
        <f>IFERROR(J62/$J$18*100,"0.00")</f>
        <v>0</v>
      </c>
    </row>
    <row r="63" spans="1:11" ht="12.75" x14ac:dyDescent="0.2">
      <c r="A63" s="49">
        <v>2</v>
      </c>
      <c r="B63" s="50">
        <v>1</v>
      </c>
      <c r="C63" s="50">
        <v>3</v>
      </c>
      <c r="D63" s="50"/>
      <c r="E63" s="50"/>
      <c r="F63" s="51" t="s">
        <v>25</v>
      </c>
      <c r="G63" s="52">
        <f>G64+G67</f>
        <v>0</v>
      </c>
      <c r="H63" s="52">
        <f>H64+H67</f>
        <v>0</v>
      </c>
      <c r="I63" s="52">
        <f>I64+I67</f>
        <v>0</v>
      </c>
      <c r="J63" s="52">
        <f>J64+J67</f>
        <v>0</v>
      </c>
      <c r="K63" s="53">
        <f>K64+K67</f>
        <v>0</v>
      </c>
    </row>
    <row r="64" spans="1:11" ht="12.75" x14ac:dyDescent="0.2">
      <c r="A64" s="54">
        <v>2</v>
      </c>
      <c r="B64" s="55">
        <v>1</v>
      </c>
      <c r="C64" s="55">
        <v>3</v>
      </c>
      <c r="D64" s="55">
        <v>1</v>
      </c>
      <c r="E64" s="55"/>
      <c r="F64" s="67" t="s">
        <v>108</v>
      </c>
      <c r="G64" s="57">
        <f>SUM(G65:G66)</f>
        <v>0</v>
      </c>
      <c r="H64" s="57">
        <f>SUM(H65:H66)</f>
        <v>0</v>
      </c>
      <c r="I64" s="57">
        <f>SUM(I65:I66)</f>
        <v>0</v>
      </c>
      <c r="J64" s="57">
        <f>SUM(J65:J66)</f>
        <v>0</v>
      </c>
      <c r="K64" s="58">
        <f>SUM(K65:K66)</f>
        <v>0</v>
      </c>
    </row>
    <row r="65" spans="1:11" ht="12.75" x14ac:dyDescent="0.2">
      <c r="A65" s="89">
        <v>2</v>
      </c>
      <c r="B65" s="85">
        <v>1</v>
      </c>
      <c r="C65" s="85">
        <v>3</v>
      </c>
      <c r="D65" s="85">
        <v>1</v>
      </c>
      <c r="E65" s="85" t="s">
        <v>317</v>
      </c>
      <c r="F65" s="90" t="s">
        <v>109</v>
      </c>
      <c r="G65" s="88"/>
      <c r="H65" s="88"/>
      <c r="I65" s="88"/>
      <c r="J65" s="127">
        <f>SUBTOTAL(9,G65:I65)</f>
        <v>0</v>
      </c>
      <c r="K65" s="128">
        <f>IFERROR(J65/$J$18*100,"0.00")</f>
        <v>0</v>
      </c>
    </row>
    <row r="66" spans="1:11" ht="12.75" x14ac:dyDescent="0.2">
      <c r="A66" s="68">
        <v>2</v>
      </c>
      <c r="B66" s="60">
        <v>1</v>
      </c>
      <c r="C66" s="60">
        <v>3</v>
      </c>
      <c r="D66" s="60">
        <v>1</v>
      </c>
      <c r="E66" s="60" t="s">
        <v>318</v>
      </c>
      <c r="F66" s="69" t="s">
        <v>110</v>
      </c>
      <c r="G66" s="62"/>
      <c r="H66" s="62"/>
      <c r="I66" s="62"/>
      <c r="J66" s="125">
        <f>SUBTOTAL(9,G66:I66)</f>
        <v>0</v>
      </c>
      <c r="K66" s="126">
        <f>IFERROR(J66/$J$18*100,"0.00")</f>
        <v>0</v>
      </c>
    </row>
    <row r="67" spans="1:11" ht="12.75" x14ac:dyDescent="0.2">
      <c r="A67" s="54">
        <v>2</v>
      </c>
      <c r="B67" s="55">
        <v>1</v>
      </c>
      <c r="C67" s="55">
        <v>3</v>
      </c>
      <c r="D67" s="55">
        <v>2</v>
      </c>
      <c r="E67" s="55"/>
      <c r="F67" s="67" t="s">
        <v>111</v>
      </c>
      <c r="G67" s="57">
        <f>SUM(G68:G69)</f>
        <v>0</v>
      </c>
      <c r="H67" s="57">
        <f>SUM(H68:H69)</f>
        <v>0</v>
      </c>
      <c r="I67" s="57">
        <f>SUM(I68:I69)</f>
        <v>0</v>
      </c>
      <c r="J67" s="57">
        <f>SUM(J68:J69)</f>
        <v>0</v>
      </c>
      <c r="K67" s="58">
        <f>SUM(K68:K69)</f>
        <v>0</v>
      </c>
    </row>
    <row r="68" spans="1:11" ht="12.75" x14ac:dyDescent="0.2">
      <c r="A68" s="68">
        <v>2</v>
      </c>
      <c r="B68" s="60">
        <v>1</v>
      </c>
      <c r="C68" s="60">
        <v>3</v>
      </c>
      <c r="D68" s="60">
        <v>2</v>
      </c>
      <c r="E68" s="60" t="s">
        <v>317</v>
      </c>
      <c r="F68" s="69" t="s">
        <v>112</v>
      </c>
      <c r="G68" s="62"/>
      <c r="H68" s="62"/>
      <c r="I68" s="62"/>
      <c r="J68" s="125">
        <f>SUBTOTAL(9,G68:I68)</f>
        <v>0</v>
      </c>
      <c r="K68" s="126">
        <f>IFERROR(J68/$J$18*100,"0.00")</f>
        <v>0</v>
      </c>
    </row>
    <row r="69" spans="1:11" ht="12.75" x14ac:dyDescent="0.2">
      <c r="A69" s="68">
        <v>2</v>
      </c>
      <c r="B69" s="60">
        <v>1</v>
      </c>
      <c r="C69" s="60">
        <v>3</v>
      </c>
      <c r="D69" s="60">
        <v>2</v>
      </c>
      <c r="E69" s="60" t="s">
        <v>318</v>
      </c>
      <c r="F69" s="69" t="s">
        <v>113</v>
      </c>
      <c r="G69" s="62"/>
      <c r="H69" s="62"/>
      <c r="I69" s="62"/>
      <c r="J69" s="125">
        <f>SUBTOTAL(9,G69:I69)</f>
        <v>0</v>
      </c>
      <c r="K69" s="126">
        <f>IFERROR(J69/$J$18*100,"0.00")</f>
        <v>0</v>
      </c>
    </row>
    <row r="70" spans="1:11" ht="12.75" x14ac:dyDescent="0.2">
      <c r="A70" s="49">
        <v>2</v>
      </c>
      <c r="B70" s="50">
        <v>1</v>
      </c>
      <c r="C70" s="50">
        <v>4</v>
      </c>
      <c r="D70" s="50"/>
      <c r="E70" s="50"/>
      <c r="F70" s="51" t="s">
        <v>26</v>
      </c>
      <c r="G70" s="52">
        <f>G71+G73</f>
        <v>0</v>
      </c>
      <c r="H70" s="52">
        <f>H71+H73</f>
        <v>0</v>
      </c>
      <c r="I70" s="52">
        <f>I71+I73</f>
        <v>0</v>
      </c>
      <c r="J70" s="52">
        <f>J71+J73</f>
        <v>0</v>
      </c>
      <c r="K70" s="53">
        <f>K71+K73</f>
        <v>0</v>
      </c>
    </row>
    <row r="71" spans="1:11" ht="12.75" x14ac:dyDescent="0.2">
      <c r="A71" s="54">
        <v>2</v>
      </c>
      <c r="B71" s="55">
        <v>1</v>
      </c>
      <c r="C71" s="55">
        <v>4</v>
      </c>
      <c r="D71" s="55">
        <v>1</v>
      </c>
      <c r="E71" s="55"/>
      <c r="F71" s="67" t="s">
        <v>27</v>
      </c>
      <c r="G71" s="57">
        <f>G72</f>
        <v>0</v>
      </c>
      <c r="H71" s="57">
        <f>H72</f>
        <v>0</v>
      </c>
      <c r="I71" s="57">
        <f>I72</f>
        <v>0</v>
      </c>
      <c r="J71" s="57">
        <f>J72</f>
        <v>0</v>
      </c>
      <c r="K71" s="58">
        <f>K72</f>
        <v>0</v>
      </c>
    </row>
    <row r="72" spans="1:11" ht="12.75" x14ac:dyDescent="0.2">
      <c r="A72" s="59">
        <v>2</v>
      </c>
      <c r="B72" s="60">
        <v>1</v>
      </c>
      <c r="C72" s="60">
        <v>4</v>
      </c>
      <c r="D72" s="60">
        <v>1</v>
      </c>
      <c r="E72" s="60" t="s">
        <v>317</v>
      </c>
      <c r="F72" s="64" t="s">
        <v>27</v>
      </c>
      <c r="G72" s="62"/>
      <c r="H72" s="62"/>
      <c r="I72" s="62"/>
      <c r="J72" s="125">
        <f>SUBTOTAL(9,G72:I72)</f>
        <v>0</v>
      </c>
      <c r="K72" s="126">
        <f>IFERROR(J72/$J$18*100,"0.00")</f>
        <v>0</v>
      </c>
    </row>
    <row r="73" spans="1:11" ht="12.75" x14ac:dyDescent="0.2">
      <c r="A73" s="54">
        <v>2</v>
      </c>
      <c r="B73" s="55">
        <v>1</v>
      </c>
      <c r="C73" s="55">
        <v>4</v>
      </c>
      <c r="D73" s="55">
        <v>2</v>
      </c>
      <c r="E73" s="55"/>
      <c r="F73" s="67" t="s">
        <v>114</v>
      </c>
      <c r="G73" s="57">
        <f>SUM(G74:G77)</f>
        <v>0</v>
      </c>
      <c r="H73" s="57">
        <f>SUM(H74:H77)</f>
        <v>0</v>
      </c>
      <c r="I73" s="57">
        <f>SUM(I74:I77)</f>
        <v>0</v>
      </c>
      <c r="J73" s="57">
        <f>SUM(J74:J77)</f>
        <v>0</v>
      </c>
      <c r="K73" s="58">
        <f>SUM(K74:K77)</f>
        <v>0</v>
      </c>
    </row>
    <row r="74" spans="1:11" ht="12.75" x14ac:dyDescent="0.2">
      <c r="A74" s="59">
        <v>2</v>
      </c>
      <c r="B74" s="60">
        <v>1</v>
      </c>
      <c r="C74" s="60">
        <v>4</v>
      </c>
      <c r="D74" s="60">
        <v>2</v>
      </c>
      <c r="E74" s="60" t="s">
        <v>317</v>
      </c>
      <c r="F74" s="64" t="s">
        <v>115</v>
      </c>
      <c r="G74" s="62"/>
      <c r="H74" s="62"/>
      <c r="I74" s="62"/>
      <c r="J74" s="125">
        <f>SUBTOTAL(9,G74:I74)</f>
        <v>0</v>
      </c>
      <c r="K74" s="126">
        <f>IFERROR(J74/$J$18*100,"0.00")</f>
        <v>0</v>
      </c>
    </row>
    <row r="75" spans="1:11" ht="12.75" x14ac:dyDescent="0.2">
      <c r="A75" s="59">
        <v>2</v>
      </c>
      <c r="B75" s="60">
        <v>1</v>
      </c>
      <c r="C75" s="60">
        <v>4</v>
      </c>
      <c r="D75" s="60">
        <v>2</v>
      </c>
      <c r="E75" s="60" t="s">
        <v>318</v>
      </c>
      <c r="F75" s="64" t="s">
        <v>116</v>
      </c>
      <c r="G75" s="62"/>
      <c r="H75" s="62"/>
      <c r="I75" s="62"/>
      <c r="J75" s="125">
        <f>SUBTOTAL(9,G75:I75)</f>
        <v>0</v>
      </c>
      <c r="K75" s="126">
        <f>IFERROR(J75/$J$18*100,"0.00")</f>
        <v>0</v>
      </c>
    </row>
    <row r="76" spans="1:11" ht="12.75" x14ac:dyDescent="0.2">
      <c r="A76" s="59">
        <v>2</v>
      </c>
      <c r="B76" s="60">
        <v>1</v>
      </c>
      <c r="C76" s="60">
        <v>4</v>
      </c>
      <c r="D76" s="60">
        <v>2</v>
      </c>
      <c r="E76" s="60" t="s">
        <v>319</v>
      </c>
      <c r="F76" s="64" t="s">
        <v>117</v>
      </c>
      <c r="G76" s="62"/>
      <c r="H76" s="62"/>
      <c r="I76" s="62"/>
      <c r="J76" s="125">
        <f>SUBTOTAL(9,G76:I76)</f>
        <v>0</v>
      </c>
      <c r="K76" s="126">
        <f>IFERROR(J76/$J$18*100,"0.00")</f>
        <v>0</v>
      </c>
    </row>
    <row r="77" spans="1:11" ht="12.75" x14ac:dyDescent="0.2">
      <c r="A77" s="59">
        <v>2</v>
      </c>
      <c r="B77" s="60">
        <v>1</v>
      </c>
      <c r="C77" s="60">
        <v>4</v>
      </c>
      <c r="D77" s="60">
        <v>2</v>
      </c>
      <c r="E77" s="60" t="s">
        <v>320</v>
      </c>
      <c r="F77" s="64" t="s">
        <v>343</v>
      </c>
      <c r="G77" s="62"/>
      <c r="H77" s="62"/>
      <c r="I77" s="62"/>
      <c r="J77" s="125">
        <f>SUBTOTAL(9,G77:I77)</f>
        <v>0</v>
      </c>
      <c r="K77" s="126">
        <f>IFERROR(J77/$J$18*100,"0.00")</f>
        <v>0</v>
      </c>
    </row>
    <row r="78" spans="1:11" ht="12.75" x14ac:dyDescent="0.2">
      <c r="A78" s="49">
        <v>2</v>
      </c>
      <c r="B78" s="50">
        <v>1</v>
      </c>
      <c r="C78" s="50">
        <v>5</v>
      </c>
      <c r="D78" s="50"/>
      <c r="E78" s="50"/>
      <c r="F78" s="51" t="s">
        <v>344</v>
      </c>
      <c r="G78" s="52">
        <f>G79+G81+G83+G85</f>
        <v>0</v>
      </c>
      <c r="H78" s="52">
        <f>H79+H81+H83+H85</f>
        <v>0</v>
      </c>
      <c r="I78" s="52">
        <f>I79+I81+I83+I85</f>
        <v>0</v>
      </c>
      <c r="J78" s="52">
        <f>J79+J81+J83+J85</f>
        <v>0</v>
      </c>
      <c r="K78" s="53">
        <f>K79+K81+K83+K85</f>
        <v>0</v>
      </c>
    </row>
    <row r="79" spans="1:11" ht="12.75" x14ac:dyDescent="0.2">
      <c r="A79" s="54">
        <v>2</v>
      </c>
      <c r="B79" s="55">
        <v>1</v>
      </c>
      <c r="C79" s="55">
        <v>5</v>
      </c>
      <c r="D79" s="55">
        <v>1</v>
      </c>
      <c r="E79" s="55"/>
      <c r="F79" s="56" t="s">
        <v>118</v>
      </c>
      <c r="G79" s="57">
        <f>G80</f>
        <v>0</v>
      </c>
      <c r="H79" s="57">
        <f>H80</f>
        <v>0</v>
      </c>
      <c r="I79" s="57">
        <f>I80</f>
        <v>0</v>
      </c>
      <c r="J79" s="57">
        <f>J80</f>
        <v>0</v>
      </c>
      <c r="K79" s="58">
        <f>K80</f>
        <v>0</v>
      </c>
    </row>
    <row r="80" spans="1:11" ht="12.75" x14ac:dyDescent="0.2">
      <c r="A80" s="59">
        <v>2</v>
      </c>
      <c r="B80" s="60">
        <v>1</v>
      </c>
      <c r="C80" s="60">
        <v>5</v>
      </c>
      <c r="D80" s="60">
        <v>1</v>
      </c>
      <c r="E80" s="60" t="s">
        <v>317</v>
      </c>
      <c r="F80" s="64" t="s">
        <v>118</v>
      </c>
      <c r="G80" s="62"/>
      <c r="H80" s="62"/>
      <c r="I80" s="62"/>
      <c r="J80" s="125">
        <f>SUBTOTAL(9,G80:I80)</f>
        <v>0</v>
      </c>
      <c r="K80" s="126">
        <f>IFERROR(J80/$J$18*100,"0.00")</f>
        <v>0</v>
      </c>
    </row>
    <row r="81" spans="1:11" ht="12.75" x14ac:dyDescent="0.2">
      <c r="A81" s="54">
        <v>2</v>
      </c>
      <c r="B81" s="55">
        <v>1</v>
      </c>
      <c r="C81" s="55">
        <v>5</v>
      </c>
      <c r="D81" s="55">
        <v>2</v>
      </c>
      <c r="E81" s="55"/>
      <c r="F81" s="67" t="s">
        <v>119</v>
      </c>
      <c r="G81" s="57">
        <f>G82</f>
        <v>0</v>
      </c>
      <c r="H81" s="57">
        <f>H82</f>
        <v>0</v>
      </c>
      <c r="I81" s="57">
        <f>I82</f>
        <v>0</v>
      </c>
      <c r="J81" s="57">
        <f>J82</f>
        <v>0</v>
      </c>
      <c r="K81" s="58">
        <f>K82</f>
        <v>0</v>
      </c>
    </row>
    <row r="82" spans="1:11" ht="12.75" x14ac:dyDescent="0.2">
      <c r="A82" s="59">
        <v>2</v>
      </c>
      <c r="B82" s="60">
        <v>1</v>
      </c>
      <c r="C82" s="60">
        <v>5</v>
      </c>
      <c r="D82" s="60">
        <v>2</v>
      </c>
      <c r="E82" s="60" t="s">
        <v>317</v>
      </c>
      <c r="F82" s="64" t="s">
        <v>119</v>
      </c>
      <c r="G82" s="62"/>
      <c r="H82" s="62"/>
      <c r="I82" s="62"/>
      <c r="J82" s="125">
        <f>SUBTOTAL(9,G82:I82)</f>
        <v>0</v>
      </c>
      <c r="K82" s="126">
        <f>IFERROR(J82/$J$18*100,"0.00")</f>
        <v>0</v>
      </c>
    </row>
    <row r="83" spans="1:11" ht="12.75" x14ac:dyDescent="0.2">
      <c r="A83" s="54">
        <v>2</v>
      </c>
      <c r="B83" s="55">
        <v>1</v>
      </c>
      <c r="C83" s="55">
        <v>5</v>
      </c>
      <c r="D83" s="55">
        <v>3</v>
      </c>
      <c r="E83" s="55"/>
      <c r="F83" s="67" t="s">
        <v>120</v>
      </c>
      <c r="G83" s="57">
        <f>G84</f>
        <v>0</v>
      </c>
      <c r="H83" s="57">
        <f>H84</f>
        <v>0</v>
      </c>
      <c r="I83" s="57">
        <f>I84</f>
        <v>0</v>
      </c>
      <c r="J83" s="57">
        <f>J84</f>
        <v>0</v>
      </c>
      <c r="K83" s="58">
        <f>K84</f>
        <v>0</v>
      </c>
    </row>
    <row r="84" spans="1:11" ht="12.75" x14ac:dyDescent="0.2">
      <c r="A84" s="59">
        <v>2</v>
      </c>
      <c r="B84" s="60">
        <v>1</v>
      </c>
      <c r="C84" s="60">
        <v>5</v>
      </c>
      <c r="D84" s="60">
        <v>3</v>
      </c>
      <c r="E84" s="60" t="s">
        <v>317</v>
      </c>
      <c r="F84" s="64" t="s">
        <v>120</v>
      </c>
      <c r="G84" s="62"/>
      <c r="H84" s="62"/>
      <c r="I84" s="62"/>
      <c r="J84" s="125">
        <f>SUBTOTAL(9,G84:I84)</f>
        <v>0</v>
      </c>
      <c r="K84" s="126">
        <f>IFERROR(J84/$J$18*100,"0.00")</f>
        <v>0</v>
      </c>
    </row>
    <row r="85" spans="1:11" ht="12.75" x14ac:dyDescent="0.2">
      <c r="A85" s="54">
        <v>2</v>
      </c>
      <c r="B85" s="55">
        <v>1</v>
      </c>
      <c r="C85" s="55">
        <v>5</v>
      </c>
      <c r="D85" s="55">
        <v>4</v>
      </c>
      <c r="E85" s="55"/>
      <c r="F85" s="67" t="s">
        <v>121</v>
      </c>
      <c r="G85" s="57">
        <f>G86</f>
        <v>0</v>
      </c>
      <c r="H85" s="57">
        <f>H86</f>
        <v>0</v>
      </c>
      <c r="I85" s="57">
        <f>I86</f>
        <v>0</v>
      </c>
      <c r="J85" s="57">
        <f>J86</f>
        <v>0</v>
      </c>
      <c r="K85" s="58">
        <f>K86</f>
        <v>0</v>
      </c>
    </row>
    <row r="86" spans="1:11" ht="12.75" x14ac:dyDescent="0.2">
      <c r="A86" s="59">
        <v>2</v>
      </c>
      <c r="B86" s="60">
        <v>1</v>
      </c>
      <c r="C86" s="60">
        <v>5</v>
      </c>
      <c r="D86" s="60">
        <v>4</v>
      </c>
      <c r="E86" s="60" t="s">
        <v>317</v>
      </c>
      <c r="F86" s="64" t="s">
        <v>121</v>
      </c>
      <c r="G86" s="62"/>
      <c r="H86" s="62"/>
      <c r="I86" s="62"/>
      <c r="J86" s="125">
        <f>SUBTOTAL(9,G86:I86)</f>
        <v>0</v>
      </c>
      <c r="K86" s="126">
        <f>IFERROR(J86/$J$18*100,"0.00")</f>
        <v>0</v>
      </c>
    </row>
    <row r="87" spans="1:11" ht="12.75" x14ac:dyDescent="0.2">
      <c r="A87" s="43">
        <v>2</v>
      </c>
      <c r="B87" s="44">
        <v>2</v>
      </c>
      <c r="C87" s="45"/>
      <c r="D87" s="45"/>
      <c r="E87" s="45"/>
      <c r="F87" s="46" t="s">
        <v>345</v>
      </c>
      <c r="G87" s="47">
        <f>+G88+G106+G111+G116+G125+G146+G165+G183</f>
        <v>829705</v>
      </c>
      <c r="H87" s="47">
        <f>+H88+H106+H111+H116+H125+H146+H165+H183</f>
        <v>10454650</v>
      </c>
      <c r="I87" s="47">
        <f>+I88+I106+I111+I116+I125+I146+I165+I183</f>
        <v>0</v>
      </c>
      <c r="J87" s="47">
        <f>+J88+J106+J111+J116+J125+J146+J165+J183</f>
        <v>11284355</v>
      </c>
      <c r="K87" s="48">
        <f>+K88+K106+K111+K116+K125+K146+K165+K183</f>
        <v>1.4684868732098226</v>
      </c>
    </row>
    <row r="88" spans="1:11" ht="12.75" x14ac:dyDescent="0.2">
      <c r="A88" s="49">
        <v>2</v>
      </c>
      <c r="B88" s="50">
        <v>2</v>
      </c>
      <c r="C88" s="50">
        <v>1</v>
      </c>
      <c r="D88" s="50"/>
      <c r="E88" s="50"/>
      <c r="F88" s="51" t="s">
        <v>10</v>
      </c>
      <c r="G88" s="52">
        <f>+G89+G91+G93+G95+G97+G99+G102+G104</f>
        <v>0</v>
      </c>
      <c r="H88" s="52">
        <f>+H89+H91+H93+H95+H97+H99+H102+H104</f>
        <v>1208950</v>
      </c>
      <c r="I88" s="52">
        <f>+I89+I91+I93+I95+I97+I99+I102+I104</f>
        <v>0</v>
      </c>
      <c r="J88" s="52">
        <f>+J89+J91+J93+J95+J97+J99+J102+J104</f>
        <v>1208950</v>
      </c>
      <c r="K88" s="53">
        <f>+K89+K91+K93+K95+K97+K99+K102+K104</f>
        <v>0.15732642276559139</v>
      </c>
    </row>
    <row r="89" spans="1:11" ht="12.75" x14ac:dyDescent="0.2">
      <c r="A89" s="54">
        <v>2</v>
      </c>
      <c r="B89" s="55">
        <v>2</v>
      </c>
      <c r="C89" s="55">
        <v>1</v>
      </c>
      <c r="D89" s="55">
        <v>1</v>
      </c>
      <c r="E89" s="55"/>
      <c r="F89" s="56" t="s">
        <v>122</v>
      </c>
      <c r="G89" s="57">
        <f>G90</f>
        <v>0</v>
      </c>
      <c r="H89" s="57">
        <f>H90</f>
        <v>0</v>
      </c>
      <c r="I89" s="57">
        <f>I90</f>
        <v>0</v>
      </c>
      <c r="J89" s="57">
        <f>J90</f>
        <v>0</v>
      </c>
      <c r="K89" s="58">
        <f>K90</f>
        <v>0</v>
      </c>
    </row>
    <row r="90" spans="1:11" ht="12.75" x14ac:dyDescent="0.2">
      <c r="A90" s="68">
        <v>2</v>
      </c>
      <c r="B90" s="60">
        <v>2</v>
      </c>
      <c r="C90" s="60">
        <v>1</v>
      </c>
      <c r="D90" s="60">
        <v>1</v>
      </c>
      <c r="E90" s="60" t="s">
        <v>317</v>
      </c>
      <c r="F90" s="69" t="s">
        <v>122</v>
      </c>
      <c r="G90" s="62"/>
      <c r="H90" s="62"/>
      <c r="I90" s="62"/>
      <c r="J90" s="125">
        <f>SUBTOTAL(9,G90:I90)</f>
        <v>0</v>
      </c>
      <c r="K90" s="126">
        <f>IFERROR(J90/$J$18*100,"0.00")</f>
        <v>0</v>
      </c>
    </row>
    <row r="91" spans="1:11" ht="12.75" x14ac:dyDescent="0.2">
      <c r="A91" s="54">
        <v>2</v>
      </c>
      <c r="B91" s="55">
        <v>2</v>
      </c>
      <c r="C91" s="55">
        <v>1</v>
      </c>
      <c r="D91" s="55">
        <v>2</v>
      </c>
      <c r="E91" s="55"/>
      <c r="F91" s="56" t="s">
        <v>123</v>
      </c>
      <c r="G91" s="57">
        <f>G92</f>
        <v>0</v>
      </c>
      <c r="H91" s="57">
        <f>H92</f>
        <v>1200000</v>
      </c>
      <c r="I91" s="57">
        <f>I92</f>
        <v>0</v>
      </c>
      <c r="J91" s="57">
        <f>J92</f>
        <v>1200000</v>
      </c>
      <c r="K91" s="58">
        <f>K92</f>
        <v>0.15616171662906628</v>
      </c>
    </row>
    <row r="92" spans="1:11" ht="12.75" x14ac:dyDescent="0.2">
      <c r="A92" s="68">
        <v>2</v>
      </c>
      <c r="B92" s="60">
        <v>2</v>
      </c>
      <c r="C92" s="60">
        <v>1</v>
      </c>
      <c r="D92" s="60">
        <v>2</v>
      </c>
      <c r="E92" s="60" t="s">
        <v>317</v>
      </c>
      <c r="F92" s="69" t="s">
        <v>123</v>
      </c>
      <c r="G92" s="62"/>
      <c r="H92" s="62">
        <v>1200000</v>
      </c>
      <c r="I92" s="62"/>
      <c r="J92" s="125">
        <f>SUBTOTAL(9,G92:I92)</f>
        <v>1200000</v>
      </c>
      <c r="K92" s="126">
        <f>IFERROR(J92/$J$18*100,"0.00")</f>
        <v>0.15616171662906628</v>
      </c>
    </row>
    <row r="93" spans="1:11" ht="12.75" x14ac:dyDescent="0.2">
      <c r="A93" s="54">
        <v>2</v>
      </c>
      <c r="B93" s="55">
        <v>2</v>
      </c>
      <c r="C93" s="55">
        <v>1</v>
      </c>
      <c r="D93" s="55">
        <v>3</v>
      </c>
      <c r="E93" s="55"/>
      <c r="F93" s="56" t="s">
        <v>124</v>
      </c>
      <c r="G93" s="57">
        <f>G94</f>
        <v>0</v>
      </c>
      <c r="H93" s="57">
        <f>H94</f>
        <v>0</v>
      </c>
      <c r="I93" s="57">
        <f>I94</f>
        <v>0</v>
      </c>
      <c r="J93" s="57">
        <f>J94</f>
        <v>0</v>
      </c>
      <c r="K93" s="58">
        <f>K94</f>
        <v>0</v>
      </c>
    </row>
    <row r="94" spans="1:11" ht="12.75" x14ac:dyDescent="0.2">
      <c r="A94" s="59">
        <v>2</v>
      </c>
      <c r="B94" s="60">
        <v>2</v>
      </c>
      <c r="C94" s="60">
        <v>1</v>
      </c>
      <c r="D94" s="60">
        <v>3</v>
      </c>
      <c r="E94" s="60" t="s">
        <v>317</v>
      </c>
      <c r="F94" s="64" t="s">
        <v>124</v>
      </c>
      <c r="G94" s="62"/>
      <c r="H94" s="62"/>
      <c r="I94" s="62"/>
      <c r="J94" s="125">
        <f>SUBTOTAL(9,G94:I94)</f>
        <v>0</v>
      </c>
      <c r="K94" s="126">
        <f>IFERROR(J94/$J$18*100,"0.00")</f>
        <v>0</v>
      </c>
    </row>
    <row r="95" spans="1:11" ht="12.75" x14ac:dyDescent="0.2">
      <c r="A95" s="54">
        <v>2</v>
      </c>
      <c r="B95" s="55">
        <v>2</v>
      </c>
      <c r="C95" s="55">
        <v>1</v>
      </c>
      <c r="D95" s="55">
        <v>4</v>
      </c>
      <c r="E95" s="55"/>
      <c r="F95" s="56" t="s">
        <v>125</v>
      </c>
      <c r="G95" s="57">
        <f>G96</f>
        <v>0</v>
      </c>
      <c r="H95" s="57">
        <f>H96</f>
        <v>0</v>
      </c>
      <c r="I95" s="57">
        <f>I96</f>
        <v>0</v>
      </c>
      <c r="J95" s="57">
        <f>J96</f>
        <v>0</v>
      </c>
      <c r="K95" s="58">
        <f>K96</f>
        <v>0</v>
      </c>
    </row>
    <row r="96" spans="1:11" ht="12.75" x14ac:dyDescent="0.2">
      <c r="A96" s="68">
        <v>2</v>
      </c>
      <c r="B96" s="60">
        <v>2</v>
      </c>
      <c r="C96" s="60">
        <v>1</v>
      </c>
      <c r="D96" s="60">
        <v>4</v>
      </c>
      <c r="E96" s="60" t="s">
        <v>317</v>
      </c>
      <c r="F96" s="69" t="s">
        <v>125</v>
      </c>
      <c r="G96" s="62"/>
      <c r="H96" s="62"/>
      <c r="I96" s="62"/>
      <c r="J96" s="125">
        <f>SUBTOTAL(9,G96:I96)</f>
        <v>0</v>
      </c>
      <c r="K96" s="126">
        <f>IFERROR(J96/$J$18*100,"0.00")</f>
        <v>0</v>
      </c>
    </row>
    <row r="97" spans="1:11" ht="12.75" x14ac:dyDescent="0.2">
      <c r="A97" s="54">
        <v>2</v>
      </c>
      <c r="B97" s="55">
        <v>2</v>
      </c>
      <c r="C97" s="55">
        <v>1</v>
      </c>
      <c r="D97" s="55">
        <v>5</v>
      </c>
      <c r="E97" s="55"/>
      <c r="F97" s="56" t="s">
        <v>126</v>
      </c>
      <c r="G97" s="57">
        <f>G98</f>
        <v>0</v>
      </c>
      <c r="H97" s="57">
        <f>H98</f>
        <v>0</v>
      </c>
      <c r="I97" s="57">
        <f>I98</f>
        <v>0</v>
      </c>
      <c r="J97" s="57">
        <f>J98</f>
        <v>0</v>
      </c>
      <c r="K97" s="58">
        <f>K98</f>
        <v>0</v>
      </c>
    </row>
    <row r="98" spans="1:11" ht="12.75" x14ac:dyDescent="0.2">
      <c r="A98" s="68">
        <v>2</v>
      </c>
      <c r="B98" s="60">
        <v>2</v>
      </c>
      <c r="C98" s="60">
        <v>1</v>
      </c>
      <c r="D98" s="60">
        <v>5</v>
      </c>
      <c r="E98" s="60" t="s">
        <v>317</v>
      </c>
      <c r="F98" s="69" t="s">
        <v>126</v>
      </c>
      <c r="G98" s="62"/>
      <c r="H98" s="62"/>
      <c r="I98" s="62"/>
      <c r="J98" s="125">
        <f>SUBTOTAL(9,G98:I98)</f>
        <v>0</v>
      </c>
      <c r="K98" s="126">
        <f>IFERROR(J98/$J$18*100,"0.00")</f>
        <v>0</v>
      </c>
    </row>
    <row r="99" spans="1:11" ht="12.75" x14ac:dyDescent="0.2">
      <c r="A99" s="54">
        <v>2</v>
      </c>
      <c r="B99" s="55">
        <v>2</v>
      </c>
      <c r="C99" s="55">
        <v>1</v>
      </c>
      <c r="D99" s="55">
        <v>6</v>
      </c>
      <c r="E99" s="55"/>
      <c r="F99" s="56" t="s">
        <v>11</v>
      </c>
      <c r="G99" s="57">
        <f>G100+G101</f>
        <v>0</v>
      </c>
      <c r="H99" s="57">
        <f>H100+H101</f>
        <v>0</v>
      </c>
      <c r="I99" s="57">
        <f>I100+I101</f>
        <v>0</v>
      </c>
      <c r="J99" s="57">
        <f>J100+J101</f>
        <v>0</v>
      </c>
      <c r="K99" s="58">
        <f>K100+K101</f>
        <v>0</v>
      </c>
    </row>
    <row r="100" spans="1:11" ht="12.75" x14ac:dyDescent="0.2">
      <c r="A100" s="68">
        <v>2</v>
      </c>
      <c r="B100" s="60">
        <v>2</v>
      </c>
      <c r="C100" s="60">
        <v>1</v>
      </c>
      <c r="D100" s="60">
        <v>6</v>
      </c>
      <c r="E100" s="60" t="s">
        <v>317</v>
      </c>
      <c r="F100" s="69" t="s">
        <v>127</v>
      </c>
      <c r="G100" s="70"/>
      <c r="H100" s="70"/>
      <c r="I100" s="70"/>
      <c r="J100" s="125">
        <f>SUBTOTAL(9,G100:I100)</f>
        <v>0</v>
      </c>
      <c r="K100" s="126">
        <f>IFERROR(J100/$J$18*100,"0.00")</f>
        <v>0</v>
      </c>
    </row>
    <row r="101" spans="1:11" ht="12.75" x14ac:dyDescent="0.2">
      <c r="A101" s="68">
        <v>2</v>
      </c>
      <c r="B101" s="60">
        <v>2</v>
      </c>
      <c r="C101" s="60">
        <v>1</v>
      </c>
      <c r="D101" s="60">
        <v>6</v>
      </c>
      <c r="E101" s="60" t="s">
        <v>318</v>
      </c>
      <c r="F101" s="69" t="s">
        <v>128</v>
      </c>
      <c r="G101" s="70"/>
      <c r="H101" s="70"/>
      <c r="I101" s="70"/>
      <c r="J101" s="125">
        <f>SUBTOTAL(9,G101:I101)</f>
        <v>0</v>
      </c>
      <c r="K101" s="126">
        <f>IFERROR(J101/$J$18*100,"0.00")</f>
        <v>0</v>
      </c>
    </row>
    <row r="102" spans="1:11" ht="12.75" x14ac:dyDescent="0.2">
      <c r="A102" s="54">
        <v>2</v>
      </c>
      <c r="B102" s="55">
        <v>2</v>
      </c>
      <c r="C102" s="55">
        <v>1</v>
      </c>
      <c r="D102" s="55">
        <v>7</v>
      </c>
      <c r="E102" s="55"/>
      <c r="F102" s="56" t="s">
        <v>12</v>
      </c>
      <c r="G102" s="57">
        <f>G103</f>
        <v>0</v>
      </c>
      <c r="H102" s="57">
        <f>H103</f>
        <v>8950</v>
      </c>
      <c r="I102" s="57">
        <f>I103</f>
        <v>0</v>
      </c>
      <c r="J102" s="57">
        <f>J103</f>
        <v>8950</v>
      </c>
      <c r="K102" s="58">
        <f>K103</f>
        <v>1.1647061365251193E-3</v>
      </c>
    </row>
    <row r="103" spans="1:11" ht="12.75" x14ac:dyDescent="0.2">
      <c r="A103" s="68">
        <v>2</v>
      </c>
      <c r="B103" s="60">
        <v>2</v>
      </c>
      <c r="C103" s="60">
        <v>1</v>
      </c>
      <c r="D103" s="60">
        <v>7</v>
      </c>
      <c r="E103" s="60" t="s">
        <v>317</v>
      </c>
      <c r="F103" s="69" t="s">
        <v>12</v>
      </c>
      <c r="G103" s="62"/>
      <c r="H103" s="62">
        <v>8950</v>
      </c>
      <c r="I103" s="62"/>
      <c r="J103" s="125">
        <f>SUBTOTAL(9,G103:I103)</f>
        <v>8950</v>
      </c>
      <c r="K103" s="126">
        <f>IFERROR(J103/$J$18*100,"0.00")</f>
        <v>1.1647061365251193E-3</v>
      </c>
    </row>
    <row r="104" spans="1:11" ht="12.75" x14ac:dyDescent="0.2">
      <c r="A104" s="54">
        <v>2</v>
      </c>
      <c r="B104" s="55">
        <v>2</v>
      </c>
      <c r="C104" s="55">
        <v>1</v>
      </c>
      <c r="D104" s="55">
        <v>8</v>
      </c>
      <c r="E104" s="55"/>
      <c r="F104" s="56" t="s">
        <v>129</v>
      </c>
      <c r="G104" s="57">
        <f>G105</f>
        <v>0</v>
      </c>
      <c r="H104" s="57">
        <f>H105</f>
        <v>0</v>
      </c>
      <c r="I104" s="57">
        <f>I105</f>
        <v>0</v>
      </c>
      <c r="J104" s="57">
        <f>J105</f>
        <v>0</v>
      </c>
      <c r="K104" s="58">
        <f>K105</f>
        <v>0</v>
      </c>
    </row>
    <row r="105" spans="1:11" ht="12.75" x14ac:dyDescent="0.2">
      <c r="A105" s="59">
        <v>2</v>
      </c>
      <c r="B105" s="60">
        <v>2</v>
      </c>
      <c r="C105" s="60">
        <v>1</v>
      </c>
      <c r="D105" s="60">
        <v>8</v>
      </c>
      <c r="E105" s="60" t="s">
        <v>317</v>
      </c>
      <c r="F105" s="64" t="s">
        <v>129</v>
      </c>
      <c r="G105" s="62"/>
      <c r="H105" s="62"/>
      <c r="I105" s="62"/>
      <c r="J105" s="125">
        <f>SUBTOTAL(9,G105:I105)</f>
        <v>0</v>
      </c>
      <c r="K105" s="126">
        <f>IFERROR(J105/$J$18*100,"0.00")</f>
        <v>0</v>
      </c>
    </row>
    <row r="106" spans="1:11" ht="12.75" x14ac:dyDescent="0.2">
      <c r="A106" s="49">
        <v>2</v>
      </c>
      <c r="B106" s="50">
        <v>2</v>
      </c>
      <c r="C106" s="50">
        <v>2</v>
      </c>
      <c r="D106" s="50"/>
      <c r="E106" s="50"/>
      <c r="F106" s="51" t="s">
        <v>346</v>
      </c>
      <c r="G106" s="52">
        <f>+G107+G109</f>
        <v>79825</v>
      </c>
      <c r="H106" s="52">
        <f>+H107+H109</f>
        <v>0</v>
      </c>
      <c r="I106" s="52">
        <f>+I107+I109</f>
        <v>0</v>
      </c>
      <c r="J106" s="52">
        <f>+J107+J109</f>
        <v>79825</v>
      </c>
      <c r="K106" s="53">
        <f>+K107+K109</f>
        <v>1.0388007524929346E-2</v>
      </c>
    </row>
    <row r="107" spans="1:11" ht="12.75" x14ac:dyDescent="0.2">
      <c r="A107" s="54">
        <v>2</v>
      </c>
      <c r="B107" s="55">
        <v>2</v>
      </c>
      <c r="C107" s="55">
        <v>2</v>
      </c>
      <c r="D107" s="55">
        <v>1</v>
      </c>
      <c r="E107" s="55"/>
      <c r="F107" s="56" t="s">
        <v>130</v>
      </c>
      <c r="G107" s="57">
        <f>G108</f>
        <v>0</v>
      </c>
      <c r="H107" s="57">
        <f>H108</f>
        <v>0</v>
      </c>
      <c r="I107" s="57">
        <f>I108</f>
        <v>0</v>
      </c>
      <c r="J107" s="57">
        <f>J108</f>
        <v>0</v>
      </c>
      <c r="K107" s="58">
        <f>K108</f>
        <v>0</v>
      </c>
    </row>
    <row r="108" spans="1:11" ht="12.75" x14ac:dyDescent="0.2">
      <c r="A108" s="59">
        <v>2</v>
      </c>
      <c r="B108" s="60">
        <v>2</v>
      </c>
      <c r="C108" s="60">
        <v>2</v>
      </c>
      <c r="D108" s="60">
        <v>1</v>
      </c>
      <c r="E108" s="60" t="s">
        <v>317</v>
      </c>
      <c r="F108" s="64" t="s">
        <v>130</v>
      </c>
      <c r="G108" s="62"/>
      <c r="H108" s="62"/>
      <c r="I108" s="62"/>
      <c r="J108" s="125">
        <f>SUBTOTAL(9,G108:I108)</f>
        <v>0</v>
      </c>
      <c r="K108" s="126">
        <f>IFERROR(J108/$J$18*100,"0.00")</f>
        <v>0</v>
      </c>
    </row>
    <row r="109" spans="1:11" ht="12.75" x14ac:dyDescent="0.2">
      <c r="A109" s="54">
        <v>2</v>
      </c>
      <c r="B109" s="55">
        <v>2</v>
      </c>
      <c r="C109" s="55">
        <v>2</v>
      </c>
      <c r="D109" s="55">
        <v>2</v>
      </c>
      <c r="E109" s="55"/>
      <c r="F109" s="56" t="s">
        <v>131</v>
      </c>
      <c r="G109" s="57">
        <f>G110</f>
        <v>79825</v>
      </c>
      <c r="H109" s="57">
        <f>H110</f>
        <v>0</v>
      </c>
      <c r="I109" s="57">
        <f>I110</f>
        <v>0</v>
      </c>
      <c r="J109" s="57">
        <f>J110</f>
        <v>79825</v>
      </c>
      <c r="K109" s="58">
        <f>K110</f>
        <v>1.0388007524929346E-2</v>
      </c>
    </row>
    <row r="110" spans="1:11" ht="12.75" x14ac:dyDescent="0.2">
      <c r="A110" s="59">
        <v>2</v>
      </c>
      <c r="B110" s="60">
        <v>2</v>
      </c>
      <c r="C110" s="60">
        <v>2</v>
      </c>
      <c r="D110" s="60">
        <v>2</v>
      </c>
      <c r="E110" s="60" t="s">
        <v>317</v>
      </c>
      <c r="F110" s="64" t="s">
        <v>131</v>
      </c>
      <c r="G110" s="62">
        <v>79825</v>
      </c>
      <c r="H110" s="62"/>
      <c r="I110" s="62"/>
      <c r="J110" s="125">
        <f>SUBTOTAL(9,G110:I110)</f>
        <v>79825</v>
      </c>
      <c r="K110" s="126">
        <f>IFERROR(J110/$J$18*100,"0.00")</f>
        <v>1.0388007524929346E-2</v>
      </c>
    </row>
    <row r="111" spans="1:11" ht="12.75" x14ac:dyDescent="0.2">
      <c r="A111" s="49">
        <v>2</v>
      </c>
      <c r="B111" s="50">
        <v>2</v>
      </c>
      <c r="C111" s="50">
        <v>3</v>
      </c>
      <c r="D111" s="50"/>
      <c r="E111" s="50"/>
      <c r="F111" s="51" t="s">
        <v>13</v>
      </c>
      <c r="G111" s="52">
        <f>+G112+G114</f>
        <v>749880</v>
      </c>
      <c r="H111" s="52">
        <f>+H112+H114</f>
        <v>0</v>
      </c>
      <c r="I111" s="52">
        <f>+I112+I114</f>
        <v>0</v>
      </c>
      <c r="J111" s="52">
        <f>+J112+J114</f>
        <v>749880</v>
      </c>
      <c r="K111" s="53">
        <f>+K112+K114</f>
        <v>9.7585456721503525E-2</v>
      </c>
    </row>
    <row r="112" spans="1:11" ht="12.75" x14ac:dyDescent="0.2">
      <c r="A112" s="54">
        <v>2</v>
      </c>
      <c r="B112" s="55">
        <v>2</v>
      </c>
      <c r="C112" s="55">
        <v>3</v>
      </c>
      <c r="D112" s="55">
        <v>1</v>
      </c>
      <c r="E112" s="55"/>
      <c r="F112" s="56" t="s">
        <v>132</v>
      </c>
      <c r="G112" s="57">
        <f>G113</f>
        <v>749880</v>
      </c>
      <c r="H112" s="57">
        <f>H113</f>
        <v>0</v>
      </c>
      <c r="I112" s="57">
        <f>I113</f>
        <v>0</v>
      </c>
      <c r="J112" s="57">
        <f>J113</f>
        <v>749880</v>
      </c>
      <c r="K112" s="58">
        <f>K113</f>
        <v>9.7585456721503525E-2</v>
      </c>
    </row>
    <row r="113" spans="1:11" ht="12.75" x14ac:dyDescent="0.2">
      <c r="A113" s="59">
        <v>2</v>
      </c>
      <c r="B113" s="60">
        <v>2</v>
      </c>
      <c r="C113" s="60">
        <v>3</v>
      </c>
      <c r="D113" s="60">
        <v>1</v>
      </c>
      <c r="E113" s="60" t="s">
        <v>317</v>
      </c>
      <c r="F113" s="64" t="s">
        <v>132</v>
      </c>
      <c r="G113" s="62">
        <v>749880</v>
      </c>
      <c r="H113" s="62"/>
      <c r="I113" s="62"/>
      <c r="J113" s="125">
        <f>SUBTOTAL(9,G113:I113)</f>
        <v>749880</v>
      </c>
      <c r="K113" s="126">
        <f>IFERROR(J113/$J$18*100,"0.00")</f>
        <v>9.7585456721503525E-2</v>
      </c>
    </row>
    <row r="114" spans="1:11" ht="12.75" x14ac:dyDescent="0.2">
      <c r="A114" s="54">
        <v>2</v>
      </c>
      <c r="B114" s="55">
        <v>2</v>
      </c>
      <c r="C114" s="55">
        <v>3</v>
      </c>
      <c r="D114" s="55">
        <v>2</v>
      </c>
      <c r="E114" s="55"/>
      <c r="F114" s="56" t="s">
        <v>133</v>
      </c>
      <c r="G114" s="57">
        <f>G115</f>
        <v>0</v>
      </c>
      <c r="H114" s="57">
        <f>H115</f>
        <v>0</v>
      </c>
      <c r="I114" s="57">
        <f>I115</f>
        <v>0</v>
      </c>
      <c r="J114" s="57">
        <f>J115</f>
        <v>0</v>
      </c>
      <c r="K114" s="58">
        <f>K115</f>
        <v>0</v>
      </c>
    </row>
    <row r="115" spans="1:11" ht="12.75" x14ac:dyDescent="0.2">
      <c r="A115" s="68">
        <v>2</v>
      </c>
      <c r="B115" s="60">
        <v>2</v>
      </c>
      <c r="C115" s="60">
        <v>3</v>
      </c>
      <c r="D115" s="60">
        <v>2</v>
      </c>
      <c r="E115" s="60" t="s">
        <v>317</v>
      </c>
      <c r="F115" s="69" t="s">
        <v>133</v>
      </c>
      <c r="G115" s="62"/>
      <c r="H115" s="62"/>
      <c r="I115" s="62"/>
      <c r="J115" s="125">
        <f>SUBTOTAL(9,G115:I115)</f>
        <v>0</v>
      </c>
      <c r="K115" s="126">
        <f>IFERROR(J115/$J$18*100,"0.00")</f>
        <v>0</v>
      </c>
    </row>
    <row r="116" spans="1:11" ht="12.75" x14ac:dyDescent="0.2">
      <c r="A116" s="49">
        <v>2</v>
      </c>
      <c r="B116" s="50">
        <v>2</v>
      </c>
      <c r="C116" s="50">
        <v>4</v>
      </c>
      <c r="D116" s="50"/>
      <c r="E116" s="50"/>
      <c r="F116" s="51" t="s">
        <v>134</v>
      </c>
      <c r="G116" s="52">
        <f>+G117+G119+G121+G123</f>
        <v>0</v>
      </c>
      <c r="H116" s="52">
        <f>+H117+H119+H121+H123</f>
        <v>0</v>
      </c>
      <c r="I116" s="52">
        <f>+I117+I119+I121+I123</f>
        <v>0</v>
      </c>
      <c r="J116" s="52">
        <f>+J117+J119+J121+J123</f>
        <v>0</v>
      </c>
      <c r="K116" s="53">
        <f>+K117+K119+K121+K123</f>
        <v>0</v>
      </c>
    </row>
    <row r="117" spans="1:11" ht="12.75" x14ac:dyDescent="0.2">
      <c r="A117" s="54">
        <v>2</v>
      </c>
      <c r="B117" s="55">
        <v>2</v>
      </c>
      <c r="C117" s="55">
        <v>4</v>
      </c>
      <c r="D117" s="55">
        <v>1</v>
      </c>
      <c r="E117" s="55"/>
      <c r="F117" s="67" t="s">
        <v>14</v>
      </c>
      <c r="G117" s="57">
        <f>G118</f>
        <v>0</v>
      </c>
      <c r="H117" s="57">
        <f>H118</f>
        <v>0</v>
      </c>
      <c r="I117" s="57">
        <f>I118</f>
        <v>0</v>
      </c>
      <c r="J117" s="57">
        <f>J118</f>
        <v>0</v>
      </c>
      <c r="K117" s="58">
        <f>K118</f>
        <v>0</v>
      </c>
    </row>
    <row r="118" spans="1:11" ht="12.75" x14ac:dyDescent="0.2">
      <c r="A118" s="59">
        <v>2</v>
      </c>
      <c r="B118" s="60">
        <v>2</v>
      </c>
      <c r="C118" s="60">
        <v>4</v>
      </c>
      <c r="D118" s="60">
        <v>1</v>
      </c>
      <c r="E118" s="60" t="s">
        <v>317</v>
      </c>
      <c r="F118" s="64" t="s">
        <v>14</v>
      </c>
      <c r="G118" s="62"/>
      <c r="H118" s="62"/>
      <c r="I118" s="62"/>
      <c r="J118" s="125">
        <f>SUBTOTAL(9,G118:I118)</f>
        <v>0</v>
      </c>
      <c r="K118" s="126">
        <f>IFERROR(J118/$J$18*100,"0.00")</f>
        <v>0</v>
      </c>
    </row>
    <row r="119" spans="1:11" ht="12.75" x14ac:dyDescent="0.2">
      <c r="A119" s="54">
        <v>2</v>
      </c>
      <c r="B119" s="55">
        <v>2</v>
      </c>
      <c r="C119" s="55">
        <v>4</v>
      </c>
      <c r="D119" s="55">
        <v>2</v>
      </c>
      <c r="E119" s="55"/>
      <c r="F119" s="67" t="s">
        <v>15</v>
      </c>
      <c r="G119" s="57">
        <f>G120</f>
        <v>0</v>
      </c>
      <c r="H119" s="57">
        <f>H120</f>
        <v>0</v>
      </c>
      <c r="I119" s="57">
        <f>I120</f>
        <v>0</v>
      </c>
      <c r="J119" s="57">
        <f>J120</f>
        <v>0</v>
      </c>
      <c r="K119" s="58">
        <f>K120</f>
        <v>0</v>
      </c>
    </row>
    <row r="120" spans="1:11" ht="12.75" x14ac:dyDescent="0.2">
      <c r="A120" s="68">
        <v>2</v>
      </c>
      <c r="B120" s="60">
        <v>2</v>
      </c>
      <c r="C120" s="60">
        <v>4</v>
      </c>
      <c r="D120" s="60">
        <v>2</v>
      </c>
      <c r="E120" s="60" t="s">
        <v>317</v>
      </c>
      <c r="F120" s="69" t="s">
        <v>15</v>
      </c>
      <c r="G120" s="62"/>
      <c r="H120" s="62"/>
      <c r="I120" s="62"/>
      <c r="J120" s="125">
        <f>SUBTOTAL(9,G120:I120)</f>
        <v>0</v>
      </c>
      <c r="K120" s="126">
        <f>IFERROR(J120/$J$18*100,"0.00")</f>
        <v>0</v>
      </c>
    </row>
    <row r="121" spans="1:11" ht="12.75" x14ac:dyDescent="0.2">
      <c r="A121" s="54">
        <v>2</v>
      </c>
      <c r="B121" s="55">
        <v>2</v>
      </c>
      <c r="C121" s="55">
        <v>4</v>
      </c>
      <c r="D121" s="55">
        <v>3</v>
      </c>
      <c r="E121" s="55"/>
      <c r="F121" s="67" t="s">
        <v>28</v>
      </c>
      <c r="G121" s="57">
        <f>G122</f>
        <v>0</v>
      </c>
      <c r="H121" s="57">
        <f>H122</f>
        <v>0</v>
      </c>
      <c r="I121" s="57">
        <f>I122</f>
        <v>0</v>
      </c>
      <c r="J121" s="57">
        <f>J122</f>
        <v>0</v>
      </c>
      <c r="K121" s="58">
        <f>K122</f>
        <v>0</v>
      </c>
    </row>
    <row r="122" spans="1:11" ht="12.75" x14ac:dyDescent="0.2">
      <c r="A122" s="68">
        <v>2</v>
      </c>
      <c r="B122" s="60">
        <v>2</v>
      </c>
      <c r="C122" s="60">
        <v>4</v>
      </c>
      <c r="D122" s="60">
        <v>3</v>
      </c>
      <c r="E122" s="60" t="s">
        <v>317</v>
      </c>
      <c r="F122" s="69" t="s">
        <v>28</v>
      </c>
      <c r="G122" s="62"/>
      <c r="H122" s="62"/>
      <c r="I122" s="62"/>
      <c r="J122" s="125">
        <f>SUBTOTAL(9,G122:I122)</f>
        <v>0</v>
      </c>
      <c r="K122" s="126">
        <f>IFERROR(J122/$J$18*100,"0.00")</f>
        <v>0</v>
      </c>
    </row>
    <row r="123" spans="1:11" ht="12.75" x14ac:dyDescent="0.2">
      <c r="A123" s="54">
        <v>2</v>
      </c>
      <c r="B123" s="55">
        <v>2</v>
      </c>
      <c r="C123" s="55">
        <v>4</v>
      </c>
      <c r="D123" s="55">
        <v>4</v>
      </c>
      <c r="E123" s="55"/>
      <c r="F123" s="67" t="s">
        <v>135</v>
      </c>
      <c r="G123" s="57">
        <f>G124</f>
        <v>0</v>
      </c>
      <c r="H123" s="57">
        <f>H124</f>
        <v>0</v>
      </c>
      <c r="I123" s="57">
        <f>I124</f>
        <v>0</v>
      </c>
      <c r="J123" s="57">
        <f>J124</f>
        <v>0</v>
      </c>
      <c r="K123" s="58">
        <f>K124</f>
        <v>0</v>
      </c>
    </row>
    <row r="124" spans="1:11" ht="12.75" x14ac:dyDescent="0.2">
      <c r="A124" s="68">
        <v>2</v>
      </c>
      <c r="B124" s="60">
        <v>2</v>
      </c>
      <c r="C124" s="60">
        <v>4</v>
      </c>
      <c r="D124" s="60">
        <v>4</v>
      </c>
      <c r="E124" s="60" t="s">
        <v>317</v>
      </c>
      <c r="F124" s="69" t="s">
        <v>135</v>
      </c>
      <c r="G124" s="62"/>
      <c r="H124" s="62"/>
      <c r="I124" s="62"/>
      <c r="J124" s="125">
        <f>SUBTOTAL(9,G124:I124)</f>
        <v>0</v>
      </c>
      <c r="K124" s="126">
        <f>IFERROR(J124/$J$18*100,"0.00")</f>
        <v>0</v>
      </c>
    </row>
    <row r="125" spans="1:11" ht="12.75" x14ac:dyDescent="0.2">
      <c r="A125" s="49">
        <v>2</v>
      </c>
      <c r="B125" s="50">
        <v>2</v>
      </c>
      <c r="C125" s="50">
        <v>5</v>
      </c>
      <c r="D125" s="50"/>
      <c r="E125" s="50"/>
      <c r="F125" s="51" t="s">
        <v>136</v>
      </c>
      <c r="G125" s="52">
        <f>+G126+G128+G130+G136+G138+G140+G142+G144</f>
        <v>0</v>
      </c>
      <c r="H125" s="52">
        <f>+H126+H128+H130+H136+H138+H140+H142+H144</f>
        <v>8402200</v>
      </c>
      <c r="I125" s="52">
        <f>+I126+I128+I130+I136+I138+I140+I142+I144</f>
        <v>0</v>
      </c>
      <c r="J125" s="52">
        <f>+J126+J128+J130+J136+J138+J140+J142+J144</f>
        <v>8402200</v>
      </c>
      <c r="K125" s="53">
        <f>+K126+K128+K130+K136+K138+K140+K142+K144</f>
        <v>1.0934183128839505</v>
      </c>
    </row>
    <row r="126" spans="1:11" ht="12.75" x14ac:dyDescent="0.2">
      <c r="A126" s="54">
        <v>2</v>
      </c>
      <c r="B126" s="55">
        <v>2</v>
      </c>
      <c r="C126" s="55">
        <v>5</v>
      </c>
      <c r="D126" s="55">
        <v>1</v>
      </c>
      <c r="E126" s="55"/>
      <c r="F126" s="67" t="s">
        <v>137</v>
      </c>
      <c r="G126" s="57">
        <f>G127</f>
        <v>0</v>
      </c>
      <c r="H126" s="57">
        <f>H127</f>
        <v>8402200</v>
      </c>
      <c r="I126" s="57">
        <f>I127</f>
        <v>0</v>
      </c>
      <c r="J126" s="57">
        <f>J127</f>
        <v>8402200</v>
      </c>
      <c r="K126" s="58">
        <f>K127</f>
        <v>1.0934183128839505</v>
      </c>
    </row>
    <row r="127" spans="1:11" ht="12.75" x14ac:dyDescent="0.2">
      <c r="A127" s="68">
        <v>2</v>
      </c>
      <c r="B127" s="60">
        <v>2</v>
      </c>
      <c r="C127" s="60">
        <v>5</v>
      </c>
      <c r="D127" s="60">
        <v>1</v>
      </c>
      <c r="E127" s="60" t="s">
        <v>317</v>
      </c>
      <c r="F127" s="69" t="s">
        <v>137</v>
      </c>
      <c r="G127" s="62"/>
      <c r="H127" s="62">
        <v>8402200</v>
      </c>
      <c r="I127" s="62"/>
      <c r="J127" s="125">
        <f>SUBTOTAL(9,G127:I127)</f>
        <v>8402200</v>
      </c>
      <c r="K127" s="126">
        <f>IFERROR(J127/$J$18*100,"0.00")</f>
        <v>1.0934183128839505</v>
      </c>
    </row>
    <row r="128" spans="1:11" ht="12.75" x14ac:dyDescent="0.2">
      <c r="A128" s="71">
        <v>2</v>
      </c>
      <c r="B128" s="55">
        <v>2</v>
      </c>
      <c r="C128" s="55">
        <v>5</v>
      </c>
      <c r="D128" s="55">
        <v>2</v>
      </c>
      <c r="E128" s="55"/>
      <c r="F128" s="72" t="s">
        <v>138</v>
      </c>
      <c r="G128" s="57">
        <f>G129</f>
        <v>0</v>
      </c>
      <c r="H128" s="57">
        <f>H129</f>
        <v>0</v>
      </c>
      <c r="I128" s="57">
        <f>I129</f>
        <v>0</v>
      </c>
      <c r="J128" s="57">
        <f>J129</f>
        <v>0</v>
      </c>
      <c r="K128" s="58">
        <f>K129</f>
        <v>0</v>
      </c>
    </row>
    <row r="129" spans="1:11" ht="12.75" x14ac:dyDescent="0.2">
      <c r="A129" s="68">
        <v>2</v>
      </c>
      <c r="B129" s="60">
        <v>2</v>
      </c>
      <c r="C129" s="60">
        <v>5</v>
      </c>
      <c r="D129" s="60">
        <v>2</v>
      </c>
      <c r="E129" s="60" t="s">
        <v>317</v>
      </c>
      <c r="F129" s="69" t="s">
        <v>138</v>
      </c>
      <c r="G129" s="62"/>
      <c r="H129" s="62"/>
      <c r="I129" s="62"/>
      <c r="J129" s="125">
        <f>SUBTOTAL(9,G129:I129)</f>
        <v>0</v>
      </c>
      <c r="K129" s="126">
        <f>IFERROR(J129/$J$18*100,"0.00")</f>
        <v>0</v>
      </c>
    </row>
    <row r="130" spans="1:11" ht="12.75" x14ac:dyDescent="0.2">
      <c r="A130" s="91">
        <v>2</v>
      </c>
      <c r="B130" s="92">
        <v>2</v>
      </c>
      <c r="C130" s="92">
        <v>5</v>
      </c>
      <c r="D130" s="92">
        <v>3</v>
      </c>
      <c r="E130" s="92"/>
      <c r="F130" s="93" t="s">
        <v>139</v>
      </c>
      <c r="G130" s="94">
        <f>SUM(G131:G135)</f>
        <v>0</v>
      </c>
      <c r="H130" s="94">
        <f>SUM(H131:H135)</f>
        <v>0</v>
      </c>
      <c r="I130" s="94">
        <f>SUM(I131:I135)</f>
        <v>0</v>
      </c>
      <c r="J130" s="94">
        <f>SUM(J131:J135)</f>
        <v>0</v>
      </c>
      <c r="K130" s="95">
        <f>SUM(K131:K135)</f>
        <v>0</v>
      </c>
    </row>
    <row r="131" spans="1:11" ht="12.75" x14ac:dyDescent="0.2">
      <c r="A131" s="68">
        <v>2</v>
      </c>
      <c r="B131" s="60">
        <v>2</v>
      </c>
      <c r="C131" s="60">
        <v>5</v>
      </c>
      <c r="D131" s="60">
        <v>3</v>
      </c>
      <c r="E131" s="60" t="s">
        <v>317</v>
      </c>
      <c r="F131" s="69" t="s">
        <v>140</v>
      </c>
      <c r="G131" s="62"/>
      <c r="H131" s="62"/>
      <c r="I131" s="62"/>
      <c r="J131" s="125">
        <f>SUBTOTAL(9,G131:I131)</f>
        <v>0</v>
      </c>
      <c r="K131" s="126">
        <f>IFERROR(J131/$J$18*100,"0.00")</f>
        <v>0</v>
      </c>
    </row>
    <row r="132" spans="1:11" ht="12.75" x14ac:dyDescent="0.2">
      <c r="A132" s="68">
        <v>2</v>
      </c>
      <c r="B132" s="60">
        <v>2</v>
      </c>
      <c r="C132" s="60">
        <v>5</v>
      </c>
      <c r="D132" s="60">
        <v>3</v>
      </c>
      <c r="E132" s="60" t="s">
        <v>318</v>
      </c>
      <c r="F132" s="69" t="s">
        <v>141</v>
      </c>
      <c r="G132" s="62"/>
      <c r="H132" s="62"/>
      <c r="I132" s="62"/>
      <c r="J132" s="125">
        <f>SUBTOTAL(9,G132:I132)</f>
        <v>0</v>
      </c>
      <c r="K132" s="126">
        <f>IFERROR(J132/$J$18*100,"0.00")</f>
        <v>0</v>
      </c>
    </row>
    <row r="133" spans="1:11" ht="12.75" x14ac:dyDescent="0.2">
      <c r="A133" s="68">
        <v>2</v>
      </c>
      <c r="B133" s="60">
        <v>2</v>
      </c>
      <c r="C133" s="60">
        <v>5</v>
      </c>
      <c r="D133" s="60">
        <v>3</v>
      </c>
      <c r="E133" s="60" t="s">
        <v>319</v>
      </c>
      <c r="F133" s="69" t="s">
        <v>142</v>
      </c>
      <c r="G133" s="62"/>
      <c r="H133" s="62"/>
      <c r="I133" s="62"/>
      <c r="J133" s="125">
        <f>SUBTOTAL(9,G133:I133)</f>
        <v>0</v>
      </c>
      <c r="K133" s="126">
        <f>IFERROR(J133/$J$18*100,"0.00")</f>
        <v>0</v>
      </c>
    </row>
    <row r="134" spans="1:11" ht="12.75" x14ac:dyDescent="0.2">
      <c r="A134" s="68">
        <v>2</v>
      </c>
      <c r="B134" s="60">
        <v>2</v>
      </c>
      <c r="C134" s="60">
        <v>5</v>
      </c>
      <c r="D134" s="60">
        <v>3</v>
      </c>
      <c r="E134" s="60" t="s">
        <v>320</v>
      </c>
      <c r="F134" s="69" t="s">
        <v>143</v>
      </c>
      <c r="G134" s="62"/>
      <c r="H134" s="62"/>
      <c r="I134" s="62"/>
      <c r="J134" s="125">
        <f>SUBTOTAL(9,G134:I134)</f>
        <v>0</v>
      </c>
      <c r="K134" s="126">
        <f>IFERROR(J134/$J$18*100,"0.00")</f>
        <v>0</v>
      </c>
    </row>
    <row r="135" spans="1:11" ht="12.75" x14ac:dyDescent="0.2">
      <c r="A135" s="68">
        <v>2</v>
      </c>
      <c r="B135" s="60">
        <v>2</v>
      </c>
      <c r="C135" s="60">
        <v>5</v>
      </c>
      <c r="D135" s="60">
        <v>3</v>
      </c>
      <c r="E135" s="60" t="s">
        <v>321</v>
      </c>
      <c r="F135" s="69" t="s">
        <v>144</v>
      </c>
      <c r="G135" s="62"/>
      <c r="H135" s="62"/>
      <c r="I135" s="62"/>
      <c r="J135" s="125">
        <f>SUBTOTAL(9,G135:I135)</f>
        <v>0</v>
      </c>
      <c r="K135" s="126">
        <f>IFERROR(J135/$J$18*100,"0.00")</f>
        <v>0</v>
      </c>
    </row>
    <row r="136" spans="1:11" ht="12.75" x14ac:dyDescent="0.2">
      <c r="A136" s="54">
        <v>2</v>
      </c>
      <c r="B136" s="55">
        <v>2</v>
      </c>
      <c r="C136" s="55">
        <v>5</v>
      </c>
      <c r="D136" s="55">
        <v>4</v>
      </c>
      <c r="E136" s="55"/>
      <c r="F136" s="67" t="s">
        <v>145</v>
      </c>
      <c r="G136" s="57">
        <f>G137</f>
        <v>0</v>
      </c>
      <c r="H136" s="57">
        <f>H137</f>
        <v>0</v>
      </c>
      <c r="I136" s="57">
        <f>I137</f>
        <v>0</v>
      </c>
      <c r="J136" s="57">
        <f>J137</f>
        <v>0</v>
      </c>
      <c r="K136" s="58">
        <f>K137</f>
        <v>0</v>
      </c>
    </row>
    <row r="137" spans="1:11" ht="12.75" x14ac:dyDescent="0.2">
      <c r="A137" s="68">
        <v>2</v>
      </c>
      <c r="B137" s="60">
        <v>2</v>
      </c>
      <c r="C137" s="60">
        <v>5</v>
      </c>
      <c r="D137" s="60">
        <v>4</v>
      </c>
      <c r="E137" s="60" t="s">
        <v>317</v>
      </c>
      <c r="F137" s="69" t="s">
        <v>145</v>
      </c>
      <c r="G137" s="62"/>
      <c r="H137" s="62"/>
      <c r="I137" s="62"/>
      <c r="J137" s="125">
        <f>SUBTOTAL(9,G137:I137)</f>
        <v>0</v>
      </c>
      <c r="K137" s="126">
        <f>IFERROR(J137/$J$18*100,"0.00")</f>
        <v>0</v>
      </c>
    </row>
    <row r="138" spans="1:11" ht="12.75" x14ac:dyDescent="0.2">
      <c r="A138" s="71">
        <v>2</v>
      </c>
      <c r="B138" s="55">
        <v>2</v>
      </c>
      <c r="C138" s="55">
        <v>5</v>
      </c>
      <c r="D138" s="55">
        <v>5</v>
      </c>
      <c r="E138" s="55"/>
      <c r="F138" s="72" t="s">
        <v>347</v>
      </c>
      <c r="G138" s="73">
        <f>+G139</f>
        <v>0</v>
      </c>
      <c r="H138" s="73">
        <f>+H139</f>
        <v>0</v>
      </c>
      <c r="I138" s="73">
        <f>+I139</f>
        <v>0</v>
      </c>
      <c r="J138" s="73">
        <f>+J139</f>
        <v>0</v>
      </c>
      <c r="K138" s="74">
        <f>+K139</f>
        <v>0</v>
      </c>
    </row>
    <row r="139" spans="1:11" ht="12.75" x14ac:dyDescent="0.2">
      <c r="A139" s="68">
        <v>2</v>
      </c>
      <c r="B139" s="60">
        <v>2</v>
      </c>
      <c r="C139" s="60">
        <v>5</v>
      </c>
      <c r="D139" s="60">
        <v>5</v>
      </c>
      <c r="E139" s="60" t="s">
        <v>317</v>
      </c>
      <c r="F139" s="69" t="s">
        <v>347</v>
      </c>
      <c r="G139" s="62"/>
      <c r="H139" s="62"/>
      <c r="I139" s="62"/>
      <c r="J139" s="125">
        <f>SUBTOTAL(9,G139:I139)</f>
        <v>0</v>
      </c>
      <c r="K139" s="126">
        <f>IFERROR(J139/$J$18*100,"0.00")</f>
        <v>0</v>
      </c>
    </row>
    <row r="140" spans="1:11" ht="12.75" x14ac:dyDescent="0.2">
      <c r="A140" s="71">
        <v>2</v>
      </c>
      <c r="B140" s="55">
        <v>2</v>
      </c>
      <c r="C140" s="55">
        <v>5</v>
      </c>
      <c r="D140" s="55">
        <v>6</v>
      </c>
      <c r="E140" s="55"/>
      <c r="F140" s="72" t="s">
        <v>348</v>
      </c>
      <c r="G140" s="57">
        <f>G141</f>
        <v>0</v>
      </c>
      <c r="H140" s="57">
        <f>H141</f>
        <v>0</v>
      </c>
      <c r="I140" s="57">
        <f>I141</f>
        <v>0</v>
      </c>
      <c r="J140" s="57">
        <f>J141</f>
        <v>0</v>
      </c>
      <c r="K140" s="58">
        <f>K141</f>
        <v>0</v>
      </c>
    </row>
    <row r="141" spans="1:11" ht="12.75" x14ac:dyDescent="0.2">
      <c r="A141" s="68">
        <v>2</v>
      </c>
      <c r="B141" s="60">
        <v>2</v>
      </c>
      <c r="C141" s="60">
        <v>5</v>
      </c>
      <c r="D141" s="60">
        <v>6</v>
      </c>
      <c r="E141" s="60" t="s">
        <v>317</v>
      </c>
      <c r="F141" s="69" t="s">
        <v>348</v>
      </c>
      <c r="G141" s="62"/>
      <c r="H141" s="62"/>
      <c r="I141" s="62"/>
      <c r="J141" s="125">
        <f>SUBTOTAL(9,G141:I141)</f>
        <v>0</v>
      </c>
      <c r="K141" s="126">
        <f>IFERROR(J141/$J$18*100,"0.00")</f>
        <v>0</v>
      </c>
    </row>
    <row r="142" spans="1:11" ht="12.75" x14ac:dyDescent="0.2">
      <c r="A142" s="71">
        <v>2</v>
      </c>
      <c r="B142" s="55">
        <v>2</v>
      </c>
      <c r="C142" s="55">
        <v>5</v>
      </c>
      <c r="D142" s="55">
        <v>7</v>
      </c>
      <c r="E142" s="55"/>
      <c r="F142" s="72" t="s">
        <v>349</v>
      </c>
      <c r="G142" s="73">
        <f>+G143</f>
        <v>0</v>
      </c>
      <c r="H142" s="73">
        <f>+H143</f>
        <v>0</v>
      </c>
      <c r="I142" s="73">
        <f>+I143</f>
        <v>0</v>
      </c>
      <c r="J142" s="73">
        <f>+J143</f>
        <v>0</v>
      </c>
      <c r="K142" s="74">
        <f>+K143</f>
        <v>0</v>
      </c>
    </row>
    <row r="143" spans="1:11" ht="12.75" x14ac:dyDescent="0.2">
      <c r="A143" s="68">
        <v>2</v>
      </c>
      <c r="B143" s="60">
        <v>2</v>
      </c>
      <c r="C143" s="60">
        <v>5</v>
      </c>
      <c r="D143" s="60">
        <v>7</v>
      </c>
      <c r="E143" s="60" t="s">
        <v>317</v>
      </c>
      <c r="F143" s="69" t="s">
        <v>349</v>
      </c>
      <c r="G143" s="62"/>
      <c r="H143" s="62"/>
      <c r="I143" s="62"/>
      <c r="J143" s="125">
        <f>SUBTOTAL(9,G143:I143)</f>
        <v>0</v>
      </c>
      <c r="K143" s="126">
        <f>IFERROR(J143/$J$18*100,"0.00")</f>
        <v>0</v>
      </c>
    </row>
    <row r="144" spans="1:11" ht="12.75" x14ac:dyDescent="0.2">
      <c r="A144" s="71">
        <v>2</v>
      </c>
      <c r="B144" s="55">
        <v>2</v>
      </c>
      <c r="C144" s="55">
        <v>5</v>
      </c>
      <c r="D144" s="55">
        <v>8</v>
      </c>
      <c r="E144" s="55"/>
      <c r="F144" s="72" t="s">
        <v>146</v>
      </c>
      <c r="G144" s="57">
        <f>G145</f>
        <v>0</v>
      </c>
      <c r="H144" s="57">
        <f>H145</f>
        <v>0</v>
      </c>
      <c r="I144" s="57">
        <f>I145</f>
        <v>0</v>
      </c>
      <c r="J144" s="57">
        <f>J145</f>
        <v>0</v>
      </c>
      <c r="K144" s="58">
        <f>K145</f>
        <v>0</v>
      </c>
    </row>
    <row r="145" spans="1:11" ht="12.75" x14ac:dyDescent="0.2">
      <c r="A145" s="68">
        <v>2</v>
      </c>
      <c r="B145" s="60">
        <v>2</v>
      </c>
      <c r="C145" s="60">
        <v>5</v>
      </c>
      <c r="D145" s="60">
        <v>8</v>
      </c>
      <c r="E145" s="60" t="s">
        <v>317</v>
      </c>
      <c r="F145" s="69" t="s">
        <v>146</v>
      </c>
      <c r="G145" s="62"/>
      <c r="H145" s="62"/>
      <c r="I145" s="62"/>
      <c r="J145" s="125">
        <f>SUBTOTAL(9,G145:I145)</f>
        <v>0</v>
      </c>
      <c r="K145" s="126">
        <f>IFERROR(J145/$J$18*100,"0.00")</f>
        <v>0</v>
      </c>
    </row>
    <row r="146" spans="1:11" ht="12.75" x14ac:dyDescent="0.2">
      <c r="A146" s="49">
        <v>2</v>
      </c>
      <c r="B146" s="50">
        <v>2</v>
      </c>
      <c r="C146" s="50">
        <v>6</v>
      </c>
      <c r="D146" s="50"/>
      <c r="E146" s="50"/>
      <c r="F146" s="51" t="s">
        <v>147</v>
      </c>
      <c r="G146" s="52">
        <f>+G147+G149+G151+G153+G155+G157+G159+G161+G163</f>
        <v>0</v>
      </c>
      <c r="H146" s="52">
        <f>+H147+H149+H151+H153+H155+H157+H159+H161+H163</f>
        <v>0</v>
      </c>
      <c r="I146" s="52">
        <f>+I147+I149+I151+I153+I155+I157+I159+I161+I163</f>
        <v>0</v>
      </c>
      <c r="J146" s="52">
        <f>+J147+J149+J151+J153+J155+J157+J159+J161+J163</f>
        <v>0</v>
      </c>
      <c r="K146" s="53">
        <f>+K147+K149+K151+K153+K155+K157+K159+K161+K163</f>
        <v>0</v>
      </c>
    </row>
    <row r="147" spans="1:11" ht="12.75" x14ac:dyDescent="0.2">
      <c r="A147" s="54">
        <v>2</v>
      </c>
      <c r="B147" s="55">
        <v>2</v>
      </c>
      <c r="C147" s="55">
        <v>6</v>
      </c>
      <c r="D147" s="55">
        <v>1</v>
      </c>
      <c r="E147" s="55"/>
      <c r="F147" s="67" t="s">
        <v>350</v>
      </c>
      <c r="G147" s="57">
        <f>G148</f>
        <v>0</v>
      </c>
      <c r="H147" s="57">
        <f>H148</f>
        <v>0</v>
      </c>
      <c r="I147" s="57">
        <f>I148</f>
        <v>0</v>
      </c>
      <c r="J147" s="57">
        <f>J148</f>
        <v>0</v>
      </c>
      <c r="K147" s="58">
        <f>K148</f>
        <v>0</v>
      </c>
    </row>
    <row r="148" spans="1:11" ht="12.75" x14ac:dyDescent="0.2">
      <c r="A148" s="68">
        <v>2</v>
      </c>
      <c r="B148" s="60">
        <v>2</v>
      </c>
      <c r="C148" s="60">
        <v>6</v>
      </c>
      <c r="D148" s="60">
        <v>1</v>
      </c>
      <c r="E148" s="60" t="s">
        <v>317</v>
      </c>
      <c r="F148" s="69" t="s">
        <v>350</v>
      </c>
      <c r="G148" s="62"/>
      <c r="H148" s="62"/>
      <c r="I148" s="62"/>
      <c r="J148" s="125">
        <f>SUBTOTAL(9,G148:I148)</f>
        <v>0</v>
      </c>
      <c r="K148" s="126">
        <f>IFERROR(J148/$J$18*100,"0.00")</f>
        <v>0</v>
      </c>
    </row>
    <row r="149" spans="1:11" ht="12.75" x14ac:dyDescent="0.2">
      <c r="A149" s="54">
        <v>2</v>
      </c>
      <c r="B149" s="55">
        <v>2</v>
      </c>
      <c r="C149" s="55">
        <v>6</v>
      </c>
      <c r="D149" s="55">
        <v>2</v>
      </c>
      <c r="E149" s="55"/>
      <c r="F149" s="67" t="s">
        <v>148</v>
      </c>
      <c r="G149" s="57">
        <f>G150</f>
        <v>0</v>
      </c>
      <c r="H149" s="57">
        <f>H150</f>
        <v>0</v>
      </c>
      <c r="I149" s="57">
        <f>I150</f>
        <v>0</v>
      </c>
      <c r="J149" s="57">
        <f>J150</f>
        <v>0</v>
      </c>
      <c r="K149" s="58">
        <f>K150</f>
        <v>0</v>
      </c>
    </row>
    <row r="150" spans="1:11" ht="12.75" x14ac:dyDescent="0.2">
      <c r="A150" s="68">
        <v>2</v>
      </c>
      <c r="B150" s="60">
        <v>2</v>
      </c>
      <c r="C150" s="60">
        <v>6</v>
      </c>
      <c r="D150" s="60">
        <v>2</v>
      </c>
      <c r="E150" s="60" t="s">
        <v>317</v>
      </c>
      <c r="F150" s="69" t="s">
        <v>148</v>
      </c>
      <c r="G150" s="62"/>
      <c r="H150" s="62"/>
      <c r="I150" s="62"/>
      <c r="J150" s="125">
        <f>SUBTOTAL(9,G150:I150)</f>
        <v>0</v>
      </c>
      <c r="K150" s="126">
        <f>IFERROR(J150/$J$18*100,"0.00")</f>
        <v>0</v>
      </c>
    </row>
    <row r="151" spans="1:11" ht="12.75" x14ac:dyDescent="0.2">
      <c r="A151" s="54">
        <v>2</v>
      </c>
      <c r="B151" s="55">
        <v>2</v>
      </c>
      <c r="C151" s="55">
        <v>6</v>
      </c>
      <c r="D151" s="55">
        <v>3</v>
      </c>
      <c r="E151" s="55"/>
      <c r="F151" s="67" t="s">
        <v>149</v>
      </c>
      <c r="G151" s="57">
        <f>G152</f>
        <v>0</v>
      </c>
      <c r="H151" s="57">
        <f>H152</f>
        <v>0</v>
      </c>
      <c r="I151" s="57">
        <f>I152</f>
        <v>0</v>
      </c>
      <c r="J151" s="57">
        <f>J152</f>
        <v>0</v>
      </c>
      <c r="K151" s="58">
        <f>K152</f>
        <v>0</v>
      </c>
    </row>
    <row r="152" spans="1:11" ht="12.75" x14ac:dyDescent="0.2">
      <c r="A152" s="68">
        <v>2</v>
      </c>
      <c r="B152" s="60">
        <v>2</v>
      </c>
      <c r="C152" s="60">
        <v>6</v>
      </c>
      <c r="D152" s="60">
        <v>3</v>
      </c>
      <c r="E152" s="60" t="s">
        <v>317</v>
      </c>
      <c r="F152" s="69" t="s">
        <v>149</v>
      </c>
      <c r="G152" s="62"/>
      <c r="H152" s="62"/>
      <c r="I152" s="62"/>
      <c r="J152" s="125">
        <f>SUBTOTAL(9,G152:I152)</f>
        <v>0</v>
      </c>
      <c r="K152" s="126">
        <f>IFERROR(J152/$J$18*100,"0.00")</f>
        <v>0</v>
      </c>
    </row>
    <row r="153" spans="1:11" ht="12.75" x14ac:dyDescent="0.2">
      <c r="A153" s="54">
        <v>2</v>
      </c>
      <c r="B153" s="55">
        <v>2</v>
      </c>
      <c r="C153" s="55">
        <v>6</v>
      </c>
      <c r="D153" s="55">
        <v>4</v>
      </c>
      <c r="E153" s="55"/>
      <c r="F153" s="67" t="s">
        <v>150</v>
      </c>
      <c r="G153" s="57">
        <f>G154</f>
        <v>0</v>
      </c>
      <c r="H153" s="57">
        <f>H154</f>
        <v>0</v>
      </c>
      <c r="I153" s="57">
        <f>I154</f>
        <v>0</v>
      </c>
      <c r="J153" s="57">
        <f>J154</f>
        <v>0</v>
      </c>
      <c r="K153" s="58">
        <f>K154</f>
        <v>0</v>
      </c>
    </row>
    <row r="154" spans="1:11" ht="12.75" x14ac:dyDescent="0.2">
      <c r="A154" s="68">
        <v>2</v>
      </c>
      <c r="B154" s="60">
        <v>2</v>
      </c>
      <c r="C154" s="60">
        <v>6</v>
      </c>
      <c r="D154" s="60">
        <v>4</v>
      </c>
      <c r="E154" s="60" t="s">
        <v>317</v>
      </c>
      <c r="F154" s="69" t="s">
        <v>150</v>
      </c>
      <c r="G154" s="62"/>
      <c r="H154" s="62"/>
      <c r="I154" s="62"/>
      <c r="J154" s="125">
        <f>SUBTOTAL(9,G154:I154)</f>
        <v>0</v>
      </c>
      <c r="K154" s="126">
        <f>IFERROR(J154/$J$18*100,"0.00")</f>
        <v>0</v>
      </c>
    </row>
    <row r="155" spans="1:11" ht="12.75" x14ac:dyDescent="0.2">
      <c r="A155" s="71">
        <v>2</v>
      </c>
      <c r="B155" s="55">
        <v>2</v>
      </c>
      <c r="C155" s="55">
        <v>6</v>
      </c>
      <c r="D155" s="55">
        <v>5</v>
      </c>
      <c r="E155" s="55"/>
      <c r="F155" s="72" t="s">
        <v>315</v>
      </c>
      <c r="G155" s="73">
        <f>+G156</f>
        <v>0</v>
      </c>
      <c r="H155" s="73">
        <f>+H156</f>
        <v>0</v>
      </c>
      <c r="I155" s="73">
        <f>+I156</f>
        <v>0</v>
      </c>
      <c r="J155" s="73">
        <f>+J156</f>
        <v>0</v>
      </c>
      <c r="K155" s="74">
        <f>+K156</f>
        <v>0</v>
      </c>
    </row>
    <row r="156" spans="1:11" ht="12.75" x14ac:dyDescent="0.2">
      <c r="A156" s="68">
        <v>2</v>
      </c>
      <c r="B156" s="60">
        <v>2</v>
      </c>
      <c r="C156" s="60">
        <v>6</v>
      </c>
      <c r="D156" s="60">
        <v>5</v>
      </c>
      <c r="E156" s="60" t="s">
        <v>317</v>
      </c>
      <c r="F156" s="69" t="s">
        <v>315</v>
      </c>
      <c r="G156" s="62"/>
      <c r="H156" s="62"/>
      <c r="I156" s="62"/>
      <c r="J156" s="125">
        <f>SUBTOTAL(9,G156:I156)</f>
        <v>0</v>
      </c>
      <c r="K156" s="126">
        <f>IFERROR(J156/$J$18*100,"0.00")</f>
        <v>0</v>
      </c>
    </row>
    <row r="157" spans="1:11" ht="12.75" x14ac:dyDescent="0.2">
      <c r="A157" s="71">
        <v>2</v>
      </c>
      <c r="B157" s="55">
        <v>2</v>
      </c>
      <c r="C157" s="55">
        <v>6</v>
      </c>
      <c r="D157" s="55">
        <v>6</v>
      </c>
      <c r="E157" s="55"/>
      <c r="F157" s="72" t="s">
        <v>351</v>
      </c>
      <c r="G157" s="73">
        <f>+G158</f>
        <v>0</v>
      </c>
      <c r="H157" s="73">
        <f>+H158</f>
        <v>0</v>
      </c>
      <c r="I157" s="73">
        <f>+I158</f>
        <v>0</v>
      </c>
      <c r="J157" s="73">
        <f>+J158</f>
        <v>0</v>
      </c>
      <c r="K157" s="74">
        <f>+K158</f>
        <v>0</v>
      </c>
    </row>
    <row r="158" spans="1:11" ht="12.75" x14ac:dyDescent="0.2">
      <c r="A158" s="68">
        <v>2</v>
      </c>
      <c r="B158" s="60">
        <v>2</v>
      </c>
      <c r="C158" s="60">
        <v>6</v>
      </c>
      <c r="D158" s="60">
        <v>6</v>
      </c>
      <c r="E158" s="60" t="s">
        <v>317</v>
      </c>
      <c r="F158" s="69" t="s">
        <v>351</v>
      </c>
      <c r="G158" s="62"/>
      <c r="H158" s="62"/>
      <c r="I158" s="62"/>
      <c r="J158" s="125">
        <f>SUBTOTAL(9,G158:I158)</f>
        <v>0</v>
      </c>
      <c r="K158" s="126">
        <f>IFERROR(J158/$J$18*100,"0.00")</f>
        <v>0</v>
      </c>
    </row>
    <row r="159" spans="1:11" ht="12.75" x14ac:dyDescent="0.2">
      <c r="A159" s="71">
        <v>2</v>
      </c>
      <c r="B159" s="55">
        <v>2</v>
      </c>
      <c r="C159" s="55">
        <v>6</v>
      </c>
      <c r="D159" s="55">
        <v>7</v>
      </c>
      <c r="E159" s="55"/>
      <c r="F159" s="72" t="s">
        <v>352</v>
      </c>
      <c r="G159" s="73">
        <f>+G160</f>
        <v>0</v>
      </c>
      <c r="H159" s="73">
        <f>+H160</f>
        <v>0</v>
      </c>
      <c r="I159" s="73">
        <f>+I160</f>
        <v>0</v>
      </c>
      <c r="J159" s="73">
        <f>+J160</f>
        <v>0</v>
      </c>
      <c r="K159" s="74">
        <f>+K160</f>
        <v>0</v>
      </c>
    </row>
    <row r="160" spans="1:11" ht="12.75" x14ac:dyDescent="0.2">
      <c r="A160" s="68">
        <v>2</v>
      </c>
      <c r="B160" s="60">
        <v>2</v>
      </c>
      <c r="C160" s="60">
        <v>6</v>
      </c>
      <c r="D160" s="60">
        <v>7</v>
      </c>
      <c r="E160" s="60" t="s">
        <v>317</v>
      </c>
      <c r="F160" s="69" t="s">
        <v>352</v>
      </c>
      <c r="G160" s="62"/>
      <c r="H160" s="62"/>
      <c r="I160" s="62"/>
      <c r="J160" s="125">
        <f>SUBTOTAL(9,G160:I160)</f>
        <v>0</v>
      </c>
      <c r="K160" s="126">
        <f>IFERROR(J160/$J$18*100,"0.00")</f>
        <v>0</v>
      </c>
    </row>
    <row r="161" spans="1:11" ht="12.75" x14ac:dyDescent="0.2">
      <c r="A161" s="71">
        <v>2</v>
      </c>
      <c r="B161" s="55">
        <v>2</v>
      </c>
      <c r="C161" s="55">
        <v>6</v>
      </c>
      <c r="D161" s="55">
        <v>8</v>
      </c>
      <c r="E161" s="55"/>
      <c r="F161" s="72" t="s">
        <v>353</v>
      </c>
      <c r="G161" s="73">
        <f>+G162</f>
        <v>0</v>
      </c>
      <c r="H161" s="73">
        <f>+H162</f>
        <v>0</v>
      </c>
      <c r="I161" s="73">
        <f>+I162</f>
        <v>0</v>
      </c>
      <c r="J161" s="73">
        <f>+J162</f>
        <v>0</v>
      </c>
      <c r="K161" s="74">
        <f>+K162</f>
        <v>0</v>
      </c>
    </row>
    <row r="162" spans="1:11" ht="12.75" x14ac:dyDescent="0.2">
      <c r="A162" s="68">
        <v>2</v>
      </c>
      <c r="B162" s="60">
        <v>2</v>
      </c>
      <c r="C162" s="60">
        <v>6</v>
      </c>
      <c r="D162" s="60">
        <v>8</v>
      </c>
      <c r="E162" s="60" t="s">
        <v>317</v>
      </c>
      <c r="F162" s="69" t="s">
        <v>353</v>
      </c>
      <c r="G162" s="62"/>
      <c r="H162" s="62"/>
      <c r="I162" s="62"/>
      <c r="J162" s="125">
        <f>SUBTOTAL(9,G162:I162)</f>
        <v>0</v>
      </c>
      <c r="K162" s="126">
        <f>IFERROR(J162/$J$18*100,"0.00")</f>
        <v>0</v>
      </c>
    </row>
    <row r="163" spans="1:11" ht="12.75" x14ac:dyDescent="0.2">
      <c r="A163" s="71">
        <v>2</v>
      </c>
      <c r="B163" s="55">
        <v>2</v>
      </c>
      <c r="C163" s="55">
        <v>6</v>
      </c>
      <c r="D163" s="55">
        <v>9</v>
      </c>
      <c r="E163" s="55"/>
      <c r="F163" s="72" t="s">
        <v>316</v>
      </c>
      <c r="G163" s="73">
        <f>+G164</f>
        <v>0</v>
      </c>
      <c r="H163" s="73">
        <f>+H164</f>
        <v>0</v>
      </c>
      <c r="I163" s="73">
        <f>+I164</f>
        <v>0</v>
      </c>
      <c r="J163" s="73">
        <f>+J164</f>
        <v>0</v>
      </c>
      <c r="K163" s="74">
        <f>+K164</f>
        <v>0</v>
      </c>
    </row>
    <row r="164" spans="1:11" ht="12.75" x14ac:dyDescent="0.2">
      <c r="A164" s="68">
        <v>2</v>
      </c>
      <c r="B164" s="60">
        <v>2</v>
      </c>
      <c r="C164" s="60">
        <v>6</v>
      </c>
      <c r="D164" s="60">
        <v>9</v>
      </c>
      <c r="E164" s="60" t="s">
        <v>317</v>
      </c>
      <c r="F164" s="69" t="s">
        <v>316</v>
      </c>
      <c r="G164" s="62"/>
      <c r="H164" s="62"/>
      <c r="I164" s="62"/>
      <c r="J164" s="62">
        <f>SUBTOTAL(9,G164:I164)</f>
        <v>0</v>
      </c>
      <c r="K164" s="63">
        <f>IFERROR(J164/$J$18*100,"0.00")</f>
        <v>0</v>
      </c>
    </row>
    <row r="165" spans="1:11" ht="12.75" x14ac:dyDescent="0.2">
      <c r="A165" s="49">
        <v>2</v>
      </c>
      <c r="B165" s="50">
        <v>2</v>
      </c>
      <c r="C165" s="50">
        <v>7</v>
      </c>
      <c r="D165" s="50"/>
      <c r="E165" s="50"/>
      <c r="F165" s="51" t="s">
        <v>151</v>
      </c>
      <c r="G165" s="52">
        <f>+G166+G174+G181</f>
        <v>0</v>
      </c>
      <c r="H165" s="52">
        <f>+H166+H174+H181</f>
        <v>540000</v>
      </c>
      <c r="I165" s="52">
        <f>+I166+I174+I181</f>
        <v>0</v>
      </c>
      <c r="J165" s="52">
        <f>+J166+J174+J181</f>
        <v>540000</v>
      </c>
      <c r="K165" s="53">
        <f>+K166+K174+K181</f>
        <v>7.0272772483079823E-2</v>
      </c>
    </row>
    <row r="166" spans="1:11" ht="12.75" x14ac:dyDescent="0.2">
      <c r="A166" s="71">
        <v>2</v>
      </c>
      <c r="B166" s="55">
        <v>2</v>
      </c>
      <c r="C166" s="55">
        <v>7</v>
      </c>
      <c r="D166" s="55">
        <v>1</v>
      </c>
      <c r="E166" s="55"/>
      <c r="F166" s="72" t="s">
        <v>354</v>
      </c>
      <c r="G166" s="57">
        <f>SUM(G167:G173)</f>
        <v>0</v>
      </c>
      <c r="H166" s="57">
        <f>SUM(H167:H173)</f>
        <v>0</v>
      </c>
      <c r="I166" s="57">
        <f>SUM(I167:I173)</f>
        <v>0</v>
      </c>
      <c r="J166" s="57">
        <f>SUM(J167:J173)</f>
        <v>0</v>
      </c>
      <c r="K166" s="58">
        <f>SUM(K167:K173)</f>
        <v>0</v>
      </c>
    </row>
    <row r="167" spans="1:11" ht="12.75" x14ac:dyDescent="0.2">
      <c r="A167" s="59">
        <v>2</v>
      </c>
      <c r="B167" s="60">
        <v>2</v>
      </c>
      <c r="C167" s="60">
        <v>7</v>
      </c>
      <c r="D167" s="60">
        <v>1</v>
      </c>
      <c r="E167" s="60" t="s">
        <v>317</v>
      </c>
      <c r="F167" s="75" t="s">
        <v>152</v>
      </c>
      <c r="G167" s="62"/>
      <c r="H167" s="62"/>
      <c r="I167" s="62"/>
      <c r="J167" s="125">
        <f t="shared" ref="J167:J173" si="6">SUBTOTAL(9,G167:I167)</f>
        <v>0</v>
      </c>
      <c r="K167" s="126">
        <f t="shared" ref="K167:K173" si="7">IFERROR(J167/$J$18*100,"0.00")</f>
        <v>0</v>
      </c>
    </row>
    <row r="168" spans="1:11" ht="12.75" x14ac:dyDescent="0.2">
      <c r="A168" s="59">
        <v>2</v>
      </c>
      <c r="B168" s="60">
        <v>2</v>
      </c>
      <c r="C168" s="60">
        <v>7</v>
      </c>
      <c r="D168" s="60">
        <v>1</v>
      </c>
      <c r="E168" s="60" t="s">
        <v>318</v>
      </c>
      <c r="F168" s="75" t="s">
        <v>153</v>
      </c>
      <c r="G168" s="62"/>
      <c r="H168" s="62"/>
      <c r="I168" s="62"/>
      <c r="J168" s="125">
        <f t="shared" si="6"/>
        <v>0</v>
      </c>
      <c r="K168" s="126">
        <f t="shared" si="7"/>
        <v>0</v>
      </c>
    </row>
    <row r="169" spans="1:11" ht="12.75" x14ac:dyDescent="0.2">
      <c r="A169" s="59">
        <v>2</v>
      </c>
      <c r="B169" s="60">
        <v>2</v>
      </c>
      <c r="C169" s="60">
        <v>7</v>
      </c>
      <c r="D169" s="60">
        <v>1</v>
      </c>
      <c r="E169" s="60" t="s">
        <v>319</v>
      </c>
      <c r="F169" s="75" t="s">
        <v>154</v>
      </c>
      <c r="G169" s="62"/>
      <c r="H169" s="62"/>
      <c r="I169" s="62"/>
      <c r="J169" s="125">
        <f t="shared" si="6"/>
        <v>0</v>
      </c>
      <c r="K169" s="126">
        <f t="shared" si="7"/>
        <v>0</v>
      </c>
    </row>
    <row r="170" spans="1:11" ht="12.75" x14ac:dyDescent="0.2">
      <c r="A170" s="59">
        <v>2</v>
      </c>
      <c r="B170" s="60">
        <v>2</v>
      </c>
      <c r="C170" s="60">
        <v>7</v>
      </c>
      <c r="D170" s="60">
        <v>1</v>
      </c>
      <c r="E170" s="60" t="s">
        <v>320</v>
      </c>
      <c r="F170" s="75" t="s">
        <v>155</v>
      </c>
      <c r="G170" s="62"/>
      <c r="H170" s="62"/>
      <c r="I170" s="62"/>
      <c r="J170" s="125">
        <f t="shared" si="6"/>
        <v>0</v>
      </c>
      <c r="K170" s="126">
        <f t="shared" si="7"/>
        <v>0</v>
      </c>
    </row>
    <row r="171" spans="1:11" ht="12.75" x14ac:dyDescent="0.2">
      <c r="A171" s="59">
        <v>2</v>
      </c>
      <c r="B171" s="60">
        <v>2</v>
      </c>
      <c r="C171" s="60">
        <v>7</v>
      </c>
      <c r="D171" s="60">
        <v>1</v>
      </c>
      <c r="E171" s="60" t="s">
        <v>321</v>
      </c>
      <c r="F171" s="75" t="s">
        <v>156</v>
      </c>
      <c r="G171" s="62"/>
      <c r="H171" s="62"/>
      <c r="I171" s="62"/>
      <c r="J171" s="125">
        <f t="shared" si="6"/>
        <v>0</v>
      </c>
      <c r="K171" s="126">
        <f t="shared" si="7"/>
        <v>0</v>
      </c>
    </row>
    <row r="172" spans="1:11" ht="12.75" x14ac:dyDescent="0.2">
      <c r="A172" s="59">
        <v>2</v>
      </c>
      <c r="B172" s="60">
        <v>2</v>
      </c>
      <c r="C172" s="60">
        <v>7</v>
      </c>
      <c r="D172" s="60">
        <v>1</v>
      </c>
      <c r="E172" s="60" t="s">
        <v>333</v>
      </c>
      <c r="F172" s="75" t="s">
        <v>157</v>
      </c>
      <c r="G172" s="62"/>
      <c r="H172" s="62"/>
      <c r="I172" s="62"/>
      <c r="J172" s="125">
        <f t="shared" si="6"/>
        <v>0</v>
      </c>
      <c r="K172" s="126">
        <f t="shared" si="7"/>
        <v>0</v>
      </c>
    </row>
    <row r="173" spans="1:11" ht="12.75" x14ac:dyDescent="0.2">
      <c r="A173" s="59">
        <v>2</v>
      </c>
      <c r="B173" s="60">
        <v>2</v>
      </c>
      <c r="C173" s="60">
        <v>7</v>
      </c>
      <c r="D173" s="60">
        <v>1</v>
      </c>
      <c r="E173" s="60" t="s">
        <v>335</v>
      </c>
      <c r="F173" s="75" t="s">
        <v>158</v>
      </c>
      <c r="G173" s="62"/>
      <c r="H173" s="62"/>
      <c r="I173" s="62"/>
      <c r="J173" s="125">
        <f t="shared" si="6"/>
        <v>0</v>
      </c>
      <c r="K173" s="126">
        <f t="shared" si="7"/>
        <v>0</v>
      </c>
    </row>
    <row r="174" spans="1:11" ht="12.75" x14ac:dyDescent="0.2">
      <c r="A174" s="54">
        <v>2</v>
      </c>
      <c r="B174" s="55">
        <v>2</v>
      </c>
      <c r="C174" s="55">
        <v>7</v>
      </c>
      <c r="D174" s="55">
        <v>2</v>
      </c>
      <c r="E174" s="55"/>
      <c r="F174" s="67" t="s">
        <v>355</v>
      </c>
      <c r="G174" s="57">
        <f>SUM(G175:G180)</f>
        <v>0</v>
      </c>
      <c r="H174" s="57">
        <f>SUM(H175:H180)</f>
        <v>540000</v>
      </c>
      <c r="I174" s="57">
        <f>SUM(I175:I180)</f>
        <v>0</v>
      </c>
      <c r="J174" s="57">
        <f>SUM(J175:J180)</f>
        <v>540000</v>
      </c>
      <c r="K174" s="58">
        <f>SUM(K175:K180)</f>
        <v>7.0272772483079823E-2</v>
      </c>
    </row>
    <row r="175" spans="1:11" ht="12.75" x14ac:dyDescent="0.2">
      <c r="A175" s="59">
        <v>2</v>
      </c>
      <c r="B175" s="60">
        <v>2</v>
      </c>
      <c r="C175" s="60">
        <v>7</v>
      </c>
      <c r="D175" s="60">
        <v>2</v>
      </c>
      <c r="E175" s="60" t="s">
        <v>317</v>
      </c>
      <c r="F175" s="75" t="s">
        <v>356</v>
      </c>
      <c r="G175" s="62"/>
      <c r="H175" s="62">
        <v>90000</v>
      </c>
      <c r="I175" s="62"/>
      <c r="J175" s="125">
        <f t="shared" ref="J175:J180" si="8">SUBTOTAL(9,G175:I175)</f>
        <v>90000</v>
      </c>
      <c r="K175" s="126">
        <f t="shared" ref="K175:K180" si="9">IFERROR(J175/$J$18*100,"0.00")</f>
        <v>1.1712128747179971E-2</v>
      </c>
    </row>
    <row r="176" spans="1:11" ht="12.75" x14ac:dyDescent="0.2">
      <c r="A176" s="59">
        <v>2</v>
      </c>
      <c r="B176" s="60">
        <v>2</v>
      </c>
      <c r="C176" s="60">
        <v>7</v>
      </c>
      <c r="D176" s="60">
        <v>2</v>
      </c>
      <c r="E176" s="60" t="s">
        <v>318</v>
      </c>
      <c r="F176" s="75" t="s">
        <v>159</v>
      </c>
      <c r="G176" s="62"/>
      <c r="H176" s="62"/>
      <c r="I176" s="62"/>
      <c r="J176" s="125">
        <f t="shared" si="8"/>
        <v>0</v>
      </c>
      <c r="K176" s="126">
        <f t="shared" si="9"/>
        <v>0</v>
      </c>
    </row>
    <row r="177" spans="1:11" ht="12.75" x14ac:dyDescent="0.2">
      <c r="A177" s="59">
        <v>2</v>
      </c>
      <c r="B177" s="60">
        <v>2</v>
      </c>
      <c r="C177" s="60">
        <v>7</v>
      </c>
      <c r="D177" s="60">
        <v>2</v>
      </c>
      <c r="E177" s="60" t="s">
        <v>319</v>
      </c>
      <c r="F177" s="75" t="s">
        <v>357</v>
      </c>
      <c r="G177" s="62"/>
      <c r="H177" s="62"/>
      <c r="I177" s="62"/>
      <c r="J177" s="125">
        <f t="shared" si="8"/>
        <v>0</v>
      </c>
      <c r="K177" s="126">
        <f t="shared" si="9"/>
        <v>0</v>
      </c>
    </row>
    <row r="178" spans="1:11" ht="12.75" x14ac:dyDescent="0.2">
      <c r="A178" s="59">
        <v>2</v>
      </c>
      <c r="B178" s="60">
        <v>2</v>
      </c>
      <c r="C178" s="60">
        <v>7</v>
      </c>
      <c r="D178" s="60">
        <v>2</v>
      </c>
      <c r="E178" s="60" t="s">
        <v>320</v>
      </c>
      <c r="F178" s="75" t="s">
        <v>160</v>
      </c>
      <c r="G178" s="62"/>
      <c r="H178" s="62"/>
      <c r="I178" s="62"/>
      <c r="J178" s="125">
        <f t="shared" si="8"/>
        <v>0</v>
      </c>
      <c r="K178" s="126">
        <f t="shared" si="9"/>
        <v>0</v>
      </c>
    </row>
    <row r="179" spans="1:11" ht="12.75" x14ac:dyDescent="0.2">
      <c r="A179" s="59">
        <v>2</v>
      </c>
      <c r="B179" s="60">
        <v>2</v>
      </c>
      <c r="C179" s="60">
        <v>7</v>
      </c>
      <c r="D179" s="60">
        <v>2</v>
      </c>
      <c r="E179" s="60" t="s">
        <v>321</v>
      </c>
      <c r="F179" s="75" t="s">
        <v>322</v>
      </c>
      <c r="G179" s="62"/>
      <c r="H179" s="62"/>
      <c r="I179" s="62"/>
      <c r="J179" s="125">
        <f t="shared" si="8"/>
        <v>0</v>
      </c>
      <c r="K179" s="126">
        <f t="shared" si="9"/>
        <v>0</v>
      </c>
    </row>
    <row r="180" spans="1:11" ht="12.75" x14ac:dyDescent="0.2">
      <c r="A180" s="59">
        <v>2</v>
      </c>
      <c r="B180" s="60">
        <v>2</v>
      </c>
      <c r="C180" s="60">
        <v>7</v>
      </c>
      <c r="D180" s="60">
        <v>2</v>
      </c>
      <c r="E180" s="60" t="s">
        <v>333</v>
      </c>
      <c r="F180" s="76" t="s">
        <v>161</v>
      </c>
      <c r="G180" s="62"/>
      <c r="H180" s="62">
        <v>450000</v>
      </c>
      <c r="I180" s="62"/>
      <c r="J180" s="125">
        <f t="shared" si="8"/>
        <v>450000</v>
      </c>
      <c r="K180" s="126">
        <f t="shared" si="9"/>
        <v>5.8560643735899851E-2</v>
      </c>
    </row>
    <row r="181" spans="1:11" ht="12.75" x14ac:dyDescent="0.2">
      <c r="A181" s="54">
        <v>2</v>
      </c>
      <c r="B181" s="55">
        <v>2</v>
      </c>
      <c r="C181" s="55">
        <v>7</v>
      </c>
      <c r="D181" s="55">
        <v>3</v>
      </c>
      <c r="E181" s="55"/>
      <c r="F181" s="67" t="s">
        <v>162</v>
      </c>
      <c r="G181" s="57">
        <f>G182</f>
        <v>0</v>
      </c>
      <c r="H181" s="57">
        <f>H182</f>
        <v>0</v>
      </c>
      <c r="I181" s="57">
        <f>I182</f>
        <v>0</v>
      </c>
      <c r="J181" s="57">
        <f>J182</f>
        <v>0</v>
      </c>
      <c r="K181" s="58">
        <f>K182</f>
        <v>0</v>
      </c>
    </row>
    <row r="182" spans="1:11" ht="12.75" x14ac:dyDescent="0.2">
      <c r="A182" s="59">
        <v>2</v>
      </c>
      <c r="B182" s="60">
        <v>2</v>
      </c>
      <c r="C182" s="60">
        <v>7</v>
      </c>
      <c r="D182" s="60">
        <v>3</v>
      </c>
      <c r="E182" s="60" t="s">
        <v>317</v>
      </c>
      <c r="F182" s="61" t="s">
        <v>162</v>
      </c>
      <c r="G182" s="62"/>
      <c r="H182" s="62"/>
      <c r="I182" s="62"/>
      <c r="J182" s="125">
        <f>SUBTOTAL(9,G182:I182)</f>
        <v>0</v>
      </c>
      <c r="K182" s="126">
        <f>IFERROR(J182/$J$18*100,"0.00")</f>
        <v>0</v>
      </c>
    </row>
    <row r="183" spans="1:11" ht="12.75" x14ac:dyDescent="0.2">
      <c r="A183" s="49">
        <v>2</v>
      </c>
      <c r="B183" s="50">
        <v>2</v>
      </c>
      <c r="C183" s="50">
        <v>8</v>
      </c>
      <c r="D183" s="50"/>
      <c r="E183" s="50"/>
      <c r="F183" s="51" t="s">
        <v>358</v>
      </c>
      <c r="G183" s="52">
        <f>+G184+G186+G188+G190+G192+G196+G201+G208+G212</f>
        <v>0</v>
      </c>
      <c r="H183" s="52">
        <f>+H184+H186+H188+H190+H192+H196+H201+H208+H212</f>
        <v>303500</v>
      </c>
      <c r="I183" s="52">
        <f>+I184+I186+I188+I190+I192+I196+I201+I208+I212</f>
        <v>0</v>
      </c>
      <c r="J183" s="52">
        <f>+J184+J186+J188+J190+J192+J196+J201+J208+J212</f>
        <v>303500</v>
      </c>
      <c r="K183" s="53">
        <f>+K184+K186+K188+K190+K192+K196+K201+K208+K212</f>
        <v>3.949590083076801E-2</v>
      </c>
    </row>
    <row r="184" spans="1:11" ht="12.75" x14ac:dyDescent="0.2">
      <c r="A184" s="54">
        <v>2</v>
      </c>
      <c r="B184" s="55">
        <v>2</v>
      </c>
      <c r="C184" s="55">
        <v>8</v>
      </c>
      <c r="D184" s="55">
        <v>1</v>
      </c>
      <c r="E184" s="55"/>
      <c r="F184" s="67" t="s">
        <v>163</v>
      </c>
      <c r="G184" s="57">
        <f>G185</f>
        <v>0</v>
      </c>
      <c r="H184" s="57">
        <f>H185</f>
        <v>0</v>
      </c>
      <c r="I184" s="57">
        <f>I185</f>
        <v>0</v>
      </c>
      <c r="J184" s="57">
        <f>J185</f>
        <v>0</v>
      </c>
      <c r="K184" s="58">
        <f>K185</f>
        <v>0</v>
      </c>
    </row>
    <row r="185" spans="1:11" ht="12.75" x14ac:dyDescent="0.2">
      <c r="A185" s="59">
        <v>2</v>
      </c>
      <c r="B185" s="60">
        <v>2</v>
      </c>
      <c r="C185" s="60">
        <v>8</v>
      </c>
      <c r="D185" s="60">
        <v>1</v>
      </c>
      <c r="E185" s="60" t="s">
        <v>317</v>
      </c>
      <c r="F185" s="61" t="s">
        <v>163</v>
      </c>
      <c r="G185" s="62"/>
      <c r="H185" s="62"/>
      <c r="I185" s="62"/>
      <c r="J185" s="125">
        <f>SUBTOTAL(9,G185:I185)</f>
        <v>0</v>
      </c>
      <c r="K185" s="126">
        <f>IFERROR(J185/$J$18*100,"0.00")</f>
        <v>0</v>
      </c>
    </row>
    <row r="186" spans="1:11" ht="12.75" x14ac:dyDescent="0.2">
      <c r="A186" s="54">
        <v>2</v>
      </c>
      <c r="B186" s="55">
        <v>2</v>
      </c>
      <c r="C186" s="55">
        <v>8</v>
      </c>
      <c r="D186" s="55">
        <v>2</v>
      </c>
      <c r="E186" s="55"/>
      <c r="F186" s="67" t="s">
        <v>164</v>
      </c>
      <c r="G186" s="57">
        <f>G187</f>
        <v>0</v>
      </c>
      <c r="H186" s="57">
        <f>H187</f>
        <v>0</v>
      </c>
      <c r="I186" s="57">
        <f>I187</f>
        <v>0</v>
      </c>
      <c r="J186" s="57">
        <f>J187</f>
        <v>0</v>
      </c>
      <c r="K186" s="58">
        <f>K187</f>
        <v>0</v>
      </c>
    </row>
    <row r="187" spans="1:11" ht="12.75" x14ac:dyDescent="0.2">
      <c r="A187" s="59">
        <v>2</v>
      </c>
      <c r="B187" s="60">
        <v>2</v>
      </c>
      <c r="C187" s="60">
        <v>8</v>
      </c>
      <c r="D187" s="60">
        <v>2</v>
      </c>
      <c r="E187" s="60" t="s">
        <v>317</v>
      </c>
      <c r="F187" s="61" t="s">
        <v>164</v>
      </c>
      <c r="G187" s="62"/>
      <c r="H187" s="62"/>
      <c r="I187" s="62"/>
      <c r="J187" s="125">
        <f>SUBTOTAL(9,G187:I187)</f>
        <v>0</v>
      </c>
      <c r="K187" s="126">
        <f>IFERROR(J187/$J$18*100,"0.00")</f>
        <v>0</v>
      </c>
    </row>
    <row r="188" spans="1:11" ht="12.75" x14ac:dyDescent="0.2">
      <c r="A188" s="54">
        <v>2</v>
      </c>
      <c r="B188" s="55">
        <v>2</v>
      </c>
      <c r="C188" s="55">
        <v>8</v>
      </c>
      <c r="D188" s="55">
        <v>3</v>
      </c>
      <c r="E188" s="55"/>
      <c r="F188" s="67" t="s">
        <v>165</v>
      </c>
      <c r="G188" s="57">
        <f>G189</f>
        <v>0</v>
      </c>
      <c r="H188" s="57">
        <f>H189</f>
        <v>0</v>
      </c>
      <c r="I188" s="57">
        <f>I189</f>
        <v>0</v>
      </c>
      <c r="J188" s="57">
        <f>J189</f>
        <v>0</v>
      </c>
      <c r="K188" s="58">
        <f>K189</f>
        <v>0</v>
      </c>
    </row>
    <row r="189" spans="1:11" ht="12.75" x14ac:dyDescent="0.2">
      <c r="A189" s="59">
        <v>2</v>
      </c>
      <c r="B189" s="60">
        <v>2</v>
      </c>
      <c r="C189" s="60">
        <v>8</v>
      </c>
      <c r="D189" s="60">
        <v>3</v>
      </c>
      <c r="E189" s="60" t="s">
        <v>317</v>
      </c>
      <c r="F189" s="76" t="s">
        <v>165</v>
      </c>
      <c r="G189" s="62"/>
      <c r="H189" s="62"/>
      <c r="I189" s="62"/>
      <c r="J189" s="125">
        <f>SUBTOTAL(9,G189:I189)</f>
        <v>0</v>
      </c>
      <c r="K189" s="126">
        <f>IFERROR(J189/$J$18*100,"0.00")</f>
        <v>0</v>
      </c>
    </row>
    <row r="190" spans="1:11" ht="12.75" x14ac:dyDescent="0.2">
      <c r="A190" s="54">
        <v>2</v>
      </c>
      <c r="B190" s="55">
        <v>2</v>
      </c>
      <c r="C190" s="55">
        <v>8</v>
      </c>
      <c r="D190" s="55">
        <v>4</v>
      </c>
      <c r="E190" s="55"/>
      <c r="F190" s="67" t="s">
        <v>166</v>
      </c>
      <c r="G190" s="57">
        <f>G191</f>
        <v>0</v>
      </c>
      <c r="H190" s="57">
        <f>H191</f>
        <v>0</v>
      </c>
      <c r="I190" s="57">
        <f>I191</f>
        <v>0</v>
      </c>
      <c r="J190" s="57">
        <f>J191</f>
        <v>0</v>
      </c>
      <c r="K190" s="58">
        <f>K191</f>
        <v>0</v>
      </c>
    </row>
    <row r="191" spans="1:11" ht="12.75" x14ac:dyDescent="0.2">
      <c r="A191" s="59">
        <v>2</v>
      </c>
      <c r="B191" s="60">
        <v>2</v>
      </c>
      <c r="C191" s="60">
        <v>8</v>
      </c>
      <c r="D191" s="60">
        <v>4</v>
      </c>
      <c r="E191" s="60" t="s">
        <v>317</v>
      </c>
      <c r="F191" s="61" t="s">
        <v>166</v>
      </c>
      <c r="G191" s="62"/>
      <c r="H191" s="62"/>
      <c r="I191" s="62"/>
      <c r="J191" s="125">
        <f>SUBTOTAL(9,G191:I191)</f>
        <v>0</v>
      </c>
      <c r="K191" s="126">
        <f>IFERROR(J191/$J$18*100,"0.00")</f>
        <v>0</v>
      </c>
    </row>
    <row r="192" spans="1:11" ht="12.75" x14ac:dyDescent="0.2">
      <c r="A192" s="54">
        <v>2</v>
      </c>
      <c r="B192" s="55">
        <v>2</v>
      </c>
      <c r="C192" s="55">
        <v>8</v>
      </c>
      <c r="D192" s="55">
        <v>5</v>
      </c>
      <c r="E192" s="55"/>
      <c r="F192" s="67" t="s">
        <v>167</v>
      </c>
      <c r="G192" s="57">
        <f>SUM(G193:G195)</f>
        <v>0</v>
      </c>
      <c r="H192" s="57">
        <f>SUM(H193:H195)</f>
        <v>0</v>
      </c>
      <c r="I192" s="57">
        <f>SUM(I193:I195)</f>
        <v>0</v>
      </c>
      <c r="J192" s="57">
        <f>SUM(J193:J195)</f>
        <v>0</v>
      </c>
      <c r="K192" s="58">
        <f>SUM(K193:K195)</f>
        <v>0</v>
      </c>
    </row>
    <row r="193" spans="1:11" ht="12.75" x14ac:dyDescent="0.2">
      <c r="A193" s="59">
        <v>2</v>
      </c>
      <c r="B193" s="60">
        <v>2</v>
      </c>
      <c r="C193" s="60">
        <v>8</v>
      </c>
      <c r="D193" s="60">
        <v>5</v>
      </c>
      <c r="E193" s="60" t="s">
        <v>317</v>
      </c>
      <c r="F193" s="61" t="s">
        <v>168</v>
      </c>
      <c r="G193" s="62"/>
      <c r="H193" s="62"/>
      <c r="I193" s="62"/>
      <c r="J193" s="125">
        <f>SUBTOTAL(9,G193:I193)</f>
        <v>0</v>
      </c>
      <c r="K193" s="126">
        <f>IFERROR(J193/$J$18*100,"0.00")</f>
        <v>0</v>
      </c>
    </row>
    <row r="194" spans="1:11" ht="12.75" x14ac:dyDescent="0.2">
      <c r="A194" s="59">
        <v>2</v>
      </c>
      <c r="B194" s="60">
        <v>2</v>
      </c>
      <c r="C194" s="60">
        <v>8</v>
      </c>
      <c r="D194" s="60">
        <v>5</v>
      </c>
      <c r="E194" s="60" t="s">
        <v>318</v>
      </c>
      <c r="F194" s="61" t="s">
        <v>169</v>
      </c>
      <c r="G194" s="62"/>
      <c r="H194" s="62"/>
      <c r="I194" s="62"/>
      <c r="J194" s="125">
        <f>SUBTOTAL(9,G194:I194)</f>
        <v>0</v>
      </c>
      <c r="K194" s="126">
        <f>IFERROR(J194/$J$18*100,"0.00")</f>
        <v>0</v>
      </c>
    </row>
    <row r="195" spans="1:11" ht="12.75" x14ac:dyDescent="0.2">
      <c r="A195" s="59">
        <v>2</v>
      </c>
      <c r="B195" s="60">
        <v>2</v>
      </c>
      <c r="C195" s="60">
        <v>8</v>
      </c>
      <c r="D195" s="60">
        <v>5</v>
      </c>
      <c r="E195" s="60" t="s">
        <v>319</v>
      </c>
      <c r="F195" s="61" t="s">
        <v>323</v>
      </c>
      <c r="G195" s="62"/>
      <c r="H195" s="62"/>
      <c r="I195" s="62"/>
      <c r="J195" s="125">
        <f>SUBTOTAL(9,G195:I195)</f>
        <v>0</v>
      </c>
      <c r="K195" s="126">
        <f>IFERROR(J195/$J$18*100,"0.00")</f>
        <v>0</v>
      </c>
    </row>
    <row r="196" spans="1:11" ht="12.75" x14ac:dyDescent="0.2">
      <c r="A196" s="54">
        <v>2</v>
      </c>
      <c r="B196" s="55">
        <v>2</v>
      </c>
      <c r="C196" s="55">
        <v>8</v>
      </c>
      <c r="D196" s="55">
        <v>6</v>
      </c>
      <c r="E196" s="55"/>
      <c r="F196" s="67" t="s">
        <v>170</v>
      </c>
      <c r="G196" s="57">
        <f>SUM(G197:G200)</f>
        <v>0</v>
      </c>
      <c r="H196" s="57">
        <f>SUM(H197:H200)</f>
        <v>0</v>
      </c>
      <c r="I196" s="57">
        <f>SUM(I197:I200)</f>
        <v>0</v>
      </c>
      <c r="J196" s="57">
        <f>SUM(J197:J200)</f>
        <v>0</v>
      </c>
      <c r="K196" s="58">
        <f>SUM(K197:K200)</f>
        <v>0</v>
      </c>
    </row>
    <row r="197" spans="1:11" ht="12.75" x14ac:dyDescent="0.2">
      <c r="A197" s="59">
        <v>2</v>
      </c>
      <c r="B197" s="60">
        <v>2</v>
      </c>
      <c r="C197" s="60">
        <v>8</v>
      </c>
      <c r="D197" s="60">
        <v>6</v>
      </c>
      <c r="E197" s="60" t="s">
        <v>317</v>
      </c>
      <c r="F197" s="61" t="s">
        <v>359</v>
      </c>
      <c r="G197" s="62"/>
      <c r="H197" s="62"/>
      <c r="I197" s="62"/>
      <c r="J197" s="125">
        <f>SUBTOTAL(9,G197:I197)</f>
        <v>0</v>
      </c>
      <c r="K197" s="126">
        <f>IFERROR(J197/$J$18*100,"0.00")</f>
        <v>0</v>
      </c>
    </row>
    <row r="198" spans="1:11" ht="12.75" x14ac:dyDescent="0.2">
      <c r="A198" s="59">
        <v>2</v>
      </c>
      <c r="B198" s="60">
        <v>2</v>
      </c>
      <c r="C198" s="60">
        <v>8</v>
      </c>
      <c r="D198" s="60">
        <v>6</v>
      </c>
      <c r="E198" s="60" t="s">
        <v>318</v>
      </c>
      <c r="F198" s="61" t="s">
        <v>171</v>
      </c>
      <c r="G198" s="62"/>
      <c r="H198" s="62"/>
      <c r="I198" s="62"/>
      <c r="J198" s="125">
        <f>SUBTOTAL(9,G198:I198)</f>
        <v>0</v>
      </c>
      <c r="K198" s="126">
        <f>IFERROR(J198/$J$18*100,"0.00")</f>
        <v>0</v>
      </c>
    </row>
    <row r="199" spans="1:11" ht="12.75" x14ac:dyDescent="0.2">
      <c r="A199" s="59">
        <v>2</v>
      </c>
      <c r="B199" s="60">
        <v>2</v>
      </c>
      <c r="C199" s="60">
        <v>8</v>
      </c>
      <c r="D199" s="60">
        <v>6</v>
      </c>
      <c r="E199" s="60" t="s">
        <v>319</v>
      </c>
      <c r="F199" s="61" t="s">
        <v>172</v>
      </c>
      <c r="G199" s="62"/>
      <c r="H199" s="62"/>
      <c r="I199" s="62"/>
      <c r="J199" s="125">
        <f>SUBTOTAL(9,G199:I199)</f>
        <v>0</v>
      </c>
      <c r="K199" s="126">
        <f>IFERROR(J199/$J$18*100,"0.00")</f>
        <v>0</v>
      </c>
    </row>
    <row r="200" spans="1:11" ht="12.75" x14ac:dyDescent="0.2">
      <c r="A200" s="59">
        <v>2</v>
      </c>
      <c r="B200" s="60">
        <v>2</v>
      </c>
      <c r="C200" s="60">
        <v>8</v>
      </c>
      <c r="D200" s="60">
        <v>6</v>
      </c>
      <c r="E200" s="60" t="s">
        <v>320</v>
      </c>
      <c r="F200" s="61" t="s">
        <v>173</v>
      </c>
      <c r="G200" s="62"/>
      <c r="H200" s="62"/>
      <c r="I200" s="62"/>
      <c r="J200" s="125">
        <f>SUBTOTAL(9,G200:I200)</f>
        <v>0</v>
      </c>
      <c r="K200" s="126">
        <f>IFERROR(J200/$J$18*100,"0.00")</f>
        <v>0</v>
      </c>
    </row>
    <row r="201" spans="1:11" ht="12.75" x14ac:dyDescent="0.2">
      <c r="A201" s="54">
        <v>2</v>
      </c>
      <c r="B201" s="55">
        <v>2</v>
      </c>
      <c r="C201" s="55">
        <v>8</v>
      </c>
      <c r="D201" s="55">
        <v>7</v>
      </c>
      <c r="E201" s="55"/>
      <c r="F201" s="67" t="s">
        <v>174</v>
      </c>
      <c r="G201" s="57">
        <f>SUM(G202:G207)</f>
        <v>0</v>
      </c>
      <c r="H201" s="57">
        <f>SUM(H202:H207)</f>
        <v>303500</v>
      </c>
      <c r="I201" s="57">
        <f>SUM(I202:I207)</f>
        <v>0</v>
      </c>
      <c r="J201" s="57">
        <f>SUM(J202:J207)</f>
        <v>303500</v>
      </c>
      <c r="K201" s="58">
        <f>SUM(K202:K207)</f>
        <v>3.949590083076801E-2</v>
      </c>
    </row>
    <row r="202" spans="1:11" ht="12.75" x14ac:dyDescent="0.2">
      <c r="A202" s="59">
        <v>2</v>
      </c>
      <c r="B202" s="60">
        <v>2</v>
      </c>
      <c r="C202" s="60">
        <v>8</v>
      </c>
      <c r="D202" s="60">
        <v>7</v>
      </c>
      <c r="E202" s="60" t="s">
        <v>317</v>
      </c>
      <c r="F202" s="76" t="s">
        <v>360</v>
      </c>
      <c r="G202" s="62"/>
      <c r="H202" s="62">
        <v>6000</v>
      </c>
      <c r="I202" s="62"/>
      <c r="J202" s="125">
        <f t="shared" ref="J202:J207" si="10">SUBTOTAL(9,G202:I202)</f>
        <v>6000</v>
      </c>
      <c r="K202" s="126">
        <f t="shared" ref="K202:K207" si="11">IFERROR(J202/$J$18*100,"0.00")</f>
        <v>7.8080858314533142E-4</v>
      </c>
    </row>
    <row r="203" spans="1:11" ht="12.75" x14ac:dyDescent="0.2">
      <c r="A203" s="59">
        <v>2</v>
      </c>
      <c r="B203" s="60">
        <v>2</v>
      </c>
      <c r="C203" s="60">
        <v>8</v>
      </c>
      <c r="D203" s="60">
        <v>7</v>
      </c>
      <c r="E203" s="60" t="s">
        <v>318</v>
      </c>
      <c r="F203" s="76" t="s">
        <v>175</v>
      </c>
      <c r="G203" s="62"/>
      <c r="H203" s="62"/>
      <c r="I203" s="62"/>
      <c r="J203" s="125">
        <f t="shared" si="10"/>
        <v>0</v>
      </c>
      <c r="K203" s="126">
        <f t="shared" si="11"/>
        <v>0</v>
      </c>
    </row>
    <row r="204" spans="1:11" ht="12.75" x14ac:dyDescent="0.2">
      <c r="A204" s="59">
        <v>2</v>
      </c>
      <c r="B204" s="60">
        <v>2</v>
      </c>
      <c r="C204" s="60">
        <v>8</v>
      </c>
      <c r="D204" s="60">
        <v>7</v>
      </c>
      <c r="E204" s="60" t="s">
        <v>319</v>
      </c>
      <c r="F204" s="76" t="s">
        <v>176</v>
      </c>
      <c r="G204" s="62"/>
      <c r="H204" s="62"/>
      <c r="I204" s="62"/>
      <c r="J204" s="125">
        <f t="shared" si="10"/>
        <v>0</v>
      </c>
      <c r="K204" s="126">
        <f t="shared" si="11"/>
        <v>0</v>
      </c>
    </row>
    <row r="205" spans="1:11" ht="12.75" x14ac:dyDescent="0.2">
      <c r="A205" s="59">
        <v>2</v>
      </c>
      <c r="B205" s="60">
        <v>2</v>
      </c>
      <c r="C205" s="60">
        <v>8</v>
      </c>
      <c r="D205" s="60">
        <v>7</v>
      </c>
      <c r="E205" s="60" t="s">
        <v>320</v>
      </c>
      <c r="F205" s="76" t="s">
        <v>177</v>
      </c>
      <c r="G205" s="62"/>
      <c r="H205" s="62">
        <v>297500</v>
      </c>
      <c r="I205" s="62"/>
      <c r="J205" s="125">
        <f t="shared" si="10"/>
        <v>297500</v>
      </c>
      <c r="K205" s="126">
        <f t="shared" si="11"/>
        <v>3.8715092247622679E-2</v>
      </c>
    </row>
    <row r="206" spans="1:11" ht="12.75" x14ac:dyDescent="0.2">
      <c r="A206" s="59">
        <v>2</v>
      </c>
      <c r="B206" s="60">
        <v>2</v>
      </c>
      <c r="C206" s="60">
        <v>8</v>
      </c>
      <c r="D206" s="60">
        <v>7</v>
      </c>
      <c r="E206" s="60" t="s">
        <v>321</v>
      </c>
      <c r="F206" s="76" t="s">
        <v>178</v>
      </c>
      <c r="G206" s="62"/>
      <c r="H206" s="62"/>
      <c r="I206" s="62"/>
      <c r="J206" s="125">
        <f t="shared" si="10"/>
        <v>0</v>
      </c>
      <c r="K206" s="126">
        <f t="shared" si="11"/>
        <v>0</v>
      </c>
    </row>
    <row r="207" spans="1:11" ht="12.75" x14ac:dyDescent="0.2">
      <c r="A207" s="59">
        <v>2</v>
      </c>
      <c r="B207" s="60">
        <v>2</v>
      </c>
      <c r="C207" s="60">
        <v>8</v>
      </c>
      <c r="D207" s="60">
        <v>7</v>
      </c>
      <c r="E207" s="60" t="s">
        <v>333</v>
      </c>
      <c r="F207" s="76" t="s">
        <v>179</v>
      </c>
      <c r="G207" s="62"/>
      <c r="H207" s="62"/>
      <c r="I207" s="62"/>
      <c r="J207" s="125">
        <f t="shared" si="10"/>
        <v>0</v>
      </c>
      <c r="K207" s="126">
        <f t="shared" si="11"/>
        <v>0</v>
      </c>
    </row>
    <row r="208" spans="1:11" ht="12.75" x14ac:dyDescent="0.2">
      <c r="A208" s="54">
        <v>2</v>
      </c>
      <c r="B208" s="55">
        <v>2</v>
      </c>
      <c r="C208" s="55">
        <v>8</v>
      </c>
      <c r="D208" s="55">
        <v>8</v>
      </c>
      <c r="E208" s="55"/>
      <c r="F208" s="67" t="s">
        <v>180</v>
      </c>
      <c r="G208" s="57">
        <f>SUM(G209:G211)</f>
        <v>0</v>
      </c>
      <c r="H208" s="57">
        <f>SUM(H209:H211)</f>
        <v>0</v>
      </c>
      <c r="I208" s="57">
        <f>SUM(I209:I211)</f>
        <v>0</v>
      </c>
      <c r="J208" s="57">
        <f>SUM(J209:J211)</f>
        <v>0</v>
      </c>
      <c r="K208" s="58">
        <f>SUM(K209:K211)</f>
        <v>0</v>
      </c>
    </row>
    <row r="209" spans="1:11" ht="12.75" x14ac:dyDescent="0.2">
      <c r="A209" s="59">
        <v>2</v>
      </c>
      <c r="B209" s="60">
        <v>2</v>
      </c>
      <c r="C209" s="60">
        <v>8</v>
      </c>
      <c r="D209" s="60">
        <v>8</v>
      </c>
      <c r="E209" s="60" t="s">
        <v>317</v>
      </c>
      <c r="F209" s="76" t="s">
        <v>181</v>
      </c>
      <c r="G209" s="62"/>
      <c r="H209" s="62"/>
      <c r="I209" s="62"/>
      <c r="J209" s="125">
        <f>SUBTOTAL(9,G209:I209)</f>
        <v>0</v>
      </c>
      <c r="K209" s="126">
        <f>IFERROR(J209/$J$18*100,"0.00")</f>
        <v>0</v>
      </c>
    </row>
    <row r="210" spans="1:11" ht="12.75" x14ac:dyDescent="0.2">
      <c r="A210" s="59">
        <v>2</v>
      </c>
      <c r="B210" s="60">
        <v>2</v>
      </c>
      <c r="C210" s="60">
        <v>8</v>
      </c>
      <c r="D210" s="60">
        <v>8</v>
      </c>
      <c r="E210" s="60" t="s">
        <v>318</v>
      </c>
      <c r="F210" s="76" t="s">
        <v>182</v>
      </c>
      <c r="G210" s="62"/>
      <c r="H210" s="62"/>
      <c r="I210" s="62"/>
      <c r="J210" s="125">
        <f>SUBTOTAL(9,G210:I210)</f>
        <v>0</v>
      </c>
      <c r="K210" s="126">
        <f>IFERROR(J210/$J$18*100,"0.00")</f>
        <v>0</v>
      </c>
    </row>
    <row r="211" spans="1:11" ht="12.75" x14ac:dyDescent="0.2">
      <c r="A211" s="59">
        <v>2</v>
      </c>
      <c r="B211" s="60">
        <v>2</v>
      </c>
      <c r="C211" s="60">
        <v>8</v>
      </c>
      <c r="D211" s="60">
        <v>8</v>
      </c>
      <c r="E211" s="60" t="s">
        <v>319</v>
      </c>
      <c r="F211" s="76" t="s">
        <v>183</v>
      </c>
      <c r="G211" s="62"/>
      <c r="H211" s="62"/>
      <c r="I211" s="62"/>
      <c r="J211" s="125">
        <f>SUBTOTAL(9,G211:I211)</f>
        <v>0</v>
      </c>
      <c r="K211" s="126">
        <f>IFERROR(J211/$J$18*100,"0.00")</f>
        <v>0</v>
      </c>
    </row>
    <row r="212" spans="1:11" ht="12.75" x14ac:dyDescent="0.2">
      <c r="A212" s="54">
        <v>2</v>
      </c>
      <c r="B212" s="55">
        <v>2</v>
      </c>
      <c r="C212" s="55">
        <v>8</v>
      </c>
      <c r="D212" s="55">
        <v>9</v>
      </c>
      <c r="E212" s="55"/>
      <c r="F212" s="67" t="s">
        <v>184</v>
      </c>
      <c r="G212" s="57">
        <f>SUM(G213:G217)</f>
        <v>0</v>
      </c>
      <c r="H212" s="57">
        <f>SUM(H213:H217)</f>
        <v>0</v>
      </c>
      <c r="I212" s="57">
        <f>SUM(I213:I217)</f>
        <v>0</v>
      </c>
      <c r="J212" s="57">
        <f>SUM(J213:J217)</f>
        <v>0</v>
      </c>
      <c r="K212" s="58">
        <f>SUM(K213:K217)</f>
        <v>0</v>
      </c>
    </row>
    <row r="213" spans="1:11" ht="12.75" x14ac:dyDescent="0.2">
      <c r="A213" s="60">
        <v>2</v>
      </c>
      <c r="B213" s="60">
        <v>2</v>
      </c>
      <c r="C213" s="60">
        <v>8</v>
      </c>
      <c r="D213" s="60">
        <v>9</v>
      </c>
      <c r="E213" s="60" t="s">
        <v>317</v>
      </c>
      <c r="F213" s="76" t="s">
        <v>324</v>
      </c>
      <c r="G213" s="62"/>
      <c r="H213" s="62"/>
      <c r="I213" s="62"/>
      <c r="J213" s="125">
        <f>SUBTOTAL(9,G213:I213)</f>
        <v>0</v>
      </c>
      <c r="K213" s="126">
        <f>IFERROR(J213/$J$18*100,"0.00")</f>
        <v>0</v>
      </c>
    </row>
    <row r="214" spans="1:11" ht="12.75" x14ac:dyDescent="0.2">
      <c r="A214" s="60">
        <v>2</v>
      </c>
      <c r="B214" s="60">
        <v>2</v>
      </c>
      <c r="C214" s="60">
        <v>8</v>
      </c>
      <c r="D214" s="60">
        <v>9</v>
      </c>
      <c r="E214" s="60" t="s">
        <v>318</v>
      </c>
      <c r="F214" s="76" t="s">
        <v>325</v>
      </c>
      <c r="G214" s="62"/>
      <c r="H214" s="62"/>
      <c r="I214" s="62"/>
      <c r="J214" s="125">
        <f>SUBTOTAL(9,G214:I214)</f>
        <v>0</v>
      </c>
      <c r="K214" s="126">
        <f>IFERROR(J214/$J$18*100,"0.00")</f>
        <v>0</v>
      </c>
    </row>
    <row r="215" spans="1:11" ht="12.75" x14ac:dyDescent="0.2">
      <c r="A215" s="60">
        <v>2</v>
      </c>
      <c r="B215" s="60">
        <v>2</v>
      </c>
      <c r="C215" s="60">
        <v>8</v>
      </c>
      <c r="D215" s="60">
        <v>9</v>
      </c>
      <c r="E215" s="60" t="s">
        <v>319</v>
      </c>
      <c r="F215" s="76" t="s">
        <v>361</v>
      </c>
      <c r="G215" s="62"/>
      <c r="H215" s="62"/>
      <c r="I215" s="62"/>
      <c r="J215" s="125">
        <f>SUBTOTAL(9,G215:I215)</f>
        <v>0</v>
      </c>
      <c r="K215" s="126">
        <f>IFERROR(J215/$J$18*100,"0.00")</f>
        <v>0</v>
      </c>
    </row>
    <row r="216" spans="1:11" ht="12.75" x14ac:dyDescent="0.2">
      <c r="A216" s="60">
        <v>2</v>
      </c>
      <c r="B216" s="60">
        <v>2</v>
      </c>
      <c r="C216" s="60">
        <v>8</v>
      </c>
      <c r="D216" s="60">
        <v>9</v>
      </c>
      <c r="E216" s="60" t="s">
        <v>320</v>
      </c>
      <c r="F216" s="76" t="s">
        <v>326</v>
      </c>
      <c r="G216" s="62"/>
      <c r="H216" s="62"/>
      <c r="I216" s="62"/>
      <c r="J216" s="125">
        <f>SUBTOTAL(9,G216:I216)</f>
        <v>0</v>
      </c>
      <c r="K216" s="126">
        <f>IFERROR(J216/$J$18*100,"0.00")</f>
        <v>0</v>
      </c>
    </row>
    <row r="217" spans="1:11" ht="12.75" x14ac:dyDescent="0.2">
      <c r="A217" s="59">
        <v>2</v>
      </c>
      <c r="B217" s="60">
        <v>2</v>
      </c>
      <c r="C217" s="60">
        <v>8</v>
      </c>
      <c r="D217" s="60">
        <v>9</v>
      </c>
      <c r="E217" s="60" t="s">
        <v>321</v>
      </c>
      <c r="F217" s="76" t="s">
        <v>185</v>
      </c>
      <c r="G217" s="62"/>
      <c r="H217" s="62"/>
      <c r="I217" s="62"/>
      <c r="J217" s="62">
        <f>SUBTOTAL(9,G217:I217)</f>
        <v>0</v>
      </c>
      <c r="K217" s="63">
        <f>IFERROR(J217/$J$18*100,"0.00")</f>
        <v>0</v>
      </c>
    </row>
    <row r="218" spans="1:11" ht="12.75" x14ac:dyDescent="0.2">
      <c r="A218" s="43">
        <v>2</v>
      </c>
      <c r="B218" s="44">
        <v>3</v>
      </c>
      <c r="C218" s="45"/>
      <c r="D218" s="45"/>
      <c r="E218" s="45"/>
      <c r="F218" s="46" t="s">
        <v>16</v>
      </c>
      <c r="G218" s="47">
        <f>+G219+G231+G240+G253+G258+G269+G297+G313+G318</f>
        <v>3417045</v>
      </c>
      <c r="H218" s="47">
        <f>+H219+H231+H240+H253+H258+H269+H297+H313+H318</f>
        <v>52831042.890000001</v>
      </c>
      <c r="I218" s="47">
        <f>+I219+I231+I240+I253+I258+I269+I297+I313+I318</f>
        <v>0</v>
      </c>
      <c r="J218" s="47">
        <f>+J219+J231+J240+J253+J258+J269+J297+J313+J318</f>
        <v>56248087.890000001</v>
      </c>
      <c r="K218" s="48">
        <f>+K219+K231+K240+K253+K258+K269+K297+K313+K318</f>
        <v>7.3198316350041628</v>
      </c>
    </row>
    <row r="219" spans="1:11" ht="12.75" x14ac:dyDescent="0.2">
      <c r="A219" s="49">
        <v>2</v>
      </c>
      <c r="B219" s="50">
        <v>3</v>
      </c>
      <c r="C219" s="50">
        <v>1</v>
      </c>
      <c r="D219" s="50"/>
      <c r="E219" s="50"/>
      <c r="F219" s="51" t="s">
        <v>17</v>
      </c>
      <c r="G219" s="52">
        <f>+G220+G223+G225+G229</f>
        <v>0</v>
      </c>
      <c r="H219" s="52">
        <f>+H220+H223+H225+H229</f>
        <v>1870220</v>
      </c>
      <c r="I219" s="52">
        <f>+I220+I223+I225+I229</f>
        <v>0</v>
      </c>
      <c r="J219" s="52">
        <f>+J220+J223+J225+J229</f>
        <v>1870220</v>
      </c>
      <c r="K219" s="53">
        <f>+K220+K223+K225+K229</f>
        <v>0.24338063806167695</v>
      </c>
    </row>
    <row r="220" spans="1:11" ht="12.75" x14ac:dyDescent="0.2">
      <c r="A220" s="54">
        <v>2</v>
      </c>
      <c r="B220" s="55">
        <v>3</v>
      </c>
      <c r="C220" s="55">
        <v>1</v>
      </c>
      <c r="D220" s="55">
        <v>1</v>
      </c>
      <c r="E220" s="55"/>
      <c r="F220" s="67" t="s">
        <v>186</v>
      </c>
      <c r="G220" s="57">
        <f>SUM(G221:G221)</f>
        <v>0</v>
      </c>
      <c r="H220" s="57">
        <f>SUM(H221:H221)</f>
        <v>1870220</v>
      </c>
      <c r="I220" s="57">
        <f>SUM(I221:I221)</f>
        <v>0</v>
      </c>
      <c r="J220" s="57">
        <f>SUM(J221:J221)</f>
        <v>1870220</v>
      </c>
      <c r="K220" s="58">
        <f>SUM(K221:K221)</f>
        <v>0.24338063806167695</v>
      </c>
    </row>
    <row r="221" spans="1:11" ht="12.75" x14ac:dyDescent="0.2">
      <c r="A221" s="68">
        <v>2</v>
      </c>
      <c r="B221" s="60">
        <v>3</v>
      </c>
      <c r="C221" s="60">
        <v>1</v>
      </c>
      <c r="D221" s="60">
        <v>1</v>
      </c>
      <c r="E221" s="60" t="s">
        <v>317</v>
      </c>
      <c r="F221" s="61" t="s">
        <v>186</v>
      </c>
      <c r="G221" s="62"/>
      <c r="H221" s="62">
        <v>1870220</v>
      </c>
      <c r="I221" s="62"/>
      <c r="J221" s="125">
        <f>SUBTOTAL(9,G221:I221)</f>
        <v>1870220</v>
      </c>
      <c r="K221" s="126">
        <f>IFERROR(J221/$J$18*100,"0.00")</f>
        <v>0.24338063806167695</v>
      </c>
    </row>
    <row r="222" spans="1:11" ht="12.75" x14ac:dyDescent="0.2">
      <c r="A222" s="68">
        <v>2</v>
      </c>
      <c r="B222" s="60">
        <v>3</v>
      </c>
      <c r="C222" s="60">
        <v>1</v>
      </c>
      <c r="D222" s="60">
        <v>1</v>
      </c>
      <c r="E222" s="60" t="s">
        <v>318</v>
      </c>
      <c r="F222" s="61" t="s">
        <v>187</v>
      </c>
      <c r="G222" s="70"/>
      <c r="H222" s="70"/>
      <c r="I222" s="70"/>
      <c r="J222" s="125">
        <f>SUBTOTAL(9,G222:I222)</f>
        <v>0</v>
      </c>
      <c r="K222" s="126">
        <f>IFERROR(J222/$J$18*100,"0.00")</f>
        <v>0</v>
      </c>
    </row>
    <row r="223" spans="1:11" ht="12.75" x14ac:dyDescent="0.2">
      <c r="A223" s="54">
        <v>2</v>
      </c>
      <c r="B223" s="55">
        <v>3</v>
      </c>
      <c r="C223" s="55">
        <v>1</v>
      </c>
      <c r="D223" s="55">
        <v>2</v>
      </c>
      <c r="E223" s="55"/>
      <c r="F223" s="67" t="s">
        <v>188</v>
      </c>
      <c r="G223" s="73">
        <f>+G224</f>
        <v>0</v>
      </c>
      <c r="H223" s="73">
        <f>+H224</f>
        <v>0</v>
      </c>
      <c r="I223" s="73">
        <f>+I224</f>
        <v>0</v>
      </c>
      <c r="J223" s="73">
        <f>+J224</f>
        <v>0</v>
      </c>
      <c r="K223" s="74">
        <f>+K224</f>
        <v>0</v>
      </c>
    </row>
    <row r="224" spans="1:11" ht="12.75" x14ac:dyDescent="0.2">
      <c r="A224" s="68">
        <v>2</v>
      </c>
      <c r="B224" s="60">
        <v>3</v>
      </c>
      <c r="C224" s="60">
        <v>1</v>
      </c>
      <c r="D224" s="60">
        <v>2</v>
      </c>
      <c r="E224" s="60" t="s">
        <v>317</v>
      </c>
      <c r="F224" s="61" t="s">
        <v>188</v>
      </c>
      <c r="G224" s="70"/>
      <c r="H224" s="70"/>
      <c r="I224" s="70"/>
      <c r="J224" s="125">
        <f>SUBTOTAL(9,G224:I224)</f>
        <v>0</v>
      </c>
      <c r="K224" s="126">
        <f>IFERROR(J224/$J$18*100,"0.00")</f>
        <v>0</v>
      </c>
    </row>
    <row r="225" spans="1:11" ht="12.75" x14ac:dyDescent="0.2">
      <c r="A225" s="54">
        <v>2</v>
      </c>
      <c r="B225" s="55">
        <v>3</v>
      </c>
      <c r="C225" s="55">
        <v>1</v>
      </c>
      <c r="D225" s="55">
        <v>3</v>
      </c>
      <c r="E225" s="55"/>
      <c r="F225" s="67" t="s">
        <v>189</v>
      </c>
      <c r="G225" s="57">
        <f>SUM(G226:G228)</f>
        <v>0</v>
      </c>
      <c r="H225" s="57">
        <f>SUM(H226:H228)</f>
        <v>0</v>
      </c>
      <c r="I225" s="57">
        <f>SUM(I226:I228)</f>
        <v>0</v>
      </c>
      <c r="J225" s="57">
        <f>SUM(J226:J228)</f>
        <v>0</v>
      </c>
      <c r="K225" s="58">
        <f>SUM(K226:K228)</f>
        <v>0</v>
      </c>
    </row>
    <row r="226" spans="1:11" ht="12.75" x14ac:dyDescent="0.2">
      <c r="A226" s="68">
        <v>2</v>
      </c>
      <c r="B226" s="60">
        <v>3</v>
      </c>
      <c r="C226" s="60">
        <v>1</v>
      </c>
      <c r="D226" s="60">
        <v>3</v>
      </c>
      <c r="E226" s="60" t="s">
        <v>317</v>
      </c>
      <c r="F226" s="61" t="s">
        <v>190</v>
      </c>
      <c r="G226" s="62"/>
      <c r="H226" s="62"/>
      <c r="I226" s="62"/>
      <c r="J226" s="125">
        <f>SUBTOTAL(9,G226:I226)</f>
        <v>0</v>
      </c>
      <c r="K226" s="126">
        <f>IFERROR(J226/$J$18*100,"0.00")</f>
        <v>0</v>
      </c>
    </row>
    <row r="227" spans="1:11" ht="12.75" x14ac:dyDescent="0.2">
      <c r="A227" s="68">
        <v>2</v>
      </c>
      <c r="B227" s="60">
        <v>3</v>
      </c>
      <c r="C227" s="60">
        <v>1</v>
      </c>
      <c r="D227" s="60">
        <v>3</v>
      </c>
      <c r="E227" s="60" t="s">
        <v>318</v>
      </c>
      <c r="F227" s="61" t="s">
        <v>191</v>
      </c>
      <c r="G227" s="62"/>
      <c r="H227" s="62"/>
      <c r="I227" s="62"/>
      <c r="J227" s="125">
        <f>SUBTOTAL(9,G227:I227)</f>
        <v>0</v>
      </c>
      <c r="K227" s="126">
        <f>IFERROR(J227/$J$18*100,"0.00")</f>
        <v>0</v>
      </c>
    </row>
    <row r="228" spans="1:11" ht="12.75" x14ac:dyDescent="0.2">
      <c r="A228" s="68">
        <v>2</v>
      </c>
      <c r="B228" s="60">
        <v>3</v>
      </c>
      <c r="C228" s="60">
        <v>1</v>
      </c>
      <c r="D228" s="60">
        <v>3</v>
      </c>
      <c r="E228" s="60" t="s">
        <v>319</v>
      </c>
      <c r="F228" s="61" t="s">
        <v>192</v>
      </c>
      <c r="G228" s="70"/>
      <c r="H228" s="70"/>
      <c r="I228" s="70"/>
      <c r="J228" s="125">
        <f>SUBTOTAL(9,G228:I228)</f>
        <v>0</v>
      </c>
      <c r="K228" s="126">
        <f>IFERROR(J228/$J$18*100,"0.00")</f>
        <v>0</v>
      </c>
    </row>
    <row r="229" spans="1:11" ht="12.75" x14ac:dyDescent="0.2">
      <c r="A229" s="54">
        <v>2</v>
      </c>
      <c r="B229" s="55">
        <v>3</v>
      </c>
      <c r="C229" s="55">
        <v>1</v>
      </c>
      <c r="D229" s="55">
        <v>4</v>
      </c>
      <c r="E229" s="55"/>
      <c r="F229" s="67" t="s">
        <v>193</v>
      </c>
      <c r="G229" s="73">
        <f>+G230</f>
        <v>0</v>
      </c>
      <c r="H229" s="73">
        <f>+H230</f>
        <v>0</v>
      </c>
      <c r="I229" s="73">
        <f>+I230</f>
        <v>0</v>
      </c>
      <c r="J229" s="73">
        <f>+J230</f>
        <v>0</v>
      </c>
      <c r="K229" s="74">
        <f>+K230</f>
        <v>0</v>
      </c>
    </row>
    <row r="230" spans="1:11" ht="12.75" x14ac:dyDescent="0.2">
      <c r="A230" s="68">
        <v>2</v>
      </c>
      <c r="B230" s="60">
        <v>3</v>
      </c>
      <c r="C230" s="60">
        <v>1</v>
      </c>
      <c r="D230" s="60">
        <v>4</v>
      </c>
      <c r="E230" s="60" t="s">
        <v>317</v>
      </c>
      <c r="F230" s="61" t="s">
        <v>193</v>
      </c>
      <c r="G230" s="70"/>
      <c r="H230" s="70"/>
      <c r="I230" s="70"/>
      <c r="J230" s="125">
        <f>SUBTOTAL(9,G230:I230)</f>
        <v>0</v>
      </c>
      <c r="K230" s="126">
        <f>IFERROR(J230/$J$18*100,"0.00")</f>
        <v>0</v>
      </c>
    </row>
    <row r="231" spans="1:11" ht="12.75" x14ac:dyDescent="0.2">
      <c r="A231" s="49">
        <v>2</v>
      </c>
      <c r="B231" s="50">
        <v>3</v>
      </c>
      <c r="C231" s="50">
        <v>2</v>
      </c>
      <c r="D231" s="50"/>
      <c r="E231" s="50"/>
      <c r="F231" s="51" t="s">
        <v>18</v>
      </c>
      <c r="G231" s="52">
        <f>+G232+G234+G236+G238</f>
        <v>0</v>
      </c>
      <c r="H231" s="52">
        <f>+H232+H234+H236+H238</f>
        <v>0</v>
      </c>
      <c r="I231" s="52">
        <f>+I232+I234+I236+I238</f>
        <v>0</v>
      </c>
      <c r="J231" s="52">
        <f>+J232+J234+J236+J238</f>
        <v>0</v>
      </c>
      <c r="K231" s="53">
        <f>+K232+K234+K236+K238</f>
        <v>0</v>
      </c>
    </row>
    <row r="232" spans="1:11" ht="12.75" x14ac:dyDescent="0.2">
      <c r="A232" s="54">
        <v>2</v>
      </c>
      <c r="B232" s="55">
        <v>3</v>
      </c>
      <c r="C232" s="55">
        <v>2</v>
      </c>
      <c r="D232" s="55">
        <v>1</v>
      </c>
      <c r="E232" s="55"/>
      <c r="F232" s="67" t="s">
        <v>194</v>
      </c>
      <c r="G232" s="73">
        <f>+G233</f>
        <v>0</v>
      </c>
      <c r="H232" s="73">
        <f>+H233</f>
        <v>0</v>
      </c>
      <c r="I232" s="73">
        <f>+I233</f>
        <v>0</v>
      </c>
      <c r="J232" s="73">
        <f>+J233</f>
        <v>0</v>
      </c>
      <c r="K232" s="74">
        <f>+K233</f>
        <v>0</v>
      </c>
    </row>
    <row r="233" spans="1:11" ht="12.75" x14ac:dyDescent="0.2">
      <c r="A233" s="68">
        <v>2</v>
      </c>
      <c r="B233" s="60">
        <v>3</v>
      </c>
      <c r="C233" s="60">
        <v>2</v>
      </c>
      <c r="D233" s="60">
        <v>1</v>
      </c>
      <c r="E233" s="60" t="s">
        <v>317</v>
      </c>
      <c r="F233" s="61" t="s">
        <v>194</v>
      </c>
      <c r="G233" s="70"/>
      <c r="H233" s="70"/>
      <c r="I233" s="70"/>
      <c r="J233" s="125">
        <f>SUBTOTAL(9,G233:I233)</f>
        <v>0</v>
      </c>
      <c r="K233" s="126">
        <f>IFERROR(J233/$J$18*100,"0.00")</f>
        <v>0</v>
      </c>
    </row>
    <row r="234" spans="1:11" ht="12.75" x14ac:dyDescent="0.2">
      <c r="A234" s="54">
        <v>2</v>
      </c>
      <c r="B234" s="55">
        <v>3</v>
      </c>
      <c r="C234" s="55">
        <v>2</v>
      </c>
      <c r="D234" s="55">
        <v>2</v>
      </c>
      <c r="E234" s="55"/>
      <c r="F234" s="67" t="s">
        <v>195</v>
      </c>
      <c r="G234" s="73">
        <f>+G235</f>
        <v>0</v>
      </c>
      <c r="H234" s="73">
        <f>+H235</f>
        <v>0</v>
      </c>
      <c r="I234" s="73">
        <f>+I235</f>
        <v>0</v>
      </c>
      <c r="J234" s="73">
        <f>+J235</f>
        <v>0</v>
      </c>
      <c r="K234" s="74">
        <f>+K235</f>
        <v>0</v>
      </c>
    </row>
    <row r="235" spans="1:11" ht="12.75" x14ac:dyDescent="0.2">
      <c r="A235" s="68">
        <v>2</v>
      </c>
      <c r="B235" s="60">
        <v>3</v>
      </c>
      <c r="C235" s="60">
        <v>2</v>
      </c>
      <c r="D235" s="60">
        <v>2</v>
      </c>
      <c r="E235" s="60" t="s">
        <v>317</v>
      </c>
      <c r="F235" s="61" t="s">
        <v>195</v>
      </c>
      <c r="G235" s="70"/>
      <c r="H235" s="70"/>
      <c r="I235" s="70"/>
      <c r="J235" s="125">
        <f>SUBTOTAL(9,G235:I235)</f>
        <v>0</v>
      </c>
      <c r="K235" s="126">
        <f>IFERROR(J235/$J$18*100,"0.00")</f>
        <v>0</v>
      </c>
    </row>
    <row r="236" spans="1:11" ht="12.75" x14ac:dyDescent="0.2">
      <c r="A236" s="54">
        <v>2</v>
      </c>
      <c r="B236" s="55">
        <v>3</v>
      </c>
      <c r="C236" s="55">
        <v>2</v>
      </c>
      <c r="D236" s="55">
        <v>3</v>
      </c>
      <c r="E236" s="55"/>
      <c r="F236" s="67" t="s">
        <v>196</v>
      </c>
      <c r="G236" s="73">
        <f>+G237</f>
        <v>0</v>
      </c>
      <c r="H236" s="73">
        <f>+H237</f>
        <v>0</v>
      </c>
      <c r="I236" s="73">
        <f>+I237</f>
        <v>0</v>
      </c>
      <c r="J236" s="73">
        <f>+J237</f>
        <v>0</v>
      </c>
      <c r="K236" s="74">
        <f>+K237</f>
        <v>0</v>
      </c>
    </row>
    <row r="237" spans="1:11" ht="12.75" x14ac:dyDescent="0.2">
      <c r="A237" s="68">
        <v>2</v>
      </c>
      <c r="B237" s="60">
        <v>3</v>
      </c>
      <c r="C237" s="60">
        <v>2</v>
      </c>
      <c r="D237" s="60">
        <v>3</v>
      </c>
      <c r="E237" s="60" t="s">
        <v>317</v>
      </c>
      <c r="F237" s="61" t="s">
        <v>196</v>
      </c>
      <c r="G237" s="70"/>
      <c r="H237" s="70"/>
      <c r="I237" s="70"/>
      <c r="J237" s="125">
        <f>SUBTOTAL(9,G237:I237)</f>
        <v>0</v>
      </c>
      <c r="K237" s="126">
        <f>IFERROR(J237/$J$18*100,"0.00")</f>
        <v>0</v>
      </c>
    </row>
    <row r="238" spans="1:11" ht="12.75" x14ac:dyDescent="0.2">
      <c r="A238" s="54">
        <v>2</v>
      </c>
      <c r="B238" s="55">
        <v>3</v>
      </c>
      <c r="C238" s="55">
        <v>2</v>
      </c>
      <c r="D238" s="55">
        <v>4</v>
      </c>
      <c r="E238" s="55"/>
      <c r="F238" s="67" t="s">
        <v>19</v>
      </c>
      <c r="G238" s="73">
        <f>+G239</f>
        <v>0</v>
      </c>
      <c r="H238" s="73">
        <f>+H239</f>
        <v>0</v>
      </c>
      <c r="I238" s="73">
        <f>+I239</f>
        <v>0</v>
      </c>
      <c r="J238" s="73">
        <f>+J239</f>
        <v>0</v>
      </c>
      <c r="K238" s="74">
        <f>+K239</f>
        <v>0</v>
      </c>
    </row>
    <row r="239" spans="1:11" ht="12.75" x14ac:dyDescent="0.2">
      <c r="A239" s="68">
        <v>2</v>
      </c>
      <c r="B239" s="60">
        <v>3</v>
      </c>
      <c r="C239" s="60">
        <v>2</v>
      </c>
      <c r="D239" s="60">
        <v>4</v>
      </c>
      <c r="E239" s="60" t="s">
        <v>317</v>
      </c>
      <c r="F239" s="61" t="s">
        <v>19</v>
      </c>
      <c r="G239" s="70"/>
      <c r="H239" s="70"/>
      <c r="I239" s="70"/>
      <c r="J239" s="125">
        <f>SUBTOTAL(9,G239:I239)</f>
        <v>0</v>
      </c>
      <c r="K239" s="126">
        <f>IFERROR(J239/$J$18*100,"0.00")</f>
        <v>0</v>
      </c>
    </row>
    <row r="240" spans="1:11" ht="12.75" x14ac:dyDescent="0.2">
      <c r="A240" s="49">
        <v>2</v>
      </c>
      <c r="B240" s="50">
        <v>3</v>
      </c>
      <c r="C240" s="50">
        <v>3</v>
      </c>
      <c r="D240" s="50"/>
      <c r="E240" s="50"/>
      <c r="F240" s="51" t="s">
        <v>362</v>
      </c>
      <c r="G240" s="52">
        <f>+G241+G243+G245+G247+G249+G251</f>
        <v>0</v>
      </c>
      <c r="H240" s="52">
        <f>+H241+H243+H245+H247+H249+H251</f>
        <v>0</v>
      </c>
      <c r="I240" s="52">
        <f>+I241+I243+I245+I247+I249+I251</f>
        <v>0</v>
      </c>
      <c r="J240" s="52">
        <f>+J241+J243+J245+J247+J249+J251</f>
        <v>0</v>
      </c>
      <c r="K240" s="53">
        <f>+K241+K243+K245+K247+K249+K251</f>
        <v>0</v>
      </c>
    </row>
    <row r="241" spans="1:11" ht="12.75" x14ac:dyDescent="0.2">
      <c r="A241" s="54">
        <v>2</v>
      </c>
      <c r="B241" s="55">
        <v>3</v>
      </c>
      <c r="C241" s="55">
        <v>3</v>
      </c>
      <c r="D241" s="55">
        <v>1</v>
      </c>
      <c r="E241" s="55"/>
      <c r="F241" s="67" t="s">
        <v>197</v>
      </c>
      <c r="G241" s="57">
        <f>G242</f>
        <v>0</v>
      </c>
      <c r="H241" s="57">
        <f>H242</f>
        <v>0</v>
      </c>
      <c r="I241" s="57">
        <f>I242</f>
        <v>0</v>
      </c>
      <c r="J241" s="57">
        <f>J242</f>
        <v>0</v>
      </c>
      <c r="K241" s="58">
        <f>K242</f>
        <v>0</v>
      </c>
    </row>
    <row r="242" spans="1:11" ht="12.75" x14ac:dyDescent="0.2">
      <c r="A242" s="68">
        <v>2</v>
      </c>
      <c r="B242" s="60">
        <v>3</v>
      </c>
      <c r="C242" s="60">
        <v>3</v>
      </c>
      <c r="D242" s="60">
        <v>1</v>
      </c>
      <c r="E242" s="60" t="s">
        <v>317</v>
      </c>
      <c r="F242" s="61" t="s">
        <v>197</v>
      </c>
      <c r="G242" s="62"/>
      <c r="H242" s="62"/>
      <c r="I242" s="62"/>
      <c r="J242" s="125">
        <f>SUBTOTAL(9,G242:I242)</f>
        <v>0</v>
      </c>
      <c r="K242" s="126">
        <f>IFERROR(J242/$J$18*100,"0.00")</f>
        <v>0</v>
      </c>
    </row>
    <row r="243" spans="1:11" ht="12.75" x14ac:dyDescent="0.2">
      <c r="A243" s="54">
        <v>2</v>
      </c>
      <c r="B243" s="55">
        <v>3</v>
      </c>
      <c r="C243" s="55">
        <v>3</v>
      </c>
      <c r="D243" s="55">
        <v>2</v>
      </c>
      <c r="E243" s="55"/>
      <c r="F243" s="67" t="s">
        <v>198</v>
      </c>
      <c r="G243" s="73">
        <f>+G244</f>
        <v>0</v>
      </c>
      <c r="H243" s="73">
        <f>+H244</f>
        <v>0</v>
      </c>
      <c r="I243" s="73">
        <f>+I244</f>
        <v>0</v>
      </c>
      <c r="J243" s="73">
        <f>+J244</f>
        <v>0</v>
      </c>
      <c r="K243" s="74">
        <f>+K244</f>
        <v>0</v>
      </c>
    </row>
    <row r="244" spans="1:11" ht="12.75" x14ac:dyDescent="0.2">
      <c r="A244" s="68">
        <v>2</v>
      </c>
      <c r="B244" s="60">
        <v>3</v>
      </c>
      <c r="C244" s="60">
        <v>3</v>
      </c>
      <c r="D244" s="60">
        <v>2</v>
      </c>
      <c r="E244" s="60" t="s">
        <v>317</v>
      </c>
      <c r="F244" s="61" t="s">
        <v>198</v>
      </c>
      <c r="G244" s="62"/>
      <c r="H244" s="62"/>
      <c r="I244" s="62"/>
      <c r="J244" s="125">
        <f>SUBTOTAL(9,G244:I244)</f>
        <v>0</v>
      </c>
      <c r="K244" s="126">
        <f>IFERROR(J244/$J$18*100,"0.00")</f>
        <v>0</v>
      </c>
    </row>
    <row r="245" spans="1:11" ht="12.75" x14ac:dyDescent="0.2">
      <c r="A245" s="54">
        <v>2</v>
      </c>
      <c r="B245" s="55">
        <v>3</v>
      </c>
      <c r="C245" s="55">
        <v>3</v>
      </c>
      <c r="D245" s="55">
        <v>3</v>
      </c>
      <c r="E245" s="55"/>
      <c r="F245" s="67" t="s">
        <v>199</v>
      </c>
      <c r="G245" s="73">
        <f>+G246</f>
        <v>0</v>
      </c>
      <c r="H245" s="73">
        <f>+H246</f>
        <v>0</v>
      </c>
      <c r="I245" s="73">
        <f>+I246</f>
        <v>0</v>
      </c>
      <c r="J245" s="73">
        <f>+J246</f>
        <v>0</v>
      </c>
      <c r="K245" s="74">
        <f>+K246</f>
        <v>0</v>
      </c>
    </row>
    <row r="246" spans="1:11" ht="12.75" x14ac:dyDescent="0.2">
      <c r="A246" s="68">
        <v>2</v>
      </c>
      <c r="B246" s="60">
        <v>3</v>
      </c>
      <c r="C246" s="60">
        <v>3</v>
      </c>
      <c r="D246" s="60">
        <v>3</v>
      </c>
      <c r="E246" s="60" t="s">
        <v>317</v>
      </c>
      <c r="F246" s="61" t="s">
        <v>199</v>
      </c>
      <c r="G246" s="62"/>
      <c r="H246" s="62"/>
      <c r="I246" s="62"/>
      <c r="J246" s="125">
        <f>SUBTOTAL(9,G246:I246)</f>
        <v>0</v>
      </c>
      <c r="K246" s="126">
        <f>IFERROR(J246/$J$18*100,"0.00")</f>
        <v>0</v>
      </c>
    </row>
    <row r="247" spans="1:11" ht="12.75" x14ac:dyDescent="0.2">
      <c r="A247" s="54">
        <v>2</v>
      </c>
      <c r="B247" s="55">
        <v>3</v>
      </c>
      <c r="C247" s="55">
        <v>3</v>
      </c>
      <c r="D247" s="55">
        <v>4</v>
      </c>
      <c r="E247" s="55"/>
      <c r="F247" s="67" t="s">
        <v>200</v>
      </c>
      <c r="G247" s="73">
        <f>+G248</f>
        <v>0</v>
      </c>
      <c r="H247" s="73">
        <f>+H248</f>
        <v>0</v>
      </c>
      <c r="I247" s="73">
        <f>+I248</f>
        <v>0</v>
      </c>
      <c r="J247" s="73">
        <f>+J248</f>
        <v>0</v>
      </c>
      <c r="K247" s="74">
        <f>+K248</f>
        <v>0</v>
      </c>
    </row>
    <row r="248" spans="1:11" ht="12.75" x14ac:dyDescent="0.2">
      <c r="A248" s="68">
        <v>2</v>
      </c>
      <c r="B248" s="60">
        <v>3</v>
      </c>
      <c r="C248" s="60">
        <v>3</v>
      </c>
      <c r="D248" s="60">
        <v>4</v>
      </c>
      <c r="E248" s="60" t="s">
        <v>317</v>
      </c>
      <c r="F248" s="61" t="s">
        <v>200</v>
      </c>
      <c r="G248" s="70"/>
      <c r="H248" s="70"/>
      <c r="I248" s="70"/>
      <c r="J248" s="125">
        <f>SUBTOTAL(9,G248:I248)</f>
        <v>0</v>
      </c>
      <c r="K248" s="126">
        <f>IFERROR(J248/$J$18*100,"0.00")</f>
        <v>0</v>
      </c>
    </row>
    <row r="249" spans="1:11" ht="12.75" x14ac:dyDescent="0.2">
      <c r="A249" s="54">
        <v>2</v>
      </c>
      <c r="B249" s="55">
        <v>3</v>
      </c>
      <c r="C249" s="55">
        <v>3</v>
      </c>
      <c r="D249" s="55">
        <v>5</v>
      </c>
      <c r="E249" s="55"/>
      <c r="F249" s="67" t="s">
        <v>201</v>
      </c>
      <c r="G249" s="73">
        <f>+G250</f>
        <v>0</v>
      </c>
      <c r="H249" s="73">
        <f>+H250</f>
        <v>0</v>
      </c>
      <c r="I249" s="73">
        <f>+I250</f>
        <v>0</v>
      </c>
      <c r="J249" s="73">
        <f>+J250</f>
        <v>0</v>
      </c>
      <c r="K249" s="74">
        <f>+K250</f>
        <v>0</v>
      </c>
    </row>
    <row r="250" spans="1:11" ht="12.75" x14ac:dyDescent="0.2">
      <c r="A250" s="68">
        <v>2</v>
      </c>
      <c r="B250" s="60">
        <v>3</v>
      </c>
      <c r="C250" s="60">
        <v>3</v>
      </c>
      <c r="D250" s="60">
        <v>5</v>
      </c>
      <c r="E250" s="60" t="s">
        <v>317</v>
      </c>
      <c r="F250" s="61" t="s">
        <v>201</v>
      </c>
      <c r="G250" s="70"/>
      <c r="H250" s="70"/>
      <c r="I250" s="70"/>
      <c r="J250" s="125">
        <f>SUBTOTAL(9,G250:I250)</f>
        <v>0</v>
      </c>
      <c r="K250" s="126">
        <f>IFERROR(J250/$J$18*100,"0.00")</f>
        <v>0</v>
      </c>
    </row>
    <row r="251" spans="1:11" ht="12.75" x14ac:dyDescent="0.2">
      <c r="A251" s="54">
        <v>2</v>
      </c>
      <c r="B251" s="55">
        <v>3</v>
      </c>
      <c r="C251" s="55">
        <v>3</v>
      </c>
      <c r="D251" s="55">
        <v>6</v>
      </c>
      <c r="E251" s="55"/>
      <c r="F251" s="67" t="s">
        <v>202</v>
      </c>
      <c r="G251" s="73">
        <f>+G252</f>
        <v>0</v>
      </c>
      <c r="H251" s="73">
        <f>+H252</f>
        <v>0</v>
      </c>
      <c r="I251" s="73">
        <f>+I252</f>
        <v>0</v>
      </c>
      <c r="J251" s="73">
        <f>+J252</f>
        <v>0</v>
      </c>
      <c r="K251" s="74">
        <f>+K252</f>
        <v>0</v>
      </c>
    </row>
    <row r="252" spans="1:11" ht="12.75" x14ac:dyDescent="0.2">
      <c r="A252" s="68">
        <v>2</v>
      </c>
      <c r="B252" s="60">
        <v>3</v>
      </c>
      <c r="C252" s="60">
        <v>3</v>
      </c>
      <c r="D252" s="60">
        <v>6</v>
      </c>
      <c r="E252" s="60" t="s">
        <v>317</v>
      </c>
      <c r="F252" s="61" t="s">
        <v>202</v>
      </c>
      <c r="G252" s="62"/>
      <c r="H252" s="62"/>
      <c r="I252" s="62"/>
      <c r="J252" s="125">
        <f>SUBTOTAL(9,G252:I252)</f>
        <v>0</v>
      </c>
      <c r="K252" s="126">
        <f>IFERROR(J252/$J$18*100,"0.00")</f>
        <v>0</v>
      </c>
    </row>
    <row r="253" spans="1:11" ht="12.75" x14ac:dyDescent="0.2">
      <c r="A253" s="49">
        <v>2</v>
      </c>
      <c r="B253" s="50">
        <v>3</v>
      </c>
      <c r="C253" s="50">
        <v>4</v>
      </c>
      <c r="D253" s="50"/>
      <c r="E253" s="50"/>
      <c r="F253" s="51" t="s">
        <v>363</v>
      </c>
      <c r="G253" s="52">
        <f>+G254+G256</f>
        <v>0</v>
      </c>
      <c r="H253" s="52">
        <f>+H254+H256</f>
        <v>0</v>
      </c>
      <c r="I253" s="52">
        <f>+I254+I256</f>
        <v>0</v>
      </c>
      <c r="J253" s="52">
        <f>+J254+J256</f>
        <v>0</v>
      </c>
      <c r="K253" s="53">
        <f>+K254+K256</f>
        <v>0</v>
      </c>
    </row>
    <row r="254" spans="1:11" ht="12.75" x14ac:dyDescent="0.2">
      <c r="A254" s="54">
        <v>2</v>
      </c>
      <c r="B254" s="55">
        <v>3</v>
      </c>
      <c r="C254" s="55">
        <v>4</v>
      </c>
      <c r="D254" s="55">
        <v>1</v>
      </c>
      <c r="E254" s="55"/>
      <c r="F254" s="67" t="s">
        <v>203</v>
      </c>
      <c r="G254" s="73">
        <f>+G255</f>
        <v>0</v>
      </c>
      <c r="H254" s="73">
        <f>+H255</f>
        <v>0</v>
      </c>
      <c r="I254" s="73">
        <f>+I255</f>
        <v>0</v>
      </c>
      <c r="J254" s="73">
        <f>+J255</f>
        <v>0</v>
      </c>
      <c r="K254" s="74">
        <f>+K255</f>
        <v>0</v>
      </c>
    </row>
    <row r="255" spans="1:11" ht="12.75" x14ac:dyDescent="0.2">
      <c r="A255" s="68">
        <v>2</v>
      </c>
      <c r="B255" s="60">
        <v>3</v>
      </c>
      <c r="C255" s="60">
        <v>4</v>
      </c>
      <c r="D255" s="60">
        <v>1</v>
      </c>
      <c r="E255" s="60" t="s">
        <v>317</v>
      </c>
      <c r="F255" s="61" t="s">
        <v>203</v>
      </c>
      <c r="G255" s="62"/>
      <c r="H255" s="62"/>
      <c r="I255" s="62"/>
      <c r="J255" s="125">
        <f>SUBTOTAL(9,G255:I255)</f>
        <v>0</v>
      </c>
      <c r="K255" s="126">
        <f>IFERROR(J255/$J$18*100,"0.00")</f>
        <v>0</v>
      </c>
    </row>
    <row r="256" spans="1:11" ht="12.75" x14ac:dyDescent="0.2">
      <c r="A256" s="71">
        <v>2</v>
      </c>
      <c r="B256" s="55">
        <v>3</v>
      </c>
      <c r="C256" s="55">
        <v>4</v>
      </c>
      <c r="D256" s="55">
        <v>2</v>
      </c>
      <c r="E256" s="55"/>
      <c r="F256" s="67" t="s">
        <v>204</v>
      </c>
      <c r="G256" s="73">
        <f>+G257</f>
        <v>0</v>
      </c>
      <c r="H256" s="73">
        <f>+H257</f>
        <v>0</v>
      </c>
      <c r="I256" s="73">
        <f>+I257</f>
        <v>0</v>
      </c>
      <c r="J256" s="73">
        <f>+J257</f>
        <v>0</v>
      </c>
      <c r="K256" s="74">
        <f>+K257</f>
        <v>0</v>
      </c>
    </row>
    <row r="257" spans="1:11" ht="12.75" x14ac:dyDescent="0.2">
      <c r="A257" s="77">
        <v>2</v>
      </c>
      <c r="B257" s="78">
        <v>3</v>
      </c>
      <c r="C257" s="78">
        <v>4</v>
      </c>
      <c r="D257" s="78">
        <v>2</v>
      </c>
      <c r="E257" s="60" t="s">
        <v>317</v>
      </c>
      <c r="F257" s="61" t="s">
        <v>204</v>
      </c>
      <c r="G257" s="70"/>
      <c r="H257" s="70"/>
      <c r="I257" s="70"/>
      <c r="J257" s="125">
        <f>SUBTOTAL(9,G257:I257)</f>
        <v>0</v>
      </c>
      <c r="K257" s="126">
        <f>IFERROR(J257/$J$18*100,"0.00")</f>
        <v>0</v>
      </c>
    </row>
    <row r="258" spans="1:11" ht="12.75" x14ac:dyDescent="0.2">
      <c r="A258" s="49">
        <v>2</v>
      </c>
      <c r="B258" s="50">
        <v>3</v>
      </c>
      <c r="C258" s="50">
        <v>5</v>
      </c>
      <c r="D258" s="50"/>
      <c r="E258" s="50"/>
      <c r="F258" s="51" t="s">
        <v>205</v>
      </c>
      <c r="G258" s="52">
        <f>+G259+G261+G263+G265+G267</f>
        <v>0</v>
      </c>
      <c r="H258" s="52">
        <f>+H259+H261+H263+H265+H267</f>
        <v>0</v>
      </c>
      <c r="I258" s="52">
        <f>+I259+I261+I263+I265+I267</f>
        <v>0</v>
      </c>
      <c r="J258" s="52">
        <f>+J259+J261+J263+J265+J267</f>
        <v>0</v>
      </c>
      <c r="K258" s="53">
        <f>+K259+K261+K263+K265+K267</f>
        <v>0</v>
      </c>
    </row>
    <row r="259" spans="1:11" ht="12.75" x14ac:dyDescent="0.2">
      <c r="A259" s="54">
        <v>2</v>
      </c>
      <c r="B259" s="55">
        <v>3</v>
      </c>
      <c r="C259" s="55">
        <v>5</v>
      </c>
      <c r="D259" s="55">
        <v>1</v>
      </c>
      <c r="E259" s="55"/>
      <c r="F259" s="67" t="s">
        <v>206</v>
      </c>
      <c r="G259" s="73">
        <f>+G260</f>
        <v>0</v>
      </c>
      <c r="H259" s="73">
        <f>+H260</f>
        <v>0</v>
      </c>
      <c r="I259" s="73">
        <f>+I260</f>
        <v>0</v>
      </c>
      <c r="J259" s="73">
        <f>+J260</f>
        <v>0</v>
      </c>
      <c r="K259" s="74">
        <f>+K260</f>
        <v>0</v>
      </c>
    </row>
    <row r="260" spans="1:11" ht="12.75" x14ac:dyDescent="0.2">
      <c r="A260" s="68">
        <v>2</v>
      </c>
      <c r="B260" s="60">
        <v>3</v>
      </c>
      <c r="C260" s="60">
        <v>5</v>
      </c>
      <c r="D260" s="60">
        <v>1</v>
      </c>
      <c r="E260" s="60" t="s">
        <v>317</v>
      </c>
      <c r="F260" s="61" t="s">
        <v>206</v>
      </c>
      <c r="G260" s="70"/>
      <c r="H260" s="70"/>
      <c r="I260" s="70"/>
      <c r="J260" s="125">
        <f>SUBTOTAL(9,G260:I260)</f>
        <v>0</v>
      </c>
      <c r="K260" s="126">
        <f>IFERROR(J260/$J$18*100,"0.00")</f>
        <v>0</v>
      </c>
    </row>
    <row r="261" spans="1:11" ht="12.75" x14ac:dyDescent="0.2">
      <c r="A261" s="54">
        <v>2</v>
      </c>
      <c r="B261" s="55">
        <v>3</v>
      </c>
      <c r="C261" s="55">
        <v>5</v>
      </c>
      <c r="D261" s="55">
        <v>2</v>
      </c>
      <c r="E261" s="55"/>
      <c r="F261" s="67" t="s">
        <v>207</v>
      </c>
      <c r="G261" s="73">
        <f>+G262</f>
        <v>0</v>
      </c>
      <c r="H261" s="73">
        <f>+H262</f>
        <v>0</v>
      </c>
      <c r="I261" s="73">
        <f>+I262</f>
        <v>0</v>
      </c>
      <c r="J261" s="73">
        <f>+J262</f>
        <v>0</v>
      </c>
      <c r="K261" s="74">
        <f>+K262</f>
        <v>0</v>
      </c>
    </row>
    <row r="262" spans="1:11" ht="12.75" x14ac:dyDescent="0.2">
      <c r="A262" s="68">
        <v>2</v>
      </c>
      <c r="B262" s="60">
        <v>3</v>
      </c>
      <c r="C262" s="60">
        <v>5</v>
      </c>
      <c r="D262" s="60">
        <v>2</v>
      </c>
      <c r="E262" s="60" t="s">
        <v>317</v>
      </c>
      <c r="F262" s="61" t="s">
        <v>207</v>
      </c>
      <c r="G262" s="70"/>
      <c r="H262" s="70"/>
      <c r="I262" s="70"/>
      <c r="J262" s="125">
        <f>SUBTOTAL(9,G262:I262)</f>
        <v>0</v>
      </c>
      <c r="K262" s="126">
        <f>IFERROR(J262/$J$18*100,"0.00")</f>
        <v>0</v>
      </c>
    </row>
    <row r="263" spans="1:11" ht="12.75" x14ac:dyDescent="0.2">
      <c r="A263" s="54">
        <v>2</v>
      </c>
      <c r="B263" s="55">
        <v>3</v>
      </c>
      <c r="C263" s="55">
        <v>5</v>
      </c>
      <c r="D263" s="55">
        <v>3</v>
      </c>
      <c r="E263" s="55"/>
      <c r="F263" s="67" t="s">
        <v>208</v>
      </c>
      <c r="G263" s="73">
        <f>+G264</f>
        <v>0</v>
      </c>
      <c r="H263" s="73">
        <f>+H264</f>
        <v>0</v>
      </c>
      <c r="I263" s="73">
        <f>+I264</f>
        <v>0</v>
      </c>
      <c r="J263" s="73">
        <f>+J264</f>
        <v>0</v>
      </c>
      <c r="K263" s="74">
        <f>+K264</f>
        <v>0</v>
      </c>
    </row>
    <row r="264" spans="1:11" ht="12.75" x14ac:dyDescent="0.2">
      <c r="A264" s="68">
        <v>2</v>
      </c>
      <c r="B264" s="60">
        <v>3</v>
      </c>
      <c r="C264" s="60">
        <v>5</v>
      </c>
      <c r="D264" s="60">
        <v>3</v>
      </c>
      <c r="E264" s="60" t="s">
        <v>317</v>
      </c>
      <c r="F264" s="61" t="s">
        <v>208</v>
      </c>
      <c r="G264" s="62"/>
      <c r="H264" s="62"/>
      <c r="I264" s="62"/>
      <c r="J264" s="125">
        <f>SUBTOTAL(9,G264:I264)</f>
        <v>0</v>
      </c>
      <c r="K264" s="126">
        <f>IFERROR(J264/$J$18*100,"0.00")</f>
        <v>0</v>
      </c>
    </row>
    <row r="265" spans="1:11" ht="12.75" x14ac:dyDescent="0.2">
      <c r="A265" s="54">
        <v>2</v>
      </c>
      <c r="B265" s="55">
        <v>3</v>
      </c>
      <c r="C265" s="55">
        <v>5</v>
      </c>
      <c r="D265" s="55">
        <v>4</v>
      </c>
      <c r="E265" s="55"/>
      <c r="F265" s="67" t="s">
        <v>209</v>
      </c>
      <c r="G265" s="73">
        <f>+G266</f>
        <v>0</v>
      </c>
      <c r="H265" s="73">
        <f>+H266</f>
        <v>0</v>
      </c>
      <c r="I265" s="73">
        <f>+I266</f>
        <v>0</v>
      </c>
      <c r="J265" s="73">
        <f>+J266</f>
        <v>0</v>
      </c>
      <c r="K265" s="74">
        <f>+K266</f>
        <v>0</v>
      </c>
    </row>
    <row r="266" spans="1:11" ht="12.75" x14ac:dyDescent="0.2">
      <c r="A266" s="68">
        <v>2</v>
      </c>
      <c r="B266" s="60">
        <v>3</v>
      </c>
      <c r="C266" s="60">
        <v>5</v>
      </c>
      <c r="D266" s="60">
        <v>4</v>
      </c>
      <c r="E266" s="60" t="s">
        <v>317</v>
      </c>
      <c r="F266" s="61" t="s">
        <v>209</v>
      </c>
      <c r="G266" s="70"/>
      <c r="H266" s="70"/>
      <c r="I266" s="70"/>
      <c r="J266" s="125">
        <f>SUBTOTAL(9,G266:I266)</f>
        <v>0</v>
      </c>
      <c r="K266" s="126">
        <f>IFERROR(J266/$J$18*100,"0.00")</f>
        <v>0</v>
      </c>
    </row>
    <row r="267" spans="1:11" ht="12.75" x14ac:dyDescent="0.2">
      <c r="A267" s="54">
        <v>2</v>
      </c>
      <c r="B267" s="55">
        <v>3</v>
      </c>
      <c r="C267" s="55">
        <v>5</v>
      </c>
      <c r="D267" s="55">
        <v>5</v>
      </c>
      <c r="E267" s="55"/>
      <c r="F267" s="67" t="s">
        <v>364</v>
      </c>
      <c r="G267" s="73">
        <f>+G268</f>
        <v>0</v>
      </c>
      <c r="H267" s="73">
        <f>+H268</f>
        <v>0</v>
      </c>
      <c r="I267" s="73">
        <f>+I268</f>
        <v>0</v>
      </c>
      <c r="J267" s="73">
        <f>+J268</f>
        <v>0</v>
      </c>
      <c r="K267" s="74">
        <f>+K268</f>
        <v>0</v>
      </c>
    </row>
    <row r="268" spans="1:11" ht="12.75" x14ac:dyDescent="0.2">
      <c r="A268" s="68">
        <v>2</v>
      </c>
      <c r="B268" s="60">
        <v>3</v>
      </c>
      <c r="C268" s="60">
        <v>5</v>
      </c>
      <c r="D268" s="60">
        <v>5</v>
      </c>
      <c r="E268" s="60" t="s">
        <v>317</v>
      </c>
      <c r="F268" s="61" t="s">
        <v>210</v>
      </c>
      <c r="G268" s="62"/>
      <c r="H268" s="62"/>
      <c r="I268" s="62"/>
      <c r="J268" s="125">
        <f>SUBTOTAL(9,G268:I268)</f>
        <v>0</v>
      </c>
      <c r="K268" s="126">
        <f>IFERROR(J268/$J$18*100,"0.00")</f>
        <v>0</v>
      </c>
    </row>
    <row r="269" spans="1:11" ht="12.75" x14ac:dyDescent="0.2">
      <c r="A269" s="49">
        <v>2</v>
      </c>
      <c r="B269" s="50">
        <v>3</v>
      </c>
      <c r="C269" s="50">
        <v>6</v>
      </c>
      <c r="D269" s="50"/>
      <c r="E269" s="50"/>
      <c r="F269" s="51" t="s">
        <v>211</v>
      </c>
      <c r="G269" s="52">
        <f>+G270+G276+G280+G287+G295</f>
        <v>0</v>
      </c>
      <c r="H269" s="52">
        <f>+H270+H276+H280+H287+H295</f>
        <v>0</v>
      </c>
      <c r="I269" s="52">
        <f>+I270+I276+I280+I287+I295</f>
        <v>0</v>
      </c>
      <c r="J269" s="52">
        <f>+J270+J276+J280+J287+J295</f>
        <v>0</v>
      </c>
      <c r="K269" s="52">
        <f>+K270+K276+K280+K287+K295</f>
        <v>0</v>
      </c>
    </row>
    <row r="270" spans="1:11" ht="12.75" x14ac:dyDescent="0.2">
      <c r="A270" s="54">
        <v>2</v>
      </c>
      <c r="B270" s="55">
        <v>3</v>
      </c>
      <c r="C270" s="55">
        <v>6</v>
      </c>
      <c r="D270" s="55">
        <v>1</v>
      </c>
      <c r="E270" s="55"/>
      <c r="F270" s="67" t="s">
        <v>212</v>
      </c>
      <c r="G270" s="73">
        <f>+G271+G272+G273+G274</f>
        <v>0</v>
      </c>
      <c r="H270" s="73">
        <f>+H271+H272+H273+H274</f>
        <v>0</v>
      </c>
      <c r="I270" s="73">
        <f>+I271+I272+I273+I274</f>
        <v>0</v>
      </c>
      <c r="J270" s="73">
        <f>+J271+J272+J273+J274</f>
        <v>0</v>
      </c>
      <c r="K270" s="74">
        <f>+K271+K272+K273+K274</f>
        <v>0</v>
      </c>
    </row>
    <row r="271" spans="1:11" ht="12.75" x14ac:dyDescent="0.2">
      <c r="A271" s="68">
        <v>2</v>
      </c>
      <c r="B271" s="60">
        <v>3</v>
      </c>
      <c r="C271" s="60">
        <v>6</v>
      </c>
      <c r="D271" s="60">
        <v>1</v>
      </c>
      <c r="E271" s="60" t="s">
        <v>317</v>
      </c>
      <c r="F271" s="61" t="s">
        <v>213</v>
      </c>
      <c r="G271" s="62"/>
      <c r="H271" s="62"/>
      <c r="I271" s="62"/>
      <c r="J271" s="62">
        <f>SUBTOTAL(9,G271:I271)</f>
        <v>0</v>
      </c>
      <c r="K271" s="63">
        <f>IFERROR(J271/$J$18*100,"0.00")</f>
        <v>0</v>
      </c>
    </row>
    <row r="272" spans="1:11" ht="12.75" x14ac:dyDescent="0.2">
      <c r="A272" s="68">
        <v>2</v>
      </c>
      <c r="B272" s="60">
        <v>3</v>
      </c>
      <c r="C272" s="60">
        <v>6</v>
      </c>
      <c r="D272" s="60">
        <v>1</v>
      </c>
      <c r="E272" s="60" t="s">
        <v>318</v>
      </c>
      <c r="F272" s="61" t="s">
        <v>214</v>
      </c>
      <c r="G272" s="62"/>
      <c r="H272" s="62"/>
      <c r="I272" s="62"/>
      <c r="J272" s="62">
        <f>SUBTOTAL(9,G272:I272)</f>
        <v>0</v>
      </c>
      <c r="K272" s="63">
        <f>IFERROR(J272/$J$18*100,"0.00")</f>
        <v>0</v>
      </c>
    </row>
    <row r="273" spans="1:11" ht="12.75" x14ac:dyDescent="0.2">
      <c r="A273" s="68">
        <v>2</v>
      </c>
      <c r="B273" s="60">
        <v>3</v>
      </c>
      <c r="C273" s="60">
        <v>6</v>
      </c>
      <c r="D273" s="60">
        <v>1</v>
      </c>
      <c r="E273" s="60" t="s">
        <v>319</v>
      </c>
      <c r="F273" s="61" t="s">
        <v>215</v>
      </c>
      <c r="G273" s="62"/>
      <c r="H273" s="62"/>
      <c r="I273" s="62"/>
      <c r="J273" s="62">
        <f>SUBTOTAL(9,G273:I273)</f>
        <v>0</v>
      </c>
      <c r="K273" s="63">
        <f>IFERROR(J273/$J$18*100,"0.00")</f>
        <v>0</v>
      </c>
    </row>
    <row r="274" spans="1:11" ht="12.75" x14ac:dyDescent="0.2">
      <c r="A274" s="68">
        <v>2</v>
      </c>
      <c r="B274" s="60">
        <v>3</v>
      </c>
      <c r="C274" s="60">
        <v>6</v>
      </c>
      <c r="D274" s="60">
        <v>1</v>
      </c>
      <c r="E274" s="60" t="s">
        <v>320</v>
      </c>
      <c r="F274" s="61" t="s">
        <v>216</v>
      </c>
      <c r="G274" s="62"/>
      <c r="H274" s="62"/>
      <c r="I274" s="62"/>
      <c r="J274" s="62">
        <f>SUBTOTAL(9,G274:I274)</f>
        <v>0</v>
      </c>
      <c r="K274" s="63">
        <f>IFERROR(J274/$J$18*100,"0.00")</f>
        <v>0</v>
      </c>
    </row>
    <row r="275" spans="1:11" ht="12.75" x14ac:dyDescent="0.2">
      <c r="A275" s="68">
        <v>2</v>
      </c>
      <c r="B275" s="60">
        <v>3</v>
      </c>
      <c r="C275" s="60">
        <v>6</v>
      </c>
      <c r="D275" s="60">
        <v>1</v>
      </c>
      <c r="E275" s="60" t="s">
        <v>321</v>
      </c>
      <c r="F275" s="61" t="s">
        <v>217</v>
      </c>
      <c r="G275" s="70"/>
      <c r="H275" s="70"/>
      <c r="I275" s="70"/>
      <c r="J275" s="62">
        <f>SUBTOTAL(9,G275:I275)</f>
        <v>0</v>
      </c>
      <c r="K275" s="63">
        <f>IFERROR(J275/$J$18*100,"0.00")</f>
        <v>0</v>
      </c>
    </row>
    <row r="276" spans="1:11" ht="12.75" x14ac:dyDescent="0.2">
      <c r="A276" s="54">
        <v>2</v>
      </c>
      <c r="B276" s="55">
        <v>3</v>
      </c>
      <c r="C276" s="55">
        <v>6</v>
      </c>
      <c r="D276" s="55">
        <v>2</v>
      </c>
      <c r="E276" s="55"/>
      <c r="F276" s="67" t="s">
        <v>218</v>
      </c>
      <c r="G276" s="73">
        <f>+G277+G278+G279</f>
        <v>0</v>
      </c>
      <c r="H276" s="73">
        <f>+H277+H278+H279</f>
        <v>0</v>
      </c>
      <c r="I276" s="73">
        <f>+I277+I278+I279</f>
        <v>0</v>
      </c>
      <c r="J276" s="73">
        <f>+J277+J278+J279</f>
        <v>0</v>
      </c>
      <c r="K276" s="74">
        <f>+K277+K278+K279</f>
        <v>0</v>
      </c>
    </row>
    <row r="277" spans="1:11" ht="12.75" x14ac:dyDescent="0.2">
      <c r="A277" s="68">
        <v>2</v>
      </c>
      <c r="B277" s="60">
        <v>3</v>
      </c>
      <c r="C277" s="60">
        <v>6</v>
      </c>
      <c r="D277" s="60">
        <v>2</v>
      </c>
      <c r="E277" s="60" t="s">
        <v>317</v>
      </c>
      <c r="F277" s="61" t="s">
        <v>219</v>
      </c>
      <c r="G277" s="62"/>
      <c r="H277" s="62"/>
      <c r="I277" s="62"/>
      <c r="J277" s="62">
        <f>SUBTOTAL(9,G277:I277)</f>
        <v>0</v>
      </c>
      <c r="K277" s="63">
        <f>IFERROR(J277/$J$18*100,"0.00")</f>
        <v>0</v>
      </c>
    </row>
    <row r="278" spans="1:11" ht="12.75" x14ac:dyDescent="0.2">
      <c r="A278" s="68">
        <v>2</v>
      </c>
      <c r="B278" s="60">
        <v>3</v>
      </c>
      <c r="C278" s="60">
        <v>6</v>
      </c>
      <c r="D278" s="60">
        <v>2</v>
      </c>
      <c r="E278" s="60" t="s">
        <v>318</v>
      </c>
      <c r="F278" s="61" t="s">
        <v>220</v>
      </c>
      <c r="G278" s="62"/>
      <c r="H278" s="62"/>
      <c r="I278" s="62"/>
      <c r="J278" s="62">
        <f>SUBTOTAL(9,G278:I278)</f>
        <v>0</v>
      </c>
      <c r="K278" s="63">
        <f>IFERROR(J278/$J$18*100,"0.00")</f>
        <v>0</v>
      </c>
    </row>
    <row r="279" spans="1:11" ht="12.75" x14ac:dyDescent="0.2">
      <c r="A279" s="68">
        <v>2</v>
      </c>
      <c r="B279" s="60">
        <v>3</v>
      </c>
      <c r="C279" s="60">
        <v>6</v>
      </c>
      <c r="D279" s="60">
        <v>2</v>
      </c>
      <c r="E279" s="60" t="s">
        <v>319</v>
      </c>
      <c r="F279" s="61" t="s">
        <v>221</v>
      </c>
      <c r="G279" s="70"/>
      <c r="H279" s="70"/>
      <c r="I279" s="70"/>
      <c r="J279" s="62">
        <f>SUBTOTAL(9,G279:I279)</f>
        <v>0</v>
      </c>
      <c r="K279" s="63">
        <f>IFERROR(J279/$J$18*100,"0.00")</f>
        <v>0</v>
      </c>
    </row>
    <row r="280" spans="1:11" ht="12.75" x14ac:dyDescent="0.2">
      <c r="A280" s="54">
        <v>2</v>
      </c>
      <c r="B280" s="55">
        <v>3</v>
      </c>
      <c r="C280" s="55">
        <v>6</v>
      </c>
      <c r="D280" s="55">
        <v>3</v>
      </c>
      <c r="E280" s="55"/>
      <c r="F280" s="67" t="s">
        <v>222</v>
      </c>
      <c r="G280" s="73">
        <f>+G281+G282+G283+G284+G285+G286</f>
        <v>0</v>
      </c>
      <c r="H280" s="73">
        <f>+H281+H282+H283+H284+H285+H286</f>
        <v>0</v>
      </c>
      <c r="I280" s="73">
        <f>+I281+I282+I283+I284+I285+I286</f>
        <v>0</v>
      </c>
      <c r="J280" s="73">
        <f>+J281+J282+J283+J284+J285+J286</f>
        <v>0</v>
      </c>
      <c r="K280" s="74">
        <f>+K281+K282+K283+K284+K285+K286</f>
        <v>0</v>
      </c>
    </row>
    <row r="281" spans="1:11" ht="12.75" x14ac:dyDescent="0.2">
      <c r="A281" s="68">
        <v>2</v>
      </c>
      <c r="B281" s="60">
        <v>3</v>
      </c>
      <c r="C281" s="60">
        <v>6</v>
      </c>
      <c r="D281" s="60">
        <v>3</v>
      </c>
      <c r="E281" s="60" t="s">
        <v>317</v>
      </c>
      <c r="F281" s="61" t="s">
        <v>223</v>
      </c>
      <c r="G281" s="62"/>
      <c r="H281" s="62"/>
      <c r="I281" s="62"/>
      <c r="J281" s="62">
        <f t="shared" ref="J281:J286" si="12">SUBTOTAL(9,G281:I281)</f>
        <v>0</v>
      </c>
      <c r="K281" s="63">
        <f t="shared" ref="K281:K286" si="13">IFERROR(J281/$J$18*100,"0.00")</f>
        <v>0</v>
      </c>
    </row>
    <row r="282" spans="1:11" ht="12.75" x14ac:dyDescent="0.2">
      <c r="A282" s="68">
        <v>2</v>
      </c>
      <c r="B282" s="60">
        <v>3</v>
      </c>
      <c r="C282" s="60">
        <v>6</v>
      </c>
      <c r="D282" s="60">
        <v>3</v>
      </c>
      <c r="E282" s="60" t="s">
        <v>318</v>
      </c>
      <c r="F282" s="61" t="s">
        <v>224</v>
      </c>
      <c r="G282" s="62"/>
      <c r="H282" s="62"/>
      <c r="I282" s="62"/>
      <c r="J282" s="125">
        <f t="shared" si="12"/>
        <v>0</v>
      </c>
      <c r="K282" s="126">
        <f t="shared" si="13"/>
        <v>0</v>
      </c>
    </row>
    <row r="283" spans="1:11" ht="12.75" x14ac:dyDescent="0.2">
      <c r="A283" s="68">
        <v>2</v>
      </c>
      <c r="B283" s="60">
        <v>3</v>
      </c>
      <c r="C283" s="60">
        <v>6</v>
      </c>
      <c r="D283" s="60">
        <v>3</v>
      </c>
      <c r="E283" s="60" t="s">
        <v>319</v>
      </c>
      <c r="F283" s="61" t="s">
        <v>225</v>
      </c>
      <c r="G283" s="62"/>
      <c r="H283" s="62"/>
      <c r="I283" s="62"/>
      <c r="J283" s="125">
        <f t="shared" si="12"/>
        <v>0</v>
      </c>
      <c r="K283" s="126">
        <f t="shared" si="13"/>
        <v>0</v>
      </c>
    </row>
    <row r="284" spans="1:11" ht="12.75" x14ac:dyDescent="0.2">
      <c r="A284" s="68">
        <v>2</v>
      </c>
      <c r="B284" s="60">
        <v>3</v>
      </c>
      <c r="C284" s="60">
        <v>6</v>
      </c>
      <c r="D284" s="60">
        <v>3</v>
      </c>
      <c r="E284" s="60" t="s">
        <v>320</v>
      </c>
      <c r="F284" s="76" t="s">
        <v>226</v>
      </c>
      <c r="G284" s="62"/>
      <c r="H284" s="62"/>
      <c r="I284" s="62"/>
      <c r="J284" s="125">
        <f t="shared" si="12"/>
        <v>0</v>
      </c>
      <c r="K284" s="126">
        <f t="shared" si="13"/>
        <v>0</v>
      </c>
    </row>
    <row r="285" spans="1:11" ht="12.75" x14ac:dyDescent="0.2">
      <c r="A285" s="68">
        <v>2</v>
      </c>
      <c r="B285" s="60">
        <v>3</v>
      </c>
      <c r="C285" s="60">
        <v>6</v>
      </c>
      <c r="D285" s="60">
        <v>3</v>
      </c>
      <c r="E285" s="60" t="s">
        <v>321</v>
      </c>
      <c r="F285" s="61" t="s">
        <v>227</v>
      </c>
      <c r="G285" s="62"/>
      <c r="H285" s="62"/>
      <c r="I285" s="62"/>
      <c r="J285" s="125">
        <f t="shared" si="12"/>
        <v>0</v>
      </c>
      <c r="K285" s="126">
        <f t="shared" si="13"/>
        <v>0</v>
      </c>
    </row>
    <row r="286" spans="1:11" ht="12.75" x14ac:dyDescent="0.2">
      <c r="A286" s="68">
        <v>2</v>
      </c>
      <c r="B286" s="60">
        <v>3</v>
      </c>
      <c r="C286" s="60">
        <v>6</v>
      </c>
      <c r="D286" s="60">
        <v>3</v>
      </c>
      <c r="E286" s="60" t="s">
        <v>333</v>
      </c>
      <c r="F286" s="61" t="s">
        <v>228</v>
      </c>
      <c r="G286" s="70"/>
      <c r="H286" s="70"/>
      <c r="I286" s="70"/>
      <c r="J286" s="125">
        <f t="shared" si="12"/>
        <v>0</v>
      </c>
      <c r="K286" s="126">
        <f t="shared" si="13"/>
        <v>0</v>
      </c>
    </row>
    <row r="287" spans="1:11" ht="12.75" x14ac:dyDescent="0.2">
      <c r="A287" s="54">
        <v>2</v>
      </c>
      <c r="B287" s="55">
        <v>3</v>
      </c>
      <c r="C287" s="55">
        <v>6</v>
      </c>
      <c r="D287" s="55">
        <v>4</v>
      </c>
      <c r="E287" s="55"/>
      <c r="F287" s="67" t="s">
        <v>20</v>
      </c>
      <c r="G287" s="73">
        <f>+G288+G289+G290+G291+G292+G293+G294</f>
        <v>0</v>
      </c>
      <c r="H287" s="73">
        <f>+H288+H289+H290+H291+H292+H293+H294</f>
        <v>0</v>
      </c>
      <c r="I287" s="73">
        <f>+I288+I289+I290+I291+I292+I293+I294</f>
        <v>0</v>
      </c>
      <c r="J287" s="73">
        <f>+J288+J289+J290+J291+J292+J293+J294</f>
        <v>0</v>
      </c>
      <c r="K287" s="74">
        <f>+K288+K289+K290+K291+K292+K293+K294</f>
        <v>0</v>
      </c>
    </row>
    <row r="288" spans="1:11" ht="12.75" x14ac:dyDescent="0.2">
      <c r="A288" s="68">
        <v>2</v>
      </c>
      <c r="B288" s="60">
        <v>3</v>
      </c>
      <c r="C288" s="60">
        <v>6</v>
      </c>
      <c r="D288" s="60">
        <v>4</v>
      </c>
      <c r="E288" s="60" t="s">
        <v>317</v>
      </c>
      <c r="F288" s="61" t="s">
        <v>229</v>
      </c>
      <c r="G288" s="62"/>
      <c r="H288" s="62"/>
      <c r="I288" s="62"/>
      <c r="J288" s="125">
        <f t="shared" ref="J288:J294" si="14">SUBTOTAL(9,G288:I288)</f>
        <v>0</v>
      </c>
      <c r="K288" s="126">
        <f t="shared" ref="K288:K294" si="15">IFERROR(J288/$J$18*100,"0.00")</f>
        <v>0</v>
      </c>
    </row>
    <row r="289" spans="1:11" ht="12.75" x14ac:dyDescent="0.2">
      <c r="A289" s="68">
        <v>2</v>
      </c>
      <c r="B289" s="60">
        <v>3</v>
      </c>
      <c r="C289" s="60">
        <v>6</v>
      </c>
      <c r="D289" s="60">
        <v>4</v>
      </c>
      <c r="E289" s="60" t="s">
        <v>318</v>
      </c>
      <c r="F289" s="61" t="s">
        <v>230</v>
      </c>
      <c r="G289" s="62"/>
      <c r="H289" s="62"/>
      <c r="I289" s="62"/>
      <c r="J289" s="125">
        <f t="shared" si="14"/>
        <v>0</v>
      </c>
      <c r="K289" s="126">
        <f t="shared" si="15"/>
        <v>0</v>
      </c>
    </row>
    <row r="290" spans="1:11" ht="12.75" x14ac:dyDescent="0.2">
      <c r="A290" s="68">
        <v>2</v>
      </c>
      <c r="B290" s="60">
        <v>3</v>
      </c>
      <c r="C290" s="60">
        <v>6</v>
      </c>
      <c r="D290" s="60">
        <v>4</v>
      </c>
      <c r="E290" s="60" t="s">
        <v>319</v>
      </c>
      <c r="F290" s="61" t="s">
        <v>231</v>
      </c>
      <c r="G290" s="62"/>
      <c r="H290" s="62"/>
      <c r="I290" s="62"/>
      <c r="J290" s="125">
        <f t="shared" si="14"/>
        <v>0</v>
      </c>
      <c r="K290" s="126">
        <f t="shared" si="15"/>
        <v>0</v>
      </c>
    </row>
    <row r="291" spans="1:11" ht="12.75" x14ac:dyDescent="0.2">
      <c r="A291" s="68">
        <v>2</v>
      </c>
      <c r="B291" s="60">
        <v>3</v>
      </c>
      <c r="C291" s="60">
        <v>6</v>
      </c>
      <c r="D291" s="60">
        <v>4</v>
      </c>
      <c r="E291" s="60" t="s">
        <v>320</v>
      </c>
      <c r="F291" s="61" t="s">
        <v>232</v>
      </c>
      <c r="G291" s="62"/>
      <c r="H291" s="62"/>
      <c r="I291" s="62"/>
      <c r="J291" s="125">
        <f t="shared" si="14"/>
        <v>0</v>
      </c>
      <c r="K291" s="126">
        <f t="shared" si="15"/>
        <v>0</v>
      </c>
    </row>
    <row r="292" spans="1:11" ht="12.75" x14ac:dyDescent="0.2">
      <c r="A292" s="68">
        <v>2</v>
      </c>
      <c r="B292" s="60">
        <v>3</v>
      </c>
      <c r="C292" s="60">
        <v>6</v>
      </c>
      <c r="D292" s="60">
        <v>4</v>
      </c>
      <c r="E292" s="60" t="s">
        <v>321</v>
      </c>
      <c r="F292" s="61" t="s">
        <v>233</v>
      </c>
      <c r="G292" s="62"/>
      <c r="H292" s="62"/>
      <c r="I292" s="62"/>
      <c r="J292" s="125">
        <f t="shared" si="14"/>
        <v>0</v>
      </c>
      <c r="K292" s="126">
        <f t="shared" si="15"/>
        <v>0</v>
      </c>
    </row>
    <row r="293" spans="1:11" ht="12.75" x14ac:dyDescent="0.2">
      <c r="A293" s="68">
        <v>2</v>
      </c>
      <c r="B293" s="60">
        <v>3</v>
      </c>
      <c r="C293" s="60">
        <v>6</v>
      </c>
      <c r="D293" s="60">
        <v>4</v>
      </c>
      <c r="E293" s="60" t="s">
        <v>333</v>
      </c>
      <c r="F293" s="61" t="s">
        <v>234</v>
      </c>
      <c r="G293" s="62"/>
      <c r="H293" s="62"/>
      <c r="I293" s="62"/>
      <c r="J293" s="125">
        <f t="shared" si="14"/>
        <v>0</v>
      </c>
      <c r="K293" s="126">
        <f t="shared" si="15"/>
        <v>0</v>
      </c>
    </row>
    <row r="294" spans="1:11" ht="12.75" x14ac:dyDescent="0.2">
      <c r="A294" s="68">
        <v>2</v>
      </c>
      <c r="B294" s="60">
        <v>3</v>
      </c>
      <c r="C294" s="60">
        <v>6</v>
      </c>
      <c r="D294" s="60">
        <v>4</v>
      </c>
      <c r="E294" s="60" t="s">
        <v>335</v>
      </c>
      <c r="F294" s="61" t="s">
        <v>235</v>
      </c>
      <c r="G294" s="70"/>
      <c r="H294" s="70"/>
      <c r="I294" s="70"/>
      <c r="J294" s="125">
        <f t="shared" si="14"/>
        <v>0</v>
      </c>
      <c r="K294" s="126">
        <f t="shared" si="15"/>
        <v>0</v>
      </c>
    </row>
    <row r="295" spans="1:11" ht="12.75" x14ac:dyDescent="0.2">
      <c r="A295" s="54">
        <v>2</v>
      </c>
      <c r="B295" s="55">
        <v>3</v>
      </c>
      <c r="C295" s="55">
        <v>6</v>
      </c>
      <c r="D295" s="55">
        <v>9</v>
      </c>
      <c r="E295" s="55"/>
      <c r="F295" s="67" t="s">
        <v>236</v>
      </c>
      <c r="G295" s="73">
        <f>+G296</f>
        <v>0</v>
      </c>
      <c r="H295" s="73">
        <f>+H296</f>
        <v>0</v>
      </c>
      <c r="I295" s="73">
        <f>+I296</f>
        <v>0</v>
      </c>
      <c r="J295" s="73">
        <f>+J296</f>
        <v>0</v>
      </c>
      <c r="K295" s="74">
        <f>+K296</f>
        <v>0</v>
      </c>
    </row>
    <row r="296" spans="1:11" ht="12.75" x14ac:dyDescent="0.2">
      <c r="A296" s="68">
        <v>2</v>
      </c>
      <c r="B296" s="60">
        <v>3</v>
      </c>
      <c r="C296" s="60">
        <v>6</v>
      </c>
      <c r="D296" s="60">
        <v>9</v>
      </c>
      <c r="E296" s="60" t="s">
        <v>317</v>
      </c>
      <c r="F296" s="61" t="s">
        <v>236</v>
      </c>
      <c r="G296" s="70"/>
      <c r="H296" s="70"/>
      <c r="I296" s="70"/>
      <c r="J296" s="125">
        <f>SUBTOTAL(9,G296:I296)</f>
        <v>0</v>
      </c>
      <c r="K296" s="126">
        <f>IFERROR(J296/$J$18*100,"0.00")</f>
        <v>0</v>
      </c>
    </row>
    <row r="297" spans="1:11" ht="12.75" x14ac:dyDescent="0.2">
      <c r="A297" s="49">
        <v>2</v>
      </c>
      <c r="B297" s="50">
        <v>3</v>
      </c>
      <c r="C297" s="50">
        <v>7</v>
      </c>
      <c r="D297" s="50"/>
      <c r="E297" s="50"/>
      <c r="F297" s="51" t="s">
        <v>365</v>
      </c>
      <c r="G297" s="52">
        <f>+G298+G306</f>
        <v>0</v>
      </c>
      <c r="H297" s="52">
        <f>+H298+H306</f>
        <v>2350125</v>
      </c>
      <c r="I297" s="52">
        <f>+I298+I306</f>
        <v>0</v>
      </c>
      <c r="J297" s="52">
        <f>+J298+J306</f>
        <v>2350125</v>
      </c>
      <c r="K297" s="53">
        <f>+K298+K306</f>
        <v>0.30583296191073694</v>
      </c>
    </row>
    <row r="298" spans="1:11" ht="12.75" x14ac:dyDescent="0.2">
      <c r="A298" s="54">
        <v>2</v>
      </c>
      <c r="B298" s="55">
        <v>3</v>
      </c>
      <c r="C298" s="55">
        <v>7</v>
      </c>
      <c r="D298" s="55">
        <v>1</v>
      </c>
      <c r="E298" s="55"/>
      <c r="F298" s="67" t="s">
        <v>237</v>
      </c>
      <c r="G298" s="73">
        <f>+G299+G300+G301+G302+G303+G304+G305</f>
        <v>0</v>
      </c>
      <c r="H298" s="73">
        <f>+H299+H300+H301+H302+H303+H304+H305</f>
        <v>2350125</v>
      </c>
      <c r="I298" s="73">
        <f>+I299+I300+I301+I302+I303+I304+I305</f>
        <v>0</v>
      </c>
      <c r="J298" s="73">
        <f>+J299+J300+J301+J302+J303+J304+J305</f>
        <v>2350125</v>
      </c>
      <c r="K298" s="74">
        <f>+K299+K300+K301+K302+K303+K304+K305</f>
        <v>0.30583296191073694</v>
      </c>
    </row>
    <row r="299" spans="1:11" ht="12.75" x14ac:dyDescent="0.2">
      <c r="A299" s="68">
        <v>2</v>
      </c>
      <c r="B299" s="60">
        <v>3</v>
      </c>
      <c r="C299" s="60">
        <v>7</v>
      </c>
      <c r="D299" s="60">
        <v>1</v>
      </c>
      <c r="E299" s="60" t="s">
        <v>317</v>
      </c>
      <c r="F299" s="61" t="s">
        <v>238</v>
      </c>
      <c r="G299" s="62"/>
      <c r="H299" s="62">
        <v>15960</v>
      </c>
      <c r="I299" s="62"/>
      <c r="J299" s="62">
        <f t="shared" ref="J299:J305" si="16">SUBTOTAL(9,G299:I299)</f>
        <v>15960</v>
      </c>
      <c r="K299" s="63">
        <f t="shared" ref="K299:K305" si="17">IFERROR(J299/$J$18*100,"0.00")</f>
        <v>2.0769508311665815E-3</v>
      </c>
    </row>
    <row r="300" spans="1:11" ht="12.75" x14ac:dyDescent="0.2">
      <c r="A300" s="68">
        <v>2</v>
      </c>
      <c r="B300" s="60">
        <v>3</v>
      </c>
      <c r="C300" s="60">
        <v>7</v>
      </c>
      <c r="D300" s="60">
        <v>1</v>
      </c>
      <c r="E300" s="60" t="s">
        <v>318</v>
      </c>
      <c r="F300" s="61" t="s">
        <v>239</v>
      </c>
      <c r="G300" s="62"/>
      <c r="H300" s="62">
        <v>534165</v>
      </c>
      <c r="I300" s="62"/>
      <c r="J300" s="62">
        <f t="shared" si="16"/>
        <v>534165</v>
      </c>
      <c r="K300" s="63">
        <f t="shared" si="17"/>
        <v>6.9513436135970982E-2</v>
      </c>
    </row>
    <row r="301" spans="1:11" ht="12.75" x14ac:dyDescent="0.2">
      <c r="A301" s="68">
        <v>2</v>
      </c>
      <c r="B301" s="60">
        <v>3</v>
      </c>
      <c r="C301" s="60">
        <v>7</v>
      </c>
      <c r="D301" s="60">
        <v>1</v>
      </c>
      <c r="E301" s="60" t="s">
        <v>319</v>
      </c>
      <c r="F301" s="61" t="s">
        <v>240</v>
      </c>
      <c r="G301" s="62"/>
      <c r="H301" s="62"/>
      <c r="I301" s="62"/>
      <c r="J301" s="62">
        <f t="shared" si="16"/>
        <v>0</v>
      </c>
      <c r="K301" s="63">
        <f t="shared" si="17"/>
        <v>0</v>
      </c>
    </row>
    <row r="302" spans="1:11" ht="12.75" x14ac:dyDescent="0.2">
      <c r="A302" s="68">
        <v>2</v>
      </c>
      <c r="B302" s="60">
        <v>3</v>
      </c>
      <c r="C302" s="60">
        <v>7</v>
      </c>
      <c r="D302" s="60">
        <v>1</v>
      </c>
      <c r="E302" s="60" t="s">
        <v>320</v>
      </c>
      <c r="F302" s="61" t="s">
        <v>241</v>
      </c>
      <c r="G302" s="62"/>
      <c r="H302" s="62">
        <v>1800000</v>
      </c>
      <c r="I302" s="62"/>
      <c r="J302" s="62">
        <f t="shared" si="16"/>
        <v>1800000</v>
      </c>
      <c r="K302" s="63">
        <f t="shared" si="17"/>
        <v>0.2342425749435994</v>
      </c>
    </row>
    <row r="303" spans="1:11" ht="12.75" x14ac:dyDescent="0.2">
      <c r="A303" s="68">
        <v>2</v>
      </c>
      <c r="B303" s="60">
        <v>3</v>
      </c>
      <c r="C303" s="60">
        <v>7</v>
      </c>
      <c r="D303" s="60">
        <v>1</v>
      </c>
      <c r="E303" s="60" t="s">
        <v>321</v>
      </c>
      <c r="F303" s="61" t="s">
        <v>242</v>
      </c>
      <c r="G303" s="62"/>
      <c r="H303" s="62"/>
      <c r="I303" s="62"/>
      <c r="J303" s="62">
        <f t="shared" si="16"/>
        <v>0</v>
      </c>
      <c r="K303" s="63">
        <f t="shared" si="17"/>
        <v>0</v>
      </c>
    </row>
    <row r="304" spans="1:11" ht="12.75" x14ac:dyDescent="0.2">
      <c r="A304" s="68">
        <v>2</v>
      </c>
      <c r="B304" s="60">
        <v>3</v>
      </c>
      <c r="C304" s="60">
        <v>7</v>
      </c>
      <c r="D304" s="60">
        <v>1</v>
      </c>
      <c r="E304" s="60" t="s">
        <v>333</v>
      </c>
      <c r="F304" s="61" t="s">
        <v>243</v>
      </c>
      <c r="G304" s="62"/>
      <c r="H304" s="62"/>
      <c r="I304" s="62"/>
      <c r="J304" s="62">
        <f t="shared" si="16"/>
        <v>0</v>
      </c>
      <c r="K304" s="63">
        <f t="shared" si="17"/>
        <v>0</v>
      </c>
    </row>
    <row r="305" spans="1:11" ht="12.75" x14ac:dyDescent="0.2">
      <c r="A305" s="68">
        <v>2</v>
      </c>
      <c r="B305" s="60">
        <v>3</v>
      </c>
      <c r="C305" s="60">
        <v>7</v>
      </c>
      <c r="D305" s="60">
        <v>1</v>
      </c>
      <c r="E305" s="60" t="s">
        <v>335</v>
      </c>
      <c r="F305" s="61" t="s">
        <v>366</v>
      </c>
      <c r="G305" s="70"/>
      <c r="H305" s="70"/>
      <c r="I305" s="70"/>
      <c r="J305" s="62">
        <f t="shared" si="16"/>
        <v>0</v>
      </c>
      <c r="K305" s="63">
        <f t="shared" si="17"/>
        <v>0</v>
      </c>
    </row>
    <row r="306" spans="1:11" ht="12.75" x14ac:dyDescent="0.2">
      <c r="A306" s="54">
        <v>2</v>
      </c>
      <c r="B306" s="55">
        <v>3</v>
      </c>
      <c r="C306" s="55">
        <v>7</v>
      </c>
      <c r="D306" s="55">
        <v>2</v>
      </c>
      <c r="E306" s="55"/>
      <c r="F306" s="67" t="s">
        <v>244</v>
      </c>
      <c r="G306" s="73">
        <f>+G307+G308+G309+G310+G311+G312</f>
        <v>0</v>
      </c>
      <c r="H306" s="73">
        <f>+H307+H308+H309+H310+H311+H312</f>
        <v>0</v>
      </c>
      <c r="I306" s="73">
        <f>+I307+I308+I309+I310+I311+I312</f>
        <v>0</v>
      </c>
      <c r="J306" s="73">
        <f>+J307+J308+J309+J310+J311+J312</f>
        <v>0</v>
      </c>
      <c r="K306" s="74">
        <f>+K307+K308+K309+K310+K311+K312</f>
        <v>0</v>
      </c>
    </row>
    <row r="307" spans="1:11" ht="12.75" x14ac:dyDescent="0.2">
      <c r="A307" s="59">
        <v>2</v>
      </c>
      <c r="B307" s="60">
        <v>3</v>
      </c>
      <c r="C307" s="60">
        <v>7</v>
      </c>
      <c r="D307" s="60">
        <v>2</v>
      </c>
      <c r="E307" s="60" t="s">
        <v>317</v>
      </c>
      <c r="F307" s="61" t="s">
        <v>245</v>
      </c>
      <c r="G307" s="62"/>
      <c r="H307" s="62"/>
      <c r="I307" s="62"/>
      <c r="J307" s="62">
        <f t="shared" ref="J307:J312" si="18">SUBTOTAL(9,G307:I307)</f>
        <v>0</v>
      </c>
      <c r="K307" s="63">
        <f t="shared" ref="K307:K312" si="19">IFERROR(J307/$J$18*100,"0.00")</f>
        <v>0</v>
      </c>
    </row>
    <row r="308" spans="1:11" ht="12.75" x14ac:dyDescent="0.2">
      <c r="A308" s="59">
        <v>2</v>
      </c>
      <c r="B308" s="60">
        <v>3</v>
      </c>
      <c r="C308" s="60">
        <v>7</v>
      </c>
      <c r="D308" s="60">
        <v>2</v>
      </c>
      <c r="E308" s="60" t="s">
        <v>318</v>
      </c>
      <c r="F308" s="61" t="s">
        <v>246</v>
      </c>
      <c r="G308" s="62"/>
      <c r="H308" s="62"/>
      <c r="I308" s="62"/>
      <c r="J308" s="62">
        <f t="shared" si="18"/>
        <v>0</v>
      </c>
      <c r="K308" s="63">
        <f t="shared" si="19"/>
        <v>0</v>
      </c>
    </row>
    <row r="309" spans="1:11" ht="12.75" x14ac:dyDescent="0.2">
      <c r="A309" s="59">
        <v>2</v>
      </c>
      <c r="B309" s="60">
        <v>3</v>
      </c>
      <c r="C309" s="60">
        <v>7</v>
      </c>
      <c r="D309" s="60">
        <v>2</v>
      </c>
      <c r="E309" s="60" t="s">
        <v>319</v>
      </c>
      <c r="F309" s="61" t="s">
        <v>247</v>
      </c>
      <c r="G309" s="62"/>
      <c r="H309" s="62"/>
      <c r="I309" s="62"/>
      <c r="J309" s="62">
        <f t="shared" si="18"/>
        <v>0</v>
      </c>
      <c r="K309" s="63">
        <f t="shared" si="19"/>
        <v>0</v>
      </c>
    </row>
    <row r="310" spans="1:11" ht="12.75" x14ac:dyDescent="0.2">
      <c r="A310" s="59">
        <v>2</v>
      </c>
      <c r="B310" s="60">
        <v>3</v>
      </c>
      <c r="C310" s="60">
        <v>7</v>
      </c>
      <c r="D310" s="60">
        <v>2</v>
      </c>
      <c r="E310" s="60" t="s">
        <v>320</v>
      </c>
      <c r="F310" s="61" t="s">
        <v>248</v>
      </c>
      <c r="G310" s="62"/>
      <c r="H310" s="62"/>
      <c r="I310" s="62"/>
      <c r="J310" s="62">
        <f t="shared" si="18"/>
        <v>0</v>
      </c>
      <c r="K310" s="63">
        <f t="shared" si="19"/>
        <v>0</v>
      </c>
    </row>
    <row r="311" spans="1:11" ht="12.75" x14ac:dyDescent="0.2">
      <c r="A311" s="59">
        <v>2</v>
      </c>
      <c r="B311" s="60">
        <v>3</v>
      </c>
      <c r="C311" s="60">
        <v>7</v>
      </c>
      <c r="D311" s="60">
        <v>2</v>
      </c>
      <c r="E311" s="60" t="s">
        <v>321</v>
      </c>
      <c r="F311" s="61" t="s">
        <v>249</v>
      </c>
      <c r="G311" s="70"/>
      <c r="H311" s="70"/>
      <c r="I311" s="70"/>
      <c r="J311" s="62">
        <f t="shared" si="18"/>
        <v>0</v>
      </c>
      <c r="K311" s="63">
        <f t="shared" si="19"/>
        <v>0</v>
      </c>
    </row>
    <row r="312" spans="1:11" ht="12.75" x14ac:dyDescent="0.2">
      <c r="A312" s="76">
        <v>2</v>
      </c>
      <c r="B312" s="76">
        <v>3</v>
      </c>
      <c r="C312" s="76">
        <v>7</v>
      </c>
      <c r="D312" s="76">
        <v>2</v>
      </c>
      <c r="E312" s="76" t="s">
        <v>333</v>
      </c>
      <c r="F312" s="64" t="s">
        <v>367</v>
      </c>
      <c r="G312" s="70"/>
      <c r="H312" s="70"/>
      <c r="I312" s="70"/>
      <c r="J312" s="62">
        <f t="shared" si="18"/>
        <v>0</v>
      </c>
      <c r="K312" s="63">
        <f t="shared" si="19"/>
        <v>0</v>
      </c>
    </row>
    <row r="313" spans="1:11" ht="12.75" x14ac:dyDescent="0.2">
      <c r="A313" s="49">
        <v>2</v>
      </c>
      <c r="B313" s="50">
        <v>3</v>
      </c>
      <c r="C313" s="50">
        <v>8</v>
      </c>
      <c r="D313" s="50"/>
      <c r="E313" s="50"/>
      <c r="F313" s="51" t="s">
        <v>368</v>
      </c>
      <c r="G313" s="52">
        <f>+G314+G316</f>
        <v>0</v>
      </c>
      <c r="H313" s="52">
        <f>+H314+H316</f>
        <v>0</v>
      </c>
      <c r="I313" s="52">
        <f>+I314+I316</f>
        <v>0</v>
      </c>
      <c r="J313" s="52">
        <f>+J314+J316</f>
        <v>0</v>
      </c>
      <c r="K313" s="53">
        <f>+K314+K316</f>
        <v>0</v>
      </c>
    </row>
    <row r="314" spans="1:11" ht="12.75" x14ac:dyDescent="0.2">
      <c r="A314" s="79">
        <v>2</v>
      </c>
      <c r="B314" s="79">
        <v>3</v>
      </c>
      <c r="C314" s="79">
        <v>8</v>
      </c>
      <c r="D314" s="79">
        <v>1</v>
      </c>
      <c r="E314" s="79"/>
      <c r="F314" s="56" t="s">
        <v>369</v>
      </c>
      <c r="G314" s="57">
        <f>+G315</f>
        <v>0</v>
      </c>
      <c r="H314" s="57">
        <f>+H315</f>
        <v>0</v>
      </c>
      <c r="I314" s="57">
        <f>+I315</f>
        <v>0</v>
      </c>
      <c r="J314" s="57">
        <f>+J315</f>
        <v>0</v>
      </c>
      <c r="K314" s="58">
        <f>+K315</f>
        <v>0</v>
      </c>
    </row>
    <row r="315" spans="1:11" ht="12.75" x14ac:dyDescent="0.2">
      <c r="A315" s="76">
        <v>2</v>
      </c>
      <c r="B315" s="76">
        <v>3</v>
      </c>
      <c r="C315" s="76">
        <v>8</v>
      </c>
      <c r="D315" s="76">
        <v>1</v>
      </c>
      <c r="E315" s="76" t="s">
        <v>317</v>
      </c>
      <c r="F315" s="64" t="s">
        <v>369</v>
      </c>
      <c r="G315" s="70"/>
      <c r="H315" s="70"/>
      <c r="I315" s="70"/>
      <c r="J315" s="62">
        <f>SUBTOTAL(9,G315:I315)</f>
        <v>0</v>
      </c>
      <c r="K315" s="63">
        <f>IFERROR(J315/$J$18*100,"0.00")</f>
        <v>0</v>
      </c>
    </row>
    <row r="316" spans="1:11" ht="12.75" x14ac:dyDescent="0.2">
      <c r="A316" s="79">
        <v>2</v>
      </c>
      <c r="B316" s="79">
        <v>3</v>
      </c>
      <c r="C316" s="79">
        <v>8</v>
      </c>
      <c r="D316" s="79">
        <v>2</v>
      </c>
      <c r="E316" s="79"/>
      <c r="F316" s="56" t="s">
        <v>370</v>
      </c>
      <c r="G316" s="57">
        <f>+G317</f>
        <v>0</v>
      </c>
      <c r="H316" s="57">
        <f>+H317</f>
        <v>0</v>
      </c>
      <c r="I316" s="57">
        <f>+I317</f>
        <v>0</v>
      </c>
      <c r="J316" s="57">
        <f>+J317</f>
        <v>0</v>
      </c>
      <c r="K316" s="58">
        <f>+K317</f>
        <v>0</v>
      </c>
    </row>
    <row r="317" spans="1:11" ht="12.75" x14ac:dyDescent="0.2">
      <c r="A317" s="76">
        <v>2</v>
      </c>
      <c r="B317" s="76">
        <v>3</v>
      </c>
      <c r="C317" s="76">
        <v>8</v>
      </c>
      <c r="D317" s="76">
        <v>2</v>
      </c>
      <c r="E317" s="76" t="s">
        <v>317</v>
      </c>
      <c r="F317" s="64" t="s">
        <v>370</v>
      </c>
      <c r="G317" s="70"/>
      <c r="H317" s="70"/>
      <c r="I317" s="70"/>
      <c r="J317" s="62">
        <f>SUBTOTAL(9,G317:I317)</f>
        <v>0</v>
      </c>
      <c r="K317" s="63">
        <f>IFERROR(J317/$J$18*100,"0.00")</f>
        <v>0</v>
      </c>
    </row>
    <row r="318" spans="1:11" ht="12.75" x14ac:dyDescent="0.2">
      <c r="A318" s="49">
        <v>2</v>
      </c>
      <c r="B318" s="50">
        <v>3</v>
      </c>
      <c r="C318" s="50">
        <v>9</v>
      </c>
      <c r="D318" s="50"/>
      <c r="E318" s="50"/>
      <c r="F318" s="51" t="s">
        <v>21</v>
      </c>
      <c r="G318" s="52">
        <f>+G319+G321+G323+G325+G327+G329+G331+G333+G335</f>
        <v>3417045</v>
      </c>
      <c r="H318" s="52">
        <f>+H319+H321+H323+H325+H327+H329+H331+H333+H335</f>
        <v>48610697.890000001</v>
      </c>
      <c r="I318" s="52">
        <f>+I319+I321+I323+I325+I327+I329+I331+I333+I335</f>
        <v>0</v>
      </c>
      <c r="J318" s="52">
        <f>+J319+J321+J323+J325+J327+J329+J331+J333+J335</f>
        <v>52027742.890000001</v>
      </c>
      <c r="K318" s="53">
        <f>+K319+K321+K323+K325+K327+K329+K331+K333+K335</f>
        <v>6.7706180350317489</v>
      </c>
    </row>
    <row r="319" spans="1:11" ht="12.75" x14ac:dyDescent="0.2">
      <c r="A319" s="54">
        <v>2</v>
      </c>
      <c r="B319" s="55">
        <v>3</v>
      </c>
      <c r="C319" s="55">
        <v>9</v>
      </c>
      <c r="D319" s="55">
        <v>1</v>
      </c>
      <c r="E319" s="55"/>
      <c r="F319" s="67" t="s">
        <v>250</v>
      </c>
      <c r="G319" s="73">
        <f>+G320</f>
        <v>3000000</v>
      </c>
      <c r="H319" s="73">
        <f>+H320</f>
        <v>0</v>
      </c>
      <c r="I319" s="73">
        <f>+I320</f>
        <v>0</v>
      </c>
      <c r="J319" s="73">
        <f>+J320</f>
        <v>3000000</v>
      </c>
      <c r="K319" s="74">
        <f>+K320</f>
        <v>0.39040429157266571</v>
      </c>
    </row>
    <row r="320" spans="1:11" ht="12.75" x14ac:dyDescent="0.2">
      <c r="A320" s="68">
        <v>2</v>
      </c>
      <c r="B320" s="60">
        <v>3</v>
      </c>
      <c r="C320" s="60">
        <v>9</v>
      </c>
      <c r="D320" s="60">
        <v>1</v>
      </c>
      <c r="E320" s="60" t="s">
        <v>317</v>
      </c>
      <c r="F320" s="61" t="s">
        <v>250</v>
      </c>
      <c r="G320" s="62">
        <v>3000000</v>
      </c>
      <c r="H320" s="62"/>
      <c r="I320" s="62"/>
      <c r="J320" s="62">
        <f>SUBTOTAL(9,G320:I320)</f>
        <v>3000000</v>
      </c>
      <c r="K320" s="63">
        <f>IFERROR(J320/$J$18*100,"0.00")</f>
        <v>0.39040429157266571</v>
      </c>
    </row>
    <row r="321" spans="1:11" ht="12.75" x14ac:dyDescent="0.2">
      <c r="A321" s="54">
        <v>2</v>
      </c>
      <c r="B321" s="55">
        <v>3</v>
      </c>
      <c r="C321" s="55">
        <v>9</v>
      </c>
      <c r="D321" s="55">
        <v>2</v>
      </c>
      <c r="E321" s="55"/>
      <c r="F321" s="67" t="s">
        <v>251</v>
      </c>
      <c r="G321" s="73">
        <f>+G322</f>
        <v>417045</v>
      </c>
      <c r="H321" s="73">
        <f>+H322</f>
        <v>0</v>
      </c>
      <c r="I321" s="73">
        <f>+I322</f>
        <v>0</v>
      </c>
      <c r="J321" s="73">
        <f>+J322</f>
        <v>417045</v>
      </c>
      <c r="K321" s="74">
        <f>+K322</f>
        <v>5.4272052592974115E-2</v>
      </c>
    </row>
    <row r="322" spans="1:11" ht="12.75" x14ac:dyDescent="0.2">
      <c r="A322" s="68">
        <v>2</v>
      </c>
      <c r="B322" s="60">
        <v>3</v>
      </c>
      <c r="C322" s="60">
        <v>9</v>
      </c>
      <c r="D322" s="60">
        <v>2</v>
      </c>
      <c r="E322" s="60" t="s">
        <v>317</v>
      </c>
      <c r="F322" s="61" t="s">
        <v>251</v>
      </c>
      <c r="G322" s="62">
        <v>417045</v>
      </c>
      <c r="H322" s="62"/>
      <c r="I322" s="62"/>
      <c r="J322" s="62">
        <f>SUBTOTAL(9,G322:I322)</f>
        <v>417045</v>
      </c>
      <c r="K322" s="63">
        <f>IFERROR(J322/$J$18*100,"0.00")</f>
        <v>5.4272052592974115E-2</v>
      </c>
    </row>
    <row r="323" spans="1:11" ht="12.75" x14ac:dyDescent="0.2">
      <c r="A323" s="54">
        <v>2</v>
      </c>
      <c r="B323" s="55">
        <v>3</v>
      </c>
      <c r="C323" s="55">
        <v>9</v>
      </c>
      <c r="D323" s="55">
        <v>3</v>
      </c>
      <c r="E323" s="55"/>
      <c r="F323" s="67" t="s">
        <v>371</v>
      </c>
      <c r="G323" s="73">
        <f>+G324</f>
        <v>0</v>
      </c>
      <c r="H323" s="73">
        <f>+H324</f>
        <v>36708599.950000003</v>
      </c>
      <c r="I323" s="73">
        <f>+I324</f>
        <v>0</v>
      </c>
      <c r="J323" s="73">
        <f>+J324</f>
        <v>36708599.950000003</v>
      </c>
      <c r="K323" s="74">
        <f>+K324</f>
        <v>4.7770649860347136</v>
      </c>
    </row>
    <row r="324" spans="1:11" ht="12.75" x14ac:dyDescent="0.2">
      <c r="A324" s="68">
        <v>2</v>
      </c>
      <c r="B324" s="60">
        <v>3</v>
      </c>
      <c r="C324" s="60">
        <v>9</v>
      </c>
      <c r="D324" s="60">
        <v>3</v>
      </c>
      <c r="E324" s="60" t="s">
        <v>317</v>
      </c>
      <c r="F324" s="61" t="s">
        <v>371</v>
      </c>
      <c r="G324" s="62"/>
      <c r="H324" s="62">
        <v>36708599.950000003</v>
      </c>
      <c r="I324" s="62"/>
      <c r="J324" s="62">
        <f>SUBTOTAL(9,G324:I324)</f>
        <v>36708599.950000003</v>
      </c>
      <c r="K324" s="63">
        <f>IFERROR(J324/$J$18*100,"0.00")</f>
        <v>4.7770649860347136</v>
      </c>
    </row>
    <row r="325" spans="1:11" ht="12.75" x14ac:dyDescent="0.2">
      <c r="A325" s="54">
        <v>2</v>
      </c>
      <c r="B325" s="55">
        <v>3</v>
      </c>
      <c r="C325" s="55">
        <v>9</v>
      </c>
      <c r="D325" s="55">
        <v>4</v>
      </c>
      <c r="E325" s="55"/>
      <c r="F325" s="67" t="s">
        <v>252</v>
      </c>
      <c r="G325" s="73">
        <f>+G326</f>
        <v>0</v>
      </c>
      <c r="H325" s="73">
        <f>+H326</f>
        <v>0</v>
      </c>
      <c r="I325" s="73">
        <f>+I326</f>
        <v>0</v>
      </c>
      <c r="J325" s="73">
        <f>+J326</f>
        <v>0</v>
      </c>
      <c r="K325" s="74">
        <f>+K326</f>
        <v>0</v>
      </c>
    </row>
    <row r="326" spans="1:11" ht="12.75" x14ac:dyDescent="0.2">
      <c r="A326" s="68">
        <v>2</v>
      </c>
      <c r="B326" s="60">
        <v>3</v>
      </c>
      <c r="C326" s="60">
        <v>9</v>
      </c>
      <c r="D326" s="60">
        <v>4</v>
      </c>
      <c r="E326" s="60" t="s">
        <v>317</v>
      </c>
      <c r="F326" s="61" t="s">
        <v>252</v>
      </c>
      <c r="G326" s="70"/>
      <c r="H326" s="70"/>
      <c r="I326" s="70"/>
      <c r="J326" s="62">
        <f>SUBTOTAL(9,G326:I326)</f>
        <v>0</v>
      </c>
      <c r="K326" s="63">
        <f>IFERROR(J326/$J$18*100,"0.00")</f>
        <v>0</v>
      </c>
    </row>
    <row r="327" spans="1:11" ht="12.75" x14ac:dyDescent="0.2">
      <c r="A327" s="54">
        <v>2</v>
      </c>
      <c r="B327" s="55">
        <v>3</v>
      </c>
      <c r="C327" s="55">
        <v>9</v>
      </c>
      <c r="D327" s="55">
        <v>5</v>
      </c>
      <c r="E327" s="55"/>
      <c r="F327" s="67" t="s">
        <v>253</v>
      </c>
      <c r="G327" s="73">
        <f>+G328</f>
        <v>0</v>
      </c>
      <c r="H327" s="73">
        <f>+H328</f>
        <v>0</v>
      </c>
      <c r="I327" s="73">
        <f>+I328</f>
        <v>0</v>
      </c>
      <c r="J327" s="73">
        <f>+J328</f>
        <v>0</v>
      </c>
      <c r="K327" s="74">
        <f>+K328</f>
        <v>0</v>
      </c>
    </row>
    <row r="328" spans="1:11" ht="12.75" x14ac:dyDescent="0.2">
      <c r="A328" s="68">
        <v>2</v>
      </c>
      <c r="B328" s="60">
        <v>3</v>
      </c>
      <c r="C328" s="60">
        <v>9</v>
      </c>
      <c r="D328" s="60">
        <v>5</v>
      </c>
      <c r="E328" s="60" t="s">
        <v>317</v>
      </c>
      <c r="F328" s="61" t="s">
        <v>253</v>
      </c>
      <c r="G328" s="70"/>
      <c r="H328" s="70"/>
      <c r="I328" s="70"/>
      <c r="J328" s="62">
        <f>SUBTOTAL(9,G328:I328)</f>
        <v>0</v>
      </c>
      <c r="K328" s="63">
        <f>IFERROR(J328/$J$18*100,"0.00")</f>
        <v>0</v>
      </c>
    </row>
    <row r="329" spans="1:11" ht="12.75" x14ac:dyDescent="0.2">
      <c r="A329" s="54">
        <v>2</v>
      </c>
      <c r="B329" s="55">
        <v>3</v>
      </c>
      <c r="C329" s="55">
        <v>9</v>
      </c>
      <c r="D329" s="55">
        <v>6</v>
      </c>
      <c r="E329" s="55"/>
      <c r="F329" s="67" t="s">
        <v>254</v>
      </c>
      <c r="G329" s="73">
        <f>+G330</f>
        <v>0</v>
      </c>
      <c r="H329" s="73">
        <f>+H330</f>
        <v>7125097.9400000004</v>
      </c>
      <c r="I329" s="73">
        <f>+I330</f>
        <v>0</v>
      </c>
      <c r="J329" s="73">
        <f>+J330</f>
        <v>7125097.9400000004</v>
      </c>
      <c r="K329" s="74">
        <f>+K330</f>
        <v>0.92722293788385335</v>
      </c>
    </row>
    <row r="330" spans="1:11" ht="12.75" x14ac:dyDescent="0.2">
      <c r="A330" s="68">
        <v>2</v>
      </c>
      <c r="B330" s="60">
        <v>3</v>
      </c>
      <c r="C330" s="60">
        <v>9</v>
      </c>
      <c r="D330" s="60">
        <v>6</v>
      </c>
      <c r="E330" s="60" t="s">
        <v>317</v>
      </c>
      <c r="F330" s="61" t="s">
        <v>254</v>
      </c>
      <c r="G330" s="62"/>
      <c r="H330" s="62">
        <v>7125097.9400000004</v>
      </c>
      <c r="I330" s="62"/>
      <c r="J330" s="62">
        <f>SUBTOTAL(9,G330:I330)</f>
        <v>7125097.9400000004</v>
      </c>
      <c r="K330" s="63">
        <f>IFERROR(J330/$J$18*100,"0.00")</f>
        <v>0.92722293788385335</v>
      </c>
    </row>
    <row r="331" spans="1:11" ht="12.75" x14ac:dyDescent="0.2">
      <c r="A331" s="54">
        <v>2</v>
      </c>
      <c r="B331" s="55">
        <v>3</v>
      </c>
      <c r="C331" s="55">
        <v>9</v>
      </c>
      <c r="D331" s="55">
        <v>7</v>
      </c>
      <c r="E331" s="55"/>
      <c r="F331" s="67" t="s">
        <v>372</v>
      </c>
      <c r="G331" s="73">
        <f>+G332</f>
        <v>0</v>
      </c>
      <c r="H331" s="73">
        <f>+H332</f>
        <v>0</v>
      </c>
      <c r="I331" s="73">
        <f>+I332</f>
        <v>0</v>
      </c>
      <c r="J331" s="73">
        <f>+J332</f>
        <v>0</v>
      </c>
      <c r="K331" s="74">
        <f>+K332</f>
        <v>0</v>
      </c>
    </row>
    <row r="332" spans="1:11" ht="12.75" x14ac:dyDescent="0.2">
      <c r="A332" s="68">
        <v>2</v>
      </c>
      <c r="B332" s="60">
        <v>3</v>
      </c>
      <c r="C332" s="60">
        <v>9</v>
      </c>
      <c r="D332" s="60">
        <v>7</v>
      </c>
      <c r="E332" s="60" t="s">
        <v>317</v>
      </c>
      <c r="F332" s="61" t="s">
        <v>372</v>
      </c>
      <c r="G332" s="70"/>
      <c r="H332" s="70"/>
      <c r="I332" s="70"/>
      <c r="J332" s="62">
        <f>SUBTOTAL(9,G332:I332)</f>
        <v>0</v>
      </c>
      <c r="K332" s="63">
        <f>IFERROR(J332/$J$18*100,"0.00")</f>
        <v>0</v>
      </c>
    </row>
    <row r="333" spans="1:11" ht="12.75" x14ac:dyDescent="0.2">
      <c r="A333" s="54">
        <v>2</v>
      </c>
      <c r="B333" s="55">
        <v>3</v>
      </c>
      <c r="C333" s="55">
        <v>9</v>
      </c>
      <c r="D333" s="55">
        <v>8</v>
      </c>
      <c r="E333" s="55"/>
      <c r="F333" s="67" t="s">
        <v>255</v>
      </c>
      <c r="G333" s="73">
        <f>+G334</f>
        <v>0</v>
      </c>
      <c r="H333" s="73">
        <f>+H334</f>
        <v>0</v>
      </c>
      <c r="I333" s="73">
        <f>+I334</f>
        <v>0</v>
      </c>
      <c r="J333" s="73">
        <f>+J334</f>
        <v>0</v>
      </c>
      <c r="K333" s="74">
        <f>+K334</f>
        <v>0</v>
      </c>
    </row>
    <row r="334" spans="1:11" ht="12.75" x14ac:dyDescent="0.2">
      <c r="A334" s="68">
        <v>2</v>
      </c>
      <c r="B334" s="60">
        <v>3</v>
      </c>
      <c r="C334" s="60">
        <v>9</v>
      </c>
      <c r="D334" s="60">
        <v>8</v>
      </c>
      <c r="E334" s="60" t="s">
        <v>317</v>
      </c>
      <c r="F334" s="61" t="s">
        <v>255</v>
      </c>
      <c r="G334" s="70"/>
      <c r="H334" s="70"/>
      <c r="I334" s="70"/>
      <c r="J334" s="62">
        <f>SUBTOTAL(9,G334:I334)</f>
        <v>0</v>
      </c>
      <c r="K334" s="63">
        <f>IFERROR(J334/$J$18*100,"0.00")</f>
        <v>0</v>
      </c>
    </row>
    <row r="335" spans="1:11" ht="12.75" x14ac:dyDescent="0.2">
      <c r="A335" s="54">
        <v>2</v>
      </c>
      <c r="B335" s="55">
        <v>3</v>
      </c>
      <c r="C335" s="55">
        <v>9</v>
      </c>
      <c r="D335" s="55">
        <v>9</v>
      </c>
      <c r="E335" s="55"/>
      <c r="F335" s="67" t="s">
        <v>256</v>
      </c>
      <c r="G335" s="73">
        <f>+G336</f>
        <v>0</v>
      </c>
      <c r="H335" s="73">
        <f>+H336</f>
        <v>4777000</v>
      </c>
      <c r="I335" s="73">
        <f>+I336</f>
        <v>0</v>
      </c>
      <c r="J335" s="73">
        <f>+J336</f>
        <v>4777000</v>
      </c>
      <c r="K335" s="74">
        <f>+K336</f>
        <v>0.62165376694754138</v>
      </c>
    </row>
    <row r="336" spans="1:11" ht="12.75" x14ac:dyDescent="0.2">
      <c r="A336" s="68">
        <v>2</v>
      </c>
      <c r="B336" s="60">
        <v>3</v>
      </c>
      <c r="C336" s="60">
        <v>9</v>
      </c>
      <c r="D336" s="60">
        <v>9</v>
      </c>
      <c r="E336" s="60" t="s">
        <v>317</v>
      </c>
      <c r="F336" s="61" t="s">
        <v>256</v>
      </c>
      <c r="G336" s="62"/>
      <c r="H336" s="62">
        <v>4777000</v>
      </c>
      <c r="I336" s="62"/>
      <c r="J336" s="62">
        <f>SUBTOTAL(9,G336:I336)</f>
        <v>4777000</v>
      </c>
      <c r="K336" s="63">
        <f>IFERROR(J336/$J$18*100,"0.00")</f>
        <v>0.62165376694754138</v>
      </c>
    </row>
    <row r="337" spans="1:11" ht="12.75" x14ac:dyDescent="0.2">
      <c r="A337" s="43">
        <v>2</v>
      </c>
      <c r="B337" s="44">
        <v>4</v>
      </c>
      <c r="C337" s="45"/>
      <c r="D337" s="45"/>
      <c r="E337" s="45"/>
      <c r="F337" s="46" t="s">
        <v>373</v>
      </c>
      <c r="G337" s="47">
        <f>+G338+G354+G365+G370+G379+G386</f>
        <v>0</v>
      </c>
      <c r="H337" s="47">
        <f>+H338+H354+H365+H370+H379+H386</f>
        <v>0</v>
      </c>
      <c r="I337" s="47">
        <f>+I338+I354+I365+I370+I379+I386</f>
        <v>0</v>
      </c>
      <c r="J337" s="47">
        <f>+J338+J354+J365+J370+J379+J386</f>
        <v>0</v>
      </c>
      <c r="K337" s="48">
        <f>+K338+K354+K365+K370+K379+K386</f>
        <v>0</v>
      </c>
    </row>
    <row r="338" spans="1:11" ht="12.75" x14ac:dyDescent="0.2">
      <c r="A338" s="49">
        <v>2</v>
      </c>
      <c r="B338" s="50">
        <v>4</v>
      </c>
      <c r="C338" s="50">
        <v>1</v>
      </c>
      <c r="D338" s="50"/>
      <c r="E338" s="50"/>
      <c r="F338" s="51" t="s">
        <v>374</v>
      </c>
      <c r="G338" s="52">
        <f>+G339+G343+G347+G350+G352</f>
        <v>0</v>
      </c>
      <c r="H338" s="52">
        <f>+H339+H343+H347+H350+H352</f>
        <v>0</v>
      </c>
      <c r="I338" s="52">
        <f>+I339+I343+I347+I350+I352</f>
        <v>0</v>
      </c>
      <c r="J338" s="52">
        <f>+J339+J343+J347+J350+J352</f>
        <v>0</v>
      </c>
      <c r="K338" s="53">
        <f>+K339+K343+K347+K350+K352</f>
        <v>0</v>
      </c>
    </row>
    <row r="339" spans="1:11" ht="12.75" x14ac:dyDescent="0.2">
      <c r="A339" s="54">
        <v>2</v>
      </c>
      <c r="B339" s="55">
        <v>4</v>
      </c>
      <c r="C339" s="55">
        <v>1</v>
      </c>
      <c r="D339" s="55">
        <v>1</v>
      </c>
      <c r="E339" s="55"/>
      <c r="F339" s="67" t="s">
        <v>375</v>
      </c>
      <c r="G339" s="73">
        <f>+G340+G341+G342</f>
        <v>0</v>
      </c>
      <c r="H339" s="73">
        <f>+H340+H341+H342</f>
        <v>0</v>
      </c>
      <c r="I339" s="73">
        <f>+I340+I341+I342</f>
        <v>0</v>
      </c>
      <c r="J339" s="73">
        <f>+J340+J341+J342</f>
        <v>0</v>
      </c>
      <c r="K339" s="74">
        <f>+K340+K341+K342</f>
        <v>0</v>
      </c>
    </row>
    <row r="340" spans="1:11" ht="12.75" x14ac:dyDescent="0.2">
      <c r="A340" s="68">
        <v>2</v>
      </c>
      <c r="B340" s="60">
        <v>4</v>
      </c>
      <c r="C340" s="60">
        <v>1</v>
      </c>
      <c r="D340" s="60">
        <v>1</v>
      </c>
      <c r="E340" s="60" t="s">
        <v>317</v>
      </c>
      <c r="F340" s="66" t="s">
        <v>376</v>
      </c>
      <c r="G340" s="62"/>
      <c r="H340" s="62"/>
      <c r="I340" s="62"/>
      <c r="J340" s="125">
        <f>SUBTOTAL(9,G340:I340)</f>
        <v>0</v>
      </c>
      <c r="K340" s="126">
        <f>IFERROR(J340/$J$18*100,"0.00")</f>
        <v>0</v>
      </c>
    </row>
    <row r="341" spans="1:11" ht="12.75" x14ac:dyDescent="0.2">
      <c r="A341" s="68">
        <v>2</v>
      </c>
      <c r="B341" s="60">
        <v>4</v>
      </c>
      <c r="C341" s="60">
        <v>1</v>
      </c>
      <c r="D341" s="60">
        <v>1</v>
      </c>
      <c r="E341" s="60" t="s">
        <v>318</v>
      </c>
      <c r="F341" s="66" t="s">
        <v>377</v>
      </c>
      <c r="G341" s="62"/>
      <c r="H341" s="62"/>
      <c r="I341" s="62"/>
      <c r="J341" s="125">
        <f>SUBTOTAL(9,G341:I341)</f>
        <v>0</v>
      </c>
      <c r="K341" s="126">
        <f>IFERROR(J341/$J$18*100,"0.00")</f>
        <v>0</v>
      </c>
    </row>
    <row r="342" spans="1:11" ht="12.75" x14ac:dyDescent="0.2">
      <c r="A342" s="68">
        <v>2</v>
      </c>
      <c r="B342" s="60">
        <v>4</v>
      </c>
      <c r="C342" s="60">
        <v>1</v>
      </c>
      <c r="D342" s="60">
        <v>1</v>
      </c>
      <c r="E342" s="60" t="s">
        <v>319</v>
      </c>
      <c r="F342" s="66" t="s">
        <v>378</v>
      </c>
      <c r="G342" s="70"/>
      <c r="H342" s="70"/>
      <c r="I342" s="70"/>
      <c r="J342" s="125">
        <f>SUBTOTAL(9,G342:I342)</f>
        <v>0</v>
      </c>
      <c r="K342" s="126">
        <f>IFERROR(J342/$J$18*100,"0.00")</f>
        <v>0</v>
      </c>
    </row>
    <row r="343" spans="1:11" ht="12.75" x14ac:dyDescent="0.2">
      <c r="A343" s="54">
        <v>2</v>
      </c>
      <c r="B343" s="55">
        <v>4</v>
      </c>
      <c r="C343" s="55">
        <v>1</v>
      </c>
      <c r="D343" s="55">
        <v>2</v>
      </c>
      <c r="E343" s="55"/>
      <c r="F343" s="67" t="s">
        <v>379</v>
      </c>
      <c r="G343" s="73">
        <f>+G344+G345+G346</f>
        <v>0</v>
      </c>
      <c r="H343" s="73">
        <f>+H344+H345+H346</f>
        <v>0</v>
      </c>
      <c r="I343" s="73">
        <f>+I344+I345+I346</f>
        <v>0</v>
      </c>
      <c r="J343" s="73">
        <f>+J344+J345+J346</f>
        <v>0</v>
      </c>
      <c r="K343" s="74">
        <f>+K344+K345+K346</f>
        <v>0</v>
      </c>
    </row>
    <row r="344" spans="1:11" ht="12.75" x14ac:dyDescent="0.2">
      <c r="A344" s="68">
        <v>2</v>
      </c>
      <c r="B344" s="60">
        <v>4</v>
      </c>
      <c r="C344" s="60">
        <v>1</v>
      </c>
      <c r="D344" s="60">
        <v>2</v>
      </c>
      <c r="E344" s="60" t="s">
        <v>317</v>
      </c>
      <c r="F344" s="66" t="s">
        <v>380</v>
      </c>
      <c r="G344" s="62"/>
      <c r="H344" s="62"/>
      <c r="I344" s="62"/>
      <c r="J344" s="125">
        <f>SUBTOTAL(9,G344:I344)</f>
        <v>0</v>
      </c>
      <c r="K344" s="126">
        <f>IFERROR(J344/$J$18*100,"0.00")</f>
        <v>0</v>
      </c>
    </row>
    <row r="345" spans="1:11" ht="12.75" x14ac:dyDescent="0.2">
      <c r="A345" s="68">
        <v>2</v>
      </c>
      <c r="B345" s="60">
        <v>4</v>
      </c>
      <c r="C345" s="60">
        <v>1</v>
      </c>
      <c r="D345" s="60">
        <v>2</v>
      </c>
      <c r="E345" s="60" t="s">
        <v>318</v>
      </c>
      <c r="F345" s="66" t="s">
        <v>381</v>
      </c>
      <c r="G345" s="62"/>
      <c r="H345" s="62"/>
      <c r="I345" s="62"/>
      <c r="J345" s="125">
        <f>SUBTOTAL(9,G345:I345)</f>
        <v>0</v>
      </c>
      <c r="K345" s="126">
        <f>IFERROR(J345/$J$18*100,"0.00")</f>
        <v>0</v>
      </c>
    </row>
    <row r="346" spans="1:11" ht="12.75" x14ac:dyDescent="0.2">
      <c r="A346" s="68">
        <v>2</v>
      </c>
      <c r="B346" s="60">
        <v>4</v>
      </c>
      <c r="C346" s="60">
        <v>1</v>
      </c>
      <c r="D346" s="60">
        <v>2</v>
      </c>
      <c r="E346" s="60" t="s">
        <v>319</v>
      </c>
      <c r="F346" s="66" t="s">
        <v>382</v>
      </c>
      <c r="G346" s="70"/>
      <c r="H346" s="70"/>
      <c r="I346" s="70"/>
      <c r="J346" s="125">
        <f>SUBTOTAL(9,G346:I346)</f>
        <v>0</v>
      </c>
      <c r="K346" s="126">
        <f>IFERROR(J346/$J$18*100,"0.00")</f>
        <v>0</v>
      </c>
    </row>
    <row r="347" spans="1:11" ht="12.75" x14ac:dyDescent="0.2">
      <c r="A347" s="54">
        <v>2</v>
      </c>
      <c r="B347" s="55">
        <v>4</v>
      </c>
      <c r="C347" s="55">
        <v>1</v>
      </c>
      <c r="D347" s="55">
        <v>4</v>
      </c>
      <c r="E347" s="60"/>
      <c r="F347" s="80" t="s">
        <v>383</v>
      </c>
      <c r="G347" s="73">
        <f>+G348+G349</f>
        <v>0</v>
      </c>
      <c r="H347" s="73">
        <f>+H348+H349</f>
        <v>0</v>
      </c>
      <c r="I347" s="73">
        <f>+I348+I349</f>
        <v>0</v>
      </c>
      <c r="J347" s="73">
        <f>+J348+J349</f>
        <v>0</v>
      </c>
      <c r="K347" s="74">
        <f>+K348+K349</f>
        <v>0</v>
      </c>
    </row>
    <row r="348" spans="1:11" ht="12.75" x14ac:dyDescent="0.2">
      <c r="A348" s="81">
        <v>2</v>
      </c>
      <c r="B348" s="82">
        <v>4</v>
      </c>
      <c r="C348" s="82">
        <v>1</v>
      </c>
      <c r="D348" s="82">
        <v>4</v>
      </c>
      <c r="E348" s="60" t="s">
        <v>317</v>
      </c>
      <c r="F348" s="83" t="s">
        <v>384</v>
      </c>
      <c r="G348" s="62"/>
      <c r="H348" s="62"/>
      <c r="I348" s="62"/>
      <c r="J348" s="125">
        <f>SUBTOTAL(9,G348:I348)</f>
        <v>0</v>
      </c>
      <c r="K348" s="126">
        <f>IFERROR(J348/$J$18*100,"0.00")</f>
        <v>0</v>
      </c>
    </row>
    <row r="349" spans="1:11" ht="12.75" x14ac:dyDescent="0.2">
      <c r="A349" s="68">
        <v>2</v>
      </c>
      <c r="B349" s="60">
        <v>4</v>
      </c>
      <c r="C349" s="60">
        <v>1</v>
      </c>
      <c r="D349" s="60">
        <v>4</v>
      </c>
      <c r="E349" s="60" t="s">
        <v>318</v>
      </c>
      <c r="F349" s="66" t="s">
        <v>385</v>
      </c>
      <c r="G349" s="70"/>
      <c r="H349" s="70"/>
      <c r="I349" s="70"/>
      <c r="J349" s="125">
        <f>SUBTOTAL(9,G349:I349)</f>
        <v>0</v>
      </c>
      <c r="K349" s="126">
        <f>IFERROR(J349/$J$18*100,"0.00")</f>
        <v>0</v>
      </c>
    </row>
    <row r="350" spans="1:11" ht="12.75" x14ac:dyDescent="0.2">
      <c r="A350" s="71">
        <v>2</v>
      </c>
      <c r="B350" s="55">
        <v>4</v>
      </c>
      <c r="C350" s="55">
        <v>1</v>
      </c>
      <c r="D350" s="55">
        <v>5</v>
      </c>
      <c r="E350" s="55"/>
      <c r="F350" s="80" t="s">
        <v>386</v>
      </c>
      <c r="G350" s="57">
        <f>+G351</f>
        <v>0</v>
      </c>
      <c r="H350" s="57">
        <f>+H351</f>
        <v>0</v>
      </c>
      <c r="I350" s="57">
        <f>+I351</f>
        <v>0</v>
      </c>
      <c r="J350" s="57">
        <f>+J351</f>
        <v>0</v>
      </c>
      <c r="K350" s="58">
        <f>+K351</f>
        <v>0</v>
      </c>
    </row>
    <row r="351" spans="1:11" ht="12.75" x14ac:dyDescent="0.2">
      <c r="A351" s="68">
        <v>2</v>
      </c>
      <c r="B351" s="60">
        <v>4</v>
      </c>
      <c r="C351" s="60">
        <v>1</v>
      </c>
      <c r="D351" s="60">
        <v>5</v>
      </c>
      <c r="E351" s="60" t="s">
        <v>317</v>
      </c>
      <c r="F351" s="66" t="s">
        <v>386</v>
      </c>
      <c r="G351" s="70"/>
      <c r="H351" s="70"/>
      <c r="I351" s="70"/>
      <c r="J351" s="125">
        <f>SUBTOTAL(9,G351:I351)</f>
        <v>0</v>
      </c>
      <c r="K351" s="126">
        <f>IFERROR(J351/$J$18*100,"0.00")</f>
        <v>0</v>
      </c>
    </row>
    <row r="352" spans="1:11" ht="12.75" x14ac:dyDescent="0.2">
      <c r="A352" s="54">
        <v>2</v>
      </c>
      <c r="B352" s="55">
        <v>4</v>
      </c>
      <c r="C352" s="55">
        <v>1</v>
      </c>
      <c r="D352" s="55">
        <v>6</v>
      </c>
      <c r="E352" s="60"/>
      <c r="F352" s="80" t="s">
        <v>387</v>
      </c>
      <c r="G352" s="73">
        <f>+G353</f>
        <v>0</v>
      </c>
      <c r="H352" s="73">
        <f>+H353</f>
        <v>0</v>
      </c>
      <c r="I352" s="73">
        <f>+I353</f>
        <v>0</v>
      </c>
      <c r="J352" s="73">
        <f>+J353</f>
        <v>0</v>
      </c>
      <c r="K352" s="74">
        <f>+K353</f>
        <v>0</v>
      </c>
    </row>
    <row r="353" spans="1:11" ht="12.75" x14ac:dyDescent="0.2">
      <c r="A353" s="68">
        <v>2</v>
      </c>
      <c r="B353" s="60">
        <v>4</v>
      </c>
      <c r="C353" s="60">
        <v>1</v>
      </c>
      <c r="D353" s="60">
        <v>6</v>
      </c>
      <c r="E353" s="60" t="s">
        <v>317</v>
      </c>
      <c r="F353" s="66" t="s">
        <v>388</v>
      </c>
      <c r="G353" s="70"/>
      <c r="H353" s="70"/>
      <c r="I353" s="70"/>
      <c r="J353" s="125">
        <f>SUBTOTAL(9,G353:I353)</f>
        <v>0</v>
      </c>
      <c r="K353" s="126">
        <f>IFERROR(J353/$J$18*100,"0.00")</f>
        <v>0</v>
      </c>
    </row>
    <row r="354" spans="1:11" ht="12.75" x14ac:dyDescent="0.2">
      <c r="A354" s="49">
        <v>2</v>
      </c>
      <c r="B354" s="50">
        <v>4</v>
      </c>
      <c r="C354" s="50">
        <v>2</v>
      </c>
      <c r="D354" s="50"/>
      <c r="E354" s="50"/>
      <c r="F354" s="51" t="s">
        <v>389</v>
      </c>
      <c r="G354" s="52">
        <f>+G355+G357+G361</f>
        <v>0</v>
      </c>
      <c r="H354" s="52">
        <f>+H355+H357+H361</f>
        <v>0</v>
      </c>
      <c r="I354" s="52">
        <f>+I355+I357+I361</f>
        <v>0</v>
      </c>
      <c r="J354" s="52">
        <f>+J355+J357+J361</f>
        <v>0</v>
      </c>
      <c r="K354" s="53">
        <f>+K355+K357+K361</f>
        <v>0</v>
      </c>
    </row>
    <row r="355" spans="1:11" ht="12.75" x14ac:dyDescent="0.2">
      <c r="A355" s="54">
        <v>2</v>
      </c>
      <c r="B355" s="55">
        <v>4</v>
      </c>
      <c r="C355" s="55">
        <v>2</v>
      </c>
      <c r="D355" s="55">
        <v>1</v>
      </c>
      <c r="E355" s="60"/>
      <c r="F355" s="67" t="s">
        <v>390</v>
      </c>
      <c r="G355" s="73">
        <f>+G356</f>
        <v>0</v>
      </c>
      <c r="H355" s="73">
        <f>+H356</f>
        <v>0</v>
      </c>
      <c r="I355" s="73">
        <f>+I356</f>
        <v>0</v>
      </c>
      <c r="J355" s="73">
        <f>+J356</f>
        <v>0</v>
      </c>
      <c r="K355" s="74">
        <f>+K356</f>
        <v>0</v>
      </c>
    </row>
    <row r="356" spans="1:11" ht="12.75" x14ac:dyDescent="0.2">
      <c r="A356" s="59">
        <v>2</v>
      </c>
      <c r="B356" s="60">
        <v>4</v>
      </c>
      <c r="C356" s="60">
        <v>2</v>
      </c>
      <c r="D356" s="60">
        <v>1</v>
      </c>
      <c r="E356" s="60" t="s">
        <v>317</v>
      </c>
      <c r="F356" s="66" t="s">
        <v>391</v>
      </c>
      <c r="G356" s="70"/>
      <c r="H356" s="70"/>
      <c r="I356" s="70"/>
      <c r="J356" s="62">
        <f>SUBTOTAL(9,G356:I356)</f>
        <v>0</v>
      </c>
      <c r="K356" s="63">
        <f>IFERROR(J356/$J$18*100,"0.00")</f>
        <v>0</v>
      </c>
    </row>
    <row r="357" spans="1:11" ht="12.75" x14ac:dyDescent="0.2">
      <c r="A357" s="54">
        <v>2</v>
      </c>
      <c r="B357" s="55">
        <v>4</v>
      </c>
      <c r="C357" s="55">
        <v>2</v>
      </c>
      <c r="D357" s="55">
        <v>2</v>
      </c>
      <c r="E357" s="60"/>
      <c r="F357" s="80" t="s">
        <v>392</v>
      </c>
      <c r="G357" s="57">
        <f>+G358+G359+G360</f>
        <v>0</v>
      </c>
      <c r="H357" s="57">
        <f>+H358+H359+H360</f>
        <v>0</v>
      </c>
      <c r="I357" s="57">
        <f>+I358+I359+I360</f>
        <v>0</v>
      </c>
      <c r="J357" s="57">
        <f>+J358+J359+J360</f>
        <v>0</v>
      </c>
      <c r="K357" s="58">
        <f>+K358+K359+K360</f>
        <v>0</v>
      </c>
    </row>
    <row r="358" spans="1:11" ht="22.5" x14ac:dyDescent="0.2">
      <c r="A358" s="59">
        <v>2</v>
      </c>
      <c r="B358" s="60">
        <v>4</v>
      </c>
      <c r="C358" s="60">
        <v>2</v>
      </c>
      <c r="D358" s="60">
        <v>2</v>
      </c>
      <c r="E358" s="60" t="s">
        <v>317</v>
      </c>
      <c r="F358" s="66" t="s">
        <v>393</v>
      </c>
      <c r="G358" s="70"/>
      <c r="H358" s="70"/>
      <c r="I358" s="70"/>
      <c r="J358" s="62">
        <f>SUBTOTAL(9,G358:I358)</f>
        <v>0</v>
      </c>
      <c r="K358" s="63">
        <f>IFERROR(J358/$J$18*100,"0.00")</f>
        <v>0</v>
      </c>
    </row>
    <row r="359" spans="1:11" ht="12.75" x14ac:dyDescent="0.2">
      <c r="A359" s="59">
        <v>2</v>
      </c>
      <c r="B359" s="60">
        <v>4</v>
      </c>
      <c r="C359" s="60">
        <v>2</v>
      </c>
      <c r="D359" s="60">
        <v>2</v>
      </c>
      <c r="E359" s="60" t="s">
        <v>318</v>
      </c>
      <c r="F359" s="66" t="s">
        <v>394</v>
      </c>
      <c r="G359" s="70"/>
      <c r="H359" s="70"/>
      <c r="I359" s="70"/>
      <c r="J359" s="62">
        <f>SUBTOTAL(9,G359:I359)</f>
        <v>0</v>
      </c>
      <c r="K359" s="63">
        <f>IFERROR(J359/$J$18*100,"0.00")</f>
        <v>0</v>
      </c>
    </row>
    <row r="360" spans="1:11" ht="22.5" x14ac:dyDescent="0.2">
      <c r="A360" s="59">
        <v>2</v>
      </c>
      <c r="B360" s="60">
        <v>4</v>
      </c>
      <c r="C360" s="60">
        <v>2</v>
      </c>
      <c r="D360" s="60">
        <v>2</v>
      </c>
      <c r="E360" s="60" t="s">
        <v>319</v>
      </c>
      <c r="F360" s="66" t="s">
        <v>395</v>
      </c>
      <c r="G360" s="70"/>
      <c r="H360" s="70"/>
      <c r="I360" s="70"/>
      <c r="J360" s="62">
        <f>SUBTOTAL(9,G360:I360)</f>
        <v>0</v>
      </c>
      <c r="K360" s="63">
        <f>IFERROR(J360/$J$18*100,"0.00")</f>
        <v>0</v>
      </c>
    </row>
    <row r="361" spans="1:11" ht="12.75" x14ac:dyDescent="0.2">
      <c r="A361" s="67">
        <v>2</v>
      </c>
      <c r="B361" s="55">
        <v>4</v>
      </c>
      <c r="C361" s="55">
        <v>2</v>
      </c>
      <c r="D361" s="55">
        <v>3</v>
      </c>
      <c r="E361" s="55"/>
      <c r="F361" s="80" t="s">
        <v>396</v>
      </c>
      <c r="G361" s="73">
        <f>G362+G363+G364</f>
        <v>0</v>
      </c>
      <c r="H361" s="73">
        <f>H362+H363+H364</f>
        <v>0</v>
      </c>
      <c r="I361" s="73">
        <f>I362+I363+I364</f>
        <v>0</v>
      </c>
      <c r="J361" s="73">
        <f>J362+J363+J364</f>
        <v>0</v>
      </c>
      <c r="K361" s="74">
        <f>K362+K363+K364</f>
        <v>0</v>
      </c>
    </row>
    <row r="362" spans="1:11" ht="12.75" x14ac:dyDescent="0.2">
      <c r="A362" s="61">
        <v>2</v>
      </c>
      <c r="B362" s="60">
        <v>4</v>
      </c>
      <c r="C362" s="60">
        <v>2</v>
      </c>
      <c r="D362" s="60">
        <v>3</v>
      </c>
      <c r="E362" s="60" t="s">
        <v>317</v>
      </c>
      <c r="F362" s="66" t="s">
        <v>397</v>
      </c>
      <c r="G362" s="62"/>
      <c r="H362" s="62"/>
      <c r="I362" s="62"/>
      <c r="J362" s="62">
        <f>SUBTOTAL(9,G362:I362)</f>
        <v>0</v>
      </c>
      <c r="K362" s="63">
        <f>IFERROR(J362/$J$18*100,"0.00")</f>
        <v>0</v>
      </c>
    </row>
    <row r="363" spans="1:11" ht="12.75" x14ac:dyDescent="0.2">
      <c r="A363" s="61">
        <v>2</v>
      </c>
      <c r="B363" s="60">
        <v>4</v>
      </c>
      <c r="C363" s="60">
        <v>2</v>
      </c>
      <c r="D363" s="60">
        <v>3</v>
      </c>
      <c r="E363" s="60" t="s">
        <v>318</v>
      </c>
      <c r="F363" s="66" t="s">
        <v>398</v>
      </c>
      <c r="G363" s="62"/>
      <c r="H363" s="62"/>
      <c r="I363" s="62"/>
      <c r="J363" s="62">
        <f>SUBTOTAL(9,G363:I363)</f>
        <v>0</v>
      </c>
      <c r="K363" s="63">
        <f>IFERROR(J363/$J$18*100,"0.00")</f>
        <v>0</v>
      </c>
    </row>
    <row r="364" spans="1:11" ht="22.5" x14ac:dyDescent="0.2">
      <c r="A364" s="61">
        <v>2</v>
      </c>
      <c r="B364" s="60">
        <v>4</v>
      </c>
      <c r="C364" s="60">
        <v>2</v>
      </c>
      <c r="D364" s="60">
        <v>3</v>
      </c>
      <c r="E364" s="60" t="s">
        <v>319</v>
      </c>
      <c r="F364" s="66" t="s">
        <v>399</v>
      </c>
      <c r="G364" s="62"/>
      <c r="H364" s="62"/>
      <c r="I364" s="62"/>
      <c r="J364" s="62">
        <f>SUBTOTAL(9,G364:I364)</f>
        <v>0</v>
      </c>
      <c r="K364" s="63">
        <f>IFERROR(J364/$J$18*100,"0.00")</f>
        <v>0</v>
      </c>
    </row>
    <row r="365" spans="1:11" ht="12.75" x14ac:dyDescent="0.2">
      <c r="A365" s="49">
        <v>2</v>
      </c>
      <c r="B365" s="50">
        <v>4</v>
      </c>
      <c r="C365" s="50">
        <v>4</v>
      </c>
      <c r="D365" s="50"/>
      <c r="E365" s="50"/>
      <c r="F365" s="51" t="s">
        <v>400</v>
      </c>
      <c r="G365" s="52">
        <f>+G366</f>
        <v>0</v>
      </c>
      <c r="H365" s="52">
        <f>+H366</f>
        <v>0</v>
      </c>
      <c r="I365" s="52">
        <f>+I366</f>
        <v>0</v>
      </c>
      <c r="J365" s="52">
        <f>+J366</f>
        <v>0</v>
      </c>
      <c r="K365" s="53">
        <f>+K366</f>
        <v>0</v>
      </c>
    </row>
    <row r="366" spans="1:11" ht="12.75" x14ac:dyDescent="0.2">
      <c r="A366" s="67">
        <v>2</v>
      </c>
      <c r="B366" s="55">
        <v>4</v>
      </c>
      <c r="C366" s="55">
        <v>4</v>
      </c>
      <c r="D366" s="55">
        <v>1</v>
      </c>
      <c r="E366" s="55"/>
      <c r="F366" s="80" t="s">
        <v>401</v>
      </c>
      <c r="G366" s="73">
        <f>+G367+G368+G369</f>
        <v>0</v>
      </c>
      <c r="H366" s="73">
        <f>+H367+H368+H369</f>
        <v>0</v>
      </c>
      <c r="I366" s="73">
        <f>+I367+I368+I369</f>
        <v>0</v>
      </c>
      <c r="J366" s="73">
        <f>+J367+J368+J369</f>
        <v>0</v>
      </c>
      <c r="K366" s="74">
        <f>+K367+K368+K369</f>
        <v>0</v>
      </c>
    </row>
    <row r="367" spans="1:11" ht="12.75" x14ac:dyDescent="0.2">
      <c r="A367" s="61">
        <v>2</v>
      </c>
      <c r="B367" s="60">
        <v>4</v>
      </c>
      <c r="C367" s="60">
        <v>4</v>
      </c>
      <c r="D367" s="60">
        <v>1</v>
      </c>
      <c r="E367" s="60" t="s">
        <v>317</v>
      </c>
      <c r="F367" s="66" t="s">
        <v>402</v>
      </c>
      <c r="G367" s="62"/>
      <c r="H367" s="62"/>
      <c r="I367" s="62"/>
      <c r="J367" s="125">
        <f>SUBTOTAL(9,G367:I367)</f>
        <v>0</v>
      </c>
      <c r="K367" s="126">
        <f>IFERROR(J367/$J$18*100,"0.00")</f>
        <v>0</v>
      </c>
    </row>
    <row r="368" spans="1:11" ht="12.75" x14ac:dyDescent="0.2">
      <c r="A368" s="61">
        <v>2</v>
      </c>
      <c r="B368" s="60">
        <v>4</v>
      </c>
      <c r="C368" s="60">
        <v>4</v>
      </c>
      <c r="D368" s="60">
        <v>1</v>
      </c>
      <c r="E368" s="60" t="s">
        <v>318</v>
      </c>
      <c r="F368" s="66" t="s">
        <v>403</v>
      </c>
      <c r="G368" s="62"/>
      <c r="H368" s="62"/>
      <c r="I368" s="62"/>
      <c r="J368" s="125">
        <f>SUBTOTAL(9,G368:I368)</f>
        <v>0</v>
      </c>
      <c r="K368" s="126">
        <f>IFERROR(J368/$J$18*100,"0.00")</f>
        <v>0</v>
      </c>
    </row>
    <row r="369" spans="1:11" ht="22.5" x14ac:dyDescent="0.2">
      <c r="A369" s="61">
        <v>2</v>
      </c>
      <c r="B369" s="60">
        <v>4</v>
      </c>
      <c r="C369" s="60">
        <v>4</v>
      </c>
      <c r="D369" s="60">
        <v>1</v>
      </c>
      <c r="E369" s="60" t="s">
        <v>319</v>
      </c>
      <c r="F369" s="66" t="s">
        <v>404</v>
      </c>
      <c r="G369" s="62"/>
      <c r="H369" s="62"/>
      <c r="I369" s="62"/>
      <c r="J369" s="125">
        <f>SUBTOTAL(9,G369:I369)</f>
        <v>0</v>
      </c>
      <c r="K369" s="126">
        <f>IFERROR(J369/$J$18*100,"0.00")</f>
        <v>0</v>
      </c>
    </row>
    <row r="370" spans="1:11" ht="12.75" x14ac:dyDescent="0.2">
      <c r="A370" s="49">
        <v>2</v>
      </c>
      <c r="B370" s="50">
        <v>4</v>
      </c>
      <c r="C370" s="50">
        <v>6</v>
      </c>
      <c r="D370" s="50"/>
      <c r="E370" s="50"/>
      <c r="F370" s="51" t="s">
        <v>405</v>
      </c>
      <c r="G370" s="52">
        <f>+G371+G373+G375+G377</f>
        <v>0</v>
      </c>
      <c r="H370" s="52">
        <f>+H371+H373+H375+H377</f>
        <v>0</v>
      </c>
      <c r="I370" s="52">
        <f>+I371+I373+I375+I377</f>
        <v>0</v>
      </c>
      <c r="J370" s="52">
        <f>+J371+J373+J375+J377</f>
        <v>0</v>
      </c>
      <c r="K370" s="53">
        <f>+K371+K373+K375+K377</f>
        <v>0</v>
      </c>
    </row>
    <row r="371" spans="1:11" ht="12.75" x14ac:dyDescent="0.2">
      <c r="A371" s="71">
        <v>2</v>
      </c>
      <c r="B371" s="55">
        <v>4</v>
      </c>
      <c r="C371" s="55">
        <v>6</v>
      </c>
      <c r="D371" s="55">
        <v>1</v>
      </c>
      <c r="E371" s="55"/>
      <c r="F371" s="80" t="s">
        <v>406</v>
      </c>
      <c r="G371" s="73">
        <f>+G372</f>
        <v>0</v>
      </c>
      <c r="H371" s="73">
        <f>+H372</f>
        <v>0</v>
      </c>
      <c r="I371" s="73">
        <f>+I372</f>
        <v>0</v>
      </c>
      <c r="J371" s="73">
        <f>+J372</f>
        <v>0</v>
      </c>
      <c r="K371" s="74">
        <f>+K372</f>
        <v>0</v>
      </c>
    </row>
    <row r="372" spans="1:11" ht="12.75" x14ac:dyDescent="0.2">
      <c r="A372" s="68">
        <v>2</v>
      </c>
      <c r="B372" s="60">
        <v>4</v>
      </c>
      <c r="C372" s="60">
        <v>6</v>
      </c>
      <c r="D372" s="60">
        <v>1</v>
      </c>
      <c r="E372" s="60" t="s">
        <v>317</v>
      </c>
      <c r="F372" s="66" t="s">
        <v>406</v>
      </c>
      <c r="G372" s="70"/>
      <c r="H372" s="70"/>
      <c r="I372" s="70"/>
      <c r="J372" s="125">
        <f>SUBTOTAL(9,G372:I372)</f>
        <v>0</v>
      </c>
      <c r="K372" s="126">
        <f>IFERROR(J372/$J$18*100,"0.00")</f>
        <v>0</v>
      </c>
    </row>
    <row r="373" spans="1:11" ht="12.75" x14ac:dyDescent="0.2">
      <c r="A373" s="71">
        <v>2</v>
      </c>
      <c r="B373" s="55">
        <v>4</v>
      </c>
      <c r="C373" s="55">
        <v>6</v>
      </c>
      <c r="D373" s="55">
        <v>2</v>
      </c>
      <c r="E373" s="55"/>
      <c r="F373" s="80" t="s">
        <v>407</v>
      </c>
      <c r="G373" s="57">
        <f>+G374</f>
        <v>0</v>
      </c>
      <c r="H373" s="57">
        <f>+H374</f>
        <v>0</v>
      </c>
      <c r="I373" s="57">
        <f>+I374</f>
        <v>0</v>
      </c>
      <c r="J373" s="57">
        <f>+J374</f>
        <v>0</v>
      </c>
      <c r="K373" s="58">
        <f>+K374</f>
        <v>0</v>
      </c>
    </row>
    <row r="374" spans="1:11" ht="12.75" x14ac:dyDescent="0.2">
      <c r="A374" s="68">
        <v>2</v>
      </c>
      <c r="B374" s="60">
        <v>4</v>
      </c>
      <c r="C374" s="60">
        <v>6</v>
      </c>
      <c r="D374" s="60">
        <v>2</v>
      </c>
      <c r="E374" s="60" t="s">
        <v>317</v>
      </c>
      <c r="F374" s="66" t="s">
        <v>407</v>
      </c>
      <c r="G374" s="70"/>
      <c r="H374" s="70"/>
      <c r="I374" s="70"/>
      <c r="J374" s="125">
        <f>SUBTOTAL(9,G374:I374)</f>
        <v>0</v>
      </c>
      <c r="K374" s="126">
        <f>IFERROR(J374/$J$18*100,"0.00")</f>
        <v>0</v>
      </c>
    </row>
    <row r="375" spans="1:11" ht="12.75" x14ac:dyDescent="0.2">
      <c r="A375" s="71">
        <v>2</v>
      </c>
      <c r="B375" s="55">
        <v>4</v>
      </c>
      <c r="C375" s="55">
        <v>6</v>
      </c>
      <c r="D375" s="55">
        <v>3</v>
      </c>
      <c r="E375" s="60"/>
      <c r="F375" s="80" t="s">
        <v>408</v>
      </c>
      <c r="G375" s="57">
        <f>+G376</f>
        <v>0</v>
      </c>
      <c r="H375" s="57">
        <f>+H376</f>
        <v>0</v>
      </c>
      <c r="I375" s="57">
        <f>+I376</f>
        <v>0</v>
      </c>
      <c r="J375" s="57">
        <f>+J376</f>
        <v>0</v>
      </c>
      <c r="K375" s="58">
        <f>+K376</f>
        <v>0</v>
      </c>
    </row>
    <row r="376" spans="1:11" ht="12.75" x14ac:dyDescent="0.2">
      <c r="A376" s="68">
        <v>2</v>
      </c>
      <c r="B376" s="60">
        <v>4</v>
      </c>
      <c r="C376" s="60">
        <v>6</v>
      </c>
      <c r="D376" s="60">
        <v>3</v>
      </c>
      <c r="E376" s="60" t="s">
        <v>317</v>
      </c>
      <c r="F376" s="66" t="s">
        <v>408</v>
      </c>
      <c r="G376" s="70"/>
      <c r="H376" s="70"/>
      <c r="I376" s="70"/>
      <c r="J376" s="125">
        <f>SUBTOTAL(9,G376:I376)</f>
        <v>0</v>
      </c>
      <c r="K376" s="126">
        <f>IFERROR(J376/$J$18*100,"0.00")</f>
        <v>0</v>
      </c>
    </row>
    <row r="377" spans="1:11" ht="12.75" x14ac:dyDescent="0.2">
      <c r="A377" s="71">
        <v>2</v>
      </c>
      <c r="B377" s="55">
        <v>4</v>
      </c>
      <c r="C377" s="55">
        <v>6</v>
      </c>
      <c r="D377" s="55">
        <v>4</v>
      </c>
      <c r="E377" s="55"/>
      <c r="F377" s="80" t="s">
        <v>409</v>
      </c>
      <c r="G377" s="57">
        <f>+G378</f>
        <v>0</v>
      </c>
      <c r="H377" s="57">
        <f>+H378</f>
        <v>0</v>
      </c>
      <c r="I377" s="57">
        <f>+I378</f>
        <v>0</v>
      </c>
      <c r="J377" s="57">
        <f>+J378</f>
        <v>0</v>
      </c>
      <c r="K377" s="58">
        <f>+K378</f>
        <v>0</v>
      </c>
    </row>
    <row r="378" spans="1:11" ht="12.75" x14ac:dyDescent="0.2">
      <c r="A378" s="68">
        <v>2</v>
      </c>
      <c r="B378" s="60">
        <v>4</v>
      </c>
      <c r="C378" s="60">
        <v>6</v>
      </c>
      <c r="D378" s="60">
        <v>4</v>
      </c>
      <c r="E378" s="60" t="s">
        <v>317</v>
      </c>
      <c r="F378" s="66" t="s">
        <v>409</v>
      </c>
      <c r="G378" s="70"/>
      <c r="H378" s="70"/>
      <c r="I378" s="70"/>
      <c r="J378" s="125">
        <f>SUBTOTAL(9,G378:I378)</f>
        <v>0</v>
      </c>
      <c r="K378" s="126">
        <f>IFERROR(J378/$J$18*100,"0.00")</f>
        <v>0</v>
      </c>
    </row>
    <row r="379" spans="1:11" ht="12.75" x14ac:dyDescent="0.2">
      <c r="A379" s="49">
        <v>2</v>
      </c>
      <c r="B379" s="50">
        <v>4</v>
      </c>
      <c r="C379" s="50">
        <v>7</v>
      </c>
      <c r="D379" s="50"/>
      <c r="E379" s="50"/>
      <c r="F379" s="51" t="s">
        <v>410</v>
      </c>
      <c r="G379" s="52">
        <f>+G380+G382+G384</f>
        <v>0</v>
      </c>
      <c r="H379" s="52">
        <f>+H380+H382+H384</f>
        <v>0</v>
      </c>
      <c r="I379" s="52">
        <f>+I380+I382+I384</f>
        <v>0</v>
      </c>
      <c r="J379" s="52">
        <f>+J380+J382+J384</f>
        <v>0</v>
      </c>
      <c r="K379" s="53">
        <f>+K380+K382+K384</f>
        <v>0</v>
      </c>
    </row>
    <row r="380" spans="1:11" ht="22.5" x14ac:dyDescent="0.2">
      <c r="A380" s="54">
        <v>2</v>
      </c>
      <c r="B380" s="55">
        <v>4</v>
      </c>
      <c r="C380" s="55">
        <v>7</v>
      </c>
      <c r="D380" s="55">
        <v>1</v>
      </c>
      <c r="E380" s="55"/>
      <c r="F380" s="80" t="s">
        <v>411</v>
      </c>
      <c r="G380" s="73">
        <f>+G381</f>
        <v>0</v>
      </c>
      <c r="H380" s="73">
        <f>+H381</f>
        <v>0</v>
      </c>
      <c r="I380" s="73">
        <f>+I381</f>
        <v>0</v>
      </c>
      <c r="J380" s="73">
        <f>+J381</f>
        <v>0</v>
      </c>
      <c r="K380" s="74">
        <f>+K381</f>
        <v>0</v>
      </c>
    </row>
    <row r="381" spans="1:11" ht="12.75" x14ac:dyDescent="0.2">
      <c r="A381" s="68">
        <v>2</v>
      </c>
      <c r="B381" s="60">
        <v>4</v>
      </c>
      <c r="C381" s="60">
        <v>7</v>
      </c>
      <c r="D381" s="60">
        <v>1</v>
      </c>
      <c r="E381" s="60" t="s">
        <v>317</v>
      </c>
      <c r="F381" s="66" t="s">
        <v>412</v>
      </c>
      <c r="G381" s="70"/>
      <c r="H381" s="70"/>
      <c r="I381" s="70"/>
      <c r="J381" s="125">
        <f>SUBTOTAL(9,G381:I381)</f>
        <v>0</v>
      </c>
      <c r="K381" s="126">
        <f>IFERROR(J381/$J$18*100,"0.00")</f>
        <v>0</v>
      </c>
    </row>
    <row r="382" spans="1:11" ht="12.75" x14ac:dyDescent="0.2">
      <c r="A382" s="71">
        <v>2</v>
      </c>
      <c r="B382" s="55">
        <v>4</v>
      </c>
      <c r="C382" s="55">
        <v>7</v>
      </c>
      <c r="D382" s="55">
        <v>2</v>
      </c>
      <c r="E382" s="55"/>
      <c r="F382" s="80" t="s">
        <v>413</v>
      </c>
      <c r="G382" s="57">
        <f>+G383</f>
        <v>0</v>
      </c>
      <c r="H382" s="57">
        <f>+H383</f>
        <v>0</v>
      </c>
      <c r="I382" s="57">
        <f>+I383</f>
        <v>0</v>
      </c>
      <c r="J382" s="57">
        <f>+J383</f>
        <v>0</v>
      </c>
      <c r="K382" s="58">
        <f>+K383</f>
        <v>0</v>
      </c>
    </row>
    <row r="383" spans="1:11" ht="12.75" x14ac:dyDescent="0.2">
      <c r="A383" s="68">
        <v>2</v>
      </c>
      <c r="B383" s="60">
        <v>4</v>
      </c>
      <c r="C383" s="60">
        <v>7</v>
      </c>
      <c r="D383" s="60">
        <v>2</v>
      </c>
      <c r="E383" s="60" t="s">
        <v>317</v>
      </c>
      <c r="F383" s="66" t="s">
        <v>414</v>
      </c>
      <c r="G383" s="70"/>
      <c r="H383" s="70"/>
      <c r="I383" s="70"/>
      <c r="J383" s="62">
        <f>SUBTOTAL(9,G383:I383)</f>
        <v>0</v>
      </c>
      <c r="K383" s="63">
        <f>IFERROR(J383/$J$18*100,"0.00")</f>
        <v>0</v>
      </c>
    </row>
    <row r="384" spans="1:11" ht="12.75" x14ac:dyDescent="0.2">
      <c r="A384" s="71">
        <v>2</v>
      </c>
      <c r="B384" s="55">
        <v>4</v>
      </c>
      <c r="C384" s="55">
        <v>7</v>
      </c>
      <c r="D384" s="55">
        <v>3</v>
      </c>
      <c r="E384" s="55"/>
      <c r="F384" s="80" t="s">
        <v>415</v>
      </c>
      <c r="G384" s="57">
        <f>+G385</f>
        <v>0</v>
      </c>
      <c r="H384" s="57">
        <f>+H385</f>
        <v>0</v>
      </c>
      <c r="I384" s="57">
        <f>+I385</f>
        <v>0</v>
      </c>
      <c r="J384" s="57">
        <f>+J385</f>
        <v>0</v>
      </c>
      <c r="K384" s="58">
        <f>+K385</f>
        <v>0</v>
      </c>
    </row>
    <row r="385" spans="1:11" ht="12.75" x14ac:dyDescent="0.2">
      <c r="A385" s="68">
        <v>2</v>
      </c>
      <c r="B385" s="60">
        <v>4</v>
      </c>
      <c r="C385" s="60">
        <v>7</v>
      </c>
      <c r="D385" s="60">
        <v>3</v>
      </c>
      <c r="E385" s="60" t="s">
        <v>317</v>
      </c>
      <c r="F385" s="66" t="s">
        <v>415</v>
      </c>
      <c r="G385" s="70"/>
      <c r="H385" s="70"/>
      <c r="I385" s="70"/>
      <c r="J385" s="62">
        <f>SUBTOTAL(9,G385:I385)</f>
        <v>0</v>
      </c>
      <c r="K385" s="63">
        <f>IFERROR(J385/$J$18*100,"0.00")</f>
        <v>0</v>
      </c>
    </row>
    <row r="386" spans="1:11" ht="12.75" x14ac:dyDescent="0.2">
      <c r="A386" s="49">
        <v>2</v>
      </c>
      <c r="B386" s="50">
        <v>4</v>
      </c>
      <c r="C386" s="50">
        <v>9</v>
      </c>
      <c r="D386" s="50"/>
      <c r="E386" s="50"/>
      <c r="F386" s="51" t="s">
        <v>416</v>
      </c>
      <c r="G386" s="52">
        <f>+G387+G389+G391+G393</f>
        <v>0</v>
      </c>
      <c r="H386" s="52">
        <f>+H387+H389+H391+H393</f>
        <v>0</v>
      </c>
      <c r="I386" s="52">
        <f>+I387+I389+I391+I393</f>
        <v>0</v>
      </c>
      <c r="J386" s="52">
        <f>+J387+J389+J391+J393</f>
        <v>0</v>
      </c>
      <c r="K386" s="53">
        <f>+K387+K389+K391+K393</f>
        <v>0</v>
      </c>
    </row>
    <row r="387" spans="1:11" ht="12.75" x14ac:dyDescent="0.2">
      <c r="A387" s="71">
        <v>2</v>
      </c>
      <c r="B387" s="55">
        <v>4</v>
      </c>
      <c r="C387" s="55">
        <v>9</v>
      </c>
      <c r="D387" s="55">
        <v>1</v>
      </c>
      <c r="E387" s="55"/>
      <c r="F387" s="80" t="s">
        <v>416</v>
      </c>
      <c r="G387" s="73">
        <f>+G388</f>
        <v>0</v>
      </c>
      <c r="H387" s="73">
        <f>+H388</f>
        <v>0</v>
      </c>
      <c r="I387" s="73">
        <f>+I388</f>
        <v>0</v>
      </c>
      <c r="J387" s="73">
        <f>+J388</f>
        <v>0</v>
      </c>
      <c r="K387" s="74">
        <f>+K388</f>
        <v>0</v>
      </c>
    </row>
    <row r="388" spans="1:11" ht="12.75" x14ac:dyDescent="0.2">
      <c r="A388" s="68">
        <v>2</v>
      </c>
      <c r="B388" s="60">
        <v>4</v>
      </c>
      <c r="C388" s="60">
        <v>9</v>
      </c>
      <c r="D388" s="60">
        <v>1</v>
      </c>
      <c r="E388" s="60" t="s">
        <v>317</v>
      </c>
      <c r="F388" s="66" t="s">
        <v>416</v>
      </c>
      <c r="G388" s="70"/>
      <c r="H388" s="70"/>
      <c r="I388" s="70"/>
      <c r="J388" s="62">
        <f>SUBTOTAL(9,G388:I388)</f>
        <v>0</v>
      </c>
      <c r="K388" s="63">
        <f>IFERROR(J388/$J$18*100,"0.00")</f>
        <v>0</v>
      </c>
    </row>
    <row r="389" spans="1:11" ht="12.75" x14ac:dyDescent="0.2">
      <c r="A389" s="71">
        <v>2</v>
      </c>
      <c r="B389" s="55">
        <v>4</v>
      </c>
      <c r="C389" s="55">
        <v>9</v>
      </c>
      <c r="D389" s="55">
        <v>2</v>
      </c>
      <c r="E389" s="55"/>
      <c r="F389" s="80" t="s">
        <v>417</v>
      </c>
      <c r="G389" s="73">
        <f>+G390</f>
        <v>0</v>
      </c>
      <c r="H389" s="73">
        <f>+H390</f>
        <v>0</v>
      </c>
      <c r="I389" s="73">
        <f>+I390</f>
        <v>0</v>
      </c>
      <c r="J389" s="73">
        <f>+J390</f>
        <v>0</v>
      </c>
      <c r="K389" s="74">
        <f>+K390</f>
        <v>0</v>
      </c>
    </row>
    <row r="390" spans="1:11" ht="12.75" x14ac:dyDescent="0.2">
      <c r="A390" s="68">
        <v>2</v>
      </c>
      <c r="B390" s="60">
        <v>4</v>
      </c>
      <c r="C390" s="60">
        <v>9</v>
      </c>
      <c r="D390" s="60">
        <v>2</v>
      </c>
      <c r="E390" s="60" t="s">
        <v>317</v>
      </c>
      <c r="F390" s="66" t="s">
        <v>417</v>
      </c>
      <c r="G390" s="70"/>
      <c r="H390" s="70"/>
      <c r="I390" s="70"/>
      <c r="J390" s="62">
        <f>SUBTOTAL(9,G390:I390)</f>
        <v>0</v>
      </c>
      <c r="K390" s="63">
        <f>IFERROR(J390/$J$18*100,"0.00")</f>
        <v>0</v>
      </c>
    </row>
    <row r="391" spans="1:11" ht="12.75" x14ac:dyDescent="0.2">
      <c r="A391" s="71">
        <v>2</v>
      </c>
      <c r="B391" s="55">
        <v>4</v>
      </c>
      <c r="C391" s="55">
        <v>9</v>
      </c>
      <c r="D391" s="55">
        <v>3</v>
      </c>
      <c r="E391" s="55"/>
      <c r="F391" s="80" t="s">
        <v>418</v>
      </c>
      <c r="G391" s="73">
        <f>+G392</f>
        <v>0</v>
      </c>
      <c r="H391" s="73">
        <f>+H392</f>
        <v>0</v>
      </c>
      <c r="I391" s="73">
        <f>+I392</f>
        <v>0</v>
      </c>
      <c r="J391" s="73">
        <f>+J392</f>
        <v>0</v>
      </c>
      <c r="K391" s="74">
        <f>+K392</f>
        <v>0</v>
      </c>
    </row>
    <row r="392" spans="1:11" ht="12.75" x14ac:dyDescent="0.2">
      <c r="A392" s="68">
        <v>2</v>
      </c>
      <c r="B392" s="60">
        <v>4</v>
      </c>
      <c r="C392" s="60">
        <v>9</v>
      </c>
      <c r="D392" s="60">
        <v>3</v>
      </c>
      <c r="E392" s="60" t="s">
        <v>317</v>
      </c>
      <c r="F392" s="66" t="s">
        <v>418</v>
      </c>
      <c r="G392" s="70"/>
      <c r="H392" s="70"/>
      <c r="I392" s="70"/>
      <c r="J392" s="62">
        <f>SUBTOTAL(9,G392:I392)</f>
        <v>0</v>
      </c>
      <c r="K392" s="63">
        <f>IFERROR(J392/$J$18*100,"0.00")</f>
        <v>0</v>
      </c>
    </row>
    <row r="393" spans="1:11" ht="12.75" x14ac:dyDescent="0.2">
      <c r="A393" s="71">
        <v>2</v>
      </c>
      <c r="B393" s="55">
        <v>4</v>
      </c>
      <c r="C393" s="55">
        <v>9</v>
      </c>
      <c r="D393" s="55">
        <v>4</v>
      </c>
      <c r="E393" s="55"/>
      <c r="F393" s="80" t="s">
        <v>419</v>
      </c>
      <c r="G393" s="73">
        <f>+G394</f>
        <v>0</v>
      </c>
      <c r="H393" s="73">
        <f>+H394</f>
        <v>0</v>
      </c>
      <c r="I393" s="73">
        <f>+I394</f>
        <v>0</v>
      </c>
      <c r="J393" s="73">
        <f>+J394</f>
        <v>0</v>
      </c>
      <c r="K393" s="74">
        <f>+K394</f>
        <v>0</v>
      </c>
    </row>
    <row r="394" spans="1:11" ht="12.75" x14ac:dyDescent="0.2">
      <c r="A394" s="59">
        <v>2</v>
      </c>
      <c r="B394" s="60">
        <v>4</v>
      </c>
      <c r="C394" s="60">
        <v>9</v>
      </c>
      <c r="D394" s="60">
        <v>4</v>
      </c>
      <c r="E394" s="60" t="s">
        <v>317</v>
      </c>
      <c r="F394" s="66" t="s">
        <v>419</v>
      </c>
      <c r="G394" s="70"/>
      <c r="H394" s="70"/>
      <c r="I394" s="70"/>
      <c r="J394" s="62">
        <f>SUBTOTAL(9,G394:I394)</f>
        <v>0</v>
      </c>
      <c r="K394" s="63">
        <f>IFERROR(J394/$J$18*100,"0.00")</f>
        <v>0</v>
      </c>
    </row>
    <row r="395" spans="1:11" ht="12.75" x14ac:dyDescent="0.2">
      <c r="A395" s="43">
        <v>2</v>
      </c>
      <c r="B395" s="44">
        <v>5</v>
      </c>
      <c r="C395" s="45"/>
      <c r="D395" s="45"/>
      <c r="E395" s="45"/>
      <c r="F395" s="46" t="s">
        <v>420</v>
      </c>
      <c r="G395" s="47">
        <f>+G396+G398+G400</f>
        <v>0</v>
      </c>
      <c r="H395" s="47">
        <f>+H396+H398+H400</f>
        <v>0</v>
      </c>
      <c r="I395" s="47">
        <f>+I396+I398+I400</f>
        <v>0</v>
      </c>
      <c r="J395" s="47">
        <f>+J396+J398+J400</f>
        <v>0</v>
      </c>
      <c r="K395" s="48">
        <f>+K396+K398+K400</f>
        <v>0</v>
      </c>
    </row>
    <row r="396" spans="1:11" ht="12.75" x14ac:dyDescent="0.2">
      <c r="A396" s="49">
        <v>2</v>
      </c>
      <c r="B396" s="50">
        <v>5</v>
      </c>
      <c r="C396" s="50">
        <v>1</v>
      </c>
      <c r="D396" s="50"/>
      <c r="E396" s="50"/>
      <c r="F396" s="51" t="s">
        <v>421</v>
      </c>
      <c r="G396" s="52">
        <f>+G397</f>
        <v>0</v>
      </c>
      <c r="H396" s="52">
        <f>+H397</f>
        <v>0</v>
      </c>
      <c r="I396" s="52">
        <f>+I397</f>
        <v>0</v>
      </c>
      <c r="J396" s="52">
        <f>+J397</f>
        <v>0</v>
      </c>
      <c r="K396" s="53">
        <f>+K397</f>
        <v>0</v>
      </c>
    </row>
    <row r="397" spans="1:11" ht="12.75" x14ac:dyDescent="0.2">
      <c r="A397" s="81">
        <v>2</v>
      </c>
      <c r="B397" s="82">
        <v>5</v>
      </c>
      <c r="C397" s="82">
        <v>1</v>
      </c>
      <c r="D397" s="82">
        <v>1</v>
      </c>
      <c r="E397" s="82" t="s">
        <v>317</v>
      </c>
      <c r="F397" s="83" t="s">
        <v>422</v>
      </c>
      <c r="G397" s="70"/>
      <c r="H397" s="70"/>
      <c r="I397" s="70"/>
      <c r="J397" s="62">
        <f>SUBTOTAL(9,G397:I397)</f>
        <v>0</v>
      </c>
      <c r="K397" s="63">
        <f>IFERROR(J397/$J$18*100,"0.00")</f>
        <v>0</v>
      </c>
    </row>
    <row r="398" spans="1:11" ht="12.75" x14ac:dyDescent="0.2">
      <c r="A398" s="54">
        <v>2</v>
      </c>
      <c r="B398" s="55">
        <v>5</v>
      </c>
      <c r="C398" s="55">
        <v>1</v>
      </c>
      <c r="D398" s="55">
        <v>2</v>
      </c>
      <c r="E398" s="55"/>
      <c r="F398" s="80" t="s">
        <v>423</v>
      </c>
      <c r="G398" s="73">
        <f>+G399</f>
        <v>0</v>
      </c>
      <c r="H398" s="73">
        <f>+H399</f>
        <v>0</v>
      </c>
      <c r="I398" s="73">
        <f>+I399</f>
        <v>0</v>
      </c>
      <c r="J398" s="73">
        <f>+J399</f>
        <v>0</v>
      </c>
      <c r="K398" s="74">
        <f>+K399</f>
        <v>0</v>
      </c>
    </row>
    <row r="399" spans="1:11" ht="12.75" x14ac:dyDescent="0.2">
      <c r="A399" s="59">
        <v>2</v>
      </c>
      <c r="B399" s="60">
        <v>5</v>
      </c>
      <c r="C399" s="60">
        <v>1</v>
      </c>
      <c r="D399" s="60">
        <v>2</v>
      </c>
      <c r="E399" s="60" t="s">
        <v>317</v>
      </c>
      <c r="F399" s="66" t="s">
        <v>423</v>
      </c>
      <c r="G399" s="70"/>
      <c r="H399" s="70"/>
      <c r="I399" s="70"/>
      <c r="J399" s="62">
        <f>SUBTOTAL(9,G399:I399)</f>
        <v>0</v>
      </c>
      <c r="K399" s="63">
        <f>IFERROR(J399/$J$18*100,"0.00")</f>
        <v>0</v>
      </c>
    </row>
    <row r="400" spans="1:11" ht="12.75" x14ac:dyDescent="0.2">
      <c r="A400" s="54">
        <v>2</v>
      </c>
      <c r="B400" s="55">
        <v>5</v>
      </c>
      <c r="C400" s="55">
        <v>1</v>
      </c>
      <c r="D400" s="55">
        <v>3</v>
      </c>
      <c r="E400" s="55"/>
      <c r="F400" s="80" t="s">
        <v>424</v>
      </c>
      <c r="G400" s="57">
        <f>+G401</f>
        <v>0</v>
      </c>
      <c r="H400" s="57">
        <f>+H401</f>
        <v>0</v>
      </c>
      <c r="I400" s="57">
        <f>+I401</f>
        <v>0</v>
      </c>
      <c r="J400" s="57">
        <f>+J401</f>
        <v>0</v>
      </c>
      <c r="K400" s="58">
        <f>+K401</f>
        <v>0</v>
      </c>
    </row>
    <row r="401" spans="1:11" ht="12.75" x14ac:dyDescent="0.2">
      <c r="A401" s="59">
        <v>2</v>
      </c>
      <c r="B401" s="60">
        <v>5</v>
      </c>
      <c r="C401" s="60">
        <v>1</v>
      </c>
      <c r="D401" s="60">
        <v>3</v>
      </c>
      <c r="E401" s="60" t="s">
        <v>317</v>
      </c>
      <c r="F401" s="66" t="s">
        <v>424</v>
      </c>
      <c r="G401" s="70"/>
      <c r="H401" s="70"/>
      <c r="I401" s="70"/>
      <c r="J401" s="62">
        <f>SUBTOTAL(9,G401:I401)</f>
        <v>0</v>
      </c>
      <c r="K401" s="63">
        <f>IFERROR(J401/$J$18*100,"0.00")</f>
        <v>0</v>
      </c>
    </row>
    <row r="402" spans="1:11" ht="12.75" x14ac:dyDescent="0.2">
      <c r="A402" s="43">
        <v>2</v>
      </c>
      <c r="B402" s="44">
        <v>6</v>
      </c>
      <c r="C402" s="45"/>
      <c r="D402" s="45"/>
      <c r="E402" s="45"/>
      <c r="F402" s="46" t="s">
        <v>257</v>
      </c>
      <c r="G402" s="47">
        <f>+G403+G414+G423+G432+G439+G454+G459+G478</f>
        <v>0</v>
      </c>
      <c r="H402" s="47">
        <f>+H403+H414+H423+H432+H439+H454+H459+H478</f>
        <v>109235247.38999999</v>
      </c>
      <c r="I402" s="47">
        <f>+I403+I414+I423+I432+I439+I454+I459+I478</f>
        <v>30000</v>
      </c>
      <c r="J402" s="47">
        <f>+J403+J414+J423+J432+J439+J454+J459+J478</f>
        <v>109265247.38999999</v>
      </c>
      <c r="K402" s="48">
        <f>+K403+K414+K423+K432+K439+K454+K459+K478</f>
        <v>14.219207166935004</v>
      </c>
    </row>
    <row r="403" spans="1:11" ht="12.75" x14ac:dyDescent="0.2">
      <c r="A403" s="49">
        <v>2</v>
      </c>
      <c r="B403" s="50">
        <v>6</v>
      </c>
      <c r="C403" s="50">
        <v>1</v>
      </c>
      <c r="D403" s="50"/>
      <c r="E403" s="50"/>
      <c r="F403" s="51" t="s">
        <v>258</v>
      </c>
      <c r="G403" s="52">
        <f>+G404+G406+G408+G410+G412</f>
        <v>0</v>
      </c>
      <c r="H403" s="52">
        <f>+H404+H406+H408+H410+H412</f>
        <v>76453626.709999993</v>
      </c>
      <c r="I403" s="52">
        <f>+I404+I406+I408+I410+I412</f>
        <v>30000</v>
      </c>
      <c r="J403" s="52">
        <f>+J404+J406+J408+J410+J412</f>
        <v>76483626.709999993</v>
      </c>
      <c r="K403" s="53">
        <f>+K404+K406+K408+K410+K412</f>
        <v>9.9531787008752541</v>
      </c>
    </row>
    <row r="404" spans="1:11" ht="12.75" x14ac:dyDescent="0.2">
      <c r="A404" s="54">
        <v>2</v>
      </c>
      <c r="B404" s="55">
        <v>6</v>
      </c>
      <c r="C404" s="55">
        <v>1</v>
      </c>
      <c r="D404" s="55">
        <v>1</v>
      </c>
      <c r="E404" s="55"/>
      <c r="F404" s="67" t="s">
        <v>259</v>
      </c>
      <c r="G404" s="73">
        <f>+G405</f>
        <v>0</v>
      </c>
      <c r="H404" s="73">
        <f>+H405</f>
        <v>0</v>
      </c>
      <c r="I404" s="73">
        <f>+I405</f>
        <v>0</v>
      </c>
      <c r="J404" s="73">
        <f>+J405</f>
        <v>0</v>
      </c>
      <c r="K404" s="74">
        <f>+K405</f>
        <v>0</v>
      </c>
    </row>
    <row r="405" spans="1:11" ht="12.75" x14ac:dyDescent="0.2">
      <c r="A405" s="59">
        <v>2</v>
      </c>
      <c r="B405" s="60">
        <v>6</v>
      </c>
      <c r="C405" s="60">
        <v>1</v>
      </c>
      <c r="D405" s="60">
        <v>1</v>
      </c>
      <c r="E405" s="60" t="s">
        <v>317</v>
      </c>
      <c r="F405" s="66" t="s">
        <v>259</v>
      </c>
      <c r="G405" s="70"/>
      <c r="H405" s="70"/>
      <c r="I405" s="70"/>
      <c r="J405" s="62">
        <f>SUBTOTAL(9,G405:I405)</f>
        <v>0</v>
      </c>
      <c r="K405" s="63">
        <f>IFERROR(J405/$J$18*100,"0.00")</f>
        <v>0</v>
      </c>
    </row>
    <row r="406" spans="1:11" ht="12.75" x14ac:dyDescent="0.2">
      <c r="A406" s="54">
        <v>2</v>
      </c>
      <c r="B406" s="55">
        <v>6</v>
      </c>
      <c r="C406" s="55">
        <v>1</v>
      </c>
      <c r="D406" s="55">
        <v>2</v>
      </c>
      <c r="E406" s="55"/>
      <c r="F406" s="67" t="s">
        <v>425</v>
      </c>
      <c r="G406" s="73">
        <f>+G407</f>
        <v>0</v>
      </c>
      <c r="H406" s="73">
        <f>+H407</f>
        <v>0</v>
      </c>
      <c r="I406" s="73">
        <f>+I407</f>
        <v>0</v>
      </c>
      <c r="J406" s="73">
        <f>+J407</f>
        <v>0</v>
      </c>
      <c r="K406" s="74">
        <f>+K407</f>
        <v>0</v>
      </c>
    </row>
    <row r="407" spans="1:11" ht="12.75" x14ac:dyDescent="0.2">
      <c r="A407" s="59">
        <v>2</v>
      </c>
      <c r="B407" s="60">
        <v>6</v>
      </c>
      <c r="C407" s="60">
        <v>1</v>
      </c>
      <c r="D407" s="60">
        <v>2</v>
      </c>
      <c r="E407" s="60" t="s">
        <v>317</v>
      </c>
      <c r="F407" s="66" t="s">
        <v>425</v>
      </c>
      <c r="G407" s="70"/>
      <c r="H407" s="70"/>
      <c r="I407" s="70"/>
      <c r="J407" s="62">
        <f>SUBTOTAL(9,G407:I407)</f>
        <v>0</v>
      </c>
      <c r="K407" s="63">
        <f>IFERROR(J407/$J$18*100,"0.00")</f>
        <v>0</v>
      </c>
    </row>
    <row r="408" spans="1:11" ht="12.75" x14ac:dyDescent="0.2">
      <c r="A408" s="54">
        <v>2</v>
      </c>
      <c r="B408" s="55">
        <v>6</v>
      </c>
      <c r="C408" s="55">
        <v>1</v>
      </c>
      <c r="D408" s="55">
        <v>3</v>
      </c>
      <c r="E408" s="55"/>
      <c r="F408" s="80" t="s">
        <v>426</v>
      </c>
      <c r="G408" s="73">
        <f>+G409</f>
        <v>0</v>
      </c>
      <c r="H408" s="73">
        <f>+H409</f>
        <v>15781303.27</v>
      </c>
      <c r="I408" s="73">
        <f>+I409</f>
        <v>30000</v>
      </c>
      <c r="J408" s="73">
        <f>+J409</f>
        <v>15811303.27</v>
      </c>
      <c r="K408" s="74">
        <f>+K409</f>
        <v>2.057600217321641</v>
      </c>
    </row>
    <row r="409" spans="1:11" ht="12.75" x14ac:dyDescent="0.2">
      <c r="A409" s="59">
        <v>2</v>
      </c>
      <c r="B409" s="60">
        <v>6</v>
      </c>
      <c r="C409" s="60">
        <v>1</v>
      </c>
      <c r="D409" s="60">
        <v>3</v>
      </c>
      <c r="E409" s="60" t="s">
        <v>317</v>
      </c>
      <c r="F409" s="66" t="s">
        <v>426</v>
      </c>
      <c r="G409" s="70"/>
      <c r="H409" s="70">
        <v>15781303.27</v>
      </c>
      <c r="I409" s="70">
        <v>30000</v>
      </c>
      <c r="J409" s="62">
        <f>SUBTOTAL(9,G409:I409)</f>
        <v>15811303.27</v>
      </c>
      <c r="K409" s="63">
        <f>IFERROR(J409/$J$18*100,"0.00")</f>
        <v>2.057600217321641</v>
      </c>
    </row>
    <row r="410" spans="1:11" ht="12.75" x14ac:dyDescent="0.2">
      <c r="A410" s="54">
        <v>2</v>
      </c>
      <c r="B410" s="55">
        <v>6</v>
      </c>
      <c r="C410" s="55">
        <v>1</v>
      </c>
      <c r="D410" s="55">
        <v>4</v>
      </c>
      <c r="E410" s="55"/>
      <c r="F410" s="67" t="s">
        <v>427</v>
      </c>
      <c r="G410" s="73">
        <f>+G411</f>
        <v>0</v>
      </c>
      <c r="H410" s="73">
        <f>+H411</f>
        <v>34017984</v>
      </c>
      <c r="I410" s="73">
        <f>+I411</f>
        <v>0</v>
      </c>
      <c r="J410" s="73">
        <f>+J411</f>
        <v>34017984</v>
      </c>
      <c r="K410" s="74">
        <f>+K411</f>
        <v>4.426922314750092</v>
      </c>
    </row>
    <row r="411" spans="1:11" ht="12.75" x14ac:dyDescent="0.2">
      <c r="A411" s="59">
        <v>2</v>
      </c>
      <c r="B411" s="60">
        <v>6</v>
      </c>
      <c r="C411" s="60">
        <v>1</v>
      </c>
      <c r="D411" s="60">
        <v>4</v>
      </c>
      <c r="E411" s="60" t="s">
        <v>317</v>
      </c>
      <c r="F411" s="66" t="s">
        <v>427</v>
      </c>
      <c r="G411" s="70"/>
      <c r="H411" s="70">
        <v>34017984</v>
      </c>
      <c r="I411" s="70"/>
      <c r="J411" s="62">
        <f>SUBTOTAL(9,G411:I411)</f>
        <v>34017984</v>
      </c>
      <c r="K411" s="63">
        <f>IFERROR(J411/$J$18*100,"0.00")</f>
        <v>4.426922314750092</v>
      </c>
    </row>
    <row r="412" spans="1:11" ht="12.75" x14ac:dyDescent="0.2">
      <c r="A412" s="54">
        <v>2</v>
      </c>
      <c r="B412" s="55">
        <v>6</v>
      </c>
      <c r="C412" s="55">
        <v>1</v>
      </c>
      <c r="D412" s="55">
        <v>9</v>
      </c>
      <c r="E412" s="55"/>
      <c r="F412" s="67" t="s">
        <v>260</v>
      </c>
      <c r="G412" s="73">
        <f>+G413</f>
        <v>0</v>
      </c>
      <c r="H412" s="73">
        <f>+H413</f>
        <v>26654339.440000001</v>
      </c>
      <c r="I412" s="73">
        <f>+I413</f>
        <v>0</v>
      </c>
      <c r="J412" s="73">
        <f>+J413</f>
        <v>26654339.440000001</v>
      </c>
      <c r="K412" s="74">
        <f>+K413</f>
        <v>3.4686561688035211</v>
      </c>
    </row>
    <row r="413" spans="1:11" ht="12.75" x14ac:dyDescent="0.2">
      <c r="A413" s="59">
        <v>2</v>
      </c>
      <c r="B413" s="60">
        <v>6</v>
      </c>
      <c r="C413" s="60">
        <v>1</v>
      </c>
      <c r="D413" s="60">
        <v>9</v>
      </c>
      <c r="E413" s="60" t="s">
        <v>317</v>
      </c>
      <c r="F413" s="66" t="s">
        <v>260</v>
      </c>
      <c r="G413" s="70"/>
      <c r="H413" s="70">
        <v>26654339.440000001</v>
      </c>
      <c r="I413" s="70"/>
      <c r="J413" s="62">
        <f>SUBTOTAL(9,G413:I413)</f>
        <v>26654339.440000001</v>
      </c>
      <c r="K413" s="63">
        <f>IFERROR(J413/$J$18*100,"0.00")</f>
        <v>3.4686561688035211</v>
      </c>
    </row>
    <row r="414" spans="1:11" ht="12.75" x14ac:dyDescent="0.2">
      <c r="A414" s="49">
        <v>2</v>
      </c>
      <c r="B414" s="50">
        <v>6</v>
      </c>
      <c r="C414" s="50">
        <v>2</v>
      </c>
      <c r="D414" s="50"/>
      <c r="E414" s="50"/>
      <c r="F414" s="51" t="s">
        <v>261</v>
      </c>
      <c r="G414" s="52">
        <f>+G415+G417+G419+G421</f>
        <v>0</v>
      </c>
      <c r="H414" s="52">
        <f>+H415+H417+H419+H421</f>
        <v>23000</v>
      </c>
      <c r="I414" s="52">
        <f>+I415+I417+I419+I421</f>
        <v>0</v>
      </c>
      <c r="J414" s="52">
        <f>+J415+J417+J419+J421</f>
        <v>23000</v>
      </c>
      <c r="K414" s="53">
        <f>+K415+K417+K419+K421</f>
        <v>2.9930995687237703E-3</v>
      </c>
    </row>
    <row r="415" spans="1:11" ht="12.75" x14ac:dyDescent="0.2">
      <c r="A415" s="54">
        <v>2</v>
      </c>
      <c r="B415" s="55">
        <v>6</v>
      </c>
      <c r="C415" s="55">
        <v>2</v>
      </c>
      <c r="D415" s="55">
        <v>1</v>
      </c>
      <c r="E415" s="55"/>
      <c r="F415" s="67" t="s">
        <v>428</v>
      </c>
      <c r="G415" s="73">
        <f>+G416</f>
        <v>0</v>
      </c>
      <c r="H415" s="73">
        <f>+H416</f>
        <v>23000</v>
      </c>
      <c r="I415" s="73">
        <f>+I416</f>
        <v>0</v>
      </c>
      <c r="J415" s="73">
        <f>+J416</f>
        <v>23000</v>
      </c>
      <c r="K415" s="74">
        <f>+K416</f>
        <v>2.9930995687237703E-3</v>
      </c>
    </row>
    <row r="416" spans="1:11" ht="12.75" x14ac:dyDescent="0.2">
      <c r="A416" s="68">
        <v>2</v>
      </c>
      <c r="B416" s="60">
        <v>6</v>
      </c>
      <c r="C416" s="60">
        <v>2</v>
      </c>
      <c r="D416" s="60">
        <v>1</v>
      </c>
      <c r="E416" s="60" t="s">
        <v>317</v>
      </c>
      <c r="F416" s="66" t="s">
        <v>428</v>
      </c>
      <c r="G416" s="70"/>
      <c r="H416" s="70">
        <v>23000</v>
      </c>
      <c r="I416" s="70"/>
      <c r="J416" s="62">
        <f>SUBTOTAL(9,G416:I416)</f>
        <v>23000</v>
      </c>
      <c r="K416" s="63">
        <f>IFERROR(J416/$J$18*100,"0.00")</f>
        <v>2.9930995687237703E-3</v>
      </c>
    </row>
    <row r="417" spans="1:11" ht="12.75" x14ac:dyDescent="0.2">
      <c r="A417" s="71">
        <v>2</v>
      </c>
      <c r="B417" s="55">
        <v>6</v>
      </c>
      <c r="C417" s="55">
        <v>2</v>
      </c>
      <c r="D417" s="55">
        <v>2</v>
      </c>
      <c r="E417" s="55"/>
      <c r="F417" s="80" t="s">
        <v>262</v>
      </c>
      <c r="G417" s="57">
        <f>+G418</f>
        <v>0</v>
      </c>
      <c r="H417" s="57">
        <f>+H418</f>
        <v>0</v>
      </c>
      <c r="I417" s="57">
        <f>+I418</f>
        <v>0</v>
      </c>
      <c r="J417" s="57">
        <f>+J418</f>
        <v>0</v>
      </c>
      <c r="K417" s="58">
        <f>+K418</f>
        <v>0</v>
      </c>
    </row>
    <row r="418" spans="1:11" ht="12.75" x14ac:dyDescent="0.2">
      <c r="A418" s="68">
        <v>2</v>
      </c>
      <c r="B418" s="60">
        <v>6</v>
      </c>
      <c r="C418" s="60">
        <v>2</v>
      </c>
      <c r="D418" s="60">
        <v>2</v>
      </c>
      <c r="E418" s="60" t="s">
        <v>317</v>
      </c>
      <c r="F418" s="66" t="s">
        <v>262</v>
      </c>
      <c r="G418" s="70"/>
      <c r="H418" s="70"/>
      <c r="I418" s="70"/>
      <c r="J418" s="62">
        <f>SUBTOTAL(9,G418:I418)</f>
        <v>0</v>
      </c>
      <c r="K418" s="63">
        <f>IFERROR(J418/$J$18*100,"0.00")</f>
        <v>0</v>
      </c>
    </row>
    <row r="419" spans="1:11" ht="12.75" x14ac:dyDescent="0.2">
      <c r="A419" s="54">
        <v>2</v>
      </c>
      <c r="B419" s="55">
        <v>6</v>
      </c>
      <c r="C419" s="55">
        <v>2</v>
      </c>
      <c r="D419" s="55">
        <v>3</v>
      </c>
      <c r="E419" s="55"/>
      <c r="F419" s="67" t="s">
        <v>263</v>
      </c>
      <c r="G419" s="73">
        <f>+G420</f>
        <v>0</v>
      </c>
      <c r="H419" s="73">
        <f>+H420</f>
        <v>0</v>
      </c>
      <c r="I419" s="73">
        <f>+I420</f>
        <v>0</v>
      </c>
      <c r="J419" s="73">
        <f>+J420</f>
        <v>0</v>
      </c>
      <c r="K419" s="74">
        <f>+K420</f>
        <v>0</v>
      </c>
    </row>
    <row r="420" spans="1:11" ht="12.75" x14ac:dyDescent="0.2">
      <c r="A420" s="68">
        <v>2</v>
      </c>
      <c r="B420" s="60">
        <v>6</v>
      </c>
      <c r="C420" s="60">
        <v>2</v>
      </c>
      <c r="D420" s="60">
        <v>3</v>
      </c>
      <c r="E420" s="60" t="s">
        <v>317</v>
      </c>
      <c r="F420" s="66" t="s">
        <v>263</v>
      </c>
      <c r="G420" s="70"/>
      <c r="H420" s="70"/>
      <c r="I420" s="70"/>
      <c r="J420" s="62">
        <f>SUBTOTAL(9,G420:I420)</f>
        <v>0</v>
      </c>
      <c r="K420" s="63">
        <f>IFERROR(J420/$J$18*100,"0.00")</f>
        <v>0</v>
      </c>
    </row>
    <row r="421" spans="1:11" ht="12.75" x14ac:dyDescent="0.2">
      <c r="A421" s="54">
        <v>2</v>
      </c>
      <c r="B421" s="55">
        <v>6</v>
      </c>
      <c r="C421" s="55">
        <v>2</v>
      </c>
      <c r="D421" s="55">
        <v>4</v>
      </c>
      <c r="E421" s="55"/>
      <c r="F421" s="67" t="s">
        <v>264</v>
      </c>
      <c r="G421" s="73">
        <f>+G422</f>
        <v>0</v>
      </c>
      <c r="H421" s="73">
        <f>+H422</f>
        <v>0</v>
      </c>
      <c r="I421" s="73">
        <f>+I422</f>
        <v>0</v>
      </c>
      <c r="J421" s="73">
        <f>+J422</f>
        <v>0</v>
      </c>
      <c r="K421" s="74">
        <f>+K422</f>
        <v>0</v>
      </c>
    </row>
    <row r="422" spans="1:11" ht="12.75" x14ac:dyDescent="0.2">
      <c r="A422" s="68">
        <v>2</v>
      </c>
      <c r="B422" s="60">
        <v>6</v>
      </c>
      <c r="C422" s="60">
        <v>2</v>
      </c>
      <c r="D422" s="60">
        <v>4</v>
      </c>
      <c r="E422" s="60" t="s">
        <v>317</v>
      </c>
      <c r="F422" s="66" t="s">
        <v>264</v>
      </c>
      <c r="G422" s="70"/>
      <c r="H422" s="70"/>
      <c r="I422" s="70"/>
      <c r="J422" s="62">
        <f>SUBTOTAL(9,G422:I422)</f>
        <v>0</v>
      </c>
      <c r="K422" s="63">
        <f>IFERROR(J422/$J$18*100,"0.00")</f>
        <v>0</v>
      </c>
    </row>
    <row r="423" spans="1:11" ht="12.75" x14ac:dyDescent="0.2">
      <c r="A423" s="49">
        <v>2</v>
      </c>
      <c r="B423" s="50">
        <v>6</v>
      </c>
      <c r="C423" s="50">
        <v>3</v>
      </c>
      <c r="D423" s="50"/>
      <c r="E423" s="50"/>
      <c r="F423" s="51" t="s">
        <v>265</v>
      </c>
      <c r="G423" s="52">
        <f>+G424+G426+G428+G430</f>
        <v>0</v>
      </c>
      <c r="H423" s="52">
        <f>+H424+H426+H428+H430</f>
        <v>26232220.68</v>
      </c>
      <c r="I423" s="52">
        <f>+I424+I426+I428+I430</f>
        <v>0</v>
      </c>
      <c r="J423" s="52">
        <f>+J424+J426+J428+J430</f>
        <v>26232220.68</v>
      </c>
      <c r="K423" s="53">
        <f>+K424+K426+K428+K430</f>
        <v>3.4137238436510771</v>
      </c>
    </row>
    <row r="424" spans="1:11" ht="12.75" x14ac:dyDescent="0.2">
      <c r="A424" s="71">
        <v>2</v>
      </c>
      <c r="B424" s="55">
        <v>6</v>
      </c>
      <c r="C424" s="55">
        <v>3</v>
      </c>
      <c r="D424" s="55">
        <v>1</v>
      </c>
      <c r="E424" s="55"/>
      <c r="F424" s="80" t="s">
        <v>266</v>
      </c>
      <c r="G424" s="73">
        <f>+G425</f>
        <v>0</v>
      </c>
      <c r="H424" s="73">
        <f>+H425</f>
        <v>26232220.68</v>
      </c>
      <c r="I424" s="73">
        <f>+I425</f>
        <v>0</v>
      </c>
      <c r="J424" s="73">
        <f>+J425</f>
        <v>26232220.68</v>
      </c>
      <c r="K424" s="74">
        <f>+K425</f>
        <v>3.4137238436510771</v>
      </c>
    </row>
    <row r="425" spans="1:11" ht="12.75" x14ac:dyDescent="0.2">
      <c r="A425" s="59">
        <v>2</v>
      </c>
      <c r="B425" s="60">
        <v>6</v>
      </c>
      <c r="C425" s="60">
        <v>3</v>
      </c>
      <c r="D425" s="60">
        <v>1</v>
      </c>
      <c r="E425" s="60" t="s">
        <v>317</v>
      </c>
      <c r="F425" s="61" t="s">
        <v>266</v>
      </c>
      <c r="G425" s="70"/>
      <c r="H425" s="70">
        <v>26232220.68</v>
      </c>
      <c r="I425" s="70"/>
      <c r="J425" s="62">
        <f>SUBTOTAL(9,G425:I425)</f>
        <v>26232220.68</v>
      </c>
      <c r="K425" s="63">
        <f>IFERROR(J425/$J$18*100,"0.00")</f>
        <v>3.4137238436510771</v>
      </c>
    </row>
    <row r="426" spans="1:11" ht="12.75" x14ac:dyDescent="0.2">
      <c r="A426" s="54">
        <v>2</v>
      </c>
      <c r="B426" s="55">
        <v>6</v>
      </c>
      <c r="C426" s="55">
        <v>3</v>
      </c>
      <c r="D426" s="55">
        <v>2</v>
      </c>
      <c r="E426" s="55"/>
      <c r="F426" s="67" t="s">
        <v>267</v>
      </c>
      <c r="G426" s="73">
        <f>+G427</f>
        <v>0</v>
      </c>
      <c r="H426" s="73">
        <f>+H427</f>
        <v>0</v>
      </c>
      <c r="I426" s="73">
        <f>+I427</f>
        <v>0</v>
      </c>
      <c r="J426" s="73">
        <f>+J427</f>
        <v>0</v>
      </c>
      <c r="K426" s="74">
        <f>+K427</f>
        <v>0</v>
      </c>
    </row>
    <row r="427" spans="1:11" ht="12.75" x14ac:dyDescent="0.2">
      <c r="A427" s="68">
        <v>2</v>
      </c>
      <c r="B427" s="60">
        <v>6</v>
      </c>
      <c r="C427" s="60">
        <v>3</v>
      </c>
      <c r="D427" s="60">
        <v>2</v>
      </c>
      <c r="E427" s="60" t="s">
        <v>317</v>
      </c>
      <c r="F427" s="66" t="s">
        <v>267</v>
      </c>
      <c r="G427" s="70"/>
      <c r="H427" s="70"/>
      <c r="I427" s="70"/>
      <c r="J427" s="62">
        <f>SUBTOTAL(9,G427:I427)</f>
        <v>0</v>
      </c>
      <c r="K427" s="63">
        <f>IFERROR(J427/$J$18*100,"0.00")</f>
        <v>0</v>
      </c>
    </row>
    <row r="428" spans="1:11" ht="12.75" x14ac:dyDescent="0.2">
      <c r="A428" s="54">
        <v>2</v>
      </c>
      <c r="B428" s="55">
        <v>6</v>
      </c>
      <c r="C428" s="55">
        <v>3</v>
      </c>
      <c r="D428" s="55">
        <v>3</v>
      </c>
      <c r="E428" s="55"/>
      <c r="F428" s="67" t="s">
        <v>268</v>
      </c>
      <c r="G428" s="73">
        <f>+G429</f>
        <v>0</v>
      </c>
      <c r="H428" s="73">
        <f>+H429</f>
        <v>0</v>
      </c>
      <c r="I428" s="73">
        <f>+I429</f>
        <v>0</v>
      </c>
      <c r="J428" s="73">
        <f>+J429</f>
        <v>0</v>
      </c>
      <c r="K428" s="74">
        <f>+K429</f>
        <v>0</v>
      </c>
    </row>
    <row r="429" spans="1:11" ht="12.75" x14ac:dyDescent="0.2">
      <c r="A429" s="68">
        <v>2</v>
      </c>
      <c r="B429" s="60">
        <v>6</v>
      </c>
      <c r="C429" s="60">
        <v>3</v>
      </c>
      <c r="D429" s="60">
        <v>3</v>
      </c>
      <c r="E429" s="60" t="s">
        <v>317</v>
      </c>
      <c r="F429" s="66" t="s">
        <v>268</v>
      </c>
      <c r="G429" s="70"/>
      <c r="H429" s="70"/>
      <c r="I429" s="70"/>
      <c r="J429" s="62">
        <f>SUBTOTAL(9,G429:I429)</f>
        <v>0</v>
      </c>
      <c r="K429" s="63">
        <f>IFERROR(J429/$J$18*100,"0.00")</f>
        <v>0</v>
      </c>
    </row>
    <row r="430" spans="1:11" ht="12.75" x14ac:dyDescent="0.2">
      <c r="A430" s="54">
        <v>2</v>
      </c>
      <c r="B430" s="55">
        <v>6</v>
      </c>
      <c r="C430" s="55">
        <v>3</v>
      </c>
      <c r="D430" s="55">
        <v>4</v>
      </c>
      <c r="E430" s="55"/>
      <c r="F430" s="67" t="s">
        <v>269</v>
      </c>
      <c r="G430" s="73">
        <f>+G431</f>
        <v>0</v>
      </c>
      <c r="H430" s="73">
        <f>+H431</f>
        <v>0</v>
      </c>
      <c r="I430" s="73">
        <f>+I431</f>
        <v>0</v>
      </c>
      <c r="J430" s="73">
        <f>+J431</f>
        <v>0</v>
      </c>
      <c r="K430" s="74">
        <f>+K431</f>
        <v>0</v>
      </c>
    </row>
    <row r="431" spans="1:11" ht="12.75" x14ac:dyDescent="0.2">
      <c r="A431" s="68">
        <v>2</v>
      </c>
      <c r="B431" s="60">
        <v>6</v>
      </c>
      <c r="C431" s="60">
        <v>3</v>
      </c>
      <c r="D431" s="60">
        <v>4</v>
      </c>
      <c r="E431" s="60" t="s">
        <v>317</v>
      </c>
      <c r="F431" s="66" t="s">
        <v>269</v>
      </c>
      <c r="G431" s="70"/>
      <c r="H431" s="70"/>
      <c r="I431" s="70"/>
      <c r="J431" s="62">
        <f>SUBTOTAL(9,G431:I431)</f>
        <v>0</v>
      </c>
      <c r="K431" s="63">
        <f>IFERROR(J431/$J$18*100,"0.00")</f>
        <v>0</v>
      </c>
    </row>
    <row r="432" spans="1:11" ht="12.75" x14ac:dyDescent="0.2">
      <c r="A432" s="49">
        <v>2</v>
      </c>
      <c r="B432" s="50">
        <v>6</v>
      </c>
      <c r="C432" s="50">
        <v>4</v>
      </c>
      <c r="D432" s="50"/>
      <c r="E432" s="50"/>
      <c r="F432" s="51" t="s">
        <v>270</v>
      </c>
      <c r="G432" s="52">
        <f>+G433+G435+G437</f>
        <v>0</v>
      </c>
      <c r="H432" s="52">
        <f>+H433+H435+H437</f>
        <v>0</v>
      </c>
      <c r="I432" s="52">
        <f>+I433+I435+I437</f>
        <v>0</v>
      </c>
      <c r="J432" s="52">
        <f>+J433+J435+J437</f>
        <v>0</v>
      </c>
      <c r="K432" s="53">
        <f>+K433+K435+K437</f>
        <v>0</v>
      </c>
    </row>
    <row r="433" spans="1:11" ht="12.75" x14ac:dyDescent="0.2">
      <c r="A433" s="54">
        <v>2</v>
      </c>
      <c r="B433" s="55">
        <v>6</v>
      </c>
      <c r="C433" s="55">
        <v>4</v>
      </c>
      <c r="D433" s="55">
        <v>1</v>
      </c>
      <c r="E433" s="55"/>
      <c r="F433" s="67" t="s">
        <v>271</v>
      </c>
      <c r="G433" s="73">
        <f>+G434</f>
        <v>0</v>
      </c>
      <c r="H433" s="73">
        <f>+H434</f>
        <v>0</v>
      </c>
      <c r="I433" s="73">
        <f>+I434</f>
        <v>0</v>
      </c>
      <c r="J433" s="73">
        <f>+J434</f>
        <v>0</v>
      </c>
      <c r="K433" s="74">
        <f>+K434</f>
        <v>0</v>
      </c>
    </row>
    <row r="434" spans="1:11" ht="12.75" x14ac:dyDescent="0.2">
      <c r="A434" s="68">
        <v>2</v>
      </c>
      <c r="B434" s="60">
        <v>6</v>
      </c>
      <c r="C434" s="60">
        <v>4</v>
      </c>
      <c r="D434" s="60">
        <v>1</v>
      </c>
      <c r="E434" s="60" t="s">
        <v>317</v>
      </c>
      <c r="F434" s="66" t="s">
        <v>271</v>
      </c>
      <c r="G434" s="70"/>
      <c r="H434" s="70"/>
      <c r="I434" s="70"/>
      <c r="J434" s="125">
        <f>SUBTOTAL(9,G434:I434)</f>
        <v>0</v>
      </c>
      <c r="K434" s="126">
        <f>IFERROR(J434/$J$18*100,"0.00")</f>
        <v>0</v>
      </c>
    </row>
    <row r="435" spans="1:11" ht="12.75" x14ac:dyDescent="0.2">
      <c r="A435" s="54">
        <v>2</v>
      </c>
      <c r="B435" s="55">
        <v>6</v>
      </c>
      <c r="C435" s="55">
        <v>4</v>
      </c>
      <c r="D435" s="55">
        <v>2</v>
      </c>
      <c r="E435" s="55"/>
      <c r="F435" s="67" t="s">
        <v>272</v>
      </c>
      <c r="G435" s="73">
        <f>+G436</f>
        <v>0</v>
      </c>
      <c r="H435" s="73">
        <f>+H436</f>
        <v>0</v>
      </c>
      <c r="I435" s="73">
        <f>+I436</f>
        <v>0</v>
      </c>
      <c r="J435" s="73">
        <f>+J436</f>
        <v>0</v>
      </c>
      <c r="K435" s="74">
        <f>+K436</f>
        <v>0</v>
      </c>
    </row>
    <row r="436" spans="1:11" ht="12.75" x14ac:dyDescent="0.2">
      <c r="A436" s="68">
        <v>2</v>
      </c>
      <c r="B436" s="60">
        <v>6</v>
      </c>
      <c r="C436" s="60">
        <v>4</v>
      </c>
      <c r="D436" s="60">
        <v>2</v>
      </c>
      <c r="E436" s="60" t="s">
        <v>317</v>
      </c>
      <c r="F436" s="66" t="s">
        <v>272</v>
      </c>
      <c r="G436" s="70"/>
      <c r="H436" s="70"/>
      <c r="I436" s="70"/>
      <c r="J436" s="125">
        <f>SUBTOTAL(9,G436:I436)</f>
        <v>0</v>
      </c>
      <c r="K436" s="126">
        <f>IFERROR(J436/$J$18*100,"0.00")</f>
        <v>0</v>
      </c>
    </row>
    <row r="437" spans="1:11" ht="12.75" x14ac:dyDescent="0.2">
      <c r="A437" s="54">
        <v>2</v>
      </c>
      <c r="B437" s="55">
        <v>6</v>
      </c>
      <c r="C437" s="55">
        <v>4</v>
      </c>
      <c r="D437" s="55">
        <v>8</v>
      </c>
      <c r="E437" s="55"/>
      <c r="F437" s="67" t="s">
        <v>273</v>
      </c>
      <c r="G437" s="73">
        <f>+G438</f>
        <v>0</v>
      </c>
      <c r="H437" s="73">
        <f>+H438</f>
        <v>0</v>
      </c>
      <c r="I437" s="73">
        <f>+I438</f>
        <v>0</v>
      </c>
      <c r="J437" s="73">
        <f>+J438</f>
        <v>0</v>
      </c>
      <c r="K437" s="74">
        <f>+K438</f>
        <v>0</v>
      </c>
    </row>
    <row r="438" spans="1:11" ht="12.75" x14ac:dyDescent="0.2">
      <c r="A438" s="68">
        <v>2</v>
      </c>
      <c r="B438" s="60">
        <v>6</v>
      </c>
      <c r="C438" s="60">
        <v>4</v>
      </c>
      <c r="D438" s="60">
        <v>8</v>
      </c>
      <c r="E438" s="60" t="s">
        <v>317</v>
      </c>
      <c r="F438" s="66" t="s">
        <v>273</v>
      </c>
      <c r="G438" s="70"/>
      <c r="H438" s="70"/>
      <c r="I438" s="70"/>
      <c r="J438" s="125">
        <f>SUBTOTAL(9,G438:I438)</f>
        <v>0</v>
      </c>
      <c r="K438" s="126">
        <f>IFERROR(J438/$J$18*100,"0.00")</f>
        <v>0</v>
      </c>
    </row>
    <row r="439" spans="1:11" ht="12.75" x14ac:dyDescent="0.2">
      <c r="A439" s="49">
        <v>2</v>
      </c>
      <c r="B439" s="50">
        <v>6</v>
      </c>
      <c r="C439" s="50">
        <v>5</v>
      </c>
      <c r="D439" s="50"/>
      <c r="E439" s="50"/>
      <c r="F439" s="51" t="s">
        <v>274</v>
      </c>
      <c r="G439" s="52">
        <f>+G440+G442+G444+G446+G448+G450+G452</f>
        <v>0</v>
      </c>
      <c r="H439" s="52">
        <f>+H440+H442+H444+H446+H448+H450+H452</f>
        <v>6526400</v>
      </c>
      <c r="I439" s="52">
        <f>+I440+I442+I444+I446+I448+I450+I452</f>
        <v>0</v>
      </c>
      <c r="J439" s="52">
        <f>+J440+J442+J444+J446+J448+J450+J452</f>
        <v>6526400</v>
      </c>
      <c r="K439" s="53">
        <f>+K440+K442+K444+K446+K448+K450+K452</f>
        <v>0.84931152283994849</v>
      </c>
    </row>
    <row r="440" spans="1:11" ht="12.75" x14ac:dyDescent="0.2">
      <c r="A440" s="54">
        <v>2</v>
      </c>
      <c r="B440" s="55">
        <v>6</v>
      </c>
      <c r="C440" s="55">
        <v>5</v>
      </c>
      <c r="D440" s="55">
        <v>2</v>
      </c>
      <c r="E440" s="55"/>
      <c r="F440" s="67" t="s">
        <v>275</v>
      </c>
      <c r="G440" s="73">
        <f>+G441</f>
        <v>0</v>
      </c>
      <c r="H440" s="73">
        <f>+H441</f>
        <v>0</v>
      </c>
      <c r="I440" s="73">
        <f>+I441</f>
        <v>0</v>
      </c>
      <c r="J440" s="73">
        <f>+J441</f>
        <v>0</v>
      </c>
      <c r="K440" s="74">
        <f>+K441</f>
        <v>0</v>
      </c>
    </row>
    <row r="441" spans="1:11" ht="12.75" x14ac:dyDescent="0.2">
      <c r="A441" s="59">
        <v>2</v>
      </c>
      <c r="B441" s="60">
        <v>6</v>
      </c>
      <c r="C441" s="60">
        <v>5</v>
      </c>
      <c r="D441" s="60">
        <v>2</v>
      </c>
      <c r="E441" s="60" t="s">
        <v>317</v>
      </c>
      <c r="F441" s="66" t="s">
        <v>275</v>
      </c>
      <c r="G441" s="70"/>
      <c r="H441" s="70"/>
      <c r="I441" s="70"/>
      <c r="J441" s="125">
        <f>SUBTOTAL(9,G441:I441)</f>
        <v>0</v>
      </c>
      <c r="K441" s="126">
        <f>IFERROR(J441/$J$18*100,"0.00")</f>
        <v>0</v>
      </c>
    </row>
    <row r="442" spans="1:11" ht="12.75" x14ac:dyDescent="0.2">
      <c r="A442" s="54">
        <v>2</v>
      </c>
      <c r="B442" s="55">
        <v>6</v>
      </c>
      <c r="C442" s="55">
        <v>5</v>
      </c>
      <c r="D442" s="55">
        <v>3</v>
      </c>
      <c r="E442" s="55"/>
      <c r="F442" s="67" t="s">
        <v>276</v>
      </c>
      <c r="G442" s="73">
        <f>+G443</f>
        <v>0</v>
      </c>
      <c r="H442" s="73">
        <f>+H443</f>
        <v>0</v>
      </c>
      <c r="I442" s="73">
        <f>+I443</f>
        <v>0</v>
      </c>
      <c r="J442" s="73">
        <f>+J443</f>
        <v>0</v>
      </c>
      <c r="K442" s="74">
        <f>+K443</f>
        <v>0</v>
      </c>
    </row>
    <row r="443" spans="1:11" ht="12.75" x14ac:dyDescent="0.2">
      <c r="A443" s="59">
        <v>2</v>
      </c>
      <c r="B443" s="60">
        <v>6</v>
      </c>
      <c r="C443" s="60">
        <v>5</v>
      </c>
      <c r="D443" s="60">
        <v>3</v>
      </c>
      <c r="E443" s="60" t="s">
        <v>317</v>
      </c>
      <c r="F443" s="66" t="s">
        <v>276</v>
      </c>
      <c r="G443" s="70"/>
      <c r="H443" s="70"/>
      <c r="I443" s="70"/>
      <c r="J443" s="125">
        <f>SUBTOTAL(9,G443:I443)</f>
        <v>0</v>
      </c>
      <c r="K443" s="126">
        <f>IFERROR(J443/$J$18*100,"0.00")</f>
        <v>0</v>
      </c>
    </row>
    <row r="444" spans="1:11" ht="12.75" x14ac:dyDescent="0.2">
      <c r="A444" s="54">
        <v>2</v>
      </c>
      <c r="B444" s="55">
        <v>6</v>
      </c>
      <c r="C444" s="55">
        <v>5</v>
      </c>
      <c r="D444" s="55">
        <v>4</v>
      </c>
      <c r="E444" s="55"/>
      <c r="F444" s="67" t="s">
        <v>277</v>
      </c>
      <c r="G444" s="73">
        <f>+G445</f>
        <v>0</v>
      </c>
      <c r="H444" s="73">
        <f>+H445</f>
        <v>0</v>
      </c>
      <c r="I444" s="73">
        <f>+I445</f>
        <v>0</v>
      </c>
      <c r="J444" s="73">
        <f>+J445</f>
        <v>0</v>
      </c>
      <c r="K444" s="74">
        <f>+K445</f>
        <v>0</v>
      </c>
    </row>
    <row r="445" spans="1:11" ht="12.75" x14ac:dyDescent="0.2">
      <c r="A445" s="59">
        <v>2</v>
      </c>
      <c r="B445" s="60">
        <v>6</v>
      </c>
      <c r="C445" s="60">
        <v>5</v>
      </c>
      <c r="D445" s="60">
        <v>4</v>
      </c>
      <c r="E445" s="60" t="s">
        <v>317</v>
      </c>
      <c r="F445" s="66" t="s">
        <v>277</v>
      </c>
      <c r="G445" s="70"/>
      <c r="H445" s="70"/>
      <c r="I445" s="70"/>
      <c r="J445" s="125">
        <f>SUBTOTAL(9,G445:I445)</f>
        <v>0</v>
      </c>
      <c r="K445" s="126">
        <f>IFERROR(J445/$J$18*100,"0.00")</f>
        <v>0</v>
      </c>
    </row>
    <row r="446" spans="1:11" ht="12.75" x14ac:dyDescent="0.2">
      <c r="A446" s="54">
        <v>2</v>
      </c>
      <c r="B446" s="55">
        <v>6</v>
      </c>
      <c r="C446" s="55">
        <v>5</v>
      </c>
      <c r="D446" s="55">
        <v>5</v>
      </c>
      <c r="E446" s="55"/>
      <c r="F446" s="67" t="s">
        <v>278</v>
      </c>
      <c r="G446" s="73">
        <f>+G447</f>
        <v>0</v>
      </c>
      <c r="H446" s="73">
        <f>+H447</f>
        <v>29200</v>
      </c>
      <c r="I446" s="73">
        <f>+I447</f>
        <v>0</v>
      </c>
      <c r="J446" s="73">
        <f>+J447</f>
        <v>29200</v>
      </c>
      <c r="K446" s="74">
        <f>+K447</f>
        <v>3.799935104640613E-3</v>
      </c>
    </row>
    <row r="447" spans="1:11" ht="12.75" x14ac:dyDescent="0.2">
      <c r="A447" s="59">
        <v>2</v>
      </c>
      <c r="B447" s="60">
        <v>6</v>
      </c>
      <c r="C447" s="60">
        <v>5</v>
      </c>
      <c r="D447" s="60">
        <v>5</v>
      </c>
      <c r="E447" s="60" t="s">
        <v>317</v>
      </c>
      <c r="F447" s="66" t="s">
        <v>278</v>
      </c>
      <c r="G447" s="70"/>
      <c r="H447" s="70">
        <v>29200</v>
      </c>
      <c r="I447" s="70"/>
      <c r="J447" s="125">
        <f>SUBTOTAL(9,G447:I447)</f>
        <v>29200</v>
      </c>
      <c r="K447" s="126">
        <f>IFERROR(J447/$J$18*100,"0.00")</f>
        <v>3.799935104640613E-3</v>
      </c>
    </row>
    <row r="448" spans="1:11" ht="12.75" x14ac:dyDescent="0.2">
      <c r="A448" s="54">
        <v>2</v>
      </c>
      <c r="B448" s="55">
        <v>6</v>
      </c>
      <c r="C448" s="55">
        <v>5</v>
      </c>
      <c r="D448" s="55">
        <v>6</v>
      </c>
      <c r="E448" s="55"/>
      <c r="F448" s="67" t="s">
        <v>279</v>
      </c>
      <c r="G448" s="73">
        <f>+G449</f>
        <v>0</v>
      </c>
      <c r="H448" s="73">
        <f>+H449</f>
        <v>0</v>
      </c>
      <c r="I448" s="73">
        <f>+I449</f>
        <v>0</v>
      </c>
      <c r="J448" s="73">
        <f>+J449</f>
        <v>0</v>
      </c>
      <c r="K448" s="74">
        <f>+K449</f>
        <v>0</v>
      </c>
    </row>
    <row r="449" spans="1:11" ht="12.75" x14ac:dyDescent="0.2">
      <c r="A449" s="59">
        <v>2</v>
      </c>
      <c r="B449" s="60">
        <v>6</v>
      </c>
      <c r="C449" s="60">
        <v>5</v>
      </c>
      <c r="D449" s="60">
        <v>6</v>
      </c>
      <c r="E449" s="60" t="s">
        <v>317</v>
      </c>
      <c r="F449" s="66" t="s">
        <v>279</v>
      </c>
      <c r="G449" s="70"/>
      <c r="H449" s="70"/>
      <c r="I449" s="70"/>
      <c r="J449" s="125">
        <f>SUBTOTAL(9,G449:I449)</f>
        <v>0</v>
      </c>
      <c r="K449" s="126">
        <f>IFERROR(J449/$J$18*100,"0.00")</f>
        <v>0</v>
      </c>
    </row>
    <row r="450" spans="1:11" ht="12.75" x14ac:dyDescent="0.2">
      <c r="A450" s="54">
        <v>2</v>
      </c>
      <c r="B450" s="55">
        <v>6</v>
      </c>
      <c r="C450" s="55">
        <v>5</v>
      </c>
      <c r="D450" s="55">
        <v>7</v>
      </c>
      <c r="E450" s="55"/>
      <c r="F450" s="67" t="s">
        <v>280</v>
      </c>
      <c r="G450" s="73">
        <f>+G451</f>
        <v>0</v>
      </c>
      <c r="H450" s="73">
        <f>+H451</f>
        <v>0</v>
      </c>
      <c r="I450" s="73">
        <f>+I451</f>
        <v>0</v>
      </c>
      <c r="J450" s="73">
        <f>+J451</f>
        <v>0</v>
      </c>
      <c r="K450" s="74">
        <f>+K451</f>
        <v>0</v>
      </c>
    </row>
    <row r="451" spans="1:11" ht="12.75" x14ac:dyDescent="0.2">
      <c r="A451" s="59">
        <v>2</v>
      </c>
      <c r="B451" s="60">
        <v>6</v>
      </c>
      <c r="C451" s="60">
        <v>5</v>
      </c>
      <c r="D451" s="60">
        <v>7</v>
      </c>
      <c r="E451" s="60" t="s">
        <v>317</v>
      </c>
      <c r="F451" s="66" t="s">
        <v>280</v>
      </c>
      <c r="G451" s="70"/>
      <c r="H451" s="70"/>
      <c r="I451" s="70"/>
      <c r="J451" s="125">
        <f>SUBTOTAL(9,G451:I451)</f>
        <v>0</v>
      </c>
      <c r="K451" s="126">
        <f>IFERROR(J451/$J$18*100,"0.00")</f>
        <v>0</v>
      </c>
    </row>
    <row r="452" spans="1:11" ht="12.75" x14ac:dyDescent="0.2">
      <c r="A452" s="54">
        <v>2</v>
      </c>
      <c r="B452" s="55">
        <v>6</v>
      </c>
      <c r="C452" s="55">
        <v>5</v>
      </c>
      <c r="D452" s="55">
        <v>8</v>
      </c>
      <c r="E452" s="55"/>
      <c r="F452" s="67" t="s">
        <v>281</v>
      </c>
      <c r="G452" s="73">
        <f>+G453</f>
        <v>0</v>
      </c>
      <c r="H452" s="73">
        <f>+H453</f>
        <v>6497200</v>
      </c>
      <c r="I452" s="73">
        <f>+I453</f>
        <v>0</v>
      </c>
      <c r="J452" s="73">
        <f>+J453</f>
        <v>6497200</v>
      </c>
      <c r="K452" s="74">
        <f>+K453</f>
        <v>0.84551158773530788</v>
      </c>
    </row>
    <row r="453" spans="1:11" ht="12.75" x14ac:dyDescent="0.2">
      <c r="A453" s="59">
        <v>2</v>
      </c>
      <c r="B453" s="60">
        <v>6</v>
      </c>
      <c r="C453" s="60">
        <v>5</v>
      </c>
      <c r="D453" s="60">
        <v>8</v>
      </c>
      <c r="E453" s="60" t="s">
        <v>317</v>
      </c>
      <c r="F453" s="66" t="s">
        <v>281</v>
      </c>
      <c r="G453" s="70"/>
      <c r="H453" s="70">
        <v>6497200</v>
      </c>
      <c r="I453" s="70"/>
      <c r="J453" s="125">
        <f>SUBTOTAL(9,G453:I453)</f>
        <v>6497200</v>
      </c>
      <c r="K453" s="126">
        <f>IFERROR(J453/$J$18*100,"0.00")</f>
        <v>0.84551158773530788</v>
      </c>
    </row>
    <row r="454" spans="1:11" ht="12.75" x14ac:dyDescent="0.2">
      <c r="A454" s="49">
        <v>2</v>
      </c>
      <c r="B454" s="50">
        <v>6</v>
      </c>
      <c r="C454" s="50">
        <v>6</v>
      </c>
      <c r="D454" s="50"/>
      <c r="E454" s="50"/>
      <c r="F454" s="51" t="s">
        <v>429</v>
      </c>
      <c r="G454" s="52">
        <f>+G455+G457</f>
        <v>0</v>
      </c>
      <c r="H454" s="52">
        <f>+H455+H457</f>
        <v>0</v>
      </c>
      <c r="I454" s="52">
        <f>+I455+I457</f>
        <v>0</v>
      </c>
      <c r="J454" s="52">
        <f>+J455+J457</f>
        <v>0</v>
      </c>
      <c r="K454" s="53">
        <f>+K455+K457</f>
        <v>0</v>
      </c>
    </row>
    <row r="455" spans="1:11" ht="12.75" x14ac:dyDescent="0.2">
      <c r="A455" s="54">
        <v>2</v>
      </c>
      <c r="B455" s="55">
        <v>6</v>
      </c>
      <c r="C455" s="55">
        <v>6</v>
      </c>
      <c r="D455" s="55">
        <v>1</v>
      </c>
      <c r="E455" s="55"/>
      <c r="F455" s="80" t="s">
        <v>430</v>
      </c>
      <c r="G455" s="57">
        <f>+G456</f>
        <v>0</v>
      </c>
      <c r="H455" s="57">
        <f>+H456</f>
        <v>0</v>
      </c>
      <c r="I455" s="57">
        <f>+I456</f>
        <v>0</v>
      </c>
      <c r="J455" s="57">
        <f>+J456</f>
        <v>0</v>
      </c>
      <c r="K455" s="58">
        <f>+K456</f>
        <v>0</v>
      </c>
    </row>
    <row r="456" spans="1:11" ht="12.75" x14ac:dyDescent="0.2">
      <c r="A456" s="59">
        <v>2</v>
      </c>
      <c r="B456" s="60">
        <v>6</v>
      </c>
      <c r="C456" s="60">
        <v>6</v>
      </c>
      <c r="D456" s="60">
        <v>1</v>
      </c>
      <c r="E456" s="60" t="s">
        <v>317</v>
      </c>
      <c r="F456" s="66" t="s">
        <v>430</v>
      </c>
      <c r="G456" s="70"/>
      <c r="H456" s="70"/>
      <c r="I456" s="70"/>
      <c r="J456" s="125">
        <f>SUBTOTAL(9,G456:I456)</f>
        <v>0</v>
      </c>
      <c r="K456" s="126">
        <f>IFERROR(J456/$J$18*100,"0.00")</f>
        <v>0</v>
      </c>
    </row>
    <row r="457" spans="1:11" ht="12.75" x14ac:dyDescent="0.2">
      <c r="A457" s="54">
        <v>2</v>
      </c>
      <c r="B457" s="55">
        <v>6</v>
      </c>
      <c r="C457" s="55">
        <v>6</v>
      </c>
      <c r="D457" s="55">
        <v>2</v>
      </c>
      <c r="E457" s="55"/>
      <c r="F457" s="80" t="s">
        <v>431</v>
      </c>
      <c r="G457" s="73">
        <f>+G458</f>
        <v>0</v>
      </c>
      <c r="H457" s="73">
        <f>+H458</f>
        <v>0</v>
      </c>
      <c r="I457" s="73">
        <f>+I458</f>
        <v>0</v>
      </c>
      <c r="J457" s="73">
        <f>+J458</f>
        <v>0</v>
      </c>
      <c r="K457" s="74">
        <f>+K458</f>
        <v>0</v>
      </c>
    </row>
    <row r="458" spans="1:11" ht="12.75" x14ac:dyDescent="0.2">
      <c r="A458" s="59">
        <v>2</v>
      </c>
      <c r="B458" s="60">
        <v>6</v>
      </c>
      <c r="C458" s="60">
        <v>6</v>
      </c>
      <c r="D458" s="60">
        <v>2</v>
      </c>
      <c r="E458" s="60" t="s">
        <v>317</v>
      </c>
      <c r="F458" s="66" t="s">
        <v>431</v>
      </c>
      <c r="G458" s="70"/>
      <c r="H458" s="70"/>
      <c r="I458" s="70"/>
      <c r="J458" s="125">
        <f>SUBTOTAL(9,G458:I458)</f>
        <v>0</v>
      </c>
      <c r="K458" s="126">
        <f>IFERROR(J458/$J$18*100,"0.00")</f>
        <v>0</v>
      </c>
    </row>
    <row r="459" spans="1:11" ht="12.75" x14ac:dyDescent="0.2">
      <c r="A459" s="49">
        <v>2</v>
      </c>
      <c r="B459" s="50">
        <v>6</v>
      </c>
      <c r="C459" s="50">
        <v>8</v>
      </c>
      <c r="D459" s="50"/>
      <c r="E459" s="50"/>
      <c r="F459" s="51" t="s">
        <v>282</v>
      </c>
      <c r="G459" s="52">
        <f>+G460+G462+G465+G467+G469+G471+G476</f>
        <v>0</v>
      </c>
      <c r="H459" s="52">
        <f>+H460+H462+H465+H467+H469+H471+H476</f>
        <v>0</v>
      </c>
      <c r="I459" s="52">
        <f>+I460+I462+I465+I467+I469+I471+I476</f>
        <v>0</v>
      </c>
      <c r="J459" s="52">
        <f>+J460+J462+J465+J467+J469+J471+J476</f>
        <v>0</v>
      </c>
      <c r="K459" s="53">
        <f>+K460+K462+K465+K467+K469+K471+K476</f>
        <v>0</v>
      </c>
    </row>
    <row r="460" spans="1:11" ht="12.75" x14ac:dyDescent="0.2">
      <c r="A460" s="54">
        <v>2</v>
      </c>
      <c r="B460" s="55">
        <v>6</v>
      </c>
      <c r="C460" s="55">
        <v>8</v>
      </c>
      <c r="D460" s="55">
        <v>1</v>
      </c>
      <c r="E460" s="55"/>
      <c r="F460" s="67" t="s">
        <v>283</v>
      </c>
      <c r="G460" s="73">
        <f>+G461</f>
        <v>0</v>
      </c>
      <c r="H460" s="73">
        <f>+H461</f>
        <v>0</v>
      </c>
      <c r="I460" s="73">
        <f>+I461</f>
        <v>0</v>
      </c>
      <c r="J460" s="73">
        <f>+J461</f>
        <v>0</v>
      </c>
      <c r="K460" s="74">
        <f>+K461</f>
        <v>0</v>
      </c>
    </row>
    <row r="461" spans="1:11" ht="12.75" x14ac:dyDescent="0.2">
      <c r="A461" s="59">
        <v>2</v>
      </c>
      <c r="B461" s="60">
        <v>6</v>
      </c>
      <c r="C461" s="60">
        <v>8</v>
      </c>
      <c r="D461" s="60">
        <v>1</v>
      </c>
      <c r="E461" s="60" t="s">
        <v>317</v>
      </c>
      <c r="F461" s="66" t="s">
        <v>283</v>
      </c>
      <c r="G461" s="70"/>
      <c r="H461" s="70"/>
      <c r="I461" s="70"/>
      <c r="J461" s="125">
        <f>SUBTOTAL(9,G461:I461)</f>
        <v>0</v>
      </c>
      <c r="K461" s="126">
        <f>IFERROR(J461/$J$18*100,"0.00")</f>
        <v>0</v>
      </c>
    </row>
    <row r="462" spans="1:11" ht="12.75" x14ac:dyDescent="0.2">
      <c r="A462" s="54">
        <v>2</v>
      </c>
      <c r="B462" s="55">
        <v>6</v>
      </c>
      <c r="C462" s="55">
        <v>8</v>
      </c>
      <c r="D462" s="55">
        <v>3</v>
      </c>
      <c r="E462" s="55"/>
      <c r="F462" s="67" t="s">
        <v>284</v>
      </c>
      <c r="G462" s="73">
        <f>+G463+G464</f>
        <v>0</v>
      </c>
      <c r="H462" s="73">
        <f>+H463+H464</f>
        <v>0</v>
      </c>
      <c r="I462" s="73">
        <f>+I463+I464</f>
        <v>0</v>
      </c>
      <c r="J462" s="73">
        <f>+J463+J464</f>
        <v>0</v>
      </c>
      <c r="K462" s="74">
        <f>+K463+K464</f>
        <v>0</v>
      </c>
    </row>
    <row r="463" spans="1:11" ht="12.75" x14ac:dyDescent="0.2">
      <c r="A463" s="68">
        <v>2</v>
      </c>
      <c r="B463" s="60">
        <v>6</v>
      </c>
      <c r="C463" s="60">
        <v>8</v>
      </c>
      <c r="D463" s="60">
        <v>3</v>
      </c>
      <c r="E463" s="60" t="s">
        <v>317</v>
      </c>
      <c r="F463" s="66" t="s">
        <v>285</v>
      </c>
      <c r="G463" s="62"/>
      <c r="H463" s="62"/>
      <c r="I463" s="62"/>
      <c r="J463" s="125">
        <f>SUBTOTAL(9,G463:I463)</f>
        <v>0</v>
      </c>
      <c r="K463" s="126">
        <f>IFERROR(J463/$J$18*100,"0.00")</f>
        <v>0</v>
      </c>
    </row>
    <row r="464" spans="1:11" ht="12.75" x14ac:dyDescent="0.2">
      <c r="A464" s="68">
        <v>2</v>
      </c>
      <c r="B464" s="60">
        <v>6</v>
      </c>
      <c r="C464" s="60">
        <v>8</v>
      </c>
      <c r="D464" s="60">
        <v>3</v>
      </c>
      <c r="E464" s="60" t="s">
        <v>318</v>
      </c>
      <c r="F464" s="66" t="s">
        <v>286</v>
      </c>
      <c r="G464" s="70"/>
      <c r="H464" s="70"/>
      <c r="I464" s="70"/>
      <c r="J464" s="125">
        <f>SUBTOTAL(9,G464:I464)</f>
        <v>0</v>
      </c>
      <c r="K464" s="126">
        <f>IFERROR(J464/$J$18*100,"0.00")</f>
        <v>0</v>
      </c>
    </row>
    <row r="465" spans="1:11" ht="12.75" x14ac:dyDescent="0.2">
      <c r="A465" s="54">
        <v>2</v>
      </c>
      <c r="B465" s="55">
        <v>6</v>
      </c>
      <c r="C465" s="55">
        <v>8</v>
      </c>
      <c r="D465" s="55">
        <v>5</v>
      </c>
      <c r="E465" s="55"/>
      <c r="F465" s="67" t="s">
        <v>287</v>
      </c>
      <c r="G465" s="73">
        <f>+G466</f>
        <v>0</v>
      </c>
      <c r="H465" s="73">
        <f>+H466</f>
        <v>0</v>
      </c>
      <c r="I465" s="73">
        <f>+I466</f>
        <v>0</v>
      </c>
      <c r="J465" s="73">
        <f>+J466</f>
        <v>0</v>
      </c>
      <c r="K465" s="74">
        <f>+K466</f>
        <v>0</v>
      </c>
    </row>
    <row r="466" spans="1:11" ht="12.75" x14ac:dyDescent="0.2">
      <c r="A466" s="68">
        <v>2</v>
      </c>
      <c r="B466" s="60">
        <v>6</v>
      </c>
      <c r="C466" s="60">
        <v>8</v>
      </c>
      <c r="D466" s="60">
        <v>5</v>
      </c>
      <c r="E466" s="60" t="s">
        <v>317</v>
      </c>
      <c r="F466" s="66" t="s">
        <v>287</v>
      </c>
      <c r="G466" s="70"/>
      <c r="H466" s="70"/>
      <c r="I466" s="70"/>
      <c r="J466" s="125">
        <f>SUBTOTAL(9,G466:I466)</f>
        <v>0</v>
      </c>
      <c r="K466" s="126">
        <f>IFERROR(J466/$J$18*100,"0.00")</f>
        <v>0</v>
      </c>
    </row>
    <row r="467" spans="1:11" ht="12.75" x14ac:dyDescent="0.2">
      <c r="A467" s="54">
        <v>2</v>
      </c>
      <c r="B467" s="55">
        <v>6</v>
      </c>
      <c r="C467" s="55">
        <v>8</v>
      </c>
      <c r="D467" s="55">
        <v>6</v>
      </c>
      <c r="E467" s="55"/>
      <c r="F467" s="67" t="s">
        <v>288</v>
      </c>
      <c r="G467" s="73">
        <f>+G468</f>
        <v>0</v>
      </c>
      <c r="H467" s="73">
        <f>+H468</f>
        <v>0</v>
      </c>
      <c r="I467" s="73">
        <f>+I468</f>
        <v>0</v>
      </c>
      <c r="J467" s="73">
        <f>+J468</f>
        <v>0</v>
      </c>
      <c r="K467" s="74">
        <f>+K468</f>
        <v>0</v>
      </c>
    </row>
    <row r="468" spans="1:11" ht="12.75" x14ac:dyDescent="0.2">
      <c r="A468" s="68">
        <v>2</v>
      </c>
      <c r="B468" s="60">
        <v>6</v>
      </c>
      <c r="C468" s="60">
        <v>8</v>
      </c>
      <c r="D468" s="60">
        <v>6</v>
      </c>
      <c r="E468" s="60" t="s">
        <v>317</v>
      </c>
      <c r="F468" s="66" t="s">
        <v>288</v>
      </c>
      <c r="G468" s="70"/>
      <c r="H468" s="70"/>
      <c r="I468" s="70"/>
      <c r="J468" s="125">
        <f>SUBTOTAL(9,G468:I468)</f>
        <v>0</v>
      </c>
      <c r="K468" s="126">
        <f>IFERROR(J468/$J$18*100,"0.00")</f>
        <v>0</v>
      </c>
    </row>
    <row r="469" spans="1:11" ht="12.75" x14ac:dyDescent="0.2">
      <c r="A469" s="71">
        <v>2</v>
      </c>
      <c r="B469" s="55">
        <v>6</v>
      </c>
      <c r="C469" s="55">
        <v>8</v>
      </c>
      <c r="D469" s="55">
        <v>7</v>
      </c>
      <c r="E469" s="55"/>
      <c r="F469" s="80" t="s">
        <v>289</v>
      </c>
      <c r="G469" s="73">
        <f>+G470</f>
        <v>0</v>
      </c>
      <c r="H469" s="73">
        <f>+H470</f>
        <v>0</v>
      </c>
      <c r="I469" s="73">
        <f>+I470</f>
        <v>0</v>
      </c>
      <c r="J469" s="73">
        <f>+J470</f>
        <v>0</v>
      </c>
      <c r="K469" s="74">
        <f>+K470</f>
        <v>0</v>
      </c>
    </row>
    <row r="470" spans="1:11" ht="12.75" x14ac:dyDescent="0.2">
      <c r="A470" s="68">
        <v>2</v>
      </c>
      <c r="B470" s="60">
        <v>6</v>
      </c>
      <c r="C470" s="60">
        <v>8</v>
      </c>
      <c r="D470" s="60">
        <v>7</v>
      </c>
      <c r="E470" s="60" t="s">
        <v>317</v>
      </c>
      <c r="F470" s="66" t="s">
        <v>289</v>
      </c>
      <c r="G470" s="70"/>
      <c r="H470" s="70"/>
      <c r="I470" s="70"/>
      <c r="J470" s="125">
        <f>SUBTOTAL(9,G470:I470)</f>
        <v>0</v>
      </c>
      <c r="K470" s="126">
        <f>IFERROR(J470/$J$18*100,"0.00")</f>
        <v>0</v>
      </c>
    </row>
    <row r="471" spans="1:11" ht="12.75" x14ac:dyDescent="0.2">
      <c r="A471" s="54">
        <v>2</v>
      </c>
      <c r="B471" s="55">
        <v>6</v>
      </c>
      <c r="C471" s="55">
        <v>8</v>
      </c>
      <c r="D471" s="55">
        <v>8</v>
      </c>
      <c r="E471" s="55"/>
      <c r="F471" s="80" t="s">
        <v>290</v>
      </c>
      <c r="G471" s="73">
        <f>+G472+G473+G474+G475</f>
        <v>0</v>
      </c>
      <c r="H471" s="73">
        <f>+H472+H473+H474+H475</f>
        <v>0</v>
      </c>
      <c r="I471" s="73">
        <f>+I472+I473+I474+I475</f>
        <v>0</v>
      </c>
      <c r="J471" s="73">
        <f>+J472+J473+J474+J475</f>
        <v>0</v>
      </c>
      <c r="K471" s="74">
        <f>+K472+K473+K474+K475</f>
        <v>0</v>
      </c>
    </row>
    <row r="472" spans="1:11" ht="12.75" x14ac:dyDescent="0.2">
      <c r="A472" s="68">
        <v>2</v>
      </c>
      <c r="B472" s="60">
        <v>6</v>
      </c>
      <c r="C472" s="60">
        <v>8</v>
      </c>
      <c r="D472" s="60">
        <v>8</v>
      </c>
      <c r="E472" s="60" t="s">
        <v>317</v>
      </c>
      <c r="F472" s="66" t="s">
        <v>291</v>
      </c>
      <c r="G472" s="62"/>
      <c r="H472" s="62"/>
      <c r="I472" s="62"/>
      <c r="J472" s="125">
        <f>SUBTOTAL(9,G472:I472)</f>
        <v>0</v>
      </c>
      <c r="K472" s="126">
        <f>IFERROR(J472/$J$18*100,"0.00")</f>
        <v>0</v>
      </c>
    </row>
    <row r="473" spans="1:11" ht="12.75" x14ac:dyDescent="0.2">
      <c r="A473" s="68">
        <v>2</v>
      </c>
      <c r="B473" s="60">
        <v>6</v>
      </c>
      <c r="C473" s="60">
        <v>8</v>
      </c>
      <c r="D473" s="60">
        <v>8</v>
      </c>
      <c r="E473" s="60" t="s">
        <v>318</v>
      </c>
      <c r="F473" s="66" t="s">
        <v>292</v>
      </c>
      <c r="G473" s="62"/>
      <c r="H473" s="62"/>
      <c r="I473" s="62"/>
      <c r="J473" s="125">
        <f>SUBTOTAL(9,G473:I473)</f>
        <v>0</v>
      </c>
      <c r="K473" s="126">
        <f>IFERROR(J473/$J$18*100,"0.00")</f>
        <v>0</v>
      </c>
    </row>
    <row r="474" spans="1:11" ht="12.75" x14ac:dyDescent="0.2">
      <c r="A474" s="68">
        <v>2</v>
      </c>
      <c r="B474" s="60">
        <v>6</v>
      </c>
      <c r="C474" s="60">
        <v>8</v>
      </c>
      <c r="D474" s="60">
        <v>8</v>
      </c>
      <c r="E474" s="60" t="s">
        <v>319</v>
      </c>
      <c r="F474" s="66" t="s">
        <v>293</v>
      </c>
      <c r="G474" s="62"/>
      <c r="H474" s="62"/>
      <c r="I474" s="62"/>
      <c r="J474" s="125">
        <f>SUBTOTAL(9,G474:I474)</f>
        <v>0</v>
      </c>
      <c r="K474" s="126">
        <f>IFERROR(J474/$J$18*100,"0.00")</f>
        <v>0</v>
      </c>
    </row>
    <row r="475" spans="1:11" ht="12.75" x14ac:dyDescent="0.2">
      <c r="A475" s="68">
        <v>2</v>
      </c>
      <c r="B475" s="60">
        <v>6</v>
      </c>
      <c r="C475" s="60">
        <v>8</v>
      </c>
      <c r="D475" s="60">
        <v>8</v>
      </c>
      <c r="E475" s="60" t="s">
        <v>320</v>
      </c>
      <c r="F475" s="66" t="s">
        <v>294</v>
      </c>
      <c r="G475" s="70"/>
      <c r="H475" s="70"/>
      <c r="I475" s="70"/>
      <c r="J475" s="125">
        <f>SUBTOTAL(9,G475:I475)</f>
        <v>0</v>
      </c>
      <c r="K475" s="126">
        <f>IFERROR(J475/$J$18*100,"0.00")</f>
        <v>0</v>
      </c>
    </row>
    <row r="476" spans="1:11" ht="12.75" x14ac:dyDescent="0.2">
      <c r="A476" s="54">
        <v>2</v>
      </c>
      <c r="B476" s="55">
        <v>6</v>
      </c>
      <c r="C476" s="55">
        <v>8</v>
      </c>
      <c r="D476" s="55">
        <v>9</v>
      </c>
      <c r="E476" s="55"/>
      <c r="F476" s="80" t="s">
        <v>295</v>
      </c>
      <c r="G476" s="73">
        <f>+G477</f>
        <v>0</v>
      </c>
      <c r="H476" s="73">
        <f>+H477</f>
        <v>0</v>
      </c>
      <c r="I476" s="73">
        <f>+I477</f>
        <v>0</v>
      </c>
      <c r="J476" s="73">
        <f>+J477</f>
        <v>0</v>
      </c>
      <c r="K476" s="74">
        <f>+K477</f>
        <v>0</v>
      </c>
    </row>
    <row r="477" spans="1:11" ht="12.75" x14ac:dyDescent="0.2">
      <c r="A477" s="68">
        <v>2</v>
      </c>
      <c r="B477" s="60">
        <v>6</v>
      </c>
      <c r="C477" s="60">
        <v>8</v>
      </c>
      <c r="D477" s="60">
        <v>9</v>
      </c>
      <c r="E477" s="60" t="s">
        <v>317</v>
      </c>
      <c r="F477" s="66" t="s">
        <v>295</v>
      </c>
      <c r="G477" s="70"/>
      <c r="H477" s="70"/>
      <c r="I477" s="70"/>
      <c r="J477" s="125">
        <f>SUBTOTAL(9,G477:I477)</f>
        <v>0</v>
      </c>
      <c r="K477" s="126">
        <f>IFERROR(J477/$J$18*100,"0.00")</f>
        <v>0</v>
      </c>
    </row>
    <row r="478" spans="1:11" ht="12.75" x14ac:dyDescent="0.2">
      <c r="A478" s="49">
        <v>2</v>
      </c>
      <c r="B478" s="50">
        <v>6</v>
      </c>
      <c r="C478" s="50">
        <v>9</v>
      </c>
      <c r="D478" s="50"/>
      <c r="E478" s="50"/>
      <c r="F478" s="51" t="s">
        <v>432</v>
      </c>
      <c r="G478" s="52">
        <f>+G479+G481+G483</f>
        <v>0</v>
      </c>
      <c r="H478" s="52">
        <f>+H479+H481+H483</f>
        <v>0</v>
      </c>
      <c r="I478" s="52">
        <f>+I479+I481+I483</f>
        <v>0</v>
      </c>
      <c r="J478" s="52">
        <f>+J479+J481+J483</f>
        <v>0</v>
      </c>
      <c r="K478" s="53">
        <f>+K479+K481+K483</f>
        <v>0</v>
      </c>
    </row>
    <row r="479" spans="1:11" ht="12.75" x14ac:dyDescent="0.2">
      <c r="A479" s="71">
        <v>2</v>
      </c>
      <c r="B479" s="55">
        <v>6</v>
      </c>
      <c r="C479" s="55">
        <v>9</v>
      </c>
      <c r="D479" s="55">
        <v>1</v>
      </c>
      <c r="E479" s="55"/>
      <c r="F479" s="80" t="s">
        <v>433</v>
      </c>
      <c r="G479" s="57">
        <f>+G480</f>
        <v>0</v>
      </c>
      <c r="H479" s="57">
        <f>+H480</f>
        <v>0</v>
      </c>
      <c r="I479" s="57">
        <f>+I480</f>
        <v>0</v>
      </c>
      <c r="J479" s="57">
        <f>+J480</f>
        <v>0</v>
      </c>
      <c r="K479" s="58">
        <f>+K480</f>
        <v>0</v>
      </c>
    </row>
    <row r="480" spans="1:11" ht="12.75" x14ac:dyDescent="0.2">
      <c r="A480" s="68">
        <v>2</v>
      </c>
      <c r="B480" s="60">
        <v>6</v>
      </c>
      <c r="C480" s="60">
        <v>9</v>
      </c>
      <c r="D480" s="60">
        <v>1</v>
      </c>
      <c r="E480" s="60" t="s">
        <v>317</v>
      </c>
      <c r="F480" s="66" t="s">
        <v>433</v>
      </c>
      <c r="G480" s="70"/>
      <c r="H480" s="70"/>
      <c r="I480" s="70"/>
      <c r="J480" s="125">
        <f>SUBTOTAL(9,G480:I480)</f>
        <v>0</v>
      </c>
      <c r="K480" s="126">
        <f>IFERROR(J480/$J$18*100,"0.00")</f>
        <v>0</v>
      </c>
    </row>
    <row r="481" spans="1:11" ht="12.75" x14ac:dyDescent="0.2">
      <c r="A481" s="71">
        <v>2</v>
      </c>
      <c r="B481" s="55">
        <v>6</v>
      </c>
      <c r="C481" s="55">
        <v>9</v>
      </c>
      <c r="D481" s="55">
        <v>2</v>
      </c>
      <c r="E481" s="55"/>
      <c r="F481" s="80" t="s">
        <v>434</v>
      </c>
      <c r="G481" s="57">
        <f>+G482</f>
        <v>0</v>
      </c>
      <c r="H481" s="57">
        <f>+H482</f>
        <v>0</v>
      </c>
      <c r="I481" s="57">
        <f>+I482</f>
        <v>0</v>
      </c>
      <c r="J481" s="57">
        <f>+J482</f>
        <v>0</v>
      </c>
      <c r="K481" s="58">
        <f>+K482</f>
        <v>0</v>
      </c>
    </row>
    <row r="482" spans="1:11" ht="12.75" x14ac:dyDescent="0.2">
      <c r="A482" s="68">
        <v>2</v>
      </c>
      <c r="B482" s="60">
        <v>6</v>
      </c>
      <c r="C482" s="60">
        <v>9</v>
      </c>
      <c r="D482" s="60">
        <v>2</v>
      </c>
      <c r="E482" s="60" t="s">
        <v>317</v>
      </c>
      <c r="F482" s="66" t="s">
        <v>434</v>
      </c>
      <c r="G482" s="70"/>
      <c r="H482" s="70"/>
      <c r="I482" s="70"/>
      <c r="J482" s="125">
        <f>SUBTOTAL(9,G482:I482)</f>
        <v>0</v>
      </c>
      <c r="K482" s="126">
        <f>IFERROR(J482/$J$18*100,"0.00")</f>
        <v>0</v>
      </c>
    </row>
    <row r="483" spans="1:11" ht="12.75" x14ac:dyDescent="0.2">
      <c r="A483" s="71">
        <v>2</v>
      </c>
      <c r="B483" s="55">
        <v>6</v>
      </c>
      <c r="C483" s="55">
        <v>9</v>
      </c>
      <c r="D483" s="55">
        <v>9</v>
      </c>
      <c r="E483" s="55"/>
      <c r="F483" s="80" t="s">
        <v>435</v>
      </c>
      <c r="G483" s="57">
        <f>+G484</f>
        <v>0</v>
      </c>
      <c r="H483" s="57">
        <f>+H484</f>
        <v>0</v>
      </c>
      <c r="I483" s="57">
        <f>+I484</f>
        <v>0</v>
      </c>
      <c r="J483" s="57">
        <f>+J484</f>
        <v>0</v>
      </c>
      <c r="K483" s="58">
        <f>+K484</f>
        <v>0</v>
      </c>
    </row>
    <row r="484" spans="1:11" ht="12.75" x14ac:dyDescent="0.2">
      <c r="A484" s="68">
        <v>2</v>
      </c>
      <c r="B484" s="60">
        <v>6</v>
      </c>
      <c r="C484" s="60">
        <v>9</v>
      </c>
      <c r="D484" s="60">
        <v>9</v>
      </c>
      <c r="E484" s="60" t="s">
        <v>317</v>
      </c>
      <c r="F484" s="66" t="s">
        <v>435</v>
      </c>
      <c r="G484" s="70"/>
      <c r="H484" s="70"/>
      <c r="I484" s="70"/>
      <c r="J484" s="125">
        <f>SUBTOTAL(9,G484:I484)</f>
        <v>0</v>
      </c>
      <c r="K484" s="126">
        <f>IFERROR(J484/$J$18*100,"0.00")</f>
        <v>0</v>
      </c>
    </row>
    <row r="485" spans="1:11" ht="12.75" x14ac:dyDescent="0.2">
      <c r="A485" s="43">
        <v>2</v>
      </c>
      <c r="B485" s="44">
        <v>7</v>
      </c>
      <c r="C485" s="45"/>
      <c r="D485" s="45"/>
      <c r="E485" s="45"/>
      <c r="F485" s="46" t="s">
        <v>296</v>
      </c>
      <c r="G485" s="47">
        <f>+G486+G497+G510</f>
        <v>40580000</v>
      </c>
      <c r="H485" s="47">
        <f>+H486+H497+H510</f>
        <v>0</v>
      </c>
      <c r="I485" s="47">
        <f>+I486+I497+I510</f>
        <v>0</v>
      </c>
      <c r="J485" s="47">
        <f>+J486+J497+J510</f>
        <v>40580000</v>
      </c>
      <c r="K485" s="48">
        <f>+K486+K497+K510</f>
        <v>5.2808687173395912</v>
      </c>
    </row>
    <row r="486" spans="1:11" ht="12.75" x14ac:dyDescent="0.2">
      <c r="A486" s="49">
        <v>2</v>
      </c>
      <c r="B486" s="50">
        <v>7</v>
      </c>
      <c r="C486" s="50">
        <v>1</v>
      </c>
      <c r="D486" s="50"/>
      <c r="E486" s="50"/>
      <c r="F486" s="51" t="s">
        <v>297</v>
      </c>
      <c r="G486" s="52">
        <f>+G487+G489+G491+G493+G495</f>
        <v>40580000</v>
      </c>
      <c r="H486" s="52">
        <f>+H487+H489+H491+H493+H495</f>
        <v>0</v>
      </c>
      <c r="I486" s="52">
        <f>+I487+I489+I491+I493+I495</f>
        <v>0</v>
      </c>
      <c r="J486" s="52">
        <f>+J487+J489+J491+J493+J495</f>
        <v>40580000</v>
      </c>
      <c r="K486" s="53">
        <f>+K487+K489+K491+K493+K495</f>
        <v>5.2808687173395912</v>
      </c>
    </row>
    <row r="487" spans="1:11" ht="12.75" x14ac:dyDescent="0.2">
      <c r="A487" s="54">
        <v>2</v>
      </c>
      <c r="B487" s="55">
        <v>7</v>
      </c>
      <c r="C487" s="55">
        <v>1</v>
      </c>
      <c r="D487" s="55">
        <v>1</v>
      </c>
      <c r="E487" s="55"/>
      <c r="F487" s="67" t="s">
        <v>298</v>
      </c>
      <c r="G487" s="73">
        <f>+G488</f>
        <v>0</v>
      </c>
      <c r="H487" s="73">
        <f>+H488</f>
        <v>0</v>
      </c>
      <c r="I487" s="73">
        <f>+I488</f>
        <v>0</v>
      </c>
      <c r="J487" s="73">
        <f>+J488</f>
        <v>0</v>
      </c>
      <c r="K487" s="74">
        <f>+K488</f>
        <v>0</v>
      </c>
    </row>
    <row r="488" spans="1:11" ht="12.75" x14ac:dyDescent="0.2">
      <c r="A488" s="68">
        <v>2</v>
      </c>
      <c r="B488" s="60">
        <v>7</v>
      </c>
      <c r="C488" s="60">
        <v>1</v>
      </c>
      <c r="D488" s="60">
        <v>1</v>
      </c>
      <c r="E488" s="60" t="s">
        <v>317</v>
      </c>
      <c r="F488" s="66" t="s">
        <v>298</v>
      </c>
      <c r="G488" s="70"/>
      <c r="H488" s="70"/>
      <c r="I488" s="70"/>
      <c r="J488" s="125">
        <f>SUBTOTAL(9,G488:I488)</f>
        <v>0</v>
      </c>
      <c r="K488" s="126">
        <f>IFERROR(J488/$J$18*100,"0.00")</f>
        <v>0</v>
      </c>
    </row>
    <row r="489" spans="1:11" ht="12.75" x14ac:dyDescent="0.2">
      <c r="A489" s="54">
        <v>2</v>
      </c>
      <c r="B489" s="55">
        <v>7</v>
      </c>
      <c r="C489" s="55">
        <v>1</v>
      </c>
      <c r="D489" s="55">
        <v>2</v>
      </c>
      <c r="E489" s="55"/>
      <c r="F489" s="67" t="s">
        <v>299</v>
      </c>
      <c r="G489" s="73">
        <f>+G490</f>
        <v>40580000</v>
      </c>
      <c r="H489" s="73">
        <f>+H490</f>
        <v>0</v>
      </c>
      <c r="I489" s="73">
        <f>+I490</f>
        <v>0</v>
      </c>
      <c r="J489" s="73">
        <f>+J490</f>
        <v>40580000</v>
      </c>
      <c r="K489" s="74">
        <f>+K490</f>
        <v>5.2808687173395912</v>
      </c>
    </row>
    <row r="490" spans="1:11" ht="12.75" x14ac:dyDescent="0.2">
      <c r="A490" s="68">
        <v>2</v>
      </c>
      <c r="B490" s="60">
        <v>7</v>
      </c>
      <c r="C490" s="60">
        <v>1</v>
      </c>
      <c r="D490" s="60">
        <v>2</v>
      </c>
      <c r="E490" s="60" t="s">
        <v>317</v>
      </c>
      <c r="F490" s="66" t="s">
        <v>299</v>
      </c>
      <c r="G490" s="70">
        <v>40580000</v>
      </c>
      <c r="H490" s="70"/>
      <c r="I490" s="70"/>
      <c r="J490" s="125">
        <f>SUBTOTAL(9,G490:I490)</f>
        <v>40580000</v>
      </c>
      <c r="K490" s="126">
        <f>IFERROR(J490/$J$18*100,"0.00")</f>
        <v>5.2808687173395912</v>
      </c>
    </row>
    <row r="491" spans="1:11" ht="12.75" x14ac:dyDescent="0.2">
      <c r="A491" s="54">
        <v>2</v>
      </c>
      <c r="B491" s="55">
        <v>7</v>
      </c>
      <c r="C491" s="55">
        <v>1</v>
      </c>
      <c r="D491" s="55">
        <v>3</v>
      </c>
      <c r="E491" s="55"/>
      <c r="F491" s="67" t="s">
        <v>300</v>
      </c>
      <c r="G491" s="73">
        <f>+G492</f>
        <v>0</v>
      </c>
      <c r="H491" s="73">
        <f>+H492</f>
        <v>0</v>
      </c>
      <c r="I491" s="73">
        <f>+I492</f>
        <v>0</v>
      </c>
      <c r="J491" s="73">
        <f>+J492</f>
        <v>0</v>
      </c>
      <c r="K491" s="74">
        <f>+K492</f>
        <v>0</v>
      </c>
    </row>
    <row r="492" spans="1:11" ht="12.75" x14ac:dyDescent="0.2">
      <c r="A492" s="68">
        <v>2</v>
      </c>
      <c r="B492" s="60">
        <v>7</v>
      </c>
      <c r="C492" s="60">
        <v>1</v>
      </c>
      <c r="D492" s="60">
        <v>3</v>
      </c>
      <c r="E492" s="60" t="s">
        <v>317</v>
      </c>
      <c r="F492" s="66" t="s">
        <v>300</v>
      </c>
      <c r="G492" s="70"/>
      <c r="H492" s="70"/>
      <c r="I492" s="70"/>
      <c r="J492" s="125">
        <f>SUBTOTAL(9,G492:I492)</f>
        <v>0</v>
      </c>
      <c r="K492" s="126">
        <f>IFERROR(J492/$J$18*100,"0.00")</f>
        <v>0</v>
      </c>
    </row>
    <row r="493" spans="1:11" ht="12.75" x14ac:dyDescent="0.2">
      <c r="A493" s="54">
        <v>2</v>
      </c>
      <c r="B493" s="55">
        <v>7</v>
      </c>
      <c r="C493" s="55">
        <v>1</v>
      </c>
      <c r="D493" s="55">
        <v>4</v>
      </c>
      <c r="E493" s="55"/>
      <c r="F493" s="67" t="s">
        <v>301</v>
      </c>
      <c r="G493" s="73">
        <f>+G494</f>
        <v>0</v>
      </c>
      <c r="H493" s="73">
        <f>+H494</f>
        <v>0</v>
      </c>
      <c r="I493" s="73">
        <f>+I494</f>
        <v>0</v>
      </c>
      <c r="J493" s="73">
        <f>+J494</f>
        <v>0</v>
      </c>
      <c r="K493" s="74">
        <f>+K494</f>
        <v>0</v>
      </c>
    </row>
    <row r="494" spans="1:11" ht="12.75" x14ac:dyDescent="0.2">
      <c r="A494" s="68">
        <v>2</v>
      </c>
      <c r="B494" s="60">
        <v>7</v>
      </c>
      <c r="C494" s="60">
        <v>1</v>
      </c>
      <c r="D494" s="60">
        <v>4</v>
      </c>
      <c r="E494" s="60" t="s">
        <v>317</v>
      </c>
      <c r="F494" s="66" t="s">
        <v>301</v>
      </c>
      <c r="G494" s="70"/>
      <c r="H494" s="70"/>
      <c r="I494" s="70"/>
      <c r="J494" s="125">
        <f>SUBTOTAL(9,G494:I494)</f>
        <v>0</v>
      </c>
      <c r="K494" s="126">
        <f>IFERROR(J494/$J$18*100,"0.00")</f>
        <v>0</v>
      </c>
    </row>
    <row r="495" spans="1:11" ht="12.75" x14ac:dyDescent="0.2">
      <c r="A495" s="71">
        <v>2</v>
      </c>
      <c r="B495" s="55">
        <v>7</v>
      </c>
      <c r="C495" s="55">
        <v>1</v>
      </c>
      <c r="D495" s="55">
        <v>5</v>
      </c>
      <c r="E495" s="55"/>
      <c r="F495" s="80" t="s">
        <v>436</v>
      </c>
      <c r="G495" s="73">
        <f>+G496</f>
        <v>0</v>
      </c>
      <c r="H495" s="73">
        <f>+H496</f>
        <v>0</v>
      </c>
      <c r="I495" s="73">
        <f>+I496</f>
        <v>0</v>
      </c>
      <c r="J495" s="73">
        <f>+J496</f>
        <v>0</v>
      </c>
      <c r="K495" s="74">
        <f>+K496</f>
        <v>0</v>
      </c>
    </row>
    <row r="496" spans="1:11" ht="12.75" x14ac:dyDescent="0.2">
      <c r="A496" s="68">
        <v>2</v>
      </c>
      <c r="B496" s="60">
        <v>7</v>
      </c>
      <c r="C496" s="60">
        <v>1</v>
      </c>
      <c r="D496" s="60">
        <v>5</v>
      </c>
      <c r="E496" s="60" t="s">
        <v>317</v>
      </c>
      <c r="F496" s="66" t="s">
        <v>436</v>
      </c>
      <c r="G496" s="70"/>
      <c r="H496" s="70"/>
      <c r="I496" s="70"/>
      <c r="J496" s="125">
        <f>SUBTOTAL(9,G496:I496)</f>
        <v>0</v>
      </c>
      <c r="K496" s="126">
        <f>IFERROR(J496/$J$18*100,"0.00")</f>
        <v>0</v>
      </c>
    </row>
    <row r="497" spans="1:11" ht="12.75" x14ac:dyDescent="0.2">
      <c r="A497" s="49">
        <v>2</v>
      </c>
      <c r="B497" s="50">
        <v>7</v>
      </c>
      <c r="C497" s="50">
        <v>2</v>
      </c>
      <c r="D497" s="50"/>
      <c r="E497" s="50"/>
      <c r="F497" s="51" t="s">
        <v>302</v>
      </c>
      <c r="G497" s="52">
        <f>+G498+G500+G502+G504+G506+G508</f>
        <v>0</v>
      </c>
      <c r="H497" s="52">
        <f>+H498+H500+H502+H504+H506+H508</f>
        <v>0</v>
      </c>
      <c r="I497" s="52">
        <f>+I498+I500+I502+I504+I506+I508</f>
        <v>0</v>
      </c>
      <c r="J497" s="52">
        <f>+J498+J500+J502+J504+J506+J508</f>
        <v>0</v>
      </c>
      <c r="K497" s="53">
        <f>+K498+K500+K502+K504+K506+K508</f>
        <v>0</v>
      </c>
    </row>
    <row r="498" spans="1:11" ht="12.75" x14ac:dyDescent="0.2">
      <c r="A498" s="54">
        <v>2</v>
      </c>
      <c r="B498" s="55">
        <v>7</v>
      </c>
      <c r="C498" s="55">
        <v>2</v>
      </c>
      <c r="D498" s="55">
        <v>1</v>
      </c>
      <c r="E498" s="55"/>
      <c r="F498" s="67" t="s">
        <v>303</v>
      </c>
      <c r="G498" s="73">
        <f>+G499</f>
        <v>0</v>
      </c>
      <c r="H498" s="73">
        <f>+H499</f>
        <v>0</v>
      </c>
      <c r="I498" s="73">
        <f>+I499</f>
        <v>0</v>
      </c>
      <c r="J498" s="73">
        <f>+J499</f>
        <v>0</v>
      </c>
      <c r="K498" s="74">
        <f>+K499</f>
        <v>0</v>
      </c>
    </row>
    <row r="499" spans="1:11" ht="12.75" x14ac:dyDescent="0.2">
      <c r="A499" s="68">
        <v>2</v>
      </c>
      <c r="B499" s="60">
        <v>7</v>
      </c>
      <c r="C499" s="60">
        <v>2</v>
      </c>
      <c r="D499" s="60">
        <v>1</v>
      </c>
      <c r="E499" s="60" t="s">
        <v>317</v>
      </c>
      <c r="F499" s="66" t="s">
        <v>303</v>
      </c>
      <c r="G499" s="70"/>
      <c r="H499" s="70"/>
      <c r="I499" s="70"/>
      <c r="J499" s="125">
        <f>SUBTOTAL(9,G499:I499)</f>
        <v>0</v>
      </c>
      <c r="K499" s="126">
        <f>IFERROR(J499/$J$18*100,"0.00")</f>
        <v>0</v>
      </c>
    </row>
    <row r="500" spans="1:11" ht="12.75" x14ac:dyDescent="0.2">
      <c r="A500" s="54">
        <v>2</v>
      </c>
      <c r="B500" s="55">
        <v>7</v>
      </c>
      <c r="C500" s="55">
        <v>2</v>
      </c>
      <c r="D500" s="55">
        <v>2</v>
      </c>
      <c r="E500" s="55"/>
      <c r="F500" s="67" t="s">
        <v>304</v>
      </c>
      <c r="G500" s="73">
        <f>+G501</f>
        <v>0</v>
      </c>
      <c r="H500" s="73">
        <f>+H501</f>
        <v>0</v>
      </c>
      <c r="I500" s="73">
        <f>+I501</f>
        <v>0</v>
      </c>
      <c r="J500" s="73">
        <f>+J501</f>
        <v>0</v>
      </c>
      <c r="K500" s="74">
        <f>+K501</f>
        <v>0</v>
      </c>
    </row>
    <row r="501" spans="1:11" ht="12.75" x14ac:dyDescent="0.2">
      <c r="A501" s="68">
        <v>2</v>
      </c>
      <c r="B501" s="60">
        <v>7</v>
      </c>
      <c r="C501" s="60">
        <v>2</v>
      </c>
      <c r="D501" s="60">
        <v>2</v>
      </c>
      <c r="E501" s="60" t="s">
        <v>317</v>
      </c>
      <c r="F501" s="66" t="s">
        <v>304</v>
      </c>
      <c r="G501" s="70"/>
      <c r="H501" s="70"/>
      <c r="I501" s="70"/>
      <c r="J501" s="125">
        <f>SUBTOTAL(9,G501:I501)</f>
        <v>0</v>
      </c>
      <c r="K501" s="126">
        <f>IFERROR(J501/$J$18*100,"0.00")</f>
        <v>0</v>
      </c>
    </row>
    <row r="502" spans="1:11" ht="12.75" x14ac:dyDescent="0.2">
      <c r="A502" s="54">
        <v>2</v>
      </c>
      <c r="B502" s="55">
        <v>7</v>
      </c>
      <c r="C502" s="55">
        <v>2</v>
      </c>
      <c r="D502" s="55">
        <v>3</v>
      </c>
      <c r="E502" s="55"/>
      <c r="F502" s="67" t="s">
        <v>305</v>
      </c>
      <c r="G502" s="73">
        <f>+G503</f>
        <v>0</v>
      </c>
      <c r="H502" s="73">
        <f>+H503</f>
        <v>0</v>
      </c>
      <c r="I502" s="73">
        <f>+I503</f>
        <v>0</v>
      </c>
      <c r="J502" s="73">
        <f>+J503</f>
        <v>0</v>
      </c>
      <c r="K502" s="74">
        <f>+K503</f>
        <v>0</v>
      </c>
    </row>
    <row r="503" spans="1:11" ht="12.75" x14ac:dyDescent="0.2">
      <c r="A503" s="68">
        <v>2</v>
      </c>
      <c r="B503" s="60">
        <v>7</v>
      </c>
      <c r="C503" s="60">
        <v>2</v>
      </c>
      <c r="D503" s="60">
        <v>3</v>
      </c>
      <c r="E503" s="60" t="s">
        <v>317</v>
      </c>
      <c r="F503" s="66" t="s">
        <v>305</v>
      </c>
      <c r="G503" s="70"/>
      <c r="H503" s="70"/>
      <c r="I503" s="70"/>
      <c r="J503" s="125">
        <f>SUBTOTAL(9,G503:I503)</f>
        <v>0</v>
      </c>
      <c r="K503" s="126">
        <f>IFERROR(J503/$J$18*100,"0.00")</f>
        <v>0</v>
      </c>
    </row>
    <row r="504" spans="1:11" ht="12.75" x14ac:dyDescent="0.2">
      <c r="A504" s="54">
        <v>2</v>
      </c>
      <c r="B504" s="55">
        <v>7</v>
      </c>
      <c r="C504" s="55">
        <v>2</v>
      </c>
      <c r="D504" s="55">
        <v>4</v>
      </c>
      <c r="E504" s="55"/>
      <c r="F504" s="67" t="s">
        <v>306</v>
      </c>
      <c r="G504" s="73">
        <f>+G505</f>
        <v>0</v>
      </c>
      <c r="H504" s="73">
        <f>+H505</f>
        <v>0</v>
      </c>
      <c r="I504" s="73">
        <f>+I505</f>
        <v>0</v>
      </c>
      <c r="J504" s="73">
        <f>+J505</f>
        <v>0</v>
      </c>
      <c r="K504" s="74">
        <f>+K505</f>
        <v>0</v>
      </c>
    </row>
    <row r="505" spans="1:11" ht="12.75" x14ac:dyDescent="0.2">
      <c r="A505" s="68">
        <v>2</v>
      </c>
      <c r="B505" s="60">
        <v>7</v>
      </c>
      <c r="C505" s="60">
        <v>2</v>
      </c>
      <c r="D505" s="60">
        <v>4</v>
      </c>
      <c r="E505" s="60" t="s">
        <v>317</v>
      </c>
      <c r="F505" s="66" t="s">
        <v>306</v>
      </c>
      <c r="G505" s="70"/>
      <c r="H505" s="70"/>
      <c r="I505" s="70"/>
      <c r="J505" s="125">
        <f>SUBTOTAL(9,G505:I505)</f>
        <v>0</v>
      </c>
      <c r="K505" s="126">
        <f>IFERROR(J505/$J$18*100,"0.00")</f>
        <v>0</v>
      </c>
    </row>
    <row r="506" spans="1:11" ht="12.75" x14ac:dyDescent="0.2">
      <c r="A506" s="54">
        <v>2</v>
      </c>
      <c r="B506" s="55">
        <v>7</v>
      </c>
      <c r="C506" s="55">
        <v>2</v>
      </c>
      <c r="D506" s="55">
        <v>7</v>
      </c>
      <c r="E506" s="55"/>
      <c r="F506" s="67" t="s">
        <v>307</v>
      </c>
      <c r="G506" s="73">
        <f>+G507</f>
        <v>0</v>
      </c>
      <c r="H506" s="73">
        <f>+H507</f>
        <v>0</v>
      </c>
      <c r="I506" s="73">
        <f>+I507</f>
        <v>0</v>
      </c>
      <c r="J506" s="73">
        <f>+J507</f>
        <v>0</v>
      </c>
      <c r="K506" s="74">
        <f>+K507</f>
        <v>0</v>
      </c>
    </row>
    <row r="507" spans="1:11" ht="12.75" x14ac:dyDescent="0.2">
      <c r="A507" s="68">
        <v>2</v>
      </c>
      <c r="B507" s="60">
        <v>7</v>
      </c>
      <c r="C507" s="60">
        <v>2</v>
      </c>
      <c r="D507" s="60">
        <v>7</v>
      </c>
      <c r="E507" s="60" t="s">
        <v>317</v>
      </c>
      <c r="F507" s="66" t="s">
        <v>307</v>
      </c>
      <c r="G507" s="70"/>
      <c r="H507" s="70"/>
      <c r="I507" s="70"/>
      <c r="J507" s="125">
        <f>SUBTOTAL(9,G507:I507)</f>
        <v>0</v>
      </c>
      <c r="K507" s="126">
        <f>IFERROR(J507/$J$18*100,"0.00")</f>
        <v>0</v>
      </c>
    </row>
    <row r="508" spans="1:11" ht="12.75" x14ac:dyDescent="0.2">
      <c r="A508" s="54">
        <v>2</v>
      </c>
      <c r="B508" s="55">
        <v>7</v>
      </c>
      <c r="C508" s="55">
        <v>2</v>
      </c>
      <c r="D508" s="55">
        <v>8</v>
      </c>
      <c r="E508" s="55"/>
      <c r="F508" s="67" t="s">
        <v>308</v>
      </c>
      <c r="G508" s="73">
        <f>+G509</f>
        <v>0</v>
      </c>
      <c r="H508" s="73">
        <f>+H509</f>
        <v>0</v>
      </c>
      <c r="I508" s="73">
        <f>+I509</f>
        <v>0</v>
      </c>
      <c r="J508" s="73">
        <f>+J509</f>
        <v>0</v>
      </c>
      <c r="K508" s="74">
        <f>+K509</f>
        <v>0</v>
      </c>
    </row>
    <row r="509" spans="1:11" ht="12.75" x14ac:dyDescent="0.2">
      <c r="A509" s="68">
        <v>2</v>
      </c>
      <c r="B509" s="60">
        <v>7</v>
      </c>
      <c r="C509" s="60">
        <v>2</v>
      </c>
      <c r="D509" s="60">
        <v>8</v>
      </c>
      <c r="E509" s="60" t="s">
        <v>317</v>
      </c>
      <c r="F509" s="66" t="s">
        <v>308</v>
      </c>
      <c r="G509" s="70"/>
      <c r="H509" s="70"/>
      <c r="I509" s="70"/>
      <c r="J509" s="125">
        <f>SUBTOTAL(9,G509:I509)</f>
        <v>0</v>
      </c>
      <c r="K509" s="126">
        <f>IFERROR(J509/$J$18*100,"0.00")</f>
        <v>0</v>
      </c>
    </row>
    <row r="510" spans="1:11" ht="12.75" x14ac:dyDescent="0.2">
      <c r="A510" s="49">
        <v>2</v>
      </c>
      <c r="B510" s="50">
        <v>7</v>
      </c>
      <c r="C510" s="50">
        <v>3</v>
      </c>
      <c r="D510" s="50"/>
      <c r="E510" s="50"/>
      <c r="F510" s="51" t="s">
        <v>309</v>
      </c>
      <c r="G510" s="52">
        <f>+G511+G513</f>
        <v>0</v>
      </c>
      <c r="H510" s="52">
        <f>+H511+H513</f>
        <v>0</v>
      </c>
      <c r="I510" s="52">
        <f>+I511+I513</f>
        <v>0</v>
      </c>
      <c r="J510" s="52">
        <f>+J511+J513</f>
        <v>0</v>
      </c>
      <c r="K510" s="53">
        <f>+K511+K513</f>
        <v>0</v>
      </c>
    </row>
    <row r="511" spans="1:11" ht="12.75" x14ac:dyDescent="0.2">
      <c r="A511" s="54">
        <v>2</v>
      </c>
      <c r="B511" s="55">
        <v>7</v>
      </c>
      <c r="C511" s="55">
        <v>3</v>
      </c>
      <c r="D511" s="55">
        <v>1</v>
      </c>
      <c r="E511" s="55"/>
      <c r="F511" s="67" t="s">
        <v>310</v>
      </c>
      <c r="G511" s="73">
        <f>+G512</f>
        <v>0</v>
      </c>
      <c r="H511" s="73">
        <f>+H512</f>
        <v>0</v>
      </c>
      <c r="I511" s="73">
        <f>+I512</f>
        <v>0</v>
      </c>
      <c r="J511" s="73">
        <f>+J512</f>
        <v>0</v>
      </c>
      <c r="K511" s="74">
        <f>+K512</f>
        <v>0</v>
      </c>
    </row>
    <row r="512" spans="1:11" ht="12.75" x14ac:dyDescent="0.2">
      <c r="A512" s="68">
        <v>2</v>
      </c>
      <c r="B512" s="60">
        <v>7</v>
      </c>
      <c r="C512" s="60">
        <v>3</v>
      </c>
      <c r="D512" s="60">
        <v>1</v>
      </c>
      <c r="E512" s="60" t="s">
        <v>317</v>
      </c>
      <c r="F512" s="66" t="s">
        <v>310</v>
      </c>
      <c r="G512" s="70"/>
      <c r="H512" s="70"/>
      <c r="I512" s="70"/>
      <c r="J512" s="125">
        <f>SUBTOTAL(9,G512:I512)</f>
        <v>0</v>
      </c>
      <c r="K512" s="126">
        <f>IFERROR(J512/$J$18*100,"0.00")</f>
        <v>0</v>
      </c>
    </row>
    <row r="513" spans="1:11" ht="12.75" x14ac:dyDescent="0.2">
      <c r="A513" s="54">
        <v>2</v>
      </c>
      <c r="B513" s="55">
        <v>7</v>
      </c>
      <c r="C513" s="55">
        <v>3</v>
      </c>
      <c r="D513" s="55">
        <v>2</v>
      </c>
      <c r="E513" s="55"/>
      <c r="F513" s="67" t="s">
        <v>311</v>
      </c>
      <c r="G513" s="73">
        <f>+G514</f>
        <v>0</v>
      </c>
      <c r="H513" s="73">
        <f>+H514</f>
        <v>0</v>
      </c>
      <c r="I513" s="73">
        <f>+I514</f>
        <v>0</v>
      </c>
      <c r="J513" s="73">
        <f>+J514</f>
        <v>0</v>
      </c>
      <c r="K513" s="74">
        <f>+K514</f>
        <v>0</v>
      </c>
    </row>
    <row r="514" spans="1:11" ht="12.75" x14ac:dyDescent="0.2">
      <c r="A514" s="84">
        <v>2</v>
      </c>
      <c r="B514" s="85">
        <v>7</v>
      </c>
      <c r="C514" s="85">
        <v>3</v>
      </c>
      <c r="D514" s="85">
        <v>2</v>
      </c>
      <c r="E514" s="85" t="s">
        <v>317</v>
      </c>
      <c r="F514" s="86" t="s">
        <v>311</v>
      </c>
      <c r="G514" s="87"/>
      <c r="H514" s="87"/>
      <c r="I514" s="87"/>
      <c r="J514" s="127">
        <f>SUBTOTAL(9,G514:I514)</f>
        <v>0</v>
      </c>
      <c r="K514" s="128">
        <f>IFERROR(J514/$J$18*100,"0.00")</f>
        <v>0</v>
      </c>
    </row>
    <row r="515" spans="1:11" s="120" customFormat="1" x14ac:dyDescent="0.25">
      <c r="A515" s="129"/>
      <c r="B515" s="129"/>
      <c r="C515" s="129"/>
      <c r="D515" s="129"/>
      <c r="E515" s="129"/>
      <c r="F515" s="129"/>
      <c r="G515" s="129"/>
      <c r="H515" s="129"/>
      <c r="I515" s="129"/>
      <c r="J515" s="129"/>
      <c r="K515" s="130"/>
    </row>
    <row r="516" spans="1:11" s="120" customFormat="1" x14ac:dyDescent="0.25">
      <c r="A516" s="129"/>
      <c r="B516" s="129"/>
      <c r="C516" s="129"/>
      <c r="D516" s="129"/>
      <c r="E516" s="129"/>
      <c r="F516" s="129"/>
      <c r="G516" s="129"/>
      <c r="H516" s="129"/>
      <c r="I516" s="129"/>
      <c r="J516" s="129"/>
      <c r="K516" s="130"/>
    </row>
    <row r="517" spans="1:11" s="120" customFormat="1" x14ac:dyDescent="0.25">
      <c r="A517" s="129"/>
      <c r="B517" s="129"/>
      <c r="C517" s="129"/>
      <c r="D517" s="129"/>
      <c r="E517" s="129"/>
      <c r="F517" s="129"/>
      <c r="G517" s="129"/>
      <c r="H517" s="129"/>
      <c r="I517" s="129"/>
      <c r="J517" s="129"/>
      <c r="K517" s="130"/>
    </row>
    <row r="518" spans="1:11" s="120" customFormat="1" x14ac:dyDescent="0.25">
      <c r="A518" s="129"/>
      <c r="B518" s="129"/>
      <c r="C518" s="129"/>
      <c r="D518" s="129"/>
      <c r="E518" s="129"/>
      <c r="F518" s="129"/>
      <c r="G518" s="129"/>
      <c r="H518" s="129"/>
      <c r="I518" s="129"/>
      <c r="J518" s="129"/>
      <c r="K518" s="130"/>
    </row>
    <row r="519" spans="1:11" s="120" customFormat="1" x14ac:dyDescent="0.25">
      <c r="A519" s="129"/>
      <c r="B519" s="129"/>
      <c r="C519" s="129"/>
      <c r="D519" s="129"/>
      <c r="E519" s="129"/>
      <c r="F519" s="129"/>
      <c r="G519" s="129"/>
      <c r="H519" s="129"/>
      <c r="I519" s="129"/>
      <c r="J519" s="129"/>
      <c r="K519" s="130"/>
    </row>
    <row r="520" spans="1:11" s="120" customFormat="1" x14ac:dyDescent="0.25">
      <c r="A520" s="129"/>
      <c r="B520" s="129"/>
      <c r="C520" s="129"/>
      <c r="D520" s="129"/>
      <c r="E520" s="129"/>
      <c r="F520" s="129"/>
      <c r="G520" s="129"/>
      <c r="H520" s="129"/>
      <c r="I520" s="129"/>
      <c r="J520" s="129"/>
      <c r="K520" s="130"/>
    </row>
    <row r="521" spans="1:11" s="120" customFormat="1" x14ac:dyDescent="0.25">
      <c r="A521" s="129"/>
      <c r="B521" s="129"/>
      <c r="C521" s="129"/>
      <c r="D521" s="129"/>
      <c r="E521" s="129"/>
      <c r="F521" s="129"/>
      <c r="G521" s="129"/>
      <c r="H521" s="129"/>
      <c r="I521" s="129"/>
      <c r="J521" s="129"/>
      <c r="K521" s="130"/>
    </row>
    <row r="522" spans="1:11" s="120" customFormat="1" x14ac:dyDescent="0.25">
      <c r="A522" s="129"/>
      <c r="B522" s="129"/>
      <c r="C522" s="129"/>
      <c r="D522" s="129"/>
      <c r="E522" s="129"/>
      <c r="F522" s="129"/>
      <c r="G522" s="129"/>
      <c r="H522" s="129"/>
      <c r="I522" s="129"/>
      <c r="J522" s="129"/>
      <c r="K522" s="130"/>
    </row>
    <row r="523" spans="1:11" s="120" customFormat="1" x14ac:dyDescent="0.25">
      <c r="A523" s="129"/>
      <c r="B523" s="129"/>
      <c r="C523" s="129"/>
      <c r="D523" s="129"/>
      <c r="E523" s="129"/>
      <c r="F523" s="129"/>
      <c r="G523" s="129"/>
      <c r="H523" s="129"/>
      <c r="I523" s="129"/>
      <c r="J523" s="129"/>
      <c r="K523" s="130"/>
    </row>
    <row r="524" spans="1:11" s="120" customFormat="1" x14ac:dyDescent="0.25">
      <c r="A524" s="129"/>
      <c r="B524" s="129"/>
      <c r="C524" s="129"/>
      <c r="D524" s="129"/>
      <c r="E524" s="129"/>
      <c r="F524" s="129"/>
      <c r="G524" s="129"/>
      <c r="H524" s="129"/>
      <c r="I524" s="129"/>
      <c r="J524" s="129"/>
      <c r="K524" s="130"/>
    </row>
    <row r="525" spans="1:11" s="120" customFormat="1" x14ac:dyDescent="0.25">
      <c r="A525" s="129"/>
      <c r="B525" s="129"/>
      <c r="C525" s="129"/>
      <c r="D525" s="129"/>
      <c r="E525" s="129"/>
      <c r="F525" s="129"/>
      <c r="G525" s="129"/>
      <c r="H525" s="129"/>
      <c r="I525" s="129"/>
      <c r="J525" s="129"/>
      <c r="K525" s="130"/>
    </row>
    <row r="526" spans="1:11" s="120" customFormat="1" x14ac:dyDescent="0.25">
      <c r="A526" s="129"/>
      <c r="B526" s="129"/>
      <c r="C526" s="129"/>
      <c r="D526" s="129"/>
      <c r="E526" s="129"/>
      <c r="F526" s="129"/>
      <c r="G526" s="129"/>
      <c r="H526" s="129"/>
      <c r="I526" s="129"/>
      <c r="J526" s="129"/>
      <c r="K526" s="130"/>
    </row>
    <row r="527" spans="1:11" s="120" customFormat="1" x14ac:dyDescent="0.25">
      <c r="A527" s="129"/>
      <c r="B527" s="129"/>
      <c r="C527" s="129"/>
      <c r="D527" s="129"/>
      <c r="E527" s="129"/>
      <c r="F527" s="129"/>
      <c r="G527" s="129"/>
      <c r="H527" s="129"/>
      <c r="I527" s="129"/>
      <c r="J527" s="129"/>
      <c r="K527" s="130"/>
    </row>
    <row r="528" spans="1:11" s="120" customFormat="1" x14ac:dyDescent="0.25">
      <c r="A528" s="129"/>
      <c r="B528" s="129"/>
      <c r="C528" s="129"/>
      <c r="D528" s="129"/>
      <c r="E528" s="129"/>
      <c r="F528" s="129"/>
      <c r="G528" s="129"/>
      <c r="H528" s="129"/>
      <c r="I528" s="129"/>
      <c r="J528" s="129"/>
      <c r="K528" s="130"/>
    </row>
    <row r="529" spans="1:11" s="120" customFormat="1" x14ac:dyDescent="0.25">
      <c r="A529" s="129"/>
      <c r="B529" s="129"/>
      <c r="C529" s="129"/>
      <c r="D529" s="129"/>
      <c r="E529" s="129"/>
      <c r="F529" s="129"/>
      <c r="G529" s="129"/>
      <c r="H529" s="129"/>
      <c r="I529" s="129"/>
      <c r="J529" s="129"/>
      <c r="K529" s="130"/>
    </row>
    <row r="530" spans="1:11" s="120" customFormat="1" x14ac:dyDescent="0.25">
      <c r="A530" s="129"/>
      <c r="B530" s="129"/>
      <c r="C530" s="129"/>
      <c r="D530" s="129"/>
      <c r="E530" s="129"/>
      <c r="F530" s="129"/>
      <c r="G530" s="129"/>
      <c r="H530" s="129"/>
      <c r="I530" s="129"/>
      <c r="J530" s="129"/>
      <c r="K530" s="130"/>
    </row>
    <row r="531" spans="1:11" s="120" customFormat="1" x14ac:dyDescent="0.25">
      <c r="A531" s="129"/>
      <c r="B531" s="129"/>
      <c r="C531" s="129"/>
      <c r="D531" s="129"/>
      <c r="E531" s="129"/>
      <c r="F531" s="129"/>
      <c r="G531" s="129"/>
      <c r="H531" s="129"/>
      <c r="I531" s="129"/>
      <c r="J531" s="129"/>
      <c r="K531" s="130"/>
    </row>
    <row r="532" spans="1:11" s="120" customFormat="1" x14ac:dyDescent="0.25">
      <c r="A532" s="129"/>
      <c r="B532" s="129"/>
      <c r="C532" s="129"/>
      <c r="D532" s="129"/>
      <c r="E532" s="129"/>
      <c r="F532" s="129"/>
      <c r="G532" s="129"/>
      <c r="H532" s="129"/>
      <c r="I532" s="129"/>
      <c r="J532" s="129"/>
      <c r="K532" s="130"/>
    </row>
    <row r="533" spans="1:11" s="120" customFormat="1" x14ac:dyDescent="0.25">
      <c r="A533" s="129"/>
      <c r="B533" s="129"/>
      <c r="C533" s="129"/>
      <c r="D533" s="129"/>
      <c r="E533" s="129"/>
      <c r="F533" s="129"/>
      <c r="G533" s="129"/>
      <c r="H533" s="129"/>
      <c r="I533" s="129"/>
      <c r="J533" s="129"/>
      <c r="K533" s="130"/>
    </row>
    <row r="534" spans="1:11" s="120" customFormat="1" x14ac:dyDescent="0.25">
      <c r="A534" s="129"/>
      <c r="B534" s="129"/>
      <c r="C534" s="129"/>
      <c r="D534" s="129"/>
      <c r="E534" s="129"/>
      <c r="F534" s="129"/>
      <c r="G534" s="129"/>
      <c r="H534" s="129"/>
      <c r="I534" s="129"/>
      <c r="J534" s="129"/>
      <c r="K534" s="130"/>
    </row>
    <row r="535" spans="1:11" s="120" customFormat="1" x14ac:dyDescent="0.25">
      <c r="A535" s="129"/>
      <c r="B535" s="129"/>
      <c r="C535" s="129"/>
      <c r="D535" s="129"/>
      <c r="E535" s="129"/>
      <c r="F535" s="129"/>
      <c r="G535" s="129"/>
      <c r="H535" s="129"/>
      <c r="I535" s="129"/>
      <c r="J535" s="129"/>
      <c r="K535" s="130"/>
    </row>
    <row r="536" spans="1:11" s="120" customFormat="1" x14ac:dyDescent="0.25">
      <c r="A536" s="129"/>
      <c r="B536" s="129"/>
      <c r="C536" s="129"/>
      <c r="D536" s="129"/>
      <c r="E536" s="129"/>
      <c r="F536" s="129"/>
      <c r="G536" s="129"/>
      <c r="H536" s="129"/>
      <c r="I536" s="129"/>
      <c r="J536" s="129"/>
      <c r="K536" s="130"/>
    </row>
    <row r="537" spans="1:11" s="120" customFormat="1" x14ac:dyDescent="0.25">
      <c r="A537" s="129"/>
      <c r="B537" s="129"/>
      <c r="C537" s="129"/>
      <c r="D537" s="129"/>
      <c r="E537" s="129"/>
      <c r="F537" s="129"/>
      <c r="G537" s="129"/>
      <c r="H537" s="129"/>
      <c r="I537" s="129"/>
      <c r="J537" s="129"/>
      <c r="K537" s="130"/>
    </row>
    <row r="538" spans="1:11" s="120" customFormat="1" x14ac:dyDescent="0.25">
      <c r="A538" s="129"/>
      <c r="B538" s="129"/>
      <c r="C538" s="129"/>
      <c r="D538" s="129"/>
      <c r="E538" s="129"/>
      <c r="F538" s="129"/>
      <c r="G538" s="129"/>
      <c r="H538" s="129"/>
      <c r="I538" s="129"/>
      <c r="J538" s="129"/>
      <c r="K538" s="130"/>
    </row>
    <row r="539" spans="1:11" s="120" customFormat="1" x14ac:dyDescent="0.25">
      <c r="A539" s="129"/>
      <c r="B539" s="129"/>
      <c r="C539" s="129"/>
      <c r="D539" s="129"/>
      <c r="E539" s="129"/>
      <c r="F539" s="129"/>
      <c r="G539" s="129"/>
      <c r="H539" s="129"/>
      <c r="I539" s="129"/>
      <c r="J539" s="129"/>
      <c r="K539" s="130"/>
    </row>
    <row r="540" spans="1:11" s="120" customFormat="1" x14ac:dyDescent="0.25">
      <c r="A540" s="129"/>
      <c r="B540" s="129"/>
      <c r="C540" s="129"/>
      <c r="D540" s="129"/>
      <c r="E540" s="129"/>
      <c r="F540" s="129"/>
      <c r="G540" s="129"/>
      <c r="H540" s="129"/>
      <c r="I540" s="129"/>
      <c r="J540" s="129"/>
      <c r="K540" s="130"/>
    </row>
    <row r="541" spans="1:11" s="120" customFormat="1" x14ac:dyDescent="0.25">
      <c r="A541" s="129"/>
      <c r="B541" s="129"/>
      <c r="C541" s="129"/>
      <c r="D541" s="129"/>
      <c r="E541" s="129"/>
      <c r="F541" s="129"/>
      <c r="G541" s="129"/>
      <c r="H541" s="129"/>
      <c r="I541" s="129"/>
      <c r="J541" s="129"/>
      <c r="K541" s="130"/>
    </row>
    <row r="542" spans="1:11" s="120" customFormat="1" x14ac:dyDescent="0.25">
      <c r="A542" s="129"/>
      <c r="B542" s="129"/>
      <c r="C542" s="129"/>
      <c r="D542" s="129"/>
      <c r="E542" s="129"/>
      <c r="F542" s="129"/>
      <c r="G542" s="129"/>
      <c r="H542" s="129"/>
      <c r="I542" s="129"/>
      <c r="J542" s="129"/>
      <c r="K542" s="130"/>
    </row>
    <row r="543" spans="1:11" s="120" customFormat="1" x14ac:dyDescent="0.25">
      <c r="A543" s="129"/>
      <c r="B543" s="129"/>
      <c r="C543" s="129"/>
      <c r="D543" s="129"/>
      <c r="E543" s="129"/>
      <c r="F543" s="129"/>
      <c r="G543" s="129"/>
      <c r="H543" s="129"/>
      <c r="I543" s="129"/>
      <c r="J543" s="129"/>
      <c r="K543" s="130"/>
    </row>
    <row r="544" spans="1:11" s="120" customFormat="1" x14ac:dyDescent="0.25">
      <c r="A544" s="129"/>
      <c r="B544" s="129"/>
      <c r="C544" s="129"/>
      <c r="D544" s="129"/>
      <c r="E544" s="129"/>
      <c r="F544" s="129"/>
      <c r="G544" s="129"/>
      <c r="H544" s="129"/>
      <c r="I544" s="129"/>
      <c r="J544" s="129"/>
      <c r="K544" s="130"/>
    </row>
    <row r="545" spans="1:11" s="120" customFormat="1" x14ac:dyDescent="0.25">
      <c r="A545" s="129"/>
      <c r="B545" s="129"/>
      <c r="C545" s="129"/>
      <c r="D545" s="129"/>
      <c r="E545" s="129"/>
      <c r="F545" s="129"/>
      <c r="G545" s="129"/>
      <c r="H545" s="129"/>
      <c r="I545" s="129"/>
      <c r="J545" s="129"/>
      <c r="K545" s="130"/>
    </row>
    <row r="546" spans="1:11" s="120" customFormat="1" x14ac:dyDescent="0.25">
      <c r="A546" s="129"/>
      <c r="B546" s="129"/>
      <c r="C546" s="129"/>
      <c r="D546" s="129"/>
      <c r="E546" s="129"/>
      <c r="F546" s="129"/>
      <c r="G546" s="129"/>
      <c r="H546" s="129"/>
      <c r="I546" s="129"/>
      <c r="J546" s="129"/>
      <c r="K546" s="130"/>
    </row>
    <row r="547" spans="1:11" s="120" customFormat="1" x14ac:dyDescent="0.25">
      <c r="A547" s="129"/>
      <c r="B547" s="129"/>
      <c r="C547" s="129"/>
      <c r="D547" s="129"/>
      <c r="E547" s="129"/>
      <c r="F547" s="129"/>
      <c r="G547" s="129"/>
      <c r="H547" s="129"/>
      <c r="I547" s="129"/>
      <c r="J547" s="129"/>
      <c r="K547" s="130"/>
    </row>
    <row r="548" spans="1:11" s="120" customFormat="1" x14ac:dyDescent="0.25">
      <c r="A548" s="129"/>
      <c r="B548" s="129"/>
      <c r="C548" s="129"/>
      <c r="D548" s="129"/>
      <c r="E548" s="129"/>
      <c r="F548" s="129"/>
      <c r="G548" s="129"/>
      <c r="H548" s="129"/>
      <c r="I548" s="129"/>
      <c r="J548" s="129"/>
      <c r="K548" s="130"/>
    </row>
    <row r="549" spans="1:11" s="120" customFormat="1" x14ac:dyDescent="0.25">
      <c r="A549" s="129"/>
      <c r="B549" s="129"/>
      <c r="C549" s="129"/>
      <c r="D549" s="129"/>
      <c r="E549" s="129"/>
      <c r="F549" s="129"/>
      <c r="G549" s="129"/>
      <c r="H549" s="129"/>
      <c r="I549" s="129"/>
      <c r="J549" s="129"/>
      <c r="K549" s="130"/>
    </row>
    <row r="550" spans="1:11" s="120" customFormat="1" x14ac:dyDescent="0.25">
      <c r="A550" s="129"/>
      <c r="B550" s="129"/>
      <c r="C550" s="129"/>
      <c r="D550" s="129"/>
      <c r="E550" s="129"/>
      <c r="F550" s="129"/>
      <c r="G550" s="129"/>
      <c r="H550" s="129"/>
      <c r="I550" s="129"/>
      <c r="J550" s="129"/>
      <c r="K550" s="130"/>
    </row>
    <row r="551" spans="1:11" s="120" customFormat="1" x14ac:dyDescent="0.25">
      <c r="A551" s="129"/>
      <c r="B551" s="129"/>
      <c r="C551" s="129"/>
      <c r="D551" s="129"/>
      <c r="E551" s="129"/>
      <c r="F551" s="129"/>
      <c r="G551" s="129"/>
      <c r="H551" s="129"/>
      <c r="I551" s="129"/>
      <c r="J551" s="129"/>
      <c r="K551" s="130"/>
    </row>
    <row r="552" spans="1:11" s="120" customFormat="1" x14ac:dyDescent="0.25">
      <c r="A552" s="129"/>
      <c r="B552" s="129"/>
      <c r="C552" s="129"/>
      <c r="D552" s="129"/>
      <c r="E552" s="129"/>
      <c r="F552" s="129"/>
      <c r="G552" s="129"/>
      <c r="H552" s="129"/>
      <c r="I552" s="129"/>
      <c r="J552" s="129"/>
      <c r="K552" s="130"/>
    </row>
    <row r="553" spans="1:11" s="120" customFormat="1" x14ac:dyDescent="0.25">
      <c r="A553" s="129"/>
      <c r="B553" s="129"/>
      <c r="C553" s="129"/>
      <c r="D553" s="129"/>
      <c r="E553" s="129"/>
      <c r="F553" s="129"/>
      <c r="G553" s="129"/>
      <c r="H553" s="129"/>
      <c r="I553" s="129"/>
      <c r="J553" s="129"/>
      <c r="K553" s="130"/>
    </row>
    <row r="554" spans="1:11" s="120" customFormat="1" x14ac:dyDescent="0.25">
      <c r="A554" s="129"/>
      <c r="B554" s="129"/>
      <c r="C554" s="129"/>
      <c r="D554" s="129"/>
      <c r="E554" s="129"/>
      <c r="F554" s="129"/>
      <c r="G554" s="129"/>
      <c r="H554" s="129"/>
      <c r="I554" s="129"/>
      <c r="J554" s="129"/>
      <c r="K554" s="130"/>
    </row>
    <row r="555" spans="1:11" s="120" customFormat="1" x14ac:dyDescent="0.25">
      <c r="A555" s="129"/>
      <c r="B555" s="129"/>
      <c r="C555" s="129"/>
      <c r="D555" s="129"/>
      <c r="E555" s="129"/>
      <c r="F555" s="129"/>
      <c r="G555" s="129"/>
      <c r="H555" s="129"/>
      <c r="I555" s="129"/>
      <c r="J555" s="129"/>
      <c r="K555" s="130"/>
    </row>
    <row r="556" spans="1:11" s="120" customFormat="1" x14ac:dyDescent="0.25">
      <c r="A556" s="129"/>
      <c r="B556" s="129"/>
      <c r="C556" s="129"/>
      <c r="D556" s="129"/>
      <c r="E556" s="129"/>
      <c r="F556" s="129"/>
      <c r="G556" s="129"/>
      <c r="H556" s="129"/>
      <c r="I556" s="129"/>
      <c r="J556" s="129"/>
      <c r="K556" s="130"/>
    </row>
    <row r="557" spans="1:11" s="120" customFormat="1" x14ac:dyDescent="0.25">
      <c r="A557" s="129"/>
      <c r="B557" s="129"/>
      <c r="C557" s="129"/>
      <c r="D557" s="129"/>
      <c r="E557" s="129"/>
      <c r="F557" s="129"/>
      <c r="G557" s="129"/>
      <c r="H557" s="129"/>
      <c r="I557" s="129"/>
      <c r="J557" s="129"/>
      <c r="K557" s="130"/>
    </row>
    <row r="558" spans="1:11" s="120" customFormat="1" x14ac:dyDescent="0.25">
      <c r="A558" s="129"/>
      <c r="B558" s="129"/>
      <c r="C558" s="129"/>
      <c r="D558" s="129"/>
      <c r="E558" s="129"/>
      <c r="F558" s="129"/>
      <c r="G558" s="129"/>
      <c r="H558" s="129"/>
      <c r="I558" s="129"/>
      <c r="J558" s="129"/>
      <c r="K558" s="130"/>
    </row>
    <row r="559" spans="1:11" s="120" customFormat="1" x14ac:dyDescent="0.25">
      <c r="A559" s="129"/>
      <c r="B559" s="129"/>
      <c r="C559" s="129"/>
      <c r="D559" s="129"/>
      <c r="E559" s="129"/>
      <c r="F559" s="129"/>
      <c r="G559" s="129"/>
      <c r="H559" s="129"/>
      <c r="I559" s="129"/>
      <c r="J559" s="129"/>
      <c r="K559" s="130"/>
    </row>
    <row r="560" spans="1:11" s="120" customFormat="1" x14ac:dyDescent="0.25">
      <c r="A560" s="129"/>
      <c r="B560" s="129"/>
      <c r="C560" s="129"/>
      <c r="D560" s="129"/>
      <c r="E560" s="129"/>
      <c r="F560" s="129"/>
      <c r="G560" s="129"/>
      <c r="H560" s="129"/>
      <c r="I560" s="129"/>
      <c r="J560" s="129"/>
      <c r="K560" s="130"/>
    </row>
    <row r="561" spans="1:11" s="120" customFormat="1" x14ac:dyDescent="0.25">
      <c r="A561" s="129"/>
      <c r="B561" s="129"/>
      <c r="C561" s="129"/>
      <c r="D561" s="129"/>
      <c r="E561" s="129"/>
      <c r="F561" s="129"/>
      <c r="G561" s="129"/>
      <c r="H561" s="129"/>
      <c r="I561" s="129"/>
      <c r="J561" s="129"/>
      <c r="K561" s="130"/>
    </row>
    <row r="562" spans="1:11" s="120" customFormat="1" x14ac:dyDescent="0.25">
      <c r="A562" s="129"/>
      <c r="B562" s="129"/>
      <c r="C562" s="129"/>
      <c r="D562" s="129"/>
      <c r="E562" s="129"/>
      <c r="F562" s="129"/>
      <c r="G562" s="129"/>
      <c r="H562" s="129"/>
      <c r="I562" s="129"/>
      <c r="J562" s="129"/>
      <c r="K562" s="130"/>
    </row>
    <row r="563" spans="1:11" s="120" customFormat="1" x14ac:dyDescent="0.25">
      <c r="A563" s="129"/>
      <c r="B563" s="129"/>
      <c r="C563" s="129"/>
      <c r="D563" s="129"/>
      <c r="E563" s="129"/>
      <c r="F563" s="129"/>
      <c r="G563" s="129"/>
      <c r="H563" s="129"/>
      <c r="I563" s="129"/>
      <c r="J563" s="129"/>
      <c r="K563" s="130"/>
    </row>
    <row r="564" spans="1:11" s="120" customFormat="1" x14ac:dyDescent="0.25">
      <c r="A564" s="129"/>
      <c r="B564" s="129"/>
      <c r="C564" s="129"/>
      <c r="D564" s="129"/>
      <c r="E564" s="129"/>
      <c r="F564" s="129"/>
      <c r="G564" s="129"/>
      <c r="H564" s="129"/>
      <c r="I564" s="129"/>
      <c r="J564" s="129"/>
      <c r="K564" s="130"/>
    </row>
    <row r="565" spans="1:11" s="120" customFormat="1" x14ac:dyDescent="0.25">
      <c r="A565" s="129"/>
      <c r="B565" s="129"/>
      <c r="C565" s="129"/>
      <c r="D565" s="129"/>
      <c r="E565" s="129"/>
      <c r="F565" s="129"/>
      <c r="G565" s="129"/>
      <c r="H565" s="129"/>
      <c r="I565" s="129"/>
      <c r="J565" s="129"/>
      <c r="K565" s="130"/>
    </row>
    <row r="566" spans="1:11" s="120" customFormat="1" x14ac:dyDescent="0.25">
      <c r="A566" s="129"/>
      <c r="B566" s="129"/>
      <c r="C566" s="129"/>
      <c r="D566" s="129"/>
      <c r="E566" s="129"/>
      <c r="F566" s="129"/>
      <c r="G566" s="129"/>
      <c r="H566" s="129"/>
      <c r="I566" s="129"/>
      <c r="J566" s="129"/>
      <c r="K566" s="130"/>
    </row>
    <row r="567" spans="1:11" s="120" customFormat="1" x14ac:dyDescent="0.25">
      <c r="A567" s="129"/>
      <c r="B567" s="129"/>
      <c r="C567" s="129"/>
      <c r="D567" s="129"/>
      <c r="E567" s="129"/>
      <c r="F567" s="129"/>
      <c r="G567" s="129"/>
      <c r="H567" s="129"/>
      <c r="I567" s="129"/>
      <c r="J567" s="129"/>
      <c r="K567" s="130"/>
    </row>
    <row r="568" spans="1:11" s="120" customFormat="1" x14ac:dyDescent="0.25">
      <c r="A568" s="129"/>
      <c r="B568" s="129"/>
      <c r="C568" s="129"/>
      <c r="D568" s="129"/>
      <c r="E568" s="129"/>
      <c r="F568" s="129"/>
      <c r="G568" s="129"/>
      <c r="H568" s="129"/>
      <c r="I568" s="129"/>
      <c r="J568" s="129"/>
      <c r="K568" s="130"/>
    </row>
    <row r="569" spans="1:11" s="120" customFormat="1" x14ac:dyDescent="0.25">
      <c r="A569" s="129"/>
      <c r="B569" s="129"/>
      <c r="C569" s="129"/>
      <c r="D569" s="129"/>
      <c r="E569" s="129"/>
      <c r="F569" s="129"/>
      <c r="G569" s="129"/>
      <c r="H569" s="129"/>
      <c r="I569" s="129"/>
      <c r="J569" s="129"/>
      <c r="K569" s="130"/>
    </row>
    <row r="570" spans="1:11" s="120" customFormat="1" x14ac:dyDescent="0.25">
      <c r="A570" s="129"/>
      <c r="B570" s="129"/>
      <c r="C570" s="129"/>
      <c r="D570" s="129"/>
      <c r="E570" s="129"/>
      <c r="F570" s="129"/>
      <c r="G570" s="129"/>
      <c r="H570" s="129"/>
      <c r="I570" s="129"/>
      <c r="J570" s="129"/>
      <c r="K570" s="130"/>
    </row>
    <row r="571" spans="1:11" s="120" customFormat="1" x14ac:dyDescent="0.25">
      <c r="A571" s="129"/>
      <c r="B571" s="129"/>
      <c r="C571" s="129"/>
      <c r="D571" s="129"/>
      <c r="E571" s="129"/>
      <c r="F571" s="129"/>
      <c r="G571" s="129"/>
      <c r="H571" s="129"/>
      <c r="I571" s="129"/>
      <c r="J571" s="129"/>
      <c r="K571" s="130"/>
    </row>
    <row r="572" spans="1:11" s="120" customFormat="1" x14ac:dyDescent="0.25">
      <c r="A572" s="129"/>
      <c r="B572" s="129"/>
      <c r="C572" s="129"/>
      <c r="D572" s="129"/>
      <c r="E572" s="129"/>
      <c r="F572" s="129"/>
      <c r="G572" s="129"/>
      <c r="H572" s="129"/>
      <c r="I572" s="129"/>
      <c r="J572" s="129"/>
      <c r="K572" s="130"/>
    </row>
    <row r="573" spans="1:11" s="120" customFormat="1" x14ac:dyDescent="0.25">
      <c r="A573" s="129"/>
      <c r="B573" s="129"/>
      <c r="C573" s="129"/>
      <c r="D573" s="129"/>
      <c r="E573" s="129"/>
      <c r="F573" s="129"/>
      <c r="G573" s="129"/>
      <c r="H573" s="129"/>
      <c r="I573" s="129"/>
      <c r="J573" s="129"/>
      <c r="K573" s="130"/>
    </row>
    <row r="574" spans="1:11" s="120" customFormat="1" x14ac:dyDescent="0.25">
      <c r="A574" s="129"/>
      <c r="B574" s="129"/>
      <c r="C574" s="129"/>
      <c r="D574" s="129"/>
      <c r="E574" s="129"/>
      <c r="F574" s="129"/>
      <c r="G574" s="129"/>
      <c r="H574" s="129"/>
      <c r="I574" s="129"/>
      <c r="J574" s="129"/>
      <c r="K574" s="130"/>
    </row>
    <row r="575" spans="1:11" s="120" customFormat="1" x14ac:dyDescent="0.25">
      <c r="A575" s="129"/>
      <c r="B575" s="129"/>
      <c r="C575" s="129"/>
      <c r="D575" s="129"/>
      <c r="E575" s="129"/>
      <c r="F575" s="129"/>
      <c r="G575" s="129"/>
      <c r="H575" s="129"/>
      <c r="I575" s="129"/>
      <c r="J575" s="129"/>
      <c r="K575" s="130"/>
    </row>
    <row r="576" spans="1:11" s="120" customFormat="1" x14ac:dyDescent="0.25">
      <c r="A576" s="129"/>
      <c r="B576" s="129"/>
      <c r="C576" s="129"/>
      <c r="D576" s="129"/>
      <c r="E576" s="129"/>
      <c r="F576" s="129"/>
      <c r="G576" s="129"/>
      <c r="H576" s="129"/>
      <c r="I576" s="129"/>
      <c r="J576" s="129"/>
      <c r="K576" s="130"/>
    </row>
    <row r="577" spans="1:11" s="120" customFormat="1" x14ac:dyDescent="0.25">
      <c r="A577" s="129"/>
      <c r="B577" s="129"/>
      <c r="C577" s="129"/>
      <c r="D577" s="129"/>
      <c r="E577" s="129"/>
      <c r="F577" s="129"/>
      <c r="G577" s="129"/>
      <c r="H577" s="129"/>
      <c r="I577" s="129"/>
      <c r="J577" s="129"/>
      <c r="K577" s="130"/>
    </row>
    <row r="578" spans="1:11" s="120" customFormat="1" x14ac:dyDescent="0.25">
      <c r="A578" s="129"/>
      <c r="B578" s="129"/>
      <c r="C578" s="129"/>
      <c r="D578" s="129"/>
      <c r="E578" s="129"/>
      <c r="F578" s="129"/>
      <c r="G578" s="129"/>
      <c r="H578" s="129"/>
      <c r="I578" s="129"/>
      <c r="J578" s="129"/>
      <c r="K578" s="130"/>
    </row>
    <row r="579" spans="1:11" s="120" customFormat="1" x14ac:dyDescent="0.25">
      <c r="A579" s="129"/>
      <c r="B579" s="129"/>
      <c r="C579" s="129"/>
      <c r="D579" s="129"/>
      <c r="E579" s="129"/>
      <c r="F579" s="129"/>
      <c r="G579" s="129"/>
      <c r="H579" s="129"/>
      <c r="I579" s="129"/>
      <c r="J579" s="129"/>
      <c r="K579" s="130"/>
    </row>
    <row r="580" spans="1:11" s="120" customFormat="1" x14ac:dyDescent="0.25">
      <c r="A580" s="129"/>
      <c r="B580" s="129"/>
      <c r="C580" s="129"/>
      <c r="D580" s="129"/>
      <c r="E580" s="129"/>
      <c r="F580" s="129"/>
      <c r="G580" s="129"/>
      <c r="H580" s="129"/>
      <c r="I580" s="129"/>
      <c r="J580" s="129"/>
      <c r="K580" s="130"/>
    </row>
    <row r="581" spans="1:11" s="120" customFormat="1" x14ac:dyDescent="0.25">
      <c r="A581" s="129"/>
      <c r="B581" s="129"/>
      <c r="C581" s="129"/>
      <c r="D581" s="129"/>
      <c r="E581" s="129"/>
      <c r="F581" s="129"/>
      <c r="G581" s="129"/>
      <c r="H581" s="129"/>
      <c r="I581" s="129"/>
      <c r="J581" s="129"/>
      <c r="K581" s="130"/>
    </row>
    <row r="582" spans="1:11" s="120" customFormat="1" x14ac:dyDescent="0.25">
      <c r="A582" s="129"/>
      <c r="B582" s="129"/>
      <c r="C582" s="129"/>
      <c r="D582" s="129"/>
      <c r="E582" s="129"/>
      <c r="F582" s="129"/>
      <c r="G582" s="129"/>
      <c r="H582" s="129"/>
      <c r="I582" s="129"/>
      <c r="J582" s="129"/>
      <c r="K582" s="130"/>
    </row>
    <row r="583" spans="1:11" s="120" customFormat="1" x14ac:dyDescent="0.25">
      <c r="A583" s="129"/>
      <c r="B583" s="129"/>
      <c r="C583" s="129"/>
      <c r="D583" s="129"/>
      <c r="E583" s="129"/>
      <c r="F583" s="129"/>
      <c r="G583" s="129"/>
      <c r="H583" s="129"/>
      <c r="I583" s="129"/>
      <c r="J583" s="129"/>
      <c r="K583" s="130"/>
    </row>
    <row r="584" spans="1:11" s="120" customFormat="1" x14ac:dyDescent="0.25">
      <c r="A584" s="129"/>
      <c r="B584" s="129"/>
      <c r="C584" s="129"/>
      <c r="D584" s="129"/>
      <c r="E584" s="129"/>
      <c r="F584" s="129"/>
      <c r="G584" s="129"/>
      <c r="H584" s="129"/>
      <c r="I584" s="129"/>
      <c r="J584" s="129"/>
      <c r="K584" s="130"/>
    </row>
    <row r="585" spans="1:11" s="120" customFormat="1" x14ac:dyDescent="0.25">
      <c r="A585" s="129"/>
      <c r="B585" s="129"/>
      <c r="C585" s="129"/>
      <c r="D585" s="129"/>
      <c r="E585" s="129"/>
      <c r="F585" s="129"/>
      <c r="G585" s="129"/>
      <c r="H585" s="129"/>
      <c r="I585" s="129"/>
      <c r="J585" s="129"/>
      <c r="K585" s="130"/>
    </row>
    <row r="586" spans="1:11" s="120" customFormat="1" x14ac:dyDescent="0.25">
      <c r="A586" s="129"/>
      <c r="B586" s="129"/>
      <c r="C586" s="129"/>
      <c r="D586" s="129"/>
      <c r="E586" s="129"/>
      <c r="F586" s="129"/>
      <c r="G586" s="129"/>
      <c r="H586" s="129"/>
      <c r="I586" s="129"/>
      <c r="J586" s="129"/>
      <c r="K586" s="130"/>
    </row>
    <row r="587" spans="1:11" s="120" customFormat="1" x14ac:dyDescent="0.25">
      <c r="A587" s="129"/>
      <c r="B587" s="129"/>
      <c r="C587" s="129"/>
      <c r="D587" s="129"/>
      <c r="E587" s="129"/>
      <c r="F587" s="129"/>
      <c r="G587" s="129"/>
      <c r="H587" s="129"/>
      <c r="I587" s="129"/>
      <c r="J587" s="129"/>
      <c r="K587" s="130"/>
    </row>
    <row r="588" spans="1:11" s="120" customFormat="1" x14ac:dyDescent="0.25">
      <c r="A588" s="129"/>
      <c r="B588" s="129"/>
      <c r="C588" s="129"/>
      <c r="D588" s="129"/>
      <c r="E588" s="129"/>
      <c r="F588" s="129"/>
      <c r="G588" s="129"/>
      <c r="H588" s="129"/>
      <c r="I588" s="129"/>
      <c r="J588" s="129"/>
      <c r="K588" s="130"/>
    </row>
    <row r="589" spans="1:11" s="120" customFormat="1" x14ac:dyDescent="0.25">
      <c r="A589" s="129"/>
      <c r="B589" s="129"/>
      <c r="C589" s="129"/>
      <c r="D589" s="129"/>
      <c r="E589" s="129"/>
      <c r="F589" s="129"/>
      <c r="G589" s="129"/>
      <c r="H589" s="129"/>
      <c r="I589" s="129"/>
      <c r="J589" s="129"/>
      <c r="K589" s="130"/>
    </row>
    <row r="590" spans="1:11" s="120" customFormat="1" x14ac:dyDescent="0.25">
      <c r="A590" s="129"/>
      <c r="B590" s="129"/>
      <c r="C590" s="129"/>
      <c r="D590" s="129"/>
      <c r="E590" s="129"/>
      <c r="F590" s="129"/>
      <c r="G590" s="129"/>
      <c r="H590" s="129"/>
      <c r="I590" s="129"/>
      <c r="J590" s="129"/>
      <c r="K590" s="130"/>
    </row>
    <row r="591" spans="1:11" s="120" customFormat="1" x14ac:dyDescent="0.25">
      <c r="A591" s="129"/>
      <c r="B591" s="129"/>
      <c r="C591" s="129"/>
      <c r="D591" s="129"/>
      <c r="E591" s="129"/>
      <c r="F591" s="129"/>
      <c r="G591" s="129"/>
      <c r="H591" s="129"/>
      <c r="I591" s="129"/>
      <c r="J591" s="129"/>
      <c r="K591" s="130"/>
    </row>
    <row r="592" spans="1:11" s="120" customFormat="1" x14ac:dyDescent="0.25">
      <c r="A592" s="129"/>
      <c r="B592" s="129"/>
      <c r="C592" s="129"/>
      <c r="D592" s="129"/>
      <c r="E592" s="129"/>
      <c r="F592" s="129"/>
      <c r="G592" s="129"/>
      <c r="H592" s="129"/>
      <c r="I592" s="129"/>
      <c r="J592" s="129"/>
      <c r="K592" s="130"/>
    </row>
    <row r="593" spans="1:11" s="120" customFormat="1" x14ac:dyDescent="0.25">
      <c r="A593" s="129"/>
      <c r="B593" s="129"/>
      <c r="C593" s="129"/>
      <c r="D593" s="129"/>
      <c r="E593" s="129"/>
      <c r="F593" s="129"/>
      <c r="G593" s="129"/>
      <c r="H593" s="129"/>
      <c r="I593" s="129"/>
      <c r="J593" s="129"/>
      <c r="K593" s="130"/>
    </row>
    <row r="594" spans="1:11" s="120" customFormat="1" x14ac:dyDescent="0.25">
      <c r="A594" s="129"/>
      <c r="B594" s="129"/>
      <c r="C594" s="129"/>
      <c r="D594" s="129"/>
      <c r="E594" s="129"/>
      <c r="F594" s="129"/>
      <c r="G594" s="129"/>
      <c r="H594" s="129"/>
      <c r="I594" s="129"/>
      <c r="J594" s="129"/>
      <c r="K594" s="130"/>
    </row>
    <row r="595" spans="1:11" s="120" customFormat="1" x14ac:dyDescent="0.25">
      <c r="A595" s="129"/>
      <c r="B595" s="129"/>
      <c r="C595" s="129"/>
      <c r="D595" s="129"/>
      <c r="E595" s="129"/>
      <c r="F595" s="129"/>
      <c r="G595" s="129"/>
      <c r="H595" s="129"/>
      <c r="I595" s="129"/>
      <c r="J595" s="129"/>
      <c r="K595" s="130"/>
    </row>
    <row r="596" spans="1:11" s="120" customFormat="1" x14ac:dyDescent="0.25">
      <c r="A596" s="129"/>
      <c r="B596" s="129"/>
      <c r="C596" s="129"/>
      <c r="D596" s="129"/>
      <c r="E596" s="129"/>
      <c r="F596" s="129"/>
      <c r="G596" s="129"/>
      <c r="H596" s="129"/>
      <c r="I596" s="129"/>
      <c r="J596" s="129"/>
      <c r="K596" s="130"/>
    </row>
    <row r="597" spans="1:11" s="120" customFormat="1" x14ac:dyDescent="0.25">
      <c r="A597" s="129"/>
      <c r="B597" s="129"/>
      <c r="C597" s="129"/>
      <c r="D597" s="129"/>
      <c r="E597" s="129"/>
      <c r="F597" s="129"/>
      <c r="G597" s="129"/>
      <c r="H597" s="129"/>
      <c r="I597" s="129"/>
      <c r="J597" s="129"/>
      <c r="K597" s="130"/>
    </row>
    <row r="598" spans="1:11" s="120" customFormat="1" x14ac:dyDescent="0.25">
      <c r="A598" s="129"/>
      <c r="B598" s="129"/>
      <c r="C598" s="129"/>
      <c r="D598" s="129"/>
      <c r="E598" s="129"/>
      <c r="F598" s="129"/>
      <c r="G598" s="129"/>
      <c r="H598" s="129"/>
      <c r="I598" s="129"/>
      <c r="J598" s="129"/>
      <c r="K598" s="130"/>
    </row>
    <row r="599" spans="1:11" s="120" customFormat="1" x14ac:dyDescent="0.25">
      <c r="A599" s="129"/>
      <c r="B599" s="129"/>
      <c r="C599" s="129"/>
      <c r="D599" s="129"/>
      <c r="E599" s="129"/>
      <c r="F599" s="129"/>
      <c r="G599" s="129"/>
      <c r="H599" s="129"/>
      <c r="I599" s="129"/>
      <c r="J599" s="129"/>
      <c r="K599" s="130"/>
    </row>
    <row r="600" spans="1:11" s="120" customFormat="1" x14ac:dyDescent="0.25">
      <c r="A600" s="129"/>
      <c r="B600" s="129"/>
      <c r="C600" s="129"/>
      <c r="D600" s="129"/>
      <c r="E600" s="129"/>
      <c r="F600" s="129"/>
      <c r="G600" s="129"/>
      <c r="H600" s="129"/>
      <c r="I600" s="129"/>
      <c r="J600" s="129"/>
      <c r="K600" s="130"/>
    </row>
    <row r="601" spans="1:11" s="120" customFormat="1" x14ac:dyDescent="0.25">
      <c r="A601" s="129"/>
      <c r="B601" s="129"/>
      <c r="C601" s="129"/>
      <c r="D601" s="129"/>
      <c r="E601" s="129"/>
      <c r="F601" s="129"/>
      <c r="G601" s="129"/>
      <c r="H601" s="129"/>
      <c r="I601" s="129"/>
      <c r="J601" s="129"/>
      <c r="K601" s="130"/>
    </row>
    <row r="602" spans="1:11" s="120" customFormat="1" x14ac:dyDescent="0.25">
      <c r="A602" s="129"/>
      <c r="B602" s="129"/>
      <c r="C602" s="129"/>
      <c r="D602" s="129"/>
      <c r="E602" s="129"/>
      <c r="F602" s="129"/>
      <c r="G602" s="129"/>
      <c r="H602" s="129"/>
      <c r="I602" s="129"/>
      <c r="J602" s="129"/>
      <c r="K602" s="130"/>
    </row>
    <row r="603" spans="1:11" s="120" customFormat="1" x14ac:dyDescent="0.25">
      <c r="A603" s="129"/>
      <c r="B603" s="129"/>
      <c r="C603" s="129"/>
      <c r="D603" s="129"/>
      <c r="E603" s="129"/>
      <c r="F603" s="129"/>
      <c r="G603" s="129"/>
      <c r="H603" s="129"/>
      <c r="I603" s="129"/>
      <c r="J603" s="129"/>
      <c r="K603" s="130"/>
    </row>
    <row r="604" spans="1:11" s="120" customFormat="1" x14ac:dyDescent="0.25">
      <c r="A604" s="129"/>
      <c r="B604" s="129"/>
      <c r="C604" s="129"/>
      <c r="D604" s="129"/>
      <c r="E604" s="129"/>
      <c r="F604" s="129"/>
      <c r="G604" s="129"/>
      <c r="H604" s="129"/>
      <c r="I604" s="129"/>
      <c r="J604" s="129"/>
      <c r="K604" s="130"/>
    </row>
    <row r="605" spans="1:11" s="120" customFormat="1" x14ac:dyDescent="0.25">
      <c r="A605" s="129"/>
      <c r="B605" s="129"/>
      <c r="C605" s="129"/>
      <c r="D605" s="129"/>
      <c r="E605" s="129"/>
      <c r="F605" s="129"/>
      <c r="G605" s="129"/>
      <c r="H605" s="129"/>
      <c r="I605" s="129"/>
      <c r="J605" s="129"/>
      <c r="K605" s="130"/>
    </row>
    <row r="606" spans="1:11" s="120" customFormat="1" x14ac:dyDescent="0.25">
      <c r="A606" s="129"/>
      <c r="B606" s="129"/>
      <c r="C606" s="129"/>
      <c r="D606" s="129"/>
      <c r="E606" s="129"/>
      <c r="F606" s="129"/>
      <c r="G606" s="129"/>
      <c r="H606" s="129"/>
      <c r="I606" s="129"/>
      <c r="J606" s="129"/>
      <c r="K606" s="130"/>
    </row>
    <row r="607" spans="1:11" s="120" customFormat="1" x14ac:dyDescent="0.25">
      <c r="A607" s="129"/>
      <c r="B607" s="129"/>
      <c r="C607" s="129"/>
      <c r="D607" s="129"/>
      <c r="E607" s="129"/>
      <c r="F607" s="129"/>
      <c r="G607" s="129"/>
      <c r="H607" s="129"/>
      <c r="I607" s="129"/>
      <c r="J607" s="129"/>
      <c r="K607" s="130"/>
    </row>
    <row r="608" spans="1:11" s="120" customFormat="1" x14ac:dyDescent="0.25">
      <c r="A608" s="129"/>
      <c r="B608" s="129"/>
      <c r="C608" s="129"/>
      <c r="D608" s="129"/>
      <c r="E608" s="129"/>
      <c r="F608" s="129"/>
      <c r="G608" s="129"/>
      <c r="H608" s="129"/>
      <c r="I608" s="129"/>
      <c r="J608" s="129"/>
      <c r="K608" s="130"/>
    </row>
    <row r="609" spans="1:11" s="120" customFormat="1" x14ac:dyDescent="0.25">
      <c r="A609" s="129"/>
      <c r="B609" s="129"/>
      <c r="C609" s="129"/>
      <c r="D609" s="129"/>
      <c r="E609" s="129"/>
      <c r="F609" s="129"/>
      <c r="G609" s="129"/>
      <c r="H609" s="129"/>
      <c r="I609" s="129"/>
      <c r="J609" s="129"/>
      <c r="K609" s="130"/>
    </row>
    <row r="610" spans="1:11" s="120" customFormat="1" x14ac:dyDescent="0.25">
      <c r="A610" s="129"/>
      <c r="B610" s="129"/>
      <c r="C610" s="129"/>
      <c r="D610" s="129"/>
      <c r="E610" s="129"/>
      <c r="F610" s="129"/>
      <c r="G610" s="129"/>
      <c r="H610" s="129"/>
      <c r="I610" s="129"/>
      <c r="J610" s="129"/>
      <c r="K610" s="130"/>
    </row>
    <row r="611" spans="1:11" s="120" customFormat="1" x14ac:dyDescent="0.25">
      <c r="A611" s="129"/>
      <c r="B611" s="129"/>
      <c r="C611" s="129"/>
      <c r="D611" s="129"/>
      <c r="E611" s="129"/>
      <c r="F611" s="129"/>
      <c r="G611" s="129"/>
      <c r="H611" s="129"/>
      <c r="I611" s="129"/>
      <c r="J611" s="129"/>
      <c r="K611" s="130"/>
    </row>
    <row r="612" spans="1:11" s="120" customFormat="1" x14ac:dyDescent="0.25">
      <c r="A612" s="129"/>
      <c r="B612" s="129"/>
      <c r="C612" s="129"/>
      <c r="D612" s="129"/>
      <c r="E612" s="129"/>
      <c r="F612" s="129"/>
      <c r="G612" s="129"/>
      <c r="H612" s="129"/>
      <c r="I612" s="129"/>
      <c r="J612" s="129"/>
      <c r="K612" s="130"/>
    </row>
    <row r="613" spans="1:11" s="120" customFormat="1" x14ac:dyDescent="0.25">
      <c r="A613" s="129"/>
      <c r="B613" s="129"/>
      <c r="C613" s="129"/>
      <c r="D613" s="129"/>
      <c r="E613" s="129"/>
      <c r="F613" s="129"/>
      <c r="G613" s="129"/>
      <c r="H613" s="129"/>
      <c r="I613" s="129"/>
      <c r="J613" s="129"/>
      <c r="K613" s="130"/>
    </row>
    <row r="614" spans="1:11" s="120" customFormat="1" x14ac:dyDescent="0.25">
      <c r="A614" s="129"/>
      <c r="B614" s="129"/>
      <c r="C614" s="129"/>
      <c r="D614" s="129"/>
      <c r="E614" s="129"/>
      <c r="F614" s="129"/>
      <c r="G614" s="129"/>
      <c r="H614" s="129"/>
      <c r="I614" s="129"/>
      <c r="J614" s="129"/>
      <c r="K614" s="130"/>
    </row>
    <row r="615" spans="1:11" s="120" customFormat="1" x14ac:dyDescent="0.25">
      <c r="A615" s="129"/>
      <c r="B615" s="129"/>
      <c r="C615" s="129"/>
      <c r="D615" s="129"/>
      <c r="E615" s="129"/>
      <c r="F615" s="129"/>
      <c r="G615" s="129"/>
      <c r="H615" s="129"/>
      <c r="I615" s="129"/>
      <c r="J615" s="129"/>
      <c r="K615" s="130"/>
    </row>
    <row r="616" spans="1:11" s="120" customFormat="1" x14ac:dyDescent="0.25">
      <c r="A616" s="129"/>
      <c r="B616" s="129"/>
      <c r="C616" s="129"/>
      <c r="D616" s="129"/>
      <c r="E616" s="129"/>
      <c r="F616" s="129"/>
      <c r="G616" s="129"/>
      <c r="H616" s="129"/>
      <c r="I616" s="129"/>
      <c r="J616" s="129"/>
      <c r="K616" s="130"/>
    </row>
    <row r="617" spans="1:11" s="120" customFormat="1" x14ac:dyDescent="0.25">
      <c r="A617" s="129"/>
      <c r="B617" s="129"/>
      <c r="C617" s="129"/>
      <c r="D617" s="129"/>
      <c r="E617" s="129"/>
      <c r="F617" s="129"/>
      <c r="G617" s="129"/>
      <c r="H617" s="129"/>
      <c r="I617" s="129"/>
      <c r="J617" s="129"/>
      <c r="K617" s="130"/>
    </row>
    <row r="618" spans="1:11" s="120" customFormat="1" x14ac:dyDescent="0.25">
      <c r="A618" s="129"/>
      <c r="B618" s="129"/>
      <c r="C618" s="129"/>
      <c r="D618" s="129"/>
      <c r="E618" s="129"/>
      <c r="F618" s="129"/>
      <c r="G618" s="129"/>
      <c r="H618" s="129"/>
      <c r="I618" s="129"/>
      <c r="J618" s="129"/>
      <c r="K618" s="130"/>
    </row>
    <row r="619" spans="1:11" s="120" customFormat="1" x14ac:dyDescent="0.25">
      <c r="A619" s="129"/>
      <c r="B619" s="129"/>
      <c r="C619" s="129"/>
      <c r="D619" s="129"/>
      <c r="E619" s="129"/>
      <c r="F619" s="129"/>
      <c r="G619" s="129"/>
      <c r="H619" s="129"/>
      <c r="I619" s="129"/>
      <c r="J619" s="129"/>
      <c r="K619" s="130"/>
    </row>
    <row r="620" spans="1:11" s="120" customFormat="1" x14ac:dyDescent="0.25">
      <c r="A620" s="129"/>
      <c r="B620" s="129"/>
      <c r="C620" s="129"/>
      <c r="D620" s="129"/>
      <c r="E620" s="129"/>
      <c r="F620" s="129"/>
      <c r="G620" s="129"/>
      <c r="H620" s="129"/>
      <c r="I620" s="129"/>
      <c r="J620" s="129"/>
      <c r="K620" s="130"/>
    </row>
    <row r="621" spans="1:11" s="120" customFormat="1" x14ac:dyDescent="0.25">
      <c r="A621" s="129"/>
      <c r="B621" s="129"/>
      <c r="C621" s="129"/>
      <c r="D621" s="129"/>
      <c r="E621" s="129"/>
      <c r="F621" s="129"/>
      <c r="G621" s="129"/>
      <c r="H621" s="129"/>
      <c r="I621" s="129"/>
      <c r="J621" s="129"/>
      <c r="K621" s="130"/>
    </row>
    <row r="622" spans="1:11" s="120" customFormat="1" x14ac:dyDescent="0.25">
      <c r="A622" s="129"/>
      <c r="B622" s="129"/>
      <c r="C622" s="129"/>
      <c r="D622" s="129"/>
      <c r="E622" s="129"/>
      <c r="F622" s="129"/>
      <c r="G622" s="129"/>
      <c r="H622" s="129"/>
      <c r="I622" s="129"/>
      <c r="J622" s="129"/>
      <c r="K622" s="130"/>
    </row>
    <row r="623" spans="1:11" s="120" customFormat="1" x14ac:dyDescent="0.25">
      <c r="A623" s="129"/>
      <c r="B623" s="129"/>
      <c r="C623" s="129"/>
      <c r="D623" s="129"/>
      <c r="E623" s="129"/>
      <c r="F623" s="129"/>
      <c r="G623" s="129"/>
      <c r="H623" s="129"/>
      <c r="I623" s="129"/>
      <c r="J623" s="129"/>
      <c r="K623" s="130"/>
    </row>
    <row r="624" spans="1:11" s="120" customFormat="1" x14ac:dyDescent="0.25">
      <c r="A624" s="129"/>
      <c r="B624" s="129"/>
      <c r="C624" s="129"/>
      <c r="D624" s="129"/>
      <c r="E624" s="129"/>
      <c r="F624" s="129"/>
      <c r="G624" s="129"/>
      <c r="H624" s="129"/>
      <c r="I624" s="129"/>
      <c r="J624" s="129"/>
      <c r="K624" s="130"/>
    </row>
    <row r="625" spans="1:11" s="120" customFormat="1" x14ac:dyDescent="0.25">
      <c r="A625" s="129"/>
      <c r="B625" s="129"/>
      <c r="C625" s="129"/>
      <c r="D625" s="129"/>
      <c r="E625" s="129"/>
      <c r="F625" s="129"/>
      <c r="G625" s="129"/>
      <c r="H625" s="129"/>
      <c r="I625" s="129"/>
      <c r="J625" s="129"/>
      <c r="K625" s="130"/>
    </row>
    <row r="626" spans="1:11" s="120" customFormat="1" x14ac:dyDescent="0.25">
      <c r="A626" s="129"/>
      <c r="B626" s="129"/>
      <c r="C626" s="129"/>
      <c r="D626" s="129"/>
      <c r="E626" s="129"/>
      <c r="F626" s="129"/>
      <c r="G626" s="129"/>
      <c r="H626" s="129"/>
      <c r="I626" s="129"/>
      <c r="J626" s="129"/>
      <c r="K626" s="130"/>
    </row>
    <row r="627" spans="1:11" s="120" customFormat="1" x14ac:dyDescent="0.25">
      <c r="A627" s="129"/>
      <c r="B627" s="129"/>
      <c r="C627" s="129"/>
      <c r="D627" s="129"/>
      <c r="E627" s="129"/>
      <c r="F627" s="129"/>
      <c r="G627" s="129"/>
      <c r="H627" s="129"/>
      <c r="I627" s="129"/>
      <c r="J627" s="129"/>
      <c r="K627" s="130"/>
    </row>
    <row r="628" spans="1:11" s="120" customFormat="1" x14ac:dyDescent="0.25">
      <c r="A628" s="129"/>
      <c r="B628" s="129"/>
      <c r="C628" s="129"/>
      <c r="D628" s="129"/>
      <c r="E628" s="129"/>
      <c r="F628" s="129"/>
      <c r="G628" s="129"/>
      <c r="H628" s="129"/>
      <c r="I628" s="129"/>
      <c r="J628" s="129"/>
      <c r="K628" s="130"/>
    </row>
    <row r="629" spans="1:11" s="120" customFormat="1" x14ac:dyDescent="0.25">
      <c r="A629" s="129"/>
      <c r="B629" s="129"/>
      <c r="C629" s="129"/>
      <c r="D629" s="129"/>
      <c r="E629" s="129"/>
      <c r="F629" s="129"/>
      <c r="G629" s="129"/>
      <c r="H629" s="129"/>
      <c r="I629" s="129"/>
      <c r="J629" s="129"/>
      <c r="K629" s="130"/>
    </row>
    <row r="630" spans="1:11" s="120" customFormat="1" x14ac:dyDescent="0.25">
      <c r="A630" s="129"/>
      <c r="B630" s="129"/>
      <c r="C630" s="129"/>
      <c r="D630" s="129"/>
      <c r="E630" s="129"/>
      <c r="F630" s="129"/>
      <c r="G630" s="129"/>
      <c r="H630" s="129"/>
      <c r="I630" s="129"/>
      <c r="J630" s="129"/>
      <c r="K630" s="130"/>
    </row>
    <row r="631" spans="1:11" s="120" customFormat="1" x14ac:dyDescent="0.25">
      <c r="A631" s="129"/>
      <c r="B631" s="129"/>
      <c r="C631" s="129"/>
      <c r="D631" s="129"/>
      <c r="E631" s="129"/>
      <c r="F631" s="129"/>
      <c r="G631" s="129"/>
      <c r="H631" s="129"/>
      <c r="I631" s="129"/>
      <c r="J631" s="129"/>
      <c r="K631" s="130"/>
    </row>
    <row r="632" spans="1:11" s="120" customFormat="1" x14ac:dyDescent="0.25">
      <c r="A632" s="129"/>
      <c r="B632" s="129"/>
      <c r="C632" s="129"/>
      <c r="D632" s="129"/>
      <c r="E632" s="129"/>
      <c r="F632" s="129"/>
      <c r="G632" s="129"/>
      <c r="H632" s="129"/>
      <c r="I632" s="129"/>
      <c r="J632" s="129"/>
      <c r="K632" s="130"/>
    </row>
    <row r="633" spans="1:11" s="120" customFormat="1" x14ac:dyDescent="0.25">
      <c r="A633" s="129"/>
      <c r="B633" s="129"/>
      <c r="C633" s="129"/>
      <c r="D633" s="129"/>
      <c r="E633" s="129"/>
      <c r="F633" s="129"/>
      <c r="G633" s="129"/>
      <c r="H633" s="129"/>
      <c r="I633" s="129"/>
      <c r="J633" s="129"/>
      <c r="K633" s="130"/>
    </row>
    <row r="634" spans="1:11" s="120" customFormat="1" x14ac:dyDescent="0.25">
      <c r="A634" s="129"/>
      <c r="B634" s="129"/>
      <c r="C634" s="129"/>
      <c r="D634" s="129"/>
      <c r="E634" s="129"/>
      <c r="F634" s="129"/>
      <c r="G634" s="129"/>
      <c r="H634" s="129"/>
      <c r="I634" s="129"/>
      <c r="J634" s="129"/>
      <c r="K634" s="130"/>
    </row>
    <row r="635" spans="1:11" s="120" customFormat="1" x14ac:dyDescent="0.25">
      <c r="A635" s="129"/>
      <c r="B635" s="129"/>
      <c r="C635" s="129"/>
      <c r="D635" s="129"/>
      <c r="E635" s="129"/>
      <c r="F635" s="129"/>
      <c r="G635" s="129"/>
      <c r="H635" s="129"/>
      <c r="I635" s="129"/>
      <c r="J635" s="129"/>
      <c r="K635" s="130"/>
    </row>
    <row r="636" spans="1:11" s="120" customFormat="1" x14ac:dyDescent="0.25">
      <c r="A636" s="129"/>
      <c r="B636" s="129"/>
      <c r="C636" s="129"/>
      <c r="D636" s="129"/>
      <c r="E636" s="129"/>
      <c r="F636" s="129"/>
      <c r="G636" s="129"/>
      <c r="H636" s="129"/>
      <c r="I636" s="129"/>
      <c r="J636" s="129"/>
      <c r="K636" s="130"/>
    </row>
    <row r="637" spans="1:11" s="120" customFormat="1" x14ac:dyDescent="0.25">
      <c r="A637" s="129"/>
      <c r="B637" s="129"/>
      <c r="C637" s="129"/>
      <c r="D637" s="129"/>
      <c r="E637" s="129"/>
      <c r="F637" s="129"/>
      <c r="G637" s="129"/>
      <c r="H637" s="129"/>
      <c r="I637" s="129"/>
      <c r="J637" s="129"/>
      <c r="K637" s="130"/>
    </row>
    <row r="638" spans="1:11" s="120" customFormat="1" x14ac:dyDescent="0.25">
      <c r="A638" s="129"/>
      <c r="B638" s="129"/>
      <c r="C638" s="129"/>
      <c r="D638" s="129"/>
      <c r="E638" s="129"/>
      <c r="F638" s="129"/>
      <c r="G638" s="129"/>
      <c r="H638" s="129"/>
      <c r="I638" s="129"/>
      <c r="J638" s="129"/>
      <c r="K638" s="130"/>
    </row>
    <row r="639" spans="1:11" s="120" customFormat="1" x14ac:dyDescent="0.25">
      <c r="A639" s="129"/>
      <c r="B639" s="129"/>
      <c r="C639" s="129"/>
      <c r="D639" s="129"/>
      <c r="E639" s="129"/>
      <c r="F639" s="129"/>
      <c r="G639" s="129"/>
      <c r="H639" s="129"/>
      <c r="I639" s="129"/>
      <c r="J639" s="129"/>
      <c r="K639" s="130"/>
    </row>
    <row r="640" spans="1:11" s="120" customFormat="1" x14ac:dyDescent="0.25">
      <c r="A640" s="129"/>
      <c r="B640" s="129"/>
      <c r="C640" s="129"/>
      <c r="D640" s="129"/>
      <c r="E640" s="129"/>
      <c r="F640" s="129"/>
      <c r="G640" s="129"/>
      <c r="H640" s="129"/>
      <c r="I640" s="129"/>
      <c r="J640" s="129"/>
      <c r="K640" s="130"/>
    </row>
    <row r="641" spans="1:11" s="120" customFormat="1" x14ac:dyDescent="0.25">
      <c r="A641" s="129"/>
      <c r="B641" s="129"/>
      <c r="C641" s="129"/>
      <c r="D641" s="129"/>
      <c r="E641" s="129"/>
      <c r="F641" s="129"/>
      <c r="G641" s="129"/>
      <c r="H641" s="129"/>
      <c r="I641" s="129"/>
      <c r="J641" s="129"/>
      <c r="K641" s="130"/>
    </row>
    <row r="642" spans="1:11" s="120" customFormat="1" x14ac:dyDescent="0.25">
      <c r="A642" s="129"/>
      <c r="B642" s="129"/>
      <c r="C642" s="129"/>
      <c r="D642" s="129"/>
      <c r="E642" s="129"/>
      <c r="F642" s="129"/>
      <c r="G642" s="129"/>
      <c r="H642" s="129"/>
      <c r="I642" s="129"/>
      <c r="J642" s="129"/>
      <c r="K642" s="130"/>
    </row>
    <row r="643" spans="1:11" s="120" customFormat="1" x14ac:dyDescent="0.25">
      <c r="A643" s="129"/>
      <c r="B643" s="129"/>
      <c r="C643" s="129"/>
      <c r="D643" s="129"/>
      <c r="E643" s="129"/>
      <c r="F643" s="129"/>
      <c r="G643" s="129"/>
      <c r="H643" s="129"/>
      <c r="I643" s="129"/>
      <c r="J643" s="129"/>
      <c r="K643" s="130"/>
    </row>
    <row r="644" spans="1:11" s="120" customFormat="1" x14ac:dyDescent="0.25">
      <c r="A644" s="129"/>
      <c r="B644" s="129"/>
      <c r="C644" s="129"/>
      <c r="D644" s="129"/>
      <c r="E644" s="129"/>
      <c r="F644" s="129"/>
      <c r="G644" s="129"/>
      <c r="H644" s="129"/>
      <c r="I644" s="129"/>
      <c r="J644" s="129"/>
      <c r="K644" s="130"/>
    </row>
    <row r="645" spans="1:11" s="120" customFormat="1" x14ac:dyDescent="0.25">
      <c r="A645" s="129"/>
      <c r="B645" s="129"/>
      <c r="C645" s="129"/>
      <c r="D645" s="129"/>
      <c r="E645" s="129"/>
      <c r="F645" s="129"/>
      <c r="G645" s="129"/>
      <c r="H645" s="129"/>
      <c r="I645" s="129"/>
      <c r="J645" s="129"/>
      <c r="K645" s="130"/>
    </row>
    <row r="646" spans="1:11" s="120" customFormat="1" x14ac:dyDescent="0.25">
      <c r="A646" s="129"/>
      <c r="B646" s="129"/>
      <c r="C646" s="129"/>
      <c r="D646" s="129"/>
      <c r="E646" s="129"/>
      <c r="F646" s="129"/>
      <c r="G646" s="129"/>
      <c r="H646" s="129"/>
      <c r="I646" s="129"/>
      <c r="J646" s="129"/>
      <c r="K646" s="130"/>
    </row>
    <row r="647" spans="1:11" s="120" customFormat="1" x14ac:dyDescent="0.25">
      <c r="A647" s="129"/>
      <c r="B647" s="129"/>
      <c r="C647" s="129"/>
      <c r="D647" s="129"/>
      <c r="E647" s="129"/>
      <c r="F647" s="129"/>
      <c r="G647" s="129"/>
      <c r="H647" s="129"/>
      <c r="I647" s="129"/>
      <c r="J647" s="129"/>
      <c r="K647" s="130"/>
    </row>
    <row r="648" spans="1:11" s="120" customFormat="1" x14ac:dyDescent="0.25">
      <c r="A648" s="129"/>
      <c r="B648" s="129"/>
      <c r="C648" s="129"/>
      <c r="D648" s="129"/>
      <c r="E648" s="129"/>
      <c r="F648" s="129"/>
      <c r="G648" s="129"/>
      <c r="H648" s="129"/>
      <c r="I648" s="129"/>
      <c r="J648" s="129"/>
      <c r="K648" s="130"/>
    </row>
    <row r="649" spans="1:11" s="120" customFormat="1" x14ac:dyDescent="0.25">
      <c r="A649" s="129"/>
      <c r="B649" s="129"/>
      <c r="C649" s="129"/>
      <c r="D649" s="129"/>
      <c r="E649" s="129"/>
      <c r="F649" s="129"/>
      <c r="G649" s="129"/>
      <c r="H649" s="129"/>
      <c r="I649" s="129"/>
      <c r="J649" s="129"/>
      <c r="K649" s="130"/>
    </row>
    <row r="650" spans="1:11" s="120" customFormat="1" x14ac:dyDescent="0.25">
      <c r="A650" s="129"/>
      <c r="B650" s="129"/>
      <c r="C650" s="129"/>
      <c r="D650" s="129"/>
      <c r="E650" s="129"/>
      <c r="F650" s="129"/>
      <c r="G650" s="129"/>
      <c r="H650" s="129"/>
      <c r="I650" s="129"/>
      <c r="J650" s="129"/>
      <c r="K650" s="130"/>
    </row>
    <row r="651" spans="1:11" s="120" customFormat="1" x14ac:dyDescent="0.25">
      <c r="A651" s="129"/>
      <c r="B651" s="129"/>
      <c r="C651" s="129"/>
      <c r="D651" s="129"/>
      <c r="E651" s="129"/>
      <c r="F651" s="129"/>
      <c r="G651" s="129"/>
      <c r="H651" s="129"/>
      <c r="I651" s="129"/>
      <c r="J651" s="129"/>
      <c r="K651" s="130"/>
    </row>
    <row r="652" spans="1:11" s="120" customFormat="1" x14ac:dyDescent="0.25">
      <c r="A652" s="129"/>
      <c r="B652" s="129"/>
      <c r="C652" s="129"/>
      <c r="D652" s="129"/>
      <c r="E652" s="129"/>
      <c r="F652" s="129"/>
      <c r="G652" s="129"/>
      <c r="H652" s="129"/>
      <c r="I652" s="129"/>
      <c r="J652" s="129"/>
      <c r="K652" s="130"/>
    </row>
    <row r="653" spans="1:11" s="120" customFormat="1" x14ac:dyDescent="0.25">
      <c r="A653" s="129"/>
      <c r="B653" s="129"/>
      <c r="C653" s="129"/>
      <c r="D653" s="129"/>
      <c r="E653" s="129"/>
      <c r="F653" s="129"/>
      <c r="G653" s="129"/>
      <c r="H653" s="129"/>
      <c r="I653" s="129"/>
      <c r="J653" s="129"/>
      <c r="K653" s="130"/>
    </row>
    <row r="654" spans="1:11" s="120" customFormat="1" x14ac:dyDescent="0.25">
      <c r="A654" s="129"/>
      <c r="B654" s="129"/>
      <c r="C654" s="129"/>
      <c r="D654" s="129"/>
      <c r="E654" s="129"/>
      <c r="F654" s="129"/>
      <c r="G654" s="129"/>
      <c r="H654" s="129"/>
      <c r="I654" s="129"/>
      <c r="J654" s="129"/>
      <c r="K654" s="130"/>
    </row>
    <row r="655" spans="1:11" s="120" customFormat="1" x14ac:dyDescent="0.25">
      <c r="A655" s="129"/>
      <c r="B655" s="129"/>
      <c r="C655" s="129"/>
      <c r="D655" s="129"/>
      <c r="E655" s="129"/>
      <c r="F655" s="129"/>
      <c r="G655" s="129"/>
      <c r="H655" s="129"/>
      <c r="I655" s="129"/>
      <c r="J655" s="129"/>
      <c r="K655" s="130"/>
    </row>
    <row r="656" spans="1:11" s="120" customFormat="1" x14ac:dyDescent="0.25">
      <c r="A656" s="129"/>
      <c r="B656" s="129"/>
      <c r="C656" s="129"/>
      <c r="D656" s="129"/>
      <c r="E656" s="129"/>
      <c r="F656" s="129"/>
      <c r="G656" s="129"/>
      <c r="H656" s="129"/>
      <c r="I656" s="129"/>
      <c r="J656" s="129"/>
      <c r="K656" s="130"/>
    </row>
    <row r="657" spans="1:11" s="120" customFormat="1" x14ac:dyDescent="0.25">
      <c r="A657" s="129"/>
      <c r="B657" s="129"/>
      <c r="C657" s="129"/>
      <c r="D657" s="129"/>
      <c r="E657" s="129"/>
      <c r="F657" s="129"/>
      <c r="G657" s="129"/>
      <c r="H657" s="129"/>
      <c r="I657" s="129"/>
      <c r="J657" s="129"/>
      <c r="K657" s="130"/>
    </row>
    <row r="658" spans="1:11" s="120" customFormat="1" x14ac:dyDescent="0.25">
      <c r="A658" s="129"/>
      <c r="B658" s="129"/>
      <c r="C658" s="129"/>
      <c r="D658" s="129"/>
      <c r="E658" s="129"/>
      <c r="F658" s="129"/>
      <c r="G658" s="129"/>
      <c r="H658" s="129"/>
      <c r="I658" s="129"/>
      <c r="J658" s="129"/>
      <c r="K658" s="130"/>
    </row>
    <row r="659" spans="1:11" s="120" customFormat="1" x14ac:dyDescent="0.25">
      <c r="A659" s="129"/>
      <c r="B659" s="129"/>
      <c r="C659" s="129"/>
      <c r="D659" s="129"/>
      <c r="E659" s="129"/>
      <c r="F659" s="129"/>
      <c r="G659" s="129"/>
      <c r="H659" s="129"/>
      <c r="I659" s="129"/>
      <c r="J659" s="129"/>
      <c r="K659" s="130"/>
    </row>
    <row r="660" spans="1:11" s="120" customFormat="1" x14ac:dyDescent="0.25">
      <c r="A660" s="129"/>
      <c r="B660" s="129"/>
      <c r="C660" s="129"/>
      <c r="D660" s="129"/>
      <c r="E660" s="129"/>
      <c r="F660" s="129"/>
      <c r="G660" s="129"/>
      <c r="H660" s="129"/>
      <c r="I660" s="129"/>
      <c r="J660" s="129"/>
      <c r="K660" s="130"/>
    </row>
    <row r="661" spans="1:11" s="120" customFormat="1" x14ac:dyDescent="0.25">
      <c r="A661" s="129"/>
      <c r="B661" s="129"/>
      <c r="C661" s="129"/>
      <c r="D661" s="129"/>
      <c r="E661" s="129"/>
      <c r="F661" s="129"/>
      <c r="G661" s="129"/>
      <c r="H661" s="129"/>
      <c r="I661" s="129"/>
      <c r="J661" s="129"/>
      <c r="K661" s="130"/>
    </row>
    <row r="662" spans="1:11" s="120" customFormat="1" x14ac:dyDescent="0.25">
      <c r="A662" s="129"/>
      <c r="B662" s="129"/>
      <c r="C662" s="129"/>
      <c r="D662" s="129"/>
      <c r="E662" s="129"/>
      <c r="F662" s="129"/>
      <c r="G662" s="129"/>
      <c r="H662" s="129"/>
      <c r="I662" s="129"/>
      <c r="J662" s="129"/>
      <c r="K662" s="130"/>
    </row>
    <row r="663" spans="1:11" s="120" customFormat="1" x14ac:dyDescent="0.25">
      <c r="A663" s="129"/>
      <c r="B663" s="129"/>
      <c r="C663" s="129"/>
      <c r="D663" s="129"/>
      <c r="E663" s="129"/>
      <c r="F663" s="129"/>
      <c r="G663" s="129"/>
      <c r="H663" s="129"/>
      <c r="I663" s="129"/>
      <c r="J663" s="129"/>
      <c r="K663" s="130"/>
    </row>
    <row r="664" spans="1:11" s="120" customFormat="1" x14ac:dyDescent="0.25">
      <c r="A664" s="129"/>
      <c r="B664" s="129"/>
      <c r="C664" s="129"/>
      <c r="D664" s="129"/>
      <c r="E664" s="129"/>
      <c r="F664" s="129"/>
      <c r="G664" s="129"/>
      <c r="H664" s="129"/>
      <c r="I664" s="129"/>
      <c r="J664" s="129"/>
      <c r="K664" s="130"/>
    </row>
    <row r="665" spans="1:11" s="120" customFormat="1" x14ac:dyDescent="0.25">
      <c r="A665" s="129"/>
      <c r="B665" s="129"/>
      <c r="C665" s="129"/>
      <c r="D665" s="129"/>
      <c r="E665" s="129"/>
      <c r="F665" s="129"/>
      <c r="G665" s="129"/>
      <c r="H665" s="129"/>
      <c r="I665" s="129"/>
      <c r="J665" s="129"/>
      <c r="K665" s="130"/>
    </row>
    <row r="666" spans="1:11" s="120" customFormat="1" x14ac:dyDescent="0.25">
      <c r="A666" s="129"/>
      <c r="B666" s="129"/>
      <c r="C666" s="129"/>
      <c r="D666" s="129"/>
      <c r="E666" s="129"/>
      <c r="F666" s="129"/>
      <c r="G666" s="129"/>
      <c r="H666" s="129"/>
      <c r="I666" s="129"/>
      <c r="J666" s="129"/>
      <c r="K666" s="130"/>
    </row>
    <row r="667" spans="1:11" s="120" customFormat="1" x14ac:dyDescent="0.25">
      <c r="A667" s="129"/>
      <c r="B667" s="129"/>
      <c r="C667" s="129"/>
      <c r="D667" s="129"/>
      <c r="E667" s="129"/>
      <c r="F667" s="129"/>
      <c r="G667" s="129"/>
      <c r="H667" s="129"/>
      <c r="I667" s="129"/>
      <c r="J667" s="129"/>
      <c r="K667" s="130"/>
    </row>
    <row r="668" spans="1:11" s="120" customFormat="1" x14ac:dyDescent="0.25">
      <c r="A668" s="129"/>
      <c r="B668" s="129"/>
      <c r="C668" s="129"/>
      <c r="D668" s="129"/>
      <c r="E668" s="129"/>
      <c r="F668" s="129"/>
      <c r="G668" s="129"/>
      <c r="H668" s="129"/>
      <c r="I668" s="129"/>
      <c r="J668" s="129"/>
      <c r="K668" s="130"/>
    </row>
    <row r="669" spans="1:11" s="120" customFormat="1" x14ac:dyDescent="0.25">
      <c r="A669" s="129"/>
      <c r="B669" s="129"/>
      <c r="C669" s="129"/>
      <c r="D669" s="129"/>
      <c r="E669" s="129"/>
      <c r="F669" s="129"/>
      <c r="G669" s="129"/>
      <c r="H669" s="129"/>
      <c r="I669" s="129"/>
      <c r="J669" s="129"/>
      <c r="K669" s="130"/>
    </row>
    <row r="670" spans="1:11" s="120" customFormat="1" x14ac:dyDescent="0.25">
      <c r="A670" s="129"/>
      <c r="B670" s="129"/>
      <c r="C670" s="129"/>
      <c r="D670" s="129"/>
      <c r="E670" s="129"/>
      <c r="F670" s="129"/>
      <c r="G670" s="129"/>
      <c r="H670" s="129"/>
      <c r="I670" s="129"/>
      <c r="J670" s="129"/>
      <c r="K670" s="130"/>
    </row>
    <row r="671" spans="1:11" s="120" customFormat="1" x14ac:dyDescent="0.25">
      <c r="A671" s="129"/>
      <c r="B671" s="129"/>
      <c r="C671" s="129"/>
      <c r="D671" s="129"/>
      <c r="E671" s="129"/>
      <c r="F671" s="129"/>
      <c r="G671" s="129"/>
      <c r="H671" s="129"/>
      <c r="I671" s="129"/>
      <c r="J671" s="129"/>
      <c r="K671" s="130"/>
    </row>
    <row r="672" spans="1:11" s="120" customFormat="1" x14ac:dyDescent="0.25">
      <c r="A672" s="129"/>
      <c r="B672" s="129"/>
      <c r="C672" s="129"/>
      <c r="D672" s="129"/>
      <c r="E672" s="129"/>
      <c r="F672" s="129"/>
      <c r="G672" s="129"/>
      <c r="H672" s="129"/>
      <c r="I672" s="129"/>
      <c r="J672" s="129"/>
      <c r="K672" s="130"/>
    </row>
    <row r="673" spans="1:11" s="120" customFormat="1" x14ac:dyDescent="0.25">
      <c r="A673" s="129"/>
      <c r="B673" s="129"/>
      <c r="C673" s="129"/>
      <c r="D673" s="129"/>
      <c r="E673" s="129"/>
      <c r="F673" s="129"/>
      <c r="G673" s="129"/>
      <c r="H673" s="129"/>
      <c r="I673" s="129"/>
      <c r="J673" s="129"/>
      <c r="K673" s="130"/>
    </row>
    <row r="674" spans="1:11" s="120" customFormat="1" x14ac:dyDescent="0.25">
      <c r="A674" s="129"/>
      <c r="B674" s="129"/>
      <c r="C674" s="129"/>
      <c r="D674" s="129"/>
      <c r="E674" s="129"/>
      <c r="F674" s="129"/>
      <c r="G674" s="129"/>
      <c r="H674" s="129"/>
      <c r="I674" s="129"/>
      <c r="J674" s="129"/>
      <c r="K674" s="130"/>
    </row>
    <row r="675" spans="1:11" s="120" customFormat="1" x14ac:dyDescent="0.25">
      <c r="A675" s="129"/>
      <c r="B675" s="129"/>
      <c r="C675" s="129"/>
      <c r="D675" s="129"/>
      <c r="E675" s="129"/>
      <c r="F675" s="129"/>
      <c r="G675" s="129"/>
      <c r="H675" s="129"/>
      <c r="I675" s="129"/>
      <c r="J675" s="129"/>
      <c r="K675" s="130"/>
    </row>
    <row r="676" spans="1:11" s="120" customFormat="1" x14ac:dyDescent="0.25">
      <c r="A676" s="129"/>
      <c r="B676" s="129"/>
      <c r="C676" s="129"/>
      <c r="D676" s="129"/>
      <c r="E676" s="129"/>
      <c r="F676" s="129"/>
      <c r="G676" s="129"/>
      <c r="H676" s="129"/>
      <c r="I676" s="129"/>
      <c r="J676" s="129"/>
      <c r="K676" s="130"/>
    </row>
    <row r="677" spans="1:11" s="120" customFormat="1" x14ac:dyDescent="0.25">
      <c r="A677" s="129"/>
      <c r="B677" s="129"/>
      <c r="C677" s="129"/>
      <c r="D677" s="129"/>
      <c r="E677" s="129"/>
      <c r="F677" s="129"/>
      <c r="G677" s="129"/>
      <c r="H677" s="129"/>
      <c r="I677" s="129"/>
      <c r="J677" s="129"/>
      <c r="K677" s="130"/>
    </row>
    <row r="678" spans="1:11" s="120" customFormat="1" x14ac:dyDescent="0.25">
      <c r="A678" s="129"/>
      <c r="B678" s="129"/>
      <c r="C678" s="129"/>
      <c r="D678" s="129"/>
      <c r="E678" s="129"/>
      <c r="F678" s="129"/>
      <c r="G678" s="129"/>
      <c r="H678" s="129"/>
      <c r="I678" s="129"/>
      <c r="J678" s="129"/>
      <c r="K678" s="130"/>
    </row>
    <row r="679" spans="1:11" s="120" customFormat="1" x14ac:dyDescent="0.25">
      <c r="A679" s="129"/>
      <c r="B679" s="129"/>
      <c r="C679" s="129"/>
      <c r="D679" s="129"/>
      <c r="E679" s="129"/>
      <c r="F679" s="129"/>
      <c r="G679" s="129"/>
      <c r="H679" s="129"/>
      <c r="I679" s="129"/>
      <c r="J679" s="129"/>
      <c r="K679" s="130"/>
    </row>
    <row r="680" spans="1:11" s="120" customFormat="1" x14ac:dyDescent="0.25">
      <c r="A680" s="129"/>
      <c r="B680" s="129"/>
      <c r="C680" s="129"/>
      <c r="D680" s="129"/>
      <c r="E680" s="129"/>
      <c r="F680" s="129"/>
      <c r="G680" s="129"/>
      <c r="H680" s="129"/>
      <c r="I680" s="129"/>
      <c r="J680" s="129"/>
      <c r="K680" s="130"/>
    </row>
    <row r="681" spans="1:11" s="120" customFormat="1" x14ac:dyDescent="0.25">
      <c r="A681" s="129"/>
      <c r="B681" s="129"/>
      <c r="C681" s="129"/>
      <c r="D681" s="129"/>
      <c r="E681" s="129"/>
      <c r="F681" s="129"/>
      <c r="G681" s="129"/>
      <c r="H681" s="129"/>
      <c r="I681" s="129"/>
      <c r="J681" s="129"/>
      <c r="K681" s="130"/>
    </row>
    <row r="682" spans="1:11" s="120" customFormat="1" x14ac:dyDescent="0.25">
      <c r="A682" s="129"/>
      <c r="B682" s="129"/>
      <c r="C682" s="129"/>
      <c r="D682" s="129"/>
      <c r="E682" s="129"/>
      <c r="F682" s="129"/>
      <c r="G682" s="129"/>
      <c r="H682" s="129"/>
      <c r="I682" s="129"/>
      <c r="J682" s="129"/>
      <c r="K682" s="130"/>
    </row>
    <row r="683" spans="1:11" s="120" customFormat="1" x14ac:dyDescent="0.25">
      <c r="A683" s="129"/>
      <c r="B683" s="129"/>
      <c r="C683" s="129"/>
      <c r="D683" s="129"/>
      <c r="E683" s="129"/>
      <c r="F683" s="129"/>
      <c r="G683" s="129"/>
      <c r="H683" s="129"/>
      <c r="I683" s="129"/>
      <c r="J683" s="129"/>
      <c r="K683" s="130"/>
    </row>
    <row r="684" spans="1:11" s="120" customFormat="1" x14ac:dyDescent="0.25">
      <c r="A684" s="129"/>
      <c r="B684" s="129"/>
      <c r="C684" s="129"/>
      <c r="D684" s="129"/>
      <c r="E684" s="129"/>
      <c r="F684" s="129"/>
      <c r="G684" s="129"/>
      <c r="H684" s="129"/>
      <c r="I684" s="129"/>
      <c r="J684" s="129"/>
      <c r="K684" s="130"/>
    </row>
    <row r="685" spans="1:11" s="120" customFormat="1" x14ac:dyDescent="0.25">
      <c r="A685" s="129"/>
      <c r="B685" s="129"/>
      <c r="C685" s="129"/>
      <c r="D685" s="129"/>
      <c r="E685" s="129"/>
      <c r="F685" s="129"/>
      <c r="G685" s="129"/>
      <c r="H685" s="129"/>
      <c r="I685" s="129"/>
      <c r="J685" s="129"/>
      <c r="K685" s="130"/>
    </row>
    <row r="686" spans="1:11" s="120" customFormat="1" x14ac:dyDescent="0.25">
      <c r="A686" s="129"/>
      <c r="B686" s="129"/>
      <c r="C686" s="129"/>
      <c r="D686" s="129"/>
      <c r="E686" s="129"/>
      <c r="F686" s="129"/>
      <c r="G686" s="129"/>
      <c r="H686" s="129"/>
      <c r="I686" s="129"/>
      <c r="J686" s="129"/>
      <c r="K686" s="130"/>
    </row>
    <row r="687" spans="1:11" s="120" customFormat="1" x14ac:dyDescent="0.25">
      <c r="A687" s="129"/>
      <c r="B687" s="129"/>
      <c r="C687" s="129"/>
      <c r="D687" s="129"/>
      <c r="E687" s="129"/>
      <c r="F687" s="129"/>
      <c r="G687" s="129"/>
      <c r="H687" s="129"/>
      <c r="I687" s="129"/>
      <c r="J687" s="129"/>
      <c r="K687" s="130"/>
    </row>
    <row r="688" spans="1:11" s="120" customFormat="1" x14ac:dyDescent="0.25">
      <c r="A688" s="129"/>
      <c r="B688" s="129"/>
      <c r="C688" s="129"/>
      <c r="D688" s="129"/>
      <c r="E688" s="129"/>
      <c r="F688" s="129"/>
      <c r="G688" s="129"/>
      <c r="H688" s="129"/>
      <c r="I688" s="129"/>
      <c r="J688" s="129"/>
      <c r="K688" s="130"/>
    </row>
    <row r="689" spans="1:11" s="120" customFormat="1" x14ac:dyDescent="0.25">
      <c r="A689" s="129"/>
      <c r="B689" s="129"/>
      <c r="C689" s="129"/>
      <c r="D689" s="129"/>
      <c r="E689" s="129"/>
      <c r="F689" s="129"/>
      <c r="G689" s="129"/>
      <c r="H689" s="129"/>
      <c r="I689" s="129"/>
      <c r="J689" s="129"/>
      <c r="K689" s="130"/>
    </row>
    <row r="690" spans="1:11" s="120" customFormat="1" x14ac:dyDescent="0.25">
      <c r="A690" s="129"/>
      <c r="B690" s="129"/>
      <c r="C690" s="129"/>
      <c r="D690" s="129"/>
      <c r="E690" s="129"/>
      <c r="F690" s="129"/>
      <c r="G690" s="129"/>
      <c r="H690" s="129"/>
      <c r="I690" s="129"/>
      <c r="J690" s="129"/>
      <c r="K690" s="130"/>
    </row>
    <row r="691" spans="1:11" s="120" customFormat="1" x14ac:dyDescent="0.25">
      <c r="A691" s="129"/>
      <c r="B691" s="129"/>
      <c r="C691" s="129"/>
      <c r="D691" s="129"/>
      <c r="E691" s="129"/>
      <c r="F691" s="129"/>
      <c r="G691" s="129"/>
      <c r="H691" s="129"/>
      <c r="I691" s="129"/>
      <c r="J691" s="129"/>
      <c r="K691" s="130"/>
    </row>
    <row r="692" spans="1:11" s="120" customFormat="1" x14ac:dyDescent="0.25">
      <c r="A692" s="129"/>
      <c r="B692" s="129"/>
      <c r="C692" s="129"/>
      <c r="D692" s="129"/>
      <c r="E692" s="129"/>
      <c r="F692" s="129"/>
      <c r="G692" s="129"/>
      <c r="H692" s="129"/>
      <c r="I692" s="129"/>
      <c r="J692" s="129"/>
      <c r="K692" s="130"/>
    </row>
    <row r="693" spans="1:11" s="120" customFormat="1" x14ac:dyDescent="0.25">
      <c r="A693" s="129"/>
      <c r="B693" s="129"/>
      <c r="C693" s="129"/>
      <c r="D693" s="129"/>
      <c r="E693" s="129"/>
      <c r="F693" s="129"/>
      <c r="G693" s="129"/>
      <c r="H693" s="129"/>
      <c r="I693" s="129"/>
      <c r="J693" s="129"/>
      <c r="K693" s="130"/>
    </row>
    <row r="694" spans="1:11" s="120" customFormat="1" x14ac:dyDescent="0.25">
      <c r="A694" s="129"/>
      <c r="B694" s="129"/>
      <c r="C694" s="129"/>
      <c r="D694" s="129"/>
      <c r="E694" s="129"/>
      <c r="F694" s="129"/>
      <c r="G694" s="129"/>
      <c r="H694" s="129"/>
      <c r="I694" s="129"/>
      <c r="J694" s="129"/>
      <c r="K694" s="130"/>
    </row>
    <row r="695" spans="1:11" s="120" customFormat="1" x14ac:dyDescent="0.25">
      <c r="A695" s="129"/>
      <c r="B695" s="129"/>
      <c r="C695" s="129"/>
      <c r="D695" s="129"/>
      <c r="E695" s="129"/>
      <c r="F695" s="129"/>
      <c r="G695" s="129"/>
      <c r="H695" s="129"/>
      <c r="I695" s="129"/>
      <c r="J695" s="129"/>
      <c r="K695" s="130"/>
    </row>
    <row r="696" spans="1:11" s="120" customFormat="1" x14ac:dyDescent="0.25">
      <c r="A696" s="129"/>
      <c r="B696" s="129"/>
      <c r="C696" s="129"/>
      <c r="D696" s="129"/>
      <c r="E696" s="129"/>
      <c r="F696" s="129"/>
      <c r="G696" s="129"/>
      <c r="H696" s="129"/>
      <c r="I696" s="129"/>
      <c r="J696" s="129"/>
      <c r="K696" s="130"/>
    </row>
    <row r="697" spans="1:11" s="120" customFormat="1" x14ac:dyDescent="0.25">
      <c r="A697" s="129"/>
      <c r="B697" s="129"/>
      <c r="C697" s="129"/>
      <c r="D697" s="129"/>
      <c r="E697" s="129"/>
      <c r="F697" s="129"/>
      <c r="G697" s="129"/>
      <c r="H697" s="129"/>
      <c r="I697" s="129"/>
      <c r="J697" s="129"/>
      <c r="K697" s="130"/>
    </row>
    <row r="698" spans="1:11" s="120" customFormat="1" x14ac:dyDescent="0.25">
      <c r="A698" s="129"/>
      <c r="B698" s="129"/>
      <c r="C698" s="129"/>
      <c r="D698" s="129"/>
      <c r="E698" s="129"/>
      <c r="F698" s="129"/>
      <c r="G698" s="129"/>
      <c r="H698" s="129"/>
      <c r="I698" s="129"/>
      <c r="J698" s="129"/>
      <c r="K698" s="130"/>
    </row>
    <row r="699" spans="1:11" s="120" customFormat="1" x14ac:dyDescent="0.25">
      <c r="A699" s="129"/>
      <c r="B699" s="129"/>
      <c r="C699" s="129"/>
      <c r="D699" s="129"/>
      <c r="E699" s="129"/>
      <c r="F699" s="129"/>
      <c r="G699" s="129"/>
      <c r="H699" s="129"/>
      <c r="I699" s="129"/>
      <c r="J699" s="129"/>
      <c r="K699" s="130"/>
    </row>
    <row r="700" spans="1:11" s="120" customFormat="1" x14ac:dyDescent="0.25">
      <c r="A700" s="129"/>
      <c r="B700" s="129"/>
      <c r="C700" s="129"/>
      <c r="D700" s="129"/>
      <c r="E700" s="129"/>
      <c r="F700" s="129"/>
      <c r="G700" s="129"/>
      <c r="H700" s="129"/>
      <c r="I700" s="129"/>
      <c r="J700" s="129"/>
      <c r="K700" s="130"/>
    </row>
    <row r="701" spans="1:11" s="120" customFormat="1" x14ac:dyDescent="0.25">
      <c r="A701" s="129"/>
      <c r="B701" s="129"/>
      <c r="C701" s="129"/>
      <c r="D701" s="129"/>
      <c r="E701" s="129"/>
      <c r="F701" s="129"/>
      <c r="G701" s="129"/>
      <c r="H701" s="129"/>
      <c r="I701" s="129"/>
      <c r="J701" s="129"/>
      <c r="K701" s="130"/>
    </row>
    <row r="702" spans="1:11" s="120" customFormat="1" x14ac:dyDescent="0.25">
      <c r="A702" s="129"/>
      <c r="B702" s="129"/>
      <c r="C702" s="129"/>
      <c r="D702" s="129"/>
      <c r="E702" s="129"/>
      <c r="F702" s="129"/>
      <c r="G702" s="129"/>
      <c r="H702" s="129"/>
      <c r="I702" s="129"/>
      <c r="J702" s="129"/>
      <c r="K702" s="130"/>
    </row>
    <row r="703" spans="1:11" s="120" customFormat="1" x14ac:dyDescent="0.25">
      <c r="A703" s="129"/>
      <c r="B703" s="129"/>
      <c r="C703" s="129"/>
      <c r="D703" s="129"/>
      <c r="E703" s="129"/>
      <c r="F703" s="129"/>
      <c r="G703" s="129"/>
      <c r="H703" s="129"/>
      <c r="I703" s="129"/>
      <c r="J703" s="129"/>
      <c r="K703" s="130"/>
    </row>
    <row r="704" spans="1:11" s="120" customFormat="1" x14ac:dyDescent="0.25">
      <c r="A704" s="129"/>
      <c r="B704" s="129"/>
      <c r="C704" s="129"/>
      <c r="D704" s="129"/>
      <c r="E704" s="129"/>
      <c r="F704" s="129"/>
      <c r="G704" s="129"/>
      <c r="H704" s="129"/>
      <c r="I704" s="129"/>
      <c r="J704" s="129"/>
      <c r="K704" s="130"/>
    </row>
    <row r="705" spans="1:11" s="120" customFormat="1" x14ac:dyDescent="0.25">
      <c r="A705" s="129"/>
      <c r="B705" s="129"/>
      <c r="C705" s="129"/>
      <c r="D705" s="129"/>
      <c r="E705" s="129"/>
      <c r="F705" s="129"/>
      <c r="G705" s="129"/>
      <c r="H705" s="129"/>
      <c r="I705" s="129"/>
      <c r="J705" s="129"/>
      <c r="K705" s="130"/>
    </row>
    <row r="706" spans="1:11" s="120" customFormat="1" x14ac:dyDescent="0.25">
      <c r="A706" s="129"/>
      <c r="B706" s="129"/>
      <c r="C706" s="129"/>
      <c r="D706" s="129"/>
      <c r="E706" s="129"/>
      <c r="F706" s="129"/>
      <c r="G706" s="129"/>
      <c r="H706" s="129"/>
      <c r="I706" s="129"/>
      <c r="J706" s="129"/>
      <c r="K706" s="130"/>
    </row>
    <row r="707" spans="1:11" s="120" customFormat="1" x14ac:dyDescent="0.25">
      <c r="A707" s="129"/>
      <c r="B707" s="129"/>
      <c r="C707" s="129"/>
      <c r="D707" s="129"/>
      <c r="E707" s="129"/>
      <c r="F707" s="129"/>
      <c r="G707" s="129"/>
      <c r="H707" s="129"/>
      <c r="I707" s="129"/>
      <c r="J707" s="129"/>
      <c r="K707" s="130"/>
    </row>
    <row r="708" spans="1:11" s="120" customFormat="1" x14ac:dyDescent="0.25">
      <c r="A708" s="129"/>
      <c r="B708" s="129"/>
      <c r="C708" s="129"/>
      <c r="D708" s="129"/>
      <c r="E708" s="129"/>
      <c r="F708" s="129"/>
      <c r="G708" s="129"/>
      <c r="H708" s="129"/>
      <c r="I708" s="129"/>
      <c r="J708" s="129"/>
      <c r="K708" s="130"/>
    </row>
    <row r="709" spans="1:11" s="120" customFormat="1" x14ac:dyDescent="0.25">
      <c r="A709" s="129"/>
      <c r="B709" s="129"/>
      <c r="C709" s="129"/>
      <c r="D709" s="129"/>
      <c r="E709" s="129"/>
      <c r="F709" s="129"/>
      <c r="G709" s="129"/>
      <c r="H709" s="129"/>
      <c r="I709" s="129"/>
      <c r="J709" s="129"/>
      <c r="K709" s="130"/>
    </row>
    <row r="710" spans="1:11" s="120" customFormat="1" x14ac:dyDescent="0.25">
      <c r="A710" s="129"/>
      <c r="B710" s="129"/>
      <c r="C710" s="129"/>
      <c r="D710" s="129"/>
      <c r="E710" s="129"/>
      <c r="F710" s="129"/>
      <c r="G710" s="129"/>
      <c r="H710" s="129"/>
      <c r="I710" s="129"/>
      <c r="J710" s="129"/>
      <c r="K710" s="130"/>
    </row>
    <row r="711" spans="1:11" s="120" customFormat="1" x14ac:dyDescent="0.25">
      <c r="A711" s="129"/>
      <c r="B711" s="129"/>
      <c r="C711" s="129"/>
      <c r="D711" s="129"/>
      <c r="E711" s="129"/>
      <c r="F711" s="129"/>
      <c r="G711" s="129"/>
      <c r="H711" s="129"/>
      <c r="I711" s="129"/>
      <c r="J711" s="129"/>
      <c r="K711" s="130"/>
    </row>
    <row r="712" spans="1:11" s="120" customFormat="1" x14ac:dyDescent="0.25">
      <c r="A712" s="129"/>
      <c r="B712" s="129"/>
      <c r="C712" s="129"/>
      <c r="D712" s="129"/>
      <c r="E712" s="129"/>
      <c r="F712" s="129"/>
      <c r="G712" s="129"/>
      <c r="H712" s="129"/>
      <c r="I712" s="129"/>
      <c r="J712" s="129"/>
      <c r="K712" s="130"/>
    </row>
    <row r="713" spans="1:11" s="120" customFormat="1" x14ac:dyDescent="0.25">
      <c r="A713" s="129"/>
      <c r="B713" s="129"/>
      <c r="C713" s="129"/>
      <c r="D713" s="129"/>
      <c r="E713" s="129"/>
      <c r="F713" s="129"/>
      <c r="G713" s="129"/>
      <c r="H713" s="129"/>
      <c r="I713" s="129"/>
      <c r="J713" s="129"/>
      <c r="K713" s="130"/>
    </row>
    <row r="714" spans="1:11" s="120" customFormat="1" x14ac:dyDescent="0.25">
      <c r="A714" s="129"/>
      <c r="B714" s="129"/>
      <c r="C714" s="129"/>
      <c r="D714" s="129"/>
      <c r="E714" s="129"/>
      <c r="F714" s="129"/>
      <c r="G714" s="129"/>
      <c r="H714" s="129"/>
      <c r="I714" s="129"/>
      <c r="J714" s="129"/>
      <c r="K714" s="130"/>
    </row>
    <row r="715" spans="1:11" s="120" customFormat="1" x14ac:dyDescent="0.25">
      <c r="A715" s="129"/>
      <c r="B715" s="129"/>
      <c r="C715" s="129"/>
      <c r="D715" s="129"/>
      <c r="E715" s="129"/>
      <c r="F715" s="129"/>
      <c r="G715" s="129"/>
      <c r="H715" s="129"/>
      <c r="I715" s="129"/>
      <c r="J715" s="129"/>
      <c r="K715" s="130"/>
    </row>
    <row r="716" spans="1:11" s="120" customFormat="1" x14ac:dyDescent="0.25">
      <c r="A716" s="129"/>
      <c r="B716" s="129"/>
      <c r="C716" s="129"/>
      <c r="D716" s="129"/>
      <c r="E716" s="129"/>
      <c r="F716" s="129"/>
      <c r="G716" s="129"/>
      <c r="H716" s="129"/>
      <c r="I716" s="129"/>
      <c r="J716" s="129"/>
      <c r="K716" s="130"/>
    </row>
    <row r="717" spans="1:11" s="120" customFormat="1" x14ac:dyDescent="0.25">
      <c r="A717" s="129"/>
      <c r="B717" s="129"/>
      <c r="C717" s="129"/>
      <c r="D717" s="129"/>
      <c r="E717" s="129"/>
      <c r="F717" s="129"/>
      <c r="G717" s="129"/>
      <c r="H717" s="129"/>
      <c r="I717" s="129"/>
      <c r="J717" s="129"/>
      <c r="K717" s="130"/>
    </row>
    <row r="718" spans="1:11" s="120" customFormat="1" x14ac:dyDescent="0.25">
      <c r="A718" s="129"/>
      <c r="B718" s="129"/>
      <c r="C718" s="129"/>
      <c r="D718" s="129"/>
      <c r="E718" s="129"/>
      <c r="F718" s="129"/>
      <c r="G718" s="129"/>
      <c r="H718" s="129"/>
      <c r="I718" s="129"/>
      <c r="J718" s="129"/>
      <c r="K718" s="130"/>
    </row>
    <row r="719" spans="1:11" s="120" customFormat="1" x14ac:dyDescent="0.25">
      <c r="A719" s="129"/>
      <c r="B719" s="129"/>
      <c r="C719" s="129"/>
      <c r="D719" s="129"/>
      <c r="E719" s="129"/>
      <c r="F719" s="129"/>
      <c r="G719" s="129"/>
      <c r="H719" s="129"/>
      <c r="I719" s="129"/>
      <c r="J719" s="129"/>
      <c r="K719" s="130"/>
    </row>
    <row r="720" spans="1:11" s="120" customFormat="1" x14ac:dyDescent="0.25">
      <c r="A720" s="129"/>
      <c r="B720" s="129"/>
      <c r="C720" s="129"/>
      <c r="D720" s="129"/>
      <c r="E720" s="129"/>
      <c r="F720" s="129"/>
      <c r="G720" s="129"/>
      <c r="H720" s="129"/>
      <c r="I720" s="129"/>
      <c r="J720" s="129"/>
      <c r="K720" s="130"/>
    </row>
    <row r="721" spans="1:11" s="120" customFormat="1" x14ac:dyDescent="0.25">
      <c r="A721" s="129"/>
      <c r="B721" s="129"/>
      <c r="C721" s="129"/>
      <c r="D721" s="129"/>
      <c r="E721" s="129"/>
      <c r="F721" s="129"/>
      <c r="G721" s="129"/>
      <c r="H721" s="129"/>
      <c r="I721" s="129"/>
      <c r="J721" s="129"/>
      <c r="K721" s="130"/>
    </row>
    <row r="722" spans="1:11" s="120" customFormat="1" x14ac:dyDescent="0.25">
      <c r="A722" s="129"/>
      <c r="B722" s="129"/>
      <c r="C722" s="129"/>
      <c r="D722" s="129"/>
      <c r="E722" s="129"/>
      <c r="F722" s="129"/>
      <c r="G722" s="129"/>
      <c r="H722" s="129"/>
      <c r="I722" s="129"/>
      <c r="J722" s="129"/>
      <c r="K722" s="130"/>
    </row>
    <row r="723" spans="1:11" s="120" customFormat="1" x14ac:dyDescent="0.25">
      <c r="A723" s="129"/>
      <c r="B723" s="129"/>
      <c r="C723" s="129"/>
      <c r="D723" s="129"/>
      <c r="E723" s="129"/>
      <c r="F723" s="129"/>
      <c r="G723" s="129"/>
      <c r="H723" s="129"/>
      <c r="I723" s="129"/>
      <c r="J723" s="129"/>
      <c r="K723" s="130"/>
    </row>
    <row r="724" spans="1:11" s="120" customFormat="1" x14ac:dyDescent="0.25">
      <c r="A724" s="129"/>
      <c r="B724" s="129"/>
      <c r="C724" s="129"/>
      <c r="D724" s="129"/>
      <c r="E724" s="129"/>
      <c r="F724" s="129"/>
      <c r="G724" s="129"/>
      <c r="H724" s="129"/>
      <c r="I724" s="129"/>
      <c r="J724" s="129"/>
      <c r="K724" s="130"/>
    </row>
    <row r="725" spans="1:11" s="120" customFormat="1" x14ac:dyDescent="0.25">
      <c r="A725" s="129"/>
      <c r="B725" s="129"/>
      <c r="C725" s="129"/>
      <c r="D725" s="129"/>
      <c r="E725" s="129"/>
      <c r="F725" s="129"/>
      <c r="G725" s="129"/>
      <c r="H725" s="129"/>
      <c r="I725" s="129"/>
      <c r="J725" s="129"/>
      <c r="K725" s="130"/>
    </row>
    <row r="726" spans="1:11" s="120" customFormat="1" x14ac:dyDescent="0.25">
      <c r="A726" s="129"/>
      <c r="B726" s="129"/>
      <c r="C726" s="129"/>
      <c r="D726" s="129"/>
      <c r="E726" s="129"/>
      <c r="F726" s="129"/>
      <c r="G726" s="129"/>
      <c r="H726" s="129"/>
      <c r="I726" s="129"/>
      <c r="J726" s="129"/>
      <c r="K726" s="130"/>
    </row>
    <row r="727" spans="1:11" s="120" customFormat="1" x14ac:dyDescent="0.25">
      <c r="A727" s="129"/>
      <c r="B727" s="129"/>
      <c r="C727" s="129"/>
      <c r="D727" s="129"/>
      <c r="E727" s="129"/>
      <c r="F727" s="129"/>
      <c r="G727" s="129"/>
      <c r="H727" s="129"/>
      <c r="I727" s="129"/>
      <c r="J727" s="129"/>
      <c r="K727" s="130"/>
    </row>
    <row r="728" spans="1:11" s="120" customFormat="1" x14ac:dyDescent="0.25">
      <c r="A728" s="129"/>
      <c r="B728" s="129"/>
      <c r="C728" s="129"/>
      <c r="D728" s="129"/>
      <c r="E728" s="129"/>
      <c r="F728" s="129"/>
      <c r="G728" s="129"/>
      <c r="H728" s="129"/>
      <c r="I728" s="129"/>
      <c r="J728" s="129"/>
      <c r="K728" s="130"/>
    </row>
    <row r="729" spans="1:11" s="120" customFormat="1" x14ac:dyDescent="0.25">
      <c r="A729" s="129"/>
      <c r="B729" s="129"/>
      <c r="C729" s="129"/>
      <c r="D729" s="129"/>
      <c r="E729" s="129"/>
      <c r="F729" s="129"/>
      <c r="G729" s="129"/>
      <c r="H729" s="129"/>
      <c r="I729" s="129"/>
      <c r="J729" s="129"/>
      <c r="K729" s="130"/>
    </row>
    <row r="730" spans="1:11" s="120" customFormat="1" x14ac:dyDescent="0.25">
      <c r="A730" s="129"/>
      <c r="B730" s="129"/>
      <c r="C730" s="129"/>
      <c r="D730" s="129"/>
      <c r="E730" s="129"/>
      <c r="F730" s="129"/>
      <c r="G730" s="129"/>
      <c r="H730" s="129"/>
      <c r="I730" s="129"/>
      <c r="J730" s="129"/>
      <c r="K730" s="130"/>
    </row>
    <row r="731" spans="1:11" s="120" customFormat="1" x14ac:dyDescent="0.25">
      <c r="A731" s="129"/>
      <c r="B731" s="129"/>
      <c r="C731" s="129"/>
      <c r="D731" s="129"/>
      <c r="E731" s="129"/>
      <c r="F731" s="129"/>
      <c r="G731" s="129"/>
      <c r="H731" s="129"/>
      <c r="I731" s="129"/>
      <c r="J731" s="129"/>
      <c r="K731" s="130"/>
    </row>
    <row r="732" spans="1:11" s="120" customFormat="1" x14ac:dyDescent="0.25">
      <c r="A732" s="129"/>
      <c r="B732" s="129"/>
      <c r="C732" s="129"/>
      <c r="D732" s="129"/>
      <c r="E732" s="129"/>
      <c r="F732" s="129"/>
      <c r="G732" s="129"/>
      <c r="H732" s="129"/>
      <c r="I732" s="129"/>
      <c r="J732" s="129"/>
      <c r="K732" s="130"/>
    </row>
    <row r="733" spans="1:11" s="120" customFormat="1" x14ac:dyDescent="0.25">
      <c r="A733" s="129"/>
      <c r="B733" s="129"/>
      <c r="C733" s="129"/>
      <c r="D733" s="129"/>
      <c r="E733" s="129"/>
      <c r="F733" s="129"/>
      <c r="G733" s="129"/>
      <c r="H733" s="129"/>
      <c r="I733" s="129"/>
      <c r="J733" s="129"/>
      <c r="K733" s="130"/>
    </row>
    <row r="734" spans="1:11" s="120" customFormat="1" x14ac:dyDescent="0.25">
      <c r="A734" s="129"/>
      <c r="B734" s="129"/>
      <c r="C734" s="129"/>
      <c r="D734" s="129"/>
      <c r="E734" s="129"/>
      <c r="F734" s="129"/>
      <c r="G734" s="129"/>
      <c r="H734" s="129"/>
      <c r="I734" s="129"/>
      <c r="J734" s="129"/>
      <c r="K734" s="130"/>
    </row>
    <row r="735" spans="1:11" s="120" customFormat="1" x14ac:dyDescent="0.25">
      <c r="A735" s="129"/>
      <c r="B735" s="129"/>
      <c r="C735" s="129"/>
      <c r="D735" s="129"/>
      <c r="E735" s="129"/>
      <c r="F735" s="129"/>
      <c r="G735" s="129"/>
      <c r="H735" s="129"/>
      <c r="I735" s="129"/>
      <c r="J735" s="129"/>
      <c r="K735" s="130"/>
    </row>
    <row r="736" spans="1:11" s="120" customFormat="1" x14ac:dyDescent="0.25">
      <c r="A736" s="129"/>
      <c r="B736" s="129"/>
      <c r="C736" s="129"/>
      <c r="D736" s="129"/>
      <c r="E736" s="129"/>
      <c r="F736" s="129"/>
      <c r="G736" s="129"/>
      <c r="H736" s="129"/>
      <c r="I736" s="129"/>
      <c r="J736" s="129"/>
      <c r="K736" s="130"/>
    </row>
    <row r="737" spans="1:11" s="120" customFormat="1" x14ac:dyDescent="0.25">
      <c r="A737" s="129"/>
      <c r="B737" s="129"/>
      <c r="C737" s="129"/>
      <c r="D737" s="129"/>
      <c r="E737" s="129"/>
      <c r="F737" s="129"/>
      <c r="G737" s="129"/>
      <c r="H737" s="129"/>
      <c r="I737" s="129"/>
      <c r="J737" s="129"/>
      <c r="K737" s="130"/>
    </row>
    <row r="738" spans="1:11" s="120" customFormat="1" x14ac:dyDescent="0.25">
      <c r="A738" s="129"/>
      <c r="B738" s="129"/>
      <c r="C738" s="129"/>
      <c r="D738" s="129"/>
      <c r="E738" s="129"/>
      <c r="F738" s="129"/>
      <c r="G738" s="129"/>
      <c r="H738" s="129"/>
      <c r="I738" s="129"/>
      <c r="J738" s="129"/>
      <c r="K738" s="130"/>
    </row>
    <row r="739" spans="1:11" s="120" customFormat="1" x14ac:dyDescent="0.25">
      <c r="A739" s="129"/>
      <c r="B739" s="129"/>
      <c r="C739" s="129"/>
      <c r="D739" s="129"/>
      <c r="E739" s="129"/>
      <c r="F739" s="129"/>
      <c r="G739" s="129"/>
      <c r="H739" s="129"/>
      <c r="I739" s="129"/>
      <c r="J739" s="129"/>
      <c r="K739" s="130"/>
    </row>
    <row r="740" spans="1:11" s="120" customFormat="1" x14ac:dyDescent="0.25">
      <c r="A740" s="129"/>
      <c r="B740" s="129"/>
      <c r="C740" s="129"/>
      <c r="D740" s="129"/>
      <c r="E740" s="129"/>
      <c r="F740" s="129"/>
      <c r="G740" s="129"/>
      <c r="H740" s="129"/>
      <c r="I740" s="129"/>
      <c r="J740" s="129"/>
      <c r="K740" s="130"/>
    </row>
    <row r="741" spans="1:11" s="120" customFormat="1" x14ac:dyDescent="0.25">
      <c r="A741" s="129"/>
      <c r="B741" s="129"/>
      <c r="C741" s="129"/>
      <c r="D741" s="129"/>
      <c r="E741" s="129"/>
      <c r="F741" s="129"/>
      <c r="G741" s="129"/>
      <c r="H741" s="129"/>
      <c r="I741" s="129"/>
      <c r="J741" s="129"/>
      <c r="K741" s="130"/>
    </row>
    <row r="742" spans="1:11" s="120" customFormat="1" x14ac:dyDescent="0.25">
      <c r="A742" s="129"/>
      <c r="B742" s="129"/>
      <c r="C742" s="129"/>
      <c r="D742" s="129"/>
      <c r="E742" s="129"/>
      <c r="F742" s="129"/>
      <c r="G742" s="129"/>
      <c r="H742" s="129"/>
      <c r="I742" s="129"/>
      <c r="J742" s="129"/>
      <c r="K742" s="130"/>
    </row>
    <row r="743" spans="1:11" s="120" customFormat="1" x14ac:dyDescent="0.25">
      <c r="A743" s="129"/>
      <c r="B743" s="129"/>
      <c r="C743" s="129"/>
      <c r="D743" s="129"/>
      <c r="E743" s="129"/>
      <c r="F743" s="129"/>
      <c r="G743" s="129"/>
      <c r="H743" s="129"/>
      <c r="I743" s="129"/>
      <c r="J743" s="129"/>
      <c r="K743" s="130"/>
    </row>
    <row r="744" spans="1:11" s="120" customFormat="1" x14ac:dyDescent="0.25">
      <c r="A744" s="129"/>
      <c r="B744" s="129"/>
      <c r="C744" s="129"/>
      <c r="D744" s="129"/>
      <c r="E744" s="129"/>
      <c r="F744" s="129"/>
      <c r="G744" s="129"/>
      <c r="H744" s="129"/>
      <c r="I744" s="129"/>
      <c r="J744" s="129"/>
      <c r="K744" s="130"/>
    </row>
    <row r="745" spans="1:11" s="120" customFormat="1" x14ac:dyDescent="0.25">
      <c r="A745" s="129"/>
      <c r="B745" s="129"/>
      <c r="C745" s="129"/>
      <c r="D745" s="129"/>
      <c r="E745" s="129"/>
      <c r="F745" s="129"/>
      <c r="G745" s="129"/>
      <c r="H745" s="129"/>
      <c r="I745" s="129"/>
      <c r="J745" s="129"/>
      <c r="K745" s="130"/>
    </row>
    <row r="746" spans="1:11" s="120" customFormat="1" x14ac:dyDescent="0.25">
      <c r="A746" s="129"/>
      <c r="B746" s="129"/>
      <c r="C746" s="129"/>
      <c r="D746" s="129"/>
      <c r="E746" s="129"/>
      <c r="F746" s="129"/>
      <c r="G746" s="129"/>
      <c r="H746" s="129"/>
      <c r="I746" s="129"/>
      <c r="J746" s="129"/>
      <c r="K746" s="130"/>
    </row>
    <row r="747" spans="1:11" s="120" customFormat="1" x14ac:dyDescent="0.25">
      <c r="A747" s="129"/>
      <c r="B747" s="129"/>
      <c r="C747" s="129"/>
      <c r="D747" s="129"/>
      <c r="E747" s="129"/>
      <c r="F747" s="129"/>
      <c r="G747" s="129"/>
      <c r="H747" s="129"/>
      <c r="I747" s="129"/>
      <c r="J747" s="129"/>
      <c r="K747" s="130"/>
    </row>
    <row r="748" spans="1:11" s="120" customFormat="1" x14ac:dyDescent="0.25">
      <c r="A748" s="129"/>
      <c r="B748" s="129"/>
      <c r="C748" s="129"/>
      <c r="D748" s="129"/>
      <c r="E748" s="129"/>
      <c r="F748" s="129"/>
      <c r="G748" s="129"/>
      <c r="H748" s="129"/>
      <c r="I748" s="129"/>
      <c r="J748" s="129"/>
      <c r="K748" s="130"/>
    </row>
    <row r="749" spans="1:11" s="120" customFormat="1" x14ac:dyDescent="0.25">
      <c r="A749" s="129"/>
      <c r="B749" s="129"/>
      <c r="C749" s="129"/>
      <c r="D749" s="129"/>
      <c r="E749" s="129"/>
      <c r="F749" s="129"/>
      <c r="G749" s="129"/>
      <c r="H749" s="129"/>
      <c r="I749" s="129"/>
      <c r="J749" s="129"/>
      <c r="K749" s="130"/>
    </row>
    <row r="750" spans="1:11" s="120" customFormat="1" x14ac:dyDescent="0.25">
      <c r="A750" s="129"/>
      <c r="B750" s="129"/>
      <c r="C750" s="129"/>
      <c r="D750" s="129"/>
      <c r="E750" s="129"/>
      <c r="F750" s="129"/>
      <c r="G750" s="129"/>
      <c r="H750" s="129"/>
      <c r="I750" s="129"/>
      <c r="J750" s="129"/>
      <c r="K750" s="130"/>
    </row>
    <row r="751" spans="1:11" s="120" customFormat="1" x14ac:dyDescent="0.25">
      <c r="A751" s="129"/>
      <c r="B751" s="129"/>
      <c r="C751" s="129"/>
      <c r="D751" s="129"/>
      <c r="E751" s="129"/>
      <c r="F751" s="129"/>
      <c r="G751" s="129"/>
      <c r="H751" s="129"/>
      <c r="I751" s="129"/>
      <c r="J751" s="129"/>
      <c r="K751" s="130"/>
    </row>
    <row r="752" spans="1:11" s="120" customFormat="1" x14ac:dyDescent="0.25">
      <c r="A752" s="129"/>
      <c r="B752" s="129"/>
      <c r="C752" s="129"/>
      <c r="D752" s="129"/>
      <c r="E752" s="129"/>
      <c r="F752" s="129"/>
      <c r="G752" s="129"/>
      <c r="H752" s="129"/>
      <c r="I752" s="129"/>
      <c r="J752" s="129"/>
      <c r="K752" s="130"/>
    </row>
    <row r="753" spans="1:11" s="120" customFormat="1" x14ac:dyDescent="0.25">
      <c r="A753" s="129"/>
      <c r="B753" s="129"/>
      <c r="C753" s="129"/>
      <c r="D753" s="129"/>
      <c r="E753" s="129"/>
      <c r="F753" s="129"/>
      <c r="G753" s="129"/>
      <c r="H753" s="129"/>
      <c r="I753" s="129"/>
      <c r="J753" s="129"/>
      <c r="K753" s="130"/>
    </row>
    <row r="754" spans="1:11" s="120" customFormat="1" x14ac:dyDescent="0.25">
      <c r="A754" s="129"/>
      <c r="B754" s="129"/>
      <c r="C754" s="129"/>
      <c r="D754" s="129"/>
      <c r="E754" s="129"/>
      <c r="F754" s="129"/>
      <c r="G754" s="129"/>
      <c r="H754" s="129"/>
      <c r="I754" s="129"/>
      <c r="J754" s="129"/>
      <c r="K754" s="130"/>
    </row>
    <row r="755" spans="1:11" s="120" customFormat="1" x14ac:dyDescent="0.25">
      <c r="A755" s="129"/>
      <c r="B755" s="129"/>
      <c r="C755" s="129"/>
      <c r="D755" s="129"/>
      <c r="E755" s="129"/>
      <c r="F755" s="129"/>
      <c r="G755" s="129"/>
      <c r="H755" s="129"/>
      <c r="I755" s="129"/>
      <c r="J755" s="129"/>
      <c r="K755" s="130"/>
    </row>
    <row r="756" spans="1:11" s="120" customFormat="1" x14ac:dyDescent="0.25">
      <c r="A756" s="129"/>
      <c r="B756" s="129"/>
      <c r="C756" s="129"/>
      <c r="D756" s="129"/>
      <c r="E756" s="129"/>
      <c r="F756" s="129"/>
      <c r="G756" s="129"/>
      <c r="H756" s="129"/>
      <c r="I756" s="129"/>
      <c r="J756" s="129"/>
      <c r="K756" s="130"/>
    </row>
    <row r="757" spans="1:11" s="120" customFormat="1" x14ac:dyDescent="0.25">
      <c r="A757" s="129"/>
      <c r="B757" s="129"/>
      <c r="C757" s="129"/>
      <c r="D757" s="129"/>
      <c r="E757" s="129"/>
      <c r="F757" s="129"/>
      <c r="G757" s="129"/>
      <c r="H757" s="129"/>
      <c r="I757" s="129"/>
      <c r="J757" s="129"/>
      <c r="K757" s="130"/>
    </row>
    <row r="758" spans="1:11" s="120" customFormat="1" x14ac:dyDescent="0.25">
      <c r="A758" s="129"/>
      <c r="B758" s="129"/>
      <c r="C758" s="129"/>
      <c r="D758" s="129"/>
      <c r="E758" s="129"/>
      <c r="F758" s="129"/>
      <c r="G758" s="129"/>
      <c r="H758" s="129"/>
      <c r="I758" s="129"/>
      <c r="J758" s="129"/>
      <c r="K758" s="130"/>
    </row>
    <row r="759" spans="1:11" s="120" customFormat="1" x14ac:dyDescent="0.25">
      <c r="A759" s="129"/>
      <c r="B759" s="129"/>
      <c r="C759" s="129"/>
      <c r="D759" s="129"/>
      <c r="E759" s="129"/>
      <c r="F759" s="129"/>
      <c r="G759" s="129"/>
      <c r="H759" s="129"/>
      <c r="I759" s="129"/>
      <c r="J759" s="129"/>
      <c r="K759" s="130"/>
    </row>
    <row r="760" spans="1:11" s="120" customFormat="1" x14ac:dyDescent="0.25">
      <c r="A760" s="129"/>
      <c r="B760" s="129"/>
      <c r="C760" s="129"/>
      <c r="D760" s="129"/>
      <c r="E760" s="129"/>
      <c r="F760" s="129"/>
      <c r="G760" s="129"/>
      <c r="H760" s="129"/>
      <c r="I760" s="129"/>
      <c r="J760" s="129"/>
      <c r="K760" s="130"/>
    </row>
    <row r="761" spans="1:11" s="120" customFormat="1" x14ac:dyDescent="0.25">
      <c r="A761" s="129"/>
      <c r="B761" s="129"/>
      <c r="C761" s="129"/>
      <c r="D761" s="129"/>
      <c r="E761" s="129"/>
      <c r="F761" s="129"/>
      <c r="G761" s="129"/>
      <c r="H761" s="129"/>
      <c r="I761" s="129"/>
      <c r="J761" s="129"/>
      <c r="K761" s="130"/>
    </row>
    <row r="762" spans="1:11" s="120" customFormat="1" x14ac:dyDescent="0.25">
      <c r="A762" s="129"/>
      <c r="B762" s="129"/>
      <c r="C762" s="129"/>
      <c r="D762" s="129"/>
      <c r="E762" s="129"/>
      <c r="F762" s="129"/>
      <c r="G762" s="129"/>
      <c r="H762" s="129"/>
      <c r="I762" s="129"/>
      <c r="J762" s="129"/>
      <c r="K762" s="130"/>
    </row>
    <row r="763" spans="1:11" s="120" customFormat="1" x14ac:dyDescent="0.25">
      <c r="A763" s="129"/>
      <c r="B763" s="129"/>
      <c r="C763" s="129"/>
      <c r="D763" s="129"/>
      <c r="E763" s="129"/>
      <c r="F763" s="129"/>
      <c r="G763" s="129"/>
      <c r="H763" s="129"/>
      <c r="I763" s="129"/>
      <c r="J763" s="129"/>
      <c r="K763" s="130"/>
    </row>
    <row r="764" spans="1:11" s="120" customFormat="1" x14ac:dyDescent="0.25">
      <c r="A764" s="129"/>
      <c r="B764" s="129"/>
      <c r="C764" s="129"/>
      <c r="D764" s="129"/>
      <c r="E764" s="129"/>
      <c r="F764" s="129"/>
      <c r="G764" s="129"/>
      <c r="H764" s="129"/>
      <c r="I764" s="129"/>
      <c r="J764" s="129"/>
      <c r="K764" s="130"/>
    </row>
    <row r="765" spans="1:11" s="120" customFormat="1" x14ac:dyDescent="0.25">
      <c r="A765" s="129"/>
      <c r="B765" s="129"/>
      <c r="C765" s="129"/>
      <c r="D765" s="129"/>
      <c r="E765" s="129"/>
      <c r="F765" s="129"/>
      <c r="G765" s="129"/>
      <c r="H765" s="129"/>
      <c r="I765" s="129"/>
      <c r="J765" s="129"/>
      <c r="K765" s="130"/>
    </row>
    <row r="766" spans="1:11" s="120" customFormat="1" x14ac:dyDescent="0.25">
      <c r="A766" s="129"/>
      <c r="B766" s="129"/>
      <c r="C766" s="129"/>
      <c r="D766" s="129"/>
      <c r="E766" s="129"/>
      <c r="F766" s="129"/>
      <c r="G766" s="129"/>
      <c r="H766" s="129"/>
      <c r="I766" s="129"/>
      <c r="J766" s="129"/>
      <c r="K766" s="130"/>
    </row>
    <row r="767" spans="1:11" s="120" customFormat="1" x14ac:dyDescent="0.25">
      <c r="A767" s="129"/>
      <c r="B767" s="129"/>
      <c r="C767" s="129"/>
      <c r="D767" s="129"/>
      <c r="E767" s="129"/>
      <c r="F767" s="129"/>
      <c r="G767" s="129"/>
      <c r="H767" s="129"/>
      <c r="I767" s="129"/>
      <c r="J767" s="129"/>
      <c r="K767" s="130"/>
    </row>
    <row r="768" spans="1:11" s="120" customFormat="1" x14ac:dyDescent="0.25">
      <c r="A768" s="129"/>
      <c r="B768" s="129"/>
      <c r="C768" s="129"/>
      <c r="D768" s="129"/>
      <c r="E768" s="129"/>
      <c r="F768" s="129"/>
      <c r="G768" s="129"/>
      <c r="H768" s="129"/>
      <c r="I768" s="129"/>
      <c r="J768" s="129"/>
      <c r="K768" s="130"/>
    </row>
    <row r="769" spans="1:11" s="120" customFormat="1" x14ac:dyDescent="0.25">
      <c r="A769" s="129"/>
      <c r="B769" s="129"/>
      <c r="C769" s="129"/>
      <c r="D769" s="129"/>
      <c r="E769" s="129"/>
      <c r="F769" s="129"/>
      <c r="G769" s="129"/>
      <c r="H769" s="129"/>
      <c r="I769" s="129"/>
      <c r="J769" s="129"/>
      <c r="K769" s="130"/>
    </row>
    <row r="770" spans="1:11" s="120" customFormat="1" x14ac:dyDescent="0.25">
      <c r="A770" s="129"/>
      <c r="B770" s="129"/>
      <c r="C770" s="129"/>
      <c r="D770" s="129"/>
      <c r="E770" s="129"/>
      <c r="F770" s="129"/>
      <c r="G770" s="129"/>
      <c r="H770" s="129"/>
      <c r="I770" s="129"/>
      <c r="J770" s="129"/>
      <c r="K770" s="130"/>
    </row>
    <row r="771" spans="1:11" s="120" customFormat="1" x14ac:dyDescent="0.25">
      <c r="A771" s="129"/>
      <c r="B771" s="129"/>
      <c r="C771" s="129"/>
      <c r="D771" s="129"/>
      <c r="E771" s="129"/>
      <c r="F771" s="129"/>
      <c r="G771" s="129"/>
      <c r="H771" s="129"/>
      <c r="I771" s="129"/>
      <c r="J771" s="129"/>
      <c r="K771" s="130"/>
    </row>
    <row r="772" spans="1:11" s="120" customFormat="1" x14ac:dyDescent="0.25">
      <c r="A772" s="129"/>
      <c r="B772" s="129"/>
      <c r="C772" s="129"/>
      <c r="D772" s="129"/>
      <c r="E772" s="129"/>
      <c r="F772" s="129"/>
      <c r="G772" s="129"/>
      <c r="H772" s="129"/>
      <c r="I772" s="129"/>
      <c r="J772" s="129"/>
      <c r="K772" s="130"/>
    </row>
    <row r="773" spans="1:11" s="120" customFormat="1" x14ac:dyDescent="0.25">
      <c r="A773" s="129"/>
      <c r="B773" s="129"/>
      <c r="C773" s="129"/>
      <c r="D773" s="129"/>
      <c r="E773" s="129"/>
      <c r="F773" s="129"/>
      <c r="G773" s="129"/>
      <c r="H773" s="129"/>
      <c r="I773" s="129"/>
      <c r="J773" s="129"/>
      <c r="K773" s="130"/>
    </row>
    <row r="774" spans="1:11" s="120" customFormat="1" x14ac:dyDescent="0.25">
      <c r="A774" s="129"/>
      <c r="B774" s="129"/>
      <c r="C774" s="129"/>
      <c r="D774" s="129"/>
      <c r="E774" s="129"/>
      <c r="F774" s="129"/>
      <c r="G774" s="129"/>
      <c r="H774" s="129"/>
      <c r="I774" s="129"/>
      <c r="J774" s="129"/>
      <c r="K774" s="130"/>
    </row>
    <row r="775" spans="1:11" s="120" customFormat="1" x14ac:dyDescent="0.25">
      <c r="A775" s="129"/>
      <c r="B775" s="129"/>
      <c r="C775" s="129"/>
      <c r="D775" s="129"/>
      <c r="E775" s="129"/>
      <c r="F775" s="129"/>
      <c r="G775" s="129"/>
      <c r="H775" s="129"/>
      <c r="I775" s="129"/>
      <c r="J775" s="129"/>
      <c r="K775" s="130"/>
    </row>
    <row r="776" spans="1:11" s="120" customFormat="1" x14ac:dyDescent="0.25">
      <c r="A776" s="129"/>
      <c r="B776" s="129"/>
      <c r="C776" s="129"/>
      <c r="D776" s="129"/>
      <c r="E776" s="129"/>
      <c r="F776" s="129"/>
      <c r="G776" s="129"/>
      <c r="H776" s="129"/>
      <c r="I776" s="129"/>
      <c r="J776" s="129"/>
      <c r="K776" s="130"/>
    </row>
    <row r="777" spans="1:11" s="120" customFormat="1" x14ac:dyDescent="0.25">
      <c r="A777" s="129"/>
      <c r="B777" s="129"/>
      <c r="C777" s="129"/>
      <c r="D777" s="129"/>
      <c r="E777" s="129"/>
      <c r="F777" s="129"/>
      <c r="G777" s="129"/>
      <c r="H777" s="129"/>
      <c r="I777" s="129"/>
      <c r="J777" s="129"/>
      <c r="K777" s="130"/>
    </row>
    <row r="778" spans="1:11" s="120" customFormat="1" x14ac:dyDescent="0.25">
      <c r="A778" s="129"/>
      <c r="B778" s="129"/>
      <c r="C778" s="129"/>
      <c r="D778" s="129"/>
      <c r="E778" s="129"/>
      <c r="F778" s="129"/>
      <c r="G778" s="129"/>
      <c r="H778" s="129"/>
      <c r="I778" s="129"/>
      <c r="J778" s="129"/>
      <c r="K778" s="130"/>
    </row>
    <row r="779" spans="1:11" s="120" customFormat="1" x14ac:dyDescent="0.25">
      <c r="A779" s="129"/>
      <c r="B779" s="129"/>
      <c r="C779" s="129"/>
      <c r="D779" s="129"/>
      <c r="E779" s="129"/>
      <c r="F779" s="129"/>
      <c r="G779" s="129"/>
      <c r="H779" s="129"/>
      <c r="I779" s="129"/>
      <c r="J779" s="129"/>
      <c r="K779" s="130"/>
    </row>
    <row r="780" spans="1:11" s="120" customFormat="1" x14ac:dyDescent="0.25">
      <c r="A780" s="129"/>
      <c r="B780" s="129"/>
      <c r="C780" s="129"/>
      <c r="D780" s="129"/>
      <c r="E780" s="129"/>
      <c r="F780" s="129"/>
      <c r="G780" s="129"/>
      <c r="H780" s="129"/>
      <c r="I780" s="129"/>
      <c r="J780" s="129"/>
      <c r="K780" s="130"/>
    </row>
    <row r="781" spans="1:11" s="120" customFormat="1" x14ac:dyDescent="0.25">
      <c r="A781" s="129"/>
      <c r="B781" s="129"/>
      <c r="C781" s="129"/>
      <c r="D781" s="129"/>
      <c r="E781" s="129"/>
      <c r="F781" s="129"/>
      <c r="G781" s="129"/>
      <c r="H781" s="129"/>
      <c r="I781" s="129"/>
      <c r="J781" s="129"/>
      <c r="K781" s="130"/>
    </row>
    <row r="782" spans="1:11" s="120" customFormat="1" x14ac:dyDescent="0.25">
      <c r="A782" s="129"/>
      <c r="B782" s="129"/>
      <c r="C782" s="129"/>
      <c r="D782" s="129"/>
      <c r="E782" s="129"/>
      <c r="F782" s="129"/>
      <c r="G782" s="129"/>
      <c r="H782" s="129"/>
      <c r="I782" s="129"/>
      <c r="J782" s="129"/>
      <c r="K782" s="130"/>
    </row>
    <row r="783" spans="1:11" s="120" customFormat="1" x14ac:dyDescent="0.25">
      <c r="A783" s="129"/>
      <c r="B783" s="129"/>
      <c r="C783" s="129"/>
      <c r="D783" s="129"/>
      <c r="E783" s="129"/>
      <c r="F783" s="129"/>
      <c r="G783" s="129"/>
      <c r="H783" s="129"/>
      <c r="I783" s="129"/>
      <c r="J783" s="129"/>
      <c r="K783" s="130"/>
    </row>
    <row r="784" spans="1:11" s="120" customFormat="1" x14ac:dyDescent="0.25">
      <c r="A784" s="129"/>
      <c r="B784" s="129"/>
      <c r="C784" s="129"/>
      <c r="D784" s="129"/>
      <c r="E784" s="129"/>
      <c r="F784" s="129"/>
      <c r="G784" s="129"/>
      <c r="H784" s="129"/>
      <c r="I784" s="129"/>
      <c r="J784" s="129"/>
      <c r="K784" s="130"/>
    </row>
    <row r="785" spans="1:11" s="120" customFormat="1" x14ac:dyDescent="0.25">
      <c r="A785" s="129"/>
      <c r="B785" s="129"/>
      <c r="C785" s="129"/>
      <c r="D785" s="129"/>
      <c r="E785" s="129"/>
      <c r="F785" s="129"/>
      <c r="G785" s="129"/>
      <c r="H785" s="129"/>
      <c r="I785" s="129"/>
      <c r="J785" s="129"/>
      <c r="K785" s="130"/>
    </row>
    <row r="786" spans="1:11" s="120" customFormat="1" x14ac:dyDescent="0.25">
      <c r="A786" s="129"/>
      <c r="B786" s="129"/>
      <c r="C786" s="129"/>
      <c r="D786" s="129"/>
      <c r="E786" s="129"/>
      <c r="F786" s="129"/>
      <c r="G786" s="129"/>
      <c r="H786" s="129"/>
      <c r="I786" s="129"/>
      <c r="J786" s="129"/>
      <c r="K786" s="130"/>
    </row>
    <row r="787" spans="1:11" s="120" customFormat="1" x14ac:dyDescent="0.25">
      <c r="A787" s="129"/>
      <c r="B787" s="129"/>
      <c r="C787" s="129"/>
      <c r="D787" s="129"/>
      <c r="E787" s="129"/>
      <c r="F787" s="129"/>
      <c r="G787" s="129"/>
      <c r="H787" s="129"/>
      <c r="I787" s="129"/>
      <c r="J787" s="129"/>
      <c r="K787" s="130"/>
    </row>
    <row r="788" spans="1:11" s="120" customFormat="1" x14ac:dyDescent="0.25">
      <c r="A788" s="129"/>
      <c r="B788" s="129"/>
      <c r="C788" s="129"/>
      <c r="D788" s="129"/>
      <c r="E788" s="129"/>
      <c r="F788" s="129"/>
      <c r="G788" s="129"/>
      <c r="H788" s="129"/>
      <c r="I788" s="129"/>
      <c r="J788" s="129"/>
      <c r="K788" s="130"/>
    </row>
    <row r="789" spans="1:11" s="120" customFormat="1" x14ac:dyDescent="0.25">
      <c r="A789" s="129"/>
      <c r="B789" s="129"/>
      <c r="C789" s="129"/>
      <c r="D789" s="129"/>
      <c r="E789" s="129"/>
      <c r="F789" s="129"/>
      <c r="G789" s="129"/>
      <c r="H789" s="129"/>
      <c r="I789" s="129"/>
      <c r="J789" s="129"/>
      <c r="K789" s="130"/>
    </row>
    <row r="790" spans="1:11" s="120" customFormat="1" x14ac:dyDescent="0.25">
      <c r="A790" s="129"/>
      <c r="B790" s="129"/>
      <c r="C790" s="129"/>
      <c r="D790" s="129"/>
      <c r="E790" s="129"/>
      <c r="F790" s="129"/>
      <c r="G790" s="129"/>
      <c r="H790" s="129"/>
      <c r="I790" s="129"/>
      <c r="J790" s="129"/>
      <c r="K790" s="130"/>
    </row>
    <row r="791" spans="1:11" s="120" customFormat="1" x14ac:dyDescent="0.25">
      <c r="A791" s="129"/>
      <c r="B791" s="129"/>
      <c r="C791" s="129"/>
      <c r="D791" s="129"/>
      <c r="E791" s="129"/>
      <c r="F791" s="129"/>
      <c r="G791" s="129"/>
      <c r="H791" s="129"/>
      <c r="I791" s="129"/>
      <c r="J791" s="129"/>
      <c r="K791" s="130"/>
    </row>
    <row r="792" spans="1:11" s="120" customFormat="1" x14ac:dyDescent="0.25">
      <c r="A792" s="129"/>
      <c r="B792" s="129"/>
      <c r="C792" s="129"/>
      <c r="D792" s="129"/>
      <c r="E792" s="129"/>
      <c r="F792" s="129"/>
      <c r="G792" s="129"/>
      <c r="H792" s="129"/>
      <c r="I792" s="129"/>
      <c r="J792" s="129"/>
      <c r="K792" s="130"/>
    </row>
    <row r="793" spans="1:11" s="120" customFormat="1" x14ac:dyDescent="0.25">
      <c r="A793" s="129"/>
      <c r="B793" s="129"/>
      <c r="C793" s="129"/>
      <c r="D793" s="129"/>
      <c r="E793" s="129"/>
      <c r="F793" s="129"/>
      <c r="G793" s="129"/>
      <c r="H793" s="129"/>
      <c r="I793" s="129"/>
      <c r="J793" s="129"/>
      <c r="K793" s="130"/>
    </row>
    <row r="794" spans="1:11" s="120" customFormat="1" x14ac:dyDescent="0.25">
      <c r="A794" s="129"/>
      <c r="B794" s="129"/>
      <c r="C794" s="129"/>
      <c r="D794" s="129"/>
      <c r="E794" s="129"/>
      <c r="F794" s="129"/>
      <c r="G794" s="129"/>
      <c r="H794" s="129"/>
      <c r="I794" s="129"/>
      <c r="J794" s="129"/>
      <c r="K794" s="130"/>
    </row>
    <row r="795" spans="1:11" s="120" customFormat="1" x14ac:dyDescent="0.25">
      <c r="A795" s="129"/>
      <c r="B795" s="129"/>
      <c r="C795" s="129"/>
      <c r="D795" s="129"/>
      <c r="E795" s="129"/>
      <c r="F795" s="129"/>
      <c r="G795" s="129"/>
      <c r="H795" s="129"/>
      <c r="I795" s="129"/>
      <c r="J795" s="129"/>
      <c r="K795" s="130"/>
    </row>
    <row r="796" spans="1:11" s="120" customFormat="1" x14ac:dyDescent="0.25">
      <c r="A796" s="129"/>
      <c r="B796" s="129"/>
      <c r="C796" s="129"/>
      <c r="D796" s="129"/>
      <c r="E796" s="129"/>
      <c r="F796" s="129"/>
      <c r="G796" s="129"/>
      <c r="H796" s="129"/>
      <c r="I796" s="129"/>
      <c r="J796" s="129"/>
      <c r="K796" s="130"/>
    </row>
    <row r="797" spans="1:11" s="120" customFormat="1" x14ac:dyDescent="0.25">
      <c r="A797" s="129"/>
      <c r="B797" s="129"/>
      <c r="C797" s="129"/>
      <c r="D797" s="129"/>
      <c r="E797" s="129"/>
      <c r="F797" s="129"/>
      <c r="G797" s="129"/>
      <c r="H797" s="129"/>
      <c r="I797" s="129"/>
      <c r="J797" s="129"/>
      <c r="K797" s="130"/>
    </row>
    <row r="798" spans="1:11" s="120" customFormat="1" x14ac:dyDescent="0.25">
      <c r="A798" s="129"/>
      <c r="B798" s="129"/>
      <c r="C798" s="129"/>
      <c r="D798" s="129"/>
      <c r="E798" s="129"/>
      <c r="F798" s="129"/>
      <c r="G798" s="129"/>
      <c r="H798" s="129"/>
      <c r="I798" s="129"/>
      <c r="J798" s="129"/>
      <c r="K798" s="130"/>
    </row>
    <row r="799" spans="1:11" s="120" customFormat="1" x14ac:dyDescent="0.25">
      <c r="A799" s="129"/>
      <c r="B799" s="129"/>
      <c r="C799" s="129"/>
      <c r="D799" s="129"/>
      <c r="E799" s="129"/>
      <c r="F799" s="129"/>
      <c r="G799" s="129"/>
      <c r="H799" s="129"/>
      <c r="I799" s="129"/>
      <c r="J799" s="129"/>
      <c r="K799" s="130"/>
    </row>
    <row r="800" spans="1:11" s="120" customFormat="1" x14ac:dyDescent="0.25">
      <c r="A800" s="129"/>
      <c r="B800" s="129"/>
      <c r="C800" s="129"/>
      <c r="D800" s="129"/>
      <c r="E800" s="129"/>
      <c r="F800" s="129"/>
      <c r="G800" s="129"/>
      <c r="H800" s="129"/>
      <c r="I800" s="129"/>
      <c r="J800" s="129"/>
      <c r="K800" s="130"/>
    </row>
    <row r="801" spans="1:11" s="120" customFormat="1" x14ac:dyDescent="0.25">
      <c r="A801" s="129"/>
      <c r="B801" s="129"/>
      <c r="C801" s="129"/>
      <c r="D801" s="129"/>
      <c r="E801" s="129"/>
      <c r="F801" s="129"/>
      <c r="G801" s="129"/>
      <c r="H801" s="129"/>
      <c r="I801" s="129"/>
      <c r="J801" s="129"/>
      <c r="K801" s="130"/>
    </row>
    <row r="802" spans="1:11" s="120" customFormat="1" x14ac:dyDescent="0.25">
      <c r="A802" s="129"/>
      <c r="B802" s="129"/>
      <c r="C802" s="129"/>
      <c r="D802" s="129"/>
      <c r="E802" s="129"/>
      <c r="F802" s="129"/>
      <c r="G802" s="129"/>
      <c r="H802" s="129"/>
      <c r="I802" s="129"/>
      <c r="J802" s="129"/>
      <c r="K802" s="130"/>
    </row>
    <row r="803" spans="1:11" s="120" customFormat="1" x14ac:dyDescent="0.25">
      <c r="A803" s="129"/>
      <c r="B803" s="129"/>
      <c r="C803" s="129"/>
      <c r="D803" s="129"/>
      <c r="E803" s="129"/>
      <c r="F803" s="129"/>
      <c r="G803" s="129"/>
      <c r="H803" s="129"/>
      <c r="I803" s="129"/>
      <c r="J803" s="129"/>
      <c r="K803" s="130"/>
    </row>
    <row r="804" spans="1:11" s="120" customFormat="1" x14ac:dyDescent="0.25">
      <c r="A804" s="129"/>
      <c r="B804" s="129"/>
      <c r="C804" s="129"/>
      <c r="D804" s="129"/>
      <c r="E804" s="129"/>
      <c r="F804" s="129"/>
      <c r="G804" s="129"/>
      <c r="H804" s="129"/>
      <c r="I804" s="129"/>
      <c r="J804" s="129"/>
      <c r="K804" s="130"/>
    </row>
    <row r="805" spans="1:11" s="120" customFormat="1" x14ac:dyDescent="0.25">
      <c r="A805" s="129"/>
      <c r="B805" s="129"/>
      <c r="C805" s="129"/>
      <c r="D805" s="129"/>
      <c r="E805" s="129"/>
      <c r="F805" s="129"/>
      <c r="G805" s="129"/>
      <c r="H805" s="129"/>
      <c r="I805" s="129"/>
      <c r="J805" s="129"/>
      <c r="K805" s="130"/>
    </row>
    <row r="806" spans="1:11" s="120" customFormat="1" x14ac:dyDescent="0.25">
      <c r="A806" s="129"/>
      <c r="B806" s="129"/>
      <c r="C806" s="129"/>
      <c r="D806" s="129"/>
      <c r="E806" s="129"/>
      <c r="F806" s="129"/>
      <c r="G806" s="129"/>
      <c r="H806" s="129"/>
      <c r="I806" s="129"/>
      <c r="J806" s="129"/>
      <c r="K806" s="130"/>
    </row>
    <row r="807" spans="1:11" s="120" customFormat="1" x14ac:dyDescent="0.25">
      <c r="A807" s="129"/>
      <c r="B807" s="129"/>
      <c r="C807" s="129"/>
      <c r="D807" s="129"/>
      <c r="E807" s="129"/>
      <c r="F807" s="129"/>
      <c r="G807" s="129"/>
      <c r="H807" s="129"/>
      <c r="I807" s="129"/>
      <c r="J807" s="129"/>
      <c r="K807" s="130"/>
    </row>
    <row r="808" spans="1:11" s="120" customFormat="1" x14ac:dyDescent="0.25">
      <c r="A808" s="129"/>
      <c r="B808" s="129"/>
      <c r="C808" s="129"/>
      <c r="D808" s="129"/>
      <c r="E808" s="129"/>
      <c r="F808" s="129"/>
      <c r="G808" s="129"/>
      <c r="H808" s="129"/>
      <c r="I808" s="129"/>
      <c r="J808" s="129"/>
      <c r="K808" s="130"/>
    </row>
    <row r="809" spans="1:11" s="120" customFormat="1" x14ac:dyDescent="0.25">
      <c r="A809" s="129"/>
      <c r="B809" s="129"/>
      <c r="C809" s="129"/>
      <c r="D809" s="129"/>
      <c r="E809" s="129"/>
      <c r="F809" s="129"/>
      <c r="G809" s="129"/>
      <c r="H809" s="129"/>
      <c r="I809" s="129"/>
      <c r="J809" s="129"/>
      <c r="K809" s="130"/>
    </row>
    <row r="810" spans="1:11" s="120" customFormat="1" x14ac:dyDescent="0.25">
      <c r="A810" s="129"/>
      <c r="B810" s="129"/>
      <c r="C810" s="129"/>
      <c r="D810" s="129"/>
      <c r="E810" s="129"/>
      <c r="F810" s="129"/>
      <c r="G810" s="129"/>
      <c r="H810" s="129"/>
      <c r="I810" s="129"/>
      <c r="J810" s="129"/>
      <c r="K810" s="130"/>
    </row>
    <row r="811" spans="1:11" s="120" customFormat="1" x14ac:dyDescent="0.25">
      <c r="A811" s="129"/>
      <c r="B811" s="129"/>
      <c r="C811" s="129"/>
      <c r="D811" s="129"/>
      <c r="E811" s="129"/>
      <c r="F811" s="129"/>
      <c r="G811" s="129"/>
      <c r="H811" s="129"/>
      <c r="I811" s="129"/>
      <c r="J811" s="129"/>
      <c r="K811" s="130"/>
    </row>
    <row r="812" spans="1:11" s="120" customFormat="1" x14ac:dyDescent="0.25">
      <c r="A812" s="129"/>
      <c r="B812" s="129"/>
      <c r="C812" s="129"/>
      <c r="D812" s="129"/>
      <c r="E812" s="129"/>
      <c r="F812" s="129"/>
      <c r="G812" s="129"/>
      <c r="H812" s="129"/>
      <c r="I812" s="129"/>
      <c r="J812" s="129"/>
      <c r="K812" s="130"/>
    </row>
    <row r="813" spans="1:11" s="120" customFormat="1" x14ac:dyDescent="0.25">
      <c r="A813" s="129"/>
      <c r="B813" s="129"/>
      <c r="C813" s="129"/>
      <c r="D813" s="129"/>
      <c r="E813" s="129"/>
      <c r="F813" s="129"/>
      <c r="G813" s="129"/>
      <c r="H813" s="129"/>
      <c r="I813" s="129"/>
      <c r="J813" s="129"/>
      <c r="K813" s="130"/>
    </row>
    <row r="814" spans="1:11" s="120" customFormat="1" x14ac:dyDescent="0.25">
      <c r="A814" s="129"/>
      <c r="B814" s="129"/>
      <c r="C814" s="129"/>
      <c r="D814" s="129"/>
      <c r="E814" s="129"/>
      <c r="F814" s="129"/>
      <c r="G814" s="129"/>
      <c r="H814" s="129"/>
      <c r="I814" s="129"/>
      <c r="J814" s="129"/>
      <c r="K814" s="130"/>
    </row>
    <row r="815" spans="1:11" s="120" customFormat="1" x14ac:dyDescent="0.25">
      <c r="A815" s="129"/>
      <c r="B815" s="129"/>
      <c r="C815" s="129"/>
      <c r="D815" s="129"/>
      <c r="E815" s="129"/>
      <c r="F815" s="129"/>
      <c r="G815" s="129"/>
      <c r="H815" s="129"/>
      <c r="I815" s="129"/>
      <c r="J815" s="129"/>
      <c r="K815" s="130"/>
    </row>
    <row r="816" spans="1:11" s="120" customFormat="1" x14ac:dyDescent="0.25">
      <c r="A816" s="129"/>
      <c r="B816" s="129"/>
      <c r="C816" s="129"/>
      <c r="D816" s="129"/>
      <c r="E816" s="129"/>
      <c r="F816" s="129"/>
      <c r="G816" s="129"/>
      <c r="H816" s="129"/>
      <c r="I816" s="129"/>
      <c r="J816" s="129"/>
      <c r="K816" s="130"/>
    </row>
    <row r="817" spans="1:11" s="120" customFormat="1" x14ac:dyDescent="0.25">
      <c r="A817" s="129"/>
      <c r="B817" s="129"/>
      <c r="C817" s="129"/>
      <c r="D817" s="129"/>
      <c r="E817" s="129"/>
      <c r="F817" s="129"/>
      <c r="G817" s="129"/>
      <c r="H817" s="129"/>
      <c r="I817" s="129"/>
      <c r="J817" s="129"/>
      <c r="K817" s="130"/>
    </row>
    <row r="818" spans="1:11" s="120" customFormat="1" x14ac:dyDescent="0.25">
      <c r="A818" s="129"/>
      <c r="B818" s="129"/>
      <c r="C818" s="129"/>
      <c r="D818" s="129"/>
      <c r="E818" s="129"/>
      <c r="F818" s="129"/>
      <c r="G818" s="129"/>
      <c r="H818" s="129"/>
      <c r="I818" s="129"/>
      <c r="J818" s="129"/>
      <c r="K818" s="130"/>
    </row>
    <row r="819" spans="1:11" s="120" customFormat="1" x14ac:dyDescent="0.25">
      <c r="A819" s="129"/>
      <c r="B819" s="129"/>
      <c r="C819" s="129"/>
      <c r="D819" s="129"/>
      <c r="E819" s="129"/>
      <c r="F819" s="129"/>
      <c r="G819" s="129"/>
      <c r="H819" s="129"/>
      <c r="I819" s="129"/>
      <c r="J819" s="129"/>
      <c r="K819" s="130"/>
    </row>
    <row r="820" spans="1:11" s="120" customFormat="1" x14ac:dyDescent="0.25">
      <c r="A820" s="129"/>
      <c r="B820" s="129"/>
      <c r="C820" s="129"/>
      <c r="D820" s="129"/>
      <c r="E820" s="129"/>
      <c r="F820" s="129"/>
      <c r="G820" s="129"/>
      <c r="H820" s="129"/>
      <c r="I820" s="129"/>
      <c r="J820" s="129"/>
      <c r="K820" s="130"/>
    </row>
    <row r="821" spans="1:11" s="120" customFormat="1" x14ac:dyDescent="0.25">
      <c r="A821" s="129"/>
      <c r="B821" s="129"/>
      <c r="C821" s="129"/>
      <c r="D821" s="129"/>
      <c r="E821" s="129"/>
      <c r="F821" s="129"/>
      <c r="G821" s="129"/>
      <c r="H821" s="129"/>
      <c r="I821" s="129"/>
      <c r="J821" s="129"/>
      <c r="K821" s="130"/>
    </row>
    <row r="822" spans="1:11" s="120" customFormat="1" x14ac:dyDescent="0.25">
      <c r="A822" s="129"/>
      <c r="B822" s="129"/>
      <c r="C822" s="129"/>
      <c r="D822" s="129"/>
      <c r="E822" s="129"/>
      <c r="F822" s="129"/>
      <c r="G822" s="129"/>
      <c r="H822" s="129"/>
      <c r="I822" s="129"/>
      <c r="J822" s="129"/>
      <c r="K822" s="130"/>
    </row>
    <row r="823" spans="1:11" s="120" customFormat="1" x14ac:dyDescent="0.25">
      <c r="A823" s="129"/>
      <c r="B823" s="129"/>
      <c r="C823" s="129"/>
      <c r="D823" s="129"/>
      <c r="E823" s="129"/>
      <c r="F823" s="129"/>
      <c r="G823" s="129"/>
      <c r="H823" s="129"/>
      <c r="I823" s="129"/>
      <c r="J823" s="129"/>
      <c r="K823" s="130"/>
    </row>
    <row r="824" spans="1:11" s="120" customFormat="1" x14ac:dyDescent="0.25">
      <c r="A824" s="129"/>
      <c r="B824" s="129"/>
      <c r="C824" s="129"/>
      <c r="D824" s="129"/>
      <c r="E824" s="129"/>
      <c r="F824" s="129"/>
      <c r="G824" s="129"/>
      <c r="H824" s="129"/>
      <c r="I824" s="129"/>
      <c r="J824" s="129"/>
      <c r="K824" s="130"/>
    </row>
    <row r="825" spans="1:11" s="120" customFormat="1" x14ac:dyDescent="0.25">
      <c r="A825" s="129"/>
      <c r="B825" s="129"/>
      <c r="C825" s="129"/>
      <c r="D825" s="129"/>
      <c r="E825" s="129"/>
      <c r="F825" s="129"/>
      <c r="G825" s="129"/>
      <c r="H825" s="129"/>
      <c r="I825" s="129"/>
      <c r="J825" s="129"/>
      <c r="K825" s="130"/>
    </row>
    <row r="826" spans="1:11" s="120" customFormat="1" x14ac:dyDescent="0.25">
      <c r="A826" s="129"/>
      <c r="B826" s="129"/>
      <c r="C826" s="129"/>
      <c r="D826" s="129"/>
      <c r="E826" s="129"/>
      <c r="F826" s="129"/>
      <c r="G826" s="129"/>
      <c r="H826" s="129"/>
      <c r="I826" s="129"/>
      <c r="J826" s="129"/>
      <c r="K826" s="130"/>
    </row>
    <row r="827" spans="1:11" s="120" customFormat="1" x14ac:dyDescent="0.25">
      <c r="A827" s="129"/>
      <c r="B827" s="129"/>
      <c r="C827" s="129"/>
      <c r="D827" s="129"/>
      <c r="E827" s="129"/>
      <c r="F827" s="129"/>
      <c r="G827" s="129"/>
      <c r="H827" s="129"/>
      <c r="I827" s="129"/>
      <c r="J827" s="129"/>
      <c r="K827" s="130"/>
    </row>
    <row r="828" spans="1:11" s="120" customFormat="1" x14ac:dyDescent="0.25">
      <c r="A828" s="129"/>
      <c r="B828" s="129"/>
      <c r="C828" s="129"/>
      <c r="D828" s="129"/>
      <c r="E828" s="129"/>
      <c r="F828" s="129"/>
      <c r="G828" s="129"/>
      <c r="H828" s="129"/>
      <c r="I828" s="129"/>
      <c r="J828" s="129"/>
      <c r="K828" s="130"/>
    </row>
    <row r="829" spans="1:11" s="120" customFormat="1" x14ac:dyDescent="0.25">
      <c r="A829" s="129"/>
      <c r="B829" s="129"/>
      <c r="C829" s="129"/>
      <c r="D829" s="129"/>
      <c r="E829" s="129"/>
      <c r="F829" s="129"/>
      <c r="G829" s="129"/>
      <c r="H829" s="129"/>
      <c r="I829" s="129"/>
      <c r="J829" s="129"/>
      <c r="K829" s="130"/>
    </row>
    <row r="830" spans="1:11" s="120" customFormat="1" x14ac:dyDescent="0.25">
      <c r="A830" s="129"/>
      <c r="B830" s="129"/>
      <c r="C830" s="129"/>
      <c r="D830" s="129"/>
      <c r="E830" s="129"/>
      <c r="F830" s="129"/>
      <c r="G830" s="129"/>
      <c r="H830" s="129"/>
      <c r="I830" s="129"/>
      <c r="J830" s="129"/>
      <c r="K830" s="130"/>
    </row>
    <row r="831" spans="1:11" s="120" customFormat="1" x14ac:dyDescent="0.25">
      <c r="A831" s="129"/>
      <c r="B831" s="129"/>
      <c r="C831" s="129"/>
      <c r="D831" s="129"/>
      <c r="E831" s="129"/>
      <c r="F831" s="129"/>
      <c r="G831" s="129"/>
      <c r="H831" s="129"/>
      <c r="I831" s="129"/>
      <c r="J831" s="129"/>
      <c r="K831" s="130"/>
    </row>
    <row r="832" spans="1:11" s="120" customFormat="1" x14ac:dyDescent="0.25">
      <c r="A832" s="129"/>
      <c r="B832" s="129"/>
      <c r="C832" s="129"/>
      <c r="D832" s="129"/>
      <c r="E832" s="129"/>
      <c r="F832" s="129"/>
      <c r="G832" s="129"/>
      <c r="H832" s="129"/>
      <c r="I832" s="129"/>
      <c r="J832" s="129"/>
      <c r="K832" s="130"/>
    </row>
    <row r="833" spans="1:11" s="120" customFormat="1" x14ac:dyDescent="0.25">
      <c r="A833" s="129"/>
      <c r="B833" s="129"/>
      <c r="C833" s="129"/>
      <c r="D833" s="129"/>
      <c r="E833" s="129"/>
      <c r="F833" s="129"/>
      <c r="G833" s="129"/>
      <c r="H833" s="129"/>
      <c r="I833" s="129"/>
      <c r="J833" s="129"/>
      <c r="K833" s="130"/>
    </row>
    <row r="834" spans="1:11" s="120" customFormat="1" x14ac:dyDescent="0.25">
      <c r="A834" s="129"/>
      <c r="B834" s="129"/>
      <c r="C834" s="129"/>
      <c r="D834" s="129"/>
      <c r="E834" s="129"/>
      <c r="F834" s="129"/>
      <c r="G834" s="129"/>
      <c r="H834" s="129"/>
      <c r="I834" s="129"/>
      <c r="J834" s="129"/>
      <c r="K834" s="130"/>
    </row>
    <row r="835" spans="1:11" s="120" customFormat="1" x14ac:dyDescent="0.25">
      <c r="A835" s="129"/>
      <c r="B835" s="129"/>
      <c r="C835" s="129"/>
      <c r="D835" s="129"/>
      <c r="E835" s="129"/>
      <c r="F835" s="129"/>
      <c r="G835" s="129"/>
      <c r="H835" s="129"/>
      <c r="I835" s="129"/>
      <c r="J835" s="129"/>
      <c r="K835" s="130"/>
    </row>
    <row r="836" spans="1:11" s="120" customFormat="1" x14ac:dyDescent="0.25">
      <c r="A836" s="129"/>
      <c r="B836" s="129"/>
      <c r="C836" s="129"/>
      <c r="D836" s="129"/>
      <c r="E836" s="129"/>
      <c r="F836" s="129"/>
      <c r="G836" s="129"/>
      <c r="H836" s="129"/>
      <c r="I836" s="129"/>
      <c r="J836" s="129"/>
      <c r="K836" s="130"/>
    </row>
    <row r="837" spans="1:11" s="120" customFormat="1" x14ac:dyDescent="0.25">
      <c r="A837" s="129"/>
      <c r="B837" s="129"/>
      <c r="C837" s="129"/>
      <c r="D837" s="129"/>
      <c r="E837" s="129"/>
      <c r="F837" s="129"/>
      <c r="G837" s="129"/>
      <c r="H837" s="129"/>
      <c r="I837" s="129"/>
      <c r="J837" s="129"/>
      <c r="K837" s="130"/>
    </row>
    <row r="838" spans="1:11" s="120" customFormat="1" x14ac:dyDescent="0.25">
      <c r="A838" s="129"/>
      <c r="B838" s="129"/>
      <c r="C838" s="129"/>
      <c r="D838" s="129"/>
      <c r="E838" s="129"/>
      <c r="F838" s="129"/>
      <c r="G838" s="129"/>
      <c r="H838" s="129"/>
      <c r="I838" s="129"/>
      <c r="J838" s="129"/>
      <c r="K838" s="130"/>
    </row>
    <row r="839" spans="1:11" s="120" customFormat="1" x14ac:dyDescent="0.25">
      <c r="A839" s="129"/>
      <c r="B839" s="129"/>
      <c r="C839" s="129"/>
      <c r="D839" s="129"/>
      <c r="E839" s="129"/>
      <c r="F839" s="129"/>
      <c r="G839" s="129"/>
      <c r="H839" s="129"/>
      <c r="I839" s="129"/>
      <c r="J839" s="129"/>
      <c r="K839" s="130"/>
    </row>
    <row r="840" spans="1:11" s="120" customFormat="1" x14ac:dyDescent="0.25">
      <c r="A840" s="129"/>
      <c r="B840" s="129"/>
      <c r="C840" s="129"/>
      <c r="D840" s="129"/>
      <c r="E840" s="129"/>
      <c r="F840" s="129"/>
      <c r="G840" s="129"/>
      <c r="H840" s="129"/>
      <c r="I840" s="129"/>
      <c r="J840" s="129"/>
      <c r="K840" s="130"/>
    </row>
    <row r="841" spans="1:11" s="120" customFormat="1" x14ac:dyDescent="0.25">
      <c r="A841" s="129"/>
      <c r="B841" s="129"/>
      <c r="C841" s="129"/>
      <c r="D841" s="129"/>
      <c r="E841" s="129"/>
      <c r="F841" s="129"/>
      <c r="G841" s="129"/>
      <c r="H841" s="129"/>
      <c r="I841" s="129"/>
      <c r="J841" s="129"/>
      <c r="K841" s="130"/>
    </row>
    <row r="842" spans="1:11" s="120" customFormat="1" x14ac:dyDescent="0.25">
      <c r="A842" s="129"/>
      <c r="B842" s="129"/>
      <c r="C842" s="129"/>
      <c r="D842" s="129"/>
      <c r="E842" s="129"/>
      <c r="F842" s="129"/>
      <c r="G842" s="129"/>
      <c r="H842" s="129"/>
      <c r="I842" s="129"/>
      <c r="J842" s="129"/>
      <c r="K842" s="130"/>
    </row>
    <row r="843" spans="1:11" s="120" customFormat="1" x14ac:dyDescent="0.25">
      <c r="A843" s="129"/>
      <c r="B843" s="129"/>
      <c r="C843" s="129"/>
      <c r="D843" s="129"/>
      <c r="E843" s="129"/>
      <c r="F843" s="129"/>
      <c r="G843" s="129"/>
      <c r="H843" s="129"/>
      <c r="I843" s="129"/>
      <c r="J843" s="129"/>
      <c r="K843" s="130"/>
    </row>
    <row r="844" spans="1:11" s="120" customFormat="1" x14ac:dyDescent="0.25">
      <c r="A844" s="129"/>
      <c r="B844" s="129"/>
      <c r="C844" s="129"/>
      <c r="D844" s="129"/>
      <c r="E844" s="129"/>
      <c r="F844" s="129"/>
      <c r="G844" s="129"/>
      <c r="H844" s="129"/>
      <c r="I844" s="129"/>
      <c r="J844" s="129"/>
      <c r="K844" s="130"/>
    </row>
    <row r="845" spans="1:11" s="120" customFormat="1" x14ac:dyDescent="0.25">
      <c r="A845" s="129"/>
      <c r="B845" s="129"/>
      <c r="C845" s="129"/>
      <c r="D845" s="129"/>
      <c r="E845" s="129"/>
      <c r="F845" s="129"/>
      <c r="G845" s="129"/>
      <c r="H845" s="129"/>
      <c r="I845" s="129"/>
      <c r="J845" s="129"/>
      <c r="K845" s="130"/>
    </row>
    <row r="846" spans="1:11" s="120" customFormat="1" x14ac:dyDescent="0.25">
      <c r="A846" s="129"/>
      <c r="B846" s="129"/>
      <c r="C846" s="129"/>
      <c r="D846" s="129"/>
      <c r="E846" s="129"/>
      <c r="F846" s="129"/>
      <c r="G846" s="129"/>
      <c r="H846" s="129"/>
      <c r="I846" s="129"/>
      <c r="J846" s="129"/>
      <c r="K846" s="130"/>
    </row>
    <row r="847" spans="1:11" s="120" customFormat="1" x14ac:dyDescent="0.25">
      <c r="A847" s="129"/>
      <c r="B847" s="129"/>
      <c r="C847" s="129"/>
      <c r="D847" s="129"/>
      <c r="E847" s="129"/>
      <c r="F847" s="129"/>
      <c r="G847" s="129"/>
      <c r="H847" s="129"/>
      <c r="I847" s="129"/>
      <c r="J847" s="129"/>
      <c r="K847" s="130"/>
    </row>
    <row r="848" spans="1:11" s="120" customFormat="1" x14ac:dyDescent="0.25">
      <c r="A848" s="129"/>
      <c r="B848" s="129"/>
      <c r="C848" s="129"/>
      <c r="D848" s="129"/>
      <c r="E848" s="129"/>
      <c r="F848" s="129"/>
      <c r="G848" s="129"/>
      <c r="H848" s="129"/>
      <c r="I848" s="129"/>
      <c r="J848" s="129"/>
      <c r="K848" s="130"/>
    </row>
    <row r="849" spans="1:11" s="120" customFormat="1" x14ac:dyDescent="0.25">
      <c r="A849" s="129"/>
      <c r="B849" s="129"/>
      <c r="C849" s="129"/>
      <c r="D849" s="129"/>
      <c r="E849" s="129"/>
      <c r="F849" s="129"/>
      <c r="G849" s="129"/>
      <c r="H849" s="129"/>
      <c r="I849" s="129"/>
      <c r="J849" s="129"/>
      <c r="K849" s="130"/>
    </row>
    <row r="850" spans="1:11" s="120" customFormat="1" x14ac:dyDescent="0.25">
      <c r="A850" s="129"/>
      <c r="B850" s="129"/>
      <c r="C850" s="129"/>
      <c r="D850" s="129"/>
      <c r="E850" s="129"/>
      <c r="F850" s="129"/>
      <c r="G850" s="129"/>
      <c r="H850" s="129"/>
      <c r="I850" s="129"/>
      <c r="J850" s="129"/>
      <c r="K850" s="130"/>
    </row>
    <row r="851" spans="1:11" s="120" customFormat="1" x14ac:dyDescent="0.25">
      <c r="A851" s="129"/>
      <c r="B851" s="129"/>
      <c r="C851" s="129"/>
      <c r="D851" s="129"/>
      <c r="E851" s="129"/>
      <c r="F851" s="129"/>
      <c r="G851" s="129"/>
      <c r="H851" s="129"/>
      <c r="I851" s="129"/>
      <c r="J851" s="129"/>
      <c r="K851" s="130"/>
    </row>
    <row r="852" spans="1:11" s="120" customFormat="1" x14ac:dyDescent="0.25">
      <c r="A852" s="129"/>
      <c r="B852" s="129"/>
      <c r="C852" s="129"/>
      <c r="D852" s="129"/>
      <c r="E852" s="129"/>
      <c r="F852" s="129"/>
      <c r="G852" s="129"/>
      <c r="H852" s="129"/>
      <c r="I852" s="129"/>
      <c r="J852" s="129"/>
      <c r="K852" s="130"/>
    </row>
    <row r="853" spans="1:11" s="120" customFormat="1" x14ac:dyDescent="0.25">
      <c r="A853" s="129"/>
      <c r="B853" s="129"/>
      <c r="C853" s="129"/>
      <c r="D853" s="129"/>
      <c r="E853" s="129"/>
      <c r="F853" s="129"/>
      <c r="G853" s="129"/>
      <c r="H853" s="129"/>
      <c r="I853" s="129"/>
      <c r="J853" s="129"/>
      <c r="K853" s="130"/>
    </row>
    <row r="854" spans="1:11" s="120" customFormat="1" x14ac:dyDescent="0.25">
      <c r="A854" s="129"/>
      <c r="B854" s="129"/>
      <c r="C854" s="129"/>
      <c r="D854" s="129"/>
      <c r="E854" s="129"/>
      <c r="F854" s="129"/>
      <c r="G854" s="129"/>
      <c r="H854" s="129"/>
      <c r="I854" s="129"/>
      <c r="J854" s="129"/>
      <c r="K854" s="130"/>
    </row>
    <row r="855" spans="1:11" s="120" customFormat="1" x14ac:dyDescent="0.25">
      <c r="A855" s="129"/>
      <c r="B855" s="129"/>
      <c r="C855" s="129"/>
      <c r="D855" s="129"/>
      <c r="E855" s="129"/>
      <c r="F855" s="129"/>
      <c r="G855" s="129"/>
      <c r="H855" s="129"/>
      <c r="I855" s="129"/>
      <c r="J855" s="129"/>
      <c r="K855" s="130"/>
    </row>
  </sheetData>
  <sheetProtection algorithmName="SHA-512" hashValue="Z7I+S/LAnMKls6J9PxXSw/qCU0om6pCb0/sTjjDsJo5fjB63tkeGlzkHisyJzcKxsKRXbNckAnfR8SoE44BNjA==" saltValue="RNJBB8iUeDOIMHu2z6mErw==" spinCount="100000" sheet="1" objects="1" scenarios="1"/>
  <mergeCells count="11">
    <mergeCell ref="A16:A17"/>
    <mergeCell ref="B16:B17"/>
    <mergeCell ref="C16:C17"/>
    <mergeCell ref="D16:D17"/>
    <mergeCell ref="E16:E17"/>
    <mergeCell ref="K16:K17"/>
    <mergeCell ref="F16:F17"/>
    <mergeCell ref="G16:G17"/>
    <mergeCell ref="H16:H17"/>
    <mergeCell ref="I16:I17"/>
    <mergeCell ref="J16:J17"/>
  </mergeCells>
  <pageMargins left="1.6535433070866143" right="0.11811023622047245" top="0.27559055118110237" bottom="0.23622047244094491" header="0" footer="0"/>
  <pageSetup paperSize="9" scale="65" orientation="landscape" verticalDpi="200" r:id="rId1"/>
  <headerFooter alignWithMargins="0"/>
  <ignoredErrors>
    <ignoredError sqref="G9 J217:K217 J271:K275 J277:K279 J281:K281 J299:K305 J307:K312 J317:K317 J315 J336:K336 J320 J356:K356 J358:K360 J362:K364 J386:K387 J388 J397 J413:K413 J405 J422:K422 J416 J431:K431 J425" unlockedFormula="1"/>
    <ignoredError sqref="J28:K28 J36:K36 J38:K38 J40:K40 J45:K53 J61:K62 J67:K67 J73:K73 K80 J81:K81 K82 J83 J85 K90 J91:K99 J102:K115 K118 J119:K123 K127:K128 J128:J130 K130 J136:K145 K148 J149:K163 J174:K174 J181:K181 K185 J186:K201 J208:K208 J212:K212 J223:K229 K233 J234:K238 J243:K251 K255:K256 J256 K260 J261:K267 J287:K287 J295:K295 J343:K343 J347:K347 J350:K350 J352:K352 K372 J373:K382 K434 J435:K514 K37 K84 K83 K85 K351" formula="1"/>
    <ignoredError sqref="J164:K164 J276:K276 J280:K280 J306:K306 K315:K316 J316 K320 J321:K335 J357:K357 J361:K361 J383:K385 K388 J389:K394 K397 J398:K401 K405 J406:K412 K416 J417:K421 K425 J426:K430" formula="1" unlocked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A1:BH514"/>
  <sheetViews>
    <sheetView showGridLines="0" topLeftCell="A140" zoomScale="90" zoomScaleNormal="90" workbookViewId="0">
      <selection activeCell="I485" sqref="I485"/>
    </sheetView>
  </sheetViews>
  <sheetFormatPr baseColWidth="10" defaultRowHeight="15" x14ac:dyDescent="0.25"/>
  <cols>
    <col min="1" max="1" width="5" style="112" customWidth="1"/>
    <col min="2" max="2" width="6.5703125" style="112" customWidth="1"/>
    <col min="3" max="3" width="6.42578125" style="112" customWidth="1"/>
    <col min="4" max="4" width="6.5703125" style="112" customWidth="1"/>
    <col min="5" max="5" width="5.5703125" style="112" customWidth="1"/>
    <col min="6" max="6" width="62.85546875" style="112" customWidth="1"/>
    <col min="7" max="7" width="17" style="112" customWidth="1"/>
    <col min="8" max="8" width="16.5703125" style="112" customWidth="1"/>
    <col min="9" max="9" width="14.85546875" style="112" customWidth="1"/>
    <col min="10" max="10" width="15.5703125" style="112" customWidth="1"/>
    <col min="11" max="11" width="11.42578125" style="113"/>
    <col min="12" max="16384" width="11.42578125" style="4"/>
  </cols>
  <sheetData>
    <row r="1" spans="1:60" customFormat="1" x14ac:dyDescent="0.25">
      <c r="C1" s="2"/>
      <c r="D1" s="2"/>
      <c r="E1" s="2"/>
      <c r="F1" s="2"/>
      <c r="G1" s="2"/>
      <c r="H1" s="2"/>
      <c r="I1" s="2"/>
      <c r="J1" s="2"/>
      <c r="K1" s="2"/>
      <c r="L1" s="2"/>
      <c r="M1" s="2"/>
      <c r="N1" s="2"/>
      <c r="O1" s="2"/>
      <c r="P1" s="175"/>
      <c r="Q1" s="171"/>
      <c r="R1" s="171"/>
      <c r="S1" s="171"/>
      <c r="T1" s="173"/>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AV1" s="116"/>
      <c r="AW1" s="116"/>
    </row>
    <row r="2" spans="1:60" customFormat="1" ht="15.75" x14ac:dyDescent="0.25">
      <c r="C2" s="37"/>
      <c r="D2" s="2"/>
      <c r="E2" s="112"/>
      <c r="F2" s="160" t="str">
        <f>'Formulario PPGR1'!H2</f>
        <v>Servicio Nacional de Salud</v>
      </c>
      <c r="G2" s="2"/>
      <c r="H2" s="2"/>
      <c r="I2" s="2"/>
      <c r="J2" s="2"/>
      <c r="K2" s="2"/>
      <c r="L2" s="2"/>
      <c r="M2" s="2"/>
      <c r="N2" s="2"/>
      <c r="O2" s="2"/>
      <c r="P2" s="175"/>
      <c r="Q2" s="171"/>
      <c r="R2" s="171"/>
      <c r="S2" s="171"/>
      <c r="T2" s="173"/>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AV2" s="116"/>
      <c r="AW2" s="116"/>
    </row>
    <row r="3" spans="1:60" customFormat="1" x14ac:dyDescent="0.25">
      <c r="C3" s="37"/>
      <c r="D3" s="2"/>
      <c r="E3" s="112"/>
      <c r="F3" s="161" t="str">
        <f>'Formulario PPGR1'!H3</f>
        <v>Dirección de Planificación y Desarrollo</v>
      </c>
      <c r="G3" s="2"/>
      <c r="H3" s="2"/>
      <c r="I3" s="2"/>
      <c r="J3" s="2"/>
      <c r="K3" s="2"/>
      <c r="L3" s="2"/>
      <c r="M3" s="2"/>
      <c r="N3" s="2"/>
      <c r="O3" s="2"/>
      <c r="P3" s="175"/>
      <c r="Q3" s="171"/>
      <c r="R3" s="171"/>
      <c r="S3" s="171"/>
      <c r="T3" s="173"/>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row>
    <row r="4" spans="1:60" customFormat="1" x14ac:dyDescent="0.25">
      <c r="C4" s="37"/>
      <c r="D4" s="2"/>
      <c r="E4" s="112"/>
      <c r="F4" s="162"/>
      <c r="G4" s="2"/>
      <c r="H4" s="2"/>
      <c r="I4" s="2"/>
      <c r="J4" s="2"/>
      <c r="K4" s="2"/>
      <c r="L4" s="2"/>
      <c r="M4" s="2"/>
      <c r="N4" s="2"/>
      <c r="O4" s="2"/>
      <c r="P4" s="175"/>
      <c r="Q4" s="171"/>
      <c r="R4" s="171"/>
      <c r="S4" s="171"/>
      <c r="T4" s="173"/>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row>
    <row r="5" spans="1:60" customFormat="1" x14ac:dyDescent="0.25">
      <c r="C5" s="37"/>
      <c r="D5" s="2"/>
      <c r="E5" s="112"/>
      <c r="F5" s="162" t="s">
        <v>480</v>
      </c>
      <c r="G5" s="2"/>
      <c r="H5" s="2"/>
      <c r="I5" s="2"/>
      <c r="J5" s="2"/>
      <c r="K5" s="2"/>
      <c r="L5" s="2"/>
      <c r="M5" s="2"/>
      <c r="N5" s="2"/>
      <c r="O5" s="2"/>
      <c r="P5" s="175"/>
      <c r="Q5" s="171"/>
      <c r="R5" s="171"/>
      <c r="S5" s="171"/>
      <c r="T5" s="173"/>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row>
    <row r="6" spans="1:60" customFormat="1" x14ac:dyDescent="0.25">
      <c r="C6" s="2"/>
      <c r="D6" s="2"/>
      <c r="E6" s="112"/>
      <c r="F6" s="162" t="str">
        <f>'Formulario PPGR1'!$N$3</f>
        <v>R1 - SRS Valdesia</v>
      </c>
      <c r="G6" s="2"/>
      <c r="H6" s="2"/>
      <c r="I6" s="2"/>
      <c r="J6" s="2"/>
      <c r="K6" s="2"/>
      <c r="L6" s="2"/>
      <c r="M6" s="2"/>
      <c r="N6" s="2"/>
      <c r="O6" s="2"/>
      <c r="P6" s="2"/>
      <c r="Q6" s="2"/>
      <c r="R6" s="171"/>
      <c r="S6" s="171"/>
      <c r="T6" s="173"/>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row>
    <row r="7" spans="1:60" ht="16.5" customHeight="1" x14ac:dyDescent="0.2">
      <c r="A7" s="120"/>
      <c r="B7" s="120"/>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20"/>
      <c r="AS7" s="120"/>
      <c r="AT7" s="120"/>
      <c r="AU7" s="120"/>
      <c r="AV7" s="120"/>
      <c r="AW7" s="120"/>
      <c r="AX7" s="120"/>
      <c r="AY7" s="120"/>
      <c r="AZ7" s="120"/>
      <c r="BA7" s="120"/>
      <c r="BB7" s="120"/>
      <c r="BC7" s="120"/>
      <c r="BD7" s="120"/>
      <c r="BE7" s="120"/>
      <c r="BF7" s="120"/>
      <c r="BG7" s="120"/>
      <c r="BH7" s="120"/>
    </row>
    <row r="8" spans="1:60" ht="15.75" customHeight="1" x14ac:dyDescent="0.2">
      <c r="A8" s="96" t="s">
        <v>45</v>
      </c>
      <c r="B8" s="97"/>
      <c r="C8" s="97"/>
      <c r="D8" s="97"/>
      <c r="E8" s="97"/>
      <c r="F8" s="97"/>
      <c r="G8" s="97"/>
      <c r="H8" s="97"/>
      <c r="I8" s="97"/>
      <c r="J8" s="97"/>
      <c r="K8" s="98"/>
    </row>
    <row r="9" spans="1:60" ht="12.75" x14ac:dyDescent="0.2">
      <c r="A9" s="99" t="s">
        <v>77</v>
      </c>
      <c r="B9" s="100"/>
      <c r="C9" s="100"/>
      <c r="D9" s="100"/>
      <c r="E9" s="100"/>
      <c r="F9" s="100"/>
      <c r="G9" s="131">
        <f>'Formulario PPGR7'!G9</f>
        <v>13508000</v>
      </c>
      <c r="H9" s="101"/>
      <c r="I9" s="101"/>
      <c r="J9" s="101"/>
      <c r="K9" s="102"/>
    </row>
    <row r="10" spans="1:60" ht="12.75" x14ac:dyDescent="0.2">
      <c r="A10" s="99" t="s">
        <v>78</v>
      </c>
      <c r="B10" s="100"/>
      <c r="C10" s="100"/>
      <c r="D10" s="100"/>
      <c r="E10" s="100"/>
      <c r="F10" s="100"/>
      <c r="G10" s="132">
        <v>84413770.920000002</v>
      </c>
      <c r="H10" s="101"/>
      <c r="I10" s="101"/>
      <c r="J10" s="101"/>
      <c r="K10" s="102"/>
    </row>
    <row r="11" spans="1:60" ht="12.75" x14ac:dyDescent="0.2">
      <c r="A11" s="99" t="s">
        <v>479</v>
      </c>
      <c r="B11" s="100"/>
      <c r="C11" s="100"/>
      <c r="D11" s="100"/>
      <c r="E11" s="100"/>
      <c r="F11" s="100"/>
      <c r="G11" s="132">
        <f>'Formulario PPGR7'!G11</f>
        <v>494898287.77999997</v>
      </c>
      <c r="H11" s="101"/>
      <c r="I11" s="101"/>
      <c r="J11" s="101"/>
      <c r="K11" s="102"/>
    </row>
    <row r="12" spans="1:60" ht="12.75" x14ac:dyDescent="0.2">
      <c r="A12" s="99" t="s">
        <v>79</v>
      </c>
      <c r="B12" s="100"/>
      <c r="C12" s="100"/>
      <c r="D12" s="100"/>
      <c r="E12" s="100"/>
      <c r="F12" s="100"/>
      <c r="G12" s="132">
        <f>'Formulario PPGR7'!G12</f>
        <v>1749256.95</v>
      </c>
      <c r="H12" s="101"/>
      <c r="I12" s="101"/>
      <c r="J12" s="101"/>
      <c r="K12" s="102"/>
    </row>
    <row r="13" spans="1:60" ht="12.75" x14ac:dyDescent="0.2">
      <c r="A13" s="103" t="s">
        <v>73</v>
      </c>
      <c r="B13" s="100"/>
      <c r="C13" s="100"/>
      <c r="D13" s="100"/>
      <c r="E13" s="100"/>
      <c r="F13" s="100"/>
      <c r="G13" s="131">
        <f>'Formulario PPGR7'!G13</f>
        <v>33362749.68</v>
      </c>
      <c r="H13" s="101"/>
      <c r="I13" s="101"/>
      <c r="J13" s="101"/>
      <c r="K13" s="102"/>
    </row>
    <row r="14" spans="1:60" ht="13.5" thickBot="1" x14ac:dyDescent="0.25">
      <c r="A14" s="104" t="s">
        <v>80</v>
      </c>
      <c r="B14" s="105"/>
      <c r="C14" s="105"/>
      <c r="D14" s="105"/>
      <c r="E14" s="105"/>
      <c r="F14" s="105"/>
      <c r="G14" s="133">
        <f>SUM(G9:G13)</f>
        <v>627932065.32999992</v>
      </c>
      <c r="H14" s="107"/>
      <c r="I14" s="107"/>
      <c r="J14" s="107"/>
      <c r="K14" s="108"/>
    </row>
    <row r="15" spans="1:60" ht="15.75" customHeight="1" thickTop="1" x14ac:dyDescent="0.2">
      <c r="A15" s="109" t="s">
        <v>70</v>
      </c>
      <c r="B15" s="110"/>
      <c r="C15" s="110"/>
      <c r="D15" s="110"/>
      <c r="E15" s="110"/>
      <c r="F15" s="110"/>
      <c r="G15" s="110"/>
      <c r="H15" s="110"/>
      <c r="I15" s="110"/>
      <c r="J15" s="110"/>
      <c r="K15" s="111"/>
    </row>
    <row r="16" spans="1:60" ht="19.5" customHeight="1" x14ac:dyDescent="0.2">
      <c r="A16" s="620" t="s">
        <v>82</v>
      </c>
      <c r="B16" s="620" t="s">
        <v>68</v>
      </c>
      <c r="C16" s="620" t="s">
        <v>6</v>
      </c>
      <c r="D16" s="620" t="s">
        <v>69</v>
      </c>
      <c r="E16" s="620" t="s">
        <v>7</v>
      </c>
      <c r="F16" s="617" t="s">
        <v>81</v>
      </c>
      <c r="G16" s="621" t="s">
        <v>74</v>
      </c>
      <c r="H16" s="622"/>
      <c r="I16" s="623"/>
      <c r="J16" s="615" t="s">
        <v>328</v>
      </c>
      <c r="K16" s="615" t="s">
        <v>8</v>
      </c>
    </row>
    <row r="17" spans="1:11" ht="44.25" customHeight="1" x14ac:dyDescent="0.2">
      <c r="A17" s="620"/>
      <c r="B17" s="620"/>
      <c r="C17" s="620"/>
      <c r="D17" s="620"/>
      <c r="E17" s="620"/>
      <c r="F17" s="618"/>
      <c r="G17" s="114" t="s">
        <v>312</v>
      </c>
      <c r="H17" s="114" t="s">
        <v>75</v>
      </c>
      <c r="I17" s="114" t="s">
        <v>76</v>
      </c>
      <c r="J17" s="616"/>
      <c r="K17" s="616"/>
    </row>
    <row r="18" spans="1:11" ht="12.75" x14ac:dyDescent="0.2">
      <c r="A18" s="38">
        <v>2</v>
      </c>
      <c r="B18" s="39"/>
      <c r="C18" s="39"/>
      <c r="D18" s="39"/>
      <c r="E18" s="39"/>
      <c r="F18" s="40" t="s">
        <v>329</v>
      </c>
      <c r="G18" s="41">
        <f>+G19+G87+G218+G337+G395+G402+G485</f>
        <v>45338833.25</v>
      </c>
      <c r="H18" s="41">
        <f>+H19+H87+H218+H337+H395+H402+H485</f>
        <v>723095342.49000001</v>
      </c>
      <c r="I18" s="41">
        <f>+I19+I87+I218+I337+I395+I402+I485</f>
        <v>1382888973.01</v>
      </c>
      <c r="J18" s="41">
        <f>+J19+J87+J218+J337+J395+J402+J485</f>
        <v>2151323148.75</v>
      </c>
      <c r="K18" s="42">
        <f>+K19+K87+K218+K337+K395+K402+K485</f>
        <v>100</v>
      </c>
    </row>
    <row r="19" spans="1:11" ht="12.75" x14ac:dyDescent="0.2">
      <c r="A19" s="43">
        <v>2</v>
      </c>
      <c r="B19" s="44">
        <v>1</v>
      </c>
      <c r="C19" s="45"/>
      <c r="D19" s="45"/>
      <c r="E19" s="45"/>
      <c r="F19" s="46" t="s">
        <v>330</v>
      </c>
      <c r="G19" s="47">
        <f>+G20+G47+G63+G70+G78</f>
        <v>33597888.25</v>
      </c>
      <c r="H19" s="47">
        <f>+H20+H47+H63+H70+H78</f>
        <v>517458597.20999998</v>
      </c>
      <c r="I19" s="47">
        <f>+I20+I47+I63+I70+I78</f>
        <v>1100114472.77</v>
      </c>
      <c r="J19" s="47">
        <f>+J20+J47+J63+J70+J78</f>
        <v>1651170958.23</v>
      </c>
      <c r="K19" s="48">
        <f>+K20+K47+K63+K70+K78</f>
        <v>76.751415015888824</v>
      </c>
    </row>
    <row r="20" spans="1:11" ht="12.75" x14ac:dyDescent="0.2">
      <c r="A20" s="49">
        <v>2</v>
      </c>
      <c r="B20" s="50">
        <v>1</v>
      </c>
      <c r="C20" s="50">
        <v>1</v>
      </c>
      <c r="D20" s="50"/>
      <c r="E20" s="50"/>
      <c r="F20" s="51" t="s">
        <v>83</v>
      </c>
      <c r="G20" s="52">
        <f>+G21+G28+G36+G38+G40+G45</f>
        <v>24575116.93</v>
      </c>
      <c r="H20" s="52">
        <f>+H21+H28+H36+H38+H40+H45</f>
        <v>517458597.20999998</v>
      </c>
      <c r="I20" s="52">
        <f>+I21+I28+I36+I38+I40+I45</f>
        <v>1096085157.5699999</v>
      </c>
      <c r="J20" s="52">
        <f>+J21+J28+J36+J38+J40+J45</f>
        <v>1638118871.71</v>
      </c>
      <c r="K20" s="53">
        <f>+K21+K28+K36+K38+K40+K45</f>
        <v>76.144714598632419</v>
      </c>
    </row>
    <row r="21" spans="1:11" ht="12.75" x14ac:dyDescent="0.2">
      <c r="A21" s="54">
        <v>2</v>
      </c>
      <c r="B21" s="55">
        <v>1</v>
      </c>
      <c r="C21" s="55">
        <v>1</v>
      </c>
      <c r="D21" s="55">
        <v>1</v>
      </c>
      <c r="E21" s="55"/>
      <c r="F21" s="56" t="s">
        <v>84</v>
      </c>
      <c r="G21" s="57">
        <f>SUM(G22:G27)</f>
        <v>16684723.32</v>
      </c>
      <c r="H21" s="57">
        <f>SUM(H22:H27)</f>
        <v>440144465.39999998</v>
      </c>
      <c r="I21" s="57">
        <f>SUM(I22:I27)</f>
        <v>759179443.59000003</v>
      </c>
      <c r="J21" s="57">
        <f>SUM(J22:J27)</f>
        <v>1216008632.3099999</v>
      </c>
      <c r="K21" s="58">
        <f>SUM(K22:K27)</f>
        <v>56.523755299920751</v>
      </c>
    </row>
    <row r="22" spans="1:11" ht="12.75" x14ac:dyDescent="0.2">
      <c r="A22" s="59">
        <v>2</v>
      </c>
      <c r="B22" s="60">
        <v>1</v>
      </c>
      <c r="C22" s="60">
        <v>1</v>
      </c>
      <c r="D22" s="60">
        <v>1</v>
      </c>
      <c r="E22" s="60" t="s">
        <v>317</v>
      </c>
      <c r="F22" s="61" t="s">
        <v>331</v>
      </c>
      <c r="G22" s="62">
        <v>16684723.32</v>
      </c>
      <c r="H22" s="62">
        <v>440144465.39999998</v>
      </c>
      <c r="I22" s="62">
        <v>659080013.19000006</v>
      </c>
      <c r="J22" s="125">
        <f t="shared" ref="J22:J27" si="0">SUBTOTAL(9,G22:I22)</f>
        <v>1115909201.9100001</v>
      </c>
      <c r="K22" s="126">
        <f t="shared" ref="K22:K27" si="1">IFERROR(J22/$J$18*100,"0.00")</f>
        <v>51.870831332725885</v>
      </c>
    </row>
    <row r="23" spans="1:11" ht="12.75" x14ac:dyDescent="0.2">
      <c r="A23" s="59">
        <v>2</v>
      </c>
      <c r="B23" s="60">
        <v>1</v>
      </c>
      <c r="C23" s="60">
        <v>1</v>
      </c>
      <c r="D23" s="60">
        <v>1</v>
      </c>
      <c r="E23" s="60" t="s">
        <v>318</v>
      </c>
      <c r="F23" s="64" t="s">
        <v>85</v>
      </c>
      <c r="G23" s="62"/>
      <c r="H23" s="62"/>
      <c r="I23" s="62">
        <v>93837060.810000002</v>
      </c>
      <c r="J23" s="125">
        <f t="shared" si="0"/>
        <v>93837060.810000002</v>
      </c>
      <c r="K23" s="126">
        <f t="shared" si="1"/>
        <v>4.3618301074165862</v>
      </c>
    </row>
    <row r="24" spans="1:11" ht="12.75" x14ac:dyDescent="0.2">
      <c r="A24" s="59">
        <v>2</v>
      </c>
      <c r="B24" s="60">
        <v>1</v>
      </c>
      <c r="C24" s="60">
        <v>1</v>
      </c>
      <c r="D24" s="60">
        <v>1</v>
      </c>
      <c r="E24" s="60" t="s">
        <v>319</v>
      </c>
      <c r="F24" s="64" t="s">
        <v>332</v>
      </c>
      <c r="G24" s="62"/>
      <c r="H24" s="62"/>
      <c r="I24" s="62"/>
      <c r="J24" s="125">
        <f t="shared" si="0"/>
        <v>0</v>
      </c>
      <c r="K24" s="126">
        <f t="shared" si="1"/>
        <v>0</v>
      </c>
    </row>
    <row r="25" spans="1:11" ht="12.75" x14ac:dyDescent="0.2">
      <c r="A25" s="59">
        <v>2</v>
      </c>
      <c r="B25" s="60">
        <v>1</v>
      </c>
      <c r="C25" s="60">
        <v>1</v>
      </c>
      <c r="D25" s="60">
        <v>1</v>
      </c>
      <c r="E25" s="60" t="s">
        <v>320</v>
      </c>
      <c r="F25" s="64" t="s">
        <v>86</v>
      </c>
      <c r="G25" s="62"/>
      <c r="H25" s="62"/>
      <c r="I25" s="62"/>
      <c r="J25" s="125">
        <f t="shared" si="0"/>
        <v>0</v>
      </c>
      <c r="K25" s="126">
        <f t="shared" si="1"/>
        <v>0</v>
      </c>
    </row>
    <row r="26" spans="1:11" ht="12.75" x14ac:dyDescent="0.2">
      <c r="A26" s="59">
        <v>2</v>
      </c>
      <c r="B26" s="60">
        <v>1</v>
      </c>
      <c r="C26" s="60">
        <v>1</v>
      </c>
      <c r="D26" s="60">
        <v>1</v>
      </c>
      <c r="E26" s="60" t="s">
        <v>321</v>
      </c>
      <c r="F26" s="64" t="s">
        <v>87</v>
      </c>
      <c r="G26" s="62"/>
      <c r="H26" s="62"/>
      <c r="I26" s="62">
        <v>6262369.5899999999</v>
      </c>
      <c r="J26" s="125">
        <f t="shared" si="0"/>
        <v>6262369.5899999999</v>
      </c>
      <c r="K26" s="126">
        <f t="shared" si="1"/>
        <v>0.29109385977827984</v>
      </c>
    </row>
    <row r="27" spans="1:11" ht="12.75" x14ac:dyDescent="0.2">
      <c r="A27" s="59">
        <v>2</v>
      </c>
      <c r="B27" s="60">
        <v>1</v>
      </c>
      <c r="C27" s="60">
        <v>1</v>
      </c>
      <c r="D27" s="60">
        <v>1</v>
      </c>
      <c r="E27" s="60" t="s">
        <v>333</v>
      </c>
      <c r="F27" s="64" t="s">
        <v>334</v>
      </c>
      <c r="G27" s="62"/>
      <c r="H27" s="62"/>
      <c r="I27" s="62"/>
      <c r="J27" s="125">
        <f t="shared" si="0"/>
        <v>0</v>
      </c>
      <c r="K27" s="126">
        <f t="shared" si="1"/>
        <v>0</v>
      </c>
    </row>
    <row r="28" spans="1:11" ht="12.75" x14ac:dyDescent="0.2">
      <c r="A28" s="54">
        <v>2</v>
      </c>
      <c r="B28" s="55">
        <v>1</v>
      </c>
      <c r="C28" s="55">
        <v>1</v>
      </c>
      <c r="D28" s="55">
        <v>2</v>
      </c>
      <c r="E28" s="55"/>
      <c r="F28" s="56" t="s">
        <v>88</v>
      </c>
      <c r="G28" s="57">
        <f>SUM(G29:G35)</f>
        <v>6000000</v>
      </c>
      <c r="H28" s="57">
        <f>SUM(H29:H35)</f>
        <v>36815565</v>
      </c>
      <c r="I28" s="57">
        <f>SUM(I29:I35)</f>
        <v>275993718.19</v>
      </c>
      <c r="J28" s="57">
        <f>SUM(J29:J35)</f>
        <v>318809283.19</v>
      </c>
      <c r="K28" s="58">
        <f>SUM(K29:K35)</f>
        <v>14.819218738720876</v>
      </c>
    </row>
    <row r="29" spans="1:11" ht="12.75" x14ac:dyDescent="0.2">
      <c r="A29" s="59">
        <v>2</v>
      </c>
      <c r="B29" s="60">
        <v>1</v>
      </c>
      <c r="C29" s="60">
        <v>1</v>
      </c>
      <c r="D29" s="60">
        <v>2</v>
      </c>
      <c r="E29" s="60" t="s">
        <v>317</v>
      </c>
      <c r="F29" s="64" t="s">
        <v>89</v>
      </c>
      <c r="G29" s="62">
        <v>6000000</v>
      </c>
      <c r="H29" s="62">
        <v>36815565</v>
      </c>
      <c r="I29" s="62">
        <v>46534889.609999999</v>
      </c>
      <c r="J29" s="125">
        <f t="shared" ref="J29:J35" si="2">SUBTOTAL(9,G29:I29)</f>
        <v>89350454.609999999</v>
      </c>
      <c r="K29" s="126">
        <f t="shared" ref="K29:K35" si="3">IFERROR(J29/$J$18*100,"0.00")</f>
        <v>4.1532790953286582</v>
      </c>
    </row>
    <row r="30" spans="1:11" ht="12.75" x14ac:dyDescent="0.2">
      <c r="A30" s="59">
        <v>2</v>
      </c>
      <c r="B30" s="60">
        <v>1</v>
      </c>
      <c r="C30" s="60">
        <v>1</v>
      </c>
      <c r="D30" s="60">
        <v>2</v>
      </c>
      <c r="E30" s="60" t="s">
        <v>318</v>
      </c>
      <c r="F30" s="64" t="s">
        <v>90</v>
      </c>
      <c r="G30" s="62"/>
      <c r="H30" s="62"/>
      <c r="I30" s="62">
        <v>222931227.68000001</v>
      </c>
      <c r="J30" s="125">
        <f t="shared" si="2"/>
        <v>222931227.68000001</v>
      </c>
      <c r="K30" s="126">
        <f t="shared" si="3"/>
        <v>10.362517030950533</v>
      </c>
    </row>
    <row r="31" spans="1:11" ht="12.75" x14ac:dyDescent="0.2">
      <c r="A31" s="59">
        <v>2</v>
      </c>
      <c r="B31" s="60">
        <v>1</v>
      </c>
      <c r="C31" s="60">
        <v>1</v>
      </c>
      <c r="D31" s="60">
        <v>2</v>
      </c>
      <c r="E31" s="60" t="s">
        <v>319</v>
      </c>
      <c r="F31" s="64" t="s">
        <v>22</v>
      </c>
      <c r="G31" s="62"/>
      <c r="H31" s="62"/>
      <c r="I31" s="62">
        <v>96000</v>
      </c>
      <c r="J31" s="125">
        <f t="shared" si="2"/>
        <v>96000</v>
      </c>
      <c r="K31" s="126">
        <f t="shared" si="3"/>
        <v>4.4623700561107994E-3</v>
      </c>
    </row>
    <row r="32" spans="1:11" ht="12.75" x14ac:dyDescent="0.2">
      <c r="A32" s="59">
        <v>2</v>
      </c>
      <c r="B32" s="60">
        <v>1</v>
      </c>
      <c r="C32" s="60">
        <v>1</v>
      </c>
      <c r="D32" s="60">
        <v>2</v>
      </c>
      <c r="E32" s="60" t="s">
        <v>320</v>
      </c>
      <c r="F32" s="64" t="s">
        <v>91</v>
      </c>
      <c r="G32" s="62"/>
      <c r="H32" s="62"/>
      <c r="I32" s="62">
        <v>6281600.9000000004</v>
      </c>
      <c r="J32" s="125">
        <f t="shared" si="2"/>
        <v>6281600.9000000004</v>
      </c>
      <c r="K32" s="126">
        <f t="shared" si="3"/>
        <v>0.29198778917290263</v>
      </c>
    </row>
    <row r="33" spans="1:11" ht="12.75" x14ac:dyDescent="0.2">
      <c r="A33" s="59">
        <v>2</v>
      </c>
      <c r="B33" s="60">
        <v>1</v>
      </c>
      <c r="C33" s="60">
        <v>1</v>
      </c>
      <c r="D33" s="60">
        <v>2</v>
      </c>
      <c r="E33" s="60" t="s">
        <v>321</v>
      </c>
      <c r="F33" s="64" t="s">
        <v>92</v>
      </c>
      <c r="G33" s="62"/>
      <c r="H33" s="62"/>
      <c r="I33" s="62">
        <v>120000</v>
      </c>
      <c r="J33" s="125">
        <f t="shared" si="2"/>
        <v>120000</v>
      </c>
      <c r="K33" s="126">
        <f t="shared" si="3"/>
        <v>5.5779625701385003E-3</v>
      </c>
    </row>
    <row r="34" spans="1:11" ht="12.75" x14ac:dyDescent="0.2">
      <c r="A34" s="59">
        <v>2</v>
      </c>
      <c r="B34" s="60">
        <v>1</v>
      </c>
      <c r="C34" s="60">
        <v>1</v>
      </c>
      <c r="D34" s="60">
        <v>2</v>
      </c>
      <c r="E34" s="60" t="s">
        <v>333</v>
      </c>
      <c r="F34" s="64" t="s">
        <v>93</v>
      </c>
      <c r="G34" s="62"/>
      <c r="H34" s="62"/>
      <c r="I34" s="62"/>
      <c r="J34" s="125">
        <f t="shared" si="2"/>
        <v>0</v>
      </c>
      <c r="K34" s="126">
        <f t="shared" si="3"/>
        <v>0</v>
      </c>
    </row>
    <row r="35" spans="1:11" ht="12.75" x14ac:dyDescent="0.2">
      <c r="A35" s="59">
        <v>2</v>
      </c>
      <c r="B35" s="60">
        <v>1</v>
      </c>
      <c r="C35" s="60">
        <v>1</v>
      </c>
      <c r="D35" s="60">
        <v>2</v>
      </c>
      <c r="E35" s="60" t="s">
        <v>335</v>
      </c>
      <c r="F35" s="64" t="s">
        <v>24</v>
      </c>
      <c r="G35" s="62"/>
      <c r="H35" s="62"/>
      <c r="I35" s="62">
        <v>30000</v>
      </c>
      <c r="J35" s="125">
        <f t="shared" si="2"/>
        <v>30000</v>
      </c>
      <c r="K35" s="126">
        <f t="shared" si="3"/>
        <v>1.3944906425346251E-3</v>
      </c>
    </row>
    <row r="36" spans="1:11" ht="12.75" x14ac:dyDescent="0.2">
      <c r="A36" s="54">
        <v>2</v>
      </c>
      <c r="B36" s="55">
        <v>1</v>
      </c>
      <c r="C36" s="55">
        <v>1</v>
      </c>
      <c r="D36" s="55">
        <v>3</v>
      </c>
      <c r="E36" s="55"/>
      <c r="F36" s="56" t="s">
        <v>94</v>
      </c>
      <c r="G36" s="57">
        <f>G37</f>
        <v>0</v>
      </c>
      <c r="H36" s="57">
        <f>H37</f>
        <v>0</v>
      </c>
      <c r="I36" s="57">
        <f>I37</f>
        <v>60769995.789999999</v>
      </c>
      <c r="J36" s="57">
        <f>J37</f>
        <v>60769995.789999999</v>
      </c>
      <c r="K36" s="58">
        <f>K37</f>
        <v>2.8247730158674518</v>
      </c>
    </row>
    <row r="37" spans="1:11" ht="12.75" x14ac:dyDescent="0.2">
      <c r="A37" s="59">
        <v>2</v>
      </c>
      <c r="B37" s="60">
        <v>1</v>
      </c>
      <c r="C37" s="60">
        <v>1</v>
      </c>
      <c r="D37" s="60">
        <v>3</v>
      </c>
      <c r="E37" s="60" t="s">
        <v>317</v>
      </c>
      <c r="F37" s="64" t="s">
        <v>94</v>
      </c>
      <c r="G37" s="62"/>
      <c r="H37" s="62"/>
      <c r="I37" s="62">
        <v>60769995.789999999</v>
      </c>
      <c r="J37" s="125">
        <f>SUBTOTAL(9,G37:I37)</f>
        <v>60769995.789999999</v>
      </c>
      <c r="K37" s="126">
        <f>IFERROR(J37/$J$18*100,"0.00")</f>
        <v>2.8247730158674518</v>
      </c>
    </row>
    <row r="38" spans="1:11" ht="12.75" x14ac:dyDescent="0.2">
      <c r="A38" s="54">
        <v>2</v>
      </c>
      <c r="B38" s="55">
        <v>1</v>
      </c>
      <c r="C38" s="55">
        <v>1</v>
      </c>
      <c r="D38" s="55">
        <v>4</v>
      </c>
      <c r="E38" s="55"/>
      <c r="F38" s="56" t="s">
        <v>336</v>
      </c>
      <c r="G38" s="57">
        <f>G39</f>
        <v>1890393.61</v>
      </c>
      <c r="H38" s="57">
        <f>H39</f>
        <v>40498566.810000002</v>
      </c>
      <c r="I38" s="57">
        <f>I39</f>
        <v>0</v>
      </c>
      <c r="J38" s="57">
        <f>J39</f>
        <v>42388960.420000002</v>
      </c>
      <c r="K38" s="58">
        <f>K39</f>
        <v>1.9703669550820195</v>
      </c>
    </row>
    <row r="39" spans="1:11" ht="12.75" x14ac:dyDescent="0.2">
      <c r="A39" s="59">
        <v>2</v>
      </c>
      <c r="B39" s="60">
        <v>1</v>
      </c>
      <c r="C39" s="60">
        <v>1</v>
      </c>
      <c r="D39" s="60">
        <v>4</v>
      </c>
      <c r="E39" s="60" t="s">
        <v>317</v>
      </c>
      <c r="F39" s="64" t="s">
        <v>336</v>
      </c>
      <c r="G39" s="62">
        <v>1890393.61</v>
      </c>
      <c r="H39" s="62">
        <v>40498566.810000002</v>
      </c>
      <c r="I39" s="62"/>
      <c r="J39" s="125">
        <f>SUBTOTAL(9,G39:I39)</f>
        <v>42388960.420000002</v>
      </c>
      <c r="K39" s="126">
        <f>IFERROR(J39/$J$18*100,"0.00")</f>
        <v>1.9703669550820195</v>
      </c>
    </row>
    <row r="40" spans="1:11" ht="12.75" x14ac:dyDescent="0.2">
      <c r="A40" s="54">
        <v>2</v>
      </c>
      <c r="B40" s="55">
        <v>1</v>
      </c>
      <c r="C40" s="55">
        <v>1</v>
      </c>
      <c r="D40" s="55">
        <v>5</v>
      </c>
      <c r="E40" s="55"/>
      <c r="F40" s="56" t="s">
        <v>337</v>
      </c>
      <c r="G40" s="57">
        <f>SUM(G41:G44)</f>
        <v>0</v>
      </c>
      <c r="H40" s="57">
        <f>SUM(H41:H44)</f>
        <v>0</v>
      </c>
      <c r="I40" s="57">
        <f>SUM(I41:I44)</f>
        <v>0</v>
      </c>
      <c r="J40" s="57">
        <f>SUM(J41:J44)</f>
        <v>0</v>
      </c>
      <c r="K40" s="58">
        <f>SUM(K41:K44)</f>
        <v>0</v>
      </c>
    </row>
    <row r="41" spans="1:11" ht="12.75" x14ac:dyDescent="0.2">
      <c r="A41" s="59">
        <v>2</v>
      </c>
      <c r="B41" s="60">
        <v>1</v>
      </c>
      <c r="C41" s="60">
        <v>1</v>
      </c>
      <c r="D41" s="60">
        <v>5</v>
      </c>
      <c r="E41" s="60" t="s">
        <v>317</v>
      </c>
      <c r="F41" s="65" t="s">
        <v>337</v>
      </c>
      <c r="G41" s="62"/>
      <c r="H41" s="62"/>
      <c r="I41" s="62"/>
      <c r="J41" s="125">
        <f>SUBTOTAL(9,G41:I41)</f>
        <v>0</v>
      </c>
      <c r="K41" s="126">
        <f>IFERROR(J41/$J$18*100,"0.00")</f>
        <v>0</v>
      </c>
    </row>
    <row r="42" spans="1:11" ht="12.75" x14ac:dyDescent="0.2">
      <c r="A42" s="59">
        <v>2</v>
      </c>
      <c r="B42" s="60">
        <v>1</v>
      </c>
      <c r="C42" s="60">
        <v>1</v>
      </c>
      <c r="D42" s="60">
        <v>5</v>
      </c>
      <c r="E42" s="60" t="s">
        <v>318</v>
      </c>
      <c r="F42" s="64" t="s">
        <v>95</v>
      </c>
      <c r="G42" s="62"/>
      <c r="H42" s="62"/>
      <c r="I42" s="62"/>
      <c r="J42" s="125">
        <f>SUBTOTAL(9,G42:I42)</f>
        <v>0</v>
      </c>
      <c r="K42" s="126">
        <f>IFERROR(J42/$J$18*100,"0.00")</f>
        <v>0</v>
      </c>
    </row>
    <row r="43" spans="1:11" ht="12.75" x14ac:dyDescent="0.2">
      <c r="A43" s="59">
        <v>2</v>
      </c>
      <c r="B43" s="60">
        <v>1</v>
      </c>
      <c r="C43" s="60">
        <v>1</v>
      </c>
      <c r="D43" s="60">
        <v>5</v>
      </c>
      <c r="E43" s="60" t="s">
        <v>319</v>
      </c>
      <c r="F43" s="64" t="s">
        <v>338</v>
      </c>
      <c r="G43" s="62"/>
      <c r="H43" s="62"/>
      <c r="I43" s="62"/>
      <c r="J43" s="125">
        <f>SUBTOTAL(9,G43:I43)</f>
        <v>0</v>
      </c>
      <c r="K43" s="126">
        <f>IFERROR(J43/$J$18*100,"0.00")</f>
        <v>0</v>
      </c>
    </row>
    <row r="44" spans="1:11" ht="12.75" x14ac:dyDescent="0.2">
      <c r="A44" s="59">
        <v>2</v>
      </c>
      <c r="B44" s="60">
        <v>1</v>
      </c>
      <c r="C44" s="60">
        <v>1</v>
      </c>
      <c r="D44" s="60">
        <v>5</v>
      </c>
      <c r="E44" s="60" t="s">
        <v>320</v>
      </c>
      <c r="F44" s="64" t="s">
        <v>314</v>
      </c>
      <c r="G44" s="62"/>
      <c r="H44" s="62"/>
      <c r="I44" s="62"/>
      <c r="J44" s="125">
        <f>SUBTOTAL(9,G44:I44)</f>
        <v>0</v>
      </c>
      <c r="K44" s="126">
        <f>IFERROR(J44/$J$18*100,"0.00")</f>
        <v>0</v>
      </c>
    </row>
    <row r="45" spans="1:11" ht="12.75" x14ac:dyDescent="0.2">
      <c r="A45" s="54">
        <v>2</v>
      </c>
      <c r="B45" s="55">
        <v>1</v>
      </c>
      <c r="C45" s="55">
        <v>1</v>
      </c>
      <c r="D45" s="55">
        <v>6</v>
      </c>
      <c r="E45" s="55"/>
      <c r="F45" s="56" t="s">
        <v>339</v>
      </c>
      <c r="G45" s="57">
        <f>G46</f>
        <v>0</v>
      </c>
      <c r="H45" s="57">
        <f>H46</f>
        <v>0</v>
      </c>
      <c r="I45" s="57">
        <f>I46</f>
        <v>142000</v>
      </c>
      <c r="J45" s="57">
        <f>J46</f>
        <v>142000</v>
      </c>
      <c r="K45" s="58">
        <f>K46</f>
        <v>6.6005890413305575E-3</v>
      </c>
    </row>
    <row r="46" spans="1:11" ht="12.75" x14ac:dyDescent="0.2">
      <c r="A46" s="59">
        <v>2</v>
      </c>
      <c r="B46" s="60">
        <v>1</v>
      </c>
      <c r="C46" s="60">
        <v>1</v>
      </c>
      <c r="D46" s="60">
        <v>6</v>
      </c>
      <c r="E46" s="60" t="s">
        <v>317</v>
      </c>
      <c r="F46" s="64" t="s">
        <v>339</v>
      </c>
      <c r="G46" s="62"/>
      <c r="H46" s="62"/>
      <c r="I46" s="62">
        <v>142000</v>
      </c>
      <c r="J46" s="125">
        <f>SUBTOTAL(9,G46:I46)</f>
        <v>142000</v>
      </c>
      <c r="K46" s="126">
        <f>IFERROR(J46/$J$18*100,"0.00")</f>
        <v>6.6005890413305575E-3</v>
      </c>
    </row>
    <row r="47" spans="1:11" ht="12.75" x14ac:dyDescent="0.2">
      <c r="A47" s="49">
        <v>2</v>
      </c>
      <c r="B47" s="50">
        <v>1</v>
      </c>
      <c r="C47" s="50">
        <v>2</v>
      </c>
      <c r="D47" s="50"/>
      <c r="E47" s="50"/>
      <c r="F47" s="51" t="s">
        <v>9</v>
      </c>
      <c r="G47" s="52">
        <f>+G48+G50+G61</f>
        <v>9022771.3200000003</v>
      </c>
      <c r="H47" s="52">
        <f>+H48+H50+H61</f>
        <v>0</v>
      </c>
      <c r="I47" s="52">
        <f>+I48+I50+I61</f>
        <v>3141043.2</v>
      </c>
      <c r="J47" s="52">
        <f>+J48+J50+J61</f>
        <v>12163814.52</v>
      </c>
      <c r="K47" s="53">
        <f>+K48+K50+K61</f>
        <v>0.56541085085555998</v>
      </c>
    </row>
    <row r="48" spans="1:11" ht="12.75" x14ac:dyDescent="0.2">
      <c r="A48" s="54">
        <v>2</v>
      </c>
      <c r="B48" s="55">
        <v>1</v>
      </c>
      <c r="C48" s="55">
        <v>2</v>
      </c>
      <c r="D48" s="55">
        <v>1</v>
      </c>
      <c r="E48" s="55"/>
      <c r="F48" s="56" t="s">
        <v>96</v>
      </c>
      <c r="G48" s="57">
        <f>G49</f>
        <v>0</v>
      </c>
      <c r="H48" s="57">
        <f>H49</f>
        <v>0</v>
      </c>
      <c r="I48" s="57">
        <f>I49</f>
        <v>0</v>
      </c>
      <c r="J48" s="57">
        <f>J49</f>
        <v>0</v>
      </c>
      <c r="K48" s="58">
        <f>K49</f>
        <v>0</v>
      </c>
    </row>
    <row r="49" spans="1:11" ht="12.75" x14ac:dyDescent="0.2">
      <c r="A49" s="59">
        <v>2</v>
      </c>
      <c r="B49" s="60">
        <v>1</v>
      </c>
      <c r="C49" s="60">
        <v>2</v>
      </c>
      <c r="D49" s="60">
        <v>1</v>
      </c>
      <c r="E49" s="60" t="s">
        <v>317</v>
      </c>
      <c r="F49" s="64" t="s">
        <v>96</v>
      </c>
      <c r="G49" s="62"/>
      <c r="H49" s="62"/>
      <c r="I49" s="62"/>
      <c r="J49" s="125">
        <f>SUBTOTAL(9,G49:I49)</f>
        <v>0</v>
      </c>
      <c r="K49" s="126">
        <f>IFERROR(J49/$J$18*100,"0.00")</f>
        <v>0</v>
      </c>
    </row>
    <row r="50" spans="1:11" ht="12.75" x14ac:dyDescent="0.2">
      <c r="A50" s="54">
        <v>2</v>
      </c>
      <c r="B50" s="55">
        <v>1</v>
      </c>
      <c r="C50" s="55">
        <v>2</v>
      </c>
      <c r="D50" s="55">
        <v>2</v>
      </c>
      <c r="E50" s="55"/>
      <c r="F50" s="56" t="s">
        <v>97</v>
      </c>
      <c r="G50" s="57">
        <f>SUM(G51:G60)</f>
        <v>9022771.3200000003</v>
      </c>
      <c r="H50" s="57">
        <f>SUM(H51:H60)</f>
        <v>0</v>
      </c>
      <c r="I50" s="57">
        <f>SUM(I51:I60)</f>
        <v>3141043.2</v>
      </c>
      <c r="J50" s="57">
        <f>SUM(J51:J60)</f>
        <v>12163814.52</v>
      </c>
      <c r="K50" s="58">
        <f>SUM(K51:K60)</f>
        <v>0.56541085085555998</v>
      </c>
    </row>
    <row r="51" spans="1:11" ht="12.75" x14ac:dyDescent="0.2">
      <c r="A51" s="59">
        <v>2</v>
      </c>
      <c r="B51" s="60">
        <v>1</v>
      </c>
      <c r="C51" s="60">
        <v>2</v>
      </c>
      <c r="D51" s="60">
        <v>2</v>
      </c>
      <c r="E51" s="60" t="s">
        <v>317</v>
      </c>
      <c r="F51" s="64" t="s">
        <v>98</v>
      </c>
      <c r="G51" s="62"/>
      <c r="H51" s="62"/>
      <c r="I51" s="62"/>
      <c r="J51" s="125">
        <f t="shared" ref="J51:J60" si="4">SUBTOTAL(9,G51:I51)</f>
        <v>0</v>
      </c>
      <c r="K51" s="126">
        <f t="shared" ref="K51:K60" si="5">IFERROR(J51/$J$18*100,"0.00")</f>
        <v>0</v>
      </c>
    </row>
    <row r="52" spans="1:11" ht="12.75" x14ac:dyDescent="0.2">
      <c r="A52" s="59">
        <v>2</v>
      </c>
      <c r="B52" s="60">
        <v>1</v>
      </c>
      <c r="C52" s="60">
        <v>2</v>
      </c>
      <c r="D52" s="60">
        <v>2</v>
      </c>
      <c r="E52" s="60" t="s">
        <v>318</v>
      </c>
      <c r="F52" s="64" t="s">
        <v>99</v>
      </c>
      <c r="G52" s="62"/>
      <c r="H52" s="62"/>
      <c r="I52" s="62">
        <v>75000</v>
      </c>
      <c r="J52" s="125">
        <f t="shared" si="4"/>
        <v>75000</v>
      </c>
      <c r="K52" s="126">
        <f t="shared" si="5"/>
        <v>3.4862266063365619E-3</v>
      </c>
    </row>
    <row r="53" spans="1:11" ht="12.75" x14ac:dyDescent="0.2">
      <c r="A53" s="59">
        <v>2</v>
      </c>
      <c r="B53" s="60">
        <v>1</v>
      </c>
      <c r="C53" s="60">
        <v>2</v>
      </c>
      <c r="D53" s="60">
        <v>2</v>
      </c>
      <c r="E53" s="60" t="s">
        <v>319</v>
      </c>
      <c r="F53" s="66" t="s">
        <v>100</v>
      </c>
      <c r="G53" s="62"/>
      <c r="H53" s="62"/>
      <c r="I53" s="62"/>
      <c r="J53" s="125">
        <f t="shared" si="4"/>
        <v>0</v>
      </c>
      <c r="K53" s="126">
        <f t="shared" si="5"/>
        <v>0</v>
      </c>
    </row>
    <row r="54" spans="1:11" ht="12.75" x14ac:dyDescent="0.2">
      <c r="A54" s="59">
        <v>2</v>
      </c>
      <c r="B54" s="60">
        <v>1</v>
      </c>
      <c r="C54" s="60">
        <v>2</v>
      </c>
      <c r="D54" s="60">
        <v>2</v>
      </c>
      <c r="E54" s="60" t="s">
        <v>320</v>
      </c>
      <c r="F54" s="64" t="s">
        <v>101</v>
      </c>
      <c r="G54" s="62"/>
      <c r="H54" s="62"/>
      <c r="I54" s="62"/>
      <c r="J54" s="125">
        <f t="shared" si="4"/>
        <v>0</v>
      </c>
      <c r="K54" s="126">
        <f t="shared" si="5"/>
        <v>0</v>
      </c>
    </row>
    <row r="55" spans="1:11" ht="12.75" x14ac:dyDescent="0.2">
      <c r="A55" s="59">
        <v>2</v>
      </c>
      <c r="B55" s="60">
        <v>1</v>
      </c>
      <c r="C55" s="60">
        <v>2</v>
      </c>
      <c r="D55" s="60">
        <v>2</v>
      </c>
      <c r="E55" s="60" t="s">
        <v>321</v>
      </c>
      <c r="F55" s="64" t="s">
        <v>102</v>
      </c>
      <c r="G55" s="62"/>
      <c r="H55" s="62"/>
      <c r="I55" s="62">
        <v>480000</v>
      </c>
      <c r="J55" s="125">
        <f t="shared" si="4"/>
        <v>480000</v>
      </c>
      <c r="K55" s="126">
        <f t="shared" si="5"/>
        <v>2.2311850280554001E-2</v>
      </c>
    </row>
    <row r="56" spans="1:11" ht="12.75" x14ac:dyDescent="0.2">
      <c r="A56" s="59">
        <v>2</v>
      </c>
      <c r="B56" s="60">
        <v>1</v>
      </c>
      <c r="C56" s="60">
        <v>2</v>
      </c>
      <c r="D56" s="60">
        <v>2</v>
      </c>
      <c r="E56" s="60" t="s">
        <v>333</v>
      </c>
      <c r="F56" s="64" t="s">
        <v>103</v>
      </c>
      <c r="G56" s="62"/>
      <c r="H56" s="62"/>
      <c r="I56" s="62">
        <v>1816543.2</v>
      </c>
      <c r="J56" s="125">
        <f t="shared" si="4"/>
        <v>1816543.2</v>
      </c>
      <c r="K56" s="126">
        <f t="shared" si="5"/>
        <v>8.4438416471996791E-2</v>
      </c>
    </row>
    <row r="57" spans="1:11" ht="12.75" x14ac:dyDescent="0.2">
      <c r="A57" s="59">
        <v>2</v>
      </c>
      <c r="B57" s="60">
        <v>1</v>
      </c>
      <c r="C57" s="60">
        <v>2</v>
      </c>
      <c r="D57" s="60">
        <v>2</v>
      </c>
      <c r="E57" s="60" t="s">
        <v>335</v>
      </c>
      <c r="F57" s="64" t="s">
        <v>104</v>
      </c>
      <c r="G57" s="62"/>
      <c r="H57" s="62"/>
      <c r="I57" s="62"/>
      <c r="J57" s="125">
        <f t="shared" si="4"/>
        <v>0</v>
      </c>
      <c r="K57" s="126">
        <f t="shared" si="5"/>
        <v>0</v>
      </c>
    </row>
    <row r="58" spans="1:11" ht="12.75" x14ac:dyDescent="0.2">
      <c r="A58" s="59">
        <v>2</v>
      </c>
      <c r="B58" s="60">
        <v>1</v>
      </c>
      <c r="C58" s="60">
        <v>2</v>
      </c>
      <c r="D58" s="60">
        <v>2</v>
      </c>
      <c r="E58" s="60" t="s">
        <v>340</v>
      </c>
      <c r="F58" s="64" t="s">
        <v>105</v>
      </c>
      <c r="G58" s="62">
        <v>9022771.3200000003</v>
      </c>
      <c r="H58" s="62"/>
      <c r="I58" s="62">
        <v>769500</v>
      </c>
      <c r="J58" s="125">
        <f t="shared" si="4"/>
        <v>9792271.3200000003</v>
      </c>
      <c r="K58" s="126">
        <f t="shared" si="5"/>
        <v>0.45517435749667268</v>
      </c>
    </row>
    <row r="59" spans="1:11" ht="12.75" x14ac:dyDescent="0.2">
      <c r="A59" s="59">
        <v>2</v>
      </c>
      <c r="B59" s="60">
        <v>1</v>
      </c>
      <c r="C59" s="60">
        <v>2</v>
      </c>
      <c r="D59" s="60">
        <v>2</v>
      </c>
      <c r="E59" s="60" t="s">
        <v>341</v>
      </c>
      <c r="F59" s="64" t="s">
        <v>106</v>
      </c>
      <c r="G59" s="62"/>
      <c r="H59" s="62"/>
      <c r="I59" s="62"/>
      <c r="J59" s="125">
        <f t="shared" si="4"/>
        <v>0</v>
      </c>
      <c r="K59" s="126">
        <f t="shared" si="5"/>
        <v>0</v>
      </c>
    </row>
    <row r="60" spans="1:11" ht="12.75" x14ac:dyDescent="0.2">
      <c r="A60" s="59">
        <v>2</v>
      </c>
      <c r="B60" s="60">
        <v>1</v>
      </c>
      <c r="C60" s="60">
        <v>2</v>
      </c>
      <c r="D60" s="60">
        <v>2</v>
      </c>
      <c r="E60" s="60" t="s">
        <v>342</v>
      </c>
      <c r="F60" s="66" t="s">
        <v>107</v>
      </c>
      <c r="G60" s="62"/>
      <c r="H60" s="62"/>
      <c r="I60" s="62"/>
      <c r="J60" s="125">
        <f t="shared" si="4"/>
        <v>0</v>
      </c>
      <c r="K60" s="126">
        <f t="shared" si="5"/>
        <v>0</v>
      </c>
    </row>
    <row r="61" spans="1:11" ht="12.75" x14ac:dyDescent="0.2">
      <c r="A61" s="54">
        <v>2</v>
      </c>
      <c r="B61" s="55">
        <v>1</v>
      </c>
      <c r="C61" s="55">
        <v>2</v>
      </c>
      <c r="D61" s="55">
        <v>3</v>
      </c>
      <c r="E61" s="55"/>
      <c r="F61" s="56" t="s">
        <v>23</v>
      </c>
      <c r="G61" s="57">
        <f>G62</f>
        <v>0</v>
      </c>
      <c r="H61" s="57">
        <f>H62</f>
        <v>0</v>
      </c>
      <c r="I61" s="57">
        <f>I62</f>
        <v>0</v>
      </c>
      <c r="J61" s="57">
        <f>J62</f>
        <v>0</v>
      </c>
      <c r="K61" s="58">
        <f>K62</f>
        <v>0</v>
      </c>
    </row>
    <row r="62" spans="1:11" ht="12.75" x14ac:dyDescent="0.2">
      <c r="A62" s="59">
        <v>2</v>
      </c>
      <c r="B62" s="60">
        <v>1</v>
      </c>
      <c r="C62" s="60">
        <v>2</v>
      </c>
      <c r="D62" s="60">
        <v>3</v>
      </c>
      <c r="E62" s="60" t="s">
        <v>317</v>
      </c>
      <c r="F62" s="64" t="s">
        <v>23</v>
      </c>
      <c r="G62" s="62"/>
      <c r="H62" s="62"/>
      <c r="I62" s="62"/>
      <c r="J62" s="125">
        <f>SUBTOTAL(9,G62:I62)</f>
        <v>0</v>
      </c>
      <c r="K62" s="126">
        <f>IFERROR(J62/$J$18*100,"0.00")</f>
        <v>0</v>
      </c>
    </row>
    <row r="63" spans="1:11" ht="12.75" x14ac:dyDescent="0.2">
      <c r="A63" s="49">
        <v>2</v>
      </c>
      <c r="B63" s="50">
        <v>1</v>
      </c>
      <c r="C63" s="50">
        <v>3</v>
      </c>
      <c r="D63" s="50"/>
      <c r="E63" s="50"/>
      <c r="F63" s="51" t="s">
        <v>25</v>
      </c>
      <c r="G63" s="52">
        <f>G64+G67</f>
        <v>0</v>
      </c>
      <c r="H63" s="52">
        <f>H64+H67</f>
        <v>0</v>
      </c>
      <c r="I63" s="52">
        <f>I64+I67</f>
        <v>247500</v>
      </c>
      <c r="J63" s="52">
        <f>J64+J67</f>
        <v>247500</v>
      </c>
      <c r="K63" s="53">
        <f>K64+K67</f>
        <v>1.1504547800910656E-2</v>
      </c>
    </row>
    <row r="64" spans="1:11" ht="12.75" x14ac:dyDescent="0.2">
      <c r="A64" s="54">
        <v>2</v>
      </c>
      <c r="B64" s="55">
        <v>1</v>
      </c>
      <c r="C64" s="55">
        <v>3</v>
      </c>
      <c r="D64" s="55">
        <v>1</v>
      </c>
      <c r="E64" s="55"/>
      <c r="F64" s="67" t="s">
        <v>108</v>
      </c>
      <c r="G64" s="57">
        <f>SUM(G65:G66)</f>
        <v>0</v>
      </c>
      <c r="H64" s="57">
        <f>SUM(H65:H66)</f>
        <v>0</v>
      </c>
      <c r="I64" s="57">
        <f>SUM(I65:I66)</f>
        <v>160000</v>
      </c>
      <c r="J64" s="57">
        <f>SUM(J65:J66)</f>
        <v>160000</v>
      </c>
      <c r="K64" s="58">
        <f>SUM(K65:K66)</f>
        <v>7.4372834268513332E-3</v>
      </c>
    </row>
    <row r="65" spans="1:11" ht="12.75" x14ac:dyDescent="0.2">
      <c r="A65" s="89">
        <v>2</v>
      </c>
      <c r="B65" s="85">
        <v>1</v>
      </c>
      <c r="C65" s="85">
        <v>3</v>
      </c>
      <c r="D65" s="85">
        <v>1</v>
      </c>
      <c r="E65" s="85" t="s">
        <v>317</v>
      </c>
      <c r="F65" s="90" t="s">
        <v>109</v>
      </c>
      <c r="G65" s="88"/>
      <c r="H65" s="88"/>
      <c r="I65" s="88">
        <v>160000</v>
      </c>
      <c r="J65" s="127">
        <f>SUBTOTAL(9,G65:I65)</f>
        <v>160000</v>
      </c>
      <c r="K65" s="128">
        <f>IFERROR(J65/$J$18*100,"0.00")</f>
        <v>7.4372834268513332E-3</v>
      </c>
    </row>
    <row r="66" spans="1:11" ht="12.75" x14ac:dyDescent="0.2">
      <c r="A66" s="68">
        <v>2</v>
      </c>
      <c r="B66" s="60">
        <v>1</v>
      </c>
      <c r="C66" s="60">
        <v>3</v>
      </c>
      <c r="D66" s="60">
        <v>1</v>
      </c>
      <c r="E66" s="60" t="s">
        <v>318</v>
      </c>
      <c r="F66" s="69" t="s">
        <v>110</v>
      </c>
      <c r="G66" s="62"/>
      <c r="H66" s="62"/>
      <c r="I66" s="62"/>
      <c r="J66" s="125">
        <f>SUBTOTAL(9,G66:I66)</f>
        <v>0</v>
      </c>
      <c r="K66" s="126">
        <f>IFERROR(J66/$J$18*100,"0.00")</f>
        <v>0</v>
      </c>
    </row>
    <row r="67" spans="1:11" ht="12.75" x14ac:dyDescent="0.2">
      <c r="A67" s="54">
        <v>2</v>
      </c>
      <c r="B67" s="55">
        <v>1</v>
      </c>
      <c r="C67" s="55">
        <v>3</v>
      </c>
      <c r="D67" s="55">
        <v>2</v>
      </c>
      <c r="E67" s="55"/>
      <c r="F67" s="67" t="s">
        <v>111</v>
      </c>
      <c r="G67" s="57">
        <f>SUM(G68:G69)</f>
        <v>0</v>
      </c>
      <c r="H67" s="57">
        <f>SUM(H68:H69)</f>
        <v>0</v>
      </c>
      <c r="I67" s="57">
        <f>SUM(I68:I69)</f>
        <v>87500</v>
      </c>
      <c r="J67" s="57">
        <f>SUM(J68:J69)</f>
        <v>87500</v>
      </c>
      <c r="K67" s="58">
        <f>SUM(K68:K69)</f>
        <v>4.0672643740593227E-3</v>
      </c>
    </row>
    <row r="68" spans="1:11" ht="12.75" x14ac:dyDescent="0.2">
      <c r="A68" s="68">
        <v>2</v>
      </c>
      <c r="B68" s="60">
        <v>1</v>
      </c>
      <c r="C68" s="60">
        <v>3</v>
      </c>
      <c r="D68" s="60">
        <v>2</v>
      </c>
      <c r="E68" s="60" t="s">
        <v>317</v>
      </c>
      <c r="F68" s="69" t="s">
        <v>112</v>
      </c>
      <c r="G68" s="62"/>
      <c r="H68" s="62"/>
      <c r="I68" s="62">
        <v>87500</v>
      </c>
      <c r="J68" s="125">
        <f>SUBTOTAL(9,G68:I68)</f>
        <v>87500</v>
      </c>
      <c r="K68" s="126">
        <f>IFERROR(J68/$J$18*100,"0.00")</f>
        <v>4.0672643740593227E-3</v>
      </c>
    </row>
    <row r="69" spans="1:11" ht="12.75" x14ac:dyDescent="0.2">
      <c r="A69" s="68">
        <v>2</v>
      </c>
      <c r="B69" s="60">
        <v>1</v>
      </c>
      <c r="C69" s="60">
        <v>3</v>
      </c>
      <c r="D69" s="60">
        <v>2</v>
      </c>
      <c r="E69" s="60" t="s">
        <v>318</v>
      </c>
      <c r="F69" s="69" t="s">
        <v>113</v>
      </c>
      <c r="G69" s="62"/>
      <c r="H69" s="62"/>
      <c r="I69" s="62"/>
      <c r="J69" s="125">
        <f>SUBTOTAL(9,G69:I69)</f>
        <v>0</v>
      </c>
      <c r="K69" s="126">
        <f>IFERROR(J69/$J$18*100,"0.00")</f>
        <v>0</v>
      </c>
    </row>
    <row r="70" spans="1:11" ht="12.75" x14ac:dyDescent="0.2">
      <c r="A70" s="49">
        <v>2</v>
      </c>
      <c r="B70" s="50">
        <v>1</v>
      </c>
      <c r="C70" s="50">
        <v>4</v>
      </c>
      <c r="D70" s="50"/>
      <c r="E70" s="50"/>
      <c r="F70" s="51" t="s">
        <v>26</v>
      </c>
      <c r="G70" s="52">
        <f>G71+G73</f>
        <v>0</v>
      </c>
      <c r="H70" s="52">
        <f>H71+H73</f>
        <v>0</v>
      </c>
      <c r="I70" s="52">
        <f>I71+I73</f>
        <v>0</v>
      </c>
      <c r="J70" s="52">
        <f>J71+J73</f>
        <v>0</v>
      </c>
      <c r="K70" s="53">
        <f>K71+K73</f>
        <v>0</v>
      </c>
    </row>
    <row r="71" spans="1:11" ht="12.75" x14ac:dyDescent="0.2">
      <c r="A71" s="54">
        <v>2</v>
      </c>
      <c r="B71" s="55">
        <v>1</v>
      </c>
      <c r="C71" s="55">
        <v>4</v>
      </c>
      <c r="D71" s="55">
        <v>1</v>
      </c>
      <c r="E71" s="55"/>
      <c r="F71" s="67" t="s">
        <v>27</v>
      </c>
      <c r="G71" s="57">
        <f>G72</f>
        <v>0</v>
      </c>
      <c r="H71" s="57">
        <f>H72</f>
        <v>0</v>
      </c>
      <c r="I71" s="57">
        <f>I72</f>
        <v>0</v>
      </c>
      <c r="J71" s="57">
        <f>J72</f>
        <v>0</v>
      </c>
      <c r="K71" s="58">
        <f>K72</f>
        <v>0</v>
      </c>
    </row>
    <row r="72" spans="1:11" ht="12.75" x14ac:dyDescent="0.2">
      <c r="A72" s="59">
        <v>2</v>
      </c>
      <c r="B72" s="60">
        <v>1</v>
      </c>
      <c r="C72" s="60">
        <v>4</v>
      </c>
      <c r="D72" s="60">
        <v>1</v>
      </c>
      <c r="E72" s="60" t="s">
        <v>317</v>
      </c>
      <c r="F72" s="64" t="s">
        <v>27</v>
      </c>
      <c r="G72" s="62"/>
      <c r="H72" s="62"/>
      <c r="I72" s="62"/>
      <c r="J72" s="125">
        <f>SUBTOTAL(9,G72:I72)</f>
        <v>0</v>
      </c>
      <c r="K72" s="126">
        <f>IFERROR(J72/$J$18*100,"0.00")</f>
        <v>0</v>
      </c>
    </row>
    <row r="73" spans="1:11" ht="12.75" x14ac:dyDescent="0.2">
      <c r="A73" s="54">
        <v>2</v>
      </c>
      <c r="B73" s="55">
        <v>1</v>
      </c>
      <c r="C73" s="55">
        <v>4</v>
      </c>
      <c r="D73" s="55">
        <v>2</v>
      </c>
      <c r="E73" s="55"/>
      <c r="F73" s="67" t="s">
        <v>114</v>
      </c>
      <c r="G73" s="57">
        <f>SUM(G74:G77)</f>
        <v>0</v>
      </c>
      <c r="H73" s="57">
        <f>SUM(H74:H77)</f>
        <v>0</v>
      </c>
      <c r="I73" s="57">
        <f>SUM(I74:I77)</f>
        <v>0</v>
      </c>
      <c r="J73" s="57">
        <f>SUM(J74:J77)</f>
        <v>0</v>
      </c>
      <c r="K73" s="58">
        <f>SUM(K74:K77)</f>
        <v>0</v>
      </c>
    </row>
    <row r="74" spans="1:11" ht="12.75" x14ac:dyDescent="0.2">
      <c r="A74" s="59">
        <v>2</v>
      </c>
      <c r="B74" s="60">
        <v>1</v>
      </c>
      <c r="C74" s="60">
        <v>4</v>
      </c>
      <c r="D74" s="60">
        <v>2</v>
      </c>
      <c r="E74" s="60" t="s">
        <v>317</v>
      </c>
      <c r="F74" s="64" t="s">
        <v>115</v>
      </c>
      <c r="G74" s="62"/>
      <c r="H74" s="62"/>
      <c r="I74" s="62"/>
      <c r="J74" s="125">
        <f>SUBTOTAL(9,G74:I74)</f>
        <v>0</v>
      </c>
      <c r="K74" s="126">
        <f>IFERROR(J74/$J$18*100,"0.00")</f>
        <v>0</v>
      </c>
    </row>
    <row r="75" spans="1:11" ht="12.75" x14ac:dyDescent="0.2">
      <c r="A75" s="59">
        <v>2</v>
      </c>
      <c r="B75" s="60">
        <v>1</v>
      </c>
      <c r="C75" s="60">
        <v>4</v>
      </c>
      <c r="D75" s="60">
        <v>2</v>
      </c>
      <c r="E75" s="60" t="s">
        <v>318</v>
      </c>
      <c r="F75" s="64" t="s">
        <v>116</v>
      </c>
      <c r="G75" s="62"/>
      <c r="H75" s="62"/>
      <c r="I75" s="62"/>
      <c r="J75" s="125">
        <f>SUBTOTAL(9,G75:I75)</f>
        <v>0</v>
      </c>
      <c r="K75" s="126">
        <f>IFERROR(J75/$J$18*100,"0.00")</f>
        <v>0</v>
      </c>
    </row>
    <row r="76" spans="1:11" ht="12.75" x14ac:dyDescent="0.2">
      <c r="A76" s="59">
        <v>2</v>
      </c>
      <c r="B76" s="60">
        <v>1</v>
      </c>
      <c r="C76" s="60">
        <v>4</v>
      </c>
      <c r="D76" s="60">
        <v>2</v>
      </c>
      <c r="E76" s="60" t="s">
        <v>319</v>
      </c>
      <c r="F76" s="64" t="s">
        <v>117</v>
      </c>
      <c r="G76" s="62"/>
      <c r="H76" s="62"/>
      <c r="I76" s="62"/>
      <c r="J76" s="125">
        <f>SUBTOTAL(9,G76:I76)</f>
        <v>0</v>
      </c>
      <c r="K76" s="126">
        <f>IFERROR(J76/$J$18*100,"0.00")</f>
        <v>0</v>
      </c>
    </row>
    <row r="77" spans="1:11" ht="12.75" x14ac:dyDescent="0.2">
      <c r="A77" s="59">
        <v>2</v>
      </c>
      <c r="B77" s="60">
        <v>1</v>
      </c>
      <c r="C77" s="60">
        <v>4</v>
      </c>
      <c r="D77" s="60">
        <v>2</v>
      </c>
      <c r="E77" s="60" t="s">
        <v>320</v>
      </c>
      <c r="F77" s="64" t="s">
        <v>343</v>
      </c>
      <c r="G77" s="62"/>
      <c r="H77" s="62"/>
      <c r="I77" s="62"/>
      <c r="J77" s="125">
        <f>SUBTOTAL(9,G77:I77)</f>
        <v>0</v>
      </c>
      <c r="K77" s="126">
        <f>IFERROR(J77/$J$18*100,"0.00")</f>
        <v>0</v>
      </c>
    </row>
    <row r="78" spans="1:11" ht="12.75" x14ac:dyDescent="0.2">
      <c r="A78" s="49">
        <v>2</v>
      </c>
      <c r="B78" s="50">
        <v>1</v>
      </c>
      <c r="C78" s="50">
        <v>5</v>
      </c>
      <c r="D78" s="50"/>
      <c r="E78" s="50"/>
      <c r="F78" s="51" t="s">
        <v>344</v>
      </c>
      <c r="G78" s="52">
        <f>G79+G81+G83+G85</f>
        <v>0</v>
      </c>
      <c r="H78" s="52">
        <f>H79+H81+H83+H85</f>
        <v>0</v>
      </c>
      <c r="I78" s="52">
        <f>I79+I81+I83+I85</f>
        <v>640772</v>
      </c>
      <c r="J78" s="52">
        <f>J79+J81+J83+J85</f>
        <v>640772</v>
      </c>
      <c r="K78" s="53">
        <f>K79+K81+K83+K85</f>
        <v>2.9785018599939889E-2</v>
      </c>
    </row>
    <row r="79" spans="1:11" ht="12.75" x14ac:dyDescent="0.2">
      <c r="A79" s="54">
        <v>2</v>
      </c>
      <c r="B79" s="55">
        <v>1</v>
      </c>
      <c r="C79" s="55">
        <v>5</v>
      </c>
      <c r="D79" s="55">
        <v>1</v>
      </c>
      <c r="E79" s="55"/>
      <c r="F79" s="56" t="s">
        <v>118</v>
      </c>
      <c r="G79" s="57">
        <f>G80</f>
        <v>0</v>
      </c>
      <c r="H79" s="57">
        <f>H80</f>
        <v>0</v>
      </c>
      <c r="I79" s="57">
        <f>I80</f>
        <v>640772</v>
      </c>
      <c r="J79" s="57">
        <f>J80</f>
        <v>640772</v>
      </c>
      <c r="K79" s="58">
        <f>K80</f>
        <v>2.9785018599939889E-2</v>
      </c>
    </row>
    <row r="80" spans="1:11" ht="12.75" x14ac:dyDescent="0.2">
      <c r="A80" s="59">
        <v>2</v>
      </c>
      <c r="B80" s="60">
        <v>1</v>
      </c>
      <c r="C80" s="60">
        <v>5</v>
      </c>
      <c r="D80" s="60">
        <v>1</v>
      </c>
      <c r="E80" s="60" t="s">
        <v>317</v>
      </c>
      <c r="F80" s="64" t="s">
        <v>118</v>
      </c>
      <c r="G80" s="62"/>
      <c r="H80" s="62"/>
      <c r="I80" s="62">
        <v>640772</v>
      </c>
      <c r="J80" s="125">
        <f>SUBTOTAL(9,G80:I80)</f>
        <v>640772</v>
      </c>
      <c r="K80" s="126">
        <f>IFERROR(J80/$J$18*100,"0.00")</f>
        <v>2.9785018599939889E-2</v>
      </c>
    </row>
    <row r="81" spans="1:11" ht="12.75" x14ac:dyDescent="0.2">
      <c r="A81" s="54">
        <v>2</v>
      </c>
      <c r="B81" s="55">
        <v>1</v>
      </c>
      <c r="C81" s="55">
        <v>5</v>
      </c>
      <c r="D81" s="55">
        <v>2</v>
      </c>
      <c r="E81" s="55"/>
      <c r="F81" s="67" t="s">
        <v>119</v>
      </c>
      <c r="G81" s="57">
        <f>G82</f>
        <v>0</v>
      </c>
      <c r="H81" s="57">
        <f>H82</f>
        <v>0</v>
      </c>
      <c r="I81" s="57">
        <f>I82</f>
        <v>0</v>
      </c>
      <c r="J81" s="57">
        <f>J82</f>
        <v>0</v>
      </c>
      <c r="K81" s="58">
        <f>K82</f>
        <v>0</v>
      </c>
    </row>
    <row r="82" spans="1:11" ht="12.75" x14ac:dyDescent="0.2">
      <c r="A82" s="59">
        <v>2</v>
      </c>
      <c r="B82" s="60">
        <v>1</v>
      </c>
      <c r="C82" s="60">
        <v>5</v>
      </c>
      <c r="D82" s="60">
        <v>2</v>
      </c>
      <c r="E82" s="60" t="s">
        <v>317</v>
      </c>
      <c r="F82" s="64" t="s">
        <v>119</v>
      </c>
      <c r="G82" s="62"/>
      <c r="H82" s="62"/>
      <c r="I82" s="62"/>
      <c r="J82" s="125">
        <f>SUBTOTAL(9,G82:I82)</f>
        <v>0</v>
      </c>
      <c r="K82" s="126">
        <f>IFERROR(J82/$J$18*100,"0.00")</f>
        <v>0</v>
      </c>
    </row>
    <row r="83" spans="1:11" ht="12.75" x14ac:dyDescent="0.2">
      <c r="A83" s="54">
        <v>2</v>
      </c>
      <c r="B83" s="55">
        <v>1</v>
      </c>
      <c r="C83" s="55">
        <v>5</v>
      </c>
      <c r="D83" s="55">
        <v>3</v>
      </c>
      <c r="E83" s="55"/>
      <c r="F83" s="67" t="s">
        <v>120</v>
      </c>
      <c r="G83" s="57">
        <f>G84</f>
        <v>0</v>
      </c>
      <c r="H83" s="57">
        <f>H84</f>
        <v>0</v>
      </c>
      <c r="I83" s="57">
        <f>I84</f>
        <v>0</v>
      </c>
      <c r="J83" s="57">
        <f>J84</f>
        <v>0</v>
      </c>
      <c r="K83" s="58">
        <f>K84</f>
        <v>0</v>
      </c>
    </row>
    <row r="84" spans="1:11" ht="12.75" x14ac:dyDescent="0.2">
      <c r="A84" s="59">
        <v>2</v>
      </c>
      <c r="B84" s="60">
        <v>1</v>
      </c>
      <c r="C84" s="60">
        <v>5</v>
      </c>
      <c r="D84" s="60">
        <v>3</v>
      </c>
      <c r="E84" s="60" t="s">
        <v>317</v>
      </c>
      <c r="F84" s="64" t="s">
        <v>120</v>
      </c>
      <c r="G84" s="62"/>
      <c r="H84" s="62"/>
      <c r="I84" s="62"/>
      <c r="J84" s="125">
        <f>SUBTOTAL(9,G84:I84)</f>
        <v>0</v>
      </c>
      <c r="K84" s="126">
        <f>IFERROR(J84/$J$18*100,"0.00")</f>
        <v>0</v>
      </c>
    </row>
    <row r="85" spans="1:11" ht="12.75" x14ac:dyDescent="0.2">
      <c r="A85" s="54">
        <v>2</v>
      </c>
      <c r="B85" s="55">
        <v>1</v>
      </c>
      <c r="C85" s="55">
        <v>5</v>
      </c>
      <c r="D85" s="55">
        <v>4</v>
      </c>
      <c r="E85" s="55"/>
      <c r="F85" s="67" t="s">
        <v>121</v>
      </c>
      <c r="G85" s="57">
        <f>G86</f>
        <v>0</v>
      </c>
      <c r="H85" s="57">
        <f>H86</f>
        <v>0</v>
      </c>
      <c r="I85" s="57">
        <f>I86</f>
        <v>0</v>
      </c>
      <c r="J85" s="57">
        <f>J86</f>
        <v>0</v>
      </c>
      <c r="K85" s="58">
        <f>K86</f>
        <v>0</v>
      </c>
    </row>
    <row r="86" spans="1:11" ht="12.75" x14ac:dyDescent="0.2">
      <c r="A86" s="59">
        <v>2</v>
      </c>
      <c r="B86" s="60">
        <v>1</v>
      </c>
      <c r="C86" s="60">
        <v>5</v>
      </c>
      <c r="D86" s="60">
        <v>4</v>
      </c>
      <c r="E86" s="60" t="s">
        <v>317</v>
      </c>
      <c r="F86" s="64" t="s">
        <v>121</v>
      </c>
      <c r="G86" s="62"/>
      <c r="H86" s="62"/>
      <c r="I86" s="62"/>
      <c r="J86" s="125">
        <f>SUBTOTAL(9,G86:I86)</f>
        <v>0</v>
      </c>
      <c r="K86" s="126">
        <f>IFERROR(J86/$J$18*100,"0.00")</f>
        <v>0</v>
      </c>
    </row>
    <row r="87" spans="1:11" ht="12.75" x14ac:dyDescent="0.2">
      <c r="A87" s="43">
        <v>2</v>
      </c>
      <c r="B87" s="44">
        <v>2</v>
      </c>
      <c r="C87" s="45"/>
      <c r="D87" s="45"/>
      <c r="E87" s="45"/>
      <c r="F87" s="46" t="s">
        <v>345</v>
      </c>
      <c r="G87" s="47">
        <f>+G88+G106+G111+G116+G125+G146+G165+G183</f>
        <v>2794355</v>
      </c>
      <c r="H87" s="47">
        <f>+H88+H106+H111+H116+H125+H146+H165+H183</f>
        <v>8490000</v>
      </c>
      <c r="I87" s="47">
        <f>+I88+I106+I111+I116+I125+I146+I165+I183</f>
        <v>34511227.530000001</v>
      </c>
      <c r="J87" s="47">
        <f>+J88+J106+J111+J116+J125+J146+J165+J183</f>
        <v>45795582.530000001</v>
      </c>
      <c r="K87" s="48">
        <f>+K88+K106+K111+K116+K125+K146+K165+K183</f>
        <v>2.1287170435835714</v>
      </c>
    </row>
    <row r="88" spans="1:11" ht="12.75" x14ac:dyDescent="0.2">
      <c r="A88" s="49">
        <v>2</v>
      </c>
      <c r="B88" s="50">
        <v>2</v>
      </c>
      <c r="C88" s="50">
        <v>1</v>
      </c>
      <c r="D88" s="50"/>
      <c r="E88" s="50"/>
      <c r="F88" s="51" t="s">
        <v>10</v>
      </c>
      <c r="G88" s="52">
        <f>+G89+G91+G93+G95+G97+G99+G102+G104</f>
        <v>1208950</v>
      </c>
      <c r="H88" s="52">
        <f>+H89+H91+H93+H95+H97+H99+H102+H104</f>
        <v>0</v>
      </c>
      <c r="I88" s="52">
        <f>+I89+I91+I93+I95+I97+I99+I102+I104</f>
        <v>5591167.1799999997</v>
      </c>
      <c r="J88" s="52">
        <f>+J89+J91+J93+J95+J97+J99+J102+J104</f>
        <v>6800117.1800000006</v>
      </c>
      <c r="K88" s="53">
        <f>+K89+K91+K93+K95+K97+K99+K102+K104</f>
        <v>0.31608999252163145</v>
      </c>
    </row>
    <row r="89" spans="1:11" ht="12.75" x14ac:dyDescent="0.2">
      <c r="A89" s="54">
        <v>2</v>
      </c>
      <c r="B89" s="55">
        <v>2</v>
      </c>
      <c r="C89" s="55">
        <v>1</v>
      </c>
      <c r="D89" s="55">
        <v>1</v>
      </c>
      <c r="E89" s="55"/>
      <c r="F89" s="56" t="s">
        <v>122</v>
      </c>
      <c r="G89" s="57">
        <f>G90</f>
        <v>0</v>
      </c>
      <c r="H89" s="57">
        <f>H90</f>
        <v>0</v>
      </c>
      <c r="I89" s="57">
        <f>I90</f>
        <v>0</v>
      </c>
      <c r="J89" s="57">
        <f>J90</f>
        <v>0</v>
      </c>
      <c r="K89" s="58">
        <f>K90</f>
        <v>0</v>
      </c>
    </row>
    <row r="90" spans="1:11" ht="12.75" x14ac:dyDescent="0.2">
      <c r="A90" s="68">
        <v>2</v>
      </c>
      <c r="B90" s="60">
        <v>2</v>
      </c>
      <c r="C90" s="60">
        <v>1</v>
      </c>
      <c r="D90" s="60">
        <v>1</v>
      </c>
      <c r="E90" s="60" t="s">
        <v>317</v>
      </c>
      <c r="F90" s="69" t="s">
        <v>122</v>
      </c>
      <c r="G90" s="62"/>
      <c r="H90" s="62"/>
      <c r="I90" s="62"/>
      <c r="J90" s="125">
        <f>SUBTOTAL(9,G90:I90)</f>
        <v>0</v>
      </c>
      <c r="K90" s="126">
        <f>IFERROR(J90/$J$18*100,"0.00")</f>
        <v>0</v>
      </c>
    </row>
    <row r="91" spans="1:11" ht="12.75" x14ac:dyDescent="0.2">
      <c r="A91" s="54">
        <v>2</v>
      </c>
      <c r="B91" s="55">
        <v>2</v>
      </c>
      <c r="C91" s="55">
        <v>1</v>
      </c>
      <c r="D91" s="55">
        <v>2</v>
      </c>
      <c r="E91" s="55"/>
      <c r="F91" s="56" t="s">
        <v>123</v>
      </c>
      <c r="G91" s="57">
        <f>G92</f>
        <v>1200000</v>
      </c>
      <c r="H91" s="57">
        <f>H92</f>
        <v>0</v>
      </c>
      <c r="I91" s="57">
        <f>I92</f>
        <v>1294399.19</v>
      </c>
      <c r="J91" s="57">
        <f>J92</f>
        <v>2494399.19</v>
      </c>
      <c r="K91" s="58">
        <f>K92</f>
        <v>0.11594721097336494</v>
      </c>
    </row>
    <row r="92" spans="1:11" ht="12.75" x14ac:dyDescent="0.2">
      <c r="A92" s="68">
        <v>2</v>
      </c>
      <c r="B92" s="60">
        <v>2</v>
      </c>
      <c r="C92" s="60">
        <v>1</v>
      </c>
      <c r="D92" s="60">
        <v>2</v>
      </c>
      <c r="E92" s="60" t="s">
        <v>317</v>
      </c>
      <c r="F92" s="69" t="s">
        <v>123</v>
      </c>
      <c r="G92" s="62">
        <v>1200000</v>
      </c>
      <c r="H92" s="62"/>
      <c r="I92" s="62">
        <v>1294399.19</v>
      </c>
      <c r="J92" s="125">
        <f>SUBTOTAL(9,G92:I92)</f>
        <v>2494399.19</v>
      </c>
      <c r="K92" s="126">
        <f>IFERROR(J92/$J$18*100,"0.00")</f>
        <v>0.11594721097336494</v>
      </c>
    </row>
    <row r="93" spans="1:11" ht="12.75" x14ac:dyDescent="0.2">
      <c r="A93" s="54">
        <v>2</v>
      </c>
      <c r="B93" s="55">
        <v>2</v>
      </c>
      <c r="C93" s="55">
        <v>1</v>
      </c>
      <c r="D93" s="55">
        <v>3</v>
      </c>
      <c r="E93" s="55"/>
      <c r="F93" s="56" t="s">
        <v>124</v>
      </c>
      <c r="G93" s="57">
        <f>G94</f>
        <v>0</v>
      </c>
      <c r="H93" s="57">
        <f>H94</f>
        <v>0</v>
      </c>
      <c r="I93" s="57">
        <f>I94</f>
        <v>2129902.37</v>
      </c>
      <c r="J93" s="57">
        <f>J94</f>
        <v>2129902.37</v>
      </c>
      <c r="K93" s="58">
        <f>K94</f>
        <v>9.9004297482577344E-2</v>
      </c>
    </row>
    <row r="94" spans="1:11" ht="12.75" x14ac:dyDescent="0.2">
      <c r="A94" s="59">
        <v>2</v>
      </c>
      <c r="B94" s="60">
        <v>2</v>
      </c>
      <c r="C94" s="60">
        <v>1</v>
      </c>
      <c r="D94" s="60">
        <v>3</v>
      </c>
      <c r="E94" s="60" t="s">
        <v>317</v>
      </c>
      <c r="F94" s="64" t="s">
        <v>124</v>
      </c>
      <c r="G94" s="62"/>
      <c r="H94" s="62"/>
      <c r="I94" s="62">
        <v>2129902.37</v>
      </c>
      <c r="J94" s="125">
        <f>SUBTOTAL(9,G94:I94)</f>
        <v>2129902.37</v>
      </c>
      <c r="K94" s="126">
        <f>IFERROR(J94/$J$18*100,"0.00")</f>
        <v>9.9004297482577344E-2</v>
      </c>
    </row>
    <row r="95" spans="1:11" ht="12.75" x14ac:dyDescent="0.2">
      <c r="A95" s="54">
        <v>2</v>
      </c>
      <c r="B95" s="55">
        <v>2</v>
      </c>
      <c r="C95" s="55">
        <v>1</v>
      </c>
      <c r="D95" s="55">
        <v>4</v>
      </c>
      <c r="E95" s="55"/>
      <c r="F95" s="56" t="s">
        <v>125</v>
      </c>
      <c r="G95" s="57">
        <f>G96</f>
        <v>0</v>
      </c>
      <c r="H95" s="57">
        <f>H96</f>
        <v>0</v>
      </c>
      <c r="I95" s="57">
        <f>I96</f>
        <v>40629</v>
      </c>
      <c r="J95" s="57">
        <f>J96</f>
        <v>40629</v>
      </c>
      <c r="K95" s="58">
        <f>K96</f>
        <v>1.8885586771846426E-3</v>
      </c>
    </row>
    <row r="96" spans="1:11" ht="12.75" x14ac:dyDescent="0.2">
      <c r="A96" s="68">
        <v>2</v>
      </c>
      <c r="B96" s="60">
        <v>2</v>
      </c>
      <c r="C96" s="60">
        <v>1</v>
      </c>
      <c r="D96" s="60">
        <v>4</v>
      </c>
      <c r="E96" s="60" t="s">
        <v>317</v>
      </c>
      <c r="F96" s="69" t="s">
        <v>125</v>
      </c>
      <c r="G96" s="62"/>
      <c r="H96" s="62"/>
      <c r="I96" s="62">
        <v>40629</v>
      </c>
      <c r="J96" s="125">
        <f>SUBTOTAL(9,G96:I96)</f>
        <v>40629</v>
      </c>
      <c r="K96" s="126">
        <f>IFERROR(J96/$J$18*100,"0.00")</f>
        <v>1.8885586771846426E-3</v>
      </c>
    </row>
    <row r="97" spans="1:11" ht="12.75" x14ac:dyDescent="0.2">
      <c r="A97" s="54">
        <v>2</v>
      </c>
      <c r="B97" s="55">
        <v>2</v>
      </c>
      <c r="C97" s="55">
        <v>1</v>
      </c>
      <c r="D97" s="55">
        <v>5</v>
      </c>
      <c r="E97" s="55"/>
      <c r="F97" s="56" t="s">
        <v>126</v>
      </c>
      <c r="G97" s="57">
        <f>G98</f>
        <v>0</v>
      </c>
      <c r="H97" s="57">
        <f>H98</f>
        <v>0</v>
      </c>
      <c r="I97" s="57">
        <f>I98</f>
        <v>653677.62</v>
      </c>
      <c r="J97" s="57">
        <f>J98</f>
        <v>653677.62</v>
      </c>
      <c r="K97" s="58">
        <f>K98</f>
        <v>3.0384910810810149E-2</v>
      </c>
    </row>
    <row r="98" spans="1:11" ht="12.75" x14ac:dyDescent="0.2">
      <c r="A98" s="68">
        <v>2</v>
      </c>
      <c r="B98" s="60">
        <v>2</v>
      </c>
      <c r="C98" s="60">
        <v>1</v>
      </c>
      <c r="D98" s="60">
        <v>5</v>
      </c>
      <c r="E98" s="60" t="s">
        <v>317</v>
      </c>
      <c r="F98" s="69" t="s">
        <v>126</v>
      </c>
      <c r="G98" s="62"/>
      <c r="H98" s="62"/>
      <c r="I98" s="62">
        <v>653677.62</v>
      </c>
      <c r="J98" s="125">
        <f>SUBTOTAL(9,G98:I98)</f>
        <v>653677.62</v>
      </c>
      <c r="K98" s="126">
        <f>IFERROR(J98/$J$18*100,"0.00")</f>
        <v>3.0384910810810149E-2</v>
      </c>
    </row>
    <row r="99" spans="1:11" ht="12.75" x14ac:dyDescent="0.2">
      <c r="A99" s="54">
        <v>2</v>
      </c>
      <c r="B99" s="55">
        <v>2</v>
      </c>
      <c r="C99" s="55">
        <v>1</v>
      </c>
      <c r="D99" s="55">
        <v>6</v>
      </c>
      <c r="E99" s="55"/>
      <c r="F99" s="56" t="s">
        <v>11</v>
      </c>
      <c r="G99" s="57">
        <f>G100+G101</f>
        <v>0</v>
      </c>
      <c r="H99" s="57">
        <f>H100+H101</f>
        <v>0</v>
      </c>
      <c r="I99" s="57">
        <f>I100+I101</f>
        <v>0</v>
      </c>
      <c r="J99" s="57">
        <f>J100+J101</f>
        <v>0</v>
      </c>
      <c r="K99" s="58">
        <f>K100+K101</f>
        <v>0</v>
      </c>
    </row>
    <row r="100" spans="1:11" ht="12.75" x14ac:dyDescent="0.2">
      <c r="A100" s="68">
        <v>2</v>
      </c>
      <c r="B100" s="60">
        <v>2</v>
      </c>
      <c r="C100" s="60">
        <v>1</v>
      </c>
      <c r="D100" s="60">
        <v>6</v>
      </c>
      <c r="E100" s="60" t="s">
        <v>317</v>
      </c>
      <c r="F100" s="69" t="s">
        <v>127</v>
      </c>
      <c r="G100" s="70"/>
      <c r="H100" s="70"/>
      <c r="I100" s="70"/>
      <c r="J100" s="125">
        <f>SUBTOTAL(9,G100:I100)</f>
        <v>0</v>
      </c>
      <c r="K100" s="126">
        <f>IFERROR(J100/$J$18*100,"0.00")</f>
        <v>0</v>
      </c>
    </row>
    <row r="101" spans="1:11" ht="12.75" x14ac:dyDescent="0.2">
      <c r="A101" s="68">
        <v>2</v>
      </c>
      <c r="B101" s="60">
        <v>2</v>
      </c>
      <c r="C101" s="60">
        <v>1</v>
      </c>
      <c r="D101" s="60">
        <v>6</v>
      </c>
      <c r="E101" s="60" t="s">
        <v>318</v>
      </c>
      <c r="F101" s="69" t="s">
        <v>128</v>
      </c>
      <c r="G101" s="70"/>
      <c r="H101" s="70"/>
      <c r="I101" s="70"/>
      <c r="J101" s="125">
        <f>SUBTOTAL(9,G101:I101)</f>
        <v>0</v>
      </c>
      <c r="K101" s="126">
        <f>IFERROR(J101/$J$18*100,"0.00")</f>
        <v>0</v>
      </c>
    </row>
    <row r="102" spans="1:11" ht="12.75" x14ac:dyDescent="0.2">
      <c r="A102" s="54">
        <v>2</v>
      </c>
      <c r="B102" s="55">
        <v>2</v>
      </c>
      <c r="C102" s="55">
        <v>1</v>
      </c>
      <c r="D102" s="55">
        <v>7</v>
      </c>
      <c r="E102" s="55"/>
      <c r="F102" s="56" t="s">
        <v>12</v>
      </c>
      <c r="G102" s="57">
        <f>G103</f>
        <v>8950</v>
      </c>
      <c r="H102" s="57">
        <f>H103</f>
        <v>0</v>
      </c>
      <c r="I102" s="57">
        <f>I103</f>
        <v>683959</v>
      </c>
      <c r="J102" s="57">
        <f>J103</f>
        <v>692909</v>
      </c>
      <c r="K102" s="58">
        <f>K103</f>
        <v>3.2208503887600819E-2</v>
      </c>
    </row>
    <row r="103" spans="1:11" ht="12.75" x14ac:dyDescent="0.2">
      <c r="A103" s="68">
        <v>2</v>
      </c>
      <c r="B103" s="60">
        <v>2</v>
      </c>
      <c r="C103" s="60">
        <v>1</v>
      </c>
      <c r="D103" s="60">
        <v>7</v>
      </c>
      <c r="E103" s="60" t="s">
        <v>317</v>
      </c>
      <c r="F103" s="69" t="s">
        <v>12</v>
      </c>
      <c r="G103" s="62">
        <v>8950</v>
      </c>
      <c r="H103" s="62"/>
      <c r="I103" s="62">
        <v>683959</v>
      </c>
      <c r="J103" s="125">
        <f>SUBTOTAL(9,G103:I103)</f>
        <v>692909</v>
      </c>
      <c r="K103" s="126">
        <f>IFERROR(J103/$J$18*100,"0.00")</f>
        <v>3.2208503887600819E-2</v>
      </c>
    </row>
    <row r="104" spans="1:11" ht="12.75" x14ac:dyDescent="0.2">
      <c r="A104" s="54">
        <v>2</v>
      </c>
      <c r="B104" s="55">
        <v>2</v>
      </c>
      <c r="C104" s="55">
        <v>1</v>
      </c>
      <c r="D104" s="55">
        <v>8</v>
      </c>
      <c r="E104" s="55"/>
      <c r="F104" s="56" t="s">
        <v>129</v>
      </c>
      <c r="G104" s="57">
        <f>G105</f>
        <v>0</v>
      </c>
      <c r="H104" s="57">
        <f>H105</f>
        <v>0</v>
      </c>
      <c r="I104" s="57">
        <f>I105</f>
        <v>788600</v>
      </c>
      <c r="J104" s="57">
        <f>J105</f>
        <v>788600</v>
      </c>
      <c r="K104" s="58">
        <f>K105</f>
        <v>3.6656510690093506E-2</v>
      </c>
    </row>
    <row r="105" spans="1:11" ht="12.75" x14ac:dyDescent="0.2">
      <c r="A105" s="59">
        <v>2</v>
      </c>
      <c r="B105" s="60">
        <v>2</v>
      </c>
      <c r="C105" s="60">
        <v>1</v>
      </c>
      <c r="D105" s="60">
        <v>8</v>
      </c>
      <c r="E105" s="60" t="s">
        <v>317</v>
      </c>
      <c r="F105" s="64" t="s">
        <v>129</v>
      </c>
      <c r="G105" s="62"/>
      <c r="H105" s="62"/>
      <c r="I105" s="62">
        <v>788600</v>
      </c>
      <c r="J105" s="125">
        <f>SUBTOTAL(9,G105:I105)</f>
        <v>788600</v>
      </c>
      <c r="K105" s="126">
        <f>IFERROR(J105/$J$18*100,"0.00")</f>
        <v>3.6656510690093506E-2</v>
      </c>
    </row>
    <row r="106" spans="1:11" ht="12.75" x14ac:dyDescent="0.2">
      <c r="A106" s="49">
        <v>2</v>
      </c>
      <c r="B106" s="50">
        <v>2</v>
      </c>
      <c r="C106" s="50">
        <v>2</v>
      </c>
      <c r="D106" s="50"/>
      <c r="E106" s="50"/>
      <c r="F106" s="51" t="s">
        <v>346</v>
      </c>
      <c r="G106" s="52">
        <f>+G107+G109</f>
        <v>79825</v>
      </c>
      <c r="H106" s="52">
        <f>+H107+H109</f>
        <v>0</v>
      </c>
      <c r="I106" s="52">
        <f>+I107+I109</f>
        <v>7595407.3600000003</v>
      </c>
      <c r="J106" s="52">
        <f>+J107+J109</f>
        <v>7675232.3600000003</v>
      </c>
      <c r="K106" s="53">
        <f>+K107+K109</f>
        <v>0.35676799017663152</v>
      </c>
    </row>
    <row r="107" spans="1:11" ht="12.75" x14ac:dyDescent="0.2">
      <c r="A107" s="54">
        <v>2</v>
      </c>
      <c r="B107" s="55">
        <v>2</v>
      </c>
      <c r="C107" s="55">
        <v>2</v>
      </c>
      <c r="D107" s="55">
        <v>1</v>
      </c>
      <c r="E107" s="55"/>
      <c r="F107" s="56" t="s">
        <v>130</v>
      </c>
      <c r="G107" s="57">
        <f>G108</f>
        <v>0</v>
      </c>
      <c r="H107" s="57">
        <f>H108</f>
        <v>0</v>
      </c>
      <c r="I107" s="57">
        <f>I108</f>
        <v>54050</v>
      </c>
      <c r="J107" s="57">
        <f>J108</f>
        <v>54050</v>
      </c>
      <c r="K107" s="58">
        <f>K108</f>
        <v>2.5124073076332157E-3</v>
      </c>
    </row>
    <row r="108" spans="1:11" ht="12.75" x14ac:dyDescent="0.2">
      <c r="A108" s="59">
        <v>2</v>
      </c>
      <c r="B108" s="60">
        <v>2</v>
      </c>
      <c r="C108" s="60">
        <v>2</v>
      </c>
      <c r="D108" s="60">
        <v>1</v>
      </c>
      <c r="E108" s="60" t="s">
        <v>317</v>
      </c>
      <c r="F108" s="64" t="s">
        <v>130</v>
      </c>
      <c r="G108" s="62"/>
      <c r="H108" s="62"/>
      <c r="I108" s="62">
        <v>54050</v>
      </c>
      <c r="J108" s="125">
        <f>SUBTOTAL(9,G108:I108)</f>
        <v>54050</v>
      </c>
      <c r="K108" s="126">
        <f>IFERROR(J108/$J$18*100,"0.00")</f>
        <v>2.5124073076332157E-3</v>
      </c>
    </row>
    <row r="109" spans="1:11" ht="12.75" x14ac:dyDescent="0.2">
      <c r="A109" s="54">
        <v>2</v>
      </c>
      <c r="B109" s="55">
        <v>2</v>
      </c>
      <c r="C109" s="55">
        <v>2</v>
      </c>
      <c r="D109" s="55">
        <v>2</v>
      </c>
      <c r="E109" s="55"/>
      <c r="F109" s="56" t="s">
        <v>131</v>
      </c>
      <c r="G109" s="57">
        <f>G110</f>
        <v>79825</v>
      </c>
      <c r="H109" s="57">
        <f>H110</f>
        <v>0</v>
      </c>
      <c r="I109" s="57">
        <f>I110</f>
        <v>7541357.3600000003</v>
      </c>
      <c r="J109" s="57">
        <f>J110</f>
        <v>7621182.3600000003</v>
      </c>
      <c r="K109" s="58">
        <f>K110</f>
        <v>0.35425558286899833</v>
      </c>
    </row>
    <row r="110" spans="1:11" ht="12.75" x14ac:dyDescent="0.2">
      <c r="A110" s="59">
        <v>2</v>
      </c>
      <c r="B110" s="60">
        <v>2</v>
      </c>
      <c r="C110" s="60">
        <v>2</v>
      </c>
      <c r="D110" s="60">
        <v>2</v>
      </c>
      <c r="E110" s="60" t="s">
        <v>317</v>
      </c>
      <c r="F110" s="64" t="s">
        <v>131</v>
      </c>
      <c r="G110" s="62">
        <v>79825</v>
      </c>
      <c r="H110" s="62"/>
      <c r="I110" s="62">
        <v>7541357.3600000003</v>
      </c>
      <c r="J110" s="125">
        <f>SUBTOTAL(9,G110:I110)</f>
        <v>7621182.3600000003</v>
      </c>
      <c r="K110" s="126">
        <f>IFERROR(J110/$J$18*100,"0.00")</f>
        <v>0.35425558286899833</v>
      </c>
    </row>
    <row r="111" spans="1:11" ht="12.75" x14ac:dyDescent="0.2">
      <c r="A111" s="49">
        <v>2</v>
      </c>
      <c r="B111" s="50">
        <v>2</v>
      </c>
      <c r="C111" s="50">
        <v>3</v>
      </c>
      <c r="D111" s="50"/>
      <c r="E111" s="50"/>
      <c r="F111" s="51" t="s">
        <v>13</v>
      </c>
      <c r="G111" s="52">
        <f>+G112+G114</f>
        <v>749880</v>
      </c>
      <c r="H111" s="52">
        <f>+H112+H114</f>
        <v>0</v>
      </c>
      <c r="I111" s="52">
        <f>+I112+I114</f>
        <v>1755283</v>
      </c>
      <c r="J111" s="52">
        <f>+J112+J114</f>
        <v>2505163</v>
      </c>
      <c r="K111" s="53">
        <f>+K112+K114</f>
        <v>0.11644754538413229</v>
      </c>
    </row>
    <row r="112" spans="1:11" ht="12.75" x14ac:dyDescent="0.2">
      <c r="A112" s="54">
        <v>2</v>
      </c>
      <c r="B112" s="55">
        <v>2</v>
      </c>
      <c r="C112" s="55">
        <v>3</v>
      </c>
      <c r="D112" s="55">
        <v>1</v>
      </c>
      <c r="E112" s="55"/>
      <c r="F112" s="56" t="s">
        <v>132</v>
      </c>
      <c r="G112" s="57">
        <f>G113</f>
        <v>749880</v>
      </c>
      <c r="H112" s="57">
        <f>H113</f>
        <v>0</v>
      </c>
      <c r="I112" s="57">
        <f>I113</f>
        <v>1755283</v>
      </c>
      <c r="J112" s="57">
        <f>J113</f>
        <v>2505163</v>
      </c>
      <c r="K112" s="58">
        <f>K113</f>
        <v>0.11644754538413229</v>
      </c>
    </row>
    <row r="113" spans="1:11" ht="12.75" x14ac:dyDescent="0.2">
      <c r="A113" s="59">
        <v>2</v>
      </c>
      <c r="B113" s="60">
        <v>2</v>
      </c>
      <c r="C113" s="60">
        <v>3</v>
      </c>
      <c r="D113" s="60">
        <v>1</v>
      </c>
      <c r="E113" s="60" t="s">
        <v>317</v>
      </c>
      <c r="F113" s="64" t="s">
        <v>132</v>
      </c>
      <c r="G113" s="62">
        <v>749880</v>
      </c>
      <c r="H113" s="62"/>
      <c r="I113" s="62">
        <v>1755283</v>
      </c>
      <c r="J113" s="125">
        <f>SUBTOTAL(9,G113:I113)</f>
        <v>2505163</v>
      </c>
      <c r="K113" s="126">
        <f>IFERROR(J113/$J$18*100,"0.00")</f>
        <v>0.11644754538413229</v>
      </c>
    </row>
    <row r="114" spans="1:11" ht="12.75" x14ac:dyDescent="0.2">
      <c r="A114" s="54">
        <v>2</v>
      </c>
      <c r="B114" s="55">
        <v>2</v>
      </c>
      <c r="C114" s="55">
        <v>3</v>
      </c>
      <c r="D114" s="55">
        <v>2</v>
      </c>
      <c r="E114" s="55"/>
      <c r="F114" s="56" t="s">
        <v>133</v>
      </c>
      <c r="G114" s="57">
        <f>G115</f>
        <v>0</v>
      </c>
      <c r="H114" s="57">
        <f>H115</f>
        <v>0</v>
      </c>
      <c r="I114" s="57">
        <f>I115</f>
        <v>0</v>
      </c>
      <c r="J114" s="57">
        <f>J115</f>
        <v>0</v>
      </c>
      <c r="K114" s="58">
        <f>K115</f>
        <v>0</v>
      </c>
    </row>
    <row r="115" spans="1:11" ht="12.75" x14ac:dyDescent="0.2">
      <c r="A115" s="68">
        <v>2</v>
      </c>
      <c r="B115" s="60">
        <v>2</v>
      </c>
      <c r="C115" s="60">
        <v>3</v>
      </c>
      <c r="D115" s="60">
        <v>2</v>
      </c>
      <c r="E115" s="60" t="s">
        <v>317</v>
      </c>
      <c r="F115" s="69" t="s">
        <v>133</v>
      </c>
      <c r="G115" s="62"/>
      <c r="H115" s="62"/>
      <c r="I115" s="62"/>
      <c r="J115" s="125">
        <f>SUBTOTAL(9,G115:I115)</f>
        <v>0</v>
      </c>
      <c r="K115" s="126">
        <f>IFERROR(J115/$J$18*100,"0.00")</f>
        <v>0</v>
      </c>
    </row>
    <row r="116" spans="1:11" ht="12.75" x14ac:dyDescent="0.2">
      <c r="A116" s="49">
        <v>2</v>
      </c>
      <c r="B116" s="50">
        <v>2</v>
      </c>
      <c r="C116" s="50">
        <v>4</v>
      </c>
      <c r="D116" s="50"/>
      <c r="E116" s="50"/>
      <c r="F116" s="51" t="s">
        <v>134</v>
      </c>
      <c r="G116" s="52">
        <f>+G117+G119+G121+G123</f>
        <v>0</v>
      </c>
      <c r="H116" s="52">
        <f>+H117+H119+H121+H123</f>
        <v>0</v>
      </c>
      <c r="I116" s="52">
        <f>+I117+I119+I121+I123</f>
        <v>1477724.4</v>
      </c>
      <c r="J116" s="52">
        <f>+J117+J119+J121+J123</f>
        <v>1477724.4</v>
      </c>
      <c r="K116" s="53">
        <f>+K117+K119+K121+K123</f>
        <v>6.8689094934836437E-2</v>
      </c>
    </row>
    <row r="117" spans="1:11" ht="12.75" x14ac:dyDescent="0.2">
      <c r="A117" s="54">
        <v>2</v>
      </c>
      <c r="B117" s="55">
        <v>2</v>
      </c>
      <c r="C117" s="55">
        <v>4</v>
      </c>
      <c r="D117" s="55">
        <v>1</v>
      </c>
      <c r="E117" s="55"/>
      <c r="F117" s="67" t="s">
        <v>14</v>
      </c>
      <c r="G117" s="57">
        <f>G118</f>
        <v>0</v>
      </c>
      <c r="H117" s="57">
        <f>H118</f>
        <v>0</v>
      </c>
      <c r="I117" s="57">
        <f>I118</f>
        <v>465950</v>
      </c>
      <c r="J117" s="57">
        <f>J118</f>
        <v>465950</v>
      </c>
      <c r="K117" s="58">
        <f>K118</f>
        <v>2.1658763829633616E-2</v>
      </c>
    </row>
    <row r="118" spans="1:11" ht="12.75" x14ac:dyDescent="0.2">
      <c r="A118" s="59">
        <v>2</v>
      </c>
      <c r="B118" s="60">
        <v>2</v>
      </c>
      <c r="C118" s="60">
        <v>4</v>
      </c>
      <c r="D118" s="60">
        <v>1</v>
      </c>
      <c r="E118" s="60" t="s">
        <v>317</v>
      </c>
      <c r="F118" s="64" t="s">
        <v>14</v>
      </c>
      <c r="G118" s="62"/>
      <c r="H118" s="62"/>
      <c r="I118" s="62">
        <v>465950</v>
      </c>
      <c r="J118" s="125">
        <f>SUBTOTAL(9,G118:I118)</f>
        <v>465950</v>
      </c>
      <c r="K118" s="126">
        <f>IFERROR(J118/$J$18*100,"0.00")</f>
        <v>2.1658763829633616E-2</v>
      </c>
    </row>
    <row r="119" spans="1:11" ht="12.75" x14ac:dyDescent="0.2">
      <c r="A119" s="54">
        <v>2</v>
      </c>
      <c r="B119" s="55">
        <v>2</v>
      </c>
      <c r="C119" s="55">
        <v>4</v>
      </c>
      <c r="D119" s="55">
        <v>2</v>
      </c>
      <c r="E119" s="55"/>
      <c r="F119" s="67" t="s">
        <v>15</v>
      </c>
      <c r="G119" s="57">
        <f>G120</f>
        <v>0</v>
      </c>
      <c r="H119" s="57">
        <f>H120</f>
        <v>0</v>
      </c>
      <c r="I119" s="57">
        <f>I120</f>
        <v>952734.4</v>
      </c>
      <c r="J119" s="57">
        <f>J120</f>
        <v>952734.4</v>
      </c>
      <c r="K119" s="58">
        <f>K120</f>
        <v>4.4285973520694681E-2</v>
      </c>
    </row>
    <row r="120" spans="1:11" ht="12.75" x14ac:dyDescent="0.2">
      <c r="A120" s="68">
        <v>2</v>
      </c>
      <c r="B120" s="60">
        <v>2</v>
      </c>
      <c r="C120" s="60">
        <v>4</v>
      </c>
      <c r="D120" s="60">
        <v>2</v>
      </c>
      <c r="E120" s="60" t="s">
        <v>317</v>
      </c>
      <c r="F120" s="69" t="s">
        <v>15</v>
      </c>
      <c r="G120" s="62"/>
      <c r="H120" s="62"/>
      <c r="I120" s="62">
        <v>952734.4</v>
      </c>
      <c r="J120" s="125">
        <f>SUBTOTAL(9,G120:I120)</f>
        <v>952734.4</v>
      </c>
      <c r="K120" s="126">
        <f>IFERROR(J120/$J$18*100,"0.00")</f>
        <v>4.4285973520694681E-2</v>
      </c>
    </row>
    <row r="121" spans="1:11" ht="12.75" x14ac:dyDescent="0.2">
      <c r="A121" s="54">
        <v>2</v>
      </c>
      <c r="B121" s="55">
        <v>2</v>
      </c>
      <c r="C121" s="55">
        <v>4</v>
      </c>
      <c r="D121" s="55">
        <v>3</v>
      </c>
      <c r="E121" s="55"/>
      <c r="F121" s="67" t="s">
        <v>28</v>
      </c>
      <c r="G121" s="57">
        <f>G122</f>
        <v>0</v>
      </c>
      <c r="H121" s="57">
        <f>H122</f>
        <v>0</v>
      </c>
      <c r="I121" s="57">
        <f>I122</f>
        <v>0</v>
      </c>
      <c r="J121" s="57">
        <f>J122</f>
        <v>0</v>
      </c>
      <c r="K121" s="58">
        <f>K122</f>
        <v>0</v>
      </c>
    </row>
    <row r="122" spans="1:11" ht="12.75" x14ac:dyDescent="0.2">
      <c r="A122" s="68">
        <v>2</v>
      </c>
      <c r="B122" s="60">
        <v>2</v>
      </c>
      <c r="C122" s="60">
        <v>4</v>
      </c>
      <c r="D122" s="60">
        <v>3</v>
      </c>
      <c r="E122" s="60" t="s">
        <v>317</v>
      </c>
      <c r="F122" s="69" t="s">
        <v>28</v>
      </c>
      <c r="G122" s="62"/>
      <c r="H122" s="62"/>
      <c r="I122" s="62"/>
      <c r="J122" s="125">
        <f>SUBTOTAL(9,G122:I122)</f>
        <v>0</v>
      </c>
      <c r="K122" s="126">
        <f>IFERROR(J122/$J$18*100,"0.00")</f>
        <v>0</v>
      </c>
    </row>
    <row r="123" spans="1:11" ht="12.75" x14ac:dyDescent="0.2">
      <c r="A123" s="54">
        <v>2</v>
      </c>
      <c r="B123" s="55">
        <v>2</v>
      </c>
      <c r="C123" s="55">
        <v>4</v>
      </c>
      <c r="D123" s="55">
        <v>4</v>
      </c>
      <c r="E123" s="55"/>
      <c r="F123" s="67" t="s">
        <v>135</v>
      </c>
      <c r="G123" s="57">
        <f>G124</f>
        <v>0</v>
      </c>
      <c r="H123" s="57">
        <f>H124</f>
        <v>0</v>
      </c>
      <c r="I123" s="57">
        <f>I124</f>
        <v>59040</v>
      </c>
      <c r="J123" s="57">
        <f>J124</f>
        <v>59040</v>
      </c>
      <c r="K123" s="58">
        <f>K124</f>
        <v>2.7443575845081418E-3</v>
      </c>
    </row>
    <row r="124" spans="1:11" ht="12.75" x14ac:dyDescent="0.2">
      <c r="A124" s="68">
        <v>2</v>
      </c>
      <c r="B124" s="60">
        <v>2</v>
      </c>
      <c r="C124" s="60">
        <v>4</v>
      </c>
      <c r="D124" s="60">
        <v>4</v>
      </c>
      <c r="E124" s="60" t="s">
        <v>317</v>
      </c>
      <c r="F124" s="69" t="s">
        <v>135</v>
      </c>
      <c r="G124" s="62"/>
      <c r="H124" s="62"/>
      <c r="I124" s="62">
        <v>59040</v>
      </c>
      <c r="J124" s="125">
        <f>SUBTOTAL(9,G124:I124)</f>
        <v>59040</v>
      </c>
      <c r="K124" s="126">
        <f>IFERROR(J124/$J$18*100,"0.00")</f>
        <v>2.7443575845081418E-3</v>
      </c>
    </row>
    <row r="125" spans="1:11" ht="12.75" x14ac:dyDescent="0.2">
      <c r="A125" s="49">
        <v>2</v>
      </c>
      <c r="B125" s="50">
        <v>2</v>
      </c>
      <c r="C125" s="50">
        <v>5</v>
      </c>
      <c r="D125" s="50"/>
      <c r="E125" s="50"/>
      <c r="F125" s="51" t="s">
        <v>136</v>
      </c>
      <c r="G125" s="52">
        <f>+G126+G128+G130+G136+G138+G140+G142+G144</f>
        <v>2200</v>
      </c>
      <c r="H125" s="52">
        <f>+H126+H128+H130+H136+H138+H140+H142+H144</f>
        <v>8400000</v>
      </c>
      <c r="I125" s="52">
        <f>+I126+I128+I130+I136+I138+I140+I142+I144</f>
        <v>524465</v>
      </c>
      <c r="J125" s="52">
        <f>+J126+J128+J130+J136+J138+J140+J142+J144</f>
        <v>8926665</v>
      </c>
      <c r="K125" s="53">
        <f>+K126+K128+K130+K136+K138+K140+K142+K144</f>
        <v>0.41493836038471166</v>
      </c>
    </row>
    <row r="126" spans="1:11" ht="12.75" x14ac:dyDescent="0.2">
      <c r="A126" s="54">
        <v>2</v>
      </c>
      <c r="B126" s="55">
        <v>2</v>
      </c>
      <c r="C126" s="55">
        <v>5</v>
      </c>
      <c r="D126" s="55">
        <v>1</v>
      </c>
      <c r="E126" s="55"/>
      <c r="F126" s="67" t="s">
        <v>137</v>
      </c>
      <c r="G126" s="57">
        <f>G127</f>
        <v>2200</v>
      </c>
      <c r="H126" s="57">
        <f>H127</f>
        <v>8400000</v>
      </c>
      <c r="I126" s="57">
        <f>I127</f>
        <v>87500</v>
      </c>
      <c r="J126" s="57">
        <f>J127</f>
        <v>8489700</v>
      </c>
      <c r="K126" s="58">
        <f>K127</f>
        <v>0.39462690693087354</v>
      </c>
    </row>
    <row r="127" spans="1:11" ht="12.75" x14ac:dyDescent="0.2">
      <c r="A127" s="68">
        <v>2</v>
      </c>
      <c r="B127" s="60">
        <v>2</v>
      </c>
      <c r="C127" s="60">
        <v>5</v>
      </c>
      <c r="D127" s="60">
        <v>1</v>
      </c>
      <c r="E127" s="60" t="s">
        <v>317</v>
      </c>
      <c r="F127" s="69" t="s">
        <v>137</v>
      </c>
      <c r="G127" s="62">
        <v>2200</v>
      </c>
      <c r="H127" s="62">
        <v>8400000</v>
      </c>
      <c r="I127" s="62">
        <v>87500</v>
      </c>
      <c r="J127" s="125">
        <f>SUBTOTAL(9,G127:I127)</f>
        <v>8489700</v>
      </c>
      <c r="K127" s="126">
        <f>IFERROR(J127/$J$18*100,"0.00")</f>
        <v>0.39462690693087354</v>
      </c>
    </row>
    <row r="128" spans="1:11" ht="12.75" x14ac:dyDescent="0.2">
      <c r="A128" s="71">
        <v>2</v>
      </c>
      <c r="B128" s="55">
        <v>2</v>
      </c>
      <c r="C128" s="55">
        <v>5</v>
      </c>
      <c r="D128" s="55">
        <v>2</v>
      </c>
      <c r="E128" s="55"/>
      <c r="F128" s="72" t="s">
        <v>138</v>
      </c>
      <c r="G128" s="57">
        <f>G129</f>
        <v>0</v>
      </c>
      <c r="H128" s="57">
        <f>H129</f>
        <v>0</v>
      </c>
      <c r="I128" s="57">
        <f>I129</f>
        <v>0</v>
      </c>
      <c r="J128" s="57">
        <f>J129</f>
        <v>0</v>
      </c>
      <c r="K128" s="58">
        <f>K129</f>
        <v>0</v>
      </c>
    </row>
    <row r="129" spans="1:11" ht="12.75" x14ac:dyDescent="0.2">
      <c r="A129" s="68">
        <v>2</v>
      </c>
      <c r="B129" s="60">
        <v>2</v>
      </c>
      <c r="C129" s="60">
        <v>5</v>
      </c>
      <c r="D129" s="60">
        <v>2</v>
      </c>
      <c r="E129" s="60" t="s">
        <v>317</v>
      </c>
      <c r="F129" s="69" t="s">
        <v>138</v>
      </c>
      <c r="G129" s="62"/>
      <c r="H129" s="62"/>
      <c r="I129" s="62"/>
      <c r="J129" s="125">
        <f>SUBTOTAL(9,G129:I129)</f>
        <v>0</v>
      </c>
      <c r="K129" s="126">
        <f>IFERROR(J129/$J$18*100,"0.00")</f>
        <v>0</v>
      </c>
    </row>
    <row r="130" spans="1:11" ht="12.75" x14ac:dyDescent="0.2">
      <c r="A130" s="91">
        <v>2</v>
      </c>
      <c r="B130" s="92">
        <v>2</v>
      </c>
      <c r="C130" s="92">
        <v>5</v>
      </c>
      <c r="D130" s="92">
        <v>3</v>
      </c>
      <c r="E130" s="92"/>
      <c r="F130" s="93" t="s">
        <v>139</v>
      </c>
      <c r="G130" s="94">
        <f>SUM(G131:G135)</f>
        <v>0</v>
      </c>
      <c r="H130" s="94">
        <f>SUM(H131:H135)</f>
        <v>0</v>
      </c>
      <c r="I130" s="94">
        <f>SUM(I131:I135)</f>
        <v>60000</v>
      </c>
      <c r="J130" s="94">
        <f>SUM(J131:J135)</f>
        <v>60000</v>
      </c>
      <c r="K130" s="95">
        <f>SUM(K131:K135)</f>
        <v>2.7889812850692502E-3</v>
      </c>
    </row>
    <row r="131" spans="1:11" ht="12.75" x14ac:dyDescent="0.2">
      <c r="A131" s="68">
        <v>2</v>
      </c>
      <c r="B131" s="60">
        <v>2</v>
      </c>
      <c r="C131" s="60">
        <v>5</v>
      </c>
      <c r="D131" s="60">
        <v>3</v>
      </c>
      <c r="E131" s="60" t="s">
        <v>317</v>
      </c>
      <c r="F131" s="69" t="s">
        <v>140</v>
      </c>
      <c r="G131" s="62"/>
      <c r="H131" s="62"/>
      <c r="I131" s="62"/>
      <c r="J131" s="125">
        <f>SUBTOTAL(9,G131:I131)</f>
        <v>0</v>
      </c>
      <c r="K131" s="126">
        <f>IFERROR(J131/$J$18*100,"0.00")</f>
        <v>0</v>
      </c>
    </row>
    <row r="132" spans="1:11" ht="12.75" x14ac:dyDescent="0.2">
      <c r="A132" s="68">
        <v>2</v>
      </c>
      <c r="B132" s="60">
        <v>2</v>
      </c>
      <c r="C132" s="60">
        <v>5</v>
      </c>
      <c r="D132" s="60">
        <v>3</v>
      </c>
      <c r="E132" s="60" t="s">
        <v>318</v>
      </c>
      <c r="F132" s="69" t="s">
        <v>141</v>
      </c>
      <c r="G132" s="62"/>
      <c r="H132" s="62"/>
      <c r="I132" s="62"/>
      <c r="J132" s="125">
        <f>SUBTOTAL(9,G132:I132)</f>
        <v>0</v>
      </c>
      <c r="K132" s="126">
        <f>IFERROR(J132/$J$18*100,"0.00")</f>
        <v>0</v>
      </c>
    </row>
    <row r="133" spans="1:11" ht="12.75" x14ac:dyDescent="0.2">
      <c r="A133" s="68">
        <v>2</v>
      </c>
      <c r="B133" s="60">
        <v>2</v>
      </c>
      <c r="C133" s="60">
        <v>5</v>
      </c>
      <c r="D133" s="60">
        <v>3</v>
      </c>
      <c r="E133" s="60" t="s">
        <v>319</v>
      </c>
      <c r="F133" s="69" t="s">
        <v>142</v>
      </c>
      <c r="G133" s="62"/>
      <c r="H133" s="62"/>
      <c r="I133" s="62"/>
      <c r="J133" s="125">
        <f>SUBTOTAL(9,G133:I133)</f>
        <v>0</v>
      </c>
      <c r="K133" s="126">
        <f>IFERROR(J133/$J$18*100,"0.00")</f>
        <v>0</v>
      </c>
    </row>
    <row r="134" spans="1:11" ht="12.75" x14ac:dyDescent="0.2">
      <c r="A134" s="68">
        <v>2</v>
      </c>
      <c r="B134" s="60">
        <v>2</v>
      </c>
      <c r="C134" s="60">
        <v>5</v>
      </c>
      <c r="D134" s="60">
        <v>3</v>
      </c>
      <c r="E134" s="60" t="s">
        <v>320</v>
      </c>
      <c r="F134" s="69" t="s">
        <v>143</v>
      </c>
      <c r="G134" s="62"/>
      <c r="H134" s="62"/>
      <c r="I134" s="62">
        <v>30000</v>
      </c>
      <c r="J134" s="125">
        <f>SUBTOTAL(9,G134:I134)</f>
        <v>30000</v>
      </c>
      <c r="K134" s="126">
        <f>IFERROR(J134/$J$18*100,"0.00")</f>
        <v>1.3944906425346251E-3</v>
      </c>
    </row>
    <row r="135" spans="1:11" ht="12.75" x14ac:dyDescent="0.2">
      <c r="A135" s="68">
        <v>2</v>
      </c>
      <c r="B135" s="60">
        <v>2</v>
      </c>
      <c r="C135" s="60">
        <v>5</v>
      </c>
      <c r="D135" s="60">
        <v>3</v>
      </c>
      <c r="E135" s="60" t="s">
        <v>321</v>
      </c>
      <c r="F135" s="69" t="s">
        <v>144</v>
      </c>
      <c r="G135" s="62"/>
      <c r="H135" s="62"/>
      <c r="I135" s="62">
        <v>30000</v>
      </c>
      <c r="J135" s="125">
        <f>SUBTOTAL(9,G135:I135)</f>
        <v>30000</v>
      </c>
      <c r="K135" s="126">
        <f>IFERROR(J135/$J$18*100,"0.00")</f>
        <v>1.3944906425346251E-3</v>
      </c>
    </row>
    <row r="136" spans="1:11" ht="12.75" x14ac:dyDescent="0.2">
      <c r="A136" s="54">
        <v>2</v>
      </c>
      <c r="B136" s="55">
        <v>2</v>
      </c>
      <c r="C136" s="55">
        <v>5</v>
      </c>
      <c r="D136" s="55">
        <v>4</v>
      </c>
      <c r="E136" s="55"/>
      <c r="F136" s="67" t="s">
        <v>145</v>
      </c>
      <c r="G136" s="57">
        <f>G137</f>
        <v>0</v>
      </c>
      <c r="H136" s="57">
        <f>H137</f>
        <v>0</v>
      </c>
      <c r="I136" s="57">
        <f>I137</f>
        <v>353000</v>
      </c>
      <c r="J136" s="57">
        <f>J137</f>
        <v>353000</v>
      </c>
      <c r="K136" s="58">
        <f>K137</f>
        <v>1.6408506560490754E-2</v>
      </c>
    </row>
    <row r="137" spans="1:11" ht="12.75" x14ac:dyDescent="0.2">
      <c r="A137" s="68">
        <v>2</v>
      </c>
      <c r="B137" s="60">
        <v>2</v>
      </c>
      <c r="C137" s="60">
        <v>5</v>
      </c>
      <c r="D137" s="60">
        <v>4</v>
      </c>
      <c r="E137" s="60" t="s">
        <v>317</v>
      </c>
      <c r="F137" s="69" t="s">
        <v>145</v>
      </c>
      <c r="G137" s="62"/>
      <c r="H137" s="62"/>
      <c r="I137" s="62">
        <v>353000</v>
      </c>
      <c r="J137" s="125">
        <f>SUBTOTAL(9,G137:I137)</f>
        <v>353000</v>
      </c>
      <c r="K137" s="126">
        <f>IFERROR(J137/$J$18*100,"0.00")</f>
        <v>1.6408506560490754E-2</v>
      </c>
    </row>
    <row r="138" spans="1:11" ht="12.75" x14ac:dyDescent="0.2">
      <c r="A138" s="71">
        <v>2</v>
      </c>
      <c r="B138" s="55">
        <v>2</v>
      </c>
      <c r="C138" s="55">
        <v>5</v>
      </c>
      <c r="D138" s="55">
        <v>5</v>
      </c>
      <c r="E138" s="55"/>
      <c r="F138" s="72" t="s">
        <v>347</v>
      </c>
      <c r="G138" s="73">
        <f>+G139</f>
        <v>0</v>
      </c>
      <c r="H138" s="73">
        <f>+H139</f>
        <v>0</v>
      </c>
      <c r="I138" s="73">
        <f>+I139</f>
        <v>0</v>
      </c>
      <c r="J138" s="73">
        <f>+J139</f>
        <v>0</v>
      </c>
      <c r="K138" s="74">
        <f>+K139</f>
        <v>0</v>
      </c>
    </row>
    <row r="139" spans="1:11" ht="12.75" x14ac:dyDescent="0.2">
      <c r="A139" s="68">
        <v>2</v>
      </c>
      <c r="B139" s="60">
        <v>2</v>
      </c>
      <c r="C139" s="60">
        <v>5</v>
      </c>
      <c r="D139" s="60">
        <v>5</v>
      </c>
      <c r="E139" s="60" t="s">
        <v>317</v>
      </c>
      <c r="F139" s="69" t="s">
        <v>347</v>
      </c>
      <c r="G139" s="62"/>
      <c r="H139" s="62"/>
      <c r="I139" s="62"/>
      <c r="J139" s="125">
        <f>SUBTOTAL(9,G139:I139)</f>
        <v>0</v>
      </c>
      <c r="K139" s="126">
        <f>IFERROR(J139/$J$18*100,"0.00")</f>
        <v>0</v>
      </c>
    </row>
    <row r="140" spans="1:11" ht="12.75" x14ac:dyDescent="0.2">
      <c r="A140" s="71">
        <v>2</v>
      </c>
      <c r="B140" s="55">
        <v>2</v>
      </c>
      <c r="C140" s="55">
        <v>5</v>
      </c>
      <c r="D140" s="55">
        <v>6</v>
      </c>
      <c r="E140" s="55"/>
      <c r="F140" s="72" t="s">
        <v>348</v>
      </c>
      <c r="G140" s="57">
        <f>G141</f>
        <v>0</v>
      </c>
      <c r="H140" s="57">
        <f>H141</f>
        <v>0</v>
      </c>
      <c r="I140" s="57">
        <f>I141</f>
        <v>0</v>
      </c>
      <c r="J140" s="57">
        <f>J141</f>
        <v>0</v>
      </c>
      <c r="K140" s="58">
        <f>K141</f>
        <v>0</v>
      </c>
    </row>
    <row r="141" spans="1:11" ht="12.75" x14ac:dyDescent="0.2">
      <c r="A141" s="68">
        <v>2</v>
      </c>
      <c r="B141" s="60">
        <v>2</v>
      </c>
      <c r="C141" s="60">
        <v>5</v>
      </c>
      <c r="D141" s="60">
        <v>6</v>
      </c>
      <c r="E141" s="60" t="s">
        <v>317</v>
      </c>
      <c r="F141" s="69" t="s">
        <v>348</v>
      </c>
      <c r="G141" s="62"/>
      <c r="H141" s="62"/>
      <c r="I141" s="62"/>
      <c r="J141" s="125">
        <f>SUBTOTAL(9,G141:I141)</f>
        <v>0</v>
      </c>
      <c r="K141" s="126">
        <f>IFERROR(J141/$J$18*100,"0.00")</f>
        <v>0</v>
      </c>
    </row>
    <row r="142" spans="1:11" ht="12.75" x14ac:dyDescent="0.2">
      <c r="A142" s="71">
        <v>2</v>
      </c>
      <c r="B142" s="55">
        <v>2</v>
      </c>
      <c r="C142" s="55">
        <v>5</v>
      </c>
      <c r="D142" s="55">
        <v>7</v>
      </c>
      <c r="E142" s="55"/>
      <c r="F142" s="72" t="s">
        <v>349</v>
      </c>
      <c r="G142" s="73">
        <f>+G143</f>
        <v>0</v>
      </c>
      <c r="H142" s="73">
        <f>+H143</f>
        <v>0</v>
      </c>
      <c r="I142" s="73">
        <f>+I143</f>
        <v>0</v>
      </c>
      <c r="J142" s="73">
        <f>+J143</f>
        <v>0</v>
      </c>
      <c r="K142" s="74">
        <f>+K143</f>
        <v>0</v>
      </c>
    </row>
    <row r="143" spans="1:11" ht="12.75" x14ac:dyDescent="0.2">
      <c r="A143" s="68">
        <v>2</v>
      </c>
      <c r="B143" s="60">
        <v>2</v>
      </c>
      <c r="C143" s="60">
        <v>5</v>
      </c>
      <c r="D143" s="60">
        <v>7</v>
      </c>
      <c r="E143" s="60" t="s">
        <v>317</v>
      </c>
      <c r="F143" s="69" t="s">
        <v>349</v>
      </c>
      <c r="G143" s="62"/>
      <c r="H143" s="62"/>
      <c r="I143" s="62"/>
      <c r="J143" s="125">
        <f>SUBTOTAL(9,G143:I143)</f>
        <v>0</v>
      </c>
      <c r="K143" s="126">
        <f>IFERROR(J143/$J$18*100,"0.00")</f>
        <v>0</v>
      </c>
    </row>
    <row r="144" spans="1:11" ht="12.75" x14ac:dyDescent="0.2">
      <c r="A144" s="71">
        <v>2</v>
      </c>
      <c r="B144" s="55">
        <v>2</v>
      </c>
      <c r="C144" s="55">
        <v>5</v>
      </c>
      <c r="D144" s="55">
        <v>8</v>
      </c>
      <c r="E144" s="55"/>
      <c r="F144" s="72" t="s">
        <v>146</v>
      </c>
      <c r="G144" s="57">
        <f>G145</f>
        <v>0</v>
      </c>
      <c r="H144" s="57">
        <f>H145</f>
        <v>0</v>
      </c>
      <c r="I144" s="57">
        <f>I145</f>
        <v>23965</v>
      </c>
      <c r="J144" s="57">
        <f>J145</f>
        <v>23965</v>
      </c>
      <c r="K144" s="58">
        <f>K145</f>
        <v>1.1139656082780763E-3</v>
      </c>
    </row>
    <row r="145" spans="1:11" ht="12.75" x14ac:dyDescent="0.2">
      <c r="A145" s="68">
        <v>2</v>
      </c>
      <c r="B145" s="60">
        <v>2</v>
      </c>
      <c r="C145" s="60">
        <v>5</v>
      </c>
      <c r="D145" s="60">
        <v>8</v>
      </c>
      <c r="E145" s="60" t="s">
        <v>317</v>
      </c>
      <c r="F145" s="69" t="s">
        <v>146</v>
      </c>
      <c r="G145" s="62"/>
      <c r="H145" s="62"/>
      <c r="I145" s="62">
        <v>23965</v>
      </c>
      <c r="J145" s="125">
        <f>SUBTOTAL(9,G145:I145)</f>
        <v>23965</v>
      </c>
      <c r="K145" s="126">
        <f>IFERROR(J145/$J$18*100,"0.00")</f>
        <v>1.1139656082780763E-3</v>
      </c>
    </row>
    <row r="146" spans="1:11" ht="12.75" x14ac:dyDescent="0.2">
      <c r="A146" s="49">
        <v>2</v>
      </c>
      <c r="B146" s="50">
        <v>2</v>
      </c>
      <c r="C146" s="50">
        <v>6</v>
      </c>
      <c r="D146" s="50"/>
      <c r="E146" s="50"/>
      <c r="F146" s="51" t="s">
        <v>147</v>
      </c>
      <c r="G146" s="52">
        <f>+G147+G149+G151+G153+G155+G157+G159+G161+G163</f>
        <v>0</v>
      </c>
      <c r="H146" s="52">
        <f>+H147+H149+H151+H153+H155+H157+H159+H161+H163</f>
        <v>0</v>
      </c>
      <c r="I146" s="52">
        <f>+I147+I149+I151+I153+I155+I157+I159+I161+I163</f>
        <v>20000</v>
      </c>
      <c r="J146" s="52">
        <f>+J147+J149+J151+J153+J155+J157+J159+J161+J163</f>
        <v>20000</v>
      </c>
      <c r="K146" s="53">
        <f>+K147+K149+K151+K153+K155+K157+K159+K161+K163</f>
        <v>9.2966042835641665E-4</v>
      </c>
    </row>
    <row r="147" spans="1:11" ht="12.75" x14ac:dyDescent="0.2">
      <c r="A147" s="54">
        <v>2</v>
      </c>
      <c r="B147" s="55">
        <v>2</v>
      </c>
      <c r="C147" s="55">
        <v>6</v>
      </c>
      <c r="D147" s="55">
        <v>1</v>
      </c>
      <c r="E147" s="55"/>
      <c r="F147" s="67" t="s">
        <v>350</v>
      </c>
      <c r="G147" s="57">
        <f>G148</f>
        <v>0</v>
      </c>
      <c r="H147" s="57">
        <f>H148</f>
        <v>0</v>
      </c>
      <c r="I147" s="57">
        <f>I148</f>
        <v>0</v>
      </c>
      <c r="J147" s="57">
        <f>J148</f>
        <v>0</v>
      </c>
      <c r="K147" s="58">
        <f>K148</f>
        <v>0</v>
      </c>
    </row>
    <row r="148" spans="1:11" ht="12.75" x14ac:dyDescent="0.2">
      <c r="A148" s="68">
        <v>2</v>
      </c>
      <c r="B148" s="60">
        <v>2</v>
      </c>
      <c r="C148" s="60">
        <v>6</v>
      </c>
      <c r="D148" s="60">
        <v>1</v>
      </c>
      <c r="E148" s="60" t="s">
        <v>317</v>
      </c>
      <c r="F148" s="69" t="s">
        <v>350</v>
      </c>
      <c r="G148" s="62"/>
      <c r="H148" s="62"/>
      <c r="I148" s="62"/>
      <c r="J148" s="125">
        <f>SUBTOTAL(9,G148:I148)</f>
        <v>0</v>
      </c>
      <c r="K148" s="126">
        <f>IFERROR(J148/$J$18*100,"0.00")</f>
        <v>0</v>
      </c>
    </row>
    <row r="149" spans="1:11" ht="12.75" x14ac:dyDescent="0.2">
      <c r="A149" s="54">
        <v>2</v>
      </c>
      <c r="B149" s="55">
        <v>2</v>
      </c>
      <c r="C149" s="55">
        <v>6</v>
      </c>
      <c r="D149" s="55">
        <v>2</v>
      </c>
      <c r="E149" s="55"/>
      <c r="F149" s="67" t="s">
        <v>148</v>
      </c>
      <c r="G149" s="57">
        <f>G150</f>
        <v>0</v>
      </c>
      <c r="H149" s="57">
        <f>H150</f>
        <v>0</v>
      </c>
      <c r="I149" s="57">
        <f>I150</f>
        <v>0</v>
      </c>
      <c r="J149" s="57">
        <f>J150</f>
        <v>0</v>
      </c>
      <c r="K149" s="58">
        <f>K150</f>
        <v>0</v>
      </c>
    </row>
    <row r="150" spans="1:11" ht="12.75" x14ac:dyDescent="0.2">
      <c r="A150" s="68">
        <v>2</v>
      </c>
      <c r="B150" s="60">
        <v>2</v>
      </c>
      <c r="C150" s="60">
        <v>6</v>
      </c>
      <c r="D150" s="60">
        <v>2</v>
      </c>
      <c r="E150" s="60" t="s">
        <v>317</v>
      </c>
      <c r="F150" s="69" t="s">
        <v>148</v>
      </c>
      <c r="G150" s="62"/>
      <c r="H150" s="62"/>
      <c r="I150" s="62"/>
      <c r="J150" s="125">
        <f>SUBTOTAL(9,G150:I150)</f>
        <v>0</v>
      </c>
      <c r="K150" s="126">
        <f>IFERROR(J150/$J$18*100,"0.00")</f>
        <v>0</v>
      </c>
    </row>
    <row r="151" spans="1:11" ht="12.75" x14ac:dyDescent="0.2">
      <c r="A151" s="54">
        <v>2</v>
      </c>
      <c r="B151" s="55">
        <v>2</v>
      </c>
      <c r="C151" s="55">
        <v>6</v>
      </c>
      <c r="D151" s="55">
        <v>3</v>
      </c>
      <c r="E151" s="55"/>
      <c r="F151" s="67" t="s">
        <v>149</v>
      </c>
      <c r="G151" s="57">
        <f>G152</f>
        <v>0</v>
      </c>
      <c r="H151" s="57">
        <f>H152</f>
        <v>0</v>
      </c>
      <c r="I151" s="57">
        <f>I152</f>
        <v>0</v>
      </c>
      <c r="J151" s="57">
        <f>J152</f>
        <v>0</v>
      </c>
      <c r="K151" s="58">
        <f>K152</f>
        <v>0</v>
      </c>
    </row>
    <row r="152" spans="1:11" ht="12.75" x14ac:dyDescent="0.2">
      <c r="A152" s="68">
        <v>2</v>
      </c>
      <c r="B152" s="60">
        <v>2</v>
      </c>
      <c r="C152" s="60">
        <v>6</v>
      </c>
      <c r="D152" s="60">
        <v>3</v>
      </c>
      <c r="E152" s="60" t="s">
        <v>317</v>
      </c>
      <c r="F152" s="69" t="s">
        <v>149</v>
      </c>
      <c r="G152" s="62"/>
      <c r="H152" s="62"/>
      <c r="I152" s="62"/>
      <c r="J152" s="125">
        <f>SUBTOTAL(9,G152:I152)</f>
        <v>0</v>
      </c>
      <c r="K152" s="126">
        <f>IFERROR(J152/$J$18*100,"0.00")</f>
        <v>0</v>
      </c>
    </row>
    <row r="153" spans="1:11" ht="12.75" x14ac:dyDescent="0.2">
      <c r="A153" s="54">
        <v>2</v>
      </c>
      <c r="B153" s="55">
        <v>2</v>
      </c>
      <c r="C153" s="55">
        <v>6</v>
      </c>
      <c r="D153" s="55">
        <v>4</v>
      </c>
      <c r="E153" s="55"/>
      <c r="F153" s="67" t="s">
        <v>150</v>
      </c>
      <c r="G153" s="57">
        <f>G154</f>
        <v>0</v>
      </c>
      <c r="H153" s="57">
        <f>H154</f>
        <v>0</v>
      </c>
      <c r="I153" s="57">
        <f>I154</f>
        <v>0</v>
      </c>
      <c r="J153" s="57">
        <f>J154</f>
        <v>0</v>
      </c>
      <c r="K153" s="58">
        <f>K154</f>
        <v>0</v>
      </c>
    </row>
    <row r="154" spans="1:11" ht="12.75" x14ac:dyDescent="0.2">
      <c r="A154" s="68">
        <v>2</v>
      </c>
      <c r="B154" s="60">
        <v>2</v>
      </c>
      <c r="C154" s="60">
        <v>6</v>
      </c>
      <c r="D154" s="60">
        <v>4</v>
      </c>
      <c r="E154" s="60" t="s">
        <v>317</v>
      </c>
      <c r="F154" s="69" t="s">
        <v>150</v>
      </c>
      <c r="G154" s="62"/>
      <c r="H154" s="62"/>
      <c r="I154" s="62"/>
      <c r="J154" s="125">
        <f>SUBTOTAL(9,G154:I154)</f>
        <v>0</v>
      </c>
      <c r="K154" s="126">
        <f>IFERROR(J154/$J$18*100,"0.00")</f>
        <v>0</v>
      </c>
    </row>
    <row r="155" spans="1:11" ht="12.75" x14ac:dyDescent="0.2">
      <c r="A155" s="71">
        <v>2</v>
      </c>
      <c r="B155" s="55">
        <v>2</v>
      </c>
      <c r="C155" s="55">
        <v>6</v>
      </c>
      <c r="D155" s="55">
        <v>5</v>
      </c>
      <c r="E155" s="55"/>
      <c r="F155" s="72" t="s">
        <v>315</v>
      </c>
      <c r="G155" s="73">
        <f>+G156</f>
        <v>0</v>
      </c>
      <c r="H155" s="73">
        <f>+H156</f>
        <v>0</v>
      </c>
      <c r="I155" s="73">
        <f>+I156</f>
        <v>0</v>
      </c>
      <c r="J155" s="73">
        <f>+J156</f>
        <v>0</v>
      </c>
      <c r="K155" s="74">
        <f>+K156</f>
        <v>0</v>
      </c>
    </row>
    <row r="156" spans="1:11" ht="12.75" x14ac:dyDescent="0.2">
      <c r="A156" s="68">
        <v>2</v>
      </c>
      <c r="B156" s="60">
        <v>2</v>
      </c>
      <c r="C156" s="60">
        <v>6</v>
      </c>
      <c r="D156" s="60">
        <v>5</v>
      </c>
      <c r="E156" s="60" t="s">
        <v>317</v>
      </c>
      <c r="F156" s="69" t="s">
        <v>315</v>
      </c>
      <c r="G156" s="62"/>
      <c r="H156" s="62"/>
      <c r="I156" s="62"/>
      <c r="J156" s="125">
        <f>SUBTOTAL(9,G156:I156)</f>
        <v>0</v>
      </c>
      <c r="K156" s="126">
        <f>IFERROR(J156/$J$18*100,"0.00")</f>
        <v>0</v>
      </c>
    </row>
    <row r="157" spans="1:11" ht="12.75" x14ac:dyDescent="0.2">
      <c r="A157" s="71">
        <v>2</v>
      </c>
      <c r="B157" s="55">
        <v>2</v>
      </c>
      <c r="C157" s="55">
        <v>6</v>
      </c>
      <c r="D157" s="55">
        <v>6</v>
      </c>
      <c r="E157" s="55"/>
      <c r="F157" s="72" t="s">
        <v>351</v>
      </c>
      <c r="G157" s="73">
        <f>+G158</f>
        <v>0</v>
      </c>
      <c r="H157" s="73">
        <f>+H158</f>
        <v>0</v>
      </c>
      <c r="I157" s="73">
        <f>+I158</f>
        <v>20000</v>
      </c>
      <c r="J157" s="73">
        <f>+J158</f>
        <v>20000</v>
      </c>
      <c r="K157" s="74">
        <f>+K158</f>
        <v>9.2966042835641665E-4</v>
      </c>
    </row>
    <row r="158" spans="1:11" ht="12.75" x14ac:dyDescent="0.2">
      <c r="A158" s="68">
        <v>2</v>
      </c>
      <c r="B158" s="60">
        <v>2</v>
      </c>
      <c r="C158" s="60">
        <v>6</v>
      </c>
      <c r="D158" s="60">
        <v>6</v>
      </c>
      <c r="E158" s="60" t="s">
        <v>317</v>
      </c>
      <c r="F158" s="69" t="s">
        <v>351</v>
      </c>
      <c r="G158" s="62"/>
      <c r="H158" s="62"/>
      <c r="I158" s="62">
        <v>20000</v>
      </c>
      <c r="J158" s="125">
        <f>SUBTOTAL(9,G158:I158)</f>
        <v>20000</v>
      </c>
      <c r="K158" s="126">
        <f>IFERROR(J158/$J$18*100,"0.00")</f>
        <v>9.2966042835641665E-4</v>
      </c>
    </row>
    <row r="159" spans="1:11" ht="12.75" x14ac:dyDescent="0.2">
      <c r="A159" s="71">
        <v>2</v>
      </c>
      <c r="B159" s="55">
        <v>2</v>
      </c>
      <c r="C159" s="55">
        <v>6</v>
      </c>
      <c r="D159" s="55">
        <v>7</v>
      </c>
      <c r="E159" s="55"/>
      <c r="F159" s="72" t="s">
        <v>352</v>
      </c>
      <c r="G159" s="73">
        <f>+G160</f>
        <v>0</v>
      </c>
      <c r="H159" s="73">
        <f>+H160</f>
        <v>0</v>
      </c>
      <c r="I159" s="73">
        <f>+I160</f>
        <v>0</v>
      </c>
      <c r="J159" s="73">
        <f>+J160</f>
        <v>0</v>
      </c>
      <c r="K159" s="74">
        <f>+K160</f>
        <v>0</v>
      </c>
    </row>
    <row r="160" spans="1:11" ht="12.75" x14ac:dyDescent="0.2">
      <c r="A160" s="68">
        <v>2</v>
      </c>
      <c r="B160" s="60">
        <v>2</v>
      </c>
      <c r="C160" s="60">
        <v>6</v>
      </c>
      <c r="D160" s="60">
        <v>7</v>
      </c>
      <c r="E160" s="60" t="s">
        <v>317</v>
      </c>
      <c r="F160" s="69" t="s">
        <v>352</v>
      </c>
      <c r="G160" s="62"/>
      <c r="H160" s="62"/>
      <c r="I160" s="62"/>
      <c r="J160" s="125">
        <f>SUBTOTAL(9,G160:I160)</f>
        <v>0</v>
      </c>
      <c r="K160" s="126">
        <f>IFERROR(J160/$J$18*100,"0.00")</f>
        <v>0</v>
      </c>
    </row>
    <row r="161" spans="1:11" ht="12.75" x14ac:dyDescent="0.2">
      <c r="A161" s="71">
        <v>2</v>
      </c>
      <c r="B161" s="55">
        <v>2</v>
      </c>
      <c r="C161" s="55">
        <v>6</v>
      </c>
      <c r="D161" s="55">
        <v>8</v>
      </c>
      <c r="E161" s="55"/>
      <c r="F161" s="72" t="s">
        <v>353</v>
      </c>
      <c r="G161" s="73">
        <f>+G162</f>
        <v>0</v>
      </c>
      <c r="H161" s="73">
        <f>+H162</f>
        <v>0</v>
      </c>
      <c r="I161" s="73">
        <f>+I162</f>
        <v>0</v>
      </c>
      <c r="J161" s="73">
        <f>+J162</f>
        <v>0</v>
      </c>
      <c r="K161" s="74">
        <f>+K162</f>
        <v>0</v>
      </c>
    </row>
    <row r="162" spans="1:11" ht="12.75" x14ac:dyDescent="0.2">
      <c r="A162" s="68">
        <v>2</v>
      </c>
      <c r="B162" s="60">
        <v>2</v>
      </c>
      <c r="C162" s="60">
        <v>6</v>
      </c>
      <c r="D162" s="60">
        <v>8</v>
      </c>
      <c r="E162" s="60" t="s">
        <v>317</v>
      </c>
      <c r="F162" s="69" t="s">
        <v>353</v>
      </c>
      <c r="G162" s="62"/>
      <c r="H162" s="62"/>
      <c r="I162" s="62"/>
      <c r="J162" s="125">
        <f>SUBTOTAL(9,G162:I162)</f>
        <v>0</v>
      </c>
      <c r="K162" s="126">
        <f>IFERROR(J162/$J$18*100,"0.00")</f>
        <v>0</v>
      </c>
    </row>
    <row r="163" spans="1:11" ht="12.75" x14ac:dyDescent="0.2">
      <c r="A163" s="71">
        <v>2</v>
      </c>
      <c r="B163" s="55">
        <v>2</v>
      </c>
      <c r="C163" s="55">
        <v>6</v>
      </c>
      <c r="D163" s="55">
        <v>9</v>
      </c>
      <c r="E163" s="55"/>
      <c r="F163" s="72" t="s">
        <v>316</v>
      </c>
      <c r="G163" s="73">
        <f>+G164</f>
        <v>0</v>
      </c>
      <c r="H163" s="73">
        <f>+H164</f>
        <v>0</v>
      </c>
      <c r="I163" s="73">
        <f>+I164</f>
        <v>0</v>
      </c>
      <c r="J163" s="73">
        <f>+J164</f>
        <v>0</v>
      </c>
      <c r="K163" s="74">
        <f>+K164</f>
        <v>0</v>
      </c>
    </row>
    <row r="164" spans="1:11" ht="12.75" x14ac:dyDescent="0.2">
      <c r="A164" s="68">
        <v>2</v>
      </c>
      <c r="B164" s="60">
        <v>2</v>
      </c>
      <c r="C164" s="60">
        <v>6</v>
      </c>
      <c r="D164" s="60">
        <v>9</v>
      </c>
      <c r="E164" s="60" t="s">
        <v>317</v>
      </c>
      <c r="F164" s="69" t="s">
        <v>316</v>
      </c>
      <c r="G164" s="62"/>
      <c r="H164" s="62"/>
      <c r="I164" s="62"/>
      <c r="J164" s="125">
        <f>SUBTOTAL(9,G164:I164)</f>
        <v>0</v>
      </c>
      <c r="K164" s="126">
        <f>IFERROR(J164/$J$18*100,"0.00")</f>
        <v>0</v>
      </c>
    </row>
    <row r="165" spans="1:11" ht="12.75" x14ac:dyDescent="0.2">
      <c r="A165" s="49">
        <v>2</v>
      </c>
      <c r="B165" s="50">
        <v>2</v>
      </c>
      <c r="C165" s="50">
        <v>7</v>
      </c>
      <c r="D165" s="50"/>
      <c r="E165" s="50"/>
      <c r="F165" s="51" t="s">
        <v>151</v>
      </c>
      <c r="G165" s="52">
        <f>+G166+G174+G181</f>
        <v>450000</v>
      </c>
      <c r="H165" s="52">
        <f>+H166+H174+H181</f>
        <v>90000</v>
      </c>
      <c r="I165" s="52">
        <f>+I166+I174+I181</f>
        <v>10639610.640000001</v>
      </c>
      <c r="J165" s="52">
        <f>+J166+J174+J181</f>
        <v>11179610.640000001</v>
      </c>
      <c r="K165" s="53">
        <f>+K166+K174+K181</f>
        <v>0.51966208082201759</v>
      </c>
    </row>
    <row r="166" spans="1:11" ht="12.75" x14ac:dyDescent="0.2">
      <c r="A166" s="71">
        <v>2</v>
      </c>
      <c r="B166" s="55">
        <v>2</v>
      </c>
      <c r="C166" s="55">
        <v>7</v>
      </c>
      <c r="D166" s="55">
        <v>1</v>
      </c>
      <c r="E166" s="55"/>
      <c r="F166" s="72" t="s">
        <v>354</v>
      </c>
      <c r="G166" s="57">
        <f>SUM(G167:G173)</f>
        <v>0</v>
      </c>
      <c r="H166" s="57">
        <f>SUM(H167:H173)</f>
        <v>0</v>
      </c>
      <c r="I166" s="57">
        <f>SUM(I167:I173)</f>
        <v>6024361.75</v>
      </c>
      <c r="J166" s="57">
        <f>SUM(J167:J173)</f>
        <v>6024361.75</v>
      </c>
      <c r="K166" s="58">
        <f>SUM(K167:K173)</f>
        <v>0.28003053625395058</v>
      </c>
    </row>
    <row r="167" spans="1:11" ht="12.75" x14ac:dyDescent="0.2">
      <c r="A167" s="59">
        <v>2</v>
      </c>
      <c r="B167" s="60">
        <v>2</v>
      </c>
      <c r="C167" s="60">
        <v>7</v>
      </c>
      <c r="D167" s="60">
        <v>1</v>
      </c>
      <c r="E167" s="60" t="s">
        <v>317</v>
      </c>
      <c r="F167" s="75" t="s">
        <v>152</v>
      </c>
      <c r="G167" s="62"/>
      <c r="H167" s="62"/>
      <c r="I167" s="62">
        <v>1397117.37</v>
      </c>
      <c r="J167" s="125">
        <f t="shared" ref="J167:J173" si="6">SUBTOTAL(9,G167:I167)</f>
        <v>1397117.37</v>
      </c>
      <c r="K167" s="126">
        <f t="shared" ref="K167:K173" si="7">IFERROR(J167/$J$18*100,"0.00")</f>
        <v>6.4942236632919509E-2</v>
      </c>
    </row>
    <row r="168" spans="1:11" ht="12.75" x14ac:dyDescent="0.2">
      <c r="A168" s="59">
        <v>2</v>
      </c>
      <c r="B168" s="60">
        <v>2</v>
      </c>
      <c r="C168" s="60">
        <v>7</v>
      </c>
      <c r="D168" s="60">
        <v>1</v>
      </c>
      <c r="E168" s="60" t="s">
        <v>318</v>
      </c>
      <c r="F168" s="75" t="s">
        <v>153</v>
      </c>
      <c r="G168" s="62"/>
      <c r="H168" s="62"/>
      <c r="I168" s="62">
        <v>3113006.08</v>
      </c>
      <c r="J168" s="125">
        <f t="shared" si="6"/>
        <v>3113006.08</v>
      </c>
      <c r="K168" s="126">
        <f t="shared" si="7"/>
        <v>0.14470192829044648</v>
      </c>
    </row>
    <row r="169" spans="1:11" ht="12.75" x14ac:dyDescent="0.2">
      <c r="A169" s="59">
        <v>2</v>
      </c>
      <c r="B169" s="60">
        <v>2</v>
      </c>
      <c r="C169" s="60">
        <v>7</v>
      </c>
      <c r="D169" s="60">
        <v>1</v>
      </c>
      <c r="E169" s="60" t="s">
        <v>319</v>
      </c>
      <c r="F169" s="75" t="s">
        <v>154</v>
      </c>
      <c r="G169" s="62"/>
      <c r="H169" s="62"/>
      <c r="I169" s="62">
        <v>173237.2</v>
      </c>
      <c r="J169" s="125">
        <f t="shared" si="6"/>
        <v>173237.2</v>
      </c>
      <c r="K169" s="126">
        <f t="shared" si="7"/>
        <v>8.0525884779633107E-3</v>
      </c>
    </row>
    <row r="170" spans="1:11" ht="12.75" x14ac:dyDescent="0.2">
      <c r="A170" s="59">
        <v>2</v>
      </c>
      <c r="B170" s="60">
        <v>2</v>
      </c>
      <c r="C170" s="60">
        <v>7</v>
      </c>
      <c r="D170" s="60">
        <v>1</v>
      </c>
      <c r="E170" s="60" t="s">
        <v>320</v>
      </c>
      <c r="F170" s="75" t="s">
        <v>155</v>
      </c>
      <c r="G170" s="62"/>
      <c r="H170" s="62"/>
      <c r="I170" s="62">
        <v>248864.3</v>
      </c>
      <c r="J170" s="125">
        <f t="shared" si="6"/>
        <v>248864.3</v>
      </c>
      <c r="K170" s="126">
        <f t="shared" si="7"/>
        <v>1.1567964587030988E-2</v>
      </c>
    </row>
    <row r="171" spans="1:11" ht="12.75" x14ac:dyDescent="0.2">
      <c r="A171" s="59">
        <v>2</v>
      </c>
      <c r="B171" s="60">
        <v>2</v>
      </c>
      <c r="C171" s="60">
        <v>7</v>
      </c>
      <c r="D171" s="60">
        <v>1</v>
      </c>
      <c r="E171" s="60" t="s">
        <v>321</v>
      </c>
      <c r="F171" s="75" t="s">
        <v>156</v>
      </c>
      <c r="G171" s="62"/>
      <c r="H171" s="62"/>
      <c r="I171" s="62"/>
      <c r="J171" s="125">
        <f t="shared" si="6"/>
        <v>0</v>
      </c>
      <c r="K171" s="126">
        <f t="shared" si="7"/>
        <v>0</v>
      </c>
    </row>
    <row r="172" spans="1:11" ht="12.75" x14ac:dyDescent="0.2">
      <c r="A172" s="59">
        <v>2</v>
      </c>
      <c r="B172" s="60">
        <v>2</v>
      </c>
      <c r="C172" s="60">
        <v>7</v>
      </c>
      <c r="D172" s="60">
        <v>1</v>
      </c>
      <c r="E172" s="60" t="s">
        <v>333</v>
      </c>
      <c r="F172" s="75" t="s">
        <v>157</v>
      </c>
      <c r="G172" s="62"/>
      <c r="H172" s="62"/>
      <c r="I172" s="62">
        <v>206300</v>
      </c>
      <c r="J172" s="125">
        <f t="shared" si="6"/>
        <v>206300</v>
      </c>
      <c r="K172" s="126">
        <f t="shared" si="7"/>
        <v>9.5894473184964368E-3</v>
      </c>
    </row>
    <row r="173" spans="1:11" ht="12.75" x14ac:dyDescent="0.2">
      <c r="A173" s="59">
        <v>2</v>
      </c>
      <c r="B173" s="60">
        <v>2</v>
      </c>
      <c r="C173" s="60">
        <v>7</v>
      </c>
      <c r="D173" s="60">
        <v>1</v>
      </c>
      <c r="E173" s="60" t="s">
        <v>335</v>
      </c>
      <c r="F173" s="75" t="s">
        <v>158</v>
      </c>
      <c r="G173" s="62"/>
      <c r="H173" s="62"/>
      <c r="I173" s="62">
        <v>885836.80000000005</v>
      </c>
      <c r="J173" s="125">
        <f t="shared" si="6"/>
        <v>885836.80000000005</v>
      </c>
      <c r="K173" s="126">
        <f t="shared" si="7"/>
        <v>4.1176370947093872E-2</v>
      </c>
    </row>
    <row r="174" spans="1:11" ht="12.75" x14ac:dyDescent="0.2">
      <c r="A174" s="54">
        <v>2</v>
      </c>
      <c r="B174" s="55">
        <v>2</v>
      </c>
      <c r="C174" s="55">
        <v>7</v>
      </c>
      <c r="D174" s="55">
        <v>2</v>
      </c>
      <c r="E174" s="55"/>
      <c r="F174" s="67" t="s">
        <v>355</v>
      </c>
      <c r="G174" s="57">
        <f>SUM(G175:G180)</f>
        <v>450000</v>
      </c>
      <c r="H174" s="57">
        <f>SUM(H175:H180)</f>
        <v>90000</v>
      </c>
      <c r="I174" s="57">
        <f>SUM(I175:I180)</f>
        <v>4615248.8899999997</v>
      </c>
      <c r="J174" s="57">
        <f>SUM(J175:J180)</f>
        <v>5155248.8900000006</v>
      </c>
      <c r="K174" s="58">
        <f>SUM(K175:K180)</f>
        <v>0.23963154456806707</v>
      </c>
    </row>
    <row r="175" spans="1:11" ht="12.75" x14ac:dyDescent="0.2">
      <c r="A175" s="59">
        <v>2</v>
      </c>
      <c r="B175" s="60">
        <v>2</v>
      </c>
      <c r="C175" s="60">
        <v>7</v>
      </c>
      <c r="D175" s="60">
        <v>2</v>
      </c>
      <c r="E175" s="60" t="s">
        <v>317</v>
      </c>
      <c r="F175" s="75" t="s">
        <v>356</v>
      </c>
      <c r="G175" s="62"/>
      <c r="H175" s="62">
        <v>90000</v>
      </c>
      <c r="I175" s="62">
        <v>746872.96</v>
      </c>
      <c r="J175" s="125">
        <f t="shared" ref="J175:J180" si="8">SUBTOTAL(9,G175:I175)</f>
        <v>836872.96</v>
      </c>
      <c r="K175" s="126">
        <f t="shared" ref="K175:K180" si="9">IFERROR(J175/$J$18*100,"0.00")</f>
        <v>3.8900383723675117E-2</v>
      </c>
    </row>
    <row r="176" spans="1:11" ht="12.75" x14ac:dyDescent="0.2">
      <c r="A176" s="59">
        <v>2</v>
      </c>
      <c r="B176" s="60">
        <v>2</v>
      </c>
      <c r="C176" s="60">
        <v>7</v>
      </c>
      <c r="D176" s="60">
        <v>2</v>
      </c>
      <c r="E176" s="60" t="s">
        <v>318</v>
      </c>
      <c r="F176" s="75" t="s">
        <v>159</v>
      </c>
      <c r="G176" s="62"/>
      <c r="H176" s="62"/>
      <c r="I176" s="62">
        <v>795204.68</v>
      </c>
      <c r="J176" s="125">
        <f t="shared" si="8"/>
        <v>795204.68</v>
      </c>
      <c r="K176" s="126">
        <f t="shared" si="9"/>
        <v>3.696351617199136E-2</v>
      </c>
    </row>
    <row r="177" spans="1:11" ht="12.75" x14ac:dyDescent="0.2">
      <c r="A177" s="59">
        <v>2</v>
      </c>
      <c r="B177" s="60">
        <v>2</v>
      </c>
      <c r="C177" s="60">
        <v>7</v>
      </c>
      <c r="D177" s="60">
        <v>2</v>
      </c>
      <c r="E177" s="60" t="s">
        <v>319</v>
      </c>
      <c r="F177" s="75" t="s">
        <v>357</v>
      </c>
      <c r="G177" s="62"/>
      <c r="H177" s="62"/>
      <c r="I177" s="62"/>
      <c r="J177" s="125">
        <f t="shared" si="8"/>
        <v>0</v>
      </c>
      <c r="K177" s="126">
        <f t="shared" si="9"/>
        <v>0</v>
      </c>
    </row>
    <row r="178" spans="1:11" ht="12.75" x14ac:dyDescent="0.2">
      <c r="A178" s="59">
        <v>2</v>
      </c>
      <c r="B178" s="60">
        <v>2</v>
      </c>
      <c r="C178" s="60">
        <v>7</v>
      </c>
      <c r="D178" s="60">
        <v>2</v>
      </c>
      <c r="E178" s="60" t="s">
        <v>320</v>
      </c>
      <c r="F178" s="75" t="s">
        <v>160</v>
      </c>
      <c r="G178" s="62"/>
      <c r="H178" s="62"/>
      <c r="I178" s="62">
        <v>1938461.65</v>
      </c>
      <c r="J178" s="125">
        <f t="shared" si="8"/>
        <v>1938461.65</v>
      </c>
      <c r="K178" s="126">
        <f t="shared" si="9"/>
        <v>9.0105554394574308E-2</v>
      </c>
    </row>
    <row r="179" spans="1:11" ht="12.75" x14ac:dyDescent="0.2">
      <c r="A179" s="59">
        <v>2</v>
      </c>
      <c r="B179" s="60">
        <v>2</v>
      </c>
      <c r="C179" s="60">
        <v>7</v>
      </c>
      <c r="D179" s="60">
        <v>2</v>
      </c>
      <c r="E179" s="60" t="s">
        <v>321</v>
      </c>
      <c r="F179" s="75" t="s">
        <v>322</v>
      </c>
      <c r="G179" s="62"/>
      <c r="H179" s="62"/>
      <c r="I179" s="62">
        <v>250500</v>
      </c>
      <c r="J179" s="125">
        <f t="shared" si="8"/>
        <v>250500</v>
      </c>
      <c r="K179" s="126">
        <f t="shared" si="9"/>
        <v>1.1643996865164118E-2</v>
      </c>
    </row>
    <row r="180" spans="1:11" ht="12.75" x14ac:dyDescent="0.2">
      <c r="A180" s="59">
        <v>2</v>
      </c>
      <c r="B180" s="60">
        <v>2</v>
      </c>
      <c r="C180" s="60">
        <v>7</v>
      </c>
      <c r="D180" s="60">
        <v>2</v>
      </c>
      <c r="E180" s="60" t="s">
        <v>333</v>
      </c>
      <c r="F180" s="76" t="s">
        <v>161</v>
      </c>
      <c r="G180" s="62">
        <v>450000</v>
      </c>
      <c r="H180" s="62"/>
      <c r="I180" s="62">
        <v>884209.6</v>
      </c>
      <c r="J180" s="125">
        <f t="shared" si="8"/>
        <v>1334209.6000000001</v>
      </c>
      <c r="K180" s="126">
        <f t="shared" si="9"/>
        <v>6.2018093412662165E-2</v>
      </c>
    </row>
    <row r="181" spans="1:11" ht="12.75" x14ac:dyDescent="0.2">
      <c r="A181" s="54">
        <v>2</v>
      </c>
      <c r="B181" s="55">
        <v>2</v>
      </c>
      <c r="C181" s="55">
        <v>7</v>
      </c>
      <c r="D181" s="55">
        <v>3</v>
      </c>
      <c r="E181" s="55"/>
      <c r="F181" s="67" t="s">
        <v>162</v>
      </c>
      <c r="G181" s="57">
        <f>G182</f>
        <v>0</v>
      </c>
      <c r="H181" s="57">
        <f>H182</f>
        <v>0</v>
      </c>
      <c r="I181" s="57">
        <f>I182</f>
        <v>0</v>
      </c>
      <c r="J181" s="57">
        <f>J182</f>
        <v>0</v>
      </c>
      <c r="K181" s="58">
        <f>K182</f>
        <v>0</v>
      </c>
    </row>
    <row r="182" spans="1:11" ht="12.75" x14ac:dyDescent="0.2">
      <c r="A182" s="59">
        <v>2</v>
      </c>
      <c r="B182" s="60">
        <v>2</v>
      </c>
      <c r="C182" s="60">
        <v>7</v>
      </c>
      <c r="D182" s="60">
        <v>3</v>
      </c>
      <c r="E182" s="60" t="s">
        <v>317</v>
      </c>
      <c r="F182" s="61" t="s">
        <v>162</v>
      </c>
      <c r="G182" s="62"/>
      <c r="H182" s="62"/>
      <c r="I182" s="62"/>
      <c r="J182" s="125">
        <f>SUBTOTAL(9,G182:I182)</f>
        <v>0</v>
      </c>
      <c r="K182" s="126">
        <f>IFERROR(J182/$J$18*100,"0.00")</f>
        <v>0</v>
      </c>
    </row>
    <row r="183" spans="1:11" ht="12.75" x14ac:dyDescent="0.2">
      <c r="A183" s="49">
        <v>2</v>
      </c>
      <c r="B183" s="50">
        <v>2</v>
      </c>
      <c r="C183" s="50">
        <v>8</v>
      </c>
      <c r="D183" s="50"/>
      <c r="E183" s="50"/>
      <c r="F183" s="51" t="s">
        <v>358</v>
      </c>
      <c r="G183" s="52">
        <f>+G184+G186+G188+G190+G192+G196+G201+G208+G212</f>
        <v>303500</v>
      </c>
      <c r="H183" s="52">
        <f>+H184+H186+H188+H190+H192+H196+H201+H208+H212</f>
        <v>0</v>
      </c>
      <c r="I183" s="52">
        <f>+I184+I186+I188+I190+I192+I196+I201+I208+I212</f>
        <v>6907569.9500000002</v>
      </c>
      <c r="J183" s="52">
        <f>+J184+J186+J188+J190+J192+J196+J201+J208+J212</f>
        <v>7211069.9500000002</v>
      </c>
      <c r="K183" s="53">
        <f>+K184+K186+K188+K190+K192+K196+K201+K208+K212</f>
        <v>0.33519231893125423</v>
      </c>
    </row>
    <row r="184" spans="1:11" ht="12.75" x14ac:dyDescent="0.2">
      <c r="A184" s="54">
        <v>2</v>
      </c>
      <c r="B184" s="55">
        <v>2</v>
      </c>
      <c r="C184" s="55">
        <v>8</v>
      </c>
      <c r="D184" s="55">
        <v>1</v>
      </c>
      <c r="E184" s="55"/>
      <c r="F184" s="67" t="s">
        <v>163</v>
      </c>
      <c r="G184" s="57">
        <f>G185</f>
        <v>0</v>
      </c>
      <c r="H184" s="57">
        <f>H185</f>
        <v>0</v>
      </c>
      <c r="I184" s="57">
        <f>I185</f>
        <v>15500</v>
      </c>
      <c r="J184" s="57">
        <f>J185</f>
        <v>15500</v>
      </c>
      <c r="K184" s="58">
        <f>K185</f>
        <v>7.2048683197622294E-4</v>
      </c>
    </row>
    <row r="185" spans="1:11" ht="12.75" x14ac:dyDescent="0.2">
      <c r="A185" s="59">
        <v>2</v>
      </c>
      <c r="B185" s="60">
        <v>2</v>
      </c>
      <c r="C185" s="60">
        <v>8</v>
      </c>
      <c r="D185" s="60">
        <v>1</v>
      </c>
      <c r="E185" s="60" t="s">
        <v>317</v>
      </c>
      <c r="F185" s="61" t="s">
        <v>163</v>
      </c>
      <c r="G185" s="62"/>
      <c r="H185" s="62"/>
      <c r="I185" s="62">
        <v>15500</v>
      </c>
      <c r="J185" s="125">
        <f>SUBTOTAL(9,G185:I185)</f>
        <v>15500</v>
      </c>
      <c r="K185" s="126">
        <f>IFERROR(J185/$J$18*100,"0.00")</f>
        <v>7.2048683197622294E-4</v>
      </c>
    </row>
    <row r="186" spans="1:11" ht="12.75" x14ac:dyDescent="0.2">
      <c r="A186" s="54">
        <v>2</v>
      </c>
      <c r="B186" s="55">
        <v>2</v>
      </c>
      <c r="C186" s="55">
        <v>8</v>
      </c>
      <c r="D186" s="55">
        <v>2</v>
      </c>
      <c r="E186" s="55"/>
      <c r="F186" s="67" t="s">
        <v>164</v>
      </c>
      <c r="G186" s="57">
        <f>G187</f>
        <v>0</v>
      </c>
      <c r="H186" s="57">
        <f>H187</f>
        <v>0</v>
      </c>
      <c r="I186" s="57">
        <f>I187</f>
        <v>509013.26</v>
      </c>
      <c r="J186" s="57">
        <f>J187</f>
        <v>509013.26</v>
      </c>
      <c r="K186" s="58">
        <f>K187</f>
        <v>2.3660474266534805E-2</v>
      </c>
    </row>
    <row r="187" spans="1:11" ht="12.75" x14ac:dyDescent="0.2">
      <c r="A187" s="59">
        <v>2</v>
      </c>
      <c r="B187" s="60">
        <v>2</v>
      </c>
      <c r="C187" s="60">
        <v>8</v>
      </c>
      <c r="D187" s="60">
        <v>2</v>
      </c>
      <c r="E187" s="60" t="s">
        <v>317</v>
      </c>
      <c r="F187" s="61" t="s">
        <v>164</v>
      </c>
      <c r="G187" s="62"/>
      <c r="H187" s="62"/>
      <c r="I187" s="62">
        <v>509013.26</v>
      </c>
      <c r="J187" s="125">
        <f>SUBTOTAL(9,G187:I187)</f>
        <v>509013.26</v>
      </c>
      <c r="K187" s="126">
        <f>IFERROR(J187/$J$18*100,"0.00")</f>
        <v>2.3660474266534805E-2</v>
      </c>
    </row>
    <row r="188" spans="1:11" ht="12.75" x14ac:dyDescent="0.2">
      <c r="A188" s="54">
        <v>2</v>
      </c>
      <c r="B188" s="55">
        <v>2</v>
      </c>
      <c r="C188" s="55">
        <v>8</v>
      </c>
      <c r="D188" s="55">
        <v>3</v>
      </c>
      <c r="E188" s="55"/>
      <c r="F188" s="67" t="s">
        <v>165</v>
      </c>
      <c r="G188" s="57">
        <f>G189</f>
        <v>0</v>
      </c>
      <c r="H188" s="57">
        <f>H189</f>
        <v>0</v>
      </c>
      <c r="I188" s="57">
        <f>I189</f>
        <v>0</v>
      </c>
      <c r="J188" s="57">
        <f>J189</f>
        <v>0</v>
      </c>
      <c r="K188" s="58">
        <f>K189</f>
        <v>0</v>
      </c>
    </row>
    <row r="189" spans="1:11" ht="12.75" x14ac:dyDescent="0.2">
      <c r="A189" s="59">
        <v>2</v>
      </c>
      <c r="B189" s="60">
        <v>2</v>
      </c>
      <c r="C189" s="60">
        <v>8</v>
      </c>
      <c r="D189" s="60">
        <v>3</v>
      </c>
      <c r="E189" s="60" t="s">
        <v>317</v>
      </c>
      <c r="F189" s="76" t="s">
        <v>165</v>
      </c>
      <c r="G189" s="62"/>
      <c r="H189" s="62"/>
      <c r="I189" s="62"/>
      <c r="J189" s="125">
        <f>SUBTOTAL(9,G189:I189)</f>
        <v>0</v>
      </c>
      <c r="K189" s="126">
        <f>IFERROR(J189/$J$18*100,"0.00")</f>
        <v>0</v>
      </c>
    </row>
    <row r="190" spans="1:11" ht="12.75" x14ac:dyDescent="0.2">
      <c r="A190" s="54">
        <v>2</v>
      </c>
      <c r="B190" s="55">
        <v>2</v>
      </c>
      <c r="C190" s="55">
        <v>8</v>
      </c>
      <c r="D190" s="55">
        <v>4</v>
      </c>
      <c r="E190" s="55"/>
      <c r="F190" s="67" t="s">
        <v>166</v>
      </c>
      <c r="G190" s="57">
        <f>G191</f>
        <v>0</v>
      </c>
      <c r="H190" s="57">
        <f>H191</f>
        <v>0</v>
      </c>
      <c r="I190" s="57">
        <f>I191</f>
        <v>115000</v>
      </c>
      <c r="J190" s="57">
        <f>J191</f>
        <v>115000</v>
      </c>
      <c r="K190" s="58">
        <f>K191</f>
        <v>5.3455474630493957E-3</v>
      </c>
    </row>
    <row r="191" spans="1:11" ht="12.75" x14ac:dyDescent="0.2">
      <c r="A191" s="59">
        <v>2</v>
      </c>
      <c r="B191" s="60">
        <v>2</v>
      </c>
      <c r="C191" s="60">
        <v>8</v>
      </c>
      <c r="D191" s="60">
        <v>4</v>
      </c>
      <c r="E191" s="60" t="s">
        <v>317</v>
      </c>
      <c r="F191" s="61" t="s">
        <v>166</v>
      </c>
      <c r="G191" s="62"/>
      <c r="H191" s="62"/>
      <c r="I191" s="62">
        <v>115000</v>
      </c>
      <c r="J191" s="125">
        <f>SUBTOTAL(9,G191:I191)</f>
        <v>115000</v>
      </c>
      <c r="K191" s="126">
        <f>IFERROR(J191/$J$18*100,"0.00")</f>
        <v>5.3455474630493957E-3</v>
      </c>
    </row>
    <row r="192" spans="1:11" ht="12.75" x14ac:dyDescent="0.2">
      <c r="A192" s="54">
        <v>2</v>
      </c>
      <c r="B192" s="55">
        <v>2</v>
      </c>
      <c r="C192" s="55">
        <v>8</v>
      </c>
      <c r="D192" s="55">
        <v>5</v>
      </c>
      <c r="E192" s="55"/>
      <c r="F192" s="67" t="s">
        <v>167</v>
      </c>
      <c r="G192" s="57">
        <f>SUM(G193:G195)</f>
        <v>0</v>
      </c>
      <c r="H192" s="57">
        <f>SUM(H193:H195)</f>
        <v>0</v>
      </c>
      <c r="I192" s="57">
        <f>SUM(I193:I195)</f>
        <v>567462.05000000005</v>
      </c>
      <c r="J192" s="57">
        <f>SUM(J193:J195)</f>
        <v>567462.05000000005</v>
      </c>
      <c r="K192" s="58">
        <f>SUM(K193:K195)</f>
        <v>2.6377350623950517E-2</v>
      </c>
    </row>
    <row r="193" spans="1:11" ht="12.75" x14ac:dyDescent="0.2">
      <c r="A193" s="59">
        <v>2</v>
      </c>
      <c r="B193" s="60">
        <v>2</v>
      </c>
      <c r="C193" s="60">
        <v>8</v>
      </c>
      <c r="D193" s="60">
        <v>5</v>
      </c>
      <c r="E193" s="60" t="s">
        <v>317</v>
      </c>
      <c r="F193" s="61" t="s">
        <v>168</v>
      </c>
      <c r="G193" s="62"/>
      <c r="H193" s="62"/>
      <c r="I193" s="62">
        <v>213900</v>
      </c>
      <c r="J193" s="125">
        <f>SUBTOTAL(9,G193:I193)</f>
        <v>213900</v>
      </c>
      <c r="K193" s="126">
        <f>IFERROR(J193/$J$18*100,"0.00")</f>
        <v>9.942718281271877E-3</v>
      </c>
    </row>
    <row r="194" spans="1:11" ht="12.75" x14ac:dyDescent="0.2">
      <c r="A194" s="59">
        <v>2</v>
      </c>
      <c r="B194" s="60">
        <v>2</v>
      </c>
      <c r="C194" s="60">
        <v>8</v>
      </c>
      <c r="D194" s="60">
        <v>5</v>
      </c>
      <c r="E194" s="60" t="s">
        <v>318</v>
      </c>
      <c r="F194" s="61" t="s">
        <v>169</v>
      </c>
      <c r="G194" s="62"/>
      <c r="H194" s="62"/>
      <c r="I194" s="62">
        <v>143761.76</v>
      </c>
      <c r="J194" s="125">
        <f>SUBTOTAL(9,G194:I194)</f>
        <v>143761.76</v>
      </c>
      <c r="K194" s="126">
        <f>IFERROR(J194/$J$18*100,"0.00")</f>
        <v>6.682480969143618E-3</v>
      </c>
    </row>
    <row r="195" spans="1:11" ht="12.75" x14ac:dyDescent="0.2">
      <c r="A195" s="59">
        <v>2</v>
      </c>
      <c r="B195" s="60">
        <v>2</v>
      </c>
      <c r="C195" s="60">
        <v>8</v>
      </c>
      <c r="D195" s="60">
        <v>5</v>
      </c>
      <c r="E195" s="60" t="s">
        <v>319</v>
      </c>
      <c r="F195" s="61" t="s">
        <v>323</v>
      </c>
      <c r="G195" s="62"/>
      <c r="H195" s="62"/>
      <c r="I195" s="62">
        <v>209800.29</v>
      </c>
      <c r="J195" s="125">
        <f>SUBTOTAL(9,G195:I195)</f>
        <v>209800.29</v>
      </c>
      <c r="K195" s="126">
        <f>IFERROR(J195/$J$18*100,"0.00")</f>
        <v>9.7521513735350212E-3</v>
      </c>
    </row>
    <row r="196" spans="1:11" ht="12.75" x14ac:dyDescent="0.2">
      <c r="A196" s="54">
        <v>2</v>
      </c>
      <c r="B196" s="55">
        <v>2</v>
      </c>
      <c r="C196" s="55">
        <v>8</v>
      </c>
      <c r="D196" s="55">
        <v>6</v>
      </c>
      <c r="E196" s="55"/>
      <c r="F196" s="67" t="s">
        <v>170</v>
      </c>
      <c r="G196" s="57">
        <f>SUM(G197:G200)</f>
        <v>0</v>
      </c>
      <c r="H196" s="57">
        <f>SUM(H197:H200)</f>
        <v>0</v>
      </c>
      <c r="I196" s="57">
        <f>SUM(I197:I200)</f>
        <v>1281001</v>
      </c>
      <c r="J196" s="57">
        <f>SUM(J197:J200)</f>
        <v>1281001</v>
      </c>
      <c r="K196" s="58">
        <f>SUM(K197:K200)</f>
        <v>5.9544796919249909E-2</v>
      </c>
    </row>
    <row r="197" spans="1:11" ht="12.75" x14ac:dyDescent="0.2">
      <c r="A197" s="59">
        <v>2</v>
      </c>
      <c r="B197" s="60">
        <v>2</v>
      </c>
      <c r="C197" s="60">
        <v>8</v>
      </c>
      <c r="D197" s="60">
        <v>6</v>
      </c>
      <c r="E197" s="60" t="s">
        <v>317</v>
      </c>
      <c r="F197" s="61" t="s">
        <v>359</v>
      </c>
      <c r="G197" s="62"/>
      <c r="H197" s="62"/>
      <c r="I197" s="62">
        <v>361001</v>
      </c>
      <c r="J197" s="125">
        <f>SUBTOTAL(9,G197:I197)</f>
        <v>361001</v>
      </c>
      <c r="K197" s="126">
        <f>IFERROR(J197/$J$18*100,"0.00")</f>
        <v>1.678041721485474E-2</v>
      </c>
    </row>
    <row r="198" spans="1:11" ht="12.75" x14ac:dyDescent="0.2">
      <c r="A198" s="59">
        <v>2</v>
      </c>
      <c r="B198" s="60">
        <v>2</v>
      </c>
      <c r="C198" s="60">
        <v>8</v>
      </c>
      <c r="D198" s="60">
        <v>6</v>
      </c>
      <c r="E198" s="60" t="s">
        <v>318</v>
      </c>
      <c r="F198" s="61" t="s">
        <v>171</v>
      </c>
      <c r="G198" s="62"/>
      <c r="H198" s="62"/>
      <c r="I198" s="62">
        <v>920000</v>
      </c>
      <c r="J198" s="125">
        <f>SUBTOTAL(9,G198:I198)</f>
        <v>920000</v>
      </c>
      <c r="K198" s="126">
        <f>IFERROR(J198/$J$18*100,"0.00")</f>
        <v>4.2764379704395165E-2</v>
      </c>
    </row>
    <row r="199" spans="1:11" ht="12.75" x14ac:dyDescent="0.2">
      <c r="A199" s="59">
        <v>2</v>
      </c>
      <c r="B199" s="60">
        <v>2</v>
      </c>
      <c r="C199" s="60">
        <v>8</v>
      </c>
      <c r="D199" s="60">
        <v>6</v>
      </c>
      <c r="E199" s="60" t="s">
        <v>319</v>
      </c>
      <c r="F199" s="61" t="s">
        <v>172</v>
      </c>
      <c r="G199" s="62"/>
      <c r="H199" s="62"/>
      <c r="I199" s="62"/>
      <c r="J199" s="125">
        <f>SUBTOTAL(9,G199:I199)</f>
        <v>0</v>
      </c>
      <c r="K199" s="126">
        <f>IFERROR(J199/$J$18*100,"0.00")</f>
        <v>0</v>
      </c>
    </row>
    <row r="200" spans="1:11" ht="12.75" x14ac:dyDescent="0.2">
      <c r="A200" s="59">
        <v>2</v>
      </c>
      <c r="B200" s="60">
        <v>2</v>
      </c>
      <c r="C200" s="60">
        <v>8</v>
      </c>
      <c r="D200" s="60">
        <v>6</v>
      </c>
      <c r="E200" s="60" t="s">
        <v>320</v>
      </c>
      <c r="F200" s="61" t="s">
        <v>173</v>
      </c>
      <c r="G200" s="62"/>
      <c r="H200" s="62"/>
      <c r="I200" s="62"/>
      <c r="J200" s="125">
        <f>SUBTOTAL(9,G200:I200)</f>
        <v>0</v>
      </c>
      <c r="K200" s="126">
        <f>IFERROR(J200/$J$18*100,"0.00")</f>
        <v>0</v>
      </c>
    </row>
    <row r="201" spans="1:11" ht="12.75" x14ac:dyDescent="0.2">
      <c r="A201" s="54">
        <v>2</v>
      </c>
      <c r="B201" s="55">
        <v>2</v>
      </c>
      <c r="C201" s="55">
        <v>8</v>
      </c>
      <c r="D201" s="55">
        <v>7</v>
      </c>
      <c r="E201" s="55"/>
      <c r="F201" s="67" t="s">
        <v>174</v>
      </c>
      <c r="G201" s="57">
        <f>SUM(G202:G207)</f>
        <v>303500</v>
      </c>
      <c r="H201" s="57">
        <f>SUM(H202:H207)</f>
        <v>0</v>
      </c>
      <c r="I201" s="57">
        <f>SUM(I202:I207)</f>
        <v>1312388</v>
      </c>
      <c r="J201" s="57">
        <f>SUM(J202:J207)</f>
        <v>1615888</v>
      </c>
      <c r="K201" s="58">
        <f>SUM(K202:K207)</f>
        <v>7.5111356512799668E-2</v>
      </c>
    </row>
    <row r="202" spans="1:11" ht="12.75" x14ac:dyDescent="0.2">
      <c r="A202" s="59">
        <v>2</v>
      </c>
      <c r="B202" s="60">
        <v>2</v>
      </c>
      <c r="C202" s="60">
        <v>8</v>
      </c>
      <c r="D202" s="60">
        <v>7</v>
      </c>
      <c r="E202" s="60" t="s">
        <v>317</v>
      </c>
      <c r="F202" s="76" t="s">
        <v>360</v>
      </c>
      <c r="G202" s="62">
        <v>6000</v>
      </c>
      <c r="H202" s="62"/>
      <c r="I202" s="62"/>
      <c r="J202" s="125">
        <f t="shared" ref="J202:J207" si="10">SUBTOTAL(9,G202:I202)</f>
        <v>6000</v>
      </c>
      <c r="K202" s="126">
        <f t="shared" ref="K202:K207" si="11">IFERROR(J202/$J$18*100,"0.00")</f>
        <v>2.7889812850692496E-4</v>
      </c>
    </row>
    <row r="203" spans="1:11" ht="12.75" x14ac:dyDescent="0.2">
      <c r="A203" s="59">
        <v>2</v>
      </c>
      <c r="B203" s="60">
        <v>2</v>
      </c>
      <c r="C203" s="60">
        <v>8</v>
      </c>
      <c r="D203" s="60">
        <v>7</v>
      </c>
      <c r="E203" s="60" t="s">
        <v>318</v>
      </c>
      <c r="F203" s="76" t="s">
        <v>175</v>
      </c>
      <c r="G203" s="62"/>
      <c r="H203" s="62"/>
      <c r="I203" s="62">
        <v>239500</v>
      </c>
      <c r="J203" s="125">
        <f t="shared" si="10"/>
        <v>239500</v>
      </c>
      <c r="K203" s="126">
        <f t="shared" si="11"/>
        <v>1.1132683629568089E-2</v>
      </c>
    </row>
    <row r="204" spans="1:11" ht="12.75" x14ac:dyDescent="0.2">
      <c r="A204" s="59">
        <v>2</v>
      </c>
      <c r="B204" s="60">
        <v>2</v>
      </c>
      <c r="C204" s="60">
        <v>8</v>
      </c>
      <c r="D204" s="60">
        <v>7</v>
      </c>
      <c r="E204" s="60" t="s">
        <v>319</v>
      </c>
      <c r="F204" s="76" t="s">
        <v>176</v>
      </c>
      <c r="G204" s="62">
        <v>297500</v>
      </c>
      <c r="H204" s="62"/>
      <c r="I204" s="62">
        <v>130000</v>
      </c>
      <c r="J204" s="125">
        <f t="shared" si="10"/>
        <v>427500</v>
      </c>
      <c r="K204" s="126">
        <f t="shared" si="11"/>
        <v>1.9871491656118404E-2</v>
      </c>
    </row>
    <row r="205" spans="1:11" ht="12.75" x14ac:dyDescent="0.2">
      <c r="A205" s="59">
        <v>2</v>
      </c>
      <c r="B205" s="60">
        <v>2</v>
      </c>
      <c r="C205" s="60">
        <v>8</v>
      </c>
      <c r="D205" s="60">
        <v>7</v>
      </c>
      <c r="E205" s="60" t="s">
        <v>320</v>
      </c>
      <c r="F205" s="76" t="s">
        <v>177</v>
      </c>
      <c r="G205" s="62"/>
      <c r="H205" s="62"/>
      <c r="I205" s="62">
        <v>304968</v>
      </c>
      <c r="J205" s="125">
        <f t="shared" si="10"/>
        <v>304968</v>
      </c>
      <c r="K205" s="126">
        <f t="shared" si="11"/>
        <v>1.4175834075749983E-2</v>
      </c>
    </row>
    <row r="206" spans="1:11" ht="12.75" x14ac:dyDescent="0.2">
      <c r="A206" s="59">
        <v>2</v>
      </c>
      <c r="B206" s="60">
        <v>2</v>
      </c>
      <c r="C206" s="60">
        <v>8</v>
      </c>
      <c r="D206" s="60">
        <v>7</v>
      </c>
      <c r="E206" s="60" t="s">
        <v>321</v>
      </c>
      <c r="F206" s="76" t="s">
        <v>178</v>
      </c>
      <c r="G206" s="62"/>
      <c r="H206" s="62"/>
      <c r="I206" s="62"/>
      <c r="J206" s="125">
        <f t="shared" si="10"/>
        <v>0</v>
      </c>
      <c r="K206" s="126">
        <f t="shared" si="11"/>
        <v>0</v>
      </c>
    </row>
    <row r="207" spans="1:11" ht="12.75" x14ac:dyDescent="0.2">
      <c r="A207" s="59">
        <v>2</v>
      </c>
      <c r="B207" s="60">
        <v>2</v>
      </c>
      <c r="C207" s="60">
        <v>8</v>
      </c>
      <c r="D207" s="60">
        <v>7</v>
      </c>
      <c r="E207" s="60" t="s">
        <v>333</v>
      </c>
      <c r="F207" s="76" t="s">
        <v>179</v>
      </c>
      <c r="G207" s="62"/>
      <c r="H207" s="62"/>
      <c r="I207" s="62">
        <v>637920</v>
      </c>
      <c r="J207" s="125">
        <f t="shared" si="10"/>
        <v>637920</v>
      </c>
      <c r="K207" s="126">
        <f t="shared" si="11"/>
        <v>2.9652449022856266E-2</v>
      </c>
    </row>
    <row r="208" spans="1:11" ht="12.75" x14ac:dyDescent="0.2">
      <c r="A208" s="54">
        <v>2</v>
      </c>
      <c r="B208" s="55">
        <v>2</v>
      </c>
      <c r="C208" s="55">
        <v>8</v>
      </c>
      <c r="D208" s="55">
        <v>8</v>
      </c>
      <c r="E208" s="55"/>
      <c r="F208" s="67" t="s">
        <v>180</v>
      </c>
      <c r="G208" s="57">
        <f>SUM(G209:G211)</f>
        <v>0</v>
      </c>
      <c r="H208" s="57">
        <f>SUM(H209:H211)</f>
        <v>0</v>
      </c>
      <c r="I208" s="57">
        <f>SUM(I209:I211)</f>
        <v>3097180.64</v>
      </c>
      <c r="J208" s="57">
        <f>SUM(J209:J211)</f>
        <v>3097180.64</v>
      </c>
      <c r="K208" s="58">
        <f>SUM(K209:K211)</f>
        <v>0.14396631402398002</v>
      </c>
    </row>
    <row r="209" spans="1:11" ht="12.75" x14ac:dyDescent="0.2">
      <c r="A209" s="59">
        <v>2</v>
      </c>
      <c r="B209" s="60">
        <v>2</v>
      </c>
      <c r="C209" s="60">
        <v>8</v>
      </c>
      <c r="D209" s="60">
        <v>8</v>
      </c>
      <c r="E209" s="60" t="s">
        <v>317</v>
      </c>
      <c r="F209" s="76" t="s">
        <v>181</v>
      </c>
      <c r="G209" s="62"/>
      <c r="H209" s="62"/>
      <c r="I209" s="62">
        <v>3097180.64</v>
      </c>
      <c r="J209" s="125">
        <f>SUBTOTAL(9,G209:I209)</f>
        <v>3097180.64</v>
      </c>
      <c r="K209" s="126">
        <f>IFERROR(J209/$J$18*100,"0.00")</f>
        <v>0.14396631402398002</v>
      </c>
    </row>
    <row r="210" spans="1:11" ht="12.75" x14ac:dyDescent="0.2">
      <c r="A210" s="59">
        <v>2</v>
      </c>
      <c r="B210" s="60">
        <v>2</v>
      </c>
      <c r="C210" s="60">
        <v>8</v>
      </c>
      <c r="D210" s="60">
        <v>8</v>
      </c>
      <c r="E210" s="60" t="s">
        <v>318</v>
      </c>
      <c r="F210" s="76" t="s">
        <v>182</v>
      </c>
      <c r="G210" s="62"/>
      <c r="H210" s="62"/>
      <c r="I210" s="62"/>
      <c r="J210" s="125">
        <f>SUBTOTAL(9,G210:I210)</f>
        <v>0</v>
      </c>
      <c r="K210" s="126">
        <f>IFERROR(J210/$J$18*100,"0.00")</f>
        <v>0</v>
      </c>
    </row>
    <row r="211" spans="1:11" ht="12.75" x14ac:dyDescent="0.2">
      <c r="A211" s="59">
        <v>2</v>
      </c>
      <c r="B211" s="60">
        <v>2</v>
      </c>
      <c r="C211" s="60">
        <v>8</v>
      </c>
      <c r="D211" s="60">
        <v>8</v>
      </c>
      <c r="E211" s="60" t="s">
        <v>319</v>
      </c>
      <c r="F211" s="76" t="s">
        <v>183</v>
      </c>
      <c r="G211" s="62"/>
      <c r="H211" s="62"/>
      <c r="I211" s="62"/>
      <c r="J211" s="125">
        <f>SUBTOTAL(9,G211:I211)</f>
        <v>0</v>
      </c>
      <c r="K211" s="126">
        <f>IFERROR(J211/$J$18*100,"0.00")</f>
        <v>0</v>
      </c>
    </row>
    <row r="212" spans="1:11" ht="12.75" x14ac:dyDescent="0.2">
      <c r="A212" s="54">
        <v>2</v>
      </c>
      <c r="B212" s="55">
        <v>2</v>
      </c>
      <c r="C212" s="55">
        <v>8</v>
      </c>
      <c r="D212" s="55">
        <v>9</v>
      </c>
      <c r="E212" s="55"/>
      <c r="F212" s="67" t="s">
        <v>184</v>
      </c>
      <c r="G212" s="57">
        <f>SUM(G213:G217)</f>
        <v>0</v>
      </c>
      <c r="H212" s="57">
        <f>SUM(H213:H217)</f>
        <v>0</v>
      </c>
      <c r="I212" s="57">
        <f>SUM(I213:I217)</f>
        <v>10025</v>
      </c>
      <c r="J212" s="57">
        <f>SUM(J213:J217)</f>
        <v>10025</v>
      </c>
      <c r="K212" s="58">
        <f>SUM(K213:K217)</f>
        <v>4.6599228971365387E-4</v>
      </c>
    </row>
    <row r="213" spans="1:11" ht="12.75" x14ac:dyDescent="0.2">
      <c r="A213" s="60">
        <v>2</v>
      </c>
      <c r="B213" s="60">
        <v>2</v>
      </c>
      <c r="C213" s="60">
        <v>8</v>
      </c>
      <c r="D213" s="60">
        <v>9</v>
      </c>
      <c r="E213" s="60" t="s">
        <v>317</v>
      </c>
      <c r="F213" s="76" t="s">
        <v>324</v>
      </c>
      <c r="G213" s="62"/>
      <c r="H213" s="62"/>
      <c r="I213" s="62"/>
      <c r="J213" s="125">
        <f>SUBTOTAL(9,G213:I213)</f>
        <v>0</v>
      </c>
      <c r="K213" s="126">
        <f>IFERROR(J213/$J$18*100,"0.00")</f>
        <v>0</v>
      </c>
    </row>
    <row r="214" spans="1:11" ht="12.75" x14ac:dyDescent="0.2">
      <c r="A214" s="60">
        <v>2</v>
      </c>
      <c r="B214" s="60">
        <v>2</v>
      </c>
      <c r="C214" s="60">
        <v>8</v>
      </c>
      <c r="D214" s="60">
        <v>9</v>
      </c>
      <c r="E214" s="60" t="s">
        <v>318</v>
      </c>
      <c r="F214" s="76" t="s">
        <v>325</v>
      </c>
      <c r="G214" s="62"/>
      <c r="H214" s="62"/>
      <c r="I214" s="62"/>
      <c r="J214" s="125">
        <f>SUBTOTAL(9,G214:I214)</f>
        <v>0</v>
      </c>
      <c r="K214" s="126">
        <f>IFERROR(J214/$J$18*100,"0.00")</f>
        <v>0</v>
      </c>
    </row>
    <row r="215" spans="1:11" ht="12.75" x14ac:dyDescent="0.2">
      <c r="A215" s="60">
        <v>2</v>
      </c>
      <c r="B215" s="60">
        <v>2</v>
      </c>
      <c r="C215" s="60">
        <v>8</v>
      </c>
      <c r="D215" s="60">
        <v>9</v>
      </c>
      <c r="E215" s="60" t="s">
        <v>319</v>
      </c>
      <c r="F215" s="76" t="s">
        <v>361</v>
      </c>
      <c r="G215" s="62"/>
      <c r="H215" s="62"/>
      <c r="I215" s="62"/>
      <c r="J215" s="125">
        <f>SUBTOTAL(9,G215:I215)</f>
        <v>0</v>
      </c>
      <c r="K215" s="126">
        <f>IFERROR(J215/$J$18*100,"0.00")</f>
        <v>0</v>
      </c>
    </row>
    <row r="216" spans="1:11" ht="12.75" x14ac:dyDescent="0.2">
      <c r="A216" s="60">
        <v>2</v>
      </c>
      <c r="B216" s="60">
        <v>2</v>
      </c>
      <c r="C216" s="60">
        <v>8</v>
      </c>
      <c r="D216" s="60">
        <v>9</v>
      </c>
      <c r="E216" s="60" t="s">
        <v>320</v>
      </c>
      <c r="F216" s="76" t="s">
        <v>326</v>
      </c>
      <c r="G216" s="62"/>
      <c r="H216" s="62"/>
      <c r="I216" s="62"/>
      <c r="J216" s="125">
        <f>SUBTOTAL(9,G216:I216)</f>
        <v>0</v>
      </c>
      <c r="K216" s="126">
        <f>IFERROR(J216/$J$18*100,"0.00")</f>
        <v>0</v>
      </c>
    </row>
    <row r="217" spans="1:11" ht="12.75" x14ac:dyDescent="0.2">
      <c r="A217" s="59">
        <v>2</v>
      </c>
      <c r="B217" s="60">
        <v>2</v>
      </c>
      <c r="C217" s="60">
        <v>8</v>
      </c>
      <c r="D217" s="60">
        <v>9</v>
      </c>
      <c r="E217" s="60" t="s">
        <v>321</v>
      </c>
      <c r="F217" s="76" t="s">
        <v>185</v>
      </c>
      <c r="G217" s="62"/>
      <c r="H217" s="62"/>
      <c r="I217" s="62">
        <v>10025</v>
      </c>
      <c r="J217" s="125">
        <f>SUBTOTAL(9,G217:I217)</f>
        <v>10025</v>
      </c>
      <c r="K217" s="126">
        <f>IFERROR(J217/$J$18*100,"0.00")</f>
        <v>4.6599228971365387E-4</v>
      </c>
    </row>
    <row r="218" spans="1:11" ht="12.75" x14ac:dyDescent="0.2">
      <c r="A218" s="43">
        <v>2</v>
      </c>
      <c r="B218" s="44">
        <v>3</v>
      </c>
      <c r="C218" s="45"/>
      <c r="D218" s="45"/>
      <c r="E218" s="45"/>
      <c r="F218" s="46" t="s">
        <v>16</v>
      </c>
      <c r="G218" s="47">
        <f>+G219+G231+G240+G253+G258+G269+G297+G313+G318</f>
        <v>8614390</v>
      </c>
      <c r="H218" s="47">
        <f>+H219+H231+H240+H253+H258+H269+H297+H313+H318</f>
        <v>47633697.890000001</v>
      </c>
      <c r="I218" s="47">
        <f>+I219+I231+I240+I253+I258+I269+I297+I313+I318</f>
        <v>225324866.69</v>
      </c>
      <c r="J218" s="47">
        <f>+J219+J231+J240+J253+J258+J269+J297+J313+J318</f>
        <v>281572954.58000004</v>
      </c>
      <c r="K218" s="48">
        <f>+K219+K231+K240+K253+K258+K269+K297+K313+K318</f>
        <v>13.088361678421233</v>
      </c>
    </row>
    <row r="219" spans="1:11" ht="12.75" x14ac:dyDescent="0.2">
      <c r="A219" s="49">
        <v>2</v>
      </c>
      <c r="B219" s="50">
        <v>3</v>
      </c>
      <c r="C219" s="50">
        <v>1</v>
      </c>
      <c r="D219" s="50"/>
      <c r="E219" s="50"/>
      <c r="F219" s="51" t="s">
        <v>17</v>
      </c>
      <c r="G219" s="52">
        <f>+G220+G223+G225+G229</f>
        <v>1870220</v>
      </c>
      <c r="H219" s="52">
        <f>+H220+H223+H225+H229</f>
        <v>0</v>
      </c>
      <c r="I219" s="52">
        <f>+I220+I223+I225+I229</f>
        <v>23866418.73</v>
      </c>
      <c r="J219" s="52">
        <f>+J220+J223+J225+J229</f>
        <v>25736638.73</v>
      </c>
      <c r="K219" s="53">
        <f>+K220+K223+K225+K229</f>
        <v>1.1963167293093071</v>
      </c>
    </row>
    <row r="220" spans="1:11" ht="12.75" x14ac:dyDescent="0.2">
      <c r="A220" s="54">
        <v>2</v>
      </c>
      <c r="B220" s="55">
        <v>3</v>
      </c>
      <c r="C220" s="55">
        <v>1</v>
      </c>
      <c r="D220" s="55">
        <v>1</v>
      </c>
      <c r="E220" s="55"/>
      <c r="F220" s="67" t="s">
        <v>186</v>
      </c>
      <c r="G220" s="57">
        <f>SUM(G221:G221)</f>
        <v>1870220</v>
      </c>
      <c r="H220" s="57">
        <f>SUM(H221:H221)</f>
        <v>0</v>
      </c>
      <c r="I220" s="57">
        <f>SUM(I221:I221)</f>
        <v>23866418.73</v>
      </c>
      <c r="J220" s="57">
        <f>SUM(J221:J221)</f>
        <v>25736638.73</v>
      </c>
      <c r="K220" s="58">
        <f>SUM(K221:K221)</f>
        <v>1.1963167293093071</v>
      </c>
    </row>
    <row r="221" spans="1:11" ht="12.75" x14ac:dyDescent="0.2">
      <c r="A221" s="68">
        <v>2</v>
      </c>
      <c r="B221" s="60">
        <v>3</v>
      </c>
      <c r="C221" s="60">
        <v>1</v>
      </c>
      <c r="D221" s="60">
        <v>1</v>
      </c>
      <c r="E221" s="60" t="s">
        <v>317</v>
      </c>
      <c r="F221" s="61" t="s">
        <v>186</v>
      </c>
      <c r="G221" s="62">
        <v>1870220</v>
      </c>
      <c r="H221" s="62"/>
      <c r="I221" s="62">
        <v>23866418.73</v>
      </c>
      <c r="J221" s="125">
        <f>SUBTOTAL(9,G221:I221)</f>
        <v>25736638.73</v>
      </c>
      <c r="K221" s="126">
        <f>IFERROR(J221/$J$18*100,"0.00")</f>
        <v>1.1963167293093071</v>
      </c>
    </row>
    <row r="222" spans="1:11" ht="12.75" x14ac:dyDescent="0.2">
      <c r="A222" s="68">
        <v>2</v>
      </c>
      <c r="B222" s="60">
        <v>3</v>
      </c>
      <c r="C222" s="60">
        <v>1</v>
      </c>
      <c r="D222" s="60">
        <v>1</v>
      </c>
      <c r="E222" s="60" t="s">
        <v>318</v>
      </c>
      <c r="F222" s="61" t="s">
        <v>187</v>
      </c>
      <c r="G222" s="70"/>
      <c r="H222" s="70"/>
      <c r="I222" s="70"/>
      <c r="J222" s="125">
        <f>SUBTOTAL(9,G222:I222)</f>
        <v>0</v>
      </c>
      <c r="K222" s="126">
        <f>IFERROR(J222/$J$18*100,"0.00")</f>
        <v>0</v>
      </c>
    </row>
    <row r="223" spans="1:11" ht="12.75" x14ac:dyDescent="0.2">
      <c r="A223" s="54">
        <v>2</v>
      </c>
      <c r="B223" s="55">
        <v>3</v>
      </c>
      <c r="C223" s="55">
        <v>1</v>
      </c>
      <c r="D223" s="55">
        <v>2</v>
      </c>
      <c r="E223" s="55"/>
      <c r="F223" s="67" t="s">
        <v>188</v>
      </c>
      <c r="G223" s="73">
        <f>+G224</f>
        <v>0</v>
      </c>
      <c r="H223" s="73">
        <f>+H224</f>
        <v>0</v>
      </c>
      <c r="I223" s="73">
        <f>+I224</f>
        <v>0</v>
      </c>
      <c r="J223" s="73">
        <f>+J224</f>
        <v>0</v>
      </c>
      <c r="K223" s="74">
        <f>+K224</f>
        <v>0</v>
      </c>
    </row>
    <row r="224" spans="1:11" ht="12.75" x14ac:dyDescent="0.2">
      <c r="A224" s="68">
        <v>2</v>
      </c>
      <c r="B224" s="60">
        <v>3</v>
      </c>
      <c r="C224" s="60">
        <v>1</v>
      </c>
      <c r="D224" s="60">
        <v>2</v>
      </c>
      <c r="E224" s="60" t="s">
        <v>317</v>
      </c>
      <c r="F224" s="61" t="s">
        <v>188</v>
      </c>
      <c r="G224" s="70"/>
      <c r="H224" s="70"/>
      <c r="I224" s="70"/>
      <c r="J224" s="125">
        <f>SUBTOTAL(9,G224:I224)</f>
        <v>0</v>
      </c>
      <c r="K224" s="126">
        <f>IFERROR(J224/$J$18*100,"0.00")</f>
        <v>0</v>
      </c>
    </row>
    <row r="225" spans="1:11" ht="12.75" x14ac:dyDescent="0.2">
      <c r="A225" s="54">
        <v>2</v>
      </c>
      <c r="B225" s="55">
        <v>3</v>
      </c>
      <c r="C225" s="55">
        <v>1</v>
      </c>
      <c r="D225" s="55">
        <v>3</v>
      </c>
      <c r="E225" s="55"/>
      <c r="F225" s="67" t="s">
        <v>189</v>
      </c>
      <c r="G225" s="57">
        <f>SUM(G226:G228)</f>
        <v>0</v>
      </c>
      <c r="H225" s="57">
        <f>SUM(H226:H228)</f>
        <v>0</v>
      </c>
      <c r="I225" s="57">
        <f>SUM(I226:I228)</f>
        <v>0</v>
      </c>
      <c r="J225" s="57">
        <f>SUM(J226:J228)</f>
        <v>0</v>
      </c>
      <c r="K225" s="58">
        <f>SUM(K226:K228)</f>
        <v>0</v>
      </c>
    </row>
    <row r="226" spans="1:11" ht="12.75" x14ac:dyDescent="0.2">
      <c r="A226" s="68">
        <v>2</v>
      </c>
      <c r="B226" s="60">
        <v>3</v>
      </c>
      <c r="C226" s="60">
        <v>1</v>
      </c>
      <c r="D226" s="60">
        <v>3</v>
      </c>
      <c r="E226" s="60" t="s">
        <v>317</v>
      </c>
      <c r="F226" s="61" t="s">
        <v>190</v>
      </c>
      <c r="G226" s="62"/>
      <c r="H226" s="62"/>
      <c r="I226" s="62"/>
      <c r="J226" s="125">
        <f>SUBTOTAL(9,G226:I226)</f>
        <v>0</v>
      </c>
      <c r="K226" s="126">
        <f>IFERROR(J226/$J$18*100,"0.00")</f>
        <v>0</v>
      </c>
    </row>
    <row r="227" spans="1:11" ht="12.75" x14ac:dyDescent="0.2">
      <c r="A227" s="68">
        <v>2</v>
      </c>
      <c r="B227" s="60">
        <v>3</v>
      </c>
      <c r="C227" s="60">
        <v>1</v>
      </c>
      <c r="D227" s="60">
        <v>3</v>
      </c>
      <c r="E227" s="60" t="s">
        <v>318</v>
      </c>
      <c r="F227" s="61" t="s">
        <v>191</v>
      </c>
      <c r="G227" s="62"/>
      <c r="H227" s="62"/>
      <c r="I227" s="62"/>
      <c r="J227" s="125">
        <f>SUBTOTAL(9,G227:I227)</f>
        <v>0</v>
      </c>
      <c r="K227" s="126">
        <f>IFERROR(J227/$J$18*100,"0.00")</f>
        <v>0</v>
      </c>
    </row>
    <row r="228" spans="1:11" ht="12.75" x14ac:dyDescent="0.2">
      <c r="A228" s="68">
        <v>2</v>
      </c>
      <c r="B228" s="60">
        <v>3</v>
      </c>
      <c r="C228" s="60">
        <v>1</v>
      </c>
      <c r="D228" s="60">
        <v>3</v>
      </c>
      <c r="E228" s="60" t="s">
        <v>319</v>
      </c>
      <c r="F228" s="61" t="s">
        <v>192</v>
      </c>
      <c r="G228" s="70"/>
      <c r="H228" s="70"/>
      <c r="I228" s="70"/>
      <c r="J228" s="125">
        <f>SUBTOTAL(9,G228:I228)</f>
        <v>0</v>
      </c>
      <c r="K228" s="126">
        <f>IFERROR(J228/$J$18*100,"0.00")</f>
        <v>0</v>
      </c>
    </row>
    <row r="229" spans="1:11" ht="12.75" x14ac:dyDescent="0.2">
      <c r="A229" s="54">
        <v>2</v>
      </c>
      <c r="B229" s="55">
        <v>3</v>
      </c>
      <c r="C229" s="55">
        <v>1</v>
      </c>
      <c r="D229" s="55">
        <v>4</v>
      </c>
      <c r="E229" s="55"/>
      <c r="F229" s="67" t="s">
        <v>193</v>
      </c>
      <c r="G229" s="73">
        <f>+G230</f>
        <v>0</v>
      </c>
      <c r="H229" s="73">
        <f>+H230</f>
        <v>0</v>
      </c>
      <c r="I229" s="73">
        <f>+I230</f>
        <v>0</v>
      </c>
      <c r="J229" s="73">
        <f>+J230</f>
        <v>0</v>
      </c>
      <c r="K229" s="74">
        <f>+K230</f>
        <v>0</v>
      </c>
    </row>
    <row r="230" spans="1:11" ht="12.75" x14ac:dyDescent="0.2">
      <c r="A230" s="68">
        <v>2</v>
      </c>
      <c r="B230" s="60">
        <v>3</v>
      </c>
      <c r="C230" s="60">
        <v>1</v>
      </c>
      <c r="D230" s="60">
        <v>4</v>
      </c>
      <c r="E230" s="60" t="s">
        <v>317</v>
      </c>
      <c r="F230" s="61" t="s">
        <v>193</v>
      </c>
      <c r="G230" s="70"/>
      <c r="H230" s="70"/>
      <c r="I230" s="70"/>
      <c r="J230" s="125">
        <f>SUBTOTAL(9,G230:I230)</f>
        <v>0</v>
      </c>
      <c r="K230" s="126">
        <f>IFERROR(J230/$J$18*100,"0.00")</f>
        <v>0</v>
      </c>
    </row>
    <row r="231" spans="1:11" ht="12.75" x14ac:dyDescent="0.2">
      <c r="A231" s="49">
        <v>2</v>
      </c>
      <c r="B231" s="50">
        <v>3</v>
      </c>
      <c r="C231" s="50">
        <v>2</v>
      </c>
      <c r="D231" s="50"/>
      <c r="E231" s="50"/>
      <c r="F231" s="51" t="s">
        <v>18</v>
      </c>
      <c r="G231" s="52">
        <f>+G232+G234+G236+G238</f>
        <v>0</v>
      </c>
      <c r="H231" s="52">
        <f>+H232+H234+H236+H238</f>
        <v>0</v>
      </c>
      <c r="I231" s="52">
        <f>+I232+I234+I236+I238</f>
        <v>1998799.72</v>
      </c>
      <c r="J231" s="52">
        <f>+J232+J234+J236+J238</f>
        <v>1998799.72</v>
      </c>
      <c r="K231" s="53">
        <f>+K232+K234+K236+K238</f>
        <v>9.2910250194694288E-2</v>
      </c>
    </row>
    <row r="232" spans="1:11" ht="12.75" x14ac:dyDescent="0.2">
      <c r="A232" s="54">
        <v>2</v>
      </c>
      <c r="B232" s="55">
        <v>3</v>
      </c>
      <c r="C232" s="55">
        <v>2</v>
      </c>
      <c r="D232" s="55">
        <v>1</v>
      </c>
      <c r="E232" s="55"/>
      <c r="F232" s="67" t="s">
        <v>194</v>
      </c>
      <c r="G232" s="73">
        <f>+G233</f>
        <v>0</v>
      </c>
      <c r="H232" s="73">
        <f>+H233</f>
        <v>0</v>
      </c>
      <c r="I232" s="73">
        <f>+I233</f>
        <v>675456.52</v>
      </c>
      <c r="J232" s="73">
        <f>+J233</f>
        <v>675456.52</v>
      </c>
      <c r="K232" s="74">
        <f>+K233</f>
        <v>3.1397259885966727E-2</v>
      </c>
    </row>
    <row r="233" spans="1:11" ht="12.75" x14ac:dyDescent="0.2">
      <c r="A233" s="68">
        <v>2</v>
      </c>
      <c r="B233" s="60">
        <v>3</v>
      </c>
      <c r="C233" s="60">
        <v>2</v>
      </c>
      <c r="D233" s="60">
        <v>1</v>
      </c>
      <c r="E233" s="60" t="s">
        <v>317</v>
      </c>
      <c r="F233" s="61" t="s">
        <v>194</v>
      </c>
      <c r="G233" s="70"/>
      <c r="H233" s="70"/>
      <c r="I233" s="70">
        <v>675456.52</v>
      </c>
      <c r="J233" s="125">
        <f>SUBTOTAL(9,G233:I233)</f>
        <v>675456.52</v>
      </c>
      <c r="K233" s="126">
        <f>IFERROR(J233/$J$18*100,"0.00")</f>
        <v>3.1397259885966727E-2</v>
      </c>
    </row>
    <row r="234" spans="1:11" ht="12.75" x14ac:dyDescent="0.2">
      <c r="A234" s="54">
        <v>2</v>
      </c>
      <c r="B234" s="55">
        <v>3</v>
      </c>
      <c r="C234" s="55">
        <v>2</v>
      </c>
      <c r="D234" s="55">
        <v>2</v>
      </c>
      <c r="E234" s="55"/>
      <c r="F234" s="67" t="s">
        <v>195</v>
      </c>
      <c r="G234" s="73">
        <f>+G235</f>
        <v>0</v>
      </c>
      <c r="H234" s="73">
        <f>+H235</f>
        <v>0</v>
      </c>
      <c r="I234" s="73">
        <f>+I235</f>
        <v>302993.2</v>
      </c>
      <c r="J234" s="73">
        <f>+J235</f>
        <v>302993.2</v>
      </c>
      <c r="K234" s="74">
        <f>+K235</f>
        <v>1.4084039405054071E-2</v>
      </c>
    </row>
    <row r="235" spans="1:11" ht="12.75" x14ac:dyDescent="0.2">
      <c r="A235" s="68">
        <v>2</v>
      </c>
      <c r="B235" s="60">
        <v>3</v>
      </c>
      <c r="C235" s="60">
        <v>2</v>
      </c>
      <c r="D235" s="60">
        <v>2</v>
      </c>
      <c r="E235" s="60" t="s">
        <v>317</v>
      </c>
      <c r="F235" s="61" t="s">
        <v>195</v>
      </c>
      <c r="G235" s="70"/>
      <c r="H235" s="70"/>
      <c r="I235" s="70">
        <v>302993.2</v>
      </c>
      <c r="J235" s="125">
        <f>SUBTOTAL(9,G235:I235)</f>
        <v>302993.2</v>
      </c>
      <c r="K235" s="126">
        <f>IFERROR(J235/$J$18*100,"0.00")</f>
        <v>1.4084039405054071E-2</v>
      </c>
    </row>
    <row r="236" spans="1:11" ht="12.75" x14ac:dyDescent="0.2">
      <c r="A236" s="54">
        <v>2</v>
      </c>
      <c r="B236" s="55">
        <v>3</v>
      </c>
      <c r="C236" s="55">
        <v>2</v>
      </c>
      <c r="D236" s="55">
        <v>3</v>
      </c>
      <c r="E236" s="55"/>
      <c r="F236" s="67" t="s">
        <v>196</v>
      </c>
      <c r="G236" s="73">
        <f>+G237</f>
        <v>0</v>
      </c>
      <c r="H236" s="73">
        <f>+H237</f>
        <v>0</v>
      </c>
      <c r="I236" s="73">
        <f>+I237</f>
        <v>774750</v>
      </c>
      <c r="J236" s="73">
        <f>+J237</f>
        <v>774750</v>
      </c>
      <c r="K236" s="74">
        <f>+K237</f>
        <v>3.6012720843456685E-2</v>
      </c>
    </row>
    <row r="237" spans="1:11" ht="12.75" x14ac:dyDescent="0.2">
      <c r="A237" s="68">
        <v>2</v>
      </c>
      <c r="B237" s="60">
        <v>3</v>
      </c>
      <c r="C237" s="60">
        <v>2</v>
      </c>
      <c r="D237" s="60">
        <v>3</v>
      </c>
      <c r="E237" s="60" t="s">
        <v>317</v>
      </c>
      <c r="F237" s="61" t="s">
        <v>196</v>
      </c>
      <c r="G237" s="70"/>
      <c r="H237" s="70"/>
      <c r="I237" s="70">
        <v>774750</v>
      </c>
      <c r="J237" s="125">
        <f>SUBTOTAL(9,G237:I237)</f>
        <v>774750</v>
      </c>
      <c r="K237" s="126">
        <f>IFERROR(J237/$J$18*100,"0.00")</f>
        <v>3.6012720843456685E-2</v>
      </c>
    </row>
    <row r="238" spans="1:11" ht="12.75" x14ac:dyDescent="0.2">
      <c r="A238" s="54">
        <v>2</v>
      </c>
      <c r="B238" s="55">
        <v>3</v>
      </c>
      <c r="C238" s="55">
        <v>2</v>
      </c>
      <c r="D238" s="55">
        <v>4</v>
      </c>
      <c r="E238" s="55"/>
      <c r="F238" s="67" t="s">
        <v>19</v>
      </c>
      <c r="G238" s="73">
        <f>+G239</f>
        <v>0</v>
      </c>
      <c r="H238" s="73">
        <f>+H239</f>
        <v>0</v>
      </c>
      <c r="I238" s="73">
        <f>+I239</f>
        <v>245600</v>
      </c>
      <c r="J238" s="73">
        <f>+J239</f>
        <v>245600</v>
      </c>
      <c r="K238" s="74">
        <f>+K239</f>
        <v>1.1416230060216796E-2</v>
      </c>
    </row>
    <row r="239" spans="1:11" ht="12.75" x14ac:dyDescent="0.2">
      <c r="A239" s="68">
        <v>2</v>
      </c>
      <c r="B239" s="60">
        <v>3</v>
      </c>
      <c r="C239" s="60">
        <v>2</v>
      </c>
      <c r="D239" s="60">
        <v>4</v>
      </c>
      <c r="E239" s="60" t="s">
        <v>317</v>
      </c>
      <c r="F239" s="61" t="s">
        <v>19</v>
      </c>
      <c r="G239" s="70"/>
      <c r="H239" s="70"/>
      <c r="I239" s="70">
        <v>245600</v>
      </c>
      <c r="J239" s="125">
        <f>SUBTOTAL(9,G239:I239)</f>
        <v>245600</v>
      </c>
      <c r="K239" s="126">
        <f>IFERROR(J239/$J$18*100,"0.00")</f>
        <v>1.1416230060216796E-2</v>
      </c>
    </row>
    <row r="240" spans="1:11" ht="12.75" x14ac:dyDescent="0.2">
      <c r="A240" s="49">
        <v>2</v>
      </c>
      <c r="B240" s="50">
        <v>3</v>
      </c>
      <c r="C240" s="50">
        <v>3</v>
      </c>
      <c r="D240" s="50"/>
      <c r="E240" s="50"/>
      <c r="F240" s="51" t="s">
        <v>362</v>
      </c>
      <c r="G240" s="52">
        <f>+G241+G243+G245+G247+G249+G251</f>
        <v>0</v>
      </c>
      <c r="H240" s="52">
        <f>+H241+H243+H245+H247+H249+H251</f>
        <v>0</v>
      </c>
      <c r="I240" s="52">
        <f>+I241+I243+I245+I247+I249+I251</f>
        <v>4432766.1400000006</v>
      </c>
      <c r="J240" s="52">
        <f>+J241+J243+J245+J247+J249+J251</f>
        <v>4432766.1400000006</v>
      </c>
      <c r="K240" s="53">
        <f>+K241+K243+K245+K247+K249+K251</f>
        <v>0.20604836342581098</v>
      </c>
    </row>
    <row r="241" spans="1:11" ht="12.75" x14ac:dyDescent="0.2">
      <c r="A241" s="54">
        <v>2</v>
      </c>
      <c r="B241" s="55">
        <v>3</v>
      </c>
      <c r="C241" s="55">
        <v>3</v>
      </c>
      <c r="D241" s="55">
        <v>1</v>
      </c>
      <c r="E241" s="55"/>
      <c r="F241" s="67" t="s">
        <v>197</v>
      </c>
      <c r="G241" s="57">
        <f>G242</f>
        <v>0</v>
      </c>
      <c r="H241" s="57">
        <f>H242</f>
        <v>0</v>
      </c>
      <c r="I241" s="57">
        <f>I242</f>
        <v>2561925.1200000001</v>
      </c>
      <c r="J241" s="57">
        <f>J242</f>
        <v>2561925.1200000001</v>
      </c>
      <c r="K241" s="58">
        <f>K242</f>
        <v>0.1190860202238132</v>
      </c>
    </row>
    <row r="242" spans="1:11" ht="12.75" x14ac:dyDescent="0.2">
      <c r="A242" s="68">
        <v>2</v>
      </c>
      <c r="B242" s="60">
        <v>3</v>
      </c>
      <c r="C242" s="60">
        <v>3</v>
      </c>
      <c r="D242" s="60">
        <v>1</v>
      </c>
      <c r="E242" s="60" t="s">
        <v>317</v>
      </c>
      <c r="F242" s="61" t="s">
        <v>197</v>
      </c>
      <c r="G242" s="62"/>
      <c r="H242" s="62"/>
      <c r="I242" s="62">
        <v>2561925.1200000001</v>
      </c>
      <c r="J242" s="125">
        <f>SUBTOTAL(9,G242:I242)</f>
        <v>2561925.1200000001</v>
      </c>
      <c r="K242" s="126">
        <f>IFERROR(J242/$J$18*100,"0.00")</f>
        <v>0.1190860202238132</v>
      </c>
    </row>
    <row r="243" spans="1:11" ht="12.75" x14ac:dyDescent="0.2">
      <c r="A243" s="54">
        <v>2</v>
      </c>
      <c r="B243" s="55">
        <v>3</v>
      </c>
      <c r="C243" s="55">
        <v>3</v>
      </c>
      <c r="D243" s="55">
        <v>2</v>
      </c>
      <c r="E243" s="55"/>
      <c r="F243" s="67" t="s">
        <v>198</v>
      </c>
      <c r="G243" s="73">
        <f>+G244</f>
        <v>0</v>
      </c>
      <c r="H243" s="73">
        <f>+H244</f>
        <v>0</v>
      </c>
      <c r="I243" s="73">
        <f>+I244</f>
        <v>660049.48</v>
      </c>
      <c r="J243" s="73">
        <f>+J244</f>
        <v>660049.48</v>
      </c>
      <c r="K243" s="74">
        <f>+K244</f>
        <v>3.06810941156615E-2</v>
      </c>
    </row>
    <row r="244" spans="1:11" ht="12.75" x14ac:dyDescent="0.2">
      <c r="A244" s="68">
        <v>2</v>
      </c>
      <c r="B244" s="60">
        <v>3</v>
      </c>
      <c r="C244" s="60">
        <v>3</v>
      </c>
      <c r="D244" s="60">
        <v>2</v>
      </c>
      <c r="E244" s="60" t="s">
        <v>317</v>
      </c>
      <c r="F244" s="61" t="s">
        <v>198</v>
      </c>
      <c r="G244" s="62"/>
      <c r="H244" s="62"/>
      <c r="I244" s="62">
        <v>660049.48</v>
      </c>
      <c r="J244" s="125">
        <f>SUBTOTAL(9,G244:I244)</f>
        <v>660049.48</v>
      </c>
      <c r="K244" s="126">
        <f>IFERROR(J244/$J$18*100,"0.00")</f>
        <v>3.06810941156615E-2</v>
      </c>
    </row>
    <row r="245" spans="1:11" ht="12.75" x14ac:dyDescent="0.2">
      <c r="A245" s="54">
        <v>2</v>
      </c>
      <c r="B245" s="55">
        <v>3</v>
      </c>
      <c r="C245" s="55">
        <v>3</v>
      </c>
      <c r="D245" s="55">
        <v>3</v>
      </c>
      <c r="E245" s="55"/>
      <c r="F245" s="67" t="s">
        <v>199</v>
      </c>
      <c r="G245" s="73">
        <f>+G246</f>
        <v>0</v>
      </c>
      <c r="H245" s="73">
        <f>+H246</f>
        <v>0</v>
      </c>
      <c r="I245" s="73">
        <f>+I246</f>
        <v>520794.96</v>
      </c>
      <c r="J245" s="73">
        <f>+J246</f>
        <v>520794.96</v>
      </c>
      <c r="K245" s="74">
        <f>+K246</f>
        <v>2.4208123279973147E-2</v>
      </c>
    </row>
    <row r="246" spans="1:11" ht="12.75" x14ac:dyDescent="0.2">
      <c r="A246" s="68">
        <v>2</v>
      </c>
      <c r="B246" s="60">
        <v>3</v>
      </c>
      <c r="C246" s="60">
        <v>3</v>
      </c>
      <c r="D246" s="60">
        <v>3</v>
      </c>
      <c r="E246" s="60" t="s">
        <v>317</v>
      </c>
      <c r="F246" s="61" t="s">
        <v>199</v>
      </c>
      <c r="G246" s="62"/>
      <c r="H246" s="62"/>
      <c r="I246" s="62">
        <v>520794.96</v>
      </c>
      <c r="J246" s="125">
        <f>SUBTOTAL(9,G246:I246)</f>
        <v>520794.96</v>
      </c>
      <c r="K246" s="126">
        <f>IFERROR(J246/$J$18*100,"0.00")</f>
        <v>2.4208123279973147E-2</v>
      </c>
    </row>
    <row r="247" spans="1:11" ht="12.75" x14ac:dyDescent="0.2">
      <c r="A247" s="54">
        <v>2</v>
      </c>
      <c r="B247" s="55">
        <v>3</v>
      </c>
      <c r="C247" s="55">
        <v>3</v>
      </c>
      <c r="D247" s="55">
        <v>4</v>
      </c>
      <c r="E247" s="55"/>
      <c r="F247" s="67" t="s">
        <v>200</v>
      </c>
      <c r="G247" s="73">
        <f>+G248</f>
        <v>0</v>
      </c>
      <c r="H247" s="73">
        <f>+H248</f>
        <v>0</v>
      </c>
      <c r="I247" s="73">
        <f>+I248</f>
        <v>16500.080000000002</v>
      </c>
      <c r="J247" s="73">
        <f>+J248</f>
        <v>16500.080000000002</v>
      </c>
      <c r="K247" s="74">
        <f>+K248</f>
        <v>7.669735720357572E-4</v>
      </c>
    </row>
    <row r="248" spans="1:11" ht="12.75" x14ac:dyDescent="0.2">
      <c r="A248" s="68">
        <v>2</v>
      </c>
      <c r="B248" s="60">
        <v>3</v>
      </c>
      <c r="C248" s="60">
        <v>3</v>
      </c>
      <c r="D248" s="60">
        <v>4</v>
      </c>
      <c r="E248" s="60" t="s">
        <v>317</v>
      </c>
      <c r="F248" s="61" t="s">
        <v>200</v>
      </c>
      <c r="G248" s="70"/>
      <c r="H248" s="70"/>
      <c r="I248" s="70">
        <v>16500.080000000002</v>
      </c>
      <c r="J248" s="125">
        <f>SUBTOTAL(9,G248:I248)</f>
        <v>16500.080000000002</v>
      </c>
      <c r="K248" s="126">
        <f>IFERROR(J248/$J$18*100,"0.00")</f>
        <v>7.669735720357572E-4</v>
      </c>
    </row>
    <row r="249" spans="1:11" ht="12.75" x14ac:dyDescent="0.2">
      <c r="A249" s="54">
        <v>2</v>
      </c>
      <c r="B249" s="55">
        <v>3</v>
      </c>
      <c r="C249" s="55">
        <v>3</v>
      </c>
      <c r="D249" s="55">
        <v>5</v>
      </c>
      <c r="E249" s="55"/>
      <c r="F249" s="67" t="s">
        <v>201</v>
      </c>
      <c r="G249" s="73">
        <f>+G250</f>
        <v>0</v>
      </c>
      <c r="H249" s="73">
        <f>+H250</f>
        <v>0</v>
      </c>
      <c r="I249" s="73">
        <f>+I250</f>
        <v>673496.5</v>
      </c>
      <c r="J249" s="73">
        <f>+J250</f>
        <v>673496.5</v>
      </c>
      <c r="K249" s="74">
        <f>+K250</f>
        <v>3.1306152234327367E-2</v>
      </c>
    </row>
    <row r="250" spans="1:11" ht="12.75" x14ac:dyDescent="0.2">
      <c r="A250" s="68">
        <v>2</v>
      </c>
      <c r="B250" s="60">
        <v>3</v>
      </c>
      <c r="C250" s="60">
        <v>3</v>
      </c>
      <c r="D250" s="60">
        <v>5</v>
      </c>
      <c r="E250" s="60" t="s">
        <v>317</v>
      </c>
      <c r="F250" s="61" t="s">
        <v>201</v>
      </c>
      <c r="G250" s="70"/>
      <c r="H250" s="70"/>
      <c r="I250" s="70">
        <v>673496.5</v>
      </c>
      <c r="J250" s="125">
        <f>SUBTOTAL(9,G250:I250)</f>
        <v>673496.5</v>
      </c>
      <c r="K250" s="126">
        <f>IFERROR(J250/$J$18*100,"0.00")</f>
        <v>3.1306152234327367E-2</v>
      </c>
    </row>
    <row r="251" spans="1:11" ht="12.75" x14ac:dyDescent="0.2">
      <c r="A251" s="54">
        <v>2</v>
      </c>
      <c r="B251" s="55">
        <v>3</v>
      </c>
      <c r="C251" s="55">
        <v>3</v>
      </c>
      <c r="D251" s="55">
        <v>6</v>
      </c>
      <c r="E251" s="55"/>
      <c r="F251" s="67" t="s">
        <v>202</v>
      </c>
      <c r="G251" s="73">
        <f>+G252</f>
        <v>0</v>
      </c>
      <c r="H251" s="73">
        <f>+H252</f>
        <v>0</v>
      </c>
      <c r="I251" s="73">
        <f>+I252</f>
        <v>0</v>
      </c>
      <c r="J251" s="73">
        <f>+J252</f>
        <v>0</v>
      </c>
      <c r="K251" s="74">
        <f>+K252</f>
        <v>0</v>
      </c>
    </row>
    <row r="252" spans="1:11" ht="12.75" x14ac:dyDescent="0.2">
      <c r="A252" s="68">
        <v>2</v>
      </c>
      <c r="B252" s="60">
        <v>3</v>
      </c>
      <c r="C252" s="60">
        <v>3</v>
      </c>
      <c r="D252" s="60">
        <v>6</v>
      </c>
      <c r="E252" s="60" t="s">
        <v>317</v>
      </c>
      <c r="F252" s="61" t="s">
        <v>202</v>
      </c>
      <c r="G252" s="62"/>
      <c r="H252" s="62"/>
      <c r="I252" s="62"/>
      <c r="J252" s="125">
        <f>SUBTOTAL(9,G252:I252)</f>
        <v>0</v>
      </c>
      <c r="K252" s="126">
        <f>IFERROR(J252/$J$18*100,"0.00")</f>
        <v>0</v>
      </c>
    </row>
    <row r="253" spans="1:11" ht="12.75" x14ac:dyDescent="0.2">
      <c r="A253" s="49">
        <v>2</v>
      </c>
      <c r="B253" s="50">
        <v>3</v>
      </c>
      <c r="C253" s="50">
        <v>4</v>
      </c>
      <c r="D253" s="50"/>
      <c r="E253" s="50"/>
      <c r="F253" s="51" t="s">
        <v>363</v>
      </c>
      <c r="G253" s="52">
        <f>+G254+G256</f>
        <v>0</v>
      </c>
      <c r="H253" s="52">
        <f>+H254+H256</f>
        <v>0</v>
      </c>
      <c r="I253" s="52">
        <f>+I254+I256</f>
        <v>133096006.31</v>
      </c>
      <c r="J253" s="52">
        <f>+J254+J256</f>
        <v>133096006.31</v>
      </c>
      <c r="K253" s="53">
        <f>+K254+K256</f>
        <v>6.1867045119341464</v>
      </c>
    </row>
    <row r="254" spans="1:11" ht="12.75" x14ac:dyDescent="0.2">
      <c r="A254" s="54">
        <v>2</v>
      </c>
      <c r="B254" s="55">
        <v>3</v>
      </c>
      <c r="C254" s="55">
        <v>4</v>
      </c>
      <c r="D254" s="55">
        <v>1</v>
      </c>
      <c r="E254" s="55"/>
      <c r="F254" s="67" t="s">
        <v>203</v>
      </c>
      <c r="G254" s="73">
        <f>+G255</f>
        <v>0</v>
      </c>
      <c r="H254" s="73">
        <f>+H255</f>
        <v>0</v>
      </c>
      <c r="I254" s="73">
        <f>+I255</f>
        <v>133096006.31</v>
      </c>
      <c r="J254" s="73">
        <f>+J255</f>
        <v>133096006.31</v>
      </c>
      <c r="K254" s="74">
        <f>+K255</f>
        <v>6.1867045119341464</v>
      </c>
    </row>
    <row r="255" spans="1:11" ht="12.75" x14ac:dyDescent="0.2">
      <c r="A255" s="68">
        <v>2</v>
      </c>
      <c r="B255" s="60">
        <v>3</v>
      </c>
      <c r="C255" s="60">
        <v>4</v>
      </c>
      <c r="D255" s="60">
        <v>1</v>
      </c>
      <c r="E255" s="60" t="s">
        <v>317</v>
      </c>
      <c r="F255" s="61" t="s">
        <v>203</v>
      </c>
      <c r="G255" s="62"/>
      <c r="H255" s="62"/>
      <c r="I255" s="62">
        <v>133096006.31</v>
      </c>
      <c r="J255" s="125">
        <f>SUBTOTAL(9,G255:I255)</f>
        <v>133096006.31</v>
      </c>
      <c r="K255" s="126">
        <f>IFERROR(J255/$J$18*100,"0.00")</f>
        <v>6.1867045119341464</v>
      </c>
    </row>
    <row r="256" spans="1:11" ht="12.75" x14ac:dyDescent="0.2">
      <c r="A256" s="71">
        <v>2</v>
      </c>
      <c r="B256" s="55">
        <v>3</v>
      </c>
      <c r="C256" s="55">
        <v>4</v>
      </c>
      <c r="D256" s="55">
        <v>2</v>
      </c>
      <c r="E256" s="55"/>
      <c r="F256" s="67" t="s">
        <v>204</v>
      </c>
      <c r="G256" s="73">
        <f>+G257</f>
        <v>0</v>
      </c>
      <c r="H256" s="73">
        <f>+H257</f>
        <v>0</v>
      </c>
      <c r="I256" s="73">
        <f>+I257</f>
        <v>0</v>
      </c>
      <c r="J256" s="73">
        <f>+J257</f>
        <v>0</v>
      </c>
      <c r="K256" s="74">
        <f>+K257</f>
        <v>0</v>
      </c>
    </row>
    <row r="257" spans="1:11" ht="12.75" x14ac:dyDescent="0.2">
      <c r="A257" s="77">
        <v>2</v>
      </c>
      <c r="B257" s="78">
        <v>3</v>
      </c>
      <c r="C257" s="78">
        <v>4</v>
      </c>
      <c r="D257" s="78">
        <v>2</v>
      </c>
      <c r="E257" s="60" t="s">
        <v>317</v>
      </c>
      <c r="F257" s="61" t="s">
        <v>204</v>
      </c>
      <c r="G257" s="70"/>
      <c r="H257" s="70"/>
      <c r="I257" s="70"/>
      <c r="J257" s="125">
        <f>SUBTOTAL(9,G257:I257)</f>
        <v>0</v>
      </c>
      <c r="K257" s="126">
        <f>IFERROR(J257/$J$18*100,"0.00")</f>
        <v>0</v>
      </c>
    </row>
    <row r="258" spans="1:11" ht="12.75" x14ac:dyDescent="0.2">
      <c r="A258" s="49">
        <v>2</v>
      </c>
      <c r="B258" s="50">
        <v>3</v>
      </c>
      <c r="C258" s="50">
        <v>5</v>
      </c>
      <c r="D258" s="50"/>
      <c r="E258" s="50"/>
      <c r="F258" s="51" t="s">
        <v>205</v>
      </c>
      <c r="G258" s="52">
        <f>+G259+G261+G263+G265+G267</f>
        <v>0</v>
      </c>
      <c r="H258" s="52">
        <f>+H259+H261+H263+H265+H267</f>
        <v>0</v>
      </c>
      <c r="I258" s="52">
        <f>+I259+I261+I263+I265+I267</f>
        <v>2507617.71</v>
      </c>
      <c r="J258" s="52">
        <f>+J259+J261+J263+J265+J267</f>
        <v>2507617.71</v>
      </c>
      <c r="K258" s="53">
        <f>+K259+K261+K263+K265+K267</f>
        <v>0.11656164772163682</v>
      </c>
    </row>
    <row r="259" spans="1:11" ht="12.75" x14ac:dyDescent="0.2">
      <c r="A259" s="54">
        <v>2</v>
      </c>
      <c r="B259" s="55">
        <v>3</v>
      </c>
      <c r="C259" s="55">
        <v>5</v>
      </c>
      <c r="D259" s="55">
        <v>1</v>
      </c>
      <c r="E259" s="55"/>
      <c r="F259" s="67" t="s">
        <v>206</v>
      </c>
      <c r="G259" s="73">
        <f>+G260</f>
        <v>0</v>
      </c>
      <c r="H259" s="73">
        <f>+H260</f>
        <v>0</v>
      </c>
      <c r="I259" s="73">
        <f>+I260</f>
        <v>0</v>
      </c>
      <c r="J259" s="73">
        <f>+J260</f>
        <v>0</v>
      </c>
      <c r="K259" s="74">
        <f>+K260</f>
        <v>0</v>
      </c>
    </row>
    <row r="260" spans="1:11" ht="12.75" x14ac:dyDescent="0.2">
      <c r="A260" s="68">
        <v>2</v>
      </c>
      <c r="B260" s="60">
        <v>3</v>
      </c>
      <c r="C260" s="60">
        <v>5</v>
      </c>
      <c r="D260" s="60">
        <v>1</v>
      </c>
      <c r="E260" s="60" t="s">
        <v>317</v>
      </c>
      <c r="F260" s="61" t="s">
        <v>206</v>
      </c>
      <c r="G260" s="70"/>
      <c r="H260" s="70"/>
      <c r="I260" s="70"/>
      <c r="J260" s="125">
        <f>SUBTOTAL(9,G260:I260)</f>
        <v>0</v>
      </c>
      <c r="K260" s="126">
        <f>IFERROR(J260/$J$18*100,"0.00")</f>
        <v>0</v>
      </c>
    </row>
    <row r="261" spans="1:11" ht="12.75" x14ac:dyDescent="0.2">
      <c r="A261" s="54">
        <v>2</v>
      </c>
      <c r="B261" s="55">
        <v>3</v>
      </c>
      <c r="C261" s="55">
        <v>5</v>
      </c>
      <c r="D261" s="55">
        <v>2</v>
      </c>
      <c r="E261" s="55"/>
      <c r="F261" s="67" t="s">
        <v>207</v>
      </c>
      <c r="G261" s="73">
        <f>+G262</f>
        <v>0</v>
      </c>
      <c r="H261" s="73">
        <f>+H262</f>
        <v>0</v>
      </c>
      <c r="I261" s="73">
        <f>+I262</f>
        <v>0</v>
      </c>
      <c r="J261" s="73">
        <f>+J262</f>
        <v>0</v>
      </c>
      <c r="K261" s="74">
        <f>+K262</f>
        <v>0</v>
      </c>
    </row>
    <row r="262" spans="1:11" ht="12.75" x14ac:dyDescent="0.2">
      <c r="A262" s="68">
        <v>2</v>
      </c>
      <c r="B262" s="60">
        <v>3</v>
      </c>
      <c r="C262" s="60">
        <v>5</v>
      </c>
      <c r="D262" s="60">
        <v>2</v>
      </c>
      <c r="E262" s="60" t="s">
        <v>317</v>
      </c>
      <c r="F262" s="61" t="s">
        <v>207</v>
      </c>
      <c r="G262" s="70"/>
      <c r="H262" s="70"/>
      <c r="I262" s="70"/>
      <c r="J262" s="125">
        <f>SUBTOTAL(9,G262:I262)</f>
        <v>0</v>
      </c>
      <c r="K262" s="126">
        <f>IFERROR(J262/$J$18*100,"0.00")</f>
        <v>0</v>
      </c>
    </row>
    <row r="263" spans="1:11" ht="12.75" x14ac:dyDescent="0.2">
      <c r="A263" s="54">
        <v>2</v>
      </c>
      <c r="B263" s="55">
        <v>3</v>
      </c>
      <c r="C263" s="55">
        <v>5</v>
      </c>
      <c r="D263" s="55">
        <v>3</v>
      </c>
      <c r="E263" s="55"/>
      <c r="F263" s="67" t="s">
        <v>208</v>
      </c>
      <c r="G263" s="73">
        <f>+G264</f>
        <v>0</v>
      </c>
      <c r="H263" s="73">
        <f>+H264</f>
        <v>0</v>
      </c>
      <c r="I263" s="73">
        <f>+I264</f>
        <v>434000</v>
      </c>
      <c r="J263" s="73">
        <f>+J264</f>
        <v>434000</v>
      </c>
      <c r="K263" s="74">
        <f>+K264</f>
        <v>2.0173631295334241E-2</v>
      </c>
    </row>
    <row r="264" spans="1:11" ht="12.75" x14ac:dyDescent="0.2">
      <c r="A264" s="68">
        <v>2</v>
      </c>
      <c r="B264" s="60">
        <v>3</v>
      </c>
      <c r="C264" s="60">
        <v>5</v>
      </c>
      <c r="D264" s="60">
        <v>3</v>
      </c>
      <c r="E264" s="60" t="s">
        <v>317</v>
      </c>
      <c r="F264" s="61" t="s">
        <v>208</v>
      </c>
      <c r="G264" s="62"/>
      <c r="H264" s="62"/>
      <c r="I264" s="62">
        <v>434000</v>
      </c>
      <c r="J264" s="125">
        <f>SUBTOTAL(9,G264:I264)</f>
        <v>434000</v>
      </c>
      <c r="K264" s="126">
        <f>IFERROR(J264/$J$18*100,"0.00")</f>
        <v>2.0173631295334241E-2</v>
      </c>
    </row>
    <row r="265" spans="1:11" ht="12.75" x14ac:dyDescent="0.2">
      <c r="A265" s="54">
        <v>2</v>
      </c>
      <c r="B265" s="55">
        <v>3</v>
      </c>
      <c r="C265" s="55">
        <v>5</v>
      </c>
      <c r="D265" s="55">
        <v>4</v>
      </c>
      <c r="E265" s="55"/>
      <c r="F265" s="67" t="s">
        <v>209</v>
      </c>
      <c r="G265" s="73">
        <f>+G266</f>
        <v>0</v>
      </c>
      <c r="H265" s="73">
        <f>+H266</f>
        <v>0</v>
      </c>
      <c r="I265" s="73">
        <f>+I266</f>
        <v>0</v>
      </c>
      <c r="J265" s="73">
        <f>+J266</f>
        <v>0</v>
      </c>
      <c r="K265" s="74">
        <f>+K266</f>
        <v>0</v>
      </c>
    </row>
    <row r="266" spans="1:11" ht="12.75" x14ac:dyDescent="0.2">
      <c r="A266" s="68">
        <v>2</v>
      </c>
      <c r="B266" s="60">
        <v>3</v>
      </c>
      <c r="C266" s="60">
        <v>5</v>
      </c>
      <c r="D266" s="60">
        <v>4</v>
      </c>
      <c r="E266" s="60" t="s">
        <v>317</v>
      </c>
      <c r="F266" s="61" t="s">
        <v>209</v>
      </c>
      <c r="G266" s="70"/>
      <c r="H266" s="70"/>
      <c r="I266" s="70"/>
      <c r="J266" s="125">
        <f>SUBTOTAL(9,G266:I266)</f>
        <v>0</v>
      </c>
      <c r="K266" s="126">
        <f>IFERROR(J266/$J$18*100,"0.00")</f>
        <v>0</v>
      </c>
    </row>
    <row r="267" spans="1:11" ht="12.75" x14ac:dyDescent="0.2">
      <c r="A267" s="54">
        <v>2</v>
      </c>
      <c r="B267" s="55">
        <v>3</v>
      </c>
      <c r="C267" s="55">
        <v>5</v>
      </c>
      <c r="D267" s="55">
        <v>5</v>
      </c>
      <c r="E267" s="55"/>
      <c r="F267" s="67" t="s">
        <v>364</v>
      </c>
      <c r="G267" s="73">
        <f>+G268</f>
        <v>0</v>
      </c>
      <c r="H267" s="73">
        <f>+H268</f>
        <v>0</v>
      </c>
      <c r="I267" s="73">
        <f>+I268</f>
        <v>2073617.71</v>
      </c>
      <c r="J267" s="73">
        <f>+J268</f>
        <v>2073617.71</v>
      </c>
      <c r="K267" s="74">
        <f>+K268</f>
        <v>9.6388016426302583E-2</v>
      </c>
    </row>
    <row r="268" spans="1:11" ht="12.75" x14ac:dyDescent="0.2">
      <c r="A268" s="68">
        <v>2</v>
      </c>
      <c r="B268" s="60">
        <v>3</v>
      </c>
      <c r="C268" s="60">
        <v>5</v>
      </c>
      <c r="D268" s="60">
        <v>5</v>
      </c>
      <c r="E268" s="60" t="s">
        <v>317</v>
      </c>
      <c r="F268" s="61" t="s">
        <v>210</v>
      </c>
      <c r="G268" s="62"/>
      <c r="H268" s="62"/>
      <c r="I268" s="62">
        <v>2073617.71</v>
      </c>
      <c r="J268" s="125">
        <f>SUBTOTAL(9,G268:I268)</f>
        <v>2073617.71</v>
      </c>
      <c r="K268" s="126">
        <f>IFERROR(J268/$J$18*100,"0.00")</f>
        <v>9.6388016426302583E-2</v>
      </c>
    </row>
    <row r="269" spans="1:11" ht="12.75" x14ac:dyDescent="0.2">
      <c r="A269" s="49">
        <v>2</v>
      </c>
      <c r="B269" s="50">
        <v>3</v>
      </c>
      <c r="C269" s="50">
        <v>6</v>
      </c>
      <c r="D269" s="50"/>
      <c r="E269" s="50"/>
      <c r="F269" s="51" t="s">
        <v>211</v>
      </c>
      <c r="G269" s="52">
        <f>+G270+G276+G280+G287+G295</f>
        <v>0</v>
      </c>
      <c r="H269" s="52">
        <f>+H270+H276+H280+H287+H295</f>
        <v>0</v>
      </c>
      <c r="I269" s="52">
        <f>+I270+I276+I280+I287+I295</f>
        <v>2276140.3200000003</v>
      </c>
      <c r="J269" s="52">
        <f>+J270+J276+J280+J287+J295</f>
        <v>2276140.3200000003</v>
      </c>
      <c r="K269" s="52">
        <f>+K270+K276+K280+K287+K295</f>
        <v>0.10580187924452555</v>
      </c>
    </row>
    <row r="270" spans="1:11" ht="12.75" x14ac:dyDescent="0.2">
      <c r="A270" s="54">
        <v>2</v>
      </c>
      <c r="B270" s="55">
        <v>3</v>
      </c>
      <c r="C270" s="55">
        <v>6</v>
      </c>
      <c r="D270" s="55">
        <v>1</v>
      </c>
      <c r="E270" s="55"/>
      <c r="F270" s="67" t="s">
        <v>212</v>
      </c>
      <c r="G270" s="73">
        <f>+G271+G272+G273+G274</f>
        <v>0</v>
      </c>
      <c r="H270" s="73">
        <f>+H271+H272+H273+H274</f>
        <v>0</v>
      </c>
      <c r="I270" s="73">
        <f>+I271+I272+I273+I274</f>
        <v>129220.25</v>
      </c>
      <c r="J270" s="73">
        <f>+J271+J272+J273+J274</f>
        <v>129220.25</v>
      </c>
      <c r="K270" s="74">
        <f>+K271+K272+K273+K274</f>
        <v>6.0065476483661621E-3</v>
      </c>
    </row>
    <row r="271" spans="1:11" ht="12.75" x14ac:dyDescent="0.2">
      <c r="A271" s="68">
        <v>2</v>
      </c>
      <c r="B271" s="60">
        <v>3</v>
      </c>
      <c r="C271" s="60">
        <v>6</v>
      </c>
      <c r="D271" s="60">
        <v>1</v>
      </c>
      <c r="E271" s="60" t="s">
        <v>317</v>
      </c>
      <c r="F271" s="61" t="s">
        <v>213</v>
      </c>
      <c r="G271" s="62"/>
      <c r="H271" s="62"/>
      <c r="I271" s="62">
        <v>129220.25</v>
      </c>
      <c r="J271" s="125">
        <f>SUBTOTAL(9,G271:I271)</f>
        <v>129220.25</v>
      </c>
      <c r="K271" s="126">
        <f>IFERROR(J271/$J$18*100,"0.00")</f>
        <v>6.0065476483661621E-3</v>
      </c>
    </row>
    <row r="272" spans="1:11" ht="12.75" x14ac:dyDescent="0.2">
      <c r="A272" s="68">
        <v>2</v>
      </c>
      <c r="B272" s="60">
        <v>3</v>
      </c>
      <c r="C272" s="60">
        <v>6</v>
      </c>
      <c r="D272" s="60">
        <v>1</v>
      </c>
      <c r="E272" s="60" t="s">
        <v>318</v>
      </c>
      <c r="F272" s="61" t="s">
        <v>214</v>
      </c>
      <c r="G272" s="62"/>
      <c r="H272" s="62"/>
      <c r="I272" s="62"/>
      <c r="J272" s="125">
        <f>SUBTOTAL(9,G272:I272)</f>
        <v>0</v>
      </c>
      <c r="K272" s="126">
        <f>IFERROR(J272/$J$18*100,"0.00")</f>
        <v>0</v>
      </c>
    </row>
    <row r="273" spans="1:11" ht="12.75" x14ac:dyDescent="0.2">
      <c r="A273" s="68">
        <v>2</v>
      </c>
      <c r="B273" s="60">
        <v>3</v>
      </c>
      <c r="C273" s="60">
        <v>6</v>
      </c>
      <c r="D273" s="60">
        <v>1</v>
      </c>
      <c r="E273" s="60" t="s">
        <v>319</v>
      </c>
      <c r="F273" s="61" t="s">
        <v>215</v>
      </c>
      <c r="G273" s="62"/>
      <c r="H273" s="62"/>
      <c r="I273" s="62"/>
      <c r="J273" s="125">
        <f>SUBTOTAL(9,G273:I273)</f>
        <v>0</v>
      </c>
      <c r="K273" s="126">
        <f>IFERROR(J273/$J$18*100,"0.00")</f>
        <v>0</v>
      </c>
    </row>
    <row r="274" spans="1:11" ht="12.75" x14ac:dyDescent="0.2">
      <c r="A274" s="68">
        <v>2</v>
      </c>
      <c r="B274" s="60">
        <v>3</v>
      </c>
      <c r="C274" s="60">
        <v>6</v>
      </c>
      <c r="D274" s="60">
        <v>1</v>
      </c>
      <c r="E274" s="60" t="s">
        <v>320</v>
      </c>
      <c r="F274" s="61" t="s">
        <v>216</v>
      </c>
      <c r="G274" s="62"/>
      <c r="H274" s="62"/>
      <c r="I274" s="62"/>
      <c r="J274" s="125">
        <f>SUBTOTAL(9,G274:I274)</f>
        <v>0</v>
      </c>
      <c r="K274" s="126">
        <f>IFERROR(J274/$J$18*100,"0.00")</f>
        <v>0</v>
      </c>
    </row>
    <row r="275" spans="1:11" ht="12.75" x14ac:dyDescent="0.2">
      <c r="A275" s="68">
        <v>2</v>
      </c>
      <c r="B275" s="60">
        <v>3</v>
      </c>
      <c r="C275" s="60">
        <v>6</v>
      </c>
      <c r="D275" s="60">
        <v>1</v>
      </c>
      <c r="E275" s="60" t="s">
        <v>321</v>
      </c>
      <c r="F275" s="61" t="s">
        <v>217</v>
      </c>
      <c r="G275" s="70"/>
      <c r="H275" s="70"/>
      <c r="I275" s="70"/>
      <c r="J275" s="125">
        <f>SUBTOTAL(9,G275:I275)</f>
        <v>0</v>
      </c>
      <c r="K275" s="126">
        <f>IFERROR(J275/$J$18*100,"0.00")</f>
        <v>0</v>
      </c>
    </row>
    <row r="276" spans="1:11" ht="12.75" x14ac:dyDescent="0.2">
      <c r="A276" s="54">
        <v>2</v>
      </c>
      <c r="B276" s="55">
        <v>3</v>
      </c>
      <c r="C276" s="55">
        <v>6</v>
      </c>
      <c r="D276" s="55">
        <v>2</v>
      </c>
      <c r="E276" s="55"/>
      <c r="F276" s="67" t="s">
        <v>218</v>
      </c>
      <c r="G276" s="73">
        <f>+G277+G278+G279</f>
        <v>0</v>
      </c>
      <c r="H276" s="73">
        <f>+H277+H278+H279</f>
        <v>0</v>
      </c>
      <c r="I276" s="73">
        <f>+I277+I278+I279</f>
        <v>271119</v>
      </c>
      <c r="J276" s="73">
        <f>+J277+J278+J279</f>
        <v>271119</v>
      </c>
      <c r="K276" s="74">
        <f>+K277+K278+K279</f>
        <v>1.2602430283778165E-2</v>
      </c>
    </row>
    <row r="277" spans="1:11" ht="12.75" x14ac:dyDescent="0.2">
      <c r="A277" s="68">
        <v>2</v>
      </c>
      <c r="B277" s="60">
        <v>3</v>
      </c>
      <c r="C277" s="60">
        <v>6</v>
      </c>
      <c r="D277" s="60">
        <v>2</v>
      </c>
      <c r="E277" s="60" t="s">
        <v>317</v>
      </c>
      <c r="F277" s="61" t="s">
        <v>219</v>
      </c>
      <c r="G277" s="62"/>
      <c r="H277" s="62"/>
      <c r="I277" s="62">
        <v>68789</v>
      </c>
      <c r="J277" s="125">
        <f>SUBTOTAL(9,G277:I277)</f>
        <v>68789</v>
      </c>
      <c r="K277" s="126">
        <f>IFERROR(J277/$J$18*100,"0.00")</f>
        <v>3.197520560310477E-3</v>
      </c>
    </row>
    <row r="278" spans="1:11" ht="12.75" x14ac:dyDescent="0.2">
      <c r="A278" s="68">
        <v>2</v>
      </c>
      <c r="B278" s="60">
        <v>3</v>
      </c>
      <c r="C278" s="60">
        <v>6</v>
      </c>
      <c r="D278" s="60">
        <v>2</v>
      </c>
      <c r="E278" s="60" t="s">
        <v>318</v>
      </c>
      <c r="F278" s="61" t="s">
        <v>220</v>
      </c>
      <c r="G278" s="62"/>
      <c r="H278" s="62"/>
      <c r="I278" s="62">
        <v>98185</v>
      </c>
      <c r="J278" s="125">
        <f>SUBTOTAL(9,G278:I278)</f>
        <v>98185</v>
      </c>
      <c r="K278" s="126">
        <f>IFERROR(J278/$J$18*100,"0.00")</f>
        <v>4.5639354579087386E-3</v>
      </c>
    </row>
    <row r="279" spans="1:11" ht="12.75" x14ac:dyDescent="0.2">
      <c r="A279" s="68">
        <v>2</v>
      </c>
      <c r="B279" s="60">
        <v>3</v>
      </c>
      <c r="C279" s="60">
        <v>6</v>
      </c>
      <c r="D279" s="60">
        <v>2</v>
      </c>
      <c r="E279" s="60" t="s">
        <v>319</v>
      </c>
      <c r="F279" s="61" t="s">
        <v>221</v>
      </c>
      <c r="G279" s="70"/>
      <c r="H279" s="70"/>
      <c r="I279" s="70">
        <v>104145</v>
      </c>
      <c r="J279" s="125">
        <f>SUBTOTAL(9,G279:I279)</f>
        <v>104145</v>
      </c>
      <c r="K279" s="126">
        <f>IFERROR(J279/$J$18*100,"0.00")</f>
        <v>4.8409742655589503E-3</v>
      </c>
    </row>
    <row r="280" spans="1:11" ht="12.75" x14ac:dyDescent="0.2">
      <c r="A280" s="54">
        <v>2</v>
      </c>
      <c r="B280" s="55">
        <v>3</v>
      </c>
      <c r="C280" s="55">
        <v>6</v>
      </c>
      <c r="D280" s="55">
        <v>3</v>
      </c>
      <c r="E280" s="55"/>
      <c r="F280" s="67" t="s">
        <v>222</v>
      </c>
      <c r="G280" s="73">
        <f>+G281+G282+G283+G284+G285+G286</f>
        <v>0</v>
      </c>
      <c r="H280" s="73">
        <f>+H281+H282+H283+H284+H285+H286</f>
        <v>0</v>
      </c>
      <c r="I280" s="73">
        <f>+I281+I282+I283+I284+I285+I286</f>
        <v>1875801.07</v>
      </c>
      <c r="J280" s="73">
        <f>+J281+J282+J283+J284+J285+J286</f>
        <v>1875801.07</v>
      </c>
      <c r="K280" s="74">
        <f>+K281+K282+K283+K284+K285+K286</f>
        <v>8.7192901312381221E-2</v>
      </c>
    </row>
    <row r="281" spans="1:11" ht="12.75" x14ac:dyDescent="0.2">
      <c r="A281" s="68">
        <v>2</v>
      </c>
      <c r="B281" s="60">
        <v>3</v>
      </c>
      <c r="C281" s="60">
        <v>6</v>
      </c>
      <c r="D281" s="60">
        <v>3</v>
      </c>
      <c r="E281" s="60" t="s">
        <v>317</v>
      </c>
      <c r="F281" s="61" t="s">
        <v>223</v>
      </c>
      <c r="G281" s="62"/>
      <c r="H281" s="62"/>
      <c r="I281" s="62">
        <v>1670905.77</v>
      </c>
      <c r="J281" s="125">
        <f t="shared" ref="J281:J286" si="12">SUBTOTAL(9,G281:I281)</f>
        <v>1670905.77</v>
      </c>
      <c r="K281" s="126">
        <f t="shared" ref="K281:K286" si="13">IFERROR(J281/$J$18*100,"0.00")</f>
        <v>7.7668748694070408E-2</v>
      </c>
    </row>
    <row r="282" spans="1:11" ht="12.75" x14ac:dyDescent="0.2">
      <c r="A282" s="68">
        <v>2</v>
      </c>
      <c r="B282" s="60">
        <v>3</v>
      </c>
      <c r="C282" s="60">
        <v>6</v>
      </c>
      <c r="D282" s="60">
        <v>3</v>
      </c>
      <c r="E282" s="60" t="s">
        <v>318</v>
      </c>
      <c r="F282" s="61" t="s">
        <v>224</v>
      </c>
      <c r="G282" s="62"/>
      <c r="H282" s="62"/>
      <c r="I282" s="62">
        <v>71100</v>
      </c>
      <c r="J282" s="125">
        <f t="shared" si="12"/>
        <v>71100</v>
      </c>
      <c r="K282" s="126">
        <f t="shared" si="13"/>
        <v>3.3049428228070611E-3</v>
      </c>
    </row>
    <row r="283" spans="1:11" ht="12.75" x14ac:dyDescent="0.2">
      <c r="A283" s="68">
        <v>2</v>
      </c>
      <c r="B283" s="60">
        <v>3</v>
      </c>
      <c r="C283" s="60">
        <v>6</v>
      </c>
      <c r="D283" s="60">
        <v>3</v>
      </c>
      <c r="E283" s="60" t="s">
        <v>319</v>
      </c>
      <c r="F283" s="61" t="s">
        <v>225</v>
      </c>
      <c r="G283" s="62"/>
      <c r="H283" s="62"/>
      <c r="I283" s="62">
        <v>10000</v>
      </c>
      <c r="J283" s="125">
        <f t="shared" si="12"/>
        <v>10000</v>
      </c>
      <c r="K283" s="126">
        <f t="shared" si="13"/>
        <v>4.6483021417820832E-4</v>
      </c>
    </row>
    <row r="284" spans="1:11" ht="12.75" x14ac:dyDescent="0.2">
      <c r="A284" s="68">
        <v>2</v>
      </c>
      <c r="B284" s="60">
        <v>3</v>
      </c>
      <c r="C284" s="60">
        <v>6</v>
      </c>
      <c r="D284" s="60">
        <v>3</v>
      </c>
      <c r="E284" s="60" t="s">
        <v>320</v>
      </c>
      <c r="F284" s="76" t="s">
        <v>226</v>
      </c>
      <c r="G284" s="62"/>
      <c r="H284" s="62"/>
      <c r="I284" s="62"/>
      <c r="J284" s="125">
        <f t="shared" si="12"/>
        <v>0</v>
      </c>
      <c r="K284" s="126">
        <f t="shared" si="13"/>
        <v>0</v>
      </c>
    </row>
    <row r="285" spans="1:11" ht="12.75" x14ac:dyDescent="0.2">
      <c r="A285" s="68">
        <v>2</v>
      </c>
      <c r="B285" s="60">
        <v>3</v>
      </c>
      <c r="C285" s="60">
        <v>6</v>
      </c>
      <c r="D285" s="60">
        <v>3</v>
      </c>
      <c r="E285" s="60" t="s">
        <v>321</v>
      </c>
      <c r="F285" s="61" t="s">
        <v>227</v>
      </c>
      <c r="G285" s="62"/>
      <c r="H285" s="62"/>
      <c r="I285" s="62">
        <v>72500.3</v>
      </c>
      <c r="J285" s="125">
        <f t="shared" si="12"/>
        <v>72500.3</v>
      </c>
      <c r="K285" s="126">
        <f t="shared" si="13"/>
        <v>3.3700329976984354E-3</v>
      </c>
    </row>
    <row r="286" spans="1:11" ht="12.75" x14ac:dyDescent="0.2">
      <c r="A286" s="68">
        <v>2</v>
      </c>
      <c r="B286" s="60">
        <v>3</v>
      </c>
      <c r="C286" s="60">
        <v>6</v>
      </c>
      <c r="D286" s="60">
        <v>3</v>
      </c>
      <c r="E286" s="60" t="s">
        <v>333</v>
      </c>
      <c r="F286" s="61" t="s">
        <v>228</v>
      </c>
      <c r="G286" s="70"/>
      <c r="H286" s="70"/>
      <c r="I286" s="70">
        <v>51295</v>
      </c>
      <c r="J286" s="125">
        <f t="shared" si="12"/>
        <v>51295</v>
      </c>
      <c r="K286" s="126">
        <f t="shared" si="13"/>
        <v>2.3843465836271196E-3</v>
      </c>
    </row>
    <row r="287" spans="1:11" ht="12.75" x14ac:dyDescent="0.2">
      <c r="A287" s="54">
        <v>2</v>
      </c>
      <c r="B287" s="55">
        <v>3</v>
      </c>
      <c r="C287" s="55">
        <v>6</v>
      </c>
      <c r="D287" s="55">
        <v>4</v>
      </c>
      <c r="E287" s="55"/>
      <c r="F287" s="67" t="s">
        <v>20</v>
      </c>
      <c r="G287" s="73">
        <f>+G288+G289+G290+G291+G292+G293+G294</f>
        <v>0</v>
      </c>
      <c r="H287" s="73">
        <f>+H288+H289+H290+H291+H292+H293+H294</f>
        <v>0</v>
      </c>
      <c r="I287" s="73">
        <f>+I288+I289+I290+I291+I292+I293+I294</f>
        <v>0</v>
      </c>
      <c r="J287" s="73">
        <f>+J288+J289+J290+J291+J292+J293+J294</f>
        <v>0</v>
      </c>
      <c r="K287" s="74">
        <f>+K288+K289+K290+K291+K292+K293+K294</f>
        <v>0</v>
      </c>
    </row>
    <row r="288" spans="1:11" ht="12.75" x14ac:dyDescent="0.2">
      <c r="A288" s="68">
        <v>2</v>
      </c>
      <c r="B288" s="60">
        <v>3</v>
      </c>
      <c r="C288" s="60">
        <v>6</v>
      </c>
      <c r="D288" s="60">
        <v>4</v>
      </c>
      <c r="E288" s="60" t="s">
        <v>317</v>
      </c>
      <c r="F288" s="61" t="s">
        <v>229</v>
      </c>
      <c r="G288" s="62"/>
      <c r="H288" s="62"/>
      <c r="I288" s="62"/>
      <c r="J288" s="125">
        <f t="shared" ref="J288:J294" si="14">SUBTOTAL(9,G288:I288)</f>
        <v>0</v>
      </c>
      <c r="K288" s="126">
        <f t="shared" ref="K288:K294" si="15">IFERROR(J288/$J$18*100,"0.00")</f>
        <v>0</v>
      </c>
    </row>
    <row r="289" spans="1:11" ht="12.75" x14ac:dyDescent="0.2">
      <c r="A289" s="68">
        <v>2</v>
      </c>
      <c r="B289" s="60">
        <v>3</v>
      </c>
      <c r="C289" s="60">
        <v>6</v>
      </c>
      <c r="D289" s="60">
        <v>4</v>
      </c>
      <c r="E289" s="60" t="s">
        <v>318</v>
      </c>
      <c r="F289" s="61" t="s">
        <v>230</v>
      </c>
      <c r="G289" s="62"/>
      <c r="H289" s="62"/>
      <c r="I289" s="62"/>
      <c r="J289" s="125">
        <f t="shared" si="14"/>
        <v>0</v>
      </c>
      <c r="K289" s="126">
        <f t="shared" si="15"/>
        <v>0</v>
      </c>
    </row>
    <row r="290" spans="1:11" ht="12.75" x14ac:dyDescent="0.2">
      <c r="A290" s="68">
        <v>2</v>
      </c>
      <c r="B290" s="60">
        <v>3</v>
      </c>
      <c r="C290" s="60">
        <v>6</v>
      </c>
      <c r="D290" s="60">
        <v>4</v>
      </c>
      <c r="E290" s="60" t="s">
        <v>319</v>
      </c>
      <c r="F290" s="61" t="s">
        <v>231</v>
      </c>
      <c r="G290" s="62"/>
      <c r="H290" s="62"/>
      <c r="I290" s="62"/>
      <c r="J290" s="125">
        <f t="shared" si="14"/>
        <v>0</v>
      </c>
      <c r="K290" s="126">
        <f t="shared" si="15"/>
        <v>0</v>
      </c>
    </row>
    <row r="291" spans="1:11" ht="12.75" x14ac:dyDescent="0.2">
      <c r="A291" s="68">
        <v>2</v>
      </c>
      <c r="B291" s="60">
        <v>3</v>
      </c>
      <c r="C291" s="60">
        <v>6</v>
      </c>
      <c r="D291" s="60">
        <v>4</v>
      </c>
      <c r="E291" s="60" t="s">
        <v>320</v>
      </c>
      <c r="F291" s="61" t="s">
        <v>232</v>
      </c>
      <c r="G291" s="62"/>
      <c r="H291" s="62"/>
      <c r="I291" s="62"/>
      <c r="J291" s="125">
        <f t="shared" si="14"/>
        <v>0</v>
      </c>
      <c r="K291" s="126">
        <f t="shared" si="15"/>
        <v>0</v>
      </c>
    </row>
    <row r="292" spans="1:11" ht="12.75" x14ac:dyDescent="0.2">
      <c r="A292" s="68">
        <v>2</v>
      </c>
      <c r="B292" s="60">
        <v>3</v>
      </c>
      <c r="C292" s="60">
        <v>6</v>
      </c>
      <c r="D292" s="60">
        <v>4</v>
      </c>
      <c r="E292" s="60" t="s">
        <v>321</v>
      </c>
      <c r="F292" s="61" t="s">
        <v>233</v>
      </c>
      <c r="G292" s="62"/>
      <c r="H292" s="62"/>
      <c r="I292" s="62"/>
      <c r="J292" s="125">
        <f t="shared" si="14"/>
        <v>0</v>
      </c>
      <c r="K292" s="126">
        <f t="shared" si="15"/>
        <v>0</v>
      </c>
    </row>
    <row r="293" spans="1:11" ht="12.75" x14ac:dyDescent="0.2">
      <c r="A293" s="68">
        <v>2</v>
      </c>
      <c r="B293" s="60">
        <v>3</v>
      </c>
      <c r="C293" s="60">
        <v>6</v>
      </c>
      <c r="D293" s="60">
        <v>4</v>
      </c>
      <c r="E293" s="60" t="s">
        <v>333</v>
      </c>
      <c r="F293" s="61" t="s">
        <v>234</v>
      </c>
      <c r="G293" s="62"/>
      <c r="H293" s="62"/>
      <c r="I293" s="62"/>
      <c r="J293" s="125">
        <f t="shared" si="14"/>
        <v>0</v>
      </c>
      <c r="K293" s="126">
        <f t="shared" si="15"/>
        <v>0</v>
      </c>
    </row>
    <row r="294" spans="1:11" ht="12.75" x14ac:dyDescent="0.2">
      <c r="A294" s="68">
        <v>2</v>
      </c>
      <c r="B294" s="60">
        <v>3</v>
      </c>
      <c r="C294" s="60">
        <v>6</v>
      </c>
      <c r="D294" s="60">
        <v>4</v>
      </c>
      <c r="E294" s="60" t="s">
        <v>335</v>
      </c>
      <c r="F294" s="61" t="s">
        <v>235</v>
      </c>
      <c r="G294" s="70"/>
      <c r="H294" s="70"/>
      <c r="I294" s="70"/>
      <c r="J294" s="125">
        <f t="shared" si="14"/>
        <v>0</v>
      </c>
      <c r="K294" s="126">
        <f t="shared" si="15"/>
        <v>0</v>
      </c>
    </row>
    <row r="295" spans="1:11" ht="12.75" x14ac:dyDescent="0.2">
      <c r="A295" s="54">
        <v>2</v>
      </c>
      <c r="B295" s="55">
        <v>3</v>
      </c>
      <c r="C295" s="55">
        <v>6</v>
      </c>
      <c r="D295" s="55">
        <v>9</v>
      </c>
      <c r="E295" s="55"/>
      <c r="F295" s="67" t="s">
        <v>236</v>
      </c>
      <c r="G295" s="73">
        <f>+G296</f>
        <v>0</v>
      </c>
      <c r="H295" s="73">
        <f>+H296</f>
        <v>0</v>
      </c>
      <c r="I295" s="73">
        <f>+I296</f>
        <v>0</v>
      </c>
      <c r="J295" s="73">
        <f>+J296</f>
        <v>0</v>
      </c>
      <c r="K295" s="74">
        <f>+K296</f>
        <v>0</v>
      </c>
    </row>
    <row r="296" spans="1:11" ht="12.75" x14ac:dyDescent="0.2">
      <c r="A296" s="68">
        <v>2</v>
      </c>
      <c r="B296" s="60">
        <v>3</v>
      </c>
      <c r="C296" s="60">
        <v>6</v>
      </c>
      <c r="D296" s="60">
        <v>9</v>
      </c>
      <c r="E296" s="60" t="s">
        <v>317</v>
      </c>
      <c r="F296" s="61" t="s">
        <v>236</v>
      </c>
      <c r="G296" s="70"/>
      <c r="H296" s="70"/>
      <c r="I296" s="70"/>
      <c r="J296" s="125">
        <f>SUBTOTAL(9,G296:I296)</f>
        <v>0</v>
      </c>
      <c r="K296" s="126">
        <f>IFERROR(J296/$J$18*100,"0.00")</f>
        <v>0</v>
      </c>
    </row>
    <row r="297" spans="1:11" ht="12.75" x14ac:dyDescent="0.2">
      <c r="A297" s="49">
        <v>2</v>
      </c>
      <c r="B297" s="50">
        <v>3</v>
      </c>
      <c r="C297" s="50">
        <v>7</v>
      </c>
      <c r="D297" s="50"/>
      <c r="E297" s="50"/>
      <c r="F297" s="51" t="s">
        <v>365</v>
      </c>
      <c r="G297" s="52">
        <f>+G298+G306</f>
        <v>550125</v>
      </c>
      <c r="H297" s="52">
        <f>+H298+H306</f>
        <v>1800000</v>
      </c>
      <c r="I297" s="52">
        <f>+I298+I306</f>
        <v>25103262.620000001</v>
      </c>
      <c r="J297" s="52">
        <f>+J298+J306</f>
        <v>27453387.620000005</v>
      </c>
      <c r="K297" s="53">
        <f>+K298+K306</f>
        <v>1.2761164047321973</v>
      </c>
    </row>
    <row r="298" spans="1:11" ht="12.75" x14ac:dyDescent="0.2">
      <c r="A298" s="54">
        <v>2</v>
      </c>
      <c r="B298" s="55">
        <v>3</v>
      </c>
      <c r="C298" s="55">
        <v>7</v>
      </c>
      <c r="D298" s="55">
        <v>1</v>
      </c>
      <c r="E298" s="55"/>
      <c r="F298" s="67" t="s">
        <v>237</v>
      </c>
      <c r="G298" s="73">
        <f>+G299+G300+G301+G302+G303+G304+G305</f>
        <v>550125</v>
      </c>
      <c r="H298" s="73">
        <f>+H299+H300+H301+H302+H303+H304+H305</f>
        <v>1800000</v>
      </c>
      <c r="I298" s="73">
        <f>+I299+I300+I301+I302+I303+I304+I305</f>
        <v>15444996.220000001</v>
      </c>
      <c r="J298" s="73">
        <f>+J299+J300+J301+J302+J303+J304+J305</f>
        <v>17795121.220000003</v>
      </c>
      <c r="K298" s="74">
        <f>+K299+K300+K301+K302+K303+K304+K305</f>
        <v>0.82717100080197803</v>
      </c>
    </row>
    <row r="299" spans="1:11" ht="12.75" x14ac:dyDescent="0.2">
      <c r="A299" s="68">
        <v>2</v>
      </c>
      <c r="B299" s="60">
        <v>3</v>
      </c>
      <c r="C299" s="60">
        <v>7</v>
      </c>
      <c r="D299" s="60">
        <v>1</v>
      </c>
      <c r="E299" s="60" t="s">
        <v>317</v>
      </c>
      <c r="F299" s="61" t="s">
        <v>238</v>
      </c>
      <c r="G299" s="62">
        <v>15960</v>
      </c>
      <c r="H299" s="62"/>
      <c r="I299" s="62">
        <v>2822846.63</v>
      </c>
      <c r="J299" s="125">
        <f t="shared" ref="J299:J305" si="16">SUBTOTAL(9,G299:I299)</f>
        <v>2838806.63</v>
      </c>
      <c r="K299" s="126">
        <f t="shared" ref="K299:K305" si="17">IFERROR(J299/$J$18*100,"0.00")</f>
        <v>0.13195630938334177</v>
      </c>
    </row>
    <row r="300" spans="1:11" ht="12.75" x14ac:dyDescent="0.2">
      <c r="A300" s="68">
        <v>2</v>
      </c>
      <c r="B300" s="60">
        <v>3</v>
      </c>
      <c r="C300" s="60">
        <v>7</v>
      </c>
      <c r="D300" s="60">
        <v>1</v>
      </c>
      <c r="E300" s="60" t="s">
        <v>318</v>
      </c>
      <c r="F300" s="61" t="s">
        <v>239</v>
      </c>
      <c r="G300" s="62">
        <v>534165</v>
      </c>
      <c r="H300" s="62"/>
      <c r="I300" s="62">
        <v>9688681.9000000004</v>
      </c>
      <c r="J300" s="125">
        <f t="shared" si="16"/>
        <v>10222846.9</v>
      </c>
      <c r="K300" s="126">
        <f t="shared" si="17"/>
        <v>0.47518881140380337</v>
      </c>
    </row>
    <row r="301" spans="1:11" ht="12.75" x14ac:dyDescent="0.2">
      <c r="A301" s="68">
        <v>2</v>
      </c>
      <c r="B301" s="60">
        <v>3</v>
      </c>
      <c r="C301" s="60">
        <v>7</v>
      </c>
      <c r="D301" s="60">
        <v>1</v>
      </c>
      <c r="E301" s="60" t="s">
        <v>319</v>
      </c>
      <c r="F301" s="61" t="s">
        <v>240</v>
      </c>
      <c r="G301" s="62"/>
      <c r="H301" s="62"/>
      <c r="I301" s="62"/>
      <c r="J301" s="125">
        <f t="shared" si="16"/>
        <v>0</v>
      </c>
      <c r="K301" s="126">
        <f t="shared" si="17"/>
        <v>0</v>
      </c>
    </row>
    <row r="302" spans="1:11" ht="12.75" x14ac:dyDescent="0.2">
      <c r="A302" s="68">
        <v>2</v>
      </c>
      <c r="B302" s="60">
        <v>3</v>
      </c>
      <c r="C302" s="60">
        <v>7</v>
      </c>
      <c r="D302" s="60">
        <v>1</v>
      </c>
      <c r="E302" s="60" t="s">
        <v>320</v>
      </c>
      <c r="F302" s="61" t="s">
        <v>241</v>
      </c>
      <c r="G302" s="62"/>
      <c r="H302" s="62">
        <v>1800000</v>
      </c>
      <c r="I302" s="62">
        <v>2574225.77</v>
      </c>
      <c r="J302" s="125">
        <f t="shared" si="16"/>
        <v>4374225.7699999996</v>
      </c>
      <c r="K302" s="126">
        <f t="shared" si="17"/>
        <v>0.20332723015329379</v>
      </c>
    </row>
    <row r="303" spans="1:11" ht="12.75" x14ac:dyDescent="0.2">
      <c r="A303" s="68">
        <v>2</v>
      </c>
      <c r="B303" s="60">
        <v>3</v>
      </c>
      <c r="C303" s="60">
        <v>7</v>
      </c>
      <c r="D303" s="60">
        <v>1</v>
      </c>
      <c r="E303" s="60" t="s">
        <v>321</v>
      </c>
      <c r="F303" s="61" t="s">
        <v>242</v>
      </c>
      <c r="G303" s="62"/>
      <c r="H303" s="62"/>
      <c r="I303" s="62">
        <v>224765.92</v>
      </c>
      <c r="J303" s="125">
        <f t="shared" si="16"/>
        <v>224765.92</v>
      </c>
      <c r="K303" s="126">
        <f t="shared" si="17"/>
        <v>1.0447799073356204E-2</v>
      </c>
    </row>
    <row r="304" spans="1:11" ht="12.75" x14ac:dyDescent="0.2">
      <c r="A304" s="68">
        <v>2</v>
      </c>
      <c r="B304" s="60">
        <v>3</v>
      </c>
      <c r="C304" s="60">
        <v>7</v>
      </c>
      <c r="D304" s="60">
        <v>1</v>
      </c>
      <c r="E304" s="60" t="s">
        <v>333</v>
      </c>
      <c r="F304" s="61" t="s">
        <v>243</v>
      </c>
      <c r="G304" s="62"/>
      <c r="H304" s="62"/>
      <c r="I304" s="62">
        <v>134476</v>
      </c>
      <c r="J304" s="125">
        <f t="shared" si="16"/>
        <v>134476</v>
      </c>
      <c r="K304" s="126">
        <f t="shared" si="17"/>
        <v>6.2508507881828745E-3</v>
      </c>
    </row>
    <row r="305" spans="1:11" ht="12.75" x14ac:dyDescent="0.2">
      <c r="A305" s="68">
        <v>2</v>
      </c>
      <c r="B305" s="60">
        <v>3</v>
      </c>
      <c r="C305" s="60">
        <v>7</v>
      </c>
      <c r="D305" s="60">
        <v>1</v>
      </c>
      <c r="E305" s="60" t="s">
        <v>335</v>
      </c>
      <c r="F305" s="61" t="s">
        <v>366</v>
      </c>
      <c r="G305" s="70"/>
      <c r="H305" s="70"/>
      <c r="I305" s="70"/>
      <c r="J305" s="125">
        <f t="shared" si="16"/>
        <v>0</v>
      </c>
      <c r="K305" s="126">
        <f t="shared" si="17"/>
        <v>0</v>
      </c>
    </row>
    <row r="306" spans="1:11" ht="12.75" x14ac:dyDescent="0.2">
      <c r="A306" s="54">
        <v>2</v>
      </c>
      <c r="B306" s="55">
        <v>3</v>
      </c>
      <c r="C306" s="55">
        <v>7</v>
      </c>
      <c r="D306" s="55">
        <v>2</v>
      </c>
      <c r="E306" s="55"/>
      <c r="F306" s="67" t="s">
        <v>244</v>
      </c>
      <c r="G306" s="73">
        <f>+G307+G308+G309+G310+G311+G312</f>
        <v>0</v>
      </c>
      <c r="H306" s="73">
        <f>+H307+H308+H309+H310+H311+H312</f>
        <v>0</v>
      </c>
      <c r="I306" s="73">
        <f>+I307+I308+I309+I310+I311+I312</f>
        <v>9658266.4000000004</v>
      </c>
      <c r="J306" s="73">
        <f>+J307+J308+J309+J310+J311+J312</f>
        <v>9658266.4000000004</v>
      </c>
      <c r="K306" s="74">
        <f>+K307+K308+K309+K310+K311+K312</f>
        <v>0.44894540393021931</v>
      </c>
    </row>
    <row r="307" spans="1:11" ht="12.75" x14ac:dyDescent="0.2">
      <c r="A307" s="59">
        <v>2</v>
      </c>
      <c r="B307" s="60">
        <v>3</v>
      </c>
      <c r="C307" s="60">
        <v>7</v>
      </c>
      <c r="D307" s="60">
        <v>2</v>
      </c>
      <c r="E307" s="60" t="s">
        <v>317</v>
      </c>
      <c r="F307" s="61" t="s">
        <v>245</v>
      </c>
      <c r="G307" s="62"/>
      <c r="H307" s="62"/>
      <c r="I307" s="62">
        <v>386123.25</v>
      </c>
      <c r="J307" s="125">
        <f t="shared" ref="J307:J312" si="18">SUBTOTAL(9,G307:I307)</f>
        <v>386123.25</v>
      </c>
      <c r="K307" s="126">
        <f t="shared" ref="K307:K312" si="19">IFERROR(J307/$J$18*100,"0.00")</f>
        <v>1.7948175299668585E-2</v>
      </c>
    </row>
    <row r="308" spans="1:11" ht="12.75" x14ac:dyDescent="0.2">
      <c r="A308" s="59">
        <v>2</v>
      </c>
      <c r="B308" s="60">
        <v>3</v>
      </c>
      <c r="C308" s="60">
        <v>7</v>
      </c>
      <c r="D308" s="60">
        <v>2</v>
      </c>
      <c r="E308" s="60" t="s">
        <v>318</v>
      </c>
      <c r="F308" s="61" t="s">
        <v>246</v>
      </c>
      <c r="G308" s="62"/>
      <c r="H308" s="62"/>
      <c r="I308" s="62">
        <v>39830.980000000003</v>
      </c>
      <c r="J308" s="125">
        <f t="shared" si="18"/>
        <v>39830.980000000003</v>
      </c>
      <c r="K308" s="126">
        <f t="shared" si="19"/>
        <v>1.8514642964327934E-3</v>
      </c>
    </row>
    <row r="309" spans="1:11" ht="12.75" x14ac:dyDescent="0.2">
      <c r="A309" s="59">
        <v>2</v>
      </c>
      <c r="B309" s="60">
        <v>3</v>
      </c>
      <c r="C309" s="60">
        <v>7</v>
      </c>
      <c r="D309" s="60">
        <v>2</v>
      </c>
      <c r="E309" s="60" t="s">
        <v>319</v>
      </c>
      <c r="F309" s="61" t="s">
        <v>247</v>
      </c>
      <c r="G309" s="62"/>
      <c r="H309" s="62"/>
      <c r="I309" s="62">
        <v>8026105.3700000001</v>
      </c>
      <c r="J309" s="125">
        <f t="shared" si="18"/>
        <v>8026105.3700000001</v>
      </c>
      <c r="K309" s="126">
        <f t="shared" si="19"/>
        <v>0.37307762781539683</v>
      </c>
    </row>
    <row r="310" spans="1:11" ht="12.75" x14ac:dyDescent="0.2">
      <c r="A310" s="59">
        <v>2</v>
      </c>
      <c r="B310" s="60">
        <v>3</v>
      </c>
      <c r="C310" s="60">
        <v>7</v>
      </c>
      <c r="D310" s="60">
        <v>2</v>
      </c>
      <c r="E310" s="60" t="s">
        <v>320</v>
      </c>
      <c r="F310" s="61" t="s">
        <v>248</v>
      </c>
      <c r="G310" s="62"/>
      <c r="H310" s="62"/>
      <c r="I310" s="62"/>
      <c r="J310" s="125">
        <f t="shared" si="18"/>
        <v>0</v>
      </c>
      <c r="K310" s="126">
        <f t="shared" si="19"/>
        <v>0</v>
      </c>
    </row>
    <row r="311" spans="1:11" ht="12.75" x14ac:dyDescent="0.2">
      <c r="A311" s="59">
        <v>2</v>
      </c>
      <c r="B311" s="60">
        <v>3</v>
      </c>
      <c r="C311" s="60">
        <v>7</v>
      </c>
      <c r="D311" s="60">
        <v>2</v>
      </c>
      <c r="E311" s="60" t="s">
        <v>321</v>
      </c>
      <c r="F311" s="61" t="s">
        <v>249</v>
      </c>
      <c r="G311" s="70"/>
      <c r="H311" s="70"/>
      <c r="I311" s="70">
        <v>466000</v>
      </c>
      <c r="J311" s="125">
        <f t="shared" si="18"/>
        <v>466000</v>
      </c>
      <c r="K311" s="126">
        <f t="shared" si="19"/>
        <v>2.1661087980704506E-2</v>
      </c>
    </row>
    <row r="312" spans="1:11" ht="12.75" x14ac:dyDescent="0.2">
      <c r="A312" s="76">
        <v>2</v>
      </c>
      <c r="B312" s="76">
        <v>3</v>
      </c>
      <c r="C312" s="76">
        <v>7</v>
      </c>
      <c r="D312" s="76">
        <v>2</v>
      </c>
      <c r="E312" s="76" t="s">
        <v>333</v>
      </c>
      <c r="F312" s="64" t="s">
        <v>367</v>
      </c>
      <c r="G312" s="70"/>
      <c r="H312" s="70"/>
      <c r="I312" s="70">
        <v>740206.8</v>
      </c>
      <c r="J312" s="125">
        <f t="shared" si="18"/>
        <v>740206.8</v>
      </c>
      <c r="K312" s="126">
        <f t="shared" si="19"/>
        <v>3.440704853801662E-2</v>
      </c>
    </row>
    <row r="313" spans="1:11" ht="12.75" x14ac:dyDescent="0.2">
      <c r="A313" s="49">
        <v>2</v>
      </c>
      <c r="B313" s="50">
        <v>3</v>
      </c>
      <c r="C313" s="50">
        <v>8</v>
      </c>
      <c r="D313" s="50"/>
      <c r="E313" s="50"/>
      <c r="F313" s="51" t="s">
        <v>368</v>
      </c>
      <c r="G313" s="52">
        <f>+G314+G316</f>
        <v>0</v>
      </c>
      <c r="H313" s="52">
        <f>+H314+H316</f>
        <v>0</v>
      </c>
      <c r="I313" s="52">
        <f>+I314+I316</f>
        <v>0</v>
      </c>
      <c r="J313" s="52">
        <f>+J314+J316</f>
        <v>0</v>
      </c>
      <c r="K313" s="53">
        <f>+K314+K316</f>
        <v>0</v>
      </c>
    </row>
    <row r="314" spans="1:11" ht="12.75" x14ac:dyDescent="0.2">
      <c r="A314" s="79">
        <v>2</v>
      </c>
      <c r="B314" s="79">
        <v>3</v>
      </c>
      <c r="C314" s="79">
        <v>8</v>
      </c>
      <c r="D314" s="79">
        <v>1</v>
      </c>
      <c r="E314" s="79"/>
      <c r="F314" s="56" t="s">
        <v>369</v>
      </c>
      <c r="G314" s="57">
        <f>+G315</f>
        <v>0</v>
      </c>
      <c r="H314" s="57">
        <f>+H315</f>
        <v>0</v>
      </c>
      <c r="I314" s="57">
        <f>+I315</f>
        <v>0</v>
      </c>
      <c r="J314" s="57">
        <f>+J315</f>
        <v>0</v>
      </c>
      <c r="K314" s="58">
        <f>+K315</f>
        <v>0</v>
      </c>
    </row>
    <row r="315" spans="1:11" ht="12.75" x14ac:dyDescent="0.2">
      <c r="A315" s="76">
        <v>2</v>
      </c>
      <c r="B315" s="76">
        <v>3</v>
      </c>
      <c r="C315" s="76">
        <v>8</v>
      </c>
      <c r="D315" s="76">
        <v>1</v>
      </c>
      <c r="E315" s="76" t="s">
        <v>317</v>
      </c>
      <c r="F315" s="64" t="s">
        <v>369</v>
      </c>
      <c r="G315" s="70"/>
      <c r="H315" s="70"/>
      <c r="I315" s="70"/>
      <c r="J315" s="125">
        <f>SUBTOTAL(9,G315:I315)</f>
        <v>0</v>
      </c>
      <c r="K315" s="126">
        <f>IFERROR(J315/$J$18*100,"0.00")</f>
        <v>0</v>
      </c>
    </row>
    <row r="316" spans="1:11" ht="12.75" x14ac:dyDescent="0.2">
      <c r="A316" s="79">
        <v>2</v>
      </c>
      <c r="B316" s="79">
        <v>3</v>
      </c>
      <c r="C316" s="79">
        <v>8</v>
      </c>
      <c r="D316" s="79">
        <v>2</v>
      </c>
      <c r="E316" s="79"/>
      <c r="F316" s="56" t="s">
        <v>370</v>
      </c>
      <c r="G316" s="57">
        <f>+G317</f>
        <v>0</v>
      </c>
      <c r="H316" s="57">
        <f>+H317</f>
        <v>0</v>
      </c>
      <c r="I316" s="57">
        <f>+I317</f>
        <v>0</v>
      </c>
      <c r="J316" s="57">
        <f>+J317</f>
        <v>0</v>
      </c>
      <c r="K316" s="58">
        <f>+K317</f>
        <v>0</v>
      </c>
    </row>
    <row r="317" spans="1:11" ht="12.75" x14ac:dyDescent="0.2">
      <c r="A317" s="76">
        <v>2</v>
      </c>
      <c r="B317" s="76">
        <v>3</v>
      </c>
      <c r="C317" s="76">
        <v>8</v>
      </c>
      <c r="D317" s="76">
        <v>2</v>
      </c>
      <c r="E317" s="76" t="s">
        <v>317</v>
      </c>
      <c r="F317" s="64" t="s">
        <v>370</v>
      </c>
      <c r="G317" s="70"/>
      <c r="H317" s="70"/>
      <c r="I317" s="70"/>
      <c r="J317" s="125">
        <f>SUBTOTAL(9,G317:I317)</f>
        <v>0</v>
      </c>
      <c r="K317" s="126">
        <f>IFERROR(J317/$J$18*100,"0.00")</f>
        <v>0</v>
      </c>
    </row>
    <row r="318" spans="1:11" ht="12.75" x14ac:dyDescent="0.2">
      <c r="A318" s="49">
        <v>2</v>
      </c>
      <c r="B318" s="50">
        <v>3</v>
      </c>
      <c r="C318" s="50">
        <v>9</v>
      </c>
      <c r="D318" s="50"/>
      <c r="E318" s="50"/>
      <c r="F318" s="51" t="s">
        <v>21</v>
      </c>
      <c r="G318" s="52">
        <f>+G319+G321+G323+G325+G327+G329+G331+G333+G335</f>
        <v>6194045</v>
      </c>
      <c r="H318" s="52">
        <f>+H319+H321+H323+H325+H327+H329+H331+H333+H335</f>
        <v>45833697.890000001</v>
      </c>
      <c r="I318" s="52">
        <f>+I319+I321+I323+I325+I327+I329+I331+I333+I335</f>
        <v>32043855.140000001</v>
      </c>
      <c r="J318" s="52">
        <f>+J319+J321+J323+J325+J327+J329+J331+J333+J335</f>
        <v>84071598.030000001</v>
      </c>
      <c r="K318" s="53">
        <f>+K319+K321+K323+K325+K327+K329+K331+K333+K335</f>
        <v>3.9079018918589137</v>
      </c>
    </row>
    <row r="319" spans="1:11" ht="12.75" x14ac:dyDescent="0.2">
      <c r="A319" s="54">
        <v>2</v>
      </c>
      <c r="B319" s="55">
        <v>3</v>
      </c>
      <c r="C319" s="55">
        <v>9</v>
      </c>
      <c r="D319" s="55">
        <v>1</v>
      </c>
      <c r="E319" s="55"/>
      <c r="F319" s="67" t="s">
        <v>250</v>
      </c>
      <c r="G319" s="73">
        <f>+G320</f>
        <v>1000000</v>
      </c>
      <c r="H319" s="73">
        <f>+H320</f>
        <v>2000000</v>
      </c>
      <c r="I319" s="73">
        <f>+I320</f>
        <v>6212142.2699999996</v>
      </c>
      <c r="J319" s="73">
        <f>+J320</f>
        <v>9212142.2699999996</v>
      </c>
      <c r="K319" s="74">
        <f>+K320</f>
        <v>0.42820820644042262</v>
      </c>
    </row>
    <row r="320" spans="1:11" ht="12.75" x14ac:dyDescent="0.2">
      <c r="A320" s="68">
        <v>2</v>
      </c>
      <c r="B320" s="60">
        <v>3</v>
      </c>
      <c r="C320" s="60">
        <v>9</v>
      </c>
      <c r="D320" s="60">
        <v>1</v>
      </c>
      <c r="E320" s="60" t="s">
        <v>317</v>
      </c>
      <c r="F320" s="61" t="s">
        <v>250</v>
      </c>
      <c r="G320" s="62">
        <v>1000000</v>
      </c>
      <c r="H320" s="62">
        <v>2000000</v>
      </c>
      <c r="I320" s="62">
        <v>6212142.2699999996</v>
      </c>
      <c r="J320" s="125">
        <f>SUBTOTAL(9,G320:I320)</f>
        <v>9212142.2699999996</v>
      </c>
      <c r="K320" s="126">
        <f>IFERROR(J320/$J$18*100,"0.00")</f>
        <v>0.42820820644042262</v>
      </c>
    </row>
    <row r="321" spans="1:11" ht="12.75" x14ac:dyDescent="0.2">
      <c r="A321" s="54">
        <v>2</v>
      </c>
      <c r="B321" s="55">
        <v>3</v>
      </c>
      <c r="C321" s="55">
        <v>9</v>
      </c>
      <c r="D321" s="55">
        <v>2</v>
      </c>
      <c r="E321" s="55"/>
      <c r="F321" s="67" t="s">
        <v>251</v>
      </c>
      <c r="G321" s="73">
        <f>+G322</f>
        <v>417045</v>
      </c>
      <c r="H321" s="73">
        <f>+H322</f>
        <v>0</v>
      </c>
      <c r="I321" s="73">
        <f>+I322</f>
        <v>4643255.67</v>
      </c>
      <c r="J321" s="73">
        <f>+J322</f>
        <v>5060300.67</v>
      </c>
      <c r="K321" s="74">
        <f>+K322</f>
        <v>0.23521806442422308</v>
      </c>
    </row>
    <row r="322" spans="1:11" ht="12.75" x14ac:dyDescent="0.2">
      <c r="A322" s="68">
        <v>2</v>
      </c>
      <c r="B322" s="60">
        <v>3</v>
      </c>
      <c r="C322" s="60">
        <v>9</v>
      </c>
      <c r="D322" s="60">
        <v>2</v>
      </c>
      <c r="E322" s="60" t="s">
        <v>317</v>
      </c>
      <c r="F322" s="61" t="s">
        <v>251</v>
      </c>
      <c r="G322" s="62">
        <v>417045</v>
      </c>
      <c r="H322" s="62"/>
      <c r="I322" s="62">
        <v>4643255.67</v>
      </c>
      <c r="J322" s="125">
        <f>SUBTOTAL(9,G322:I322)</f>
        <v>5060300.67</v>
      </c>
      <c r="K322" s="126">
        <f>IFERROR(J322/$J$18*100,"0.00")</f>
        <v>0.23521806442422308</v>
      </c>
    </row>
    <row r="323" spans="1:11" ht="12.75" x14ac:dyDescent="0.2">
      <c r="A323" s="54">
        <v>2</v>
      </c>
      <c r="B323" s="55">
        <v>3</v>
      </c>
      <c r="C323" s="55">
        <v>9</v>
      </c>
      <c r="D323" s="55">
        <v>3</v>
      </c>
      <c r="E323" s="55"/>
      <c r="F323" s="67" t="s">
        <v>371</v>
      </c>
      <c r="G323" s="73">
        <f>+G324</f>
        <v>0</v>
      </c>
      <c r="H323" s="73">
        <f>+H324</f>
        <v>36708599.950000003</v>
      </c>
      <c r="I323" s="73">
        <f>+I324</f>
        <v>15774120.380000001</v>
      </c>
      <c r="J323" s="73">
        <f>+J324</f>
        <v>52482720.330000006</v>
      </c>
      <c r="K323" s="74">
        <f>+K324</f>
        <v>2.4395554131648911</v>
      </c>
    </row>
    <row r="324" spans="1:11" ht="12.75" x14ac:dyDescent="0.2">
      <c r="A324" s="68">
        <v>2</v>
      </c>
      <c r="B324" s="60">
        <v>3</v>
      </c>
      <c r="C324" s="60">
        <v>9</v>
      </c>
      <c r="D324" s="60">
        <v>3</v>
      </c>
      <c r="E324" s="60" t="s">
        <v>317</v>
      </c>
      <c r="F324" s="61" t="s">
        <v>371</v>
      </c>
      <c r="G324" s="62"/>
      <c r="H324" s="62">
        <v>36708599.950000003</v>
      </c>
      <c r="I324" s="62">
        <v>15774120.380000001</v>
      </c>
      <c r="J324" s="125">
        <f>SUBTOTAL(9,G324:I324)</f>
        <v>52482720.330000006</v>
      </c>
      <c r="K324" s="126">
        <f>IFERROR(J324/$J$18*100,"0.00")</f>
        <v>2.4395554131648911</v>
      </c>
    </row>
    <row r="325" spans="1:11" ht="12.75" x14ac:dyDescent="0.2">
      <c r="A325" s="54">
        <v>2</v>
      </c>
      <c r="B325" s="55">
        <v>3</v>
      </c>
      <c r="C325" s="55">
        <v>9</v>
      </c>
      <c r="D325" s="55">
        <v>4</v>
      </c>
      <c r="E325" s="55"/>
      <c r="F325" s="67" t="s">
        <v>252</v>
      </c>
      <c r="G325" s="73">
        <f>+G326</f>
        <v>0</v>
      </c>
      <c r="H325" s="73">
        <f>+H326</f>
        <v>0</v>
      </c>
      <c r="I325" s="73">
        <f>+I326</f>
        <v>0</v>
      </c>
      <c r="J325" s="73">
        <f>+J326</f>
        <v>0</v>
      </c>
      <c r="K325" s="74">
        <f>+K326</f>
        <v>0</v>
      </c>
    </row>
    <row r="326" spans="1:11" ht="12.75" x14ac:dyDescent="0.2">
      <c r="A326" s="68">
        <v>2</v>
      </c>
      <c r="B326" s="60">
        <v>3</v>
      </c>
      <c r="C326" s="60">
        <v>9</v>
      </c>
      <c r="D326" s="60">
        <v>4</v>
      </c>
      <c r="E326" s="60" t="s">
        <v>317</v>
      </c>
      <c r="F326" s="61" t="s">
        <v>252</v>
      </c>
      <c r="G326" s="70"/>
      <c r="H326" s="70"/>
      <c r="I326" s="70"/>
      <c r="J326" s="125">
        <f>SUBTOTAL(9,G326:I326)</f>
        <v>0</v>
      </c>
      <c r="K326" s="126">
        <f>IFERROR(J326/$J$18*100,"0.00")</f>
        <v>0</v>
      </c>
    </row>
    <row r="327" spans="1:11" ht="12.75" x14ac:dyDescent="0.2">
      <c r="A327" s="54">
        <v>2</v>
      </c>
      <c r="B327" s="55">
        <v>3</v>
      </c>
      <c r="C327" s="55">
        <v>9</v>
      </c>
      <c r="D327" s="55">
        <v>5</v>
      </c>
      <c r="E327" s="55"/>
      <c r="F327" s="67" t="s">
        <v>253</v>
      </c>
      <c r="G327" s="73">
        <f>+G328</f>
        <v>0</v>
      </c>
      <c r="H327" s="73">
        <f>+H328</f>
        <v>0</v>
      </c>
      <c r="I327" s="73">
        <f>+I328</f>
        <v>683777.27</v>
      </c>
      <c r="J327" s="73">
        <f>+J328</f>
        <v>683777.27</v>
      </c>
      <c r="K327" s="74">
        <f>+K328</f>
        <v>3.178403348642906E-2</v>
      </c>
    </row>
    <row r="328" spans="1:11" ht="12.75" x14ac:dyDescent="0.2">
      <c r="A328" s="68">
        <v>2</v>
      </c>
      <c r="B328" s="60">
        <v>3</v>
      </c>
      <c r="C328" s="60">
        <v>9</v>
      </c>
      <c r="D328" s="60">
        <v>5</v>
      </c>
      <c r="E328" s="60" t="s">
        <v>317</v>
      </c>
      <c r="F328" s="61" t="s">
        <v>253</v>
      </c>
      <c r="G328" s="70"/>
      <c r="H328" s="70"/>
      <c r="I328" s="70">
        <v>683777.27</v>
      </c>
      <c r="J328" s="125">
        <f>SUBTOTAL(9,G328:I328)</f>
        <v>683777.27</v>
      </c>
      <c r="K328" s="126">
        <f>IFERROR(J328/$J$18*100,"0.00")</f>
        <v>3.178403348642906E-2</v>
      </c>
    </row>
    <row r="329" spans="1:11" ht="12.75" x14ac:dyDescent="0.2">
      <c r="A329" s="54">
        <v>2</v>
      </c>
      <c r="B329" s="55">
        <v>3</v>
      </c>
      <c r="C329" s="55">
        <v>9</v>
      </c>
      <c r="D329" s="55">
        <v>6</v>
      </c>
      <c r="E329" s="55"/>
      <c r="F329" s="67" t="s">
        <v>254</v>
      </c>
      <c r="G329" s="73">
        <f>+G330</f>
        <v>0</v>
      </c>
      <c r="H329" s="73">
        <f>+H330</f>
        <v>7125097.9400000004</v>
      </c>
      <c r="I329" s="73">
        <f>+I330</f>
        <v>2576788.9700000002</v>
      </c>
      <c r="J329" s="73">
        <f>+J330</f>
        <v>9701886.9100000001</v>
      </c>
      <c r="K329" s="74">
        <f>+K330</f>
        <v>0.45097301703080561</v>
      </c>
    </row>
    <row r="330" spans="1:11" ht="12.75" x14ac:dyDescent="0.2">
      <c r="A330" s="68">
        <v>2</v>
      </c>
      <c r="B330" s="60">
        <v>3</v>
      </c>
      <c r="C330" s="60">
        <v>9</v>
      </c>
      <c r="D330" s="60">
        <v>6</v>
      </c>
      <c r="E330" s="60" t="s">
        <v>317</v>
      </c>
      <c r="F330" s="61" t="s">
        <v>254</v>
      </c>
      <c r="G330" s="62"/>
      <c r="H330" s="62">
        <v>7125097.9400000004</v>
      </c>
      <c r="I330" s="62">
        <v>2576788.9700000002</v>
      </c>
      <c r="J330" s="125">
        <f>SUBTOTAL(9,G330:I330)</f>
        <v>9701886.9100000001</v>
      </c>
      <c r="K330" s="126">
        <f>IFERROR(J330/$J$18*100,"0.00")</f>
        <v>0.45097301703080561</v>
      </c>
    </row>
    <row r="331" spans="1:11" ht="12.75" x14ac:dyDescent="0.2">
      <c r="A331" s="54">
        <v>2</v>
      </c>
      <c r="B331" s="55">
        <v>3</v>
      </c>
      <c r="C331" s="55">
        <v>9</v>
      </c>
      <c r="D331" s="55">
        <v>7</v>
      </c>
      <c r="E331" s="55"/>
      <c r="F331" s="67" t="s">
        <v>372</v>
      </c>
      <c r="G331" s="73">
        <f>+G332</f>
        <v>0</v>
      </c>
      <c r="H331" s="73">
        <f>+H332</f>
        <v>0</v>
      </c>
      <c r="I331" s="73">
        <f>+I332</f>
        <v>324070.21000000002</v>
      </c>
      <c r="J331" s="73">
        <f>+J332</f>
        <v>324070.21000000002</v>
      </c>
      <c r="K331" s="74">
        <f>+K332</f>
        <v>1.5063762512307696E-2</v>
      </c>
    </row>
    <row r="332" spans="1:11" ht="12.75" x14ac:dyDescent="0.2">
      <c r="A332" s="68">
        <v>2</v>
      </c>
      <c r="B332" s="60">
        <v>3</v>
      </c>
      <c r="C332" s="60">
        <v>9</v>
      </c>
      <c r="D332" s="60">
        <v>7</v>
      </c>
      <c r="E332" s="60" t="s">
        <v>317</v>
      </c>
      <c r="F332" s="61" t="s">
        <v>372</v>
      </c>
      <c r="G332" s="70"/>
      <c r="H332" s="70"/>
      <c r="I332" s="70">
        <v>324070.21000000002</v>
      </c>
      <c r="J332" s="125">
        <f>SUBTOTAL(9,G332:I332)</f>
        <v>324070.21000000002</v>
      </c>
      <c r="K332" s="126">
        <f>IFERROR(J332/$J$18*100,"0.00")</f>
        <v>1.5063762512307696E-2</v>
      </c>
    </row>
    <row r="333" spans="1:11" ht="12.75" x14ac:dyDescent="0.2">
      <c r="A333" s="54">
        <v>2</v>
      </c>
      <c r="B333" s="55">
        <v>3</v>
      </c>
      <c r="C333" s="55">
        <v>9</v>
      </c>
      <c r="D333" s="55">
        <v>8</v>
      </c>
      <c r="E333" s="55"/>
      <c r="F333" s="67" t="s">
        <v>255</v>
      </c>
      <c r="G333" s="73">
        <f>+G334</f>
        <v>0</v>
      </c>
      <c r="H333" s="73">
        <f>+H334</f>
        <v>0</v>
      </c>
      <c r="I333" s="73">
        <f>+I334</f>
        <v>1829700.37</v>
      </c>
      <c r="J333" s="73">
        <f>+J334</f>
        <v>1829700.37</v>
      </c>
      <c r="K333" s="74">
        <f>+K334</f>
        <v>8.5050001486904711E-2</v>
      </c>
    </row>
    <row r="334" spans="1:11" ht="12.75" x14ac:dyDescent="0.2">
      <c r="A334" s="68">
        <v>2</v>
      </c>
      <c r="B334" s="60">
        <v>3</v>
      </c>
      <c r="C334" s="60">
        <v>9</v>
      </c>
      <c r="D334" s="60">
        <v>8</v>
      </c>
      <c r="E334" s="60" t="s">
        <v>317</v>
      </c>
      <c r="F334" s="61" t="s">
        <v>255</v>
      </c>
      <c r="G334" s="70"/>
      <c r="H334" s="70"/>
      <c r="I334" s="70">
        <v>1829700.37</v>
      </c>
      <c r="J334" s="125">
        <f>SUBTOTAL(9,G334:I334)</f>
        <v>1829700.37</v>
      </c>
      <c r="K334" s="126">
        <f>IFERROR(J334/$J$18*100,"0.00")</f>
        <v>8.5050001486904711E-2</v>
      </c>
    </row>
    <row r="335" spans="1:11" ht="12.75" x14ac:dyDescent="0.2">
      <c r="A335" s="54">
        <v>2</v>
      </c>
      <c r="B335" s="55">
        <v>3</v>
      </c>
      <c r="C335" s="55">
        <v>9</v>
      </c>
      <c r="D335" s="55">
        <v>9</v>
      </c>
      <c r="E335" s="55"/>
      <c r="F335" s="67" t="s">
        <v>256</v>
      </c>
      <c r="G335" s="73">
        <f>+G336</f>
        <v>4777000</v>
      </c>
      <c r="H335" s="73">
        <f>+H336</f>
        <v>0</v>
      </c>
      <c r="I335" s="73">
        <f>+I336</f>
        <v>0</v>
      </c>
      <c r="J335" s="73">
        <f>+J336</f>
        <v>4777000</v>
      </c>
      <c r="K335" s="74">
        <f>+K336</f>
        <v>0.22204939331293014</v>
      </c>
    </row>
    <row r="336" spans="1:11" ht="12.75" x14ac:dyDescent="0.2">
      <c r="A336" s="68">
        <v>2</v>
      </c>
      <c r="B336" s="60">
        <v>3</v>
      </c>
      <c r="C336" s="60">
        <v>9</v>
      </c>
      <c r="D336" s="60">
        <v>9</v>
      </c>
      <c r="E336" s="60" t="s">
        <v>317</v>
      </c>
      <c r="F336" s="61" t="s">
        <v>256</v>
      </c>
      <c r="G336" s="62">
        <v>4777000</v>
      </c>
      <c r="H336" s="62"/>
      <c r="I336" s="62"/>
      <c r="J336" s="125">
        <f>SUBTOTAL(9,G336:I336)</f>
        <v>4777000</v>
      </c>
      <c r="K336" s="126">
        <f>IFERROR(J336/$J$18*100,"0.00")</f>
        <v>0.22204939331293014</v>
      </c>
    </row>
    <row r="337" spans="1:11" ht="12.75" x14ac:dyDescent="0.2">
      <c r="A337" s="43">
        <v>2</v>
      </c>
      <c r="B337" s="44">
        <v>4</v>
      </c>
      <c r="C337" s="45"/>
      <c r="D337" s="45"/>
      <c r="E337" s="45"/>
      <c r="F337" s="46" t="s">
        <v>373</v>
      </c>
      <c r="G337" s="47">
        <f>+G338+G354+G365+G370+G379+G386</f>
        <v>0</v>
      </c>
      <c r="H337" s="47">
        <f>+H338+H354+H365+H370+H379+H386</f>
        <v>0</v>
      </c>
      <c r="I337" s="47">
        <f>+I338+I354+I365+I370+I379+I386</f>
        <v>0</v>
      </c>
      <c r="J337" s="47">
        <f>+J338+J354+J365+J370+J379+J386</f>
        <v>0</v>
      </c>
      <c r="K337" s="48">
        <f>+K338+K354+K365+K370+K379+K386</f>
        <v>0</v>
      </c>
    </row>
    <row r="338" spans="1:11" ht="12.75" x14ac:dyDescent="0.2">
      <c r="A338" s="49">
        <v>2</v>
      </c>
      <c r="B338" s="50">
        <v>4</v>
      </c>
      <c r="C338" s="50">
        <v>1</v>
      </c>
      <c r="D338" s="50"/>
      <c r="E338" s="50"/>
      <c r="F338" s="51" t="s">
        <v>374</v>
      </c>
      <c r="G338" s="52">
        <f>+G339+G343+G347+G350+G352</f>
        <v>0</v>
      </c>
      <c r="H338" s="52">
        <f>+H339+H343+H347+H350+H352</f>
        <v>0</v>
      </c>
      <c r="I338" s="52">
        <f>+I339+I343+I347+I350+I352</f>
        <v>0</v>
      </c>
      <c r="J338" s="52">
        <f>+J339+J343+J347+J350+J352</f>
        <v>0</v>
      </c>
      <c r="K338" s="53">
        <f>+K339+K343+K347+K350+K352</f>
        <v>0</v>
      </c>
    </row>
    <row r="339" spans="1:11" ht="12.75" x14ac:dyDescent="0.2">
      <c r="A339" s="54">
        <v>2</v>
      </c>
      <c r="B339" s="55">
        <v>4</v>
      </c>
      <c r="C339" s="55">
        <v>1</v>
      </c>
      <c r="D339" s="55">
        <v>1</v>
      </c>
      <c r="E339" s="55"/>
      <c r="F339" s="67" t="s">
        <v>375</v>
      </c>
      <c r="G339" s="73">
        <f>+G340+G341+G342</f>
        <v>0</v>
      </c>
      <c r="H339" s="73">
        <f>+H340+H341+H342</f>
        <v>0</v>
      </c>
      <c r="I339" s="73">
        <f>+I340+I341+I342</f>
        <v>0</v>
      </c>
      <c r="J339" s="73">
        <f>+J340+J341+J342</f>
        <v>0</v>
      </c>
      <c r="K339" s="74">
        <f>+K340+K341+K342</f>
        <v>0</v>
      </c>
    </row>
    <row r="340" spans="1:11" ht="12.75" x14ac:dyDescent="0.2">
      <c r="A340" s="68">
        <v>2</v>
      </c>
      <c r="B340" s="60">
        <v>4</v>
      </c>
      <c r="C340" s="60">
        <v>1</v>
      </c>
      <c r="D340" s="60">
        <v>1</v>
      </c>
      <c r="E340" s="60" t="s">
        <v>317</v>
      </c>
      <c r="F340" s="66" t="s">
        <v>376</v>
      </c>
      <c r="G340" s="62"/>
      <c r="H340" s="62"/>
      <c r="I340" s="62"/>
      <c r="J340" s="125">
        <f>SUBTOTAL(9,G340:I340)</f>
        <v>0</v>
      </c>
      <c r="K340" s="126">
        <f>IFERROR(J340/$J$18*100,"0.00")</f>
        <v>0</v>
      </c>
    </row>
    <row r="341" spans="1:11" ht="12.75" x14ac:dyDescent="0.2">
      <c r="A341" s="68">
        <v>2</v>
      </c>
      <c r="B341" s="60">
        <v>4</v>
      </c>
      <c r="C341" s="60">
        <v>1</v>
      </c>
      <c r="D341" s="60">
        <v>1</v>
      </c>
      <c r="E341" s="60" t="s">
        <v>318</v>
      </c>
      <c r="F341" s="66" t="s">
        <v>377</v>
      </c>
      <c r="G341" s="62"/>
      <c r="H341" s="62"/>
      <c r="I341" s="62"/>
      <c r="J341" s="125">
        <f>SUBTOTAL(9,G341:I341)</f>
        <v>0</v>
      </c>
      <c r="K341" s="126">
        <f>IFERROR(J341/$J$18*100,"0.00")</f>
        <v>0</v>
      </c>
    </row>
    <row r="342" spans="1:11" ht="12.75" x14ac:dyDescent="0.2">
      <c r="A342" s="68">
        <v>2</v>
      </c>
      <c r="B342" s="60">
        <v>4</v>
      </c>
      <c r="C342" s="60">
        <v>1</v>
      </c>
      <c r="D342" s="60">
        <v>1</v>
      </c>
      <c r="E342" s="60" t="s">
        <v>319</v>
      </c>
      <c r="F342" s="66" t="s">
        <v>378</v>
      </c>
      <c r="G342" s="70"/>
      <c r="H342" s="70"/>
      <c r="I342" s="70"/>
      <c r="J342" s="125">
        <f>SUBTOTAL(9,G342:I342)</f>
        <v>0</v>
      </c>
      <c r="K342" s="126">
        <f>IFERROR(J342/$J$18*100,"0.00")</f>
        <v>0</v>
      </c>
    </row>
    <row r="343" spans="1:11" ht="12.75" x14ac:dyDescent="0.2">
      <c r="A343" s="54">
        <v>2</v>
      </c>
      <c r="B343" s="55">
        <v>4</v>
      </c>
      <c r="C343" s="55">
        <v>1</v>
      </c>
      <c r="D343" s="55">
        <v>2</v>
      </c>
      <c r="E343" s="55"/>
      <c r="F343" s="67" t="s">
        <v>379</v>
      </c>
      <c r="G343" s="73">
        <f>+G344+G345+G346</f>
        <v>0</v>
      </c>
      <c r="H343" s="73">
        <f>+H344+H345+H346</f>
        <v>0</v>
      </c>
      <c r="I343" s="73">
        <f>+I344+I345+I346</f>
        <v>0</v>
      </c>
      <c r="J343" s="73">
        <f>+J344+J345+J346</f>
        <v>0</v>
      </c>
      <c r="K343" s="74">
        <f>+K344+K345+K346</f>
        <v>0</v>
      </c>
    </row>
    <row r="344" spans="1:11" ht="12.75" x14ac:dyDescent="0.2">
      <c r="A344" s="68">
        <v>2</v>
      </c>
      <c r="B344" s="60">
        <v>4</v>
      </c>
      <c r="C344" s="60">
        <v>1</v>
      </c>
      <c r="D344" s="60">
        <v>2</v>
      </c>
      <c r="E344" s="60" t="s">
        <v>317</v>
      </c>
      <c r="F344" s="66" t="s">
        <v>380</v>
      </c>
      <c r="G344" s="62"/>
      <c r="H344" s="62"/>
      <c r="I344" s="62"/>
      <c r="J344" s="125">
        <f>SUBTOTAL(9,G344:I344)</f>
        <v>0</v>
      </c>
      <c r="K344" s="126">
        <f>IFERROR(J344/$J$18*100,"0.00")</f>
        <v>0</v>
      </c>
    </row>
    <row r="345" spans="1:11" ht="12.75" x14ac:dyDescent="0.2">
      <c r="A345" s="68">
        <v>2</v>
      </c>
      <c r="B345" s="60">
        <v>4</v>
      </c>
      <c r="C345" s="60">
        <v>1</v>
      </c>
      <c r="D345" s="60">
        <v>2</v>
      </c>
      <c r="E345" s="60" t="s">
        <v>318</v>
      </c>
      <c r="F345" s="66" t="s">
        <v>381</v>
      </c>
      <c r="G345" s="62"/>
      <c r="H345" s="62"/>
      <c r="I345" s="62"/>
      <c r="J345" s="125">
        <f>SUBTOTAL(9,G345:I345)</f>
        <v>0</v>
      </c>
      <c r="K345" s="126">
        <f>IFERROR(J345/$J$18*100,"0.00")</f>
        <v>0</v>
      </c>
    </row>
    <row r="346" spans="1:11" ht="12.75" x14ac:dyDescent="0.2">
      <c r="A346" s="68">
        <v>2</v>
      </c>
      <c r="B346" s="60">
        <v>4</v>
      </c>
      <c r="C346" s="60">
        <v>1</v>
      </c>
      <c r="D346" s="60">
        <v>2</v>
      </c>
      <c r="E346" s="60" t="s">
        <v>319</v>
      </c>
      <c r="F346" s="66" t="s">
        <v>382</v>
      </c>
      <c r="G346" s="70"/>
      <c r="H346" s="70"/>
      <c r="I346" s="70"/>
      <c r="J346" s="125">
        <f>SUBTOTAL(9,G346:I346)</f>
        <v>0</v>
      </c>
      <c r="K346" s="126">
        <f>IFERROR(J346/$J$18*100,"0.00")</f>
        <v>0</v>
      </c>
    </row>
    <row r="347" spans="1:11" ht="12.75" x14ac:dyDescent="0.2">
      <c r="A347" s="54">
        <v>2</v>
      </c>
      <c r="B347" s="55">
        <v>4</v>
      </c>
      <c r="C347" s="55">
        <v>1</v>
      </c>
      <c r="D347" s="55">
        <v>4</v>
      </c>
      <c r="E347" s="60"/>
      <c r="F347" s="80" t="s">
        <v>383</v>
      </c>
      <c r="G347" s="73">
        <f>+G348+G349</f>
        <v>0</v>
      </c>
      <c r="H347" s="73">
        <f>+H348+H349</f>
        <v>0</v>
      </c>
      <c r="I347" s="73">
        <f>+I348+I349</f>
        <v>0</v>
      </c>
      <c r="J347" s="73">
        <f>+J348+J349</f>
        <v>0</v>
      </c>
      <c r="K347" s="74">
        <f>+K348+K349</f>
        <v>0</v>
      </c>
    </row>
    <row r="348" spans="1:11" ht="12.75" x14ac:dyDescent="0.2">
      <c r="A348" s="81">
        <v>2</v>
      </c>
      <c r="B348" s="82">
        <v>4</v>
      </c>
      <c r="C348" s="82">
        <v>1</v>
      </c>
      <c r="D348" s="82">
        <v>4</v>
      </c>
      <c r="E348" s="60" t="s">
        <v>317</v>
      </c>
      <c r="F348" s="83" t="s">
        <v>384</v>
      </c>
      <c r="G348" s="62"/>
      <c r="H348" s="62"/>
      <c r="I348" s="62"/>
      <c r="J348" s="125">
        <f>SUBTOTAL(9,G348:I348)</f>
        <v>0</v>
      </c>
      <c r="K348" s="126">
        <f>IFERROR(J348/$J$18*100,"0.00")</f>
        <v>0</v>
      </c>
    </row>
    <row r="349" spans="1:11" ht="12.75" x14ac:dyDescent="0.2">
      <c r="A349" s="68">
        <v>2</v>
      </c>
      <c r="B349" s="60">
        <v>4</v>
      </c>
      <c r="C349" s="60">
        <v>1</v>
      </c>
      <c r="D349" s="60">
        <v>4</v>
      </c>
      <c r="E349" s="60" t="s">
        <v>318</v>
      </c>
      <c r="F349" s="66" t="s">
        <v>385</v>
      </c>
      <c r="G349" s="70"/>
      <c r="H349" s="70"/>
      <c r="I349" s="70"/>
      <c r="J349" s="125">
        <f>SUBTOTAL(9,G349:I349)</f>
        <v>0</v>
      </c>
      <c r="K349" s="126">
        <f>IFERROR(J349/$J$18*100,"0.00")</f>
        <v>0</v>
      </c>
    </row>
    <row r="350" spans="1:11" ht="12.75" x14ac:dyDescent="0.2">
      <c r="A350" s="71">
        <v>2</v>
      </c>
      <c r="B350" s="55">
        <v>4</v>
      </c>
      <c r="C350" s="55">
        <v>1</v>
      </c>
      <c r="D350" s="55">
        <v>5</v>
      </c>
      <c r="E350" s="55"/>
      <c r="F350" s="80" t="s">
        <v>386</v>
      </c>
      <c r="G350" s="57">
        <f>+G351</f>
        <v>0</v>
      </c>
      <c r="H350" s="57">
        <f>+H351</f>
        <v>0</v>
      </c>
      <c r="I350" s="57">
        <f>+I351</f>
        <v>0</v>
      </c>
      <c r="J350" s="57">
        <f>+J351</f>
        <v>0</v>
      </c>
      <c r="K350" s="58">
        <f>+K351</f>
        <v>0</v>
      </c>
    </row>
    <row r="351" spans="1:11" ht="12.75" x14ac:dyDescent="0.2">
      <c r="A351" s="68">
        <v>2</v>
      </c>
      <c r="B351" s="60">
        <v>4</v>
      </c>
      <c r="C351" s="60">
        <v>1</v>
      </c>
      <c r="D351" s="60">
        <v>5</v>
      </c>
      <c r="E351" s="60" t="s">
        <v>317</v>
      </c>
      <c r="F351" s="66" t="s">
        <v>386</v>
      </c>
      <c r="G351" s="70"/>
      <c r="H351" s="70"/>
      <c r="I351" s="70"/>
      <c r="J351" s="125">
        <f>SUBTOTAL(9,G351:I351)</f>
        <v>0</v>
      </c>
      <c r="K351" s="126">
        <f>IFERROR(J351/$J$18*100,"0.00")</f>
        <v>0</v>
      </c>
    </row>
    <row r="352" spans="1:11" ht="12.75" x14ac:dyDescent="0.2">
      <c r="A352" s="54">
        <v>2</v>
      </c>
      <c r="B352" s="55">
        <v>4</v>
      </c>
      <c r="C352" s="55">
        <v>1</v>
      </c>
      <c r="D352" s="55">
        <v>6</v>
      </c>
      <c r="E352" s="60"/>
      <c r="F352" s="80" t="s">
        <v>387</v>
      </c>
      <c r="G352" s="73">
        <f>+G353</f>
        <v>0</v>
      </c>
      <c r="H352" s="73">
        <f>+H353</f>
        <v>0</v>
      </c>
      <c r="I352" s="73">
        <f>+I353</f>
        <v>0</v>
      </c>
      <c r="J352" s="73">
        <f>+J353</f>
        <v>0</v>
      </c>
      <c r="K352" s="74">
        <f>+K353</f>
        <v>0</v>
      </c>
    </row>
    <row r="353" spans="1:11" ht="12.75" x14ac:dyDescent="0.2">
      <c r="A353" s="68">
        <v>2</v>
      </c>
      <c r="B353" s="60">
        <v>4</v>
      </c>
      <c r="C353" s="60">
        <v>1</v>
      </c>
      <c r="D353" s="60">
        <v>6</v>
      </c>
      <c r="E353" s="60" t="s">
        <v>317</v>
      </c>
      <c r="F353" s="66" t="s">
        <v>388</v>
      </c>
      <c r="G353" s="70"/>
      <c r="H353" s="70"/>
      <c r="I353" s="70"/>
      <c r="J353" s="125">
        <f>SUBTOTAL(9,G353:I353)</f>
        <v>0</v>
      </c>
      <c r="K353" s="126">
        <f>IFERROR(J353/$J$18*100,"0.00")</f>
        <v>0</v>
      </c>
    </row>
    <row r="354" spans="1:11" ht="12.75" x14ac:dyDescent="0.2">
      <c r="A354" s="49">
        <v>2</v>
      </c>
      <c r="B354" s="50">
        <v>4</v>
      </c>
      <c r="C354" s="50">
        <v>2</v>
      </c>
      <c r="D354" s="50"/>
      <c r="E354" s="50"/>
      <c r="F354" s="51" t="s">
        <v>389</v>
      </c>
      <c r="G354" s="52">
        <f>+G355+G357+G361</f>
        <v>0</v>
      </c>
      <c r="H354" s="52">
        <f>+H355+H357+H361</f>
        <v>0</v>
      </c>
      <c r="I354" s="52">
        <f>+I355+I357+I361</f>
        <v>0</v>
      </c>
      <c r="J354" s="52">
        <f>+J355+J357+J361</f>
        <v>0</v>
      </c>
      <c r="K354" s="53">
        <f>+K355+K357+K361</f>
        <v>0</v>
      </c>
    </row>
    <row r="355" spans="1:11" ht="12.75" x14ac:dyDescent="0.2">
      <c r="A355" s="54">
        <v>2</v>
      </c>
      <c r="B355" s="55">
        <v>4</v>
      </c>
      <c r="C355" s="55">
        <v>2</v>
      </c>
      <c r="D355" s="55">
        <v>1</v>
      </c>
      <c r="E355" s="60"/>
      <c r="F355" s="67" t="s">
        <v>390</v>
      </c>
      <c r="G355" s="73">
        <f>+G356</f>
        <v>0</v>
      </c>
      <c r="H355" s="73">
        <f>+H356</f>
        <v>0</v>
      </c>
      <c r="I355" s="73">
        <f>+I356</f>
        <v>0</v>
      </c>
      <c r="J355" s="73">
        <f>+J356</f>
        <v>0</v>
      </c>
      <c r="K355" s="74">
        <f>+K356</f>
        <v>0</v>
      </c>
    </row>
    <row r="356" spans="1:11" ht="12.75" x14ac:dyDescent="0.2">
      <c r="A356" s="59">
        <v>2</v>
      </c>
      <c r="B356" s="60">
        <v>4</v>
      </c>
      <c r="C356" s="60">
        <v>2</v>
      </c>
      <c r="D356" s="60">
        <v>1</v>
      </c>
      <c r="E356" s="60" t="s">
        <v>317</v>
      </c>
      <c r="F356" s="66" t="s">
        <v>391</v>
      </c>
      <c r="G356" s="70"/>
      <c r="H356" s="70"/>
      <c r="I356" s="70"/>
      <c r="J356" s="125">
        <f>SUBTOTAL(9,G356:I356)</f>
        <v>0</v>
      </c>
      <c r="K356" s="126">
        <f>IFERROR(J356/$J$18*100,"0.00")</f>
        <v>0</v>
      </c>
    </row>
    <row r="357" spans="1:11" ht="12.75" x14ac:dyDescent="0.2">
      <c r="A357" s="54">
        <v>2</v>
      </c>
      <c r="B357" s="55">
        <v>4</v>
      </c>
      <c r="C357" s="55">
        <v>2</v>
      </c>
      <c r="D357" s="55">
        <v>2</v>
      </c>
      <c r="E357" s="60"/>
      <c r="F357" s="80" t="s">
        <v>392</v>
      </c>
      <c r="G357" s="57">
        <f>+G358+G359+G360</f>
        <v>0</v>
      </c>
      <c r="H357" s="57">
        <f>+H358+H359+H360</f>
        <v>0</v>
      </c>
      <c r="I357" s="57">
        <f>+I358+I359+I360</f>
        <v>0</v>
      </c>
      <c r="J357" s="57">
        <f>+J358+J359+J360</f>
        <v>0</v>
      </c>
      <c r="K357" s="58">
        <f>+K358+K359+K360</f>
        <v>0</v>
      </c>
    </row>
    <row r="358" spans="1:11" ht="22.5" x14ac:dyDescent="0.2">
      <c r="A358" s="59">
        <v>2</v>
      </c>
      <c r="B358" s="60">
        <v>4</v>
      </c>
      <c r="C358" s="60">
        <v>2</v>
      </c>
      <c r="D358" s="60">
        <v>2</v>
      </c>
      <c r="E358" s="60" t="s">
        <v>317</v>
      </c>
      <c r="F358" s="66" t="s">
        <v>393</v>
      </c>
      <c r="G358" s="70"/>
      <c r="H358" s="70"/>
      <c r="I358" s="70"/>
      <c r="J358" s="125">
        <f>SUBTOTAL(9,G358:I358)</f>
        <v>0</v>
      </c>
      <c r="K358" s="126">
        <f>IFERROR(J358/$J$18*100,"0.00")</f>
        <v>0</v>
      </c>
    </row>
    <row r="359" spans="1:11" ht="22.5" x14ac:dyDescent="0.2">
      <c r="A359" s="59">
        <v>2</v>
      </c>
      <c r="B359" s="60">
        <v>4</v>
      </c>
      <c r="C359" s="60">
        <v>2</v>
      </c>
      <c r="D359" s="60">
        <v>2</v>
      </c>
      <c r="E359" s="60" t="s">
        <v>318</v>
      </c>
      <c r="F359" s="66" t="s">
        <v>394</v>
      </c>
      <c r="G359" s="70"/>
      <c r="H359" s="70"/>
      <c r="I359" s="70"/>
      <c r="J359" s="125">
        <f>SUBTOTAL(9,G359:I359)</f>
        <v>0</v>
      </c>
      <c r="K359" s="126">
        <f>IFERROR(J359/$J$18*100,"0.00")</f>
        <v>0</v>
      </c>
    </row>
    <row r="360" spans="1:11" ht="22.5" x14ac:dyDescent="0.2">
      <c r="A360" s="59">
        <v>2</v>
      </c>
      <c r="B360" s="60">
        <v>4</v>
      </c>
      <c r="C360" s="60">
        <v>2</v>
      </c>
      <c r="D360" s="60">
        <v>2</v>
      </c>
      <c r="E360" s="60" t="s">
        <v>319</v>
      </c>
      <c r="F360" s="66" t="s">
        <v>395</v>
      </c>
      <c r="G360" s="70"/>
      <c r="H360" s="70"/>
      <c r="I360" s="70"/>
      <c r="J360" s="125">
        <f>SUBTOTAL(9,G360:I360)</f>
        <v>0</v>
      </c>
      <c r="K360" s="126">
        <f>IFERROR(J360/$J$18*100,"0.00")</f>
        <v>0</v>
      </c>
    </row>
    <row r="361" spans="1:11" ht="12.75" x14ac:dyDescent="0.2">
      <c r="A361" s="67">
        <v>2</v>
      </c>
      <c r="B361" s="55">
        <v>4</v>
      </c>
      <c r="C361" s="55">
        <v>2</v>
      </c>
      <c r="D361" s="55">
        <v>3</v>
      </c>
      <c r="E361" s="55"/>
      <c r="F361" s="80" t="s">
        <v>396</v>
      </c>
      <c r="G361" s="70">
        <f>G362+G363+G364</f>
        <v>0</v>
      </c>
      <c r="H361" s="70">
        <f>H362+H363+H364</f>
        <v>0</v>
      </c>
      <c r="I361" s="70">
        <f>I362+I363+I364</f>
        <v>0</v>
      </c>
      <c r="J361" s="73">
        <f>J362+J363+J364</f>
        <v>0</v>
      </c>
      <c r="K361" s="74">
        <f>K362+K363+K364</f>
        <v>0</v>
      </c>
    </row>
    <row r="362" spans="1:11" ht="22.5" x14ac:dyDescent="0.2">
      <c r="A362" s="61">
        <v>2</v>
      </c>
      <c r="B362" s="60">
        <v>4</v>
      </c>
      <c r="C362" s="60">
        <v>2</v>
      </c>
      <c r="D362" s="60">
        <v>3</v>
      </c>
      <c r="E362" s="60" t="s">
        <v>317</v>
      </c>
      <c r="F362" s="66" t="s">
        <v>397</v>
      </c>
      <c r="G362" s="62"/>
      <c r="H362" s="62"/>
      <c r="I362" s="62"/>
      <c r="J362" s="125">
        <f>SUBTOTAL(9,G362:I362)</f>
        <v>0</v>
      </c>
      <c r="K362" s="126">
        <f>IFERROR(J362/$J$18*100,"0.00")</f>
        <v>0</v>
      </c>
    </row>
    <row r="363" spans="1:11" ht="12.75" x14ac:dyDescent="0.2">
      <c r="A363" s="61">
        <v>2</v>
      </c>
      <c r="B363" s="60">
        <v>4</v>
      </c>
      <c r="C363" s="60">
        <v>2</v>
      </c>
      <c r="D363" s="60">
        <v>3</v>
      </c>
      <c r="E363" s="60" t="s">
        <v>318</v>
      </c>
      <c r="F363" s="66" t="s">
        <v>398</v>
      </c>
      <c r="G363" s="62"/>
      <c r="H363" s="62"/>
      <c r="I363" s="62"/>
      <c r="J363" s="125">
        <f>SUBTOTAL(9,G363:I363)</f>
        <v>0</v>
      </c>
      <c r="K363" s="126">
        <f>IFERROR(J363/$J$18*100,"0.00")</f>
        <v>0</v>
      </c>
    </row>
    <row r="364" spans="1:11" ht="22.5" x14ac:dyDescent="0.2">
      <c r="A364" s="61">
        <v>2</v>
      </c>
      <c r="B364" s="60">
        <v>4</v>
      </c>
      <c r="C364" s="60">
        <v>2</v>
      </c>
      <c r="D364" s="60">
        <v>3</v>
      </c>
      <c r="E364" s="60" t="s">
        <v>319</v>
      </c>
      <c r="F364" s="66" t="s">
        <v>399</v>
      </c>
      <c r="G364" s="62"/>
      <c r="H364" s="62"/>
      <c r="I364" s="62"/>
      <c r="J364" s="125">
        <f>SUBTOTAL(9,G364:I364)</f>
        <v>0</v>
      </c>
      <c r="K364" s="126">
        <f>IFERROR(J364/$J$18*100,"0.00")</f>
        <v>0</v>
      </c>
    </row>
    <row r="365" spans="1:11" ht="12.75" x14ac:dyDescent="0.2">
      <c r="A365" s="49">
        <v>2</v>
      </c>
      <c r="B365" s="50">
        <v>4</v>
      </c>
      <c r="C365" s="50">
        <v>4</v>
      </c>
      <c r="D365" s="50"/>
      <c r="E365" s="50"/>
      <c r="F365" s="51" t="s">
        <v>400</v>
      </c>
      <c r="G365" s="52">
        <f>+G366</f>
        <v>0</v>
      </c>
      <c r="H365" s="52">
        <f>+H366</f>
        <v>0</v>
      </c>
      <c r="I365" s="52">
        <f>+I366</f>
        <v>0</v>
      </c>
      <c r="J365" s="52">
        <f>+J366</f>
        <v>0</v>
      </c>
      <c r="K365" s="53">
        <f>+K366</f>
        <v>0</v>
      </c>
    </row>
    <row r="366" spans="1:11" ht="12.75" x14ac:dyDescent="0.2">
      <c r="A366" s="67">
        <v>2</v>
      </c>
      <c r="B366" s="55">
        <v>4</v>
      </c>
      <c r="C366" s="55">
        <v>4</v>
      </c>
      <c r="D366" s="55">
        <v>1</v>
      </c>
      <c r="E366" s="55"/>
      <c r="F366" s="80" t="s">
        <v>401</v>
      </c>
      <c r="G366" s="70">
        <f>+G367+G368+G369</f>
        <v>0</v>
      </c>
      <c r="H366" s="70">
        <f>+H367+H368+H369</f>
        <v>0</v>
      </c>
      <c r="I366" s="70">
        <f>+I367+I368+I369</f>
        <v>0</v>
      </c>
      <c r="J366" s="73">
        <f>+J367+J368+J369</f>
        <v>0</v>
      </c>
      <c r="K366" s="74">
        <f>+K367+K368+K369</f>
        <v>0</v>
      </c>
    </row>
    <row r="367" spans="1:11" ht="22.5" x14ac:dyDescent="0.2">
      <c r="A367" s="61">
        <v>2</v>
      </c>
      <c r="B367" s="60">
        <v>4</v>
      </c>
      <c r="C367" s="60">
        <v>4</v>
      </c>
      <c r="D367" s="60">
        <v>1</v>
      </c>
      <c r="E367" s="60" t="s">
        <v>317</v>
      </c>
      <c r="F367" s="66" t="s">
        <v>402</v>
      </c>
      <c r="G367" s="62"/>
      <c r="H367" s="62"/>
      <c r="I367" s="62"/>
      <c r="J367" s="125">
        <f>SUBTOTAL(9,G367:I367)</f>
        <v>0</v>
      </c>
      <c r="K367" s="126">
        <f>IFERROR(J367/$J$18*100,"0.00")</f>
        <v>0</v>
      </c>
    </row>
    <row r="368" spans="1:11" ht="12.75" x14ac:dyDescent="0.2">
      <c r="A368" s="61">
        <v>2</v>
      </c>
      <c r="B368" s="60">
        <v>4</v>
      </c>
      <c r="C368" s="60">
        <v>4</v>
      </c>
      <c r="D368" s="60">
        <v>1</v>
      </c>
      <c r="E368" s="60" t="s">
        <v>318</v>
      </c>
      <c r="F368" s="66" t="s">
        <v>403</v>
      </c>
      <c r="G368" s="62"/>
      <c r="H368" s="62"/>
      <c r="I368" s="62"/>
      <c r="J368" s="125">
        <f>SUBTOTAL(9,G368:I368)</f>
        <v>0</v>
      </c>
      <c r="K368" s="126">
        <f>IFERROR(J368/$J$18*100,"0.00")</f>
        <v>0</v>
      </c>
    </row>
    <row r="369" spans="1:11" ht="22.5" x14ac:dyDescent="0.2">
      <c r="A369" s="61">
        <v>2</v>
      </c>
      <c r="B369" s="60">
        <v>4</v>
      </c>
      <c r="C369" s="60">
        <v>4</v>
      </c>
      <c r="D369" s="60">
        <v>1</v>
      </c>
      <c r="E369" s="60" t="s">
        <v>319</v>
      </c>
      <c r="F369" s="66" t="s">
        <v>404</v>
      </c>
      <c r="G369" s="62"/>
      <c r="H369" s="62"/>
      <c r="I369" s="62"/>
      <c r="J369" s="125">
        <f>SUBTOTAL(9,G369:I369)</f>
        <v>0</v>
      </c>
      <c r="K369" s="126">
        <f>IFERROR(J369/$J$18*100,"0.00")</f>
        <v>0</v>
      </c>
    </row>
    <row r="370" spans="1:11" ht="12.75" x14ac:dyDescent="0.2">
      <c r="A370" s="49">
        <v>2</v>
      </c>
      <c r="B370" s="50">
        <v>4</v>
      </c>
      <c r="C370" s="50">
        <v>6</v>
      </c>
      <c r="D370" s="50"/>
      <c r="E370" s="50"/>
      <c r="F370" s="51" t="s">
        <v>405</v>
      </c>
      <c r="G370" s="52">
        <f>+G371+G373+G375+G377</f>
        <v>0</v>
      </c>
      <c r="H370" s="52">
        <f>+H371+H373+H375+H377</f>
        <v>0</v>
      </c>
      <c r="I370" s="52">
        <f>+I371+I373+I375+I377</f>
        <v>0</v>
      </c>
      <c r="J370" s="52">
        <f>+J371+J373+J375+J377</f>
        <v>0</v>
      </c>
      <c r="K370" s="53">
        <f>+K371+K373+K375+K377</f>
        <v>0</v>
      </c>
    </row>
    <row r="371" spans="1:11" ht="12.75" x14ac:dyDescent="0.2">
      <c r="A371" s="71">
        <v>2</v>
      </c>
      <c r="B371" s="55">
        <v>4</v>
      </c>
      <c r="C371" s="55">
        <v>6</v>
      </c>
      <c r="D371" s="55">
        <v>1</v>
      </c>
      <c r="E371" s="55"/>
      <c r="F371" s="80" t="s">
        <v>406</v>
      </c>
      <c r="G371" s="73">
        <f>+G372</f>
        <v>0</v>
      </c>
      <c r="H371" s="73">
        <f>+H372</f>
        <v>0</v>
      </c>
      <c r="I371" s="73">
        <f>+I372</f>
        <v>0</v>
      </c>
      <c r="J371" s="73">
        <f>+J372</f>
        <v>0</v>
      </c>
      <c r="K371" s="74">
        <f>+K372</f>
        <v>0</v>
      </c>
    </row>
    <row r="372" spans="1:11" ht="12.75" x14ac:dyDescent="0.2">
      <c r="A372" s="68">
        <v>2</v>
      </c>
      <c r="B372" s="60">
        <v>4</v>
      </c>
      <c r="C372" s="60">
        <v>6</v>
      </c>
      <c r="D372" s="60">
        <v>1</v>
      </c>
      <c r="E372" s="60" t="s">
        <v>317</v>
      </c>
      <c r="F372" s="66" t="s">
        <v>406</v>
      </c>
      <c r="G372" s="70"/>
      <c r="H372" s="70"/>
      <c r="I372" s="70"/>
      <c r="J372" s="125">
        <f>SUBTOTAL(9,G372:I372)</f>
        <v>0</v>
      </c>
      <c r="K372" s="126">
        <f>IFERROR(J372/$J$18*100,"0.00")</f>
        <v>0</v>
      </c>
    </row>
    <row r="373" spans="1:11" ht="12.75" x14ac:dyDescent="0.2">
      <c r="A373" s="71">
        <v>2</v>
      </c>
      <c r="B373" s="55">
        <v>4</v>
      </c>
      <c r="C373" s="55">
        <v>6</v>
      </c>
      <c r="D373" s="55">
        <v>2</v>
      </c>
      <c r="E373" s="55"/>
      <c r="F373" s="80" t="s">
        <v>407</v>
      </c>
      <c r="G373" s="57">
        <f>+G374</f>
        <v>0</v>
      </c>
      <c r="H373" s="57">
        <f>+H374</f>
        <v>0</v>
      </c>
      <c r="I373" s="57">
        <f>+I374</f>
        <v>0</v>
      </c>
      <c r="J373" s="57">
        <f>+J374</f>
        <v>0</v>
      </c>
      <c r="K373" s="58">
        <f>+K374</f>
        <v>0</v>
      </c>
    </row>
    <row r="374" spans="1:11" ht="12.75" x14ac:dyDescent="0.2">
      <c r="A374" s="68">
        <v>2</v>
      </c>
      <c r="B374" s="60">
        <v>4</v>
      </c>
      <c r="C374" s="60">
        <v>6</v>
      </c>
      <c r="D374" s="60">
        <v>2</v>
      </c>
      <c r="E374" s="60" t="s">
        <v>317</v>
      </c>
      <c r="F374" s="66" t="s">
        <v>407</v>
      </c>
      <c r="G374" s="70"/>
      <c r="H374" s="70"/>
      <c r="I374" s="70"/>
      <c r="J374" s="125">
        <f>SUBTOTAL(9,G374:I374)</f>
        <v>0</v>
      </c>
      <c r="K374" s="126">
        <f>IFERROR(J374/$J$18*100,"0.00")</f>
        <v>0</v>
      </c>
    </row>
    <row r="375" spans="1:11" ht="12.75" x14ac:dyDescent="0.2">
      <c r="A375" s="71">
        <v>2</v>
      </c>
      <c r="B375" s="55">
        <v>4</v>
      </c>
      <c r="C375" s="55">
        <v>6</v>
      </c>
      <c r="D375" s="55">
        <v>3</v>
      </c>
      <c r="E375" s="60"/>
      <c r="F375" s="80" t="s">
        <v>408</v>
      </c>
      <c r="G375" s="57">
        <f>+G376</f>
        <v>0</v>
      </c>
      <c r="H375" s="57">
        <f>+H376</f>
        <v>0</v>
      </c>
      <c r="I375" s="57">
        <f>+I376</f>
        <v>0</v>
      </c>
      <c r="J375" s="57">
        <f>+J376</f>
        <v>0</v>
      </c>
      <c r="K375" s="58">
        <f>+K376</f>
        <v>0</v>
      </c>
    </row>
    <row r="376" spans="1:11" ht="12.75" x14ac:dyDescent="0.2">
      <c r="A376" s="68">
        <v>2</v>
      </c>
      <c r="B376" s="60">
        <v>4</v>
      </c>
      <c r="C376" s="60">
        <v>6</v>
      </c>
      <c r="D376" s="60">
        <v>3</v>
      </c>
      <c r="E376" s="60" t="s">
        <v>317</v>
      </c>
      <c r="F376" s="66" t="s">
        <v>408</v>
      </c>
      <c r="G376" s="70"/>
      <c r="H376" s="70"/>
      <c r="I376" s="70"/>
      <c r="J376" s="125">
        <f>SUBTOTAL(9,G376:I376)</f>
        <v>0</v>
      </c>
      <c r="K376" s="126">
        <f>IFERROR(J376/$J$18*100,"0.00")</f>
        <v>0</v>
      </c>
    </row>
    <row r="377" spans="1:11" ht="12.75" x14ac:dyDescent="0.2">
      <c r="A377" s="71">
        <v>2</v>
      </c>
      <c r="B377" s="55">
        <v>4</v>
      </c>
      <c r="C377" s="55">
        <v>6</v>
      </c>
      <c r="D377" s="55">
        <v>4</v>
      </c>
      <c r="E377" s="55"/>
      <c r="F377" s="80" t="s">
        <v>409</v>
      </c>
      <c r="G377" s="57">
        <f>+G378</f>
        <v>0</v>
      </c>
      <c r="H377" s="57">
        <f>+H378</f>
        <v>0</v>
      </c>
      <c r="I377" s="57">
        <f>+I378</f>
        <v>0</v>
      </c>
      <c r="J377" s="57">
        <f>+J378</f>
        <v>0</v>
      </c>
      <c r="K377" s="58">
        <f>+K378</f>
        <v>0</v>
      </c>
    </row>
    <row r="378" spans="1:11" ht="12.75" x14ac:dyDescent="0.2">
      <c r="A378" s="68">
        <v>2</v>
      </c>
      <c r="B378" s="60">
        <v>4</v>
      </c>
      <c r="C378" s="60">
        <v>6</v>
      </c>
      <c r="D378" s="60">
        <v>4</v>
      </c>
      <c r="E378" s="60" t="s">
        <v>317</v>
      </c>
      <c r="F378" s="66" t="s">
        <v>409</v>
      </c>
      <c r="G378" s="70"/>
      <c r="H378" s="70"/>
      <c r="I378" s="70"/>
      <c r="J378" s="125">
        <f>SUBTOTAL(9,G378:I378)</f>
        <v>0</v>
      </c>
      <c r="K378" s="126">
        <f>IFERROR(J378/$J$18*100,"0.00")</f>
        <v>0</v>
      </c>
    </row>
    <row r="379" spans="1:11" ht="12.75" x14ac:dyDescent="0.2">
      <c r="A379" s="49">
        <v>2</v>
      </c>
      <c r="B379" s="50">
        <v>4</v>
      </c>
      <c r="C379" s="50">
        <v>7</v>
      </c>
      <c r="D379" s="50"/>
      <c r="E379" s="50"/>
      <c r="F379" s="51" t="s">
        <v>410</v>
      </c>
      <c r="G379" s="52">
        <f>+G380+G382+G384</f>
        <v>0</v>
      </c>
      <c r="H379" s="52">
        <f>+H380+H382+H384</f>
        <v>0</v>
      </c>
      <c r="I379" s="52">
        <f>+I380+I382+I384</f>
        <v>0</v>
      </c>
      <c r="J379" s="52">
        <f>+J380+J382+J384</f>
        <v>0</v>
      </c>
      <c r="K379" s="53">
        <f>+K380+K382+K384</f>
        <v>0</v>
      </c>
    </row>
    <row r="380" spans="1:11" ht="22.5" x14ac:dyDescent="0.2">
      <c r="A380" s="54">
        <v>2</v>
      </c>
      <c r="B380" s="55">
        <v>4</v>
      </c>
      <c r="C380" s="55">
        <v>7</v>
      </c>
      <c r="D380" s="55">
        <v>1</v>
      </c>
      <c r="E380" s="55"/>
      <c r="F380" s="80" t="s">
        <v>411</v>
      </c>
      <c r="G380" s="73">
        <f>+G381</f>
        <v>0</v>
      </c>
      <c r="H380" s="73">
        <f>+H381</f>
        <v>0</v>
      </c>
      <c r="I380" s="73">
        <f>+I381</f>
        <v>0</v>
      </c>
      <c r="J380" s="73">
        <f>+J381</f>
        <v>0</v>
      </c>
      <c r="K380" s="74">
        <f>+K381</f>
        <v>0</v>
      </c>
    </row>
    <row r="381" spans="1:11" ht="12.75" x14ac:dyDescent="0.2">
      <c r="A381" s="68">
        <v>2</v>
      </c>
      <c r="B381" s="60">
        <v>4</v>
      </c>
      <c r="C381" s="60">
        <v>7</v>
      </c>
      <c r="D381" s="60">
        <v>1</v>
      </c>
      <c r="E381" s="60" t="s">
        <v>317</v>
      </c>
      <c r="F381" s="66" t="s">
        <v>412</v>
      </c>
      <c r="G381" s="70"/>
      <c r="H381" s="70"/>
      <c r="I381" s="70"/>
      <c r="J381" s="125">
        <f>SUBTOTAL(9,G381:I381)</f>
        <v>0</v>
      </c>
      <c r="K381" s="126">
        <f>IFERROR(J381/$J$18*100,"0.00")</f>
        <v>0</v>
      </c>
    </row>
    <row r="382" spans="1:11" ht="12.75" x14ac:dyDescent="0.2">
      <c r="A382" s="71">
        <v>2</v>
      </c>
      <c r="B382" s="55">
        <v>4</v>
      </c>
      <c r="C382" s="55">
        <v>7</v>
      </c>
      <c r="D382" s="55">
        <v>2</v>
      </c>
      <c r="E382" s="55"/>
      <c r="F382" s="80" t="s">
        <v>413</v>
      </c>
      <c r="G382" s="57">
        <f>+G383</f>
        <v>0</v>
      </c>
      <c r="H382" s="57">
        <f>+H383</f>
        <v>0</v>
      </c>
      <c r="I382" s="57">
        <f>+I383</f>
        <v>0</v>
      </c>
      <c r="J382" s="57">
        <f>+J383</f>
        <v>0</v>
      </c>
      <c r="K382" s="58">
        <f>+K383</f>
        <v>0</v>
      </c>
    </row>
    <row r="383" spans="1:11" ht="12.75" x14ac:dyDescent="0.2">
      <c r="A383" s="68">
        <v>2</v>
      </c>
      <c r="B383" s="60">
        <v>4</v>
      </c>
      <c r="C383" s="60">
        <v>7</v>
      </c>
      <c r="D383" s="60">
        <v>2</v>
      </c>
      <c r="E383" s="60" t="s">
        <v>317</v>
      </c>
      <c r="F383" s="66" t="s">
        <v>414</v>
      </c>
      <c r="G383" s="70"/>
      <c r="H383" s="70"/>
      <c r="I383" s="70"/>
      <c r="J383" s="125">
        <f>SUBTOTAL(9,G383:I383)</f>
        <v>0</v>
      </c>
      <c r="K383" s="126">
        <f>IFERROR(J383/$J$18*100,"0.00")</f>
        <v>0</v>
      </c>
    </row>
    <row r="384" spans="1:11" ht="12.75" x14ac:dyDescent="0.2">
      <c r="A384" s="71">
        <v>2</v>
      </c>
      <c r="B384" s="55">
        <v>4</v>
      </c>
      <c r="C384" s="55">
        <v>7</v>
      </c>
      <c r="D384" s="55">
        <v>3</v>
      </c>
      <c r="E384" s="55"/>
      <c r="F384" s="80" t="s">
        <v>415</v>
      </c>
      <c r="G384" s="57">
        <f>+G385</f>
        <v>0</v>
      </c>
      <c r="H384" s="57">
        <f>+H385</f>
        <v>0</v>
      </c>
      <c r="I384" s="57">
        <f>+I385</f>
        <v>0</v>
      </c>
      <c r="J384" s="57">
        <f>+J385</f>
        <v>0</v>
      </c>
      <c r="K384" s="58">
        <f>+K385</f>
        <v>0</v>
      </c>
    </row>
    <row r="385" spans="1:11" ht="12.75" x14ac:dyDescent="0.2">
      <c r="A385" s="68">
        <v>2</v>
      </c>
      <c r="B385" s="60">
        <v>4</v>
      </c>
      <c r="C385" s="60">
        <v>7</v>
      </c>
      <c r="D385" s="60">
        <v>3</v>
      </c>
      <c r="E385" s="60" t="s">
        <v>317</v>
      </c>
      <c r="F385" s="66" t="s">
        <v>415</v>
      </c>
      <c r="G385" s="70"/>
      <c r="H385" s="70"/>
      <c r="I385" s="70"/>
      <c r="J385" s="125">
        <f>SUBTOTAL(9,G385:I385)</f>
        <v>0</v>
      </c>
      <c r="K385" s="126">
        <f>IFERROR(J385/$J$18*100,"0.00")</f>
        <v>0</v>
      </c>
    </row>
    <row r="386" spans="1:11" ht="12.75" x14ac:dyDescent="0.2">
      <c r="A386" s="49">
        <v>2</v>
      </c>
      <c r="B386" s="50">
        <v>4</v>
      </c>
      <c r="C386" s="50">
        <v>9</v>
      </c>
      <c r="D386" s="50"/>
      <c r="E386" s="50"/>
      <c r="F386" s="51" t="s">
        <v>416</v>
      </c>
      <c r="G386" s="52">
        <f>+G387+G389+G391+G393</f>
        <v>0</v>
      </c>
      <c r="H386" s="52">
        <f>+H387+H389+H391+H393</f>
        <v>0</v>
      </c>
      <c r="I386" s="52">
        <f>+I387+I389+I391+I393</f>
        <v>0</v>
      </c>
      <c r="J386" s="52">
        <f>+J387+J389+J391+J393</f>
        <v>0</v>
      </c>
      <c r="K386" s="53">
        <f>+K387+K389+K391+K393</f>
        <v>0</v>
      </c>
    </row>
    <row r="387" spans="1:11" ht="12.75" x14ac:dyDescent="0.2">
      <c r="A387" s="71">
        <v>2</v>
      </c>
      <c r="B387" s="55">
        <v>4</v>
      </c>
      <c r="C387" s="55">
        <v>9</v>
      </c>
      <c r="D387" s="55">
        <v>1</v>
      </c>
      <c r="E387" s="55"/>
      <c r="F387" s="80" t="s">
        <v>416</v>
      </c>
      <c r="G387" s="73">
        <f>+G388</f>
        <v>0</v>
      </c>
      <c r="H387" s="73">
        <f>+H388</f>
        <v>0</v>
      </c>
      <c r="I387" s="73">
        <f>+I388</f>
        <v>0</v>
      </c>
      <c r="J387" s="73">
        <f>+J388</f>
        <v>0</v>
      </c>
      <c r="K387" s="74">
        <f>+K388</f>
        <v>0</v>
      </c>
    </row>
    <row r="388" spans="1:11" ht="12.75" x14ac:dyDescent="0.2">
      <c r="A388" s="68">
        <v>2</v>
      </c>
      <c r="B388" s="60">
        <v>4</v>
      </c>
      <c r="C388" s="60">
        <v>9</v>
      </c>
      <c r="D388" s="60">
        <v>1</v>
      </c>
      <c r="E388" s="60" t="s">
        <v>317</v>
      </c>
      <c r="F388" s="66" t="s">
        <v>416</v>
      </c>
      <c r="G388" s="70"/>
      <c r="H388" s="70"/>
      <c r="I388" s="70"/>
      <c r="J388" s="125">
        <f>SUBTOTAL(9,G388:I388)</f>
        <v>0</v>
      </c>
      <c r="K388" s="126">
        <f>IFERROR(J388/$J$18*100,"0.00")</f>
        <v>0</v>
      </c>
    </row>
    <row r="389" spans="1:11" ht="12.75" x14ac:dyDescent="0.2">
      <c r="A389" s="71">
        <v>2</v>
      </c>
      <c r="B389" s="55">
        <v>4</v>
      </c>
      <c r="C389" s="55">
        <v>9</v>
      </c>
      <c r="D389" s="55">
        <v>2</v>
      </c>
      <c r="E389" s="55"/>
      <c r="F389" s="80" t="s">
        <v>417</v>
      </c>
      <c r="G389" s="73">
        <f>+G390</f>
        <v>0</v>
      </c>
      <c r="H389" s="73">
        <f>+H390</f>
        <v>0</v>
      </c>
      <c r="I389" s="73">
        <f>+I390</f>
        <v>0</v>
      </c>
      <c r="J389" s="73">
        <f>+J390</f>
        <v>0</v>
      </c>
      <c r="K389" s="74">
        <f>+K390</f>
        <v>0</v>
      </c>
    </row>
    <row r="390" spans="1:11" ht="12.75" x14ac:dyDescent="0.2">
      <c r="A390" s="68">
        <v>2</v>
      </c>
      <c r="B390" s="60">
        <v>4</v>
      </c>
      <c r="C390" s="60">
        <v>9</v>
      </c>
      <c r="D390" s="60">
        <v>2</v>
      </c>
      <c r="E390" s="60" t="s">
        <v>317</v>
      </c>
      <c r="F390" s="66" t="s">
        <v>417</v>
      </c>
      <c r="G390" s="70"/>
      <c r="H390" s="70"/>
      <c r="I390" s="70"/>
      <c r="J390" s="125">
        <f>SUBTOTAL(9,G390:I390)</f>
        <v>0</v>
      </c>
      <c r="K390" s="126">
        <f>IFERROR(J390/$J$18*100,"0.00")</f>
        <v>0</v>
      </c>
    </row>
    <row r="391" spans="1:11" ht="12.75" x14ac:dyDescent="0.2">
      <c r="A391" s="71">
        <v>2</v>
      </c>
      <c r="B391" s="55">
        <v>4</v>
      </c>
      <c r="C391" s="55">
        <v>9</v>
      </c>
      <c r="D391" s="55">
        <v>3</v>
      </c>
      <c r="E391" s="55"/>
      <c r="F391" s="80" t="s">
        <v>418</v>
      </c>
      <c r="G391" s="73">
        <f>+G392</f>
        <v>0</v>
      </c>
      <c r="H391" s="73">
        <f>+H392</f>
        <v>0</v>
      </c>
      <c r="I391" s="73">
        <f>+I392</f>
        <v>0</v>
      </c>
      <c r="J391" s="73">
        <f>+J392</f>
        <v>0</v>
      </c>
      <c r="K391" s="74">
        <f>+K392</f>
        <v>0</v>
      </c>
    </row>
    <row r="392" spans="1:11" ht="12.75" x14ac:dyDescent="0.2">
      <c r="A392" s="68">
        <v>2</v>
      </c>
      <c r="B392" s="60">
        <v>4</v>
      </c>
      <c r="C392" s="60">
        <v>9</v>
      </c>
      <c r="D392" s="60">
        <v>3</v>
      </c>
      <c r="E392" s="60" t="s">
        <v>317</v>
      </c>
      <c r="F392" s="66" t="s">
        <v>418</v>
      </c>
      <c r="G392" s="70"/>
      <c r="H392" s="70"/>
      <c r="I392" s="70"/>
      <c r="J392" s="125">
        <f>SUBTOTAL(9,G392:I392)</f>
        <v>0</v>
      </c>
      <c r="K392" s="126">
        <f>IFERROR(J392/$J$18*100,"0.00")</f>
        <v>0</v>
      </c>
    </row>
    <row r="393" spans="1:11" ht="12.75" x14ac:dyDescent="0.2">
      <c r="A393" s="71">
        <v>2</v>
      </c>
      <c r="B393" s="55">
        <v>4</v>
      </c>
      <c r="C393" s="55">
        <v>9</v>
      </c>
      <c r="D393" s="55">
        <v>4</v>
      </c>
      <c r="E393" s="55"/>
      <c r="F393" s="80" t="s">
        <v>419</v>
      </c>
      <c r="G393" s="73">
        <f>+G394</f>
        <v>0</v>
      </c>
      <c r="H393" s="73">
        <f>+H394</f>
        <v>0</v>
      </c>
      <c r="I393" s="73">
        <f>+I394</f>
        <v>0</v>
      </c>
      <c r="J393" s="73">
        <f>+J394</f>
        <v>0</v>
      </c>
      <c r="K393" s="74">
        <f>+K394</f>
        <v>0</v>
      </c>
    </row>
    <row r="394" spans="1:11" ht="12.75" x14ac:dyDescent="0.2">
      <c r="A394" s="59">
        <v>2</v>
      </c>
      <c r="B394" s="60">
        <v>4</v>
      </c>
      <c r="C394" s="60">
        <v>9</v>
      </c>
      <c r="D394" s="60">
        <v>4</v>
      </c>
      <c r="E394" s="60" t="s">
        <v>317</v>
      </c>
      <c r="F394" s="66" t="s">
        <v>419</v>
      </c>
      <c r="G394" s="70"/>
      <c r="H394" s="70"/>
      <c r="I394" s="70"/>
      <c r="J394" s="125">
        <f>SUBTOTAL(9,G394:I394)</f>
        <v>0</v>
      </c>
      <c r="K394" s="126">
        <f>IFERROR(J394/$J$18*100,"0.00")</f>
        <v>0</v>
      </c>
    </row>
    <row r="395" spans="1:11" ht="12.75" x14ac:dyDescent="0.2">
      <c r="A395" s="43">
        <v>2</v>
      </c>
      <c r="B395" s="44">
        <v>5</v>
      </c>
      <c r="C395" s="45"/>
      <c r="D395" s="45"/>
      <c r="E395" s="45"/>
      <c r="F395" s="46" t="s">
        <v>420</v>
      </c>
      <c r="G395" s="47">
        <f>+G396+G398+G400</f>
        <v>0</v>
      </c>
      <c r="H395" s="47">
        <f>+H396+H398+H400</f>
        <v>0</v>
      </c>
      <c r="I395" s="47">
        <f>+I396+I398+I400</f>
        <v>0</v>
      </c>
      <c r="J395" s="47">
        <f>+J396+J398+J400</f>
        <v>0</v>
      </c>
      <c r="K395" s="48">
        <f>+K396+K398+K400</f>
        <v>0</v>
      </c>
    </row>
    <row r="396" spans="1:11" ht="12.75" x14ac:dyDescent="0.2">
      <c r="A396" s="49">
        <v>2</v>
      </c>
      <c r="B396" s="50">
        <v>5</v>
      </c>
      <c r="C396" s="50">
        <v>1</v>
      </c>
      <c r="D396" s="50"/>
      <c r="E396" s="50"/>
      <c r="F396" s="51" t="s">
        <v>421</v>
      </c>
      <c r="G396" s="52">
        <f>+G397</f>
        <v>0</v>
      </c>
      <c r="H396" s="52">
        <f>+H397</f>
        <v>0</v>
      </c>
      <c r="I396" s="52">
        <f>+I397</f>
        <v>0</v>
      </c>
      <c r="J396" s="52">
        <f>+J397</f>
        <v>0</v>
      </c>
      <c r="K396" s="53">
        <f>+K397</f>
        <v>0</v>
      </c>
    </row>
    <row r="397" spans="1:11" ht="12.75" x14ac:dyDescent="0.2">
      <c r="A397" s="81">
        <v>2</v>
      </c>
      <c r="B397" s="82">
        <v>5</v>
      </c>
      <c r="C397" s="82">
        <v>1</v>
      </c>
      <c r="D397" s="82">
        <v>1</v>
      </c>
      <c r="E397" s="82" t="s">
        <v>317</v>
      </c>
      <c r="F397" s="83" t="s">
        <v>422</v>
      </c>
      <c r="G397" s="70"/>
      <c r="H397" s="70"/>
      <c r="I397" s="70"/>
      <c r="J397" s="125">
        <f>SUBTOTAL(9,G397:I397)</f>
        <v>0</v>
      </c>
      <c r="K397" s="126">
        <f>IFERROR(J397/$J$18*100,"0.00")</f>
        <v>0</v>
      </c>
    </row>
    <row r="398" spans="1:11" ht="12.75" x14ac:dyDescent="0.2">
      <c r="A398" s="54">
        <v>2</v>
      </c>
      <c r="B398" s="55">
        <v>5</v>
      </c>
      <c r="C398" s="55">
        <v>1</v>
      </c>
      <c r="D398" s="55">
        <v>2</v>
      </c>
      <c r="E398" s="55"/>
      <c r="F398" s="80" t="s">
        <v>423</v>
      </c>
      <c r="G398" s="73">
        <f>+G399</f>
        <v>0</v>
      </c>
      <c r="H398" s="73">
        <f>+H399</f>
        <v>0</v>
      </c>
      <c r="I398" s="73">
        <f>+I399</f>
        <v>0</v>
      </c>
      <c r="J398" s="73">
        <f>+J399</f>
        <v>0</v>
      </c>
      <c r="K398" s="74">
        <f>+K399</f>
        <v>0</v>
      </c>
    </row>
    <row r="399" spans="1:11" ht="12.75" x14ac:dyDescent="0.2">
      <c r="A399" s="59">
        <v>2</v>
      </c>
      <c r="B399" s="60">
        <v>5</v>
      </c>
      <c r="C399" s="60">
        <v>1</v>
      </c>
      <c r="D399" s="60">
        <v>2</v>
      </c>
      <c r="E399" s="60" t="s">
        <v>317</v>
      </c>
      <c r="F399" s="66" t="s">
        <v>423</v>
      </c>
      <c r="G399" s="70"/>
      <c r="H399" s="70"/>
      <c r="I399" s="70"/>
      <c r="J399" s="125">
        <f>SUBTOTAL(9,G399:I399)</f>
        <v>0</v>
      </c>
      <c r="K399" s="126">
        <f>IFERROR(J399/$J$18*100,"0.00")</f>
        <v>0</v>
      </c>
    </row>
    <row r="400" spans="1:11" ht="12.75" x14ac:dyDescent="0.2">
      <c r="A400" s="54">
        <v>2</v>
      </c>
      <c r="B400" s="55">
        <v>5</v>
      </c>
      <c r="C400" s="55">
        <v>1</v>
      </c>
      <c r="D400" s="55">
        <v>3</v>
      </c>
      <c r="E400" s="55"/>
      <c r="F400" s="80" t="s">
        <v>424</v>
      </c>
      <c r="G400" s="57">
        <f>+G401</f>
        <v>0</v>
      </c>
      <c r="H400" s="57">
        <f>+H401</f>
        <v>0</v>
      </c>
      <c r="I400" s="57">
        <f>+I401</f>
        <v>0</v>
      </c>
      <c r="J400" s="57">
        <f>+J401</f>
        <v>0</v>
      </c>
      <c r="K400" s="58">
        <f>+K401</f>
        <v>0</v>
      </c>
    </row>
    <row r="401" spans="1:11" ht="12.75" x14ac:dyDescent="0.2">
      <c r="A401" s="59">
        <v>2</v>
      </c>
      <c r="B401" s="60">
        <v>5</v>
      </c>
      <c r="C401" s="60">
        <v>1</v>
      </c>
      <c r="D401" s="60">
        <v>3</v>
      </c>
      <c r="E401" s="60" t="s">
        <v>317</v>
      </c>
      <c r="F401" s="66" t="s">
        <v>424</v>
      </c>
      <c r="G401" s="70"/>
      <c r="H401" s="70"/>
      <c r="I401" s="70"/>
      <c r="J401" s="125">
        <f>SUBTOTAL(9,G401:I401)</f>
        <v>0</v>
      </c>
      <c r="K401" s="126">
        <f>IFERROR(J401/$J$18*100,"0.00")</f>
        <v>0</v>
      </c>
    </row>
    <row r="402" spans="1:11" ht="12.75" x14ac:dyDescent="0.2">
      <c r="A402" s="43">
        <v>2</v>
      </c>
      <c r="B402" s="44">
        <v>6</v>
      </c>
      <c r="C402" s="45"/>
      <c r="D402" s="45"/>
      <c r="E402" s="45"/>
      <c r="F402" s="46" t="s">
        <v>257</v>
      </c>
      <c r="G402" s="47">
        <f>+G403+G414+G423+G432+G439+G454+G459+G478</f>
        <v>332200</v>
      </c>
      <c r="H402" s="47">
        <f>+H403+H414+H423+H432+H439+H454+H459+H478</f>
        <v>108933047.38999999</v>
      </c>
      <c r="I402" s="47">
        <f>+I403+I414+I423+I432+I439+I454+I459+I478</f>
        <v>22910806.02</v>
      </c>
      <c r="J402" s="47">
        <f>+J403+J414+J423+J432+J439+J454+J459+J478</f>
        <v>132176053.41</v>
      </c>
      <c r="K402" s="48">
        <f>+K403+K414+K423+K432+K439+K454+K459+K478</f>
        <v>6.1439423215800604</v>
      </c>
    </row>
    <row r="403" spans="1:11" ht="12.75" x14ac:dyDescent="0.2">
      <c r="A403" s="49">
        <v>2</v>
      </c>
      <c r="B403" s="50">
        <v>6</v>
      </c>
      <c r="C403" s="50">
        <v>1</v>
      </c>
      <c r="D403" s="50"/>
      <c r="E403" s="50"/>
      <c r="F403" s="51" t="s">
        <v>258</v>
      </c>
      <c r="G403" s="52">
        <f>+G404+G406+G408+G410+G412</f>
        <v>280000</v>
      </c>
      <c r="H403" s="52">
        <f>+H404+H406+H408+H410+H412</f>
        <v>76203626.709999993</v>
      </c>
      <c r="I403" s="52">
        <f>+I404+I406+I408+I410+I412</f>
        <v>8211842.96</v>
      </c>
      <c r="J403" s="52">
        <f>+J404+J406+J408+J410+J412</f>
        <v>84695469.670000002</v>
      </c>
      <c r="K403" s="53">
        <f>+K404+K406+K408+K410+K412</f>
        <v>3.9369013306630052</v>
      </c>
    </row>
    <row r="404" spans="1:11" ht="12.75" x14ac:dyDescent="0.2">
      <c r="A404" s="54">
        <v>2</v>
      </c>
      <c r="B404" s="55">
        <v>6</v>
      </c>
      <c r="C404" s="55">
        <v>1</v>
      </c>
      <c r="D404" s="55">
        <v>1</v>
      </c>
      <c r="E404" s="55"/>
      <c r="F404" s="67" t="s">
        <v>259</v>
      </c>
      <c r="G404" s="73">
        <f>+G405</f>
        <v>0</v>
      </c>
      <c r="H404" s="73">
        <f>+H405</f>
        <v>0</v>
      </c>
      <c r="I404" s="73">
        <f>+I405</f>
        <v>3639794.96</v>
      </c>
      <c r="J404" s="73">
        <f>+J405</f>
        <v>3639794.96</v>
      </c>
      <c r="K404" s="74">
        <f>+K405</f>
        <v>0.1691886670821563</v>
      </c>
    </row>
    <row r="405" spans="1:11" ht="12.75" x14ac:dyDescent="0.2">
      <c r="A405" s="59">
        <v>2</v>
      </c>
      <c r="B405" s="60">
        <v>6</v>
      </c>
      <c r="C405" s="60">
        <v>1</v>
      </c>
      <c r="D405" s="60">
        <v>1</v>
      </c>
      <c r="E405" s="60" t="s">
        <v>317</v>
      </c>
      <c r="F405" s="66" t="s">
        <v>259</v>
      </c>
      <c r="G405" s="70"/>
      <c r="H405" s="70"/>
      <c r="I405" s="70">
        <v>3639794.96</v>
      </c>
      <c r="J405" s="125">
        <f>SUBTOTAL(9,G405:I405)</f>
        <v>3639794.96</v>
      </c>
      <c r="K405" s="126">
        <f>IFERROR(J405/$J$18*100,"0.00")</f>
        <v>0.1691886670821563</v>
      </c>
    </row>
    <row r="406" spans="1:11" ht="12.75" x14ac:dyDescent="0.2">
      <c r="A406" s="54">
        <v>2</v>
      </c>
      <c r="B406" s="55">
        <v>6</v>
      </c>
      <c r="C406" s="55">
        <v>1</v>
      </c>
      <c r="D406" s="55">
        <v>2</v>
      </c>
      <c r="E406" s="55"/>
      <c r="F406" s="67" t="s">
        <v>425</v>
      </c>
      <c r="G406" s="73">
        <f>+G407</f>
        <v>0</v>
      </c>
      <c r="H406" s="73">
        <f>+H407</f>
        <v>0</v>
      </c>
      <c r="I406" s="73">
        <f>+I407</f>
        <v>215564</v>
      </c>
      <c r="J406" s="73">
        <f>+J407</f>
        <v>215564</v>
      </c>
      <c r="K406" s="74">
        <f>+K407</f>
        <v>1.002006602891113E-2</v>
      </c>
    </row>
    <row r="407" spans="1:11" ht="12.75" x14ac:dyDescent="0.2">
      <c r="A407" s="59">
        <v>2</v>
      </c>
      <c r="B407" s="60">
        <v>6</v>
      </c>
      <c r="C407" s="60">
        <v>1</v>
      </c>
      <c r="D407" s="60">
        <v>2</v>
      </c>
      <c r="E407" s="60" t="s">
        <v>317</v>
      </c>
      <c r="F407" s="66" t="s">
        <v>425</v>
      </c>
      <c r="G407" s="70"/>
      <c r="H407" s="70"/>
      <c r="I407" s="70">
        <v>215564</v>
      </c>
      <c r="J407" s="125">
        <f>SUBTOTAL(9,G407:I407)</f>
        <v>215564</v>
      </c>
      <c r="K407" s="126">
        <f>IFERROR(J407/$J$18*100,"0.00")</f>
        <v>1.002006602891113E-2</v>
      </c>
    </row>
    <row r="408" spans="1:11" ht="12.75" x14ac:dyDescent="0.2">
      <c r="A408" s="54">
        <v>2</v>
      </c>
      <c r="B408" s="55">
        <v>6</v>
      </c>
      <c r="C408" s="55">
        <v>1</v>
      </c>
      <c r="D408" s="55">
        <v>3</v>
      </c>
      <c r="E408" s="55"/>
      <c r="F408" s="80" t="s">
        <v>426</v>
      </c>
      <c r="G408" s="73">
        <f>+G409</f>
        <v>280000</v>
      </c>
      <c r="H408" s="73">
        <f>+H409</f>
        <v>15531303.27</v>
      </c>
      <c r="I408" s="73">
        <f>+I409</f>
        <v>2737085.62</v>
      </c>
      <c r="J408" s="73">
        <f>+J409</f>
        <v>18548388.890000001</v>
      </c>
      <c r="K408" s="74">
        <f>+K409</f>
        <v>0.86218515803994</v>
      </c>
    </row>
    <row r="409" spans="1:11" ht="12.75" x14ac:dyDescent="0.2">
      <c r="A409" s="59">
        <v>2</v>
      </c>
      <c r="B409" s="60">
        <v>6</v>
      </c>
      <c r="C409" s="60">
        <v>1</v>
      </c>
      <c r="D409" s="60">
        <v>3</v>
      </c>
      <c r="E409" s="60" t="s">
        <v>317</v>
      </c>
      <c r="F409" s="66" t="s">
        <v>426</v>
      </c>
      <c r="G409" s="70">
        <v>280000</v>
      </c>
      <c r="H409" s="70">
        <v>15531303.27</v>
      </c>
      <c r="I409" s="70">
        <v>2737085.62</v>
      </c>
      <c r="J409" s="125">
        <f>SUBTOTAL(9,G409:I409)</f>
        <v>18548388.890000001</v>
      </c>
      <c r="K409" s="126">
        <f>IFERROR(J409/$J$18*100,"0.00")</f>
        <v>0.86218515803994</v>
      </c>
    </row>
    <row r="410" spans="1:11" ht="12.75" x14ac:dyDescent="0.2">
      <c r="A410" s="54">
        <v>2</v>
      </c>
      <c r="B410" s="55">
        <v>6</v>
      </c>
      <c r="C410" s="55">
        <v>1</v>
      </c>
      <c r="D410" s="55">
        <v>4</v>
      </c>
      <c r="E410" s="55"/>
      <c r="F410" s="67" t="s">
        <v>427</v>
      </c>
      <c r="G410" s="73">
        <f>+G411</f>
        <v>0</v>
      </c>
      <c r="H410" s="73">
        <f>+H411</f>
        <v>34017984</v>
      </c>
      <c r="I410" s="73">
        <f>+I411</f>
        <v>1228298.3799999999</v>
      </c>
      <c r="J410" s="73">
        <f>+J411</f>
        <v>35246282.380000003</v>
      </c>
      <c r="K410" s="74">
        <f>+K411</f>
        <v>1.6383536987681011</v>
      </c>
    </row>
    <row r="411" spans="1:11" ht="12.75" x14ac:dyDescent="0.2">
      <c r="A411" s="59">
        <v>2</v>
      </c>
      <c r="B411" s="60">
        <v>6</v>
      </c>
      <c r="C411" s="60">
        <v>1</v>
      </c>
      <c r="D411" s="60">
        <v>4</v>
      </c>
      <c r="E411" s="60" t="s">
        <v>317</v>
      </c>
      <c r="F411" s="66" t="s">
        <v>427</v>
      </c>
      <c r="G411" s="70"/>
      <c r="H411" s="70">
        <v>34017984</v>
      </c>
      <c r="I411" s="70">
        <v>1228298.3799999999</v>
      </c>
      <c r="J411" s="125">
        <f>SUBTOTAL(9,G411:I411)</f>
        <v>35246282.380000003</v>
      </c>
      <c r="K411" s="126">
        <f>IFERROR(J411/$J$18*100,"0.00")</f>
        <v>1.6383536987681011</v>
      </c>
    </row>
    <row r="412" spans="1:11" ht="12.75" x14ac:dyDescent="0.2">
      <c r="A412" s="54">
        <v>2</v>
      </c>
      <c r="B412" s="55">
        <v>6</v>
      </c>
      <c r="C412" s="55">
        <v>1</v>
      </c>
      <c r="D412" s="55">
        <v>9</v>
      </c>
      <c r="E412" s="55"/>
      <c r="F412" s="67" t="s">
        <v>260</v>
      </c>
      <c r="G412" s="73">
        <f>+G413</f>
        <v>0</v>
      </c>
      <c r="H412" s="73">
        <f>+H413</f>
        <v>26654339.440000001</v>
      </c>
      <c r="I412" s="73">
        <f>+I413</f>
        <v>391100</v>
      </c>
      <c r="J412" s="73">
        <f>+J413</f>
        <v>27045439.440000001</v>
      </c>
      <c r="K412" s="74">
        <f>+K413</f>
        <v>1.2571537407438964</v>
      </c>
    </row>
    <row r="413" spans="1:11" ht="12.75" x14ac:dyDescent="0.2">
      <c r="A413" s="59">
        <v>2</v>
      </c>
      <c r="B413" s="60">
        <v>6</v>
      </c>
      <c r="C413" s="60">
        <v>1</v>
      </c>
      <c r="D413" s="60">
        <v>9</v>
      </c>
      <c r="E413" s="60" t="s">
        <v>317</v>
      </c>
      <c r="F413" s="66" t="s">
        <v>260</v>
      </c>
      <c r="G413" s="70"/>
      <c r="H413" s="70">
        <v>26654339.440000001</v>
      </c>
      <c r="I413" s="70">
        <v>391100</v>
      </c>
      <c r="J413" s="125">
        <f>SUBTOTAL(9,G413:I413)</f>
        <v>27045439.440000001</v>
      </c>
      <c r="K413" s="126">
        <f>IFERROR(J413/$J$18*100,"0.00")</f>
        <v>1.2571537407438964</v>
      </c>
    </row>
    <row r="414" spans="1:11" ht="12.75" x14ac:dyDescent="0.2">
      <c r="A414" s="49">
        <v>2</v>
      </c>
      <c r="B414" s="50">
        <v>6</v>
      </c>
      <c r="C414" s="50">
        <v>2</v>
      </c>
      <c r="D414" s="50"/>
      <c r="E414" s="50"/>
      <c r="F414" s="51" t="s">
        <v>261</v>
      </c>
      <c r="G414" s="52">
        <f>+G415+G417+G419+G421</f>
        <v>23000</v>
      </c>
      <c r="H414" s="52">
        <f>+H415+H417+H419+H421</f>
        <v>0</v>
      </c>
      <c r="I414" s="52">
        <f>+I415+I417+I419+I421</f>
        <v>280300</v>
      </c>
      <c r="J414" s="52">
        <f>+J415+J417+J419+J421</f>
        <v>303300</v>
      </c>
      <c r="K414" s="53">
        <f>+K415+K417+K419+K421</f>
        <v>1.4098300396025058E-2</v>
      </c>
    </row>
    <row r="415" spans="1:11" ht="12.75" x14ac:dyDescent="0.2">
      <c r="A415" s="54">
        <v>2</v>
      </c>
      <c r="B415" s="55">
        <v>6</v>
      </c>
      <c r="C415" s="55">
        <v>2</v>
      </c>
      <c r="D415" s="55">
        <v>1</v>
      </c>
      <c r="E415" s="55"/>
      <c r="F415" s="67" t="s">
        <v>428</v>
      </c>
      <c r="G415" s="73">
        <f>+G416</f>
        <v>23000</v>
      </c>
      <c r="H415" s="73">
        <f>+H416</f>
        <v>0</v>
      </c>
      <c r="I415" s="73">
        <f>+I416</f>
        <v>180300</v>
      </c>
      <c r="J415" s="73">
        <f>+J416</f>
        <v>203300</v>
      </c>
      <c r="K415" s="74">
        <f>+K416</f>
        <v>9.449998254242975E-3</v>
      </c>
    </row>
    <row r="416" spans="1:11" ht="12.75" x14ac:dyDescent="0.2">
      <c r="A416" s="68">
        <v>2</v>
      </c>
      <c r="B416" s="60">
        <v>6</v>
      </c>
      <c r="C416" s="60">
        <v>2</v>
      </c>
      <c r="D416" s="60">
        <v>1</v>
      </c>
      <c r="E416" s="60" t="s">
        <v>317</v>
      </c>
      <c r="F416" s="66" t="s">
        <v>428</v>
      </c>
      <c r="G416" s="70">
        <v>23000</v>
      </c>
      <c r="H416" s="70"/>
      <c r="I416" s="70">
        <v>180300</v>
      </c>
      <c r="J416" s="125">
        <f>SUBTOTAL(9,G416:I416)</f>
        <v>203300</v>
      </c>
      <c r="K416" s="126">
        <f>IFERROR(J416/$J$18*100,"0.00")</f>
        <v>9.449998254242975E-3</v>
      </c>
    </row>
    <row r="417" spans="1:11" ht="12.75" x14ac:dyDescent="0.2">
      <c r="A417" s="71">
        <v>2</v>
      </c>
      <c r="B417" s="55">
        <v>6</v>
      </c>
      <c r="C417" s="55">
        <v>2</v>
      </c>
      <c r="D417" s="55">
        <v>2</v>
      </c>
      <c r="E417" s="55"/>
      <c r="F417" s="80" t="s">
        <v>262</v>
      </c>
      <c r="G417" s="57">
        <f>+G418</f>
        <v>0</v>
      </c>
      <c r="H417" s="57">
        <f>+H418</f>
        <v>0</v>
      </c>
      <c r="I417" s="57">
        <f>+I418</f>
        <v>100000</v>
      </c>
      <c r="J417" s="57">
        <f>+J418</f>
        <v>100000</v>
      </c>
      <c r="K417" s="58">
        <f>+K418</f>
        <v>4.6483021417820835E-3</v>
      </c>
    </row>
    <row r="418" spans="1:11" ht="12.75" x14ac:dyDescent="0.2">
      <c r="A418" s="68">
        <v>2</v>
      </c>
      <c r="B418" s="60">
        <v>6</v>
      </c>
      <c r="C418" s="60">
        <v>2</v>
      </c>
      <c r="D418" s="60">
        <v>2</v>
      </c>
      <c r="E418" s="60" t="s">
        <v>317</v>
      </c>
      <c r="F418" s="66" t="s">
        <v>262</v>
      </c>
      <c r="G418" s="70"/>
      <c r="H418" s="70"/>
      <c r="I418" s="70">
        <v>100000</v>
      </c>
      <c r="J418" s="125">
        <f>SUBTOTAL(9,G418:I418)</f>
        <v>100000</v>
      </c>
      <c r="K418" s="126">
        <f>IFERROR(J418/$J$18*100,"0.00")</f>
        <v>4.6483021417820835E-3</v>
      </c>
    </row>
    <row r="419" spans="1:11" ht="12.75" x14ac:dyDescent="0.2">
      <c r="A419" s="54">
        <v>2</v>
      </c>
      <c r="B419" s="55">
        <v>6</v>
      </c>
      <c r="C419" s="55">
        <v>2</v>
      </c>
      <c r="D419" s="55">
        <v>3</v>
      </c>
      <c r="E419" s="55"/>
      <c r="F419" s="67" t="s">
        <v>263</v>
      </c>
      <c r="G419" s="73">
        <f>+G420</f>
        <v>0</v>
      </c>
      <c r="H419" s="73">
        <f>+H420</f>
        <v>0</v>
      </c>
      <c r="I419" s="73">
        <f>+I420</f>
        <v>0</v>
      </c>
      <c r="J419" s="73">
        <f>+J420</f>
        <v>0</v>
      </c>
      <c r="K419" s="74">
        <f>+K420</f>
        <v>0</v>
      </c>
    </row>
    <row r="420" spans="1:11" ht="12.75" x14ac:dyDescent="0.2">
      <c r="A420" s="68">
        <v>2</v>
      </c>
      <c r="B420" s="60">
        <v>6</v>
      </c>
      <c r="C420" s="60">
        <v>2</v>
      </c>
      <c r="D420" s="60">
        <v>3</v>
      </c>
      <c r="E420" s="60" t="s">
        <v>317</v>
      </c>
      <c r="F420" s="66" t="s">
        <v>263</v>
      </c>
      <c r="G420" s="70"/>
      <c r="H420" s="70"/>
      <c r="I420" s="70"/>
      <c r="J420" s="125">
        <f>SUBTOTAL(9,G420:I420)</f>
        <v>0</v>
      </c>
      <c r="K420" s="126">
        <f>IFERROR(J420/$J$18*100,"0.00")</f>
        <v>0</v>
      </c>
    </row>
    <row r="421" spans="1:11" ht="12.75" x14ac:dyDescent="0.2">
      <c r="A421" s="54">
        <v>2</v>
      </c>
      <c r="B421" s="55">
        <v>6</v>
      </c>
      <c r="C421" s="55">
        <v>2</v>
      </c>
      <c r="D421" s="55">
        <v>4</v>
      </c>
      <c r="E421" s="55"/>
      <c r="F421" s="67" t="s">
        <v>264</v>
      </c>
      <c r="G421" s="73">
        <f>+G422</f>
        <v>0</v>
      </c>
      <c r="H421" s="73">
        <f>+H422</f>
        <v>0</v>
      </c>
      <c r="I421" s="73">
        <f>+I422</f>
        <v>0</v>
      </c>
      <c r="J421" s="73">
        <f>+J422</f>
        <v>0</v>
      </c>
      <c r="K421" s="74">
        <f>+K422</f>
        <v>0</v>
      </c>
    </row>
    <row r="422" spans="1:11" ht="12.75" x14ac:dyDescent="0.2">
      <c r="A422" s="68">
        <v>2</v>
      </c>
      <c r="B422" s="60">
        <v>6</v>
      </c>
      <c r="C422" s="60">
        <v>2</v>
      </c>
      <c r="D422" s="60">
        <v>4</v>
      </c>
      <c r="E422" s="60" t="s">
        <v>317</v>
      </c>
      <c r="F422" s="66" t="s">
        <v>264</v>
      </c>
      <c r="G422" s="70"/>
      <c r="H422" s="70"/>
      <c r="I422" s="70"/>
      <c r="J422" s="125">
        <f>SUBTOTAL(9,G422:I422)</f>
        <v>0</v>
      </c>
      <c r="K422" s="126">
        <f>IFERROR(J422/$J$18*100,"0.00")</f>
        <v>0</v>
      </c>
    </row>
    <row r="423" spans="1:11" ht="12.75" x14ac:dyDescent="0.2">
      <c r="A423" s="49">
        <v>2</v>
      </c>
      <c r="B423" s="50">
        <v>6</v>
      </c>
      <c r="C423" s="50">
        <v>3</v>
      </c>
      <c r="D423" s="50"/>
      <c r="E423" s="50"/>
      <c r="F423" s="51" t="s">
        <v>265</v>
      </c>
      <c r="G423" s="52">
        <f>+G424+G426+G428+G430</f>
        <v>0</v>
      </c>
      <c r="H423" s="52">
        <f>+H424+H426+H428+H430</f>
        <v>26232220.68</v>
      </c>
      <c r="I423" s="52">
        <f>+I424+I426+I428+I430</f>
        <v>5032952.1500000004</v>
      </c>
      <c r="J423" s="52">
        <f>+J424+J426+J428+J430</f>
        <v>31265172.829999998</v>
      </c>
      <c r="K423" s="53">
        <f>+K424+K426+K428+K430</f>
        <v>1.45329969828876</v>
      </c>
    </row>
    <row r="424" spans="1:11" ht="12.75" x14ac:dyDescent="0.2">
      <c r="A424" s="71">
        <v>2</v>
      </c>
      <c r="B424" s="55">
        <v>6</v>
      </c>
      <c r="C424" s="55">
        <v>3</v>
      </c>
      <c r="D424" s="55">
        <v>1</v>
      </c>
      <c r="E424" s="55"/>
      <c r="F424" s="80" t="s">
        <v>266</v>
      </c>
      <c r="G424" s="73">
        <f>+G425</f>
        <v>0</v>
      </c>
      <c r="H424" s="73">
        <f>+H425</f>
        <v>26232220.68</v>
      </c>
      <c r="I424" s="73">
        <f>+I425</f>
        <v>1118641.1499999999</v>
      </c>
      <c r="J424" s="73">
        <f>+J425</f>
        <v>27350861.829999998</v>
      </c>
      <c r="K424" s="74">
        <f>+K425</f>
        <v>1.2713506962397483</v>
      </c>
    </row>
    <row r="425" spans="1:11" ht="12.75" x14ac:dyDescent="0.2">
      <c r="A425" s="59">
        <v>2</v>
      </c>
      <c r="B425" s="60">
        <v>6</v>
      </c>
      <c r="C425" s="60">
        <v>3</v>
      </c>
      <c r="D425" s="60">
        <v>1</v>
      </c>
      <c r="E425" s="60" t="s">
        <v>317</v>
      </c>
      <c r="F425" s="61" t="s">
        <v>266</v>
      </c>
      <c r="G425" s="70"/>
      <c r="H425" s="70">
        <v>26232220.68</v>
      </c>
      <c r="I425" s="70">
        <v>1118641.1499999999</v>
      </c>
      <c r="J425" s="125">
        <f>SUBTOTAL(9,G425:I425)</f>
        <v>27350861.829999998</v>
      </c>
      <c r="K425" s="126">
        <f>IFERROR(J425/$J$18*100,"0.00")</f>
        <v>1.2713506962397483</v>
      </c>
    </row>
    <row r="426" spans="1:11" ht="12.75" x14ac:dyDescent="0.2">
      <c r="A426" s="54">
        <v>2</v>
      </c>
      <c r="B426" s="55">
        <v>6</v>
      </c>
      <c r="C426" s="55">
        <v>3</v>
      </c>
      <c r="D426" s="55">
        <v>2</v>
      </c>
      <c r="E426" s="55"/>
      <c r="F426" s="67" t="s">
        <v>267</v>
      </c>
      <c r="G426" s="73">
        <f>+G427</f>
        <v>0</v>
      </c>
      <c r="H426" s="73">
        <f>+H427</f>
        <v>0</v>
      </c>
      <c r="I426" s="73">
        <f>+I427</f>
        <v>3914311</v>
      </c>
      <c r="J426" s="73">
        <f>+J427</f>
        <v>3914311</v>
      </c>
      <c r="K426" s="74">
        <f>+K427</f>
        <v>0.18194900204901168</v>
      </c>
    </row>
    <row r="427" spans="1:11" ht="12.75" x14ac:dyDescent="0.2">
      <c r="A427" s="68">
        <v>2</v>
      </c>
      <c r="B427" s="60">
        <v>6</v>
      </c>
      <c r="C427" s="60">
        <v>3</v>
      </c>
      <c r="D427" s="60">
        <v>2</v>
      </c>
      <c r="E427" s="60" t="s">
        <v>317</v>
      </c>
      <c r="F427" s="66" t="s">
        <v>267</v>
      </c>
      <c r="G427" s="70"/>
      <c r="H427" s="70"/>
      <c r="I427" s="70">
        <v>3914311</v>
      </c>
      <c r="J427" s="125">
        <f>SUBTOTAL(9,G427:I427)</f>
        <v>3914311</v>
      </c>
      <c r="K427" s="126">
        <f>IFERROR(J427/$J$18*100,"0.00")</f>
        <v>0.18194900204901168</v>
      </c>
    </row>
    <row r="428" spans="1:11" ht="12.75" x14ac:dyDescent="0.2">
      <c r="A428" s="54">
        <v>2</v>
      </c>
      <c r="B428" s="55">
        <v>6</v>
      </c>
      <c r="C428" s="55">
        <v>3</v>
      </c>
      <c r="D428" s="55">
        <v>3</v>
      </c>
      <c r="E428" s="55"/>
      <c r="F428" s="67" t="s">
        <v>268</v>
      </c>
      <c r="G428" s="73">
        <f>+G429</f>
        <v>0</v>
      </c>
      <c r="H428" s="73">
        <f>+H429</f>
        <v>0</v>
      </c>
      <c r="I428" s="73">
        <f>+I429</f>
        <v>0</v>
      </c>
      <c r="J428" s="73">
        <f>+J429</f>
        <v>0</v>
      </c>
      <c r="K428" s="74">
        <f>+K429</f>
        <v>0</v>
      </c>
    </row>
    <row r="429" spans="1:11" ht="12.75" x14ac:dyDescent="0.2">
      <c r="A429" s="68">
        <v>2</v>
      </c>
      <c r="B429" s="60">
        <v>6</v>
      </c>
      <c r="C429" s="60">
        <v>3</v>
      </c>
      <c r="D429" s="60">
        <v>3</v>
      </c>
      <c r="E429" s="60" t="s">
        <v>317</v>
      </c>
      <c r="F429" s="66" t="s">
        <v>268</v>
      </c>
      <c r="G429" s="70"/>
      <c r="H429" s="70"/>
      <c r="I429" s="70"/>
      <c r="J429" s="125">
        <f>SUBTOTAL(9,G429:I429)</f>
        <v>0</v>
      </c>
      <c r="K429" s="126">
        <f>IFERROR(J429/$J$18*100,"0.00")</f>
        <v>0</v>
      </c>
    </row>
    <row r="430" spans="1:11" ht="12.75" x14ac:dyDescent="0.2">
      <c r="A430" s="54">
        <v>2</v>
      </c>
      <c r="B430" s="55">
        <v>6</v>
      </c>
      <c r="C430" s="55">
        <v>3</v>
      </c>
      <c r="D430" s="55">
        <v>4</v>
      </c>
      <c r="E430" s="55"/>
      <c r="F430" s="67" t="s">
        <v>269</v>
      </c>
      <c r="G430" s="73">
        <f>+G431</f>
        <v>0</v>
      </c>
      <c r="H430" s="73">
        <f>+H431</f>
        <v>0</v>
      </c>
      <c r="I430" s="73">
        <f>+I431</f>
        <v>0</v>
      </c>
      <c r="J430" s="73">
        <f>+J431</f>
        <v>0</v>
      </c>
      <c r="K430" s="74">
        <f>+K431</f>
        <v>0</v>
      </c>
    </row>
    <row r="431" spans="1:11" ht="12.75" x14ac:dyDescent="0.2">
      <c r="A431" s="68">
        <v>2</v>
      </c>
      <c r="B431" s="60">
        <v>6</v>
      </c>
      <c r="C431" s="60">
        <v>3</v>
      </c>
      <c r="D431" s="60">
        <v>4</v>
      </c>
      <c r="E431" s="60" t="s">
        <v>317</v>
      </c>
      <c r="F431" s="66" t="s">
        <v>269</v>
      </c>
      <c r="G431" s="70"/>
      <c r="H431" s="70"/>
      <c r="I431" s="70"/>
      <c r="J431" s="125">
        <f>SUBTOTAL(9,G431:I431)</f>
        <v>0</v>
      </c>
      <c r="K431" s="126">
        <f>IFERROR(J431/$J$18*100,"0.00")</f>
        <v>0</v>
      </c>
    </row>
    <row r="432" spans="1:11" ht="12.75" x14ac:dyDescent="0.2">
      <c r="A432" s="49">
        <v>2</v>
      </c>
      <c r="B432" s="50">
        <v>6</v>
      </c>
      <c r="C432" s="50">
        <v>4</v>
      </c>
      <c r="D432" s="50"/>
      <c r="E432" s="50"/>
      <c r="F432" s="51" t="s">
        <v>270</v>
      </c>
      <c r="G432" s="52">
        <f>+G433+G435+G437</f>
        <v>0</v>
      </c>
      <c r="H432" s="52">
        <f>+H433+H435+H437</f>
        <v>0</v>
      </c>
      <c r="I432" s="52">
        <f>+I433+I435+I437</f>
        <v>6998000</v>
      </c>
      <c r="J432" s="52">
        <f>+J433+J435+J437</f>
        <v>6998000</v>
      </c>
      <c r="K432" s="53">
        <f>+K433+K435+K437</f>
        <v>0.32528818388191016</v>
      </c>
    </row>
    <row r="433" spans="1:11" ht="12.75" x14ac:dyDescent="0.2">
      <c r="A433" s="54">
        <v>2</v>
      </c>
      <c r="B433" s="55">
        <v>6</v>
      </c>
      <c r="C433" s="55">
        <v>4</v>
      </c>
      <c r="D433" s="55">
        <v>1</v>
      </c>
      <c r="E433" s="55"/>
      <c r="F433" s="67" t="s">
        <v>271</v>
      </c>
      <c r="G433" s="73">
        <f>+G434</f>
        <v>0</v>
      </c>
      <c r="H433" s="73">
        <f>+H434</f>
        <v>0</v>
      </c>
      <c r="I433" s="73">
        <f>+I434</f>
        <v>4450000</v>
      </c>
      <c r="J433" s="73">
        <f>+J434</f>
        <v>4450000</v>
      </c>
      <c r="K433" s="74">
        <f>+K434</f>
        <v>0.20684944530930269</v>
      </c>
    </row>
    <row r="434" spans="1:11" ht="12.75" x14ac:dyDescent="0.2">
      <c r="A434" s="68">
        <v>2</v>
      </c>
      <c r="B434" s="60">
        <v>6</v>
      </c>
      <c r="C434" s="60">
        <v>4</v>
      </c>
      <c r="D434" s="60">
        <v>1</v>
      </c>
      <c r="E434" s="60" t="s">
        <v>317</v>
      </c>
      <c r="F434" s="66" t="s">
        <v>271</v>
      </c>
      <c r="G434" s="70"/>
      <c r="H434" s="70"/>
      <c r="I434" s="70">
        <v>4450000</v>
      </c>
      <c r="J434" s="125">
        <f>SUBTOTAL(9,G434:I434)</f>
        <v>4450000</v>
      </c>
      <c r="K434" s="126">
        <f>IFERROR(J434/$J$18*100,"0.00")</f>
        <v>0.20684944530930269</v>
      </c>
    </row>
    <row r="435" spans="1:11" ht="12.75" x14ac:dyDescent="0.2">
      <c r="A435" s="54">
        <v>2</v>
      </c>
      <c r="B435" s="55">
        <v>6</v>
      </c>
      <c r="C435" s="55">
        <v>4</v>
      </c>
      <c r="D435" s="55">
        <v>2</v>
      </c>
      <c r="E435" s="55"/>
      <c r="F435" s="67" t="s">
        <v>272</v>
      </c>
      <c r="G435" s="73">
        <f>+G436</f>
        <v>0</v>
      </c>
      <c r="H435" s="73">
        <f>+H436</f>
        <v>0</v>
      </c>
      <c r="I435" s="73">
        <f>+I436</f>
        <v>0</v>
      </c>
      <c r="J435" s="73">
        <f>+J436</f>
        <v>0</v>
      </c>
      <c r="K435" s="74">
        <f>+K436</f>
        <v>0</v>
      </c>
    </row>
    <row r="436" spans="1:11" ht="12.75" x14ac:dyDescent="0.2">
      <c r="A436" s="68">
        <v>2</v>
      </c>
      <c r="B436" s="60">
        <v>6</v>
      </c>
      <c r="C436" s="60">
        <v>4</v>
      </c>
      <c r="D436" s="60">
        <v>2</v>
      </c>
      <c r="E436" s="60" t="s">
        <v>317</v>
      </c>
      <c r="F436" s="66" t="s">
        <v>272</v>
      </c>
      <c r="G436" s="70"/>
      <c r="H436" s="70"/>
      <c r="I436" s="70"/>
      <c r="J436" s="125">
        <f>SUBTOTAL(9,G436:I436)</f>
        <v>0</v>
      </c>
      <c r="K436" s="126">
        <f>IFERROR(J436/$J$18*100,"0.00")</f>
        <v>0</v>
      </c>
    </row>
    <row r="437" spans="1:11" ht="12.75" x14ac:dyDescent="0.2">
      <c r="A437" s="54">
        <v>2</v>
      </c>
      <c r="B437" s="55">
        <v>6</v>
      </c>
      <c r="C437" s="55">
        <v>4</v>
      </c>
      <c r="D437" s="55">
        <v>8</v>
      </c>
      <c r="E437" s="55"/>
      <c r="F437" s="67" t="s">
        <v>273</v>
      </c>
      <c r="G437" s="73">
        <f>+G438</f>
        <v>0</v>
      </c>
      <c r="H437" s="73">
        <f>+H438</f>
        <v>0</v>
      </c>
      <c r="I437" s="73">
        <f>+I438</f>
        <v>2548000</v>
      </c>
      <c r="J437" s="73">
        <f>+J438</f>
        <v>2548000</v>
      </c>
      <c r="K437" s="74">
        <f>+K438</f>
        <v>0.11843873857260749</v>
      </c>
    </row>
    <row r="438" spans="1:11" ht="12.75" x14ac:dyDescent="0.2">
      <c r="A438" s="68">
        <v>2</v>
      </c>
      <c r="B438" s="60">
        <v>6</v>
      </c>
      <c r="C438" s="60">
        <v>4</v>
      </c>
      <c r="D438" s="60">
        <v>8</v>
      </c>
      <c r="E438" s="60" t="s">
        <v>317</v>
      </c>
      <c r="F438" s="66" t="s">
        <v>273</v>
      </c>
      <c r="G438" s="70"/>
      <c r="H438" s="70"/>
      <c r="I438" s="70">
        <v>2548000</v>
      </c>
      <c r="J438" s="125">
        <f>SUBTOTAL(9,G438:I438)</f>
        <v>2548000</v>
      </c>
      <c r="K438" s="126">
        <f>IFERROR(J438/$J$18*100,"0.00")</f>
        <v>0.11843873857260749</v>
      </c>
    </row>
    <row r="439" spans="1:11" ht="12.75" x14ac:dyDescent="0.2">
      <c r="A439" s="49">
        <v>2</v>
      </c>
      <c r="B439" s="50">
        <v>6</v>
      </c>
      <c r="C439" s="50">
        <v>5</v>
      </c>
      <c r="D439" s="50"/>
      <c r="E439" s="50"/>
      <c r="F439" s="51" t="s">
        <v>274</v>
      </c>
      <c r="G439" s="52">
        <f>+G440+G442+G444+G446+G448+G450+G452</f>
        <v>29200</v>
      </c>
      <c r="H439" s="52">
        <f>+H440+H442+H444+H446+H448+H450+H452</f>
        <v>6497200</v>
      </c>
      <c r="I439" s="52">
        <f>+I440+I442+I444+I446+I448+I450+I452</f>
        <v>632710.91</v>
      </c>
      <c r="J439" s="52">
        <f>+J440+J442+J444+J446+J448+J450+J452</f>
        <v>7159110.9100000001</v>
      </c>
      <c r="K439" s="53">
        <f>+K440+K442+K444+K446+K448+K450+K452</f>
        <v>0.33277710576208475</v>
      </c>
    </row>
    <row r="440" spans="1:11" ht="12.75" x14ac:dyDescent="0.2">
      <c r="A440" s="54">
        <v>2</v>
      </c>
      <c r="B440" s="55">
        <v>6</v>
      </c>
      <c r="C440" s="55">
        <v>5</v>
      </c>
      <c r="D440" s="55">
        <v>2</v>
      </c>
      <c r="E440" s="55"/>
      <c r="F440" s="67" t="s">
        <v>275</v>
      </c>
      <c r="G440" s="73">
        <f>+G441</f>
        <v>0</v>
      </c>
      <c r="H440" s="73">
        <f>+H441</f>
        <v>0</v>
      </c>
      <c r="I440" s="73">
        <f>+I441</f>
        <v>104510.91</v>
      </c>
      <c r="J440" s="73">
        <f>+J441</f>
        <v>104510.91</v>
      </c>
      <c r="K440" s="74">
        <f>+K441</f>
        <v>4.8579828679259449E-3</v>
      </c>
    </row>
    <row r="441" spans="1:11" ht="12.75" x14ac:dyDescent="0.2">
      <c r="A441" s="59">
        <v>2</v>
      </c>
      <c r="B441" s="60">
        <v>6</v>
      </c>
      <c r="C441" s="60">
        <v>5</v>
      </c>
      <c r="D441" s="60">
        <v>2</v>
      </c>
      <c r="E441" s="60" t="s">
        <v>317</v>
      </c>
      <c r="F441" s="66" t="s">
        <v>275</v>
      </c>
      <c r="G441" s="70"/>
      <c r="H441" s="70"/>
      <c r="I441" s="70">
        <v>104510.91</v>
      </c>
      <c r="J441" s="125">
        <f>SUBTOTAL(9,G441:I441)</f>
        <v>104510.91</v>
      </c>
      <c r="K441" s="126">
        <f>IFERROR(J441/$J$18*100,"0.00")</f>
        <v>4.8579828679259449E-3</v>
      </c>
    </row>
    <row r="442" spans="1:11" ht="12.75" x14ac:dyDescent="0.2">
      <c r="A442" s="54">
        <v>2</v>
      </c>
      <c r="B442" s="55">
        <v>6</v>
      </c>
      <c r="C442" s="55">
        <v>5</v>
      </c>
      <c r="D442" s="55">
        <v>3</v>
      </c>
      <c r="E442" s="55"/>
      <c r="F442" s="67" t="s">
        <v>276</v>
      </c>
      <c r="G442" s="73">
        <f>+G443</f>
        <v>0</v>
      </c>
      <c r="H442" s="73">
        <f>+H443</f>
        <v>0</v>
      </c>
      <c r="I442" s="73">
        <f>+I443</f>
        <v>0</v>
      </c>
      <c r="J442" s="73">
        <f>+J443</f>
        <v>0</v>
      </c>
      <c r="K442" s="74">
        <f>+K443</f>
        <v>0</v>
      </c>
    </row>
    <row r="443" spans="1:11" ht="12.75" x14ac:dyDescent="0.2">
      <c r="A443" s="59">
        <v>2</v>
      </c>
      <c r="B443" s="60">
        <v>6</v>
      </c>
      <c r="C443" s="60">
        <v>5</v>
      </c>
      <c r="D443" s="60">
        <v>3</v>
      </c>
      <c r="E443" s="60" t="s">
        <v>317</v>
      </c>
      <c r="F443" s="66" t="s">
        <v>276</v>
      </c>
      <c r="G443" s="70"/>
      <c r="H443" s="70"/>
      <c r="I443" s="70"/>
      <c r="J443" s="125">
        <f>SUBTOTAL(9,G443:I443)</f>
        <v>0</v>
      </c>
      <c r="K443" s="126">
        <f>IFERROR(J443/$J$18*100,"0.00")</f>
        <v>0</v>
      </c>
    </row>
    <row r="444" spans="1:11" ht="12.75" x14ac:dyDescent="0.2">
      <c r="A444" s="54">
        <v>2</v>
      </c>
      <c r="B444" s="55">
        <v>6</v>
      </c>
      <c r="C444" s="55">
        <v>5</v>
      </c>
      <c r="D444" s="55">
        <v>4</v>
      </c>
      <c r="E444" s="55"/>
      <c r="F444" s="67" t="s">
        <v>277</v>
      </c>
      <c r="G444" s="73">
        <f>+G445</f>
        <v>0</v>
      </c>
      <c r="H444" s="73">
        <f>+H445</f>
        <v>0</v>
      </c>
      <c r="I444" s="73">
        <f>+I445</f>
        <v>157000</v>
      </c>
      <c r="J444" s="73">
        <f>+J445</f>
        <v>157000</v>
      </c>
      <c r="K444" s="74">
        <f>+K445</f>
        <v>7.2978343625978714E-3</v>
      </c>
    </row>
    <row r="445" spans="1:11" ht="12.75" x14ac:dyDescent="0.2">
      <c r="A445" s="59">
        <v>2</v>
      </c>
      <c r="B445" s="60">
        <v>6</v>
      </c>
      <c r="C445" s="60">
        <v>5</v>
      </c>
      <c r="D445" s="60">
        <v>4</v>
      </c>
      <c r="E445" s="60" t="s">
        <v>317</v>
      </c>
      <c r="F445" s="66" t="s">
        <v>277</v>
      </c>
      <c r="G445" s="70"/>
      <c r="H445" s="70"/>
      <c r="I445" s="70">
        <v>157000</v>
      </c>
      <c r="J445" s="125">
        <f>SUBTOTAL(9,G445:I445)</f>
        <v>157000</v>
      </c>
      <c r="K445" s="126">
        <f>IFERROR(J445/$J$18*100,"0.00")</f>
        <v>7.2978343625978714E-3</v>
      </c>
    </row>
    <row r="446" spans="1:11" ht="12.75" x14ac:dyDescent="0.2">
      <c r="A446" s="54">
        <v>2</v>
      </c>
      <c r="B446" s="55">
        <v>6</v>
      </c>
      <c r="C446" s="55">
        <v>5</v>
      </c>
      <c r="D446" s="55">
        <v>5</v>
      </c>
      <c r="E446" s="55"/>
      <c r="F446" s="67" t="s">
        <v>278</v>
      </c>
      <c r="G446" s="73">
        <f>+G447</f>
        <v>29200</v>
      </c>
      <c r="H446" s="73">
        <f>+H447</f>
        <v>0</v>
      </c>
      <c r="I446" s="73">
        <f>+I447</f>
        <v>127200</v>
      </c>
      <c r="J446" s="73">
        <f>+J447</f>
        <v>156400</v>
      </c>
      <c r="K446" s="74">
        <f>+K447</f>
        <v>7.269944549747177E-3</v>
      </c>
    </row>
    <row r="447" spans="1:11" ht="12.75" x14ac:dyDescent="0.2">
      <c r="A447" s="59">
        <v>2</v>
      </c>
      <c r="B447" s="60">
        <v>6</v>
      </c>
      <c r="C447" s="60">
        <v>5</v>
      </c>
      <c r="D447" s="60">
        <v>5</v>
      </c>
      <c r="E447" s="60" t="s">
        <v>317</v>
      </c>
      <c r="F447" s="66" t="s">
        <v>278</v>
      </c>
      <c r="G447" s="70">
        <v>29200</v>
      </c>
      <c r="H447" s="70"/>
      <c r="I447" s="70">
        <v>127200</v>
      </c>
      <c r="J447" s="125">
        <f>SUBTOTAL(9,G447:I447)</f>
        <v>156400</v>
      </c>
      <c r="K447" s="126">
        <f>IFERROR(J447/$J$18*100,"0.00")</f>
        <v>7.269944549747177E-3</v>
      </c>
    </row>
    <row r="448" spans="1:11" ht="12.75" x14ac:dyDescent="0.2">
      <c r="A448" s="54">
        <v>2</v>
      </c>
      <c r="B448" s="55">
        <v>6</v>
      </c>
      <c r="C448" s="55">
        <v>5</v>
      </c>
      <c r="D448" s="55">
        <v>6</v>
      </c>
      <c r="E448" s="55"/>
      <c r="F448" s="67" t="s">
        <v>279</v>
      </c>
      <c r="G448" s="73">
        <f>+G449</f>
        <v>0</v>
      </c>
      <c r="H448" s="73">
        <f>+H449</f>
        <v>0</v>
      </c>
      <c r="I448" s="73">
        <f>+I449</f>
        <v>194000</v>
      </c>
      <c r="J448" s="73">
        <f>+J449</f>
        <v>194000</v>
      </c>
      <c r="K448" s="74">
        <f>+K449</f>
        <v>9.01770615505724E-3</v>
      </c>
    </row>
    <row r="449" spans="1:11" ht="12.75" x14ac:dyDescent="0.2">
      <c r="A449" s="59">
        <v>2</v>
      </c>
      <c r="B449" s="60">
        <v>6</v>
      </c>
      <c r="C449" s="60">
        <v>5</v>
      </c>
      <c r="D449" s="60">
        <v>6</v>
      </c>
      <c r="E449" s="60" t="s">
        <v>317</v>
      </c>
      <c r="F449" s="66" t="s">
        <v>279</v>
      </c>
      <c r="G449" s="70"/>
      <c r="H449" s="70"/>
      <c r="I449" s="70">
        <v>194000</v>
      </c>
      <c r="J449" s="125">
        <f>SUBTOTAL(9,G449:I449)</f>
        <v>194000</v>
      </c>
      <c r="K449" s="126">
        <f>IFERROR(J449/$J$18*100,"0.00")</f>
        <v>9.01770615505724E-3</v>
      </c>
    </row>
    <row r="450" spans="1:11" ht="12.75" x14ac:dyDescent="0.2">
      <c r="A450" s="54">
        <v>2</v>
      </c>
      <c r="B450" s="55">
        <v>6</v>
      </c>
      <c r="C450" s="55">
        <v>5</v>
      </c>
      <c r="D450" s="55">
        <v>7</v>
      </c>
      <c r="E450" s="55"/>
      <c r="F450" s="67" t="s">
        <v>280</v>
      </c>
      <c r="G450" s="73">
        <f>+G451</f>
        <v>0</v>
      </c>
      <c r="H450" s="73">
        <f>+H451</f>
        <v>0</v>
      </c>
      <c r="I450" s="73">
        <f>+I451</f>
        <v>0</v>
      </c>
      <c r="J450" s="73">
        <f>+J451</f>
        <v>0</v>
      </c>
      <c r="K450" s="74">
        <f>+K451</f>
        <v>0</v>
      </c>
    </row>
    <row r="451" spans="1:11" ht="12.75" x14ac:dyDescent="0.2">
      <c r="A451" s="59">
        <v>2</v>
      </c>
      <c r="B451" s="60">
        <v>6</v>
      </c>
      <c r="C451" s="60">
        <v>5</v>
      </c>
      <c r="D451" s="60">
        <v>7</v>
      </c>
      <c r="E451" s="60" t="s">
        <v>317</v>
      </c>
      <c r="F451" s="66" t="s">
        <v>280</v>
      </c>
      <c r="G451" s="70"/>
      <c r="H451" s="70"/>
      <c r="I451" s="70"/>
      <c r="J451" s="125">
        <f>SUBTOTAL(9,G451:I451)</f>
        <v>0</v>
      </c>
      <c r="K451" s="126">
        <f>IFERROR(J451/$J$18*100,"0.00")</f>
        <v>0</v>
      </c>
    </row>
    <row r="452" spans="1:11" ht="12.75" x14ac:dyDescent="0.2">
      <c r="A452" s="54">
        <v>2</v>
      </c>
      <c r="B452" s="55">
        <v>6</v>
      </c>
      <c r="C452" s="55">
        <v>5</v>
      </c>
      <c r="D452" s="55">
        <v>8</v>
      </c>
      <c r="E452" s="55"/>
      <c r="F452" s="67" t="s">
        <v>281</v>
      </c>
      <c r="G452" s="73">
        <f>+G453</f>
        <v>0</v>
      </c>
      <c r="H452" s="73">
        <f>+H453</f>
        <v>6497200</v>
      </c>
      <c r="I452" s="73">
        <f>+I453</f>
        <v>50000</v>
      </c>
      <c r="J452" s="73">
        <f>+J453</f>
        <v>6547200</v>
      </c>
      <c r="K452" s="74">
        <f>+K453</f>
        <v>0.30433363782675654</v>
      </c>
    </row>
    <row r="453" spans="1:11" ht="12.75" x14ac:dyDescent="0.2">
      <c r="A453" s="59">
        <v>2</v>
      </c>
      <c r="B453" s="60">
        <v>6</v>
      </c>
      <c r="C453" s="60">
        <v>5</v>
      </c>
      <c r="D453" s="60">
        <v>8</v>
      </c>
      <c r="E453" s="60" t="s">
        <v>317</v>
      </c>
      <c r="F453" s="66" t="s">
        <v>281</v>
      </c>
      <c r="G453" s="70"/>
      <c r="H453" s="70">
        <v>6497200</v>
      </c>
      <c r="I453" s="70">
        <v>50000</v>
      </c>
      <c r="J453" s="125">
        <f>SUBTOTAL(9,G453:I453)</f>
        <v>6547200</v>
      </c>
      <c r="K453" s="126">
        <f>IFERROR(J453/$J$18*100,"0.00")</f>
        <v>0.30433363782675654</v>
      </c>
    </row>
    <row r="454" spans="1:11" ht="12.75" x14ac:dyDescent="0.2">
      <c r="A454" s="49">
        <v>2</v>
      </c>
      <c r="B454" s="50">
        <v>6</v>
      </c>
      <c r="C454" s="50">
        <v>6</v>
      </c>
      <c r="D454" s="50"/>
      <c r="E454" s="50"/>
      <c r="F454" s="51" t="s">
        <v>429</v>
      </c>
      <c r="G454" s="52">
        <f>+G455+G457</f>
        <v>0</v>
      </c>
      <c r="H454" s="52">
        <f>+H455+H457</f>
        <v>0</v>
      </c>
      <c r="I454" s="52">
        <f>+I455+I457</f>
        <v>225000</v>
      </c>
      <c r="J454" s="52">
        <f>+J455+J457</f>
        <v>225000</v>
      </c>
      <c r="K454" s="53">
        <f>+K455+K457</f>
        <v>1.0458679819009687E-2</v>
      </c>
    </row>
    <row r="455" spans="1:11" ht="12.75" x14ac:dyDescent="0.2">
      <c r="A455" s="54">
        <v>2</v>
      </c>
      <c r="B455" s="55">
        <v>6</v>
      </c>
      <c r="C455" s="55">
        <v>6</v>
      </c>
      <c r="D455" s="55">
        <v>1</v>
      </c>
      <c r="E455" s="55"/>
      <c r="F455" s="80" t="s">
        <v>430</v>
      </c>
      <c r="G455" s="57">
        <f>+G456</f>
        <v>0</v>
      </c>
      <c r="H455" s="57">
        <f>+H456</f>
        <v>0</v>
      </c>
      <c r="I455" s="57">
        <f>+I456</f>
        <v>0</v>
      </c>
      <c r="J455" s="57">
        <f>+J456</f>
        <v>0</v>
      </c>
      <c r="K455" s="58">
        <f>+K456</f>
        <v>0</v>
      </c>
    </row>
    <row r="456" spans="1:11" ht="12.75" x14ac:dyDescent="0.2">
      <c r="A456" s="59">
        <v>2</v>
      </c>
      <c r="B456" s="60">
        <v>6</v>
      </c>
      <c r="C456" s="60">
        <v>6</v>
      </c>
      <c r="D456" s="60">
        <v>1</v>
      </c>
      <c r="E456" s="60" t="s">
        <v>317</v>
      </c>
      <c r="F456" s="66" t="s">
        <v>430</v>
      </c>
      <c r="G456" s="70"/>
      <c r="H456" s="70"/>
      <c r="I456" s="70"/>
      <c r="J456" s="125">
        <f>SUBTOTAL(9,G456:I456)</f>
        <v>0</v>
      </c>
      <c r="K456" s="126">
        <f>IFERROR(J456/$J$18*100,"0.00")</f>
        <v>0</v>
      </c>
    </row>
    <row r="457" spans="1:11" ht="12.75" x14ac:dyDescent="0.2">
      <c r="A457" s="54">
        <v>2</v>
      </c>
      <c r="B457" s="55">
        <v>6</v>
      </c>
      <c r="C457" s="55">
        <v>6</v>
      </c>
      <c r="D457" s="55">
        <v>2</v>
      </c>
      <c r="E457" s="55"/>
      <c r="F457" s="80" t="s">
        <v>431</v>
      </c>
      <c r="G457" s="73">
        <f>+G458</f>
        <v>0</v>
      </c>
      <c r="H457" s="73">
        <f>+H458</f>
        <v>0</v>
      </c>
      <c r="I457" s="73">
        <f>+I458</f>
        <v>225000</v>
      </c>
      <c r="J457" s="73">
        <f>+J458</f>
        <v>225000</v>
      </c>
      <c r="K457" s="74">
        <f>+K458</f>
        <v>1.0458679819009687E-2</v>
      </c>
    </row>
    <row r="458" spans="1:11" ht="12.75" x14ac:dyDescent="0.2">
      <c r="A458" s="59">
        <v>2</v>
      </c>
      <c r="B458" s="60">
        <v>6</v>
      </c>
      <c r="C458" s="60">
        <v>6</v>
      </c>
      <c r="D458" s="60">
        <v>2</v>
      </c>
      <c r="E458" s="60" t="s">
        <v>317</v>
      </c>
      <c r="F458" s="66" t="s">
        <v>431</v>
      </c>
      <c r="G458" s="70"/>
      <c r="H458" s="70"/>
      <c r="I458" s="70">
        <v>225000</v>
      </c>
      <c r="J458" s="125">
        <f>SUBTOTAL(9,G458:I458)</f>
        <v>225000</v>
      </c>
      <c r="K458" s="126">
        <f>IFERROR(J458/$J$18*100,"0.00")</f>
        <v>1.0458679819009687E-2</v>
      </c>
    </row>
    <row r="459" spans="1:11" ht="12.75" x14ac:dyDescent="0.2">
      <c r="A459" s="49">
        <v>2</v>
      </c>
      <c r="B459" s="50">
        <v>6</v>
      </c>
      <c r="C459" s="50">
        <v>8</v>
      </c>
      <c r="D459" s="50"/>
      <c r="E459" s="50"/>
      <c r="F459" s="51" t="s">
        <v>282</v>
      </c>
      <c r="G459" s="52">
        <f>+G460+G462+G465+G467+G469+G471+G476</f>
        <v>0</v>
      </c>
      <c r="H459" s="52">
        <f>+H460+H462+H465+H467+H469+H471+H476</f>
        <v>0</v>
      </c>
      <c r="I459" s="52">
        <f>+I460+I462+I465+I467+I469+I471+I476</f>
        <v>1530000</v>
      </c>
      <c r="J459" s="52">
        <f>+J460+J462+J465+J467+J469+J471+J476</f>
        <v>1530000</v>
      </c>
      <c r="K459" s="53">
        <f>+K460+K462+K465+K467+K469+K471+K476</f>
        <v>7.1119022769265863E-2</v>
      </c>
    </row>
    <row r="460" spans="1:11" ht="12.75" x14ac:dyDescent="0.2">
      <c r="A460" s="54">
        <v>2</v>
      </c>
      <c r="B460" s="55">
        <v>6</v>
      </c>
      <c r="C460" s="55">
        <v>8</v>
      </c>
      <c r="D460" s="55">
        <v>1</v>
      </c>
      <c r="E460" s="55"/>
      <c r="F460" s="67" t="s">
        <v>283</v>
      </c>
      <c r="G460" s="73">
        <f>+G461</f>
        <v>0</v>
      </c>
      <c r="H460" s="73">
        <f>+H461</f>
        <v>0</v>
      </c>
      <c r="I460" s="73">
        <f>+I461</f>
        <v>0</v>
      </c>
      <c r="J460" s="73">
        <f>+J461</f>
        <v>0</v>
      </c>
      <c r="K460" s="74">
        <f>+K461</f>
        <v>0</v>
      </c>
    </row>
    <row r="461" spans="1:11" ht="12.75" x14ac:dyDescent="0.2">
      <c r="A461" s="59">
        <v>2</v>
      </c>
      <c r="B461" s="60">
        <v>6</v>
      </c>
      <c r="C461" s="60">
        <v>8</v>
      </c>
      <c r="D461" s="60">
        <v>1</v>
      </c>
      <c r="E461" s="60" t="s">
        <v>317</v>
      </c>
      <c r="F461" s="66" t="s">
        <v>283</v>
      </c>
      <c r="G461" s="70"/>
      <c r="H461" s="70"/>
      <c r="I461" s="70"/>
      <c r="J461" s="125">
        <f>SUBTOTAL(9,G461:I461)</f>
        <v>0</v>
      </c>
      <c r="K461" s="126">
        <f>IFERROR(J461/$J$18*100,"0.00")</f>
        <v>0</v>
      </c>
    </row>
    <row r="462" spans="1:11" ht="12.75" x14ac:dyDescent="0.2">
      <c r="A462" s="54">
        <v>2</v>
      </c>
      <c r="B462" s="55">
        <v>6</v>
      </c>
      <c r="C462" s="55">
        <v>8</v>
      </c>
      <c r="D462" s="55">
        <v>3</v>
      </c>
      <c r="E462" s="55"/>
      <c r="F462" s="67" t="s">
        <v>284</v>
      </c>
      <c r="G462" s="73">
        <f>+G463+G464</f>
        <v>0</v>
      </c>
      <c r="H462" s="73">
        <f>+H463+H464</f>
        <v>0</v>
      </c>
      <c r="I462" s="73">
        <f>+I463+I464</f>
        <v>1530000</v>
      </c>
      <c r="J462" s="73">
        <f>+J463+J464</f>
        <v>1530000</v>
      </c>
      <c r="K462" s="74">
        <f>+K463+K464</f>
        <v>7.1119022769265863E-2</v>
      </c>
    </row>
    <row r="463" spans="1:11" ht="12.75" x14ac:dyDescent="0.2">
      <c r="A463" s="68">
        <v>2</v>
      </c>
      <c r="B463" s="60">
        <v>6</v>
      </c>
      <c r="C463" s="60">
        <v>8</v>
      </c>
      <c r="D463" s="60">
        <v>3</v>
      </c>
      <c r="E463" s="60" t="s">
        <v>317</v>
      </c>
      <c r="F463" s="66" t="s">
        <v>285</v>
      </c>
      <c r="G463" s="62"/>
      <c r="H463" s="62"/>
      <c r="I463" s="62">
        <v>1530000</v>
      </c>
      <c r="J463" s="125">
        <f>SUBTOTAL(9,G463:I463)</f>
        <v>1530000</v>
      </c>
      <c r="K463" s="126">
        <f>IFERROR(J463/$J$18*100,"0.00")</f>
        <v>7.1119022769265863E-2</v>
      </c>
    </row>
    <row r="464" spans="1:11" ht="12.75" x14ac:dyDescent="0.2">
      <c r="A464" s="68">
        <v>2</v>
      </c>
      <c r="B464" s="60">
        <v>6</v>
      </c>
      <c r="C464" s="60">
        <v>8</v>
      </c>
      <c r="D464" s="60">
        <v>3</v>
      </c>
      <c r="E464" s="60" t="s">
        <v>318</v>
      </c>
      <c r="F464" s="66" t="s">
        <v>286</v>
      </c>
      <c r="G464" s="70"/>
      <c r="H464" s="70"/>
      <c r="I464" s="70"/>
      <c r="J464" s="125">
        <f>SUBTOTAL(9,G464:I464)</f>
        <v>0</v>
      </c>
      <c r="K464" s="126">
        <f>IFERROR(J464/$J$18*100,"0.00")</f>
        <v>0</v>
      </c>
    </row>
    <row r="465" spans="1:11" ht="12.75" x14ac:dyDescent="0.2">
      <c r="A465" s="54">
        <v>2</v>
      </c>
      <c r="B465" s="55">
        <v>6</v>
      </c>
      <c r="C465" s="55">
        <v>8</v>
      </c>
      <c r="D465" s="55">
        <v>5</v>
      </c>
      <c r="E465" s="55"/>
      <c r="F465" s="67" t="s">
        <v>287</v>
      </c>
      <c r="G465" s="73">
        <f>+G466</f>
        <v>0</v>
      </c>
      <c r="H465" s="73">
        <f>+H466</f>
        <v>0</v>
      </c>
      <c r="I465" s="73">
        <f>+I466</f>
        <v>0</v>
      </c>
      <c r="J465" s="73">
        <f>+J466</f>
        <v>0</v>
      </c>
      <c r="K465" s="74">
        <f>+K466</f>
        <v>0</v>
      </c>
    </row>
    <row r="466" spans="1:11" ht="12.75" x14ac:dyDescent="0.2">
      <c r="A466" s="68">
        <v>2</v>
      </c>
      <c r="B466" s="60">
        <v>6</v>
      </c>
      <c r="C466" s="60">
        <v>8</v>
      </c>
      <c r="D466" s="60">
        <v>5</v>
      </c>
      <c r="E466" s="60" t="s">
        <v>317</v>
      </c>
      <c r="F466" s="66" t="s">
        <v>287</v>
      </c>
      <c r="G466" s="70"/>
      <c r="H466" s="70"/>
      <c r="I466" s="70"/>
      <c r="J466" s="125">
        <f>SUBTOTAL(9,G466:I466)</f>
        <v>0</v>
      </c>
      <c r="K466" s="126">
        <f>IFERROR(J466/$J$18*100,"0.00")</f>
        <v>0</v>
      </c>
    </row>
    <row r="467" spans="1:11" ht="12.75" x14ac:dyDescent="0.2">
      <c r="A467" s="54">
        <v>2</v>
      </c>
      <c r="B467" s="55">
        <v>6</v>
      </c>
      <c r="C467" s="55">
        <v>8</v>
      </c>
      <c r="D467" s="55">
        <v>6</v>
      </c>
      <c r="E467" s="55"/>
      <c r="F467" s="67" t="s">
        <v>288</v>
      </c>
      <c r="G467" s="73">
        <f>+G468</f>
        <v>0</v>
      </c>
      <c r="H467" s="73">
        <f>+H468</f>
        <v>0</v>
      </c>
      <c r="I467" s="73">
        <f>+I468</f>
        <v>0</v>
      </c>
      <c r="J467" s="73">
        <f>+J468</f>
        <v>0</v>
      </c>
      <c r="K467" s="74">
        <f>+K468</f>
        <v>0</v>
      </c>
    </row>
    <row r="468" spans="1:11" ht="12.75" x14ac:dyDescent="0.2">
      <c r="A468" s="68">
        <v>2</v>
      </c>
      <c r="B468" s="60">
        <v>6</v>
      </c>
      <c r="C468" s="60">
        <v>8</v>
      </c>
      <c r="D468" s="60">
        <v>6</v>
      </c>
      <c r="E468" s="60" t="s">
        <v>317</v>
      </c>
      <c r="F468" s="66" t="s">
        <v>288</v>
      </c>
      <c r="G468" s="70"/>
      <c r="H468" s="70"/>
      <c r="I468" s="70"/>
      <c r="J468" s="125">
        <f>SUBTOTAL(9,G468:I468)</f>
        <v>0</v>
      </c>
      <c r="K468" s="126">
        <f>IFERROR(J468/$J$18*100,"0.00")</f>
        <v>0</v>
      </c>
    </row>
    <row r="469" spans="1:11" ht="12.75" x14ac:dyDescent="0.2">
      <c r="A469" s="71">
        <v>2</v>
      </c>
      <c r="B469" s="55">
        <v>6</v>
      </c>
      <c r="C469" s="55">
        <v>8</v>
      </c>
      <c r="D469" s="55">
        <v>7</v>
      </c>
      <c r="E469" s="55"/>
      <c r="F469" s="80" t="s">
        <v>289</v>
      </c>
      <c r="G469" s="73">
        <f>+G470</f>
        <v>0</v>
      </c>
      <c r="H469" s="73">
        <f>+H470</f>
        <v>0</v>
      </c>
      <c r="I469" s="73">
        <f>+I470</f>
        <v>0</v>
      </c>
      <c r="J469" s="73">
        <f>+J470</f>
        <v>0</v>
      </c>
      <c r="K469" s="74">
        <f>+K470</f>
        <v>0</v>
      </c>
    </row>
    <row r="470" spans="1:11" ht="12.75" x14ac:dyDescent="0.2">
      <c r="A470" s="68">
        <v>2</v>
      </c>
      <c r="B470" s="60">
        <v>6</v>
      </c>
      <c r="C470" s="60">
        <v>8</v>
      </c>
      <c r="D470" s="60">
        <v>7</v>
      </c>
      <c r="E470" s="60" t="s">
        <v>317</v>
      </c>
      <c r="F470" s="66" t="s">
        <v>289</v>
      </c>
      <c r="G470" s="70"/>
      <c r="H470" s="70"/>
      <c r="I470" s="70"/>
      <c r="J470" s="125">
        <f>SUBTOTAL(9,G470:I470)</f>
        <v>0</v>
      </c>
      <c r="K470" s="126">
        <f>IFERROR(J470/$J$18*100,"0.00")</f>
        <v>0</v>
      </c>
    </row>
    <row r="471" spans="1:11" ht="12.75" x14ac:dyDescent="0.2">
      <c r="A471" s="54">
        <v>2</v>
      </c>
      <c r="B471" s="55">
        <v>6</v>
      </c>
      <c r="C471" s="55">
        <v>8</v>
      </c>
      <c r="D471" s="55">
        <v>8</v>
      </c>
      <c r="E471" s="55"/>
      <c r="F471" s="80" t="s">
        <v>290</v>
      </c>
      <c r="G471" s="73">
        <f>+G472+G473+G474+G475</f>
        <v>0</v>
      </c>
      <c r="H471" s="73">
        <f>+H472+H473+H474+H475</f>
        <v>0</v>
      </c>
      <c r="I471" s="73">
        <f>+I472+I473+I474+I475</f>
        <v>0</v>
      </c>
      <c r="J471" s="73">
        <f>+J472+J473+J474+J475</f>
        <v>0</v>
      </c>
      <c r="K471" s="74">
        <f>+K472+K473+K474+K475</f>
        <v>0</v>
      </c>
    </row>
    <row r="472" spans="1:11" ht="12.75" x14ac:dyDescent="0.2">
      <c r="A472" s="68">
        <v>2</v>
      </c>
      <c r="B472" s="60">
        <v>6</v>
      </c>
      <c r="C472" s="60">
        <v>8</v>
      </c>
      <c r="D472" s="60">
        <v>8</v>
      </c>
      <c r="E472" s="60" t="s">
        <v>317</v>
      </c>
      <c r="F472" s="66" t="s">
        <v>291</v>
      </c>
      <c r="G472" s="62"/>
      <c r="H472" s="62"/>
      <c r="I472" s="62"/>
      <c r="J472" s="125">
        <f>SUBTOTAL(9,G472:I472)</f>
        <v>0</v>
      </c>
      <c r="K472" s="126">
        <f>IFERROR(J472/$J$18*100,"0.00")</f>
        <v>0</v>
      </c>
    </row>
    <row r="473" spans="1:11" ht="12.75" x14ac:dyDescent="0.2">
      <c r="A473" s="68">
        <v>2</v>
      </c>
      <c r="B473" s="60">
        <v>6</v>
      </c>
      <c r="C473" s="60">
        <v>8</v>
      </c>
      <c r="D473" s="60">
        <v>8</v>
      </c>
      <c r="E473" s="60" t="s">
        <v>318</v>
      </c>
      <c r="F473" s="66" t="s">
        <v>292</v>
      </c>
      <c r="G473" s="62"/>
      <c r="H473" s="62"/>
      <c r="I473" s="62"/>
      <c r="J473" s="125">
        <f>SUBTOTAL(9,G473:I473)</f>
        <v>0</v>
      </c>
      <c r="K473" s="126">
        <f>IFERROR(J473/$J$18*100,"0.00")</f>
        <v>0</v>
      </c>
    </row>
    <row r="474" spans="1:11" ht="12.75" x14ac:dyDescent="0.2">
      <c r="A474" s="68">
        <v>2</v>
      </c>
      <c r="B474" s="60">
        <v>6</v>
      </c>
      <c r="C474" s="60">
        <v>8</v>
      </c>
      <c r="D474" s="60">
        <v>8</v>
      </c>
      <c r="E474" s="60" t="s">
        <v>319</v>
      </c>
      <c r="F474" s="66" t="s">
        <v>293</v>
      </c>
      <c r="G474" s="62"/>
      <c r="H474" s="62"/>
      <c r="I474" s="62"/>
      <c r="J474" s="125">
        <f>SUBTOTAL(9,G474:I474)</f>
        <v>0</v>
      </c>
      <c r="K474" s="126">
        <f>IFERROR(J474/$J$18*100,"0.00")</f>
        <v>0</v>
      </c>
    </row>
    <row r="475" spans="1:11" ht="12.75" x14ac:dyDescent="0.2">
      <c r="A475" s="68">
        <v>2</v>
      </c>
      <c r="B475" s="60">
        <v>6</v>
      </c>
      <c r="C475" s="60">
        <v>8</v>
      </c>
      <c r="D475" s="60">
        <v>8</v>
      </c>
      <c r="E475" s="60" t="s">
        <v>320</v>
      </c>
      <c r="F475" s="66" t="s">
        <v>294</v>
      </c>
      <c r="G475" s="70"/>
      <c r="H475" s="70"/>
      <c r="I475" s="70"/>
      <c r="J475" s="125">
        <f>SUBTOTAL(9,G475:I475)</f>
        <v>0</v>
      </c>
      <c r="K475" s="126">
        <f>IFERROR(J475/$J$18*100,"0.00")</f>
        <v>0</v>
      </c>
    </row>
    <row r="476" spans="1:11" ht="12.75" x14ac:dyDescent="0.2">
      <c r="A476" s="54">
        <v>2</v>
      </c>
      <c r="B476" s="55">
        <v>6</v>
      </c>
      <c r="C476" s="55">
        <v>8</v>
      </c>
      <c r="D476" s="55">
        <v>9</v>
      </c>
      <c r="E476" s="55"/>
      <c r="F476" s="80" t="s">
        <v>295</v>
      </c>
      <c r="G476" s="73">
        <f>+G477</f>
        <v>0</v>
      </c>
      <c r="H476" s="73">
        <f>+H477</f>
        <v>0</v>
      </c>
      <c r="I476" s="73">
        <f>+I477</f>
        <v>0</v>
      </c>
      <c r="J476" s="73">
        <f>+J477</f>
        <v>0</v>
      </c>
      <c r="K476" s="74">
        <f>+K477</f>
        <v>0</v>
      </c>
    </row>
    <row r="477" spans="1:11" ht="12.75" x14ac:dyDescent="0.2">
      <c r="A477" s="68">
        <v>2</v>
      </c>
      <c r="B477" s="60">
        <v>6</v>
      </c>
      <c r="C477" s="60">
        <v>8</v>
      </c>
      <c r="D477" s="60">
        <v>9</v>
      </c>
      <c r="E477" s="60" t="s">
        <v>317</v>
      </c>
      <c r="F477" s="66" t="s">
        <v>295</v>
      </c>
      <c r="G477" s="70"/>
      <c r="H477" s="70"/>
      <c r="I477" s="70"/>
      <c r="J477" s="125">
        <f>SUBTOTAL(9,G477:I477)</f>
        <v>0</v>
      </c>
      <c r="K477" s="126">
        <f>IFERROR(J477/$J$18*100,"0.00")</f>
        <v>0</v>
      </c>
    </row>
    <row r="478" spans="1:11" ht="12.75" x14ac:dyDescent="0.2">
      <c r="A478" s="49">
        <v>2</v>
      </c>
      <c r="B478" s="50">
        <v>6</v>
      </c>
      <c r="C478" s="50">
        <v>9</v>
      </c>
      <c r="D478" s="50"/>
      <c r="E478" s="50"/>
      <c r="F478" s="51" t="s">
        <v>432</v>
      </c>
      <c r="G478" s="52">
        <f>+G479+G481+G483</f>
        <v>0</v>
      </c>
      <c r="H478" s="52">
        <f>+H479+H481+H483</f>
        <v>0</v>
      </c>
      <c r="I478" s="52">
        <f>+I479+I481+I483</f>
        <v>0</v>
      </c>
      <c r="J478" s="52">
        <f>+J479+J481+J483</f>
        <v>0</v>
      </c>
      <c r="K478" s="53">
        <f>+K479+K481+K483</f>
        <v>0</v>
      </c>
    </row>
    <row r="479" spans="1:11" ht="12.75" x14ac:dyDescent="0.2">
      <c r="A479" s="71">
        <v>2</v>
      </c>
      <c r="B479" s="55">
        <v>6</v>
      </c>
      <c r="C479" s="55">
        <v>9</v>
      </c>
      <c r="D479" s="55">
        <v>1</v>
      </c>
      <c r="E479" s="55"/>
      <c r="F479" s="80" t="s">
        <v>433</v>
      </c>
      <c r="G479" s="57">
        <f>+G480</f>
        <v>0</v>
      </c>
      <c r="H479" s="57">
        <f>+H480</f>
        <v>0</v>
      </c>
      <c r="I479" s="57">
        <f>+I480</f>
        <v>0</v>
      </c>
      <c r="J479" s="57">
        <f>+J480</f>
        <v>0</v>
      </c>
      <c r="K479" s="58">
        <f>+K480</f>
        <v>0</v>
      </c>
    </row>
    <row r="480" spans="1:11" ht="12.75" x14ac:dyDescent="0.2">
      <c r="A480" s="68">
        <v>2</v>
      </c>
      <c r="B480" s="60">
        <v>6</v>
      </c>
      <c r="C480" s="60">
        <v>9</v>
      </c>
      <c r="D480" s="60">
        <v>1</v>
      </c>
      <c r="E480" s="60" t="s">
        <v>317</v>
      </c>
      <c r="F480" s="66" t="s">
        <v>433</v>
      </c>
      <c r="G480" s="70"/>
      <c r="H480" s="70"/>
      <c r="I480" s="70"/>
      <c r="J480" s="125">
        <f>SUBTOTAL(9,G480:I480)</f>
        <v>0</v>
      </c>
      <c r="K480" s="126">
        <f>IFERROR(J480/$J$18*100,"0.00")</f>
        <v>0</v>
      </c>
    </row>
    <row r="481" spans="1:11" ht="12.75" x14ac:dyDescent="0.2">
      <c r="A481" s="71">
        <v>2</v>
      </c>
      <c r="B481" s="55">
        <v>6</v>
      </c>
      <c r="C481" s="55">
        <v>9</v>
      </c>
      <c r="D481" s="55">
        <v>2</v>
      </c>
      <c r="E481" s="55"/>
      <c r="F481" s="80" t="s">
        <v>434</v>
      </c>
      <c r="G481" s="57">
        <f>+G482</f>
        <v>0</v>
      </c>
      <c r="H481" s="57">
        <f>+H482</f>
        <v>0</v>
      </c>
      <c r="I481" s="57">
        <f>+I482</f>
        <v>0</v>
      </c>
      <c r="J481" s="57">
        <f>+J482</f>
        <v>0</v>
      </c>
      <c r="K481" s="58">
        <f>+K482</f>
        <v>0</v>
      </c>
    </row>
    <row r="482" spans="1:11" ht="12.75" x14ac:dyDescent="0.2">
      <c r="A482" s="68">
        <v>2</v>
      </c>
      <c r="B482" s="60">
        <v>6</v>
      </c>
      <c r="C482" s="60">
        <v>9</v>
      </c>
      <c r="D482" s="60">
        <v>2</v>
      </c>
      <c r="E482" s="60" t="s">
        <v>317</v>
      </c>
      <c r="F482" s="66" t="s">
        <v>434</v>
      </c>
      <c r="G482" s="70"/>
      <c r="H482" s="70"/>
      <c r="I482" s="70"/>
      <c r="J482" s="125">
        <f>SUBTOTAL(9,G482:I482)</f>
        <v>0</v>
      </c>
      <c r="K482" s="126">
        <f>IFERROR(J482/$J$18*100,"0.00")</f>
        <v>0</v>
      </c>
    </row>
    <row r="483" spans="1:11" ht="12.75" x14ac:dyDescent="0.2">
      <c r="A483" s="71">
        <v>2</v>
      </c>
      <c r="B483" s="55">
        <v>6</v>
      </c>
      <c r="C483" s="55">
        <v>9</v>
      </c>
      <c r="D483" s="55">
        <v>9</v>
      </c>
      <c r="E483" s="55"/>
      <c r="F483" s="80" t="s">
        <v>435</v>
      </c>
      <c r="G483" s="57">
        <f>+G484</f>
        <v>0</v>
      </c>
      <c r="H483" s="57">
        <f>+H484</f>
        <v>0</v>
      </c>
      <c r="I483" s="57">
        <f>+I484</f>
        <v>0</v>
      </c>
      <c r="J483" s="57">
        <f>+J484</f>
        <v>0</v>
      </c>
      <c r="K483" s="58">
        <f>+K484</f>
        <v>0</v>
      </c>
    </row>
    <row r="484" spans="1:11" ht="12.75" x14ac:dyDescent="0.2">
      <c r="A484" s="68">
        <v>2</v>
      </c>
      <c r="B484" s="60">
        <v>6</v>
      </c>
      <c r="C484" s="60">
        <v>9</v>
      </c>
      <c r="D484" s="60">
        <v>9</v>
      </c>
      <c r="E484" s="60" t="s">
        <v>317</v>
      </c>
      <c r="F484" s="66" t="s">
        <v>435</v>
      </c>
      <c r="G484" s="70"/>
      <c r="H484" s="70"/>
      <c r="I484" s="70"/>
      <c r="J484" s="125">
        <f>SUBTOTAL(9,G484:I484)</f>
        <v>0</v>
      </c>
      <c r="K484" s="126">
        <f>IFERROR(J484/$J$18*100,"0.00")</f>
        <v>0</v>
      </c>
    </row>
    <row r="485" spans="1:11" ht="12.75" x14ac:dyDescent="0.2">
      <c r="A485" s="43">
        <v>2</v>
      </c>
      <c r="B485" s="44">
        <v>7</v>
      </c>
      <c r="C485" s="45"/>
      <c r="D485" s="45"/>
      <c r="E485" s="45"/>
      <c r="F485" s="46" t="s">
        <v>296</v>
      </c>
      <c r="G485" s="47">
        <f>+G486+G497+G510</f>
        <v>0</v>
      </c>
      <c r="H485" s="47">
        <f>+H486+H497+H510</f>
        <v>40580000</v>
      </c>
      <c r="I485" s="47">
        <f>+I486+I497+I510</f>
        <v>27600</v>
      </c>
      <c r="J485" s="47">
        <f>+J486+J497+J510</f>
        <v>40607600</v>
      </c>
      <c r="K485" s="48">
        <f>+K486+K497+K510</f>
        <v>1.8875639405263012</v>
      </c>
    </row>
    <row r="486" spans="1:11" ht="12.75" x14ac:dyDescent="0.2">
      <c r="A486" s="49">
        <v>2</v>
      </c>
      <c r="B486" s="50">
        <v>7</v>
      </c>
      <c r="C486" s="50">
        <v>1</v>
      </c>
      <c r="D486" s="50"/>
      <c r="E486" s="50"/>
      <c r="F486" s="51" t="s">
        <v>297</v>
      </c>
      <c r="G486" s="52">
        <f>+G487+G489+G491+G493+G495</f>
        <v>0</v>
      </c>
      <c r="H486" s="52">
        <f>+H487+H489+H491+H493+H495</f>
        <v>40580000</v>
      </c>
      <c r="I486" s="52">
        <f>+I487+I489+I491+I493+I495</f>
        <v>0</v>
      </c>
      <c r="J486" s="52">
        <f>+J487+J489+J491+J493+J495</f>
        <v>40580000</v>
      </c>
      <c r="K486" s="53">
        <f>+K487+K489+K491+K493+K495</f>
        <v>1.8862810091351694</v>
      </c>
    </row>
    <row r="487" spans="1:11" ht="12.75" x14ac:dyDescent="0.2">
      <c r="A487" s="54">
        <v>2</v>
      </c>
      <c r="B487" s="55">
        <v>7</v>
      </c>
      <c r="C487" s="55">
        <v>1</v>
      </c>
      <c r="D487" s="55">
        <v>1</v>
      </c>
      <c r="E487" s="55"/>
      <c r="F487" s="67" t="s">
        <v>298</v>
      </c>
      <c r="G487" s="73">
        <f>+G488</f>
        <v>0</v>
      </c>
      <c r="H487" s="73">
        <f>+H488</f>
        <v>0</v>
      </c>
      <c r="I487" s="73">
        <f>+I488</f>
        <v>0</v>
      </c>
      <c r="J487" s="73">
        <f>+J488</f>
        <v>0</v>
      </c>
      <c r="K487" s="74">
        <f>+K488</f>
        <v>0</v>
      </c>
    </row>
    <row r="488" spans="1:11" ht="12.75" x14ac:dyDescent="0.2">
      <c r="A488" s="68">
        <v>2</v>
      </c>
      <c r="B488" s="60">
        <v>7</v>
      </c>
      <c r="C488" s="60">
        <v>1</v>
      </c>
      <c r="D488" s="60">
        <v>1</v>
      </c>
      <c r="E488" s="60" t="s">
        <v>317</v>
      </c>
      <c r="F488" s="66" t="s">
        <v>298</v>
      </c>
      <c r="G488" s="70"/>
      <c r="H488" s="70"/>
      <c r="I488" s="70"/>
      <c r="J488" s="125">
        <f>SUBTOTAL(9,G488:I488)</f>
        <v>0</v>
      </c>
      <c r="K488" s="126">
        <f>IFERROR(J488/$J$18*100,"0.00")</f>
        <v>0</v>
      </c>
    </row>
    <row r="489" spans="1:11" ht="12.75" x14ac:dyDescent="0.2">
      <c r="A489" s="54">
        <v>2</v>
      </c>
      <c r="B489" s="55">
        <v>7</v>
      </c>
      <c r="C489" s="55">
        <v>1</v>
      </c>
      <c r="D489" s="55">
        <v>2</v>
      </c>
      <c r="E489" s="55"/>
      <c r="F489" s="67" t="s">
        <v>299</v>
      </c>
      <c r="G489" s="73">
        <f>+G490</f>
        <v>0</v>
      </c>
      <c r="H489" s="73">
        <f>+H490</f>
        <v>40580000</v>
      </c>
      <c r="I489" s="73">
        <f>+I490</f>
        <v>0</v>
      </c>
      <c r="J489" s="73">
        <f>+J490</f>
        <v>40580000</v>
      </c>
      <c r="K489" s="74">
        <f>+K490</f>
        <v>1.8862810091351694</v>
      </c>
    </row>
    <row r="490" spans="1:11" ht="12.75" x14ac:dyDescent="0.2">
      <c r="A490" s="68">
        <v>2</v>
      </c>
      <c r="B490" s="60">
        <v>7</v>
      </c>
      <c r="C490" s="60">
        <v>1</v>
      </c>
      <c r="D490" s="60">
        <v>2</v>
      </c>
      <c r="E490" s="60" t="s">
        <v>317</v>
      </c>
      <c r="F490" s="66" t="s">
        <v>299</v>
      </c>
      <c r="G490" s="70"/>
      <c r="H490" s="70">
        <v>40580000</v>
      </c>
      <c r="I490" s="70"/>
      <c r="J490" s="125">
        <f>SUBTOTAL(9,G490:I490)</f>
        <v>40580000</v>
      </c>
      <c r="K490" s="126">
        <f>IFERROR(J490/$J$18*100,"0.00")</f>
        <v>1.8862810091351694</v>
      </c>
    </row>
    <row r="491" spans="1:11" ht="12.75" x14ac:dyDescent="0.2">
      <c r="A491" s="54">
        <v>2</v>
      </c>
      <c r="B491" s="55">
        <v>7</v>
      </c>
      <c r="C491" s="55">
        <v>1</v>
      </c>
      <c r="D491" s="55">
        <v>3</v>
      </c>
      <c r="E491" s="55"/>
      <c r="F491" s="67" t="s">
        <v>300</v>
      </c>
      <c r="G491" s="73">
        <f>+G492</f>
        <v>0</v>
      </c>
      <c r="H491" s="73">
        <f>+H492</f>
        <v>0</v>
      </c>
      <c r="I491" s="73">
        <f>+I492</f>
        <v>0</v>
      </c>
      <c r="J491" s="73">
        <f>+J492</f>
        <v>0</v>
      </c>
      <c r="K491" s="74">
        <f>+K492</f>
        <v>0</v>
      </c>
    </row>
    <row r="492" spans="1:11" ht="12.75" x14ac:dyDescent="0.2">
      <c r="A492" s="68">
        <v>2</v>
      </c>
      <c r="B492" s="60">
        <v>7</v>
      </c>
      <c r="C492" s="60">
        <v>1</v>
      </c>
      <c r="D492" s="60">
        <v>3</v>
      </c>
      <c r="E492" s="60" t="s">
        <v>317</v>
      </c>
      <c r="F492" s="66" t="s">
        <v>300</v>
      </c>
      <c r="G492" s="70"/>
      <c r="H492" s="70"/>
      <c r="I492" s="70"/>
      <c r="J492" s="125">
        <f>SUBTOTAL(9,G492:I492)</f>
        <v>0</v>
      </c>
      <c r="K492" s="126">
        <f>IFERROR(J492/$J$18*100,"0.00")</f>
        <v>0</v>
      </c>
    </row>
    <row r="493" spans="1:11" ht="12.75" x14ac:dyDescent="0.2">
      <c r="A493" s="54">
        <v>2</v>
      </c>
      <c r="B493" s="55">
        <v>7</v>
      </c>
      <c r="C493" s="55">
        <v>1</v>
      </c>
      <c r="D493" s="55">
        <v>4</v>
      </c>
      <c r="E493" s="55"/>
      <c r="F493" s="67" t="s">
        <v>301</v>
      </c>
      <c r="G493" s="73">
        <f>+G494</f>
        <v>0</v>
      </c>
      <c r="H493" s="73">
        <f>+H494</f>
        <v>0</v>
      </c>
      <c r="I493" s="73">
        <f>+I494</f>
        <v>0</v>
      </c>
      <c r="J493" s="73">
        <f>+J494</f>
        <v>0</v>
      </c>
      <c r="K493" s="74">
        <f>+K494</f>
        <v>0</v>
      </c>
    </row>
    <row r="494" spans="1:11" ht="12.75" x14ac:dyDescent="0.2">
      <c r="A494" s="68">
        <v>2</v>
      </c>
      <c r="B494" s="60">
        <v>7</v>
      </c>
      <c r="C494" s="60">
        <v>1</v>
      </c>
      <c r="D494" s="60">
        <v>4</v>
      </c>
      <c r="E494" s="60" t="s">
        <v>317</v>
      </c>
      <c r="F494" s="66" t="s">
        <v>301</v>
      </c>
      <c r="G494" s="70"/>
      <c r="H494" s="70"/>
      <c r="I494" s="70"/>
      <c r="J494" s="125">
        <f>SUBTOTAL(9,G494:I494)</f>
        <v>0</v>
      </c>
      <c r="K494" s="126">
        <f>IFERROR(J494/$J$18*100,"0.00")</f>
        <v>0</v>
      </c>
    </row>
    <row r="495" spans="1:11" ht="12.75" x14ac:dyDescent="0.2">
      <c r="A495" s="71">
        <v>2</v>
      </c>
      <c r="B495" s="55">
        <v>7</v>
      </c>
      <c r="C495" s="55">
        <v>1</v>
      </c>
      <c r="D495" s="55">
        <v>5</v>
      </c>
      <c r="E495" s="55"/>
      <c r="F495" s="80" t="s">
        <v>436</v>
      </c>
      <c r="G495" s="73">
        <f>+G496</f>
        <v>0</v>
      </c>
      <c r="H495" s="73">
        <f>+H496</f>
        <v>0</v>
      </c>
      <c r="I495" s="73">
        <f>+I496</f>
        <v>0</v>
      </c>
      <c r="J495" s="73">
        <f>+J496</f>
        <v>0</v>
      </c>
      <c r="K495" s="74">
        <f>+K496</f>
        <v>0</v>
      </c>
    </row>
    <row r="496" spans="1:11" ht="12.75" x14ac:dyDescent="0.2">
      <c r="A496" s="68">
        <v>2</v>
      </c>
      <c r="B496" s="60">
        <v>7</v>
      </c>
      <c r="C496" s="60">
        <v>1</v>
      </c>
      <c r="D496" s="60">
        <v>5</v>
      </c>
      <c r="E496" s="60" t="s">
        <v>317</v>
      </c>
      <c r="F496" s="66" t="s">
        <v>436</v>
      </c>
      <c r="G496" s="70"/>
      <c r="H496" s="70"/>
      <c r="I496" s="70"/>
      <c r="J496" s="125">
        <f>SUBTOTAL(9,G496:I496)</f>
        <v>0</v>
      </c>
      <c r="K496" s="126">
        <f>IFERROR(J496/$J$18*100,"0.00")</f>
        <v>0</v>
      </c>
    </row>
    <row r="497" spans="1:11" ht="12.75" x14ac:dyDescent="0.2">
      <c r="A497" s="49">
        <v>2</v>
      </c>
      <c r="B497" s="50">
        <v>7</v>
      </c>
      <c r="C497" s="50">
        <v>2</v>
      </c>
      <c r="D497" s="50"/>
      <c r="E497" s="50"/>
      <c r="F497" s="51" t="s">
        <v>302</v>
      </c>
      <c r="G497" s="52">
        <f>+G498+G500+G502+G504+G506+G508</f>
        <v>0</v>
      </c>
      <c r="H497" s="52">
        <f>+H498+H500+H502+H504+H506+H508</f>
        <v>0</v>
      </c>
      <c r="I497" s="52">
        <f>+I498+I500+I502+I504+I506+I508</f>
        <v>27600</v>
      </c>
      <c r="J497" s="52">
        <f>+J498+J500+J502+J504+J506+J508</f>
        <v>27600</v>
      </c>
      <c r="K497" s="53">
        <f>+K498+K500+K502+K504+K506+K508</f>
        <v>1.2829313911318549E-3</v>
      </c>
    </row>
    <row r="498" spans="1:11" ht="12.75" x14ac:dyDescent="0.2">
      <c r="A498" s="54">
        <v>2</v>
      </c>
      <c r="B498" s="55">
        <v>7</v>
      </c>
      <c r="C498" s="55">
        <v>2</v>
      </c>
      <c r="D498" s="55">
        <v>1</v>
      </c>
      <c r="E498" s="55"/>
      <c r="F498" s="67" t="s">
        <v>303</v>
      </c>
      <c r="G498" s="73">
        <f>+G499</f>
        <v>0</v>
      </c>
      <c r="H498" s="73">
        <f>+H499</f>
        <v>0</v>
      </c>
      <c r="I498" s="73">
        <f>+I499</f>
        <v>0</v>
      </c>
      <c r="J498" s="73">
        <f>+J499</f>
        <v>0</v>
      </c>
      <c r="K498" s="74">
        <f>+K499</f>
        <v>0</v>
      </c>
    </row>
    <row r="499" spans="1:11" ht="12.75" x14ac:dyDescent="0.2">
      <c r="A499" s="68">
        <v>2</v>
      </c>
      <c r="B499" s="60">
        <v>7</v>
      </c>
      <c r="C499" s="60">
        <v>2</v>
      </c>
      <c r="D499" s="60">
        <v>1</v>
      </c>
      <c r="E499" s="60" t="s">
        <v>317</v>
      </c>
      <c r="F499" s="66" t="s">
        <v>303</v>
      </c>
      <c r="G499" s="70"/>
      <c r="H499" s="70"/>
      <c r="I499" s="70"/>
      <c r="J499" s="125">
        <f>SUBTOTAL(9,G499:I499)</f>
        <v>0</v>
      </c>
      <c r="K499" s="126">
        <f>IFERROR(J499/$J$18*100,"0.00")</f>
        <v>0</v>
      </c>
    </row>
    <row r="500" spans="1:11" ht="12.75" x14ac:dyDescent="0.2">
      <c r="A500" s="54">
        <v>2</v>
      </c>
      <c r="B500" s="55">
        <v>7</v>
      </c>
      <c r="C500" s="55">
        <v>2</v>
      </c>
      <c r="D500" s="55">
        <v>2</v>
      </c>
      <c r="E500" s="55"/>
      <c r="F500" s="67" t="s">
        <v>304</v>
      </c>
      <c r="G500" s="73">
        <f>+G501</f>
        <v>0</v>
      </c>
      <c r="H500" s="73">
        <f>+H501</f>
        <v>0</v>
      </c>
      <c r="I500" s="73">
        <f>+I501</f>
        <v>0</v>
      </c>
      <c r="J500" s="73">
        <f>+J501</f>
        <v>0</v>
      </c>
      <c r="K500" s="74">
        <f>+K501</f>
        <v>0</v>
      </c>
    </row>
    <row r="501" spans="1:11" ht="12.75" x14ac:dyDescent="0.2">
      <c r="A501" s="68">
        <v>2</v>
      </c>
      <c r="B501" s="60">
        <v>7</v>
      </c>
      <c r="C501" s="60">
        <v>2</v>
      </c>
      <c r="D501" s="60">
        <v>2</v>
      </c>
      <c r="E501" s="60" t="s">
        <v>317</v>
      </c>
      <c r="F501" s="66" t="s">
        <v>304</v>
      </c>
      <c r="G501" s="70"/>
      <c r="H501" s="70"/>
      <c r="I501" s="70"/>
      <c r="J501" s="125">
        <f>SUBTOTAL(9,G501:I501)</f>
        <v>0</v>
      </c>
      <c r="K501" s="126">
        <f>IFERROR(J501/$J$18*100,"0.00")</f>
        <v>0</v>
      </c>
    </row>
    <row r="502" spans="1:11" ht="12.75" x14ac:dyDescent="0.2">
      <c r="A502" s="54">
        <v>2</v>
      </c>
      <c r="B502" s="55">
        <v>7</v>
      </c>
      <c r="C502" s="55">
        <v>2</v>
      </c>
      <c r="D502" s="55">
        <v>3</v>
      </c>
      <c r="E502" s="55"/>
      <c r="F502" s="67" t="s">
        <v>305</v>
      </c>
      <c r="G502" s="73">
        <f>+G503</f>
        <v>0</v>
      </c>
      <c r="H502" s="73">
        <f>+H503</f>
        <v>0</v>
      </c>
      <c r="I502" s="73">
        <f>+I503</f>
        <v>0</v>
      </c>
      <c r="J502" s="73">
        <f>+J503</f>
        <v>0</v>
      </c>
      <c r="K502" s="74">
        <f>+K503</f>
        <v>0</v>
      </c>
    </row>
    <row r="503" spans="1:11" ht="12.75" x14ac:dyDescent="0.2">
      <c r="A503" s="68">
        <v>2</v>
      </c>
      <c r="B503" s="60">
        <v>7</v>
      </c>
      <c r="C503" s="60">
        <v>2</v>
      </c>
      <c r="D503" s="60">
        <v>3</v>
      </c>
      <c r="E503" s="60" t="s">
        <v>317</v>
      </c>
      <c r="F503" s="66" t="s">
        <v>305</v>
      </c>
      <c r="G503" s="70"/>
      <c r="H503" s="70"/>
      <c r="I503" s="70"/>
      <c r="J503" s="125">
        <f>SUBTOTAL(9,G503:I503)</f>
        <v>0</v>
      </c>
      <c r="K503" s="126">
        <f>IFERROR(J503/$J$18*100,"0.00")</f>
        <v>0</v>
      </c>
    </row>
    <row r="504" spans="1:11" ht="12.75" x14ac:dyDescent="0.2">
      <c r="A504" s="54">
        <v>2</v>
      </c>
      <c r="B504" s="55">
        <v>7</v>
      </c>
      <c r="C504" s="55">
        <v>2</v>
      </c>
      <c r="D504" s="55">
        <v>4</v>
      </c>
      <c r="E504" s="55"/>
      <c r="F504" s="67" t="s">
        <v>306</v>
      </c>
      <c r="G504" s="73">
        <f>+G505</f>
        <v>0</v>
      </c>
      <c r="H504" s="73">
        <f>+H505</f>
        <v>0</v>
      </c>
      <c r="I504" s="73">
        <f>+I505</f>
        <v>27600</v>
      </c>
      <c r="J504" s="73">
        <f>+J505</f>
        <v>27600</v>
      </c>
      <c r="K504" s="74">
        <f>+K505</f>
        <v>1.2829313911318549E-3</v>
      </c>
    </row>
    <row r="505" spans="1:11" ht="12.75" x14ac:dyDescent="0.2">
      <c r="A505" s="68">
        <v>2</v>
      </c>
      <c r="B505" s="60">
        <v>7</v>
      </c>
      <c r="C505" s="60">
        <v>2</v>
      </c>
      <c r="D505" s="60">
        <v>4</v>
      </c>
      <c r="E505" s="60" t="s">
        <v>317</v>
      </c>
      <c r="F505" s="66" t="s">
        <v>306</v>
      </c>
      <c r="G505" s="70"/>
      <c r="H505" s="70"/>
      <c r="I505" s="70">
        <v>27600</v>
      </c>
      <c r="J505" s="125">
        <f>SUBTOTAL(9,G505:I505)</f>
        <v>27600</v>
      </c>
      <c r="K505" s="126">
        <f>IFERROR(J505/$J$18*100,"0.00")</f>
        <v>1.2829313911318549E-3</v>
      </c>
    </row>
    <row r="506" spans="1:11" ht="12.75" x14ac:dyDescent="0.2">
      <c r="A506" s="54">
        <v>2</v>
      </c>
      <c r="B506" s="55">
        <v>7</v>
      </c>
      <c r="C506" s="55">
        <v>2</v>
      </c>
      <c r="D506" s="55">
        <v>7</v>
      </c>
      <c r="E506" s="55"/>
      <c r="F506" s="67" t="s">
        <v>307</v>
      </c>
      <c r="G506" s="73">
        <f>+G507</f>
        <v>0</v>
      </c>
      <c r="H506" s="73">
        <f>+H507</f>
        <v>0</v>
      </c>
      <c r="I506" s="73">
        <f>+I507</f>
        <v>0</v>
      </c>
      <c r="J506" s="73">
        <f>+J507</f>
        <v>0</v>
      </c>
      <c r="K506" s="74">
        <f>+K507</f>
        <v>0</v>
      </c>
    </row>
    <row r="507" spans="1:11" ht="12.75" x14ac:dyDescent="0.2">
      <c r="A507" s="68">
        <v>2</v>
      </c>
      <c r="B507" s="60">
        <v>7</v>
      </c>
      <c r="C507" s="60">
        <v>2</v>
      </c>
      <c r="D507" s="60">
        <v>7</v>
      </c>
      <c r="E507" s="60" t="s">
        <v>317</v>
      </c>
      <c r="F507" s="66" t="s">
        <v>307</v>
      </c>
      <c r="G507" s="70"/>
      <c r="H507" s="70"/>
      <c r="I507" s="70"/>
      <c r="J507" s="125">
        <f>SUBTOTAL(9,G507:I507)</f>
        <v>0</v>
      </c>
      <c r="K507" s="126">
        <f>IFERROR(J507/$J$18*100,"0.00")</f>
        <v>0</v>
      </c>
    </row>
    <row r="508" spans="1:11" ht="12.75" x14ac:dyDescent="0.2">
      <c r="A508" s="54">
        <v>2</v>
      </c>
      <c r="B508" s="55">
        <v>7</v>
      </c>
      <c r="C508" s="55">
        <v>2</v>
      </c>
      <c r="D508" s="55">
        <v>8</v>
      </c>
      <c r="E508" s="55"/>
      <c r="F508" s="67" t="s">
        <v>308</v>
      </c>
      <c r="G508" s="73">
        <f>+G509</f>
        <v>0</v>
      </c>
      <c r="H508" s="73">
        <f>+H509</f>
        <v>0</v>
      </c>
      <c r="I508" s="73">
        <f>+I509</f>
        <v>0</v>
      </c>
      <c r="J508" s="73">
        <f>+J509</f>
        <v>0</v>
      </c>
      <c r="K508" s="74">
        <f>+K509</f>
        <v>0</v>
      </c>
    </row>
    <row r="509" spans="1:11" ht="12.75" x14ac:dyDescent="0.2">
      <c r="A509" s="68">
        <v>2</v>
      </c>
      <c r="B509" s="60">
        <v>7</v>
      </c>
      <c r="C509" s="60">
        <v>2</v>
      </c>
      <c r="D509" s="60">
        <v>8</v>
      </c>
      <c r="E509" s="60" t="s">
        <v>317</v>
      </c>
      <c r="F509" s="66" t="s">
        <v>308</v>
      </c>
      <c r="G509" s="70"/>
      <c r="H509" s="70"/>
      <c r="I509" s="70"/>
      <c r="J509" s="125">
        <f>SUBTOTAL(9,G509:I509)</f>
        <v>0</v>
      </c>
      <c r="K509" s="126">
        <f>IFERROR(J509/$J$18*100,"0.00")</f>
        <v>0</v>
      </c>
    </row>
    <row r="510" spans="1:11" ht="12.75" x14ac:dyDescent="0.2">
      <c r="A510" s="49">
        <v>2</v>
      </c>
      <c r="B510" s="50">
        <v>7</v>
      </c>
      <c r="C510" s="50">
        <v>3</v>
      </c>
      <c r="D510" s="50"/>
      <c r="E510" s="50"/>
      <c r="F510" s="51" t="s">
        <v>309</v>
      </c>
      <c r="G510" s="52">
        <f>+G511+G513</f>
        <v>0</v>
      </c>
      <c r="H510" s="52">
        <f>+H511+H513</f>
        <v>0</v>
      </c>
      <c r="I510" s="52">
        <f>+I511+I513</f>
        <v>0</v>
      </c>
      <c r="J510" s="52">
        <f>+J511+J513</f>
        <v>0</v>
      </c>
      <c r="K510" s="53">
        <f>+K511+K513</f>
        <v>0</v>
      </c>
    </row>
    <row r="511" spans="1:11" ht="12.75" x14ac:dyDescent="0.2">
      <c r="A511" s="54">
        <v>2</v>
      </c>
      <c r="B511" s="55">
        <v>7</v>
      </c>
      <c r="C511" s="55">
        <v>3</v>
      </c>
      <c r="D511" s="55">
        <v>1</v>
      </c>
      <c r="E511" s="55"/>
      <c r="F511" s="67" t="s">
        <v>310</v>
      </c>
      <c r="G511" s="73">
        <f>+G512</f>
        <v>0</v>
      </c>
      <c r="H511" s="73">
        <f>+H512</f>
        <v>0</v>
      </c>
      <c r="I511" s="73">
        <f>+I512</f>
        <v>0</v>
      </c>
      <c r="J511" s="73">
        <f>+J512</f>
        <v>0</v>
      </c>
      <c r="K511" s="74">
        <f>+K512</f>
        <v>0</v>
      </c>
    </row>
    <row r="512" spans="1:11" ht="12.75" x14ac:dyDescent="0.2">
      <c r="A512" s="68">
        <v>2</v>
      </c>
      <c r="B512" s="60">
        <v>7</v>
      </c>
      <c r="C512" s="60">
        <v>3</v>
      </c>
      <c r="D512" s="60">
        <v>1</v>
      </c>
      <c r="E512" s="60" t="s">
        <v>317</v>
      </c>
      <c r="F512" s="66" t="s">
        <v>310</v>
      </c>
      <c r="G512" s="70"/>
      <c r="H512" s="70"/>
      <c r="I512" s="70"/>
      <c r="J512" s="125">
        <f>SUBTOTAL(9,G512:I512)</f>
        <v>0</v>
      </c>
      <c r="K512" s="126">
        <f>IFERROR(J512/$J$18*100,"0.00")</f>
        <v>0</v>
      </c>
    </row>
    <row r="513" spans="1:11" ht="12.75" x14ac:dyDescent="0.2">
      <c r="A513" s="54">
        <v>2</v>
      </c>
      <c r="B513" s="55">
        <v>7</v>
      </c>
      <c r="C513" s="55">
        <v>3</v>
      </c>
      <c r="D513" s="55">
        <v>2</v>
      </c>
      <c r="E513" s="55"/>
      <c r="F513" s="67" t="s">
        <v>311</v>
      </c>
      <c r="G513" s="73">
        <f>+G514</f>
        <v>0</v>
      </c>
      <c r="H513" s="73">
        <f>+H514</f>
        <v>0</v>
      </c>
      <c r="I513" s="73">
        <f>+I514</f>
        <v>0</v>
      </c>
      <c r="J513" s="73">
        <f>+J514</f>
        <v>0</v>
      </c>
      <c r="K513" s="74">
        <f>+K514</f>
        <v>0</v>
      </c>
    </row>
    <row r="514" spans="1:11" ht="12.75" x14ac:dyDescent="0.2">
      <c r="A514" s="84">
        <v>2</v>
      </c>
      <c r="B514" s="85">
        <v>7</v>
      </c>
      <c r="C514" s="85">
        <v>3</v>
      </c>
      <c r="D514" s="85">
        <v>2</v>
      </c>
      <c r="E514" s="85" t="s">
        <v>317</v>
      </c>
      <c r="F514" s="86" t="s">
        <v>311</v>
      </c>
      <c r="G514" s="87"/>
      <c r="H514" s="87"/>
      <c r="I514" s="87"/>
      <c r="J514" s="127">
        <f>SUBTOTAL(9,G514:I514)</f>
        <v>0</v>
      </c>
      <c r="K514" s="128">
        <f>IFERROR(J514/$J$18*100,"0.00")</f>
        <v>0</v>
      </c>
    </row>
  </sheetData>
  <sheetProtection algorithmName="SHA-512" hashValue="9REMAqwS0K5YbPP5FYOMwiiQeYav2Tf0CiIp0BiRKDcgT0SB5RUJaLGG4927EE9lPQxp08DZ4OH6JBEiBrARlw==" saltValue="y7DAjlEDxeevpYABtBebSQ==" spinCount="100000" sheet="1" objects="1" scenarios="1"/>
  <mergeCells count="9">
    <mergeCell ref="J16:J17"/>
    <mergeCell ref="K16:K17"/>
    <mergeCell ref="G16:I16"/>
    <mergeCell ref="A16:A17"/>
    <mergeCell ref="B16:B17"/>
    <mergeCell ref="C16:C17"/>
    <mergeCell ref="D16:D17"/>
    <mergeCell ref="E16:E17"/>
    <mergeCell ref="F16:F17"/>
  </mergeCells>
  <pageMargins left="1.6535433070866143" right="0.11811023622047245" top="0.27559055118110237" bottom="0.23622047244094491" header="0" footer="0"/>
  <pageSetup paperSize="9" scale="65" orientation="landscape" verticalDpi="200" r:id="rId1"/>
  <headerFooter alignWithMargins="0"/>
  <ignoredErrors>
    <ignoredError sqref="J28:K514" 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630"/>
  <sheetViews>
    <sheetView workbookViewId="0">
      <pane xSplit="3" ySplit="3" topLeftCell="D4" activePane="bottomRight" state="frozen"/>
      <selection pane="topRight" activeCell="E1" sqref="E1"/>
      <selection pane="bottomLeft" activeCell="A4" sqref="A4"/>
      <selection pane="bottomRight" activeCell="A27" sqref="A27"/>
    </sheetView>
  </sheetViews>
  <sheetFormatPr baseColWidth="10" defaultRowHeight="12.75" x14ac:dyDescent="0.2"/>
  <cols>
    <col min="1" max="1" width="44.5703125" style="390" customWidth="1"/>
    <col min="2" max="2" width="12" style="391" bestFit="1" customWidth="1"/>
    <col min="3" max="3" width="27.28515625" style="390" customWidth="1"/>
    <col min="4" max="4" width="28.5703125" style="390" customWidth="1"/>
    <col min="5" max="8" width="11.42578125" style="390"/>
    <col min="9" max="68" width="11.42578125" style="386"/>
    <col min="69" max="16384" width="11.42578125" style="390"/>
  </cols>
  <sheetData>
    <row r="1" spans="1:68" s="386" customFormat="1" x14ac:dyDescent="0.2">
      <c r="B1" s="387"/>
    </row>
    <row r="2" spans="1:68" s="388" customFormat="1" x14ac:dyDescent="0.2">
      <c r="A2" s="624" t="s">
        <v>1212</v>
      </c>
      <c r="B2" s="624" t="s">
        <v>1213</v>
      </c>
      <c r="C2" s="624" t="s">
        <v>1214</v>
      </c>
      <c r="D2" s="624" t="s">
        <v>1215</v>
      </c>
      <c r="E2" s="624" t="s">
        <v>1216</v>
      </c>
      <c r="F2" s="624"/>
      <c r="G2" s="624"/>
      <c r="H2" s="624"/>
      <c r="I2" s="404"/>
      <c r="J2" s="404"/>
      <c r="K2" s="404"/>
      <c r="L2" s="404"/>
      <c r="M2" s="404"/>
      <c r="N2" s="404"/>
      <c r="O2" s="404"/>
      <c r="P2" s="404"/>
      <c r="Q2" s="404"/>
      <c r="R2" s="404"/>
      <c r="S2" s="404"/>
      <c r="T2" s="404"/>
      <c r="U2" s="404"/>
      <c r="V2" s="404"/>
      <c r="W2" s="404"/>
      <c r="X2" s="404"/>
      <c r="Y2" s="404"/>
      <c r="Z2" s="404"/>
      <c r="AA2" s="404"/>
      <c r="AB2" s="404"/>
      <c r="AC2" s="404"/>
      <c r="AD2" s="404"/>
      <c r="AE2" s="404"/>
      <c r="AF2" s="404"/>
      <c r="AG2" s="404"/>
      <c r="AH2" s="404"/>
      <c r="AI2" s="404"/>
      <c r="AJ2" s="404"/>
      <c r="AK2" s="404"/>
      <c r="AL2" s="404"/>
      <c r="AM2" s="404"/>
      <c r="AN2" s="404"/>
      <c r="AO2" s="404"/>
      <c r="AP2" s="404"/>
      <c r="AQ2" s="404"/>
      <c r="AR2" s="404"/>
      <c r="AS2" s="404"/>
      <c r="AT2" s="404"/>
      <c r="AU2" s="404"/>
      <c r="AV2" s="404"/>
      <c r="AW2" s="404"/>
      <c r="AX2" s="404"/>
      <c r="AY2" s="404"/>
      <c r="AZ2" s="404"/>
      <c r="BA2" s="404"/>
      <c r="BB2" s="404"/>
      <c r="BC2" s="404"/>
      <c r="BD2" s="404"/>
      <c r="BE2" s="404"/>
      <c r="BF2" s="404"/>
      <c r="BG2" s="404"/>
      <c r="BH2" s="404"/>
      <c r="BI2" s="404"/>
      <c r="BJ2" s="404"/>
      <c r="BK2" s="404"/>
      <c r="BL2" s="404"/>
      <c r="BM2" s="404"/>
      <c r="BN2" s="404"/>
      <c r="BO2" s="404"/>
      <c r="BP2" s="404"/>
    </row>
    <row r="3" spans="1:68" s="389" customFormat="1" x14ac:dyDescent="0.2">
      <c r="A3" s="624"/>
      <c r="B3" s="624"/>
      <c r="C3" s="624"/>
      <c r="D3" s="624"/>
      <c r="E3" s="392" t="s">
        <v>1294</v>
      </c>
      <c r="F3" s="392" t="s">
        <v>1217</v>
      </c>
      <c r="G3" s="392" t="s">
        <v>1218</v>
      </c>
      <c r="H3" s="392" t="s">
        <v>1219</v>
      </c>
      <c r="I3" s="405"/>
      <c r="J3" s="405"/>
      <c r="K3" s="405"/>
      <c r="L3" s="405"/>
      <c r="M3" s="405"/>
      <c r="N3" s="405"/>
      <c r="O3" s="405"/>
      <c r="P3" s="405"/>
      <c r="Q3" s="405"/>
      <c r="R3" s="405"/>
      <c r="S3" s="405"/>
      <c r="T3" s="405"/>
      <c r="U3" s="405"/>
      <c r="V3" s="405"/>
      <c r="W3" s="405"/>
      <c r="X3" s="405"/>
      <c r="Y3" s="405"/>
      <c r="Z3" s="405"/>
      <c r="AA3" s="405"/>
      <c r="AB3" s="405"/>
      <c r="AC3" s="405"/>
      <c r="AD3" s="405"/>
      <c r="AE3" s="405"/>
      <c r="AF3" s="405"/>
      <c r="AG3" s="405"/>
      <c r="AH3" s="405"/>
      <c r="AI3" s="405"/>
      <c r="AJ3" s="405"/>
      <c r="AK3" s="405"/>
      <c r="AL3" s="405"/>
      <c r="AM3" s="405"/>
      <c r="AN3" s="405"/>
      <c r="AO3" s="405"/>
      <c r="AP3" s="405"/>
      <c r="AQ3" s="405"/>
      <c r="AR3" s="405"/>
      <c r="AS3" s="405"/>
      <c r="AT3" s="405"/>
      <c r="AU3" s="405"/>
      <c r="AV3" s="405"/>
      <c r="AW3" s="405"/>
      <c r="AX3" s="405"/>
      <c r="AY3" s="405"/>
      <c r="AZ3" s="405"/>
      <c r="BA3" s="405"/>
      <c r="BB3" s="405"/>
      <c r="BC3" s="405"/>
      <c r="BD3" s="405"/>
      <c r="BE3" s="405"/>
      <c r="BF3" s="405"/>
      <c r="BG3" s="405"/>
      <c r="BH3" s="405"/>
      <c r="BI3" s="405"/>
      <c r="BJ3" s="405"/>
      <c r="BK3" s="405"/>
      <c r="BL3" s="405"/>
      <c r="BM3" s="405"/>
      <c r="BN3" s="405"/>
      <c r="BO3" s="405"/>
      <c r="BP3" s="405"/>
    </row>
    <row r="4" spans="1:68" s="389" customFormat="1" x14ac:dyDescent="0.2">
      <c r="A4" s="393"/>
      <c r="B4" s="393"/>
      <c r="C4" s="393"/>
      <c r="D4" s="393"/>
      <c r="E4" s="393"/>
      <c r="F4" s="393"/>
      <c r="G4" s="393"/>
      <c r="H4" s="393"/>
      <c r="I4" s="405"/>
      <c r="J4" s="405"/>
      <c r="K4" s="405"/>
      <c r="L4" s="405"/>
      <c r="M4" s="405"/>
      <c r="N4" s="405"/>
      <c r="O4" s="405"/>
      <c r="P4" s="405"/>
      <c r="Q4" s="405"/>
      <c r="R4" s="405"/>
      <c r="S4" s="405"/>
      <c r="T4" s="405"/>
      <c r="U4" s="405"/>
      <c r="V4" s="405"/>
      <c r="W4" s="405"/>
      <c r="X4" s="405"/>
      <c r="Y4" s="405"/>
      <c r="Z4" s="405"/>
      <c r="AA4" s="405"/>
      <c r="AB4" s="405"/>
      <c r="AC4" s="405"/>
      <c r="AD4" s="405"/>
      <c r="AE4" s="405"/>
      <c r="AF4" s="405"/>
      <c r="AG4" s="405"/>
      <c r="AH4" s="405"/>
      <c r="AI4" s="405"/>
      <c r="AJ4" s="405"/>
      <c r="AK4" s="405"/>
      <c r="AL4" s="405"/>
      <c r="AM4" s="405"/>
      <c r="AN4" s="405"/>
      <c r="AO4" s="405"/>
      <c r="AP4" s="405"/>
      <c r="AQ4" s="405"/>
      <c r="AR4" s="405"/>
      <c r="AS4" s="405"/>
      <c r="AT4" s="405"/>
      <c r="AU4" s="405"/>
      <c r="AV4" s="405"/>
      <c r="AW4" s="405"/>
      <c r="AX4" s="405"/>
      <c r="AY4" s="405"/>
      <c r="AZ4" s="405"/>
      <c r="BA4" s="405"/>
      <c r="BB4" s="405"/>
      <c r="BC4" s="405"/>
      <c r="BD4" s="405"/>
      <c r="BE4" s="405"/>
      <c r="BF4" s="405"/>
      <c r="BG4" s="405"/>
      <c r="BH4" s="405"/>
      <c r="BI4" s="405"/>
      <c r="BJ4" s="405"/>
      <c r="BK4" s="405"/>
      <c r="BL4" s="405"/>
      <c r="BM4" s="405"/>
      <c r="BN4" s="405"/>
      <c r="BO4" s="405"/>
      <c r="BP4" s="405"/>
    </row>
    <row r="5" spans="1:68" x14ac:dyDescent="0.2">
      <c r="A5" s="394"/>
      <c r="B5" s="395"/>
      <c r="C5" s="394"/>
      <c r="D5" s="394"/>
      <c r="E5" s="396"/>
      <c r="F5" s="396"/>
      <c r="G5" s="396"/>
      <c r="H5" s="396"/>
    </row>
    <row r="6" spans="1:68" x14ac:dyDescent="0.2">
      <c r="A6" s="397"/>
      <c r="B6" s="398"/>
      <c r="C6" s="399"/>
      <c r="D6" s="399"/>
      <c r="E6" s="398"/>
      <c r="F6" s="398"/>
      <c r="G6" s="398"/>
      <c r="H6" s="398"/>
    </row>
    <row r="7" spans="1:68" x14ac:dyDescent="0.2">
      <c r="A7" s="394"/>
      <c r="B7" s="396"/>
      <c r="C7" s="400"/>
      <c r="D7" s="400"/>
      <c r="E7" s="396"/>
      <c r="F7" s="396"/>
      <c r="G7" s="396"/>
      <c r="H7" s="396"/>
    </row>
    <row r="8" spans="1:68" x14ac:dyDescent="0.2">
      <c r="A8" s="397"/>
      <c r="B8" s="398"/>
      <c r="C8" s="401"/>
      <c r="D8" s="401"/>
      <c r="E8" s="398"/>
      <c r="F8" s="398"/>
      <c r="G8" s="398"/>
      <c r="H8" s="398"/>
    </row>
    <row r="9" spans="1:68" x14ac:dyDescent="0.2">
      <c r="A9" s="394"/>
      <c r="B9" s="395"/>
      <c r="C9" s="400"/>
      <c r="D9" s="400"/>
      <c r="E9" s="396"/>
      <c r="F9" s="396"/>
      <c r="G9" s="396"/>
      <c r="H9" s="396"/>
    </row>
    <row r="10" spans="1:68" x14ac:dyDescent="0.2">
      <c r="A10" s="397"/>
      <c r="B10" s="398"/>
      <c r="C10" s="401"/>
      <c r="D10" s="401"/>
      <c r="E10" s="398"/>
      <c r="F10" s="398"/>
      <c r="G10" s="398"/>
      <c r="H10" s="398"/>
    </row>
    <row r="11" spans="1:68" x14ac:dyDescent="0.2">
      <c r="A11" s="394"/>
      <c r="B11" s="396"/>
      <c r="C11" s="400"/>
      <c r="D11" s="400"/>
      <c r="E11" s="396"/>
      <c r="F11" s="396"/>
      <c r="G11" s="396"/>
      <c r="H11" s="396"/>
    </row>
    <row r="12" spans="1:68" x14ac:dyDescent="0.2">
      <c r="A12" s="397"/>
      <c r="B12" s="398"/>
      <c r="C12" s="401"/>
      <c r="D12" s="401"/>
      <c r="E12" s="398"/>
      <c r="F12" s="398"/>
      <c r="G12" s="398"/>
      <c r="H12" s="398"/>
    </row>
    <row r="13" spans="1:68" x14ac:dyDescent="0.2">
      <c r="A13" s="394"/>
      <c r="B13" s="395"/>
      <c r="C13" s="400"/>
      <c r="D13" s="400"/>
      <c r="E13" s="396"/>
      <c r="F13" s="396"/>
      <c r="G13" s="396"/>
      <c r="H13" s="396"/>
    </row>
    <row r="14" spans="1:68" x14ac:dyDescent="0.2">
      <c r="A14" s="397"/>
      <c r="B14" s="402"/>
      <c r="C14" s="401"/>
      <c r="D14" s="401"/>
      <c r="E14" s="398"/>
      <c r="F14" s="398"/>
      <c r="G14" s="398"/>
      <c r="H14" s="398"/>
    </row>
    <row r="15" spans="1:68" x14ac:dyDescent="0.2">
      <c r="A15" s="394"/>
      <c r="B15" s="395"/>
      <c r="C15" s="400"/>
      <c r="D15" s="400"/>
      <c r="E15" s="396"/>
      <c r="F15" s="396"/>
      <c r="G15" s="396"/>
      <c r="H15" s="396"/>
    </row>
    <row r="16" spans="1:68" x14ac:dyDescent="0.2">
      <c r="A16" s="397"/>
      <c r="B16" s="398"/>
      <c r="C16" s="401"/>
      <c r="D16" s="401"/>
      <c r="E16" s="398"/>
      <c r="F16" s="398"/>
      <c r="G16" s="398"/>
      <c r="H16" s="398"/>
    </row>
    <row r="17" spans="1:8" x14ac:dyDescent="0.2">
      <c r="A17" s="394"/>
      <c r="B17" s="395"/>
      <c r="C17" s="400"/>
      <c r="D17" s="400"/>
      <c r="E17" s="396"/>
      <c r="F17" s="396"/>
      <c r="G17" s="396"/>
      <c r="H17" s="396"/>
    </row>
    <row r="18" spans="1:8" x14ac:dyDescent="0.2">
      <c r="A18" s="397"/>
      <c r="B18" s="402"/>
      <c r="C18" s="401"/>
      <c r="D18" s="401"/>
      <c r="E18" s="398"/>
      <c r="F18" s="398"/>
      <c r="G18" s="398"/>
      <c r="H18" s="398"/>
    </row>
    <row r="19" spans="1:8" x14ac:dyDescent="0.2">
      <c r="A19" s="394"/>
      <c r="B19" s="395"/>
      <c r="C19" s="394"/>
      <c r="D19" s="394"/>
      <c r="E19" s="395"/>
      <c r="F19" s="395"/>
      <c r="G19" s="395"/>
      <c r="H19" s="395"/>
    </row>
    <row r="20" spans="1:8" x14ac:dyDescent="0.2">
      <c r="A20" s="397"/>
      <c r="B20" s="398"/>
      <c r="C20" s="401"/>
      <c r="D20" s="401"/>
      <c r="E20" s="398"/>
      <c r="F20" s="398"/>
      <c r="G20" s="398"/>
      <c r="H20" s="398"/>
    </row>
    <row r="21" spans="1:8" x14ac:dyDescent="0.2">
      <c r="A21" s="394"/>
      <c r="B21" s="395"/>
      <c r="C21" s="400"/>
      <c r="D21" s="400"/>
      <c r="E21" s="396"/>
      <c r="F21" s="396"/>
      <c r="G21" s="396"/>
      <c r="H21" s="396"/>
    </row>
    <row r="22" spans="1:8" x14ac:dyDescent="0.2">
      <c r="A22" s="397"/>
      <c r="B22" s="398"/>
      <c r="C22" s="401"/>
      <c r="D22" s="401"/>
      <c r="E22" s="398"/>
      <c r="F22" s="398"/>
      <c r="G22" s="398"/>
      <c r="H22" s="398"/>
    </row>
    <row r="23" spans="1:8" x14ac:dyDescent="0.2">
      <c r="A23" s="394"/>
      <c r="B23" s="395"/>
      <c r="C23" s="400"/>
      <c r="D23" s="400"/>
      <c r="E23" s="396"/>
      <c r="F23" s="396"/>
      <c r="G23" s="396"/>
      <c r="H23" s="396"/>
    </row>
    <row r="24" spans="1:8" x14ac:dyDescent="0.2">
      <c r="A24" s="397"/>
      <c r="B24" s="402"/>
      <c r="C24" s="401"/>
      <c r="D24" s="401"/>
      <c r="E24" s="398"/>
      <c r="F24" s="398"/>
      <c r="G24" s="398"/>
      <c r="H24" s="398"/>
    </row>
    <row r="25" spans="1:8" x14ac:dyDescent="0.2">
      <c r="A25" s="394"/>
      <c r="B25" s="395"/>
      <c r="C25" s="400"/>
      <c r="D25" s="400"/>
      <c r="E25" s="396"/>
      <c r="F25" s="396"/>
      <c r="G25" s="396"/>
      <c r="H25" s="396"/>
    </row>
    <row r="26" spans="1:8" x14ac:dyDescent="0.2">
      <c r="A26" s="397"/>
      <c r="B26" s="402"/>
      <c r="C26" s="401"/>
      <c r="D26" s="401"/>
      <c r="E26" s="398"/>
      <c r="F26" s="398"/>
      <c r="G26" s="398"/>
      <c r="H26" s="398"/>
    </row>
    <row r="27" spans="1:8" x14ac:dyDescent="0.2">
      <c r="A27" s="394"/>
      <c r="B27" s="396"/>
      <c r="C27" s="400"/>
      <c r="D27" s="400"/>
      <c r="E27" s="396"/>
      <c r="F27" s="396"/>
      <c r="G27" s="396"/>
      <c r="H27" s="396"/>
    </row>
    <row r="28" spans="1:8" x14ac:dyDescent="0.2">
      <c r="A28" s="397"/>
      <c r="B28" s="398"/>
      <c r="C28" s="401"/>
      <c r="D28" s="401"/>
      <c r="E28" s="398"/>
      <c r="F28" s="398"/>
      <c r="G28" s="398"/>
      <c r="H28" s="398"/>
    </row>
    <row r="29" spans="1:8" x14ac:dyDescent="0.2">
      <c r="A29" s="394"/>
      <c r="B29" s="395"/>
      <c r="C29" s="400"/>
      <c r="D29" s="400"/>
      <c r="E29" s="396"/>
      <c r="F29" s="396"/>
      <c r="G29" s="396"/>
      <c r="H29" s="396"/>
    </row>
    <row r="30" spans="1:8" x14ac:dyDescent="0.2">
      <c r="A30" s="397"/>
      <c r="B30" s="402"/>
      <c r="C30" s="401"/>
      <c r="D30" s="401"/>
      <c r="E30" s="398"/>
      <c r="F30" s="398"/>
      <c r="G30" s="398"/>
      <c r="H30" s="398"/>
    </row>
    <row r="31" spans="1:8" x14ac:dyDescent="0.2">
      <c r="A31" s="394"/>
      <c r="B31" s="395"/>
      <c r="C31" s="400"/>
      <c r="D31" s="400"/>
      <c r="E31" s="396"/>
      <c r="F31" s="396"/>
      <c r="G31" s="396"/>
      <c r="H31" s="396"/>
    </row>
    <row r="32" spans="1:8" x14ac:dyDescent="0.2">
      <c r="A32" s="397"/>
      <c r="B32" s="402"/>
      <c r="C32" s="397"/>
      <c r="D32" s="397"/>
      <c r="E32" s="402"/>
      <c r="F32" s="402"/>
      <c r="G32" s="402"/>
      <c r="H32" s="402"/>
    </row>
    <row r="33" spans="1:8" x14ac:dyDescent="0.2">
      <c r="A33" s="394"/>
      <c r="B33" s="395"/>
      <c r="C33" s="394"/>
      <c r="D33" s="394"/>
      <c r="E33" s="395"/>
      <c r="F33" s="395"/>
      <c r="G33" s="395"/>
      <c r="H33" s="395"/>
    </row>
    <row r="34" spans="1:8" x14ac:dyDescent="0.2">
      <c r="A34" s="397"/>
      <c r="B34" s="402"/>
      <c r="C34" s="401"/>
      <c r="D34" s="401"/>
      <c r="E34" s="398"/>
      <c r="F34" s="398"/>
      <c r="G34" s="398"/>
      <c r="H34" s="398"/>
    </row>
    <row r="35" spans="1:8" x14ac:dyDescent="0.2">
      <c r="A35" s="394"/>
      <c r="B35" s="395"/>
      <c r="C35" s="400"/>
      <c r="D35" s="400"/>
      <c r="E35" s="396"/>
      <c r="F35" s="396"/>
      <c r="G35" s="396"/>
      <c r="H35" s="396"/>
    </row>
    <row r="36" spans="1:8" x14ac:dyDescent="0.2">
      <c r="A36" s="397"/>
      <c r="B36" s="403"/>
      <c r="C36" s="401"/>
      <c r="D36" s="401"/>
      <c r="E36" s="398"/>
      <c r="F36" s="398"/>
      <c r="G36" s="398"/>
      <c r="H36" s="398"/>
    </row>
    <row r="37" spans="1:8" x14ac:dyDescent="0.2">
      <c r="A37" s="394"/>
      <c r="B37" s="395"/>
      <c r="C37" s="400"/>
      <c r="D37" s="400"/>
      <c r="E37" s="396"/>
      <c r="F37" s="396"/>
      <c r="G37" s="396"/>
      <c r="H37" s="396"/>
    </row>
    <row r="38" spans="1:8" x14ac:dyDescent="0.2">
      <c r="A38" s="397"/>
      <c r="B38" s="402"/>
      <c r="C38" s="401"/>
      <c r="D38" s="401"/>
      <c r="E38" s="398"/>
      <c r="F38" s="398"/>
      <c r="G38" s="398"/>
      <c r="H38" s="398"/>
    </row>
    <row r="39" spans="1:8" x14ac:dyDescent="0.2">
      <c r="A39" s="394"/>
      <c r="B39" s="395"/>
      <c r="C39" s="400"/>
      <c r="D39" s="400"/>
      <c r="E39" s="396"/>
      <c r="F39" s="396"/>
      <c r="G39" s="396"/>
      <c r="H39" s="396"/>
    </row>
    <row r="40" spans="1:8" x14ac:dyDescent="0.2">
      <c r="A40" s="397"/>
      <c r="B40" s="402"/>
      <c r="C40" s="401"/>
      <c r="D40" s="401"/>
      <c r="E40" s="398"/>
      <c r="F40" s="398"/>
      <c r="G40" s="398"/>
      <c r="H40" s="398"/>
    </row>
    <row r="41" spans="1:8" x14ac:dyDescent="0.2">
      <c r="A41" s="394"/>
      <c r="B41" s="395"/>
      <c r="C41" s="400"/>
      <c r="D41" s="400"/>
      <c r="E41" s="396"/>
      <c r="F41" s="396"/>
      <c r="G41" s="396"/>
      <c r="H41" s="396"/>
    </row>
    <row r="42" spans="1:8" x14ac:dyDescent="0.2">
      <c r="A42" s="397"/>
      <c r="B42" s="402"/>
      <c r="C42" s="401"/>
      <c r="D42" s="401"/>
      <c r="E42" s="398"/>
      <c r="F42" s="398"/>
      <c r="G42" s="398"/>
      <c r="H42" s="398"/>
    </row>
    <row r="43" spans="1:8" x14ac:dyDescent="0.2">
      <c r="A43" s="394"/>
      <c r="B43" s="395"/>
      <c r="C43" s="400"/>
      <c r="D43" s="400"/>
      <c r="E43" s="396"/>
      <c r="F43" s="396"/>
      <c r="G43" s="396"/>
      <c r="H43" s="396"/>
    </row>
    <row r="44" spans="1:8" x14ac:dyDescent="0.2">
      <c r="A44" s="397"/>
      <c r="B44" s="398"/>
      <c r="C44" s="401"/>
      <c r="D44" s="401"/>
      <c r="E44" s="398"/>
      <c r="F44" s="398"/>
      <c r="G44" s="398"/>
      <c r="H44" s="398"/>
    </row>
    <row r="45" spans="1:8" x14ac:dyDescent="0.2">
      <c r="A45" s="394"/>
      <c r="B45" s="395"/>
      <c r="C45" s="400"/>
      <c r="D45" s="400"/>
      <c r="E45" s="396"/>
      <c r="F45" s="396"/>
      <c r="G45" s="396"/>
      <c r="H45" s="396"/>
    </row>
    <row r="46" spans="1:8" x14ac:dyDescent="0.2">
      <c r="A46" s="397"/>
      <c r="B46" s="402"/>
      <c r="C46" s="397"/>
      <c r="D46" s="397"/>
      <c r="E46" s="402"/>
      <c r="F46" s="402"/>
      <c r="G46" s="402"/>
      <c r="H46" s="402"/>
    </row>
    <row r="47" spans="1:8" x14ac:dyDescent="0.2">
      <c r="A47" s="394"/>
      <c r="B47" s="395"/>
      <c r="C47" s="400"/>
      <c r="D47" s="400"/>
      <c r="E47" s="396"/>
      <c r="F47" s="396"/>
      <c r="G47" s="396"/>
      <c r="H47" s="396"/>
    </row>
    <row r="48" spans="1:8" x14ac:dyDescent="0.2">
      <c r="A48" s="397"/>
      <c r="B48" s="402"/>
      <c r="C48" s="401"/>
      <c r="D48" s="401"/>
      <c r="E48" s="398"/>
      <c r="F48" s="398"/>
      <c r="G48" s="398"/>
      <c r="H48" s="398"/>
    </row>
    <row r="49" spans="1:8" x14ac:dyDescent="0.2">
      <c r="A49" s="394"/>
      <c r="B49" s="395"/>
      <c r="C49" s="400"/>
      <c r="D49" s="400"/>
      <c r="E49" s="396"/>
      <c r="F49" s="396"/>
      <c r="G49" s="396"/>
      <c r="H49" s="396"/>
    </row>
    <row r="50" spans="1:8" x14ac:dyDescent="0.2">
      <c r="A50" s="397"/>
      <c r="B50" s="402"/>
      <c r="C50" s="401"/>
      <c r="D50" s="401"/>
      <c r="E50" s="398"/>
      <c r="F50" s="398"/>
      <c r="G50" s="398"/>
      <c r="H50" s="398"/>
    </row>
    <row r="51" spans="1:8" x14ac:dyDescent="0.2">
      <c r="A51" s="394"/>
      <c r="B51" s="395"/>
      <c r="C51" s="400"/>
      <c r="D51" s="400"/>
      <c r="E51" s="396"/>
      <c r="F51" s="396"/>
      <c r="G51" s="396"/>
      <c r="H51" s="396"/>
    </row>
    <row r="52" spans="1:8" x14ac:dyDescent="0.2">
      <c r="A52" s="397"/>
      <c r="B52" s="402"/>
      <c r="C52" s="401"/>
      <c r="D52" s="401"/>
      <c r="E52" s="398"/>
      <c r="F52" s="398"/>
      <c r="G52" s="398"/>
      <c r="H52" s="398"/>
    </row>
    <row r="53" spans="1:8" x14ac:dyDescent="0.2">
      <c r="A53" s="394"/>
      <c r="B53" s="395"/>
      <c r="C53" s="400"/>
      <c r="D53" s="400"/>
      <c r="E53" s="396"/>
      <c r="F53" s="396"/>
      <c r="G53" s="396"/>
      <c r="H53" s="396"/>
    </row>
    <row r="54" spans="1:8" x14ac:dyDescent="0.2">
      <c r="A54" s="397"/>
      <c r="B54" s="402"/>
      <c r="C54" s="401"/>
      <c r="D54" s="401"/>
      <c r="E54" s="398"/>
      <c r="F54" s="398"/>
      <c r="G54" s="398"/>
      <c r="H54" s="398"/>
    </row>
    <row r="55" spans="1:8" x14ac:dyDescent="0.2">
      <c r="A55" s="394"/>
      <c r="B55" s="395"/>
      <c r="C55" s="400"/>
      <c r="D55" s="400"/>
      <c r="E55" s="396"/>
      <c r="F55" s="396"/>
      <c r="G55" s="396"/>
      <c r="H55" s="396"/>
    </row>
    <row r="56" spans="1:8" x14ac:dyDescent="0.2">
      <c r="A56" s="397"/>
      <c r="B56" s="402"/>
      <c r="C56" s="401"/>
      <c r="D56" s="401"/>
      <c r="E56" s="398"/>
      <c r="F56" s="398"/>
      <c r="G56" s="398"/>
      <c r="H56" s="398"/>
    </row>
    <row r="57" spans="1:8" x14ac:dyDescent="0.2">
      <c r="A57" s="394"/>
      <c r="B57" s="396"/>
      <c r="C57" s="400"/>
      <c r="D57" s="400"/>
      <c r="E57" s="396"/>
      <c r="F57" s="396"/>
      <c r="G57" s="396"/>
      <c r="H57" s="396"/>
    </row>
    <row r="58" spans="1:8" x14ac:dyDescent="0.2">
      <c r="A58" s="397"/>
      <c r="B58" s="398"/>
      <c r="C58" s="401"/>
      <c r="D58" s="401"/>
      <c r="E58" s="398"/>
      <c r="F58" s="398"/>
      <c r="G58" s="398"/>
      <c r="H58" s="398"/>
    </row>
    <row r="59" spans="1:8" x14ac:dyDescent="0.2">
      <c r="A59" s="394"/>
      <c r="B59" s="395"/>
      <c r="C59" s="394"/>
      <c r="D59" s="394"/>
      <c r="E59" s="395"/>
      <c r="F59" s="395"/>
      <c r="G59" s="395"/>
      <c r="H59" s="395"/>
    </row>
    <row r="60" spans="1:8" s="386" customFormat="1" x14ac:dyDescent="0.2">
      <c r="B60" s="387"/>
    </row>
    <row r="61" spans="1:8" s="386" customFormat="1" x14ac:dyDescent="0.2">
      <c r="B61" s="387"/>
    </row>
    <row r="62" spans="1:8" s="386" customFormat="1" x14ac:dyDescent="0.2">
      <c r="B62" s="387"/>
    </row>
    <row r="63" spans="1:8" s="386" customFormat="1" x14ac:dyDescent="0.2">
      <c r="B63" s="387"/>
    </row>
    <row r="64" spans="1:8" s="386" customFormat="1" x14ac:dyDescent="0.2">
      <c r="B64" s="387"/>
    </row>
    <row r="65" spans="2:2" s="386" customFormat="1" x14ac:dyDescent="0.2">
      <c r="B65" s="387"/>
    </row>
    <row r="66" spans="2:2" s="386" customFormat="1" x14ac:dyDescent="0.2">
      <c r="B66" s="387"/>
    </row>
    <row r="67" spans="2:2" s="386" customFormat="1" x14ac:dyDescent="0.2">
      <c r="B67" s="387"/>
    </row>
    <row r="68" spans="2:2" s="386" customFormat="1" x14ac:dyDescent="0.2">
      <c r="B68" s="387"/>
    </row>
    <row r="69" spans="2:2" s="386" customFormat="1" x14ac:dyDescent="0.2">
      <c r="B69" s="387"/>
    </row>
    <row r="70" spans="2:2" s="386" customFormat="1" x14ac:dyDescent="0.2">
      <c r="B70" s="387"/>
    </row>
    <row r="71" spans="2:2" s="386" customFormat="1" x14ac:dyDescent="0.2">
      <c r="B71" s="387"/>
    </row>
    <row r="72" spans="2:2" s="386" customFormat="1" x14ac:dyDescent="0.2">
      <c r="B72" s="387"/>
    </row>
    <row r="73" spans="2:2" s="386" customFormat="1" x14ac:dyDescent="0.2">
      <c r="B73" s="387"/>
    </row>
    <row r="74" spans="2:2" s="386" customFormat="1" x14ac:dyDescent="0.2">
      <c r="B74" s="387"/>
    </row>
    <row r="75" spans="2:2" s="386" customFormat="1" x14ac:dyDescent="0.2">
      <c r="B75" s="387"/>
    </row>
    <row r="76" spans="2:2" s="386" customFormat="1" x14ac:dyDescent="0.2">
      <c r="B76" s="387"/>
    </row>
    <row r="77" spans="2:2" s="386" customFormat="1" x14ac:dyDescent="0.2">
      <c r="B77" s="387"/>
    </row>
    <row r="78" spans="2:2" s="386" customFormat="1" x14ac:dyDescent="0.2">
      <c r="B78" s="387"/>
    </row>
    <row r="79" spans="2:2" s="386" customFormat="1" x14ac:dyDescent="0.2">
      <c r="B79" s="387"/>
    </row>
    <row r="80" spans="2:2" s="386" customFormat="1" x14ac:dyDescent="0.2">
      <c r="B80" s="387"/>
    </row>
    <row r="81" spans="2:2" s="386" customFormat="1" x14ac:dyDescent="0.2">
      <c r="B81" s="387"/>
    </row>
    <row r="82" spans="2:2" s="386" customFormat="1" x14ac:dyDescent="0.2">
      <c r="B82" s="387"/>
    </row>
    <row r="83" spans="2:2" s="386" customFormat="1" x14ac:dyDescent="0.2">
      <c r="B83" s="387"/>
    </row>
    <row r="84" spans="2:2" s="386" customFormat="1" x14ac:dyDescent="0.2">
      <c r="B84" s="387"/>
    </row>
    <row r="85" spans="2:2" s="386" customFormat="1" x14ac:dyDescent="0.2">
      <c r="B85" s="387"/>
    </row>
    <row r="86" spans="2:2" s="386" customFormat="1" x14ac:dyDescent="0.2">
      <c r="B86" s="387"/>
    </row>
    <row r="87" spans="2:2" s="386" customFormat="1" x14ac:dyDescent="0.2">
      <c r="B87" s="387"/>
    </row>
    <row r="88" spans="2:2" s="386" customFormat="1" x14ac:dyDescent="0.2">
      <c r="B88" s="387"/>
    </row>
    <row r="89" spans="2:2" s="386" customFormat="1" x14ac:dyDescent="0.2">
      <c r="B89" s="387"/>
    </row>
    <row r="90" spans="2:2" s="386" customFormat="1" x14ac:dyDescent="0.2">
      <c r="B90" s="387"/>
    </row>
    <row r="91" spans="2:2" s="386" customFormat="1" x14ac:dyDescent="0.2">
      <c r="B91" s="387"/>
    </row>
    <row r="92" spans="2:2" s="386" customFormat="1" x14ac:dyDescent="0.2">
      <c r="B92" s="387"/>
    </row>
    <row r="93" spans="2:2" s="386" customFormat="1" x14ac:dyDescent="0.2">
      <c r="B93" s="387"/>
    </row>
    <row r="94" spans="2:2" s="386" customFormat="1" x14ac:dyDescent="0.2">
      <c r="B94" s="387"/>
    </row>
    <row r="95" spans="2:2" s="386" customFormat="1" x14ac:dyDescent="0.2">
      <c r="B95" s="387"/>
    </row>
    <row r="96" spans="2:2" s="386" customFormat="1" x14ac:dyDescent="0.2">
      <c r="B96" s="387"/>
    </row>
    <row r="97" spans="2:2" s="386" customFormat="1" x14ac:dyDescent="0.2">
      <c r="B97" s="387"/>
    </row>
    <row r="98" spans="2:2" s="386" customFormat="1" x14ac:dyDescent="0.2">
      <c r="B98" s="387"/>
    </row>
    <row r="99" spans="2:2" s="386" customFormat="1" x14ac:dyDescent="0.2">
      <c r="B99" s="387"/>
    </row>
    <row r="100" spans="2:2" s="386" customFormat="1" x14ac:dyDescent="0.2">
      <c r="B100" s="387"/>
    </row>
    <row r="101" spans="2:2" s="386" customFormat="1" x14ac:dyDescent="0.2">
      <c r="B101" s="387"/>
    </row>
    <row r="102" spans="2:2" s="386" customFormat="1" x14ac:dyDescent="0.2">
      <c r="B102" s="387"/>
    </row>
    <row r="103" spans="2:2" s="386" customFormat="1" x14ac:dyDescent="0.2">
      <c r="B103" s="387"/>
    </row>
    <row r="104" spans="2:2" s="386" customFormat="1" x14ac:dyDescent="0.2">
      <c r="B104" s="387"/>
    </row>
    <row r="105" spans="2:2" s="386" customFormat="1" x14ac:dyDescent="0.2">
      <c r="B105" s="387"/>
    </row>
    <row r="106" spans="2:2" s="386" customFormat="1" x14ac:dyDescent="0.2">
      <c r="B106" s="387"/>
    </row>
    <row r="107" spans="2:2" s="386" customFormat="1" x14ac:dyDescent="0.2">
      <c r="B107" s="387"/>
    </row>
    <row r="108" spans="2:2" s="386" customFormat="1" x14ac:dyDescent="0.2">
      <c r="B108" s="387"/>
    </row>
    <row r="109" spans="2:2" s="386" customFormat="1" x14ac:dyDescent="0.2">
      <c r="B109" s="387"/>
    </row>
    <row r="110" spans="2:2" s="386" customFormat="1" x14ac:dyDescent="0.2">
      <c r="B110" s="387"/>
    </row>
    <row r="111" spans="2:2" s="386" customFormat="1" x14ac:dyDescent="0.2">
      <c r="B111" s="387"/>
    </row>
    <row r="112" spans="2:2" s="386" customFormat="1" x14ac:dyDescent="0.2">
      <c r="B112" s="387"/>
    </row>
    <row r="113" spans="2:2" s="386" customFormat="1" x14ac:dyDescent="0.2">
      <c r="B113" s="387"/>
    </row>
    <row r="114" spans="2:2" s="386" customFormat="1" x14ac:dyDescent="0.2">
      <c r="B114" s="387"/>
    </row>
    <row r="115" spans="2:2" s="386" customFormat="1" x14ac:dyDescent="0.2">
      <c r="B115" s="387"/>
    </row>
    <row r="116" spans="2:2" s="386" customFormat="1" x14ac:dyDescent="0.2">
      <c r="B116" s="387"/>
    </row>
    <row r="117" spans="2:2" s="386" customFormat="1" x14ac:dyDescent="0.2">
      <c r="B117" s="387"/>
    </row>
    <row r="118" spans="2:2" s="386" customFormat="1" x14ac:dyDescent="0.2">
      <c r="B118" s="387"/>
    </row>
    <row r="119" spans="2:2" s="386" customFormat="1" x14ac:dyDescent="0.2">
      <c r="B119" s="387"/>
    </row>
    <row r="120" spans="2:2" s="386" customFormat="1" x14ac:dyDescent="0.2">
      <c r="B120" s="387"/>
    </row>
    <row r="121" spans="2:2" s="386" customFormat="1" x14ac:dyDescent="0.2">
      <c r="B121" s="387"/>
    </row>
    <row r="122" spans="2:2" s="386" customFormat="1" x14ac:dyDescent="0.2">
      <c r="B122" s="387"/>
    </row>
    <row r="123" spans="2:2" s="386" customFormat="1" x14ac:dyDescent="0.2">
      <c r="B123" s="387"/>
    </row>
    <row r="124" spans="2:2" s="386" customFormat="1" x14ac:dyDescent="0.2">
      <c r="B124" s="387"/>
    </row>
    <row r="125" spans="2:2" s="386" customFormat="1" x14ac:dyDescent="0.2">
      <c r="B125" s="387"/>
    </row>
    <row r="126" spans="2:2" s="386" customFormat="1" x14ac:dyDescent="0.2">
      <c r="B126" s="387"/>
    </row>
    <row r="127" spans="2:2" s="386" customFormat="1" x14ac:dyDescent="0.2">
      <c r="B127" s="387"/>
    </row>
    <row r="128" spans="2:2" s="386" customFormat="1" x14ac:dyDescent="0.2">
      <c r="B128" s="387"/>
    </row>
    <row r="129" spans="2:2" s="386" customFormat="1" x14ac:dyDescent="0.2">
      <c r="B129" s="387"/>
    </row>
    <row r="130" spans="2:2" s="386" customFormat="1" x14ac:dyDescent="0.2">
      <c r="B130" s="387"/>
    </row>
    <row r="131" spans="2:2" s="386" customFormat="1" x14ac:dyDescent="0.2">
      <c r="B131" s="387"/>
    </row>
    <row r="132" spans="2:2" s="386" customFormat="1" x14ac:dyDescent="0.2">
      <c r="B132" s="387"/>
    </row>
    <row r="133" spans="2:2" s="386" customFormat="1" x14ac:dyDescent="0.2">
      <c r="B133" s="387"/>
    </row>
    <row r="134" spans="2:2" s="386" customFormat="1" x14ac:dyDescent="0.2">
      <c r="B134" s="387"/>
    </row>
    <row r="135" spans="2:2" s="386" customFormat="1" x14ac:dyDescent="0.2">
      <c r="B135" s="387"/>
    </row>
    <row r="136" spans="2:2" s="386" customFormat="1" x14ac:dyDescent="0.2">
      <c r="B136" s="387"/>
    </row>
    <row r="137" spans="2:2" s="386" customFormat="1" x14ac:dyDescent="0.2">
      <c r="B137" s="387"/>
    </row>
    <row r="138" spans="2:2" s="386" customFormat="1" x14ac:dyDescent="0.2">
      <c r="B138" s="387"/>
    </row>
    <row r="139" spans="2:2" s="386" customFormat="1" x14ac:dyDescent="0.2">
      <c r="B139" s="387"/>
    </row>
    <row r="140" spans="2:2" s="386" customFormat="1" x14ac:dyDescent="0.2">
      <c r="B140" s="387"/>
    </row>
    <row r="141" spans="2:2" s="386" customFormat="1" x14ac:dyDescent="0.2">
      <c r="B141" s="387"/>
    </row>
    <row r="142" spans="2:2" s="386" customFormat="1" x14ac:dyDescent="0.2">
      <c r="B142" s="387"/>
    </row>
    <row r="143" spans="2:2" s="386" customFormat="1" x14ac:dyDescent="0.2">
      <c r="B143" s="387"/>
    </row>
    <row r="144" spans="2:2" s="386" customFormat="1" x14ac:dyDescent="0.2">
      <c r="B144" s="387"/>
    </row>
    <row r="145" spans="2:2" s="386" customFormat="1" x14ac:dyDescent="0.2">
      <c r="B145" s="387"/>
    </row>
    <row r="146" spans="2:2" s="386" customFormat="1" x14ac:dyDescent="0.2">
      <c r="B146" s="387"/>
    </row>
    <row r="147" spans="2:2" s="386" customFormat="1" x14ac:dyDescent="0.2">
      <c r="B147" s="387"/>
    </row>
    <row r="148" spans="2:2" s="386" customFormat="1" x14ac:dyDescent="0.2">
      <c r="B148" s="387"/>
    </row>
    <row r="149" spans="2:2" s="386" customFormat="1" x14ac:dyDescent="0.2">
      <c r="B149" s="387"/>
    </row>
    <row r="150" spans="2:2" s="386" customFormat="1" x14ac:dyDescent="0.2">
      <c r="B150" s="387"/>
    </row>
    <row r="151" spans="2:2" s="386" customFormat="1" x14ac:dyDescent="0.2">
      <c r="B151" s="387"/>
    </row>
    <row r="152" spans="2:2" s="386" customFormat="1" x14ac:dyDescent="0.2">
      <c r="B152" s="387"/>
    </row>
    <row r="153" spans="2:2" s="386" customFormat="1" x14ac:dyDescent="0.2">
      <c r="B153" s="387"/>
    </row>
    <row r="154" spans="2:2" s="386" customFormat="1" x14ac:dyDescent="0.2">
      <c r="B154" s="387"/>
    </row>
    <row r="155" spans="2:2" s="386" customFormat="1" x14ac:dyDescent="0.2">
      <c r="B155" s="387"/>
    </row>
    <row r="156" spans="2:2" s="386" customFormat="1" x14ac:dyDescent="0.2">
      <c r="B156" s="387"/>
    </row>
    <row r="157" spans="2:2" s="386" customFormat="1" x14ac:dyDescent="0.2">
      <c r="B157" s="387"/>
    </row>
    <row r="158" spans="2:2" s="386" customFormat="1" x14ac:dyDescent="0.2">
      <c r="B158" s="387"/>
    </row>
    <row r="159" spans="2:2" s="386" customFormat="1" x14ac:dyDescent="0.2">
      <c r="B159" s="387"/>
    </row>
    <row r="160" spans="2:2" s="386" customFormat="1" x14ac:dyDescent="0.2">
      <c r="B160" s="387"/>
    </row>
    <row r="161" spans="2:2" s="386" customFormat="1" x14ac:dyDescent="0.2">
      <c r="B161" s="387"/>
    </row>
    <row r="162" spans="2:2" s="386" customFormat="1" x14ac:dyDescent="0.2">
      <c r="B162" s="387"/>
    </row>
    <row r="163" spans="2:2" s="386" customFormat="1" x14ac:dyDescent="0.2">
      <c r="B163" s="387"/>
    </row>
    <row r="164" spans="2:2" s="386" customFormat="1" x14ac:dyDescent="0.2">
      <c r="B164" s="387"/>
    </row>
    <row r="165" spans="2:2" s="386" customFormat="1" x14ac:dyDescent="0.2">
      <c r="B165" s="387"/>
    </row>
    <row r="166" spans="2:2" s="386" customFormat="1" x14ac:dyDescent="0.2">
      <c r="B166" s="387"/>
    </row>
    <row r="167" spans="2:2" s="386" customFormat="1" x14ac:dyDescent="0.2">
      <c r="B167" s="387"/>
    </row>
    <row r="168" spans="2:2" s="386" customFormat="1" x14ac:dyDescent="0.2">
      <c r="B168" s="387"/>
    </row>
    <row r="169" spans="2:2" s="386" customFormat="1" x14ac:dyDescent="0.2">
      <c r="B169" s="387"/>
    </row>
    <row r="170" spans="2:2" s="386" customFormat="1" x14ac:dyDescent="0.2">
      <c r="B170" s="387"/>
    </row>
    <row r="171" spans="2:2" s="386" customFormat="1" x14ac:dyDescent="0.2">
      <c r="B171" s="387"/>
    </row>
    <row r="172" spans="2:2" s="386" customFormat="1" x14ac:dyDescent="0.2">
      <c r="B172" s="387"/>
    </row>
    <row r="173" spans="2:2" s="386" customFormat="1" x14ac:dyDescent="0.2">
      <c r="B173" s="387"/>
    </row>
    <row r="174" spans="2:2" s="386" customFormat="1" x14ac:dyDescent="0.2">
      <c r="B174" s="387"/>
    </row>
    <row r="175" spans="2:2" s="386" customFormat="1" x14ac:dyDescent="0.2">
      <c r="B175" s="387"/>
    </row>
    <row r="176" spans="2:2" s="386" customFormat="1" x14ac:dyDescent="0.2">
      <c r="B176" s="387"/>
    </row>
    <row r="177" spans="2:2" s="386" customFormat="1" x14ac:dyDescent="0.2">
      <c r="B177" s="387"/>
    </row>
    <row r="178" spans="2:2" s="386" customFormat="1" x14ac:dyDescent="0.2">
      <c r="B178" s="387"/>
    </row>
    <row r="179" spans="2:2" s="386" customFormat="1" x14ac:dyDescent="0.2">
      <c r="B179" s="387"/>
    </row>
    <row r="180" spans="2:2" s="386" customFormat="1" x14ac:dyDescent="0.2">
      <c r="B180" s="387"/>
    </row>
    <row r="181" spans="2:2" s="386" customFormat="1" x14ac:dyDescent="0.2">
      <c r="B181" s="387"/>
    </row>
    <row r="182" spans="2:2" s="386" customFormat="1" x14ac:dyDescent="0.2">
      <c r="B182" s="387"/>
    </row>
    <row r="183" spans="2:2" s="386" customFormat="1" x14ac:dyDescent="0.2">
      <c r="B183" s="387"/>
    </row>
    <row r="184" spans="2:2" s="386" customFormat="1" x14ac:dyDescent="0.2">
      <c r="B184" s="387"/>
    </row>
    <row r="185" spans="2:2" s="386" customFormat="1" x14ac:dyDescent="0.2">
      <c r="B185" s="387"/>
    </row>
    <row r="186" spans="2:2" s="386" customFormat="1" x14ac:dyDescent="0.2">
      <c r="B186" s="387"/>
    </row>
    <row r="187" spans="2:2" s="386" customFormat="1" x14ac:dyDescent="0.2">
      <c r="B187" s="387"/>
    </row>
    <row r="188" spans="2:2" s="386" customFormat="1" x14ac:dyDescent="0.2">
      <c r="B188" s="387"/>
    </row>
    <row r="189" spans="2:2" s="386" customFormat="1" x14ac:dyDescent="0.2">
      <c r="B189" s="387"/>
    </row>
    <row r="190" spans="2:2" s="386" customFormat="1" x14ac:dyDescent="0.2">
      <c r="B190" s="387"/>
    </row>
    <row r="191" spans="2:2" s="386" customFormat="1" x14ac:dyDescent="0.2">
      <c r="B191" s="387"/>
    </row>
    <row r="192" spans="2:2" s="386" customFormat="1" x14ac:dyDescent="0.2">
      <c r="B192" s="387"/>
    </row>
    <row r="193" spans="2:2" s="386" customFormat="1" x14ac:dyDescent="0.2">
      <c r="B193" s="387"/>
    </row>
    <row r="194" spans="2:2" s="386" customFormat="1" x14ac:dyDescent="0.2">
      <c r="B194" s="387"/>
    </row>
    <row r="195" spans="2:2" s="386" customFormat="1" x14ac:dyDescent="0.2">
      <c r="B195" s="387"/>
    </row>
    <row r="196" spans="2:2" s="386" customFormat="1" x14ac:dyDescent="0.2">
      <c r="B196" s="387"/>
    </row>
    <row r="197" spans="2:2" s="386" customFormat="1" x14ac:dyDescent="0.2">
      <c r="B197" s="387"/>
    </row>
    <row r="198" spans="2:2" s="386" customFormat="1" x14ac:dyDescent="0.2">
      <c r="B198" s="387"/>
    </row>
    <row r="199" spans="2:2" s="386" customFormat="1" x14ac:dyDescent="0.2">
      <c r="B199" s="387"/>
    </row>
    <row r="200" spans="2:2" s="386" customFormat="1" x14ac:dyDescent="0.2">
      <c r="B200" s="387"/>
    </row>
    <row r="201" spans="2:2" s="386" customFormat="1" x14ac:dyDescent="0.2">
      <c r="B201" s="387"/>
    </row>
    <row r="202" spans="2:2" s="386" customFormat="1" x14ac:dyDescent="0.2">
      <c r="B202" s="387"/>
    </row>
    <row r="203" spans="2:2" s="386" customFormat="1" x14ac:dyDescent="0.2">
      <c r="B203" s="387"/>
    </row>
    <row r="204" spans="2:2" s="386" customFormat="1" x14ac:dyDescent="0.2">
      <c r="B204" s="387"/>
    </row>
    <row r="205" spans="2:2" s="386" customFormat="1" x14ac:dyDescent="0.2">
      <c r="B205" s="387"/>
    </row>
    <row r="206" spans="2:2" s="386" customFormat="1" x14ac:dyDescent="0.2">
      <c r="B206" s="387"/>
    </row>
    <row r="207" spans="2:2" s="386" customFormat="1" x14ac:dyDescent="0.2">
      <c r="B207" s="387"/>
    </row>
    <row r="208" spans="2:2" s="386" customFormat="1" x14ac:dyDescent="0.2">
      <c r="B208" s="387"/>
    </row>
    <row r="209" spans="2:2" s="386" customFormat="1" x14ac:dyDescent="0.2">
      <c r="B209" s="387"/>
    </row>
    <row r="210" spans="2:2" s="386" customFormat="1" x14ac:dyDescent="0.2">
      <c r="B210" s="387"/>
    </row>
    <row r="211" spans="2:2" s="386" customFormat="1" x14ac:dyDescent="0.2">
      <c r="B211" s="387"/>
    </row>
    <row r="212" spans="2:2" s="386" customFormat="1" x14ac:dyDescent="0.2">
      <c r="B212" s="387"/>
    </row>
    <row r="213" spans="2:2" s="386" customFormat="1" x14ac:dyDescent="0.2">
      <c r="B213" s="387"/>
    </row>
    <row r="214" spans="2:2" s="386" customFormat="1" x14ac:dyDescent="0.2">
      <c r="B214" s="387"/>
    </row>
    <row r="215" spans="2:2" s="386" customFormat="1" x14ac:dyDescent="0.2">
      <c r="B215" s="387"/>
    </row>
    <row r="216" spans="2:2" s="386" customFormat="1" x14ac:dyDescent="0.2">
      <c r="B216" s="387"/>
    </row>
    <row r="217" spans="2:2" s="386" customFormat="1" x14ac:dyDescent="0.2">
      <c r="B217" s="387"/>
    </row>
    <row r="218" spans="2:2" s="386" customFormat="1" x14ac:dyDescent="0.2">
      <c r="B218" s="387"/>
    </row>
    <row r="219" spans="2:2" s="386" customFormat="1" x14ac:dyDescent="0.2">
      <c r="B219" s="387"/>
    </row>
    <row r="220" spans="2:2" s="386" customFormat="1" x14ac:dyDescent="0.2">
      <c r="B220" s="387"/>
    </row>
    <row r="221" spans="2:2" s="386" customFormat="1" x14ac:dyDescent="0.2">
      <c r="B221" s="387"/>
    </row>
    <row r="222" spans="2:2" s="386" customFormat="1" x14ac:dyDescent="0.2">
      <c r="B222" s="387"/>
    </row>
    <row r="223" spans="2:2" s="386" customFormat="1" x14ac:dyDescent="0.2">
      <c r="B223" s="387"/>
    </row>
    <row r="224" spans="2:2" s="386" customFormat="1" x14ac:dyDescent="0.2">
      <c r="B224" s="387"/>
    </row>
    <row r="225" spans="2:2" s="386" customFormat="1" x14ac:dyDescent="0.2">
      <c r="B225" s="387"/>
    </row>
    <row r="226" spans="2:2" s="386" customFormat="1" x14ac:dyDescent="0.2">
      <c r="B226" s="387"/>
    </row>
    <row r="227" spans="2:2" s="386" customFormat="1" x14ac:dyDescent="0.2">
      <c r="B227" s="387"/>
    </row>
    <row r="228" spans="2:2" s="386" customFormat="1" x14ac:dyDescent="0.2">
      <c r="B228" s="387"/>
    </row>
    <row r="229" spans="2:2" s="386" customFormat="1" x14ac:dyDescent="0.2">
      <c r="B229" s="387"/>
    </row>
    <row r="230" spans="2:2" s="386" customFormat="1" x14ac:dyDescent="0.2">
      <c r="B230" s="387"/>
    </row>
    <row r="231" spans="2:2" s="386" customFormat="1" x14ac:dyDescent="0.2">
      <c r="B231" s="387"/>
    </row>
    <row r="232" spans="2:2" s="386" customFormat="1" x14ac:dyDescent="0.2">
      <c r="B232" s="387"/>
    </row>
    <row r="233" spans="2:2" s="386" customFormat="1" x14ac:dyDescent="0.2">
      <c r="B233" s="387"/>
    </row>
    <row r="234" spans="2:2" s="386" customFormat="1" x14ac:dyDescent="0.2">
      <c r="B234" s="387"/>
    </row>
    <row r="235" spans="2:2" s="386" customFormat="1" x14ac:dyDescent="0.2">
      <c r="B235" s="387"/>
    </row>
    <row r="236" spans="2:2" s="386" customFormat="1" x14ac:dyDescent="0.2">
      <c r="B236" s="387"/>
    </row>
    <row r="237" spans="2:2" s="386" customFormat="1" x14ac:dyDescent="0.2">
      <c r="B237" s="387"/>
    </row>
    <row r="238" spans="2:2" s="386" customFormat="1" x14ac:dyDescent="0.2">
      <c r="B238" s="387"/>
    </row>
    <row r="239" spans="2:2" s="386" customFormat="1" x14ac:dyDescent="0.2">
      <c r="B239" s="387"/>
    </row>
    <row r="240" spans="2:2" s="386" customFormat="1" x14ac:dyDescent="0.2">
      <c r="B240" s="387"/>
    </row>
    <row r="241" spans="2:2" s="386" customFormat="1" x14ac:dyDescent="0.2">
      <c r="B241" s="387"/>
    </row>
    <row r="242" spans="2:2" s="386" customFormat="1" x14ac:dyDescent="0.2">
      <c r="B242" s="387"/>
    </row>
    <row r="243" spans="2:2" s="386" customFormat="1" x14ac:dyDescent="0.2">
      <c r="B243" s="387"/>
    </row>
    <row r="244" spans="2:2" s="386" customFormat="1" x14ac:dyDescent="0.2">
      <c r="B244" s="387"/>
    </row>
    <row r="245" spans="2:2" s="386" customFormat="1" x14ac:dyDescent="0.2">
      <c r="B245" s="387"/>
    </row>
    <row r="246" spans="2:2" s="386" customFormat="1" x14ac:dyDescent="0.2">
      <c r="B246" s="387"/>
    </row>
    <row r="247" spans="2:2" s="386" customFormat="1" x14ac:dyDescent="0.2">
      <c r="B247" s="387"/>
    </row>
    <row r="248" spans="2:2" s="386" customFormat="1" x14ac:dyDescent="0.2">
      <c r="B248" s="387"/>
    </row>
    <row r="249" spans="2:2" s="386" customFormat="1" x14ac:dyDescent="0.2">
      <c r="B249" s="387"/>
    </row>
    <row r="250" spans="2:2" s="386" customFormat="1" x14ac:dyDescent="0.2">
      <c r="B250" s="387"/>
    </row>
    <row r="251" spans="2:2" s="386" customFormat="1" x14ac:dyDescent="0.2">
      <c r="B251" s="387"/>
    </row>
    <row r="252" spans="2:2" s="386" customFormat="1" x14ac:dyDescent="0.2">
      <c r="B252" s="387"/>
    </row>
    <row r="253" spans="2:2" s="386" customFormat="1" x14ac:dyDescent="0.2">
      <c r="B253" s="387"/>
    </row>
    <row r="254" spans="2:2" s="386" customFormat="1" x14ac:dyDescent="0.2">
      <c r="B254" s="387"/>
    </row>
    <row r="255" spans="2:2" s="386" customFormat="1" x14ac:dyDescent="0.2">
      <c r="B255" s="387"/>
    </row>
    <row r="256" spans="2:2" s="386" customFormat="1" x14ac:dyDescent="0.2">
      <c r="B256" s="387"/>
    </row>
    <row r="257" spans="2:2" s="386" customFormat="1" x14ac:dyDescent="0.2">
      <c r="B257" s="387"/>
    </row>
    <row r="258" spans="2:2" s="386" customFormat="1" x14ac:dyDescent="0.2">
      <c r="B258" s="387"/>
    </row>
    <row r="259" spans="2:2" s="386" customFormat="1" x14ac:dyDescent="0.2">
      <c r="B259" s="387"/>
    </row>
    <row r="260" spans="2:2" s="386" customFormat="1" x14ac:dyDescent="0.2">
      <c r="B260" s="387"/>
    </row>
    <row r="261" spans="2:2" s="386" customFormat="1" x14ac:dyDescent="0.2">
      <c r="B261" s="387"/>
    </row>
    <row r="262" spans="2:2" s="386" customFormat="1" x14ac:dyDescent="0.2">
      <c r="B262" s="387"/>
    </row>
    <row r="263" spans="2:2" s="386" customFormat="1" x14ac:dyDescent="0.2">
      <c r="B263" s="387"/>
    </row>
    <row r="264" spans="2:2" s="386" customFormat="1" x14ac:dyDescent="0.2">
      <c r="B264" s="387"/>
    </row>
    <row r="265" spans="2:2" s="386" customFormat="1" x14ac:dyDescent="0.2">
      <c r="B265" s="387"/>
    </row>
    <row r="266" spans="2:2" s="386" customFormat="1" x14ac:dyDescent="0.2">
      <c r="B266" s="387"/>
    </row>
    <row r="267" spans="2:2" s="386" customFormat="1" x14ac:dyDescent="0.2">
      <c r="B267" s="387"/>
    </row>
    <row r="268" spans="2:2" s="386" customFormat="1" x14ac:dyDescent="0.2">
      <c r="B268" s="387"/>
    </row>
    <row r="269" spans="2:2" s="386" customFormat="1" x14ac:dyDescent="0.2">
      <c r="B269" s="387"/>
    </row>
    <row r="270" spans="2:2" s="386" customFormat="1" x14ac:dyDescent="0.2">
      <c r="B270" s="387"/>
    </row>
    <row r="271" spans="2:2" s="386" customFormat="1" x14ac:dyDescent="0.2">
      <c r="B271" s="387"/>
    </row>
    <row r="272" spans="2:2" s="386" customFormat="1" x14ac:dyDescent="0.2">
      <c r="B272" s="387"/>
    </row>
    <row r="273" spans="2:2" s="386" customFormat="1" x14ac:dyDescent="0.2">
      <c r="B273" s="387"/>
    </row>
    <row r="274" spans="2:2" s="386" customFormat="1" x14ac:dyDescent="0.2">
      <c r="B274" s="387"/>
    </row>
    <row r="275" spans="2:2" s="386" customFormat="1" x14ac:dyDescent="0.2">
      <c r="B275" s="387"/>
    </row>
    <row r="276" spans="2:2" s="386" customFormat="1" x14ac:dyDescent="0.2">
      <c r="B276" s="387"/>
    </row>
    <row r="277" spans="2:2" s="386" customFormat="1" x14ac:dyDescent="0.2">
      <c r="B277" s="387"/>
    </row>
    <row r="278" spans="2:2" s="386" customFormat="1" x14ac:dyDescent="0.2">
      <c r="B278" s="387"/>
    </row>
    <row r="279" spans="2:2" s="386" customFormat="1" x14ac:dyDescent="0.2">
      <c r="B279" s="387"/>
    </row>
    <row r="280" spans="2:2" s="386" customFormat="1" x14ac:dyDescent="0.2">
      <c r="B280" s="387"/>
    </row>
    <row r="281" spans="2:2" s="386" customFormat="1" x14ac:dyDescent="0.2">
      <c r="B281" s="387"/>
    </row>
    <row r="282" spans="2:2" s="386" customFormat="1" x14ac:dyDescent="0.2">
      <c r="B282" s="387"/>
    </row>
    <row r="283" spans="2:2" s="386" customFormat="1" x14ac:dyDescent="0.2">
      <c r="B283" s="387"/>
    </row>
    <row r="284" spans="2:2" s="386" customFormat="1" x14ac:dyDescent="0.2">
      <c r="B284" s="387"/>
    </row>
    <row r="285" spans="2:2" s="386" customFormat="1" x14ac:dyDescent="0.2">
      <c r="B285" s="387"/>
    </row>
    <row r="286" spans="2:2" s="386" customFormat="1" x14ac:dyDescent="0.2">
      <c r="B286" s="387"/>
    </row>
    <row r="287" spans="2:2" s="386" customFormat="1" x14ac:dyDescent="0.2">
      <c r="B287" s="387"/>
    </row>
    <row r="288" spans="2:2" s="386" customFormat="1" x14ac:dyDescent="0.2">
      <c r="B288" s="387"/>
    </row>
    <row r="289" spans="2:2" s="386" customFormat="1" x14ac:dyDescent="0.2">
      <c r="B289" s="387"/>
    </row>
    <row r="290" spans="2:2" s="386" customFormat="1" x14ac:dyDescent="0.2">
      <c r="B290" s="387"/>
    </row>
    <row r="291" spans="2:2" s="386" customFormat="1" x14ac:dyDescent="0.2">
      <c r="B291" s="387"/>
    </row>
    <row r="292" spans="2:2" s="386" customFormat="1" x14ac:dyDescent="0.2">
      <c r="B292" s="387"/>
    </row>
    <row r="293" spans="2:2" s="386" customFormat="1" x14ac:dyDescent="0.2">
      <c r="B293" s="387"/>
    </row>
    <row r="294" spans="2:2" s="386" customFormat="1" x14ac:dyDescent="0.2">
      <c r="B294" s="387"/>
    </row>
    <row r="295" spans="2:2" s="386" customFormat="1" x14ac:dyDescent="0.2">
      <c r="B295" s="387"/>
    </row>
    <row r="296" spans="2:2" s="386" customFormat="1" x14ac:dyDescent="0.2">
      <c r="B296" s="387"/>
    </row>
    <row r="297" spans="2:2" s="386" customFormat="1" x14ac:dyDescent="0.2">
      <c r="B297" s="387"/>
    </row>
    <row r="298" spans="2:2" s="386" customFormat="1" x14ac:dyDescent="0.2">
      <c r="B298" s="387"/>
    </row>
    <row r="299" spans="2:2" s="386" customFormat="1" x14ac:dyDescent="0.2">
      <c r="B299" s="387"/>
    </row>
    <row r="300" spans="2:2" s="386" customFormat="1" x14ac:dyDescent="0.2">
      <c r="B300" s="387"/>
    </row>
    <row r="301" spans="2:2" s="386" customFormat="1" x14ac:dyDescent="0.2">
      <c r="B301" s="387"/>
    </row>
    <row r="302" spans="2:2" s="386" customFormat="1" x14ac:dyDescent="0.2">
      <c r="B302" s="387"/>
    </row>
    <row r="303" spans="2:2" s="386" customFormat="1" x14ac:dyDescent="0.2">
      <c r="B303" s="387"/>
    </row>
    <row r="304" spans="2:2" s="386" customFormat="1" x14ac:dyDescent="0.2">
      <c r="B304" s="387"/>
    </row>
    <row r="305" spans="2:2" s="386" customFormat="1" x14ac:dyDescent="0.2">
      <c r="B305" s="387"/>
    </row>
    <row r="306" spans="2:2" s="386" customFormat="1" x14ac:dyDescent="0.2">
      <c r="B306" s="387"/>
    </row>
    <row r="307" spans="2:2" s="386" customFormat="1" x14ac:dyDescent="0.2">
      <c r="B307" s="387"/>
    </row>
    <row r="308" spans="2:2" s="386" customFormat="1" x14ac:dyDescent="0.2">
      <c r="B308" s="387"/>
    </row>
    <row r="309" spans="2:2" s="386" customFormat="1" x14ac:dyDescent="0.2">
      <c r="B309" s="387"/>
    </row>
    <row r="310" spans="2:2" s="386" customFormat="1" x14ac:dyDescent="0.2">
      <c r="B310" s="387"/>
    </row>
    <row r="311" spans="2:2" s="386" customFormat="1" x14ac:dyDescent="0.2">
      <c r="B311" s="387"/>
    </row>
    <row r="312" spans="2:2" s="386" customFormat="1" x14ac:dyDescent="0.2">
      <c r="B312" s="387"/>
    </row>
    <row r="313" spans="2:2" s="386" customFormat="1" x14ac:dyDescent="0.2">
      <c r="B313" s="387"/>
    </row>
    <row r="314" spans="2:2" s="386" customFormat="1" x14ac:dyDescent="0.2">
      <c r="B314" s="387"/>
    </row>
    <row r="315" spans="2:2" s="386" customFormat="1" x14ac:dyDescent="0.2">
      <c r="B315" s="387"/>
    </row>
    <row r="316" spans="2:2" s="386" customFormat="1" x14ac:dyDescent="0.2">
      <c r="B316" s="387"/>
    </row>
    <row r="317" spans="2:2" s="386" customFormat="1" x14ac:dyDescent="0.2">
      <c r="B317" s="387"/>
    </row>
    <row r="318" spans="2:2" s="386" customFormat="1" x14ac:dyDescent="0.2">
      <c r="B318" s="387"/>
    </row>
    <row r="319" spans="2:2" s="386" customFormat="1" x14ac:dyDescent="0.2">
      <c r="B319" s="387"/>
    </row>
    <row r="320" spans="2:2" s="386" customFormat="1" x14ac:dyDescent="0.2">
      <c r="B320" s="387"/>
    </row>
    <row r="321" spans="2:2" s="386" customFormat="1" x14ac:dyDescent="0.2">
      <c r="B321" s="387"/>
    </row>
    <row r="322" spans="2:2" s="386" customFormat="1" x14ac:dyDescent="0.2">
      <c r="B322" s="387"/>
    </row>
    <row r="323" spans="2:2" s="386" customFormat="1" x14ac:dyDescent="0.2">
      <c r="B323" s="387"/>
    </row>
    <row r="324" spans="2:2" s="386" customFormat="1" x14ac:dyDescent="0.2">
      <c r="B324" s="387"/>
    </row>
    <row r="325" spans="2:2" s="386" customFormat="1" x14ac:dyDescent="0.2">
      <c r="B325" s="387"/>
    </row>
    <row r="326" spans="2:2" s="386" customFormat="1" x14ac:dyDescent="0.2">
      <c r="B326" s="387"/>
    </row>
    <row r="327" spans="2:2" s="386" customFormat="1" x14ac:dyDescent="0.2">
      <c r="B327" s="387"/>
    </row>
    <row r="328" spans="2:2" s="386" customFormat="1" x14ac:dyDescent="0.2">
      <c r="B328" s="387"/>
    </row>
    <row r="329" spans="2:2" s="386" customFormat="1" x14ac:dyDescent="0.2">
      <c r="B329" s="387"/>
    </row>
    <row r="330" spans="2:2" s="386" customFormat="1" x14ac:dyDescent="0.2">
      <c r="B330" s="387"/>
    </row>
    <row r="331" spans="2:2" s="386" customFormat="1" x14ac:dyDescent="0.2">
      <c r="B331" s="387"/>
    </row>
    <row r="332" spans="2:2" s="386" customFormat="1" x14ac:dyDescent="0.2">
      <c r="B332" s="387"/>
    </row>
    <row r="333" spans="2:2" s="386" customFormat="1" x14ac:dyDescent="0.2">
      <c r="B333" s="387"/>
    </row>
    <row r="334" spans="2:2" s="386" customFormat="1" x14ac:dyDescent="0.2">
      <c r="B334" s="387"/>
    </row>
    <row r="335" spans="2:2" s="386" customFormat="1" x14ac:dyDescent="0.2">
      <c r="B335" s="387"/>
    </row>
    <row r="336" spans="2:2" s="386" customFormat="1" x14ac:dyDescent="0.2">
      <c r="B336" s="387"/>
    </row>
    <row r="337" spans="2:2" s="386" customFormat="1" x14ac:dyDescent="0.2">
      <c r="B337" s="387"/>
    </row>
    <row r="338" spans="2:2" s="386" customFormat="1" x14ac:dyDescent="0.2">
      <c r="B338" s="387"/>
    </row>
    <row r="339" spans="2:2" s="386" customFormat="1" x14ac:dyDescent="0.2">
      <c r="B339" s="387"/>
    </row>
    <row r="340" spans="2:2" s="386" customFormat="1" x14ac:dyDescent="0.2">
      <c r="B340" s="387"/>
    </row>
    <row r="341" spans="2:2" s="386" customFormat="1" x14ac:dyDescent="0.2">
      <c r="B341" s="387"/>
    </row>
    <row r="342" spans="2:2" s="386" customFormat="1" x14ac:dyDescent="0.2">
      <c r="B342" s="387"/>
    </row>
    <row r="343" spans="2:2" s="386" customFormat="1" x14ac:dyDescent="0.2">
      <c r="B343" s="387"/>
    </row>
    <row r="344" spans="2:2" s="386" customFormat="1" x14ac:dyDescent="0.2">
      <c r="B344" s="387"/>
    </row>
    <row r="345" spans="2:2" s="386" customFormat="1" x14ac:dyDescent="0.2">
      <c r="B345" s="387"/>
    </row>
    <row r="346" spans="2:2" s="386" customFormat="1" x14ac:dyDescent="0.2">
      <c r="B346" s="387"/>
    </row>
    <row r="347" spans="2:2" s="386" customFormat="1" x14ac:dyDescent="0.2">
      <c r="B347" s="387"/>
    </row>
    <row r="348" spans="2:2" s="386" customFormat="1" x14ac:dyDescent="0.2">
      <c r="B348" s="387"/>
    </row>
    <row r="349" spans="2:2" s="386" customFormat="1" x14ac:dyDescent="0.2">
      <c r="B349" s="387"/>
    </row>
    <row r="350" spans="2:2" s="386" customFormat="1" x14ac:dyDescent="0.2">
      <c r="B350" s="387"/>
    </row>
    <row r="351" spans="2:2" s="386" customFormat="1" x14ac:dyDescent="0.2">
      <c r="B351" s="387"/>
    </row>
    <row r="352" spans="2:2" s="386" customFormat="1" x14ac:dyDescent="0.2">
      <c r="B352" s="387"/>
    </row>
    <row r="353" spans="2:2" s="386" customFormat="1" x14ac:dyDescent="0.2">
      <c r="B353" s="387"/>
    </row>
    <row r="354" spans="2:2" s="386" customFormat="1" x14ac:dyDescent="0.2">
      <c r="B354" s="387"/>
    </row>
    <row r="355" spans="2:2" s="386" customFormat="1" x14ac:dyDescent="0.2">
      <c r="B355" s="387"/>
    </row>
    <row r="356" spans="2:2" s="386" customFormat="1" x14ac:dyDescent="0.2">
      <c r="B356" s="387"/>
    </row>
    <row r="357" spans="2:2" s="386" customFormat="1" x14ac:dyDescent="0.2">
      <c r="B357" s="387"/>
    </row>
    <row r="358" spans="2:2" s="386" customFormat="1" x14ac:dyDescent="0.2">
      <c r="B358" s="387"/>
    </row>
    <row r="359" spans="2:2" s="386" customFormat="1" x14ac:dyDescent="0.2">
      <c r="B359" s="387"/>
    </row>
    <row r="360" spans="2:2" s="386" customFormat="1" x14ac:dyDescent="0.2">
      <c r="B360" s="387"/>
    </row>
    <row r="361" spans="2:2" s="386" customFormat="1" x14ac:dyDescent="0.2">
      <c r="B361" s="387"/>
    </row>
    <row r="362" spans="2:2" s="386" customFormat="1" x14ac:dyDescent="0.2">
      <c r="B362" s="387"/>
    </row>
    <row r="363" spans="2:2" s="386" customFormat="1" x14ac:dyDescent="0.2">
      <c r="B363" s="387"/>
    </row>
    <row r="364" spans="2:2" s="386" customFormat="1" x14ac:dyDescent="0.2">
      <c r="B364" s="387"/>
    </row>
    <row r="365" spans="2:2" s="386" customFormat="1" x14ac:dyDescent="0.2">
      <c r="B365" s="387"/>
    </row>
    <row r="366" spans="2:2" s="386" customFormat="1" x14ac:dyDescent="0.2">
      <c r="B366" s="387"/>
    </row>
    <row r="367" spans="2:2" s="386" customFormat="1" x14ac:dyDescent="0.2">
      <c r="B367" s="387"/>
    </row>
    <row r="368" spans="2:2" s="386" customFormat="1" x14ac:dyDescent="0.2">
      <c r="B368" s="387"/>
    </row>
    <row r="369" spans="2:2" s="386" customFormat="1" x14ac:dyDescent="0.2">
      <c r="B369" s="387"/>
    </row>
    <row r="370" spans="2:2" s="386" customFormat="1" x14ac:dyDescent="0.2">
      <c r="B370" s="387"/>
    </row>
    <row r="371" spans="2:2" s="386" customFormat="1" x14ac:dyDescent="0.2">
      <c r="B371" s="387"/>
    </row>
    <row r="372" spans="2:2" s="386" customFormat="1" x14ac:dyDescent="0.2">
      <c r="B372" s="387"/>
    </row>
    <row r="373" spans="2:2" s="386" customFormat="1" x14ac:dyDescent="0.2">
      <c r="B373" s="387"/>
    </row>
    <row r="374" spans="2:2" s="386" customFormat="1" x14ac:dyDescent="0.2">
      <c r="B374" s="387"/>
    </row>
    <row r="375" spans="2:2" s="386" customFormat="1" x14ac:dyDescent="0.2">
      <c r="B375" s="387"/>
    </row>
    <row r="376" spans="2:2" s="386" customFormat="1" x14ac:dyDescent="0.2">
      <c r="B376" s="387"/>
    </row>
    <row r="377" spans="2:2" s="386" customFormat="1" x14ac:dyDescent="0.2">
      <c r="B377" s="387"/>
    </row>
    <row r="378" spans="2:2" s="386" customFormat="1" x14ac:dyDescent="0.2">
      <c r="B378" s="387"/>
    </row>
    <row r="379" spans="2:2" s="386" customFormat="1" x14ac:dyDescent="0.2">
      <c r="B379" s="387"/>
    </row>
    <row r="380" spans="2:2" s="386" customFormat="1" x14ac:dyDescent="0.2">
      <c r="B380" s="387"/>
    </row>
    <row r="381" spans="2:2" s="386" customFormat="1" x14ac:dyDescent="0.2">
      <c r="B381" s="387"/>
    </row>
    <row r="382" spans="2:2" s="386" customFormat="1" x14ac:dyDescent="0.2">
      <c r="B382" s="387"/>
    </row>
    <row r="383" spans="2:2" s="386" customFormat="1" x14ac:dyDescent="0.2">
      <c r="B383" s="387"/>
    </row>
    <row r="384" spans="2:2" s="386" customFormat="1" x14ac:dyDescent="0.2">
      <c r="B384" s="387"/>
    </row>
    <row r="385" spans="2:2" s="386" customFormat="1" x14ac:dyDescent="0.2">
      <c r="B385" s="387"/>
    </row>
    <row r="386" spans="2:2" s="386" customFormat="1" x14ac:dyDescent="0.2">
      <c r="B386" s="387"/>
    </row>
    <row r="387" spans="2:2" s="386" customFormat="1" x14ac:dyDescent="0.2">
      <c r="B387" s="387"/>
    </row>
    <row r="388" spans="2:2" s="386" customFormat="1" x14ac:dyDescent="0.2">
      <c r="B388" s="387"/>
    </row>
    <row r="389" spans="2:2" s="386" customFormat="1" x14ac:dyDescent="0.2">
      <c r="B389" s="387"/>
    </row>
    <row r="390" spans="2:2" s="386" customFormat="1" x14ac:dyDescent="0.2">
      <c r="B390" s="387"/>
    </row>
    <row r="391" spans="2:2" s="386" customFormat="1" x14ac:dyDescent="0.2">
      <c r="B391" s="387"/>
    </row>
    <row r="392" spans="2:2" s="386" customFormat="1" x14ac:dyDescent="0.2">
      <c r="B392" s="387"/>
    </row>
    <row r="393" spans="2:2" s="386" customFormat="1" x14ac:dyDescent="0.2">
      <c r="B393" s="387"/>
    </row>
    <row r="394" spans="2:2" s="386" customFormat="1" x14ac:dyDescent="0.2">
      <c r="B394" s="387"/>
    </row>
    <row r="395" spans="2:2" s="386" customFormat="1" x14ac:dyDescent="0.2">
      <c r="B395" s="387"/>
    </row>
    <row r="396" spans="2:2" s="386" customFormat="1" x14ac:dyDescent="0.2">
      <c r="B396" s="387"/>
    </row>
    <row r="397" spans="2:2" s="386" customFormat="1" x14ac:dyDescent="0.2">
      <c r="B397" s="387"/>
    </row>
    <row r="398" spans="2:2" s="386" customFormat="1" x14ac:dyDescent="0.2">
      <c r="B398" s="387"/>
    </row>
    <row r="399" spans="2:2" s="386" customFormat="1" x14ac:dyDescent="0.2">
      <c r="B399" s="387"/>
    </row>
    <row r="400" spans="2:2" s="386" customFormat="1" x14ac:dyDescent="0.2">
      <c r="B400" s="387"/>
    </row>
    <row r="401" spans="2:2" s="386" customFormat="1" x14ac:dyDescent="0.2">
      <c r="B401" s="387"/>
    </row>
    <row r="402" spans="2:2" s="386" customFormat="1" x14ac:dyDescent="0.2">
      <c r="B402" s="387"/>
    </row>
    <row r="403" spans="2:2" s="386" customFormat="1" x14ac:dyDescent="0.2">
      <c r="B403" s="387"/>
    </row>
    <row r="404" spans="2:2" s="386" customFormat="1" x14ac:dyDescent="0.2">
      <c r="B404" s="387"/>
    </row>
    <row r="405" spans="2:2" s="386" customFormat="1" x14ac:dyDescent="0.2">
      <c r="B405" s="387"/>
    </row>
    <row r="406" spans="2:2" s="386" customFormat="1" x14ac:dyDescent="0.2">
      <c r="B406" s="387"/>
    </row>
    <row r="407" spans="2:2" s="386" customFormat="1" x14ac:dyDescent="0.2">
      <c r="B407" s="387"/>
    </row>
    <row r="408" spans="2:2" s="386" customFormat="1" x14ac:dyDescent="0.2">
      <c r="B408" s="387"/>
    </row>
    <row r="409" spans="2:2" s="386" customFormat="1" x14ac:dyDescent="0.2">
      <c r="B409" s="387"/>
    </row>
    <row r="410" spans="2:2" s="386" customFormat="1" x14ac:dyDescent="0.2">
      <c r="B410" s="387"/>
    </row>
    <row r="411" spans="2:2" s="386" customFormat="1" x14ac:dyDescent="0.2">
      <c r="B411" s="387"/>
    </row>
    <row r="412" spans="2:2" s="386" customFormat="1" x14ac:dyDescent="0.2">
      <c r="B412" s="387"/>
    </row>
    <row r="413" spans="2:2" s="386" customFormat="1" x14ac:dyDescent="0.2">
      <c r="B413" s="387"/>
    </row>
    <row r="414" spans="2:2" s="386" customFormat="1" x14ac:dyDescent="0.2">
      <c r="B414" s="387"/>
    </row>
    <row r="415" spans="2:2" s="386" customFormat="1" x14ac:dyDescent="0.2">
      <c r="B415" s="387"/>
    </row>
    <row r="416" spans="2:2" s="386" customFormat="1" x14ac:dyDescent="0.2">
      <c r="B416" s="387"/>
    </row>
    <row r="417" spans="2:2" s="386" customFormat="1" x14ac:dyDescent="0.2">
      <c r="B417" s="387"/>
    </row>
    <row r="418" spans="2:2" s="386" customFormat="1" x14ac:dyDescent="0.2">
      <c r="B418" s="387"/>
    </row>
    <row r="419" spans="2:2" s="386" customFormat="1" x14ac:dyDescent="0.2">
      <c r="B419" s="387"/>
    </row>
    <row r="420" spans="2:2" s="386" customFormat="1" x14ac:dyDescent="0.2">
      <c r="B420" s="387"/>
    </row>
    <row r="421" spans="2:2" s="386" customFormat="1" x14ac:dyDescent="0.2">
      <c r="B421" s="387"/>
    </row>
    <row r="422" spans="2:2" s="386" customFormat="1" x14ac:dyDescent="0.2">
      <c r="B422" s="387"/>
    </row>
    <row r="423" spans="2:2" s="386" customFormat="1" x14ac:dyDescent="0.2">
      <c r="B423" s="387"/>
    </row>
    <row r="424" spans="2:2" s="386" customFormat="1" x14ac:dyDescent="0.2">
      <c r="B424" s="387"/>
    </row>
    <row r="425" spans="2:2" s="386" customFormat="1" x14ac:dyDescent="0.2">
      <c r="B425" s="387"/>
    </row>
    <row r="426" spans="2:2" s="386" customFormat="1" x14ac:dyDescent="0.2">
      <c r="B426" s="387"/>
    </row>
    <row r="427" spans="2:2" s="386" customFormat="1" x14ac:dyDescent="0.2">
      <c r="B427" s="387"/>
    </row>
    <row r="428" spans="2:2" s="386" customFormat="1" x14ac:dyDescent="0.2">
      <c r="B428" s="387"/>
    </row>
    <row r="429" spans="2:2" s="386" customFormat="1" x14ac:dyDescent="0.2">
      <c r="B429" s="387"/>
    </row>
    <row r="430" spans="2:2" s="386" customFormat="1" x14ac:dyDescent="0.2">
      <c r="B430" s="387"/>
    </row>
    <row r="431" spans="2:2" s="386" customFormat="1" x14ac:dyDescent="0.2">
      <c r="B431" s="387"/>
    </row>
    <row r="432" spans="2:2" s="386" customFormat="1" x14ac:dyDescent="0.2">
      <c r="B432" s="387"/>
    </row>
    <row r="433" spans="2:2" s="386" customFormat="1" x14ac:dyDescent="0.2">
      <c r="B433" s="387"/>
    </row>
    <row r="434" spans="2:2" s="386" customFormat="1" x14ac:dyDescent="0.2">
      <c r="B434" s="387"/>
    </row>
    <row r="435" spans="2:2" s="386" customFormat="1" x14ac:dyDescent="0.2">
      <c r="B435" s="387"/>
    </row>
    <row r="436" spans="2:2" s="386" customFormat="1" x14ac:dyDescent="0.2">
      <c r="B436" s="387"/>
    </row>
    <row r="437" spans="2:2" s="386" customFormat="1" x14ac:dyDescent="0.2">
      <c r="B437" s="387"/>
    </row>
    <row r="438" spans="2:2" s="386" customFormat="1" x14ac:dyDescent="0.2">
      <c r="B438" s="387"/>
    </row>
    <row r="439" spans="2:2" s="386" customFormat="1" x14ac:dyDescent="0.2">
      <c r="B439" s="387"/>
    </row>
    <row r="440" spans="2:2" s="386" customFormat="1" x14ac:dyDescent="0.2">
      <c r="B440" s="387"/>
    </row>
    <row r="441" spans="2:2" s="386" customFormat="1" x14ac:dyDescent="0.2">
      <c r="B441" s="387"/>
    </row>
    <row r="442" spans="2:2" s="386" customFormat="1" x14ac:dyDescent="0.2">
      <c r="B442" s="387"/>
    </row>
    <row r="443" spans="2:2" s="386" customFormat="1" x14ac:dyDescent="0.2">
      <c r="B443" s="387"/>
    </row>
    <row r="444" spans="2:2" s="386" customFormat="1" x14ac:dyDescent="0.2">
      <c r="B444" s="387"/>
    </row>
    <row r="445" spans="2:2" s="386" customFormat="1" x14ac:dyDescent="0.2">
      <c r="B445" s="387"/>
    </row>
    <row r="446" spans="2:2" s="386" customFormat="1" x14ac:dyDescent="0.2">
      <c r="B446" s="387"/>
    </row>
    <row r="447" spans="2:2" s="386" customFormat="1" x14ac:dyDescent="0.2">
      <c r="B447" s="387"/>
    </row>
    <row r="448" spans="2:2" s="386" customFormat="1" x14ac:dyDescent="0.2">
      <c r="B448" s="387"/>
    </row>
    <row r="449" spans="2:2" s="386" customFormat="1" x14ac:dyDescent="0.2">
      <c r="B449" s="387"/>
    </row>
    <row r="450" spans="2:2" s="386" customFormat="1" x14ac:dyDescent="0.2">
      <c r="B450" s="387"/>
    </row>
    <row r="451" spans="2:2" s="386" customFormat="1" x14ac:dyDescent="0.2">
      <c r="B451" s="387"/>
    </row>
    <row r="452" spans="2:2" s="386" customFormat="1" x14ac:dyDescent="0.2">
      <c r="B452" s="387"/>
    </row>
    <row r="453" spans="2:2" s="386" customFormat="1" x14ac:dyDescent="0.2">
      <c r="B453" s="387"/>
    </row>
    <row r="454" spans="2:2" s="386" customFormat="1" x14ac:dyDescent="0.2">
      <c r="B454" s="387"/>
    </row>
    <row r="455" spans="2:2" s="386" customFormat="1" x14ac:dyDescent="0.2">
      <c r="B455" s="387"/>
    </row>
    <row r="456" spans="2:2" s="386" customFormat="1" x14ac:dyDescent="0.2">
      <c r="B456" s="387"/>
    </row>
    <row r="457" spans="2:2" s="386" customFormat="1" x14ac:dyDescent="0.2">
      <c r="B457" s="387"/>
    </row>
    <row r="458" spans="2:2" s="386" customFormat="1" x14ac:dyDescent="0.2">
      <c r="B458" s="387"/>
    </row>
    <row r="459" spans="2:2" s="386" customFormat="1" x14ac:dyDescent="0.2">
      <c r="B459" s="387"/>
    </row>
    <row r="460" spans="2:2" s="386" customFormat="1" x14ac:dyDescent="0.2">
      <c r="B460" s="387"/>
    </row>
    <row r="461" spans="2:2" s="386" customFormat="1" x14ac:dyDescent="0.2">
      <c r="B461" s="387"/>
    </row>
    <row r="462" spans="2:2" s="386" customFormat="1" x14ac:dyDescent="0.2">
      <c r="B462" s="387"/>
    </row>
    <row r="463" spans="2:2" s="386" customFormat="1" x14ac:dyDescent="0.2">
      <c r="B463" s="387"/>
    </row>
    <row r="464" spans="2:2" s="386" customFormat="1" x14ac:dyDescent="0.2">
      <c r="B464" s="387"/>
    </row>
    <row r="465" spans="2:2" s="386" customFormat="1" x14ac:dyDescent="0.2">
      <c r="B465" s="387"/>
    </row>
    <row r="466" spans="2:2" s="386" customFormat="1" x14ac:dyDescent="0.2">
      <c r="B466" s="387"/>
    </row>
    <row r="467" spans="2:2" s="386" customFormat="1" x14ac:dyDescent="0.2">
      <c r="B467" s="387"/>
    </row>
    <row r="468" spans="2:2" s="386" customFormat="1" x14ac:dyDescent="0.2">
      <c r="B468" s="387"/>
    </row>
    <row r="469" spans="2:2" s="386" customFormat="1" x14ac:dyDescent="0.2">
      <c r="B469" s="387"/>
    </row>
    <row r="470" spans="2:2" s="386" customFormat="1" x14ac:dyDescent="0.2">
      <c r="B470" s="387"/>
    </row>
    <row r="471" spans="2:2" s="386" customFormat="1" x14ac:dyDescent="0.2">
      <c r="B471" s="387"/>
    </row>
    <row r="472" spans="2:2" s="386" customFormat="1" x14ac:dyDescent="0.2">
      <c r="B472" s="387"/>
    </row>
    <row r="473" spans="2:2" s="386" customFormat="1" x14ac:dyDescent="0.2">
      <c r="B473" s="387"/>
    </row>
    <row r="474" spans="2:2" s="386" customFormat="1" x14ac:dyDescent="0.2">
      <c r="B474" s="387"/>
    </row>
    <row r="475" spans="2:2" s="386" customFormat="1" x14ac:dyDescent="0.2">
      <c r="B475" s="387"/>
    </row>
    <row r="476" spans="2:2" s="386" customFormat="1" x14ac:dyDescent="0.2">
      <c r="B476" s="387"/>
    </row>
    <row r="477" spans="2:2" s="386" customFormat="1" x14ac:dyDescent="0.2">
      <c r="B477" s="387"/>
    </row>
    <row r="478" spans="2:2" s="386" customFormat="1" x14ac:dyDescent="0.2">
      <c r="B478" s="387"/>
    </row>
    <row r="479" spans="2:2" s="386" customFormat="1" x14ac:dyDescent="0.2">
      <c r="B479" s="387"/>
    </row>
    <row r="480" spans="2:2" s="386" customFormat="1" x14ac:dyDescent="0.2">
      <c r="B480" s="387"/>
    </row>
    <row r="481" spans="2:2" s="386" customFormat="1" x14ac:dyDescent="0.2">
      <c r="B481" s="387"/>
    </row>
    <row r="482" spans="2:2" s="386" customFormat="1" x14ac:dyDescent="0.2">
      <c r="B482" s="387"/>
    </row>
    <row r="483" spans="2:2" s="386" customFormat="1" x14ac:dyDescent="0.2">
      <c r="B483" s="387"/>
    </row>
    <row r="484" spans="2:2" s="386" customFormat="1" x14ac:dyDescent="0.2">
      <c r="B484" s="387"/>
    </row>
    <row r="485" spans="2:2" s="386" customFormat="1" x14ac:dyDescent="0.2">
      <c r="B485" s="387"/>
    </row>
    <row r="486" spans="2:2" s="386" customFormat="1" x14ac:dyDescent="0.2">
      <c r="B486" s="387"/>
    </row>
    <row r="487" spans="2:2" s="386" customFormat="1" x14ac:dyDescent="0.2">
      <c r="B487" s="387"/>
    </row>
    <row r="488" spans="2:2" s="386" customFormat="1" x14ac:dyDescent="0.2">
      <c r="B488" s="387"/>
    </row>
    <row r="489" spans="2:2" s="386" customFormat="1" x14ac:dyDescent="0.2">
      <c r="B489" s="387"/>
    </row>
    <row r="490" spans="2:2" s="386" customFormat="1" x14ac:dyDescent="0.2">
      <c r="B490" s="387"/>
    </row>
    <row r="491" spans="2:2" s="386" customFormat="1" x14ac:dyDescent="0.2">
      <c r="B491" s="387"/>
    </row>
    <row r="492" spans="2:2" s="386" customFormat="1" x14ac:dyDescent="0.2">
      <c r="B492" s="387"/>
    </row>
    <row r="493" spans="2:2" s="386" customFormat="1" x14ac:dyDescent="0.2">
      <c r="B493" s="387"/>
    </row>
    <row r="494" spans="2:2" s="386" customFormat="1" x14ac:dyDescent="0.2">
      <c r="B494" s="387"/>
    </row>
    <row r="495" spans="2:2" s="386" customFormat="1" x14ac:dyDescent="0.2">
      <c r="B495" s="387"/>
    </row>
    <row r="496" spans="2:2" s="386" customFormat="1" x14ac:dyDescent="0.2">
      <c r="B496" s="387"/>
    </row>
    <row r="497" spans="2:2" s="386" customFormat="1" x14ac:dyDescent="0.2">
      <c r="B497" s="387"/>
    </row>
    <row r="498" spans="2:2" s="386" customFormat="1" x14ac:dyDescent="0.2">
      <c r="B498" s="387"/>
    </row>
    <row r="499" spans="2:2" s="386" customFormat="1" x14ac:dyDescent="0.2">
      <c r="B499" s="387"/>
    </row>
    <row r="500" spans="2:2" s="386" customFormat="1" x14ac:dyDescent="0.2">
      <c r="B500" s="387"/>
    </row>
    <row r="501" spans="2:2" s="386" customFormat="1" x14ac:dyDescent="0.2">
      <c r="B501" s="387"/>
    </row>
    <row r="502" spans="2:2" s="386" customFormat="1" x14ac:dyDescent="0.2">
      <c r="B502" s="387"/>
    </row>
    <row r="503" spans="2:2" s="386" customFormat="1" x14ac:dyDescent="0.2">
      <c r="B503" s="387"/>
    </row>
    <row r="504" spans="2:2" s="386" customFormat="1" x14ac:dyDescent="0.2">
      <c r="B504" s="387"/>
    </row>
    <row r="505" spans="2:2" s="386" customFormat="1" x14ac:dyDescent="0.2">
      <c r="B505" s="387"/>
    </row>
    <row r="506" spans="2:2" s="386" customFormat="1" x14ac:dyDescent="0.2">
      <c r="B506" s="387"/>
    </row>
    <row r="507" spans="2:2" s="386" customFormat="1" x14ac:dyDescent="0.2">
      <c r="B507" s="387"/>
    </row>
    <row r="508" spans="2:2" s="386" customFormat="1" x14ac:dyDescent="0.2">
      <c r="B508" s="387"/>
    </row>
    <row r="509" spans="2:2" s="386" customFormat="1" x14ac:dyDescent="0.2">
      <c r="B509" s="387"/>
    </row>
    <row r="510" spans="2:2" s="386" customFormat="1" x14ac:dyDescent="0.2">
      <c r="B510" s="387"/>
    </row>
    <row r="511" spans="2:2" s="386" customFormat="1" x14ac:dyDescent="0.2">
      <c r="B511" s="387"/>
    </row>
    <row r="512" spans="2:2" s="386" customFormat="1" x14ac:dyDescent="0.2">
      <c r="B512" s="387"/>
    </row>
    <row r="513" spans="2:2" s="386" customFormat="1" x14ac:dyDescent="0.2">
      <c r="B513" s="387"/>
    </row>
    <row r="514" spans="2:2" s="386" customFormat="1" x14ac:dyDescent="0.2">
      <c r="B514" s="387"/>
    </row>
    <row r="515" spans="2:2" s="386" customFormat="1" x14ac:dyDescent="0.2">
      <c r="B515" s="387"/>
    </row>
    <row r="516" spans="2:2" s="386" customFormat="1" x14ac:dyDescent="0.2">
      <c r="B516" s="387"/>
    </row>
    <row r="517" spans="2:2" s="386" customFormat="1" x14ac:dyDescent="0.2">
      <c r="B517" s="387"/>
    </row>
    <row r="518" spans="2:2" s="386" customFormat="1" x14ac:dyDescent="0.2">
      <c r="B518" s="387"/>
    </row>
    <row r="519" spans="2:2" s="386" customFormat="1" x14ac:dyDescent="0.2">
      <c r="B519" s="387"/>
    </row>
    <row r="520" spans="2:2" s="386" customFormat="1" x14ac:dyDescent="0.2">
      <c r="B520" s="387"/>
    </row>
    <row r="521" spans="2:2" s="386" customFormat="1" x14ac:dyDescent="0.2">
      <c r="B521" s="387"/>
    </row>
    <row r="522" spans="2:2" s="386" customFormat="1" x14ac:dyDescent="0.2">
      <c r="B522" s="387"/>
    </row>
    <row r="523" spans="2:2" s="386" customFormat="1" x14ac:dyDescent="0.2">
      <c r="B523" s="387"/>
    </row>
    <row r="524" spans="2:2" s="386" customFormat="1" x14ac:dyDescent="0.2">
      <c r="B524" s="387"/>
    </row>
    <row r="525" spans="2:2" s="386" customFormat="1" x14ac:dyDescent="0.2">
      <c r="B525" s="387"/>
    </row>
    <row r="526" spans="2:2" s="386" customFormat="1" x14ac:dyDescent="0.2">
      <c r="B526" s="387"/>
    </row>
    <row r="527" spans="2:2" s="386" customFormat="1" x14ac:dyDescent="0.2">
      <c r="B527" s="387"/>
    </row>
    <row r="528" spans="2:2" s="386" customFormat="1" x14ac:dyDescent="0.2">
      <c r="B528" s="387"/>
    </row>
    <row r="529" spans="2:2" s="386" customFormat="1" x14ac:dyDescent="0.2">
      <c r="B529" s="387"/>
    </row>
    <row r="530" spans="2:2" s="386" customFormat="1" x14ac:dyDescent="0.2">
      <c r="B530" s="387"/>
    </row>
    <row r="531" spans="2:2" s="386" customFormat="1" x14ac:dyDescent="0.2">
      <c r="B531" s="387"/>
    </row>
    <row r="532" spans="2:2" s="386" customFormat="1" x14ac:dyDescent="0.2">
      <c r="B532" s="387"/>
    </row>
    <row r="533" spans="2:2" s="386" customFormat="1" x14ac:dyDescent="0.2">
      <c r="B533" s="387"/>
    </row>
    <row r="534" spans="2:2" s="386" customFormat="1" x14ac:dyDescent="0.2">
      <c r="B534" s="387"/>
    </row>
    <row r="535" spans="2:2" s="386" customFormat="1" x14ac:dyDescent="0.2">
      <c r="B535" s="387"/>
    </row>
    <row r="536" spans="2:2" s="386" customFormat="1" x14ac:dyDescent="0.2">
      <c r="B536" s="387"/>
    </row>
    <row r="537" spans="2:2" s="386" customFormat="1" x14ac:dyDescent="0.2">
      <c r="B537" s="387"/>
    </row>
    <row r="538" spans="2:2" s="386" customFormat="1" x14ac:dyDescent="0.2">
      <c r="B538" s="387"/>
    </row>
    <row r="539" spans="2:2" s="386" customFormat="1" x14ac:dyDescent="0.2">
      <c r="B539" s="387"/>
    </row>
    <row r="540" spans="2:2" s="386" customFormat="1" x14ac:dyDescent="0.2">
      <c r="B540" s="387"/>
    </row>
    <row r="541" spans="2:2" s="386" customFormat="1" x14ac:dyDescent="0.2">
      <c r="B541" s="387"/>
    </row>
    <row r="542" spans="2:2" s="386" customFormat="1" x14ac:dyDescent="0.2">
      <c r="B542" s="387"/>
    </row>
    <row r="543" spans="2:2" s="386" customFormat="1" x14ac:dyDescent="0.2">
      <c r="B543" s="387"/>
    </row>
    <row r="544" spans="2:2" s="386" customFormat="1" x14ac:dyDescent="0.2">
      <c r="B544" s="387"/>
    </row>
    <row r="545" spans="2:2" s="386" customFormat="1" x14ac:dyDescent="0.2">
      <c r="B545" s="387"/>
    </row>
    <row r="546" spans="2:2" s="386" customFormat="1" x14ac:dyDescent="0.2">
      <c r="B546" s="387"/>
    </row>
    <row r="547" spans="2:2" s="386" customFormat="1" x14ac:dyDescent="0.2">
      <c r="B547" s="387"/>
    </row>
    <row r="548" spans="2:2" s="386" customFormat="1" x14ac:dyDescent="0.2">
      <c r="B548" s="387"/>
    </row>
    <row r="549" spans="2:2" s="386" customFormat="1" x14ac:dyDescent="0.2">
      <c r="B549" s="387"/>
    </row>
    <row r="550" spans="2:2" s="386" customFormat="1" x14ac:dyDescent="0.2">
      <c r="B550" s="387"/>
    </row>
    <row r="551" spans="2:2" s="386" customFormat="1" x14ac:dyDescent="0.2">
      <c r="B551" s="387"/>
    </row>
    <row r="552" spans="2:2" s="386" customFormat="1" x14ac:dyDescent="0.2">
      <c r="B552" s="387"/>
    </row>
    <row r="553" spans="2:2" s="386" customFormat="1" x14ac:dyDescent="0.2">
      <c r="B553" s="387"/>
    </row>
    <row r="554" spans="2:2" s="386" customFormat="1" x14ac:dyDescent="0.2">
      <c r="B554" s="387"/>
    </row>
    <row r="555" spans="2:2" s="386" customFormat="1" x14ac:dyDescent="0.2">
      <c r="B555" s="387"/>
    </row>
    <row r="556" spans="2:2" s="386" customFormat="1" x14ac:dyDescent="0.2">
      <c r="B556" s="387"/>
    </row>
    <row r="557" spans="2:2" s="386" customFormat="1" x14ac:dyDescent="0.2">
      <c r="B557" s="387"/>
    </row>
    <row r="558" spans="2:2" s="386" customFormat="1" x14ac:dyDescent="0.2">
      <c r="B558" s="387"/>
    </row>
    <row r="559" spans="2:2" s="386" customFormat="1" x14ac:dyDescent="0.2">
      <c r="B559" s="387"/>
    </row>
    <row r="560" spans="2:2" s="386" customFormat="1" x14ac:dyDescent="0.2">
      <c r="B560" s="387"/>
    </row>
    <row r="561" spans="2:2" s="386" customFormat="1" x14ac:dyDescent="0.2">
      <c r="B561" s="387"/>
    </row>
    <row r="562" spans="2:2" s="386" customFormat="1" x14ac:dyDescent="0.2">
      <c r="B562" s="387"/>
    </row>
    <row r="563" spans="2:2" s="386" customFormat="1" x14ac:dyDescent="0.2">
      <c r="B563" s="387"/>
    </row>
    <row r="564" spans="2:2" s="386" customFormat="1" x14ac:dyDescent="0.2">
      <c r="B564" s="387"/>
    </row>
    <row r="565" spans="2:2" s="386" customFormat="1" x14ac:dyDescent="0.2">
      <c r="B565" s="387"/>
    </row>
    <row r="566" spans="2:2" s="386" customFormat="1" x14ac:dyDescent="0.2">
      <c r="B566" s="387"/>
    </row>
    <row r="567" spans="2:2" s="386" customFormat="1" x14ac:dyDescent="0.2">
      <c r="B567" s="387"/>
    </row>
    <row r="568" spans="2:2" s="386" customFormat="1" x14ac:dyDescent="0.2">
      <c r="B568" s="387"/>
    </row>
    <row r="569" spans="2:2" s="386" customFormat="1" x14ac:dyDescent="0.2">
      <c r="B569" s="387"/>
    </row>
    <row r="570" spans="2:2" s="386" customFormat="1" x14ac:dyDescent="0.2">
      <c r="B570" s="387"/>
    </row>
    <row r="571" spans="2:2" s="386" customFormat="1" x14ac:dyDescent="0.2">
      <c r="B571" s="387"/>
    </row>
    <row r="572" spans="2:2" s="386" customFormat="1" x14ac:dyDescent="0.2">
      <c r="B572" s="387"/>
    </row>
    <row r="573" spans="2:2" s="386" customFormat="1" x14ac:dyDescent="0.2">
      <c r="B573" s="387"/>
    </row>
    <row r="574" spans="2:2" s="386" customFormat="1" x14ac:dyDescent="0.2">
      <c r="B574" s="387"/>
    </row>
    <row r="575" spans="2:2" s="386" customFormat="1" x14ac:dyDescent="0.2">
      <c r="B575" s="387"/>
    </row>
    <row r="576" spans="2:2" s="386" customFormat="1" x14ac:dyDescent="0.2">
      <c r="B576" s="387"/>
    </row>
    <row r="577" spans="2:2" s="386" customFormat="1" x14ac:dyDescent="0.2">
      <c r="B577" s="387"/>
    </row>
    <row r="578" spans="2:2" s="386" customFormat="1" x14ac:dyDescent="0.2">
      <c r="B578" s="387"/>
    </row>
    <row r="579" spans="2:2" s="386" customFormat="1" x14ac:dyDescent="0.2">
      <c r="B579" s="387"/>
    </row>
    <row r="580" spans="2:2" s="386" customFormat="1" x14ac:dyDescent="0.2">
      <c r="B580" s="387"/>
    </row>
    <row r="581" spans="2:2" s="386" customFormat="1" x14ac:dyDescent="0.2">
      <c r="B581" s="387"/>
    </row>
    <row r="582" spans="2:2" s="386" customFormat="1" x14ac:dyDescent="0.2">
      <c r="B582" s="387"/>
    </row>
    <row r="583" spans="2:2" s="386" customFormat="1" x14ac:dyDescent="0.2">
      <c r="B583" s="387"/>
    </row>
    <row r="584" spans="2:2" s="386" customFormat="1" x14ac:dyDescent="0.2">
      <c r="B584" s="387"/>
    </row>
    <row r="585" spans="2:2" s="386" customFormat="1" x14ac:dyDescent="0.2">
      <c r="B585" s="387"/>
    </row>
    <row r="586" spans="2:2" s="386" customFormat="1" x14ac:dyDescent="0.2">
      <c r="B586" s="387"/>
    </row>
    <row r="587" spans="2:2" s="386" customFormat="1" x14ac:dyDescent="0.2">
      <c r="B587" s="387"/>
    </row>
    <row r="588" spans="2:2" s="386" customFormat="1" x14ac:dyDescent="0.2">
      <c r="B588" s="387"/>
    </row>
    <row r="589" spans="2:2" s="386" customFormat="1" x14ac:dyDescent="0.2">
      <c r="B589" s="387"/>
    </row>
    <row r="590" spans="2:2" s="386" customFormat="1" x14ac:dyDescent="0.2">
      <c r="B590" s="387"/>
    </row>
    <row r="591" spans="2:2" s="386" customFormat="1" x14ac:dyDescent="0.2">
      <c r="B591" s="387"/>
    </row>
    <row r="592" spans="2:2" s="386" customFormat="1" x14ac:dyDescent="0.2">
      <c r="B592" s="387"/>
    </row>
    <row r="593" spans="2:2" s="386" customFormat="1" x14ac:dyDescent="0.2">
      <c r="B593" s="387"/>
    </row>
    <row r="594" spans="2:2" s="386" customFormat="1" x14ac:dyDescent="0.2">
      <c r="B594" s="387"/>
    </row>
    <row r="595" spans="2:2" s="386" customFormat="1" x14ac:dyDescent="0.2">
      <c r="B595" s="387"/>
    </row>
    <row r="596" spans="2:2" s="386" customFormat="1" x14ac:dyDescent="0.2">
      <c r="B596" s="387"/>
    </row>
    <row r="597" spans="2:2" s="386" customFormat="1" x14ac:dyDescent="0.2">
      <c r="B597" s="387"/>
    </row>
    <row r="598" spans="2:2" s="386" customFormat="1" x14ac:dyDescent="0.2">
      <c r="B598" s="387"/>
    </row>
    <row r="599" spans="2:2" s="386" customFormat="1" x14ac:dyDescent="0.2">
      <c r="B599" s="387"/>
    </row>
    <row r="600" spans="2:2" s="386" customFormat="1" x14ac:dyDescent="0.2">
      <c r="B600" s="387"/>
    </row>
    <row r="601" spans="2:2" s="386" customFormat="1" x14ac:dyDescent="0.2">
      <c r="B601" s="387"/>
    </row>
    <row r="602" spans="2:2" s="386" customFormat="1" x14ac:dyDescent="0.2">
      <c r="B602" s="387"/>
    </row>
    <row r="603" spans="2:2" s="386" customFormat="1" x14ac:dyDescent="0.2">
      <c r="B603" s="387"/>
    </row>
    <row r="604" spans="2:2" s="386" customFormat="1" x14ac:dyDescent="0.2">
      <c r="B604" s="387"/>
    </row>
    <row r="605" spans="2:2" s="386" customFormat="1" x14ac:dyDescent="0.2">
      <c r="B605" s="387"/>
    </row>
    <row r="606" spans="2:2" s="386" customFormat="1" x14ac:dyDescent="0.2">
      <c r="B606" s="387"/>
    </row>
    <row r="607" spans="2:2" s="386" customFormat="1" x14ac:dyDescent="0.2">
      <c r="B607" s="387"/>
    </row>
    <row r="608" spans="2:2" s="386" customFormat="1" x14ac:dyDescent="0.2">
      <c r="B608" s="387"/>
    </row>
    <row r="609" spans="2:2" s="386" customFormat="1" x14ac:dyDescent="0.2">
      <c r="B609" s="387"/>
    </row>
    <row r="610" spans="2:2" s="386" customFormat="1" x14ac:dyDescent="0.2">
      <c r="B610" s="387"/>
    </row>
    <row r="611" spans="2:2" s="386" customFormat="1" x14ac:dyDescent="0.2">
      <c r="B611" s="387"/>
    </row>
    <row r="612" spans="2:2" s="386" customFormat="1" x14ac:dyDescent="0.2">
      <c r="B612" s="387"/>
    </row>
    <row r="613" spans="2:2" s="386" customFormat="1" x14ac:dyDescent="0.2">
      <c r="B613" s="387"/>
    </row>
    <row r="614" spans="2:2" s="386" customFormat="1" x14ac:dyDescent="0.2">
      <c r="B614" s="387"/>
    </row>
    <row r="615" spans="2:2" s="386" customFormat="1" x14ac:dyDescent="0.2">
      <c r="B615" s="387"/>
    </row>
    <row r="616" spans="2:2" s="386" customFormat="1" x14ac:dyDescent="0.2">
      <c r="B616" s="387"/>
    </row>
    <row r="617" spans="2:2" s="386" customFormat="1" x14ac:dyDescent="0.2">
      <c r="B617" s="387"/>
    </row>
    <row r="618" spans="2:2" s="386" customFormat="1" x14ac:dyDescent="0.2">
      <c r="B618" s="387"/>
    </row>
    <row r="619" spans="2:2" s="386" customFormat="1" x14ac:dyDescent="0.2">
      <c r="B619" s="387"/>
    </row>
    <row r="620" spans="2:2" s="386" customFormat="1" x14ac:dyDescent="0.2">
      <c r="B620" s="387"/>
    </row>
    <row r="621" spans="2:2" s="386" customFormat="1" x14ac:dyDescent="0.2">
      <c r="B621" s="387"/>
    </row>
    <row r="622" spans="2:2" s="386" customFormat="1" x14ac:dyDescent="0.2">
      <c r="B622" s="387"/>
    </row>
    <row r="623" spans="2:2" s="386" customFormat="1" x14ac:dyDescent="0.2">
      <c r="B623" s="387"/>
    </row>
    <row r="624" spans="2:2" s="386" customFormat="1" x14ac:dyDescent="0.2">
      <c r="B624" s="387"/>
    </row>
    <row r="625" spans="2:2" s="386" customFormat="1" x14ac:dyDescent="0.2">
      <c r="B625" s="387"/>
    </row>
    <row r="626" spans="2:2" s="386" customFormat="1" x14ac:dyDescent="0.2">
      <c r="B626" s="387"/>
    </row>
    <row r="627" spans="2:2" s="386" customFormat="1" x14ac:dyDescent="0.2">
      <c r="B627" s="387"/>
    </row>
    <row r="628" spans="2:2" s="386" customFormat="1" x14ac:dyDescent="0.2">
      <c r="B628" s="387"/>
    </row>
    <row r="629" spans="2:2" s="386" customFormat="1" x14ac:dyDescent="0.2">
      <c r="B629" s="387"/>
    </row>
    <row r="630" spans="2:2" s="386" customFormat="1" x14ac:dyDescent="0.2">
      <c r="B630" s="387"/>
    </row>
  </sheetData>
  <mergeCells count="5">
    <mergeCell ref="E2:H2"/>
    <mergeCell ref="A2:A3"/>
    <mergeCell ref="B2:B3"/>
    <mergeCell ref="C2:C3"/>
    <mergeCell ref="D2:D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1:Y197"/>
  <sheetViews>
    <sheetView topLeftCell="A130" zoomScaleNormal="100" workbookViewId="0">
      <selection activeCell="B9" sqref="B9:C156"/>
    </sheetView>
  </sheetViews>
  <sheetFormatPr baseColWidth="10" defaultRowHeight="15" x14ac:dyDescent="0.25"/>
  <cols>
    <col min="1" max="2" width="24.140625" style="5" customWidth="1"/>
    <col min="3" max="3" width="13.85546875" style="5" bestFit="1" customWidth="1"/>
    <col min="4" max="4" width="13.85546875" style="5" customWidth="1"/>
    <col min="5" max="5" width="22.140625" style="5" customWidth="1"/>
    <col min="6" max="6" width="20.5703125" style="5" customWidth="1"/>
    <col min="7" max="7" width="16.85546875" style="5" customWidth="1"/>
    <col min="8" max="8" width="15.28515625" style="5" customWidth="1"/>
    <col min="9" max="9" width="16.140625" style="5" customWidth="1"/>
    <col min="10" max="10" width="18.85546875" style="5" customWidth="1"/>
    <col min="11" max="11" width="18.7109375" style="5" customWidth="1"/>
    <col min="12" max="13" width="11.42578125" style="119"/>
    <col min="14" max="14" width="19.140625" style="119" bestFit="1" customWidth="1"/>
    <col min="15" max="15" width="24.140625" style="119" bestFit="1" customWidth="1"/>
    <col min="16" max="16" width="11.42578125" style="119"/>
    <col min="17" max="24" width="11.42578125" style="117"/>
    <col min="26" max="16384" width="11.42578125" style="3"/>
  </cols>
  <sheetData>
    <row r="1" spans="1:25" s="287" customFormat="1" x14ac:dyDescent="0.25">
      <c r="A1" s="284" t="s">
        <v>1005</v>
      </c>
      <c r="B1" s="284"/>
      <c r="C1" s="284" t="s">
        <v>1006</v>
      </c>
      <c r="D1" s="284"/>
      <c r="E1" s="284" t="s">
        <v>1122</v>
      </c>
      <c r="F1" s="284" t="s">
        <v>1005</v>
      </c>
      <c r="G1" s="285"/>
      <c r="H1" s="285"/>
      <c r="I1" s="286"/>
      <c r="J1" s="286"/>
      <c r="K1" s="286"/>
      <c r="Q1" s="117"/>
      <c r="R1" s="117"/>
      <c r="S1" s="117"/>
      <c r="T1" s="117"/>
      <c r="U1" s="117"/>
      <c r="V1" s="117"/>
      <c r="W1" s="117"/>
      <c r="X1" s="117"/>
      <c r="Y1" s="117"/>
    </row>
    <row r="2" spans="1:25" s="287" customFormat="1" x14ac:dyDescent="0.25">
      <c r="A2" s="119" t="s">
        <v>1129</v>
      </c>
      <c r="B2" s="119" t="s">
        <v>1181</v>
      </c>
      <c r="C2" s="119" t="s">
        <v>1004</v>
      </c>
      <c r="D2" s="119"/>
      <c r="E2" s="285" t="s">
        <v>481</v>
      </c>
      <c r="F2" s="119" t="s">
        <v>1129</v>
      </c>
      <c r="G2" s="285"/>
      <c r="H2" s="285"/>
      <c r="I2" s="286"/>
      <c r="J2" s="286"/>
      <c r="K2" s="286"/>
      <c r="Q2" s="117"/>
      <c r="R2" s="117"/>
      <c r="S2" s="117"/>
      <c r="T2" s="117"/>
      <c r="U2" s="117"/>
      <c r="V2" s="117"/>
      <c r="W2" s="117"/>
      <c r="X2" s="117"/>
      <c r="Y2" s="117"/>
    </row>
    <row r="3" spans="1:25" s="287" customFormat="1" x14ac:dyDescent="0.25">
      <c r="A3" s="119" t="s">
        <v>1146</v>
      </c>
      <c r="B3" s="119" t="s">
        <v>993</v>
      </c>
      <c r="C3" s="119" t="s">
        <v>1003</v>
      </c>
      <c r="D3" s="119"/>
      <c r="E3" s="285" t="s">
        <v>481</v>
      </c>
      <c r="F3" s="119" t="s">
        <v>1130</v>
      </c>
      <c r="G3" s="285"/>
      <c r="H3" s="285"/>
      <c r="I3" s="286"/>
      <c r="J3" s="286"/>
      <c r="K3" s="286"/>
      <c r="Q3" s="117"/>
      <c r="R3" s="117"/>
      <c r="S3" s="117"/>
      <c r="T3" s="117"/>
      <c r="U3" s="117"/>
      <c r="V3" s="117"/>
      <c r="W3" s="117"/>
      <c r="X3" s="117"/>
      <c r="Y3" s="117"/>
    </row>
    <row r="4" spans="1:25" s="287" customFormat="1" x14ac:dyDescent="0.25">
      <c r="A4" s="119" t="s">
        <v>1146</v>
      </c>
      <c r="B4" s="119" t="s">
        <v>993</v>
      </c>
      <c r="C4" s="119" t="s">
        <v>1002</v>
      </c>
      <c r="D4" s="119"/>
      <c r="E4" s="285" t="s">
        <v>481</v>
      </c>
      <c r="F4" s="119" t="s">
        <v>1131</v>
      </c>
      <c r="G4" s="285"/>
      <c r="H4" s="285"/>
      <c r="I4" s="286"/>
      <c r="J4" s="286"/>
      <c r="K4" s="286"/>
      <c r="Q4" s="117"/>
      <c r="R4" s="117"/>
      <c r="S4" s="117"/>
      <c r="T4" s="117"/>
      <c r="U4" s="117"/>
      <c r="V4" s="117"/>
      <c r="W4" s="117"/>
      <c r="X4" s="117"/>
      <c r="Y4" s="117"/>
    </row>
    <row r="5" spans="1:25" s="287" customFormat="1" x14ac:dyDescent="0.25">
      <c r="A5" s="119" t="s">
        <v>1146</v>
      </c>
      <c r="B5" s="119" t="s">
        <v>993</v>
      </c>
      <c r="C5" s="119" t="s">
        <v>1001</v>
      </c>
      <c r="D5" s="119"/>
      <c r="E5" s="285" t="s">
        <v>482</v>
      </c>
      <c r="F5" s="119" t="s">
        <v>1132</v>
      </c>
      <c r="G5" s="285"/>
      <c r="H5" s="285"/>
      <c r="I5" s="286"/>
      <c r="J5" s="286"/>
      <c r="K5" s="286"/>
      <c r="Q5" s="117"/>
      <c r="R5" s="117"/>
      <c r="S5" s="117"/>
      <c r="T5" s="117"/>
      <c r="U5" s="117"/>
      <c r="V5" s="117"/>
      <c r="W5" s="117"/>
      <c r="X5" s="117"/>
      <c r="Y5" s="117"/>
    </row>
    <row r="6" spans="1:25" s="287" customFormat="1" x14ac:dyDescent="0.25">
      <c r="A6" s="119" t="s">
        <v>1146</v>
      </c>
      <c r="B6" s="119" t="s">
        <v>993</v>
      </c>
      <c r="C6" s="119" t="s">
        <v>1000</v>
      </c>
      <c r="D6" s="119"/>
      <c r="E6" s="285" t="s">
        <v>482</v>
      </c>
      <c r="F6" s="119" t="s">
        <v>1156</v>
      </c>
      <c r="G6" s="285"/>
      <c r="H6" s="285"/>
      <c r="I6" s="286"/>
      <c r="J6" s="286"/>
      <c r="K6" s="286"/>
      <c r="Q6" s="117"/>
      <c r="R6" s="117"/>
      <c r="S6" s="117"/>
      <c r="T6" s="117"/>
      <c r="U6" s="117"/>
      <c r="V6" s="117"/>
      <c r="W6" s="117"/>
      <c r="X6" s="117"/>
      <c r="Y6" s="117"/>
    </row>
    <row r="7" spans="1:25" s="287" customFormat="1" x14ac:dyDescent="0.25">
      <c r="A7" s="119" t="s">
        <v>1146</v>
      </c>
      <c r="B7" s="119" t="s">
        <v>993</v>
      </c>
      <c r="C7" s="119" t="s">
        <v>999</v>
      </c>
      <c r="D7" s="119"/>
      <c r="E7" s="285" t="s">
        <v>482</v>
      </c>
      <c r="F7" s="119" t="s">
        <v>1157</v>
      </c>
      <c r="G7" s="285"/>
      <c r="H7" s="285"/>
      <c r="I7" s="286"/>
      <c r="J7" s="286"/>
      <c r="K7" s="286"/>
      <c r="Q7" s="117"/>
      <c r="R7" s="117"/>
      <c r="S7" s="117"/>
      <c r="T7" s="117"/>
      <c r="U7" s="117"/>
      <c r="V7" s="117"/>
      <c r="W7" s="117"/>
      <c r="X7" s="117"/>
      <c r="Y7" s="117"/>
    </row>
    <row r="8" spans="1:25" s="287" customFormat="1" x14ac:dyDescent="0.25">
      <c r="A8" s="119" t="s">
        <v>1146</v>
      </c>
      <c r="B8" s="119" t="s">
        <v>993</v>
      </c>
      <c r="C8" s="119" t="s">
        <v>998</v>
      </c>
      <c r="D8" s="119"/>
      <c r="E8" s="285" t="s">
        <v>483</v>
      </c>
      <c r="F8" s="119" t="s">
        <v>1133</v>
      </c>
      <c r="G8" s="285"/>
      <c r="H8" s="285"/>
      <c r="I8" s="286"/>
      <c r="J8" s="286"/>
      <c r="K8" s="286"/>
      <c r="Q8" s="117"/>
      <c r="R8" s="117"/>
      <c r="S8" s="117"/>
      <c r="T8" s="117"/>
      <c r="U8" s="117"/>
      <c r="V8" s="117"/>
      <c r="W8" s="117"/>
      <c r="X8" s="117"/>
      <c r="Y8" s="117"/>
    </row>
    <row r="9" spans="1:25" s="287" customFormat="1" x14ac:dyDescent="0.25">
      <c r="A9" s="119" t="s">
        <v>1146</v>
      </c>
      <c r="B9" s="119" t="s">
        <v>993</v>
      </c>
      <c r="C9" s="119" t="s">
        <v>997</v>
      </c>
      <c r="D9" s="119"/>
      <c r="E9" s="285" t="s">
        <v>483</v>
      </c>
      <c r="F9" s="119" t="s">
        <v>1134</v>
      </c>
      <c r="G9" s="285"/>
      <c r="H9" s="285"/>
      <c r="I9" s="286"/>
      <c r="J9" s="286"/>
      <c r="K9" s="286"/>
      <c r="Q9" s="117"/>
      <c r="R9" s="117"/>
      <c r="S9" s="117"/>
      <c r="T9" s="117"/>
      <c r="U9" s="117"/>
      <c r="V9" s="117"/>
      <c r="W9" s="117"/>
      <c r="X9" s="117"/>
      <c r="Y9" s="117"/>
    </row>
    <row r="10" spans="1:25" s="287" customFormat="1" x14ac:dyDescent="0.25">
      <c r="A10" s="119" t="s">
        <v>1146</v>
      </c>
      <c r="B10" s="119" t="s">
        <v>993</v>
      </c>
      <c r="C10" s="119" t="s">
        <v>996</v>
      </c>
      <c r="D10" s="119"/>
      <c r="E10" s="285" t="s">
        <v>483</v>
      </c>
      <c r="F10" s="119" t="s">
        <v>1135</v>
      </c>
      <c r="G10" s="285"/>
      <c r="H10" s="285"/>
      <c r="I10" s="286"/>
      <c r="J10" s="286"/>
      <c r="K10" s="286"/>
      <c r="Q10" s="117"/>
      <c r="R10" s="117"/>
      <c r="S10" s="117"/>
      <c r="T10" s="117"/>
      <c r="U10" s="117"/>
      <c r="V10" s="117"/>
      <c r="W10" s="117"/>
      <c r="X10" s="117"/>
      <c r="Y10" s="117"/>
    </row>
    <row r="11" spans="1:25" s="287" customFormat="1" x14ac:dyDescent="0.25">
      <c r="A11" s="119" t="s">
        <v>1146</v>
      </c>
      <c r="B11" s="119" t="s">
        <v>993</v>
      </c>
      <c r="C11" s="119" t="s">
        <v>994</v>
      </c>
      <c r="D11" s="119"/>
      <c r="E11" s="285" t="s">
        <v>484</v>
      </c>
      <c r="F11" s="119" t="s">
        <v>1136</v>
      </c>
      <c r="G11" s="285"/>
      <c r="H11" s="285"/>
      <c r="I11" s="286"/>
      <c r="J11" s="286"/>
      <c r="K11" s="286"/>
      <c r="Q11" s="117"/>
      <c r="R11" s="117"/>
      <c r="S11" s="117"/>
      <c r="T11" s="117"/>
      <c r="U11" s="117"/>
      <c r="V11" s="117"/>
      <c r="W11" s="117"/>
      <c r="X11" s="117"/>
      <c r="Y11" s="117"/>
    </row>
    <row r="12" spans="1:25" s="287" customFormat="1" x14ac:dyDescent="0.25">
      <c r="A12" s="119" t="s">
        <v>1146</v>
      </c>
      <c r="B12" s="119" t="s">
        <v>993</v>
      </c>
      <c r="C12" s="119" t="s">
        <v>992</v>
      </c>
      <c r="D12" s="119"/>
      <c r="E12" s="285" t="s">
        <v>484</v>
      </c>
      <c r="F12" s="119" t="s">
        <v>1137</v>
      </c>
      <c r="G12" s="285"/>
      <c r="H12" s="286"/>
      <c r="I12" s="286"/>
      <c r="J12" s="286"/>
      <c r="K12" s="286"/>
      <c r="Q12" s="117"/>
      <c r="R12" s="117"/>
      <c r="S12" s="117"/>
      <c r="T12" s="117"/>
      <c r="U12" s="117"/>
      <c r="V12" s="117"/>
      <c r="W12" s="117"/>
      <c r="X12" s="117"/>
      <c r="Y12" s="117"/>
    </row>
    <row r="13" spans="1:25" s="287" customFormat="1" x14ac:dyDescent="0.25">
      <c r="A13" s="119" t="s">
        <v>1138</v>
      </c>
      <c r="B13" s="119" t="s">
        <v>986</v>
      </c>
      <c r="C13" s="119" t="s">
        <v>991</v>
      </c>
      <c r="D13" s="119"/>
      <c r="E13" s="285" t="s">
        <v>484</v>
      </c>
      <c r="F13" s="119" t="s">
        <v>1154</v>
      </c>
      <c r="G13" s="285"/>
      <c r="H13" s="286"/>
      <c r="I13" s="286"/>
      <c r="J13" s="286"/>
      <c r="K13" s="286"/>
      <c r="Q13" s="117"/>
      <c r="R13" s="117"/>
      <c r="S13" s="117"/>
      <c r="T13" s="117"/>
      <c r="U13" s="117"/>
      <c r="V13" s="117"/>
      <c r="W13" s="117"/>
      <c r="X13" s="117"/>
      <c r="Y13" s="117"/>
    </row>
    <row r="14" spans="1:25" s="287" customFormat="1" x14ac:dyDescent="0.25">
      <c r="A14" s="119" t="s">
        <v>1138</v>
      </c>
      <c r="B14" s="119" t="s">
        <v>986</v>
      </c>
      <c r="C14" s="119" t="s">
        <v>989</v>
      </c>
      <c r="D14" s="119"/>
      <c r="E14" s="285" t="s">
        <v>484</v>
      </c>
      <c r="F14" s="119" t="s">
        <v>1155</v>
      </c>
      <c r="G14" s="285"/>
      <c r="H14" s="286"/>
      <c r="I14" s="286"/>
      <c r="J14" s="286"/>
      <c r="K14" s="286"/>
      <c r="Q14" s="117"/>
      <c r="R14" s="117"/>
      <c r="S14" s="117"/>
      <c r="T14" s="117"/>
      <c r="U14" s="117"/>
      <c r="V14" s="117"/>
      <c r="W14" s="117"/>
      <c r="X14" s="117"/>
      <c r="Y14" s="117"/>
    </row>
    <row r="15" spans="1:25" s="287" customFormat="1" x14ac:dyDescent="0.25">
      <c r="A15" s="119" t="s">
        <v>1138</v>
      </c>
      <c r="B15" s="119" t="s">
        <v>986</v>
      </c>
      <c r="C15" s="119" t="s">
        <v>988</v>
      </c>
      <c r="D15" s="119"/>
      <c r="E15" s="285" t="s">
        <v>485</v>
      </c>
      <c r="F15" s="119" t="s">
        <v>1138</v>
      </c>
      <c r="G15" s="285"/>
      <c r="H15" s="286"/>
      <c r="I15" s="286"/>
      <c r="J15" s="286"/>
      <c r="K15" s="286"/>
      <c r="Q15" s="117"/>
      <c r="R15" s="117"/>
      <c r="S15" s="117"/>
      <c r="T15" s="117"/>
      <c r="U15" s="117"/>
      <c r="V15" s="117"/>
      <c r="W15" s="117"/>
      <c r="X15" s="117"/>
      <c r="Y15" s="117"/>
    </row>
    <row r="16" spans="1:25" s="287" customFormat="1" x14ac:dyDescent="0.25">
      <c r="A16" s="119" t="s">
        <v>1138</v>
      </c>
      <c r="B16" s="119" t="s">
        <v>986</v>
      </c>
      <c r="C16" s="119" t="s">
        <v>987</v>
      </c>
      <c r="D16" s="119"/>
      <c r="E16" s="285" t="s">
        <v>485</v>
      </c>
      <c r="F16" s="119" t="s">
        <v>1139</v>
      </c>
      <c r="G16" s="285"/>
      <c r="H16" s="286"/>
      <c r="I16" s="286"/>
      <c r="J16" s="286"/>
      <c r="K16" s="286"/>
      <c r="Q16" s="117"/>
      <c r="R16" s="117"/>
      <c r="S16" s="117"/>
      <c r="T16" s="117"/>
      <c r="U16" s="117"/>
      <c r="V16" s="117"/>
      <c r="W16" s="117"/>
      <c r="X16" s="117"/>
      <c r="Y16" s="117"/>
    </row>
    <row r="17" spans="1:25" s="287" customFormat="1" x14ac:dyDescent="0.25">
      <c r="A17" s="119" t="s">
        <v>1138</v>
      </c>
      <c r="B17" s="119" t="s">
        <v>986</v>
      </c>
      <c r="C17" s="119" t="s">
        <v>985</v>
      </c>
      <c r="D17" s="119"/>
      <c r="E17" s="285" t="s">
        <v>485</v>
      </c>
      <c r="F17" s="119" t="s">
        <v>1140</v>
      </c>
      <c r="G17" s="285"/>
      <c r="H17" s="286"/>
      <c r="I17" s="286"/>
      <c r="J17" s="286"/>
      <c r="K17" s="286"/>
      <c r="Q17" s="117"/>
      <c r="R17" s="117"/>
      <c r="S17" s="117"/>
      <c r="T17" s="117"/>
      <c r="U17" s="117"/>
      <c r="V17" s="117"/>
      <c r="W17" s="117"/>
      <c r="X17" s="117"/>
      <c r="Y17" s="117"/>
    </row>
    <row r="18" spans="1:25" s="287" customFormat="1" x14ac:dyDescent="0.25">
      <c r="A18" s="119" t="s">
        <v>1139</v>
      </c>
      <c r="B18" s="119" t="s">
        <v>971</v>
      </c>
      <c r="C18" s="119" t="s">
        <v>984</v>
      </c>
      <c r="D18" s="119"/>
      <c r="E18" s="285" t="s">
        <v>485</v>
      </c>
      <c r="F18" s="119" t="s">
        <v>1141</v>
      </c>
      <c r="G18" s="285"/>
      <c r="H18" s="286"/>
      <c r="I18" s="286"/>
      <c r="J18" s="286"/>
      <c r="K18" s="286"/>
      <c r="Q18" s="117"/>
      <c r="R18" s="117"/>
      <c r="S18" s="117"/>
      <c r="T18" s="117"/>
      <c r="U18" s="117"/>
      <c r="V18" s="117"/>
      <c r="W18" s="117"/>
      <c r="X18" s="117"/>
      <c r="Y18" s="117"/>
    </row>
    <row r="19" spans="1:25" s="287" customFormat="1" x14ac:dyDescent="0.25">
      <c r="A19" s="119" t="s">
        <v>1139</v>
      </c>
      <c r="B19" s="119" t="s">
        <v>971</v>
      </c>
      <c r="C19" s="119" t="s">
        <v>983</v>
      </c>
      <c r="D19" s="119"/>
      <c r="E19" s="285" t="s">
        <v>486</v>
      </c>
      <c r="F19" s="119" t="s">
        <v>1142</v>
      </c>
      <c r="G19" s="285"/>
      <c r="H19" s="286"/>
      <c r="I19" s="286"/>
      <c r="J19" s="286"/>
      <c r="K19" s="286"/>
      <c r="Q19" s="117"/>
      <c r="R19" s="117"/>
      <c r="S19" s="117"/>
      <c r="T19" s="117"/>
      <c r="U19" s="117"/>
      <c r="V19" s="117"/>
      <c r="W19" s="117"/>
      <c r="X19" s="117"/>
      <c r="Y19" s="117"/>
    </row>
    <row r="20" spans="1:25" s="287" customFormat="1" x14ac:dyDescent="0.25">
      <c r="A20" s="119" t="s">
        <v>1139</v>
      </c>
      <c r="B20" s="119" t="s">
        <v>971</v>
      </c>
      <c r="C20" s="119" t="s">
        <v>981</v>
      </c>
      <c r="D20" s="119"/>
      <c r="E20" s="285" t="s">
        <v>486</v>
      </c>
      <c r="F20" s="119" t="s">
        <v>1143</v>
      </c>
      <c r="G20" s="285"/>
      <c r="H20" s="286"/>
      <c r="I20" s="286"/>
      <c r="J20" s="286"/>
      <c r="K20" s="286"/>
      <c r="Q20" s="117"/>
      <c r="R20" s="117"/>
      <c r="S20" s="117"/>
      <c r="T20" s="117"/>
      <c r="U20" s="117"/>
      <c r="V20" s="117"/>
      <c r="W20" s="117"/>
      <c r="X20" s="117"/>
      <c r="Y20" s="117"/>
    </row>
    <row r="21" spans="1:25" s="287" customFormat="1" x14ac:dyDescent="0.25">
      <c r="A21" s="119" t="s">
        <v>1139</v>
      </c>
      <c r="B21" s="119" t="s">
        <v>971</v>
      </c>
      <c r="C21" s="119" t="s">
        <v>980</v>
      </c>
      <c r="D21" s="119"/>
      <c r="E21" s="285" t="s">
        <v>486</v>
      </c>
      <c r="F21" s="119" t="s">
        <v>1144</v>
      </c>
      <c r="G21" s="285"/>
      <c r="H21" s="286"/>
      <c r="I21" s="286"/>
      <c r="J21" s="286"/>
      <c r="K21" s="286"/>
      <c r="Q21" s="117"/>
      <c r="R21" s="117"/>
      <c r="S21" s="117"/>
      <c r="T21" s="117"/>
      <c r="U21" s="117"/>
      <c r="V21" s="117"/>
      <c r="W21" s="117"/>
      <c r="X21" s="117"/>
      <c r="Y21" s="117"/>
    </row>
    <row r="22" spans="1:25" s="287" customFormat="1" x14ac:dyDescent="0.25">
      <c r="A22" s="119" t="s">
        <v>1139</v>
      </c>
      <c r="B22" s="119" t="s">
        <v>971</v>
      </c>
      <c r="C22" s="119" t="s">
        <v>978</v>
      </c>
      <c r="D22" s="119"/>
      <c r="E22" s="285" t="s">
        <v>486</v>
      </c>
      <c r="F22" s="119" t="s">
        <v>1145</v>
      </c>
      <c r="G22" s="285"/>
      <c r="H22" s="286"/>
      <c r="I22" s="286"/>
      <c r="J22" s="286"/>
      <c r="K22" s="286"/>
      <c r="Q22" s="117"/>
      <c r="R22" s="117"/>
      <c r="S22" s="117"/>
      <c r="T22" s="117"/>
      <c r="U22" s="117"/>
      <c r="V22" s="117"/>
      <c r="W22" s="117"/>
      <c r="X22" s="117"/>
      <c r="Y22" s="117"/>
    </row>
    <row r="23" spans="1:25" s="287" customFormat="1" x14ac:dyDescent="0.25">
      <c r="A23" s="119" t="s">
        <v>1139</v>
      </c>
      <c r="B23" s="119" t="s">
        <v>971</v>
      </c>
      <c r="C23" s="119" t="s">
        <v>976</v>
      </c>
      <c r="D23" s="119"/>
      <c r="E23" s="285" t="s">
        <v>486</v>
      </c>
      <c r="F23" s="119" t="s">
        <v>1158</v>
      </c>
      <c r="G23" s="285"/>
      <c r="H23" s="286"/>
      <c r="I23" s="286"/>
      <c r="J23" s="286"/>
      <c r="K23" s="286"/>
      <c r="Q23" s="117"/>
      <c r="R23" s="117"/>
      <c r="S23" s="117"/>
      <c r="T23" s="117"/>
      <c r="U23" s="117"/>
      <c r="V23" s="117"/>
      <c r="W23" s="117"/>
      <c r="X23" s="117"/>
      <c r="Y23" s="117"/>
    </row>
    <row r="24" spans="1:25" s="287" customFormat="1" x14ac:dyDescent="0.25">
      <c r="A24" s="119" t="s">
        <v>1139</v>
      </c>
      <c r="B24" s="119" t="s">
        <v>971</v>
      </c>
      <c r="C24" s="119" t="s">
        <v>975</v>
      </c>
      <c r="D24" s="119"/>
      <c r="E24" s="285" t="s">
        <v>487</v>
      </c>
      <c r="F24" s="119" t="s">
        <v>1146</v>
      </c>
      <c r="G24" s="285"/>
      <c r="H24" s="286"/>
      <c r="I24" s="286"/>
      <c r="J24" s="286"/>
      <c r="K24" s="286"/>
      <c r="Q24" s="117"/>
      <c r="R24" s="117"/>
      <c r="S24" s="117"/>
      <c r="T24" s="117"/>
      <c r="U24" s="117"/>
      <c r="V24" s="117"/>
      <c r="W24" s="117"/>
      <c r="X24" s="117"/>
      <c r="Y24" s="117"/>
    </row>
    <row r="25" spans="1:25" s="287" customFormat="1" x14ac:dyDescent="0.25">
      <c r="A25" s="119" t="s">
        <v>1139</v>
      </c>
      <c r="B25" s="119" t="s">
        <v>971</v>
      </c>
      <c r="C25" s="119" t="s">
        <v>974</v>
      </c>
      <c r="D25" s="119"/>
      <c r="E25" s="285" t="s">
        <v>487</v>
      </c>
      <c r="F25" s="119" t="s">
        <v>1153</v>
      </c>
      <c r="G25" s="285"/>
      <c r="H25" s="286"/>
      <c r="I25" s="286"/>
      <c r="J25" s="286"/>
      <c r="K25" s="286"/>
      <c r="Q25" s="117"/>
      <c r="R25" s="117"/>
      <c r="S25" s="117"/>
      <c r="T25" s="117"/>
      <c r="U25" s="117"/>
      <c r="V25" s="117"/>
      <c r="W25" s="117"/>
      <c r="X25" s="117"/>
      <c r="Y25" s="117"/>
    </row>
    <row r="26" spans="1:25" s="287" customFormat="1" x14ac:dyDescent="0.25">
      <c r="A26" s="119" t="s">
        <v>1139</v>
      </c>
      <c r="B26" s="119" t="s">
        <v>971</v>
      </c>
      <c r="C26" s="119" t="s">
        <v>973</v>
      </c>
      <c r="D26" s="119"/>
      <c r="E26" s="285" t="s">
        <v>487</v>
      </c>
      <c r="F26" s="119" t="s">
        <v>1147</v>
      </c>
      <c r="G26" s="285"/>
      <c r="H26" s="286"/>
      <c r="I26" s="286"/>
      <c r="J26" s="286"/>
      <c r="K26" s="286"/>
      <c r="Q26" s="117"/>
      <c r="R26" s="117"/>
      <c r="S26" s="117"/>
      <c r="T26" s="117"/>
      <c r="U26" s="117"/>
      <c r="V26" s="117"/>
      <c r="W26" s="117"/>
      <c r="X26" s="117"/>
      <c r="Y26" s="117"/>
    </row>
    <row r="27" spans="1:25" s="287" customFormat="1" x14ac:dyDescent="0.25">
      <c r="A27" s="119" t="s">
        <v>1139</v>
      </c>
      <c r="B27" s="119" t="s">
        <v>971</v>
      </c>
      <c r="C27" s="119" t="s">
        <v>972</v>
      </c>
      <c r="D27" s="119"/>
      <c r="E27" s="285" t="s">
        <v>488</v>
      </c>
      <c r="F27" s="119" t="s">
        <v>1152</v>
      </c>
      <c r="G27" s="285"/>
      <c r="H27" s="286"/>
      <c r="I27" s="286"/>
      <c r="J27" s="286"/>
      <c r="K27" s="286"/>
      <c r="Q27" s="117"/>
      <c r="R27" s="117"/>
      <c r="S27" s="117"/>
      <c r="T27" s="117"/>
      <c r="U27" s="117"/>
      <c r="V27" s="117"/>
      <c r="W27" s="117"/>
      <c r="X27" s="117"/>
      <c r="Y27" s="117"/>
    </row>
    <row r="28" spans="1:25" s="287" customFormat="1" x14ac:dyDescent="0.25">
      <c r="A28" s="119" t="s">
        <v>1139</v>
      </c>
      <c r="B28" s="119" t="s">
        <v>971</v>
      </c>
      <c r="C28" s="119" t="s">
        <v>970</v>
      </c>
      <c r="D28" s="119"/>
      <c r="E28" s="285" t="s">
        <v>488</v>
      </c>
      <c r="F28" s="119" t="s">
        <v>1148</v>
      </c>
      <c r="G28" s="285"/>
      <c r="H28" s="286"/>
      <c r="I28" s="286"/>
      <c r="J28" s="286"/>
      <c r="K28" s="286"/>
      <c r="Q28" s="117"/>
      <c r="R28" s="117"/>
      <c r="S28" s="117"/>
      <c r="T28" s="117"/>
      <c r="U28" s="117"/>
      <c r="V28" s="117"/>
      <c r="W28" s="117"/>
      <c r="X28" s="117"/>
      <c r="Y28" s="117"/>
    </row>
    <row r="29" spans="1:25" s="287" customFormat="1" x14ac:dyDescent="0.25">
      <c r="A29" s="119" t="s">
        <v>1152</v>
      </c>
      <c r="B29" s="119" t="s">
        <v>1161</v>
      </c>
      <c r="C29" s="119" t="s">
        <v>969</v>
      </c>
      <c r="D29" s="119"/>
      <c r="E29" s="285" t="s">
        <v>488</v>
      </c>
      <c r="F29" s="119" t="s">
        <v>1160</v>
      </c>
      <c r="G29" s="285"/>
      <c r="H29" s="286"/>
      <c r="I29" s="286"/>
      <c r="J29" s="286"/>
      <c r="K29" s="286"/>
      <c r="Q29" s="117"/>
      <c r="R29" s="117"/>
      <c r="S29" s="117"/>
      <c r="T29" s="117"/>
      <c r="U29" s="117"/>
      <c r="V29" s="117"/>
      <c r="W29" s="117"/>
      <c r="X29" s="117"/>
      <c r="Y29" s="117"/>
    </row>
    <row r="30" spans="1:25" s="287" customFormat="1" x14ac:dyDescent="0.25">
      <c r="A30" s="119" t="s">
        <v>1152</v>
      </c>
      <c r="B30" s="119" t="s">
        <v>1161</v>
      </c>
      <c r="C30" s="119" t="s">
        <v>968</v>
      </c>
      <c r="D30" s="119"/>
      <c r="E30" s="285" t="s">
        <v>488</v>
      </c>
      <c r="F30" s="119" t="s">
        <v>1149</v>
      </c>
      <c r="G30" s="285"/>
      <c r="H30" s="286"/>
      <c r="I30" s="286"/>
      <c r="J30" s="286"/>
      <c r="K30" s="286"/>
      <c r="Q30" s="117"/>
      <c r="R30" s="117"/>
      <c r="S30" s="117"/>
      <c r="T30" s="117"/>
      <c r="U30" s="117"/>
      <c r="V30" s="117"/>
      <c r="W30" s="117"/>
      <c r="X30" s="117"/>
      <c r="Y30" s="117"/>
    </row>
    <row r="31" spans="1:25" s="287" customFormat="1" x14ac:dyDescent="0.25">
      <c r="A31" s="119" t="s">
        <v>1152</v>
      </c>
      <c r="B31" s="119" t="s">
        <v>1161</v>
      </c>
      <c r="C31" s="119" t="s">
        <v>966</v>
      </c>
      <c r="D31" s="119"/>
      <c r="E31" s="285" t="s">
        <v>489</v>
      </c>
      <c r="F31" s="119" t="s">
        <v>1150</v>
      </c>
      <c r="G31" s="285"/>
      <c r="H31" s="286"/>
      <c r="I31" s="286"/>
      <c r="J31" s="286"/>
      <c r="K31" s="286"/>
      <c r="Q31" s="117"/>
      <c r="R31" s="117"/>
      <c r="S31" s="117"/>
      <c r="T31" s="117"/>
      <c r="U31" s="117"/>
      <c r="V31" s="117"/>
      <c r="W31" s="117"/>
      <c r="X31" s="117"/>
      <c r="Y31" s="117"/>
    </row>
    <row r="32" spans="1:25" s="287" customFormat="1" x14ac:dyDescent="0.25">
      <c r="A32" s="119" t="s">
        <v>1152</v>
      </c>
      <c r="B32" s="119" t="s">
        <v>1161</v>
      </c>
      <c r="C32" s="119" t="s">
        <v>965</v>
      </c>
      <c r="D32" s="119"/>
      <c r="E32" s="285" t="s">
        <v>489</v>
      </c>
      <c r="F32" s="119" t="s">
        <v>1151</v>
      </c>
      <c r="G32" s="285"/>
      <c r="H32" s="286"/>
      <c r="I32" s="286"/>
      <c r="J32" s="286"/>
      <c r="K32" s="286"/>
      <c r="Q32" s="117"/>
      <c r="R32" s="117"/>
      <c r="S32" s="117"/>
      <c r="T32" s="117"/>
      <c r="U32" s="117"/>
      <c r="V32" s="117"/>
      <c r="W32" s="117"/>
      <c r="X32" s="117"/>
      <c r="Y32" s="117"/>
    </row>
    <row r="33" spans="1:25" s="287" customFormat="1" x14ac:dyDescent="0.25">
      <c r="A33" s="119" t="s">
        <v>1152</v>
      </c>
      <c r="B33" s="119" t="s">
        <v>1161</v>
      </c>
      <c r="C33" s="119" t="s">
        <v>964</v>
      </c>
      <c r="D33" s="119"/>
      <c r="E33" s="285" t="s">
        <v>489</v>
      </c>
      <c r="F33" s="119" t="s">
        <v>1159</v>
      </c>
      <c r="G33" s="285"/>
      <c r="H33" s="286"/>
      <c r="I33" s="286"/>
      <c r="J33" s="286"/>
      <c r="K33" s="286"/>
      <c r="Q33" s="117"/>
      <c r="R33" s="117"/>
      <c r="S33" s="117"/>
      <c r="T33" s="117"/>
      <c r="U33" s="117"/>
      <c r="V33" s="117"/>
      <c r="W33" s="117"/>
      <c r="X33" s="117"/>
      <c r="Y33" s="117"/>
    </row>
    <row r="34" spans="1:25" s="287" customFormat="1" x14ac:dyDescent="0.25">
      <c r="A34" s="119" t="s">
        <v>1136</v>
      </c>
      <c r="B34" s="119" t="s">
        <v>956</v>
      </c>
      <c r="C34" s="119" t="s">
        <v>962</v>
      </c>
      <c r="D34" s="119"/>
      <c r="E34" s="119"/>
      <c r="F34" s="119"/>
      <c r="G34" s="285"/>
      <c r="H34" s="286"/>
      <c r="I34" s="286"/>
      <c r="J34" s="286"/>
      <c r="K34" s="286"/>
      <c r="Q34" s="117"/>
      <c r="R34" s="117"/>
      <c r="S34" s="117"/>
      <c r="T34" s="117"/>
      <c r="U34" s="117"/>
      <c r="V34" s="117"/>
      <c r="W34" s="117"/>
      <c r="X34" s="117"/>
      <c r="Y34" s="117"/>
    </row>
    <row r="35" spans="1:25" s="287" customFormat="1" x14ac:dyDescent="0.25">
      <c r="A35" s="119" t="s">
        <v>1136</v>
      </c>
      <c r="B35" s="119" t="s">
        <v>956</v>
      </c>
      <c r="C35" s="119" t="s">
        <v>961</v>
      </c>
      <c r="D35" s="119"/>
      <c r="E35" s="119"/>
      <c r="F35" s="119"/>
      <c r="G35" s="285"/>
      <c r="H35" s="286"/>
      <c r="I35" s="286"/>
      <c r="J35" s="286"/>
      <c r="K35" s="286"/>
      <c r="Q35" s="117"/>
      <c r="R35" s="117"/>
      <c r="S35" s="117"/>
      <c r="T35" s="117"/>
      <c r="U35" s="117"/>
      <c r="V35" s="117"/>
      <c r="W35" s="117"/>
      <c r="X35" s="117"/>
      <c r="Y35" s="117"/>
    </row>
    <row r="36" spans="1:25" s="287" customFormat="1" x14ac:dyDescent="0.25">
      <c r="A36" s="119" t="s">
        <v>1136</v>
      </c>
      <c r="B36" s="119" t="s">
        <v>956</v>
      </c>
      <c r="C36" s="119" t="s">
        <v>960</v>
      </c>
      <c r="D36" s="119"/>
      <c r="E36" s="119"/>
      <c r="F36" s="119"/>
      <c r="G36" s="285"/>
      <c r="H36" s="286"/>
      <c r="I36" s="286"/>
      <c r="J36" s="286"/>
      <c r="K36" s="286"/>
      <c r="Q36" s="117"/>
      <c r="R36" s="117"/>
      <c r="S36" s="117"/>
      <c r="T36" s="117"/>
      <c r="U36" s="117"/>
      <c r="V36" s="117"/>
      <c r="W36" s="117"/>
      <c r="X36" s="117"/>
      <c r="Y36" s="117"/>
    </row>
    <row r="37" spans="1:25" s="287" customFormat="1" x14ac:dyDescent="0.25">
      <c r="A37" s="119" t="s">
        <v>1136</v>
      </c>
      <c r="B37" s="119" t="s">
        <v>956</v>
      </c>
      <c r="C37" s="119" t="s">
        <v>959</v>
      </c>
      <c r="D37" s="119"/>
      <c r="E37" s="119"/>
      <c r="F37" s="119"/>
      <c r="G37" s="285"/>
      <c r="H37" s="286"/>
      <c r="I37" s="286"/>
      <c r="J37" s="286"/>
      <c r="K37" s="286"/>
      <c r="Q37" s="117"/>
      <c r="R37" s="117"/>
      <c r="S37" s="117"/>
      <c r="T37" s="117"/>
      <c r="U37" s="117"/>
      <c r="V37" s="117"/>
      <c r="W37" s="117"/>
      <c r="X37" s="117"/>
      <c r="Y37" s="117"/>
    </row>
    <row r="38" spans="1:25" s="287" customFormat="1" x14ac:dyDescent="0.25">
      <c r="A38" s="119" t="s">
        <v>1136</v>
      </c>
      <c r="B38" s="119" t="s">
        <v>956</v>
      </c>
      <c r="C38" s="119" t="s">
        <v>958</v>
      </c>
      <c r="D38" s="119"/>
      <c r="E38" s="119"/>
      <c r="F38" s="119"/>
      <c r="G38" s="285"/>
      <c r="H38" s="286"/>
      <c r="I38" s="286"/>
      <c r="J38" s="286"/>
      <c r="K38" s="286"/>
      <c r="Q38" s="117"/>
      <c r="R38" s="117"/>
      <c r="S38" s="117"/>
      <c r="T38" s="117"/>
      <c r="U38" s="117"/>
      <c r="V38" s="117"/>
      <c r="W38" s="117"/>
      <c r="X38" s="117"/>
      <c r="Y38" s="117"/>
    </row>
    <row r="39" spans="1:25" s="287" customFormat="1" x14ac:dyDescent="0.25">
      <c r="A39" s="119" t="s">
        <v>1136</v>
      </c>
      <c r="B39" s="119" t="s">
        <v>956</v>
      </c>
      <c r="C39" s="119" t="s">
        <v>957</v>
      </c>
      <c r="D39" s="119"/>
      <c r="E39" s="119"/>
      <c r="F39" s="119"/>
      <c r="G39" s="285"/>
      <c r="H39" s="286"/>
      <c r="I39" s="286"/>
      <c r="J39" s="286"/>
      <c r="K39" s="286"/>
      <c r="Q39" s="117"/>
      <c r="R39" s="117"/>
      <c r="S39" s="117"/>
      <c r="T39" s="117"/>
      <c r="U39" s="117"/>
      <c r="V39" s="117"/>
      <c r="W39" s="117"/>
      <c r="X39" s="117"/>
      <c r="Y39" s="117"/>
    </row>
    <row r="40" spans="1:25" s="287" customFormat="1" x14ac:dyDescent="0.25">
      <c r="A40" s="119" t="s">
        <v>1136</v>
      </c>
      <c r="B40" s="119" t="s">
        <v>956</v>
      </c>
      <c r="C40" s="119" t="s">
        <v>955</v>
      </c>
      <c r="D40" s="119"/>
      <c r="E40" s="119"/>
      <c r="F40" s="119"/>
      <c r="G40" s="285"/>
      <c r="H40" s="286"/>
      <c r="I40" s="286"/>
      <c r="J40" s="286"/>
      <c r="K40" s="286"/>
      <c r="Q40" s="117"/>
      <c r="R40" s="117"/>
      <c r="S40" s="117"/>
      <c r="T40" s="117"/>
      <c r="U40" s="117"/>
      <c r="V40" s="117"/>
      <c r="W40" s="117"/>
      <c r="X40" s="117"/>
      <c r="Y40" s="117"/>
    </row>
    <row r="41" spans="1:25" s="287" customFormat="1" x14ac:dyDescent="0.25">
      <c r="A41" s="119" t="s">
        <v>1142</v>
      </c>
      <c r="B41" s="119" t="s">
        <v>1162</v>
      </c>
      <c r="C41" s="119" t="s">
        <v>954</v>
      </c>
      <c r="D41" s="119"/>
      <c r="E41" s="119"/>
      <c r="F41" s="119"/>
      <c r="G41" s="285"/>
      <c r="H41" s="286"/>
      <c r="I41" s="286"/>
      <c r="J41" s="286"/>
      <c r="K41" s="286"/>
      <c r="Q41" s="117"/>
      <c r="R41" s="117"/>
      <c r="S41" s="117"/>
      <c r="T41" s="117"/>
      <c r="U41" s="117"/>
      <c r="V41" s="117"/>
      <c r="W41" s="117"/>
      <c r="X41" s="117"/>
      <c r="Y41" s="117"/>
    </row>
    <row r="42" spans="1:25" s="287" customFormat="1" x14ac:dyDescent="0.25">
      <c r="A42" s="119" t="s">
        <v>1142</v>
      </c>
      <c r="B42" s="119" t="s">
        <v>1162</v>
      </c>
      <c r="C42" s="119" t="s">
        <v>1007</v>
      </c>
      <c r="D42" s="119"/>
      <c r="E42" s="119"/>
      <c r="F42" s="119"/>
      <c r="G42" s="285"/>
      <c r="H42" s="286"/>
      <c r="I42" s="286"/>
      <c r="J42" s="286"/>
      <c r="K42" s="286"/>
      <c r="Q42" s="117"/>
      <c r="R42" s="117"/>
      <c r="S42" s="117"/>
      <c r="T42" s="117"/>
      <c r="U42" s="117"/>
      <c r="V42" s="117"/>
      <c r="W42" s="117"/>
      <c r="X42" s="117"/>
      <c r="Y42" s="117"/>
    </row>
    <row r="43" spans="1:25" s="287" customFormat="1" x14ac:dyDescent="0.25">
      <c r="A43" s="119" t="s">
        <v>1153</v>
      </c>
      <c r="B43" s="119" t="s">
        <v>1163</v>
      </c>
      <c r="C43" s="119" t="s">
        <v>1008</v>
      </c>
      <c r="D43" s="119"/>
      <c r="E43" s="119"/>
      <c r="F43" s="119"/>
      <c r="G43" s="285"/>
      <c r="H43" s="286"/>
      <c r="I43" s="286"/>
      <c r="J43" s="286"/>
      <c r="K43" s="286"/>
      <c r="Q43" s="117"/>
      <c r="R43" s="117"/>
      <c r="S43" s="117"/>
      <c r="T43" s="117"/>
      <c r="U43" s="117"/>
      <c r="V43" s="117"/>
      <c r="W43" s="117"/>
      <c r="X43" s="117"/>
      <c r="Y43" s="117"/>
    </row>
    <row r="44" spans="1:25" s="287" customFormat="1" x14ac:dyDescent="0.25">
      <c r="A44" s="119" t="s">
        <v>1153</v>
      </c>
      <c r="B44" s="119" t="s">
        <v>1163</v>
      </c>
      <c r="C44" s="119" t="s">
        <v>1009</v>
      </c>
      <c r="D44" s="119"/>
      <c r="E44" s="119"/>
      <c r="F44" s="119"/>
      <c r="G44" s="285"/>
      <c r="H44" s="286"/>
      <c r="I44" s="286"/>
      <c r="J44" s="286"/>
      <c r="K44" s="286"/>
      <c r="Q44" s="117"/>
      <c r="R44" s="117"/>
      <c r="S44" s="117"/>
      <c r="T44" s="117"/>
      <c r="U44" s="117"/>
      <c r="V44" s="117"/>
      <c r="W44" s="117"/>
      <c r="X44" s="117"/>
      <c r="Y44" s="117"/>
    </row>
    <row r="45" spans="1:25" s="287" customFormat="1" x14ac:dyDescent="0.25">
      <c r="A45" s="119" t="s">
        <v>1153</v>
      </c>
      <c r="B45" s="119" t="s">
        <v>1163</v>
      </c>
      <c r="C45" s="119" t="s">
        <v>1010</v>
      </c>
      <c r="D45" s="119"/>
      <c r="E45" s="119"/>
      <c r="F45" s="119"/>
      <c r="G45" s="285"/>
      <c r="H45" s="286"/>
      <c r="I45" s="286"/>
      <c r="J45" s="286"/>
      <c r="K45" s="286"/>
      <c r="Q45" s="117"/>
      <c r="R45" s="117"/>
      <c r="S45" s="117"/>
      <c r="T45" s="117"/>
      <c r="U45" s="117"/>
      <c r="V45" s="117"/>
      <c r="W45" s="117"/>
      <c r="X45" s="117"/>
      <c r="Y45" s="117"/>
    </row>
    <row r="46" spans="1:25" s="287" customFormat="1" x14ac:dyDescent="0.25">
      <c r="A46" s="119" t="s">
        <v>1153</v>
      </c>
      <c r="B46" s="119" t="s">
        <v>1163</v>
      </c>
      <c r="C46" s="119" t="s">
        <v>1011</v>
      </c>
      <c r="D46" s="119"/>
      <c r="E46" s="119"/>
      <c r="F46" s="119"/>
      <c r="G46" s="285"/>
      <c r="H46" s="286"/>
      <c r="I46" s="286"/>
      <c r="J46" s="286"/>
      <c r="K46" s="286"/>
      <c r="Q46" s="117"/>
      <c r="R46" s="117"/>
      <c r="S46" s="117"/>
      <c r="T46" s="117"/>
      <c r="U46" s="117"/>
      <c r="V46" s="117"/>
      <c r="W46" s="117"/>
      <c r="X46" s="117"/>
      <c r="Y46" s="117"/>
    </row>
    <row r="47" spans="1:25" s="287" customFormat="1" x14ac:dyDescent="0.25">
      <c r="A47" s="119" t="s">
        <v>1153</v>
      </c>
      <c r="B47" s="119" t="s">
        <v>1163</v>
      </c>
      <c r="C47" s="119" t="s">
        <v>1012</v>
      </c>
      <c r="D47" s="119"/>
      <c r="E47" s="119"/>
      <c r="F47" s="119"/>
      <c r="G47" s="285"/>
      <c r="H47" s="286"/>
      <c r="I47" s="286"/>
      <c r="J47" s="286"/>
      <c r="K47" s="286"/>
      <c r="Q47" s="117"/>
      <c r="R47" s="117"/>
      <c r="S47" s="117"/>
      <c r="T47" s="117"/>
      <c r="U47" s="117"/>
      <c r="V47" s="117"/>
      <c r="W47" s="117"/>
      <c r="X47" s="117"/>
      <c r="Y47" s="117"/>
    </row>
    <row r="48" spans="1:25" s="287" customFormat="1" x14ac:dyDescent="0.25">
      <c r="A48" s="119" t="s">
        <v>1153</v>
      </c>
      <c r="B48" s="119" t="s">
        <v>1163</v>
      </c>
      <c r="C48" s="119" t="s">
        <v>1013</v>
      </c>
      <c r="D48" s="119"/>
      <c r="E48" s="119"/>
      <c r="F48" s="119"/>
      <c r="G48" s="285"/>
      <c r="H48" s="286"/>
      <c r="I48" s="286"/>
      <c r="J48" s="286"/>
      <c r="K48" s="286"/>
      <c r="Q48" s="117"/>
      <c r="R48" s="117"/>
      <c r="S48" s="117"/>
      <c r="T48" s="117"/>
      <c r="U48" s="117"/>
      <c r="V48" s="117"/>
      <c r="W48" s="117"/>
      <c r="X48" s="117"/>
      <c r="Y48" s="117"/>
    </row>
    <row r="49" spans="1:25" s="287" customFormat="1" x14ac:dyDescent="0.25">
      <c r="A49" s="119" t="s">
        <v>1133</v>
      </c>
      <c r="B49" s="119" t="s">
        <v>995</v>
      </c>
      <c r="C49" s="119" t="s">
        <v>1014</v>
      </c>
      <c r="D49" s="119"/>
      <c r="E49" s="119"/>
      <c r="F49" s="119"/>
      <c r="G49" s="285"/>
      <c r="H49" s="286"/>
      <c r="I49" s="286"/>
      <c r="J49" s="286"/>
      <c r="K49" s="286"/>
      <c r="Q49" s="117"/>
      <c r="R49" s="117"/>
      <c r="S49" s="117"/>
      <c r="T49" s="117"/>
      <c r="U49" s="117"/>
      <c r="V49" s="117"/>
      <c r="W49" s="117"/>
      <c r="X49" s="117"/>
      <c r="Y49" s="117"/>
    </row>
    <row r="50" spans="1:25" s="287" customFormat="1" x14ac:dyDescent="0.25">
      <c r="A50" s="119" t="s">
        <v>1133</v>
      </c>
      <c r="B50" s="119" t="s">
        <v>995</v>
      </c>
      <c r="C50" s="119" t="s">
        <v>1015</v>
      </c>
      <c r="D50" s="119"/>
      <c r="E50" s="119"/>
      <c r="F50" s="119"/>
      <c r="G50" s="285"/>
      <c r="H50" s="286"/>
      <c r="I50" s="286"/>
      <c r="J50" s="286"/>
      <c r="K50" s="286"/>
      <c r="Q50" s="117"/>
      <c r="R50" s="117"/>
      <c r="S50" s="117"/>
      <c r="T50" s="117"/>
      <c r="U50" s="117"/>
      <c r="V50" s="117"/>
      <c r="W50" s="117"/>
      <c r="X50" s="117"/>
      <c r="Y50" s="117"/>
    </row>
    <row r="51" spans="1:25" s="287" customFormat="1" x14ac:dyDescent="0.25">
      <c r="A51" s="119" t="s">
        <v>1133</v>
      </c>
      <c r="B51" s="119" t="s">
        <v>995</v>
      </c>
      <c r="C51" s="119" t="s">
        <v>1016</v>
      </c>
      <c r="D51" s="119"/>
      <c r="E51" s="119"/>
      <c r="F51" s="119"/>
      <c r="G51" s="285"/>
      <c r="H51" s="286"/>
      <c r="I51" s="286"/>
      <c r="J51" s="286"/>
      <c r="K51" s="286"/>
      <c r="Q51" s="117"/>
      <c r="R51" s="117"/>
      <c r="S51" s="117"/>
      <c r="T51" s="117"/>
      <c r="U51" s="117"/>
      <c r="V51" s="117"/>
      <c r="W51" s="117"/>
      <c r="X51" s="117"/>
      <c r="Y51" s="117"/>
    </row>
    <row r="52" spans="1:25" s="287" customFormat="1" x14ac:dyDescent="0.25">
      <c r="A52" s="119" t="s">
        <v>1133</v>
      </c>
      <c r="B52" s="119" t="s">
        <v>995</v>
      </c>
      <c r="C52" s="119" t="s">
        <v>1017</v>
      </c>
      <c r="D52" s="119"/>
      <c r="E52" s="119"/>
      <c r="F52" s="119"/>
      <c r="G52" s="285"/>
      <c r="H52" s="286"/>
      <c r="I52" s="286"/>
      <c r="J52" s="286"/>
      <c r="K52" s="286"/>
      <c r="Q52" s="117"/>
      <c r="R52" s="117"/>
      <c r="S52" s="117"/>
      <c r="T52" s="117"/>
      <c r="U52" s="117"/>
      <c r="V52" s="117"/>
      <c r="W52" s="117"/>
      <c r="X52" s="117"/>
      <c r="Y52" s="117"/>
    </row>
    <row r="53" spans="1:25" s="287" customFormat="1" x14ac:dyDescent="0.25">
      <c r="A53" s="119" t="s">
        <v>1143</v>
      </c>
      <c r="B53" s="119" t="s">
        <v>1164</v>
      </c>
      <c r="C53" s="119" t="s">
        <v>1018</v>
      </c>
      <c r="D53" s="119"/>
      <c r="E53" s="119"/>
      <c r="F53" s="119"/>
      <c r="G53" s="285"/>
      <c r="H53" s="286"/>
      <c r="I53" s="286"/>
      <c r="J53" s="286"/>
      <c r="K53" s="286"/>
      <c r="Q53" s="117"/>
      <c r="R53" s="117"/>
      <c r="S53" s="117"/>
      <c r="T53" s="117"/>
      <c r="U53" s="117"/>
      <c r="V53" s="117"/>
      <c r="W53" s="117"/>
      <c r="X53" s="117"/>
      <c r="Y53" s="117"/>
    </row>
    <row r="54" spans="1:25" s="287" customFormat="1" x14ac:dyDescent="0.25">
      <c r="A54" s="119" t="s">
        <v>1143</v>
      </c>
      <c r="B54" s="119" t="s">
        <v>1164</v>
      </c>
      <c r="C54" s="119" t="s">
        <v>1019</v>
      </c>
      <c r="D54" s="119"/>
      <c r="E54" s="119"/>
      <c r="F54" s="119"/>
      <c r="G54" s="285"/>
      <c r="H54" s="286"/>
      <c r="I54" s="286"/>
      <c r="J54" s="286"/>
      <c r="K54" s="286"/>
      <c r="Q54" s="117"/>
      <c r="R54" s="117"/>
      <c r="S54" s="117"/>
      <c r="T54" s="117"/>
      <c r="U54" s="117"/>
      <c r="V54" s="117"/>
      <c r="W54" s="117"/>
      <c r="X54" s="117"/>
      <c r="Y54" s="117"/>
    </row>
    <row r="55" spans="1:25" s="287" customFormat="1" x14ac:dyDescent="0.25">
      <c r="A55" s="119" t="s">
        <v>1143</v>
      </c>
      <c r="B55" s="119" t="s">
        <v>1164</v>
      </c>
      <c r="C55" s="119" t="s">
        <v>1020</v>
      </c>
      <c r="D55" s="119"/>
      <c r="E55" s="119"/>
      <c r="F55" s="119"/>
      <c r="G55" s="285"/>
      <c r="H55" s="286"/>
      <c r="I55" s="286"/>
      <c r="J55" s="286"/>
      <c r="K55" s="286"/>
      <c r="Q55" s="117"/>
      <c r="R55" s="117"/>
      <c r="S55" s="117"/>
      <c r="T55" s="117"/>
      <c r="U55" s="117"/>
      <c r="V55" s="117"/>
      <c r="W55" s="117"/>
      <c r="X55" s="117"/>
      <c r="Y55" s="117"/>
    </row>
    <row r="56" spans="1:25" s="287" customFormat="1" x14ac:dyDescent="0.25">
      <c r="A56" s="119" t="s">
        <v>1137</v>
      </c>
      <c r="B56" s="119" t="s">
        <v>1165</v>
      </c>
      <c r="C56" s="119" t="s">
        <v>1021</v>
      </c>
      <c r="D56" s="119"/>
      <c r="E56" s="119"/>
      <c r="F56" s="119"/>
      <c r="G56" s="285"/>
      <c r="H56" s="286"/>
      <c r="I56" s="286"/>
      <c r="J56" s="286"/>
      <c r="K56" s="286"/>
      <c r="Q56" s="117"/>
      <c r="R56" s="117"/>
      <c r="S56" s="117"/>
      <c r="T56" s="117"/>
      <c r="U56" s="117"/>
      <c r="V56" s="117"/>
      <c r="W56" s="117"/>
      <c r="X56" s="117"/>
      <c r="Y56" s="117"/>
    </row>
    <row r="57" spans="1:25" s="287" customFormat="1" x14ac:dyDescent="0.25">
      <c r="A57" s="119" t="s">
        <v>1137</v>
      </c>
      <c r="B57" s="119" t="s">
        <v>1165</v>
      </c>
      <c r="C57" s="119" t="s">
        <v>1022</v>
      </c>
      <c r="D57" s="119"/>
      <c r="E57" s="119"/>
      <c r="F57" s="119"/>
      <c r="G57" s="285"/>
      <c r="H57" s="286"/>
      <c r="I57" s="286"/>
      <c r="J57" s="286"/>
      <c r="K57" s="286"/>
      <c r="Q57" s="117"/>
      <c r="R57" s="117"/>
      <c r="S57" s="117"/>
      <c r="T57" s="117"/>
      <c r="U57" s="117"/>
      <c r="V57" s="117"/>
      <c r="W57" s="117"/>
      <c r="X57" s="117"/>
      <c r="Y57" s="117"/>
    </row>
    <row r="58" spans="1:25" s="287" customFormat="1" x14ac:dyDescent="0.25">
      <c r="A58" s="119" t="s">
        <v>1137</v>
      </c>
      <c r="B58" s="119" t="s">
        <v>1165</v>
      </c>
      <c r="C58" s="119" t="s">
        <v>1023</v>
      </c>
      <c r="D58" s="119"/>
      <c r="E58" s="119"/>
      <c r="F58" s="119"/>
      <c r="G58" s="285"/>
      <c r="H58" s="286"/>
      <c r="I58" s="286"/>
      <c r="J58" s="286"/>
      <c r="K58" s="286"/>
      <c r="Q58" s="117"/>
      <c r="R58" s="117"/>
      <c r="S58" s="117"/>
      <c r="T58" s="117"/>
      <c r="U58" s="117"/>
      <c r="V58" s="117"/>
      <c r="W58" s="117"/>
      <c r="X58" s="117"/>
      <c r="Y58" s="117"/>
    </row>
    <row r="59" spans="1:25" s="287" customFormat="1" x14ac:dyDescent="0.25">
      <c r="A59" s="119" t="s">
        <v>1140</v>
      </c>
      <c r="B59" s="119" t="s">
        <v>990</v>
      </c>
      <c r="C59" s="119" t="s">
        <v>1024</v>
      </c>
      <c r="D59" s="119"/>
      <c r="E59" s="119"/>
      <c r="F59" s="119"/>
      <c r="G59" s="285"/>
      <c r="H59" s="286"/>
      <c r="I59" s="286"/>
      <c r="J59" s="286"/>
      <c r="K59" s="286"/>
      <c r="Q59" s="117"/>
      <c r="R59" s="117"/>
      <c r="S59" s="117"/>
      <c r="T59" s="117"/>
      <c r="U59" s="117"/>
      <c r="V59" s="117"/>
      <c r="W59" s="117"/>
      <c r="X59" s="117"/>
      <c r="Y59" s="117"/>
    </row>
    <row r="60" spans="1:25" s="287" customFormat="1" x14ac:dyDescent="0.25">
      <c r="A60" s="119" t="s">
        <v>1140</v>
      </c>
      <c r="B60" s="119" t="s">
        <v>990</v>
      </c>
      <c r="C60" s="119" t="s">
        <v>1025</v>
      </c>
      <c r="D60" s="119"/>
      <c r="E60" s="119"/>
      <c r="F60" s="119"/>
      <c r="G60" s="285"/>
      <c r="H60" s="286"/>
      <c r="I60" s="286"/>
      <c r="J60" s="286"/>
      <c r="K60" s="286"/>
      <c r="Q60" s="117"/>
      <c r="R60" s="117"/>
      <c r="S60" s="117"/>
      <c r="T60" s="117"/>
      <c r="U60" s="117"/>
      <c r="V60" s="117"/>
      <c r="W60" s="117"/>
      <c r="X60" s="117"/>
      <c r="Y60" s="117"/>
    </row>
    <row r="61" spans="1:25" s="287" customFormat="1" x14ac:dyDescent="0.25">
      <c r="A61" s="119" t="s">
        <v>1140</v>
      </c>
      <c r="B61" s="119" t="s">
        <v>990</v>
      </c>
      <c r="C61" s="119" t="s">
        <v>1026</v>
      </c>
      <c r="D61" s="119"/>
      <c r="E61" s="119"/>
      <c r="F61" s="119"/>
      <c r="G61" s="285"/>
      <c r="H61" s="286"/>
      <c r="I61" s="286"/>
      <c r="J61" s="286"/>
      <c r="K61" s="286"/>
      <c r="Q61" s="117"/>
      <c r="R61" s="117"/>
      <c r="S61" s="117"/>
      <c r="T61" s="117"/>
      <c r="U61" s="117"/>
      <c r="V61" s="117"/>
      <c r="W61" s="117"/>
      <c r="X61" s="117"/>
      <c r="Y61" s="117"/>
    </row>
    <row r="62" spans="1:25" s="287" customFormat="1" x14ac:dyDescent="0.25">
      <c r="A62" s="119" t="s">
        <v>1140</v>
      </c>
      <c r="B62" s="119" t="s">
        <v>990</v>
      </c>
      <c r="C62" s="119" t="s">
        <v>1027</v>
      </c>
      <c r="D62" s="119"/>
      <c r="E62" s="119"/>
      <c r="F62" s="119"/>
      <c r="G62" s="285"/>
      <c r="H62" s="286"/>
      <c r="I62" s="286"/>
      <c r="J62" s="286"/>
      <c r="K62" s="286"/>
      <c r="Q62" s="117"/>
      <c r="R62" s="117"/>
      <c r="S62" s="117"/>
      <c r="T62" s="117"/>
      <c r="U62" s="117"/>
      <c r="V62" s="117"/>
      <c r="W62" s="117"/>
      <c r="X62" s="117"/>
      <c r="Y62" s="117"/>
    </row>
    <row r="63" spans="1:25" s="287" customFormat="1" x14ac:dyDescent="0.25">
      <c r="A63" s="119" t="s">
        <v>1140</v>
      </c>
      <c r="B63" s="119" t="s">
        <v>990</v>
      </c>
      <c r="C63" s="119" t="s">
        <v>1028</v>
      </c>
      <c r="D63" s="119"/>
      <c r="E63" s="119"/>
      <c r="F63" s="119"/>
      <c r="G63" s="285"/>
      <c r="H63" s="286"/>
      <c r="I63" s="286"/>
      <c r="J63" s="286"/>
      <c r="K63" s="286"/>
      <c r="Q63" s="117"/>
      <c r="R63" s="117"/>
      <c r="S63" s="117"/>
      <c r="T63" s="117"/>
      <c r="U63" s="117"/>
      <c r="V63" s="117"/>
      <c r="W63" s="117"/>
      <c r="X63" s="117"/>
      <c r="Y63" s="117"/>
    </row>
    <row r="64" spans="1:25" s="287" customFormat="1" x14ac:dyDescent="0.25">
      <c r="A64" s="119" t="s">
        <v>1140</v>
      </c>
      <c r="B64" s="119" t="s">
        <v>990</v>
      </c>
      <c r="C64" s="119" t="s">
        <v>1029</v>
      </c>
      <c r="D64" s="119"/>
      <c r="E64" s="119"/>
      <c r="F64" s="119"/>
      <c r="G64" s="285"/>
      <c r="H64" s="286"/>
      <c r="I64" s="286"/>
      <c r="J64" s="286"/>
      <c r="K64" s="286"/>
      <c r="Q64" s="117"/>
      <c r="R64" s="117"/>
      <c r="S64" s="117"/>
      <c r="T64" s="117"/>
      <c r="U64" s="117"/>
      <c r="V64" s="117"/>
      <c r="W64" s="117"/>
      <c r="X64" s="117"/>
      <c r="Y64" s="117"/>
    </row>
    <row r="65" spans="1:25" s="287" customFormat="1" x14ac:dyDescent="0.25">
      <c r="A65" s="119" t="s">
        <v>1144</v>
      </c>
      <c r="B65" s="119" t="s">
        <v>1166</v>
      </c>
      <c r="C65" s="119" t="s">
        <v>1030</v>
      </c>
      <c r="D65" s="119"/>
      <c r="E65" s="119"/>
      <c r="F65" s="119"/>
      <c r="G65" s="285"/>
      <c r="H65" s="286"/>
      <c r="I65" s="286"/>
      <c r="J65" s="286"/>
      <c r="K65" s="286"/>
      <c r="Q65" s="117"/>
      <c r="R65" s="117"/>
      <c r="S65" s="117"/>
      <c r="T65" s="117"/>
      <c r="U65" s="117"/>
      <c r="V65" s="117"/>
      <c r="W65" s="117"/>
      <c r="X65" s="117"/>
      <c r="Y65" s="117"/>
    </row>
    <row r="66" spans="1:25" s="287" customFormat="1" x14ac:dyDescent="0.25">
      <c r="A66" s="119" t="s">
        <v>1144</v>
      </c>
      <c r="B66" s="119" t="s">
        <v>1166</v>
      </c>
      <c r="C66" s="119" t="s">
        <v>1031</v>
      </c>
      <c r="D66" s="119"/>
      <c r="E66" s="119"/>
      <c r="F66" s="119"/>
      <c r="G66" s="285"/>
      <c r="H66" s="286"/>
      <c r="I66" s="286"/>
      <c r="J66" s="286"/>
      <c r="K66" s="286"/>
      <c r="Q66" s="117"/>
      <c r="R66" s="117"/>
      <c r="S66" s="117"/>
      <c r="T66" s="117"/>
      <c r="U66" s="117"/>
      <c r="V66" s="117"/>
      <c r="W66" s="117"/>
      <c r="X66" s="117"/>
      <c r="Y66" s="117"/>
    </row>
    <row r="67" spans="1:25" s="287" customFormat="1" x14ac:dyDescent="0.25">
      <c r="A67" s="119" t="s">
        <v>1145</v>
      </c>
      <c r="B67" s="119" t="s">
        <v>1167</v>
      </c>
      <c r="C67" s="119" t="s">
        <v>1032</v>
      </c>
      <c r="D67" s="119"/>
      <c r="E67" s="119"/>
      <c r="F67" s="119"/>
      <c r="G67" s="285"/>
      <c r="H67" s="286"/>
      <c r="I67" s="286"/>
      <c r="J67" s="286"/>
      <c r="K67" s="286"/>
      <c r="Q67" s="117"/>
      <c r="R67" s="117"/>
      <c r="S67" s="117"/>
      <c r="T67" s="117"/>
      <c r="U67" s="117"/>
      <c r="V67" s="117"/>
      <c r="W67" s="117"/>
      <c r="X67" s="117"/>
      <c r="Y67" s="117"/>
    </row>
    <row r="68" spans="1:25" s="287" customFormat="1" x14ac:dyDescent="0.25">
      <c r="A68" s="119" t="s">
        <v>1145</v>
      </c>
      <c r="B68" s="119" t="s">
        <v>1167</v>
      </c>
      <c r="C68" s="119" t="s">
        <v>1033</v>
      </c>
      <c r="D68" s="119"/>
      <c r="E68" s="119"/>
      <c r="F68" s="119"/>
      <c r="G68" s="285"/>
      <c r="H68" s="286"/>
      <c r="I68" s="286"/>
      <c r="J68" s="286"/>
      <c r="K68" s="286"/>
      <c r="Q68" s="117"/>
      <c r="R68" s="117"/>
      <c r="S68" s="117"/>
      <c r="T68" s="117"/>
      <c r="U68" s="117"/>
      <c r="V68" s="117"/>
      <c r="W68" s="117"/>
      <c r="X68" s="117"/>
      <c r="Y68" s="117"/>
    </row>
    <row r="69" spans="1:25" s="287" customFormat="1" x14ac:dyDescent="0.25">
      <c r="A69" s="119" t="s">
        <v>1145</v>
      </c>
      <c r="B69" s="119" t="s">
        <v>1167</v>
      </c>
      <c r="C69" s="119" t="s">
        <v>1034</v>
      </c>
      <c r="D69" s="119"/>
      <c r="E69" s="119"/>
      <c r="F69" s="119"/>
      <c r="G69" s="285"/>
      <c r="H69" s="286"/>
      <c r="I69" s="286"/>
      <c r="J69" s="286"/>
      <c r="K69" s="286"/>
      <c r="Q69" s="117"/>
      <c r="R69" s="117"/>
      <c r="S69" s="117"/>
      <c r="T69" s="117"/>
      <c r="U69" s="117"/>
      <c r="V69" s="117"/>
      <c r="W69" s="117"/>
      <c r="X69" s="117"/>
      <c r="Y69" s="117"/>
    </row>
    <row r="70" spans="1:25" s="287" customFormat="1" x14ac:dyDescent="0.25">
      <c r="A70" s="119" t="s">
        <v>1150</v>
      </c>
      <c r="B70" s="119" t="s">
        <v>1168</v>
      </c>
      <c r="C70" s="119" t="s">
        <v>1035</v>
      </c>
      <c r="D70" s="119"/>
      <c r="E70" s="119"/>
      <c r="F70" s="119"/>
      <c r="G70" s="285"/>
      <c r="H70" s="286"/>
      <c r="I70" s="286"/>
      <c r="J70" s="286"/>
      <c r="K70" s="286"/>
      <c r="Q70" s="117"/>
      <c r="R70" s="117"/>
      <c r="S70" s="117"/>
      <c r="T70" s="117"/>
      <c r="U70" s="117"/>
      <c r="V70" s="117"/>
      <c r="W70" s="117"/>
      <c r="X70" s="117"/>
      <c r="Y70" s="117"/>
    </row>
    <row r="71" spans="1:25" s="287" customFormat="1" x14ac:dyDescent="0.25">
      <c r="A71" s="119" t="s">
        <v>1150</v>
      </c>
      <c r="B71" s="119" t="s">
        <v>1168</v>
      </c>
      <c r="C71" s="119" t="s">
        <v>1036</v>
      </c>
      <c r="D71" s="119"/>
      <c r="E71" s="119"/>
      <c r="F71" s="119"/>
      <c r="G71" s="285"/>
      <c r="H71" s="286"/>
      <c r="I71" s="286"/>
      <c r="J71" s="286"/>
      <c r="K71" s="286"/>
      <c r="Q71" s="117"/>
      <c r="R71" s="117"/>
      <c r="S71" s="117"/>
      <c r="T71" s="117"/>
      <c r="U71" s="117"/>
      <c r="V71" s="117"/>
      <c r="W71" s="117"/>
      <c r="X71" s="117"/>
      <c r="Y71" s="117"/>
    </row>
    <row r="72" spans="1:25" s="287" customFormat="1" x14ac:dyDescent="0.25">
      <c r="A72" s="119" t="s">
        <v>1150</v>
      </c>
      <c r="B72" s="119" t="s">
        <v>1168</v>
      </c>
      <c r="C72" s="119" t="s">
        <v>1037</v>
      </c>
      <c r="D72" s="119"/>
      <c r="E72" s="119"/>
      <c r="F72" s="119"/>
      <c r="G72" s="285"/>
      <c r="H72" s="286"/>
      <c r="I72" s="286"/>
      <c r="J72" s="286"/>
      <c r="K72" s="286"/>
      <c r="Q72" s="117"/>
      <c r="R72" s="117"/>
      <c r="S72" s="117"/>
      <c r="T72" s="117"/>
      <c r="U72" s="117"/>
      <c r="V72" s="117"/>
      <c r="W72" s="117"/>
      <c r="X72" s="117"/>
      <c r="Y72" s="117"/>
    </row>
    <row r="73" spans="1:25" s="287" customFormat="1" x14ac:dyDescent="0.25">
      <c r="A73" s="119" t="s">
        <v>1150</v>
      </c>
      <c r="B73" s="119" t="s">
        <v>1168</v>
      </c>
      <c r="C73" s="119" t="s">
        <v>1038</v>
      </c>
      <c r="D73" s="119"/>
      <c r="E73" s="119"/>
      <c r="F73" s="119"/>
      <c r="G73" s="285"/>
      <c r="H73" s="286"/>
      <c r="I73" s="286"/>
      <c r="J73" s="286"/>
      <c r="K73" s="286"/>
      <c r="Q73" s="117"/>
      <c r="R73" s="117"/>
      <c r="S73" s="117"/>
      <c r="T73" s="117"/>
      <c r="U73" s="117"/>
      <c r="V73" s="117"/>
      <c r="W73" s="117"/>
      <c r="X73" s="117"/>
      <c r="Y73" s="117"/>
    </row>
    <row r="74" spans="1:25" s="287" customFormat="1" x14ac:dyDescent="0.25">
      <c r="A74" s="119" t="s">
        <v>1154</v>
      </c>
      <c r="B74" s="119" t="s">
        <v>1170</v>
      </c>
      <c r="C74" s="119" t="s">
        <v>1039</v>
      </c>
      <c r="D74" s="119"/>
      <c r="E74" s="119"/>
      <c r="F74" s="119"/>
      <c r="G74" s="285"/>
      <c r="H74" s="286"/>
      <c r="I74" s="286"/>
      <c r="J74" s="286"/>
      <c r="K74" s="286"/>
      <c r="Q74" s="117"/>
      <c r="R74" s="117"/>
      <c r="S74" s="117"/>
      <c r="T74" s="117"/>
      <c r="U74" s="117"/>
      <c r="V74" s="117"/>
      <c r="W74" s="117"/>
      <c r="X74" s="117"/>
      <c r="Y74" s="117"/>
    </row>
    <row r="75" spans="1:25" s="287" customFormat="1" x14ac:dyDescent="0.25">
      <c r="A75" s="119" t="s">
        <v>1154</v>
      </c>
      <c r="B75" s="119" t="s">
        <v>1170</v>
      </c>
      <c r="C75" s="119" t="s">
        <v>1040</v>
      </c>
      <c r="D75" s="119"/>
      <c r="E75" s="119"/>
      <c r="F75" s="119"/>
      <c r="G75" s="285"/>
      <c r="H75" s="286"/>
      <c r="I75" s="286"/>
      <c r="J75" s="286"/>
      <c r="K75" s="286"/>
      <c r="Q75" s="117"/>
      <c r="R75" s="117"/>
      <c r="S75" s="117"/>
      <c r="T75" s="117"/>
      <c r="U75" s="117"/>
      <c r="V75" s="117"/>
      <c r="W75" s="117"/>
      <c r="X75" s="117"/>
      <c r="Y75" s="117"/>
    </row>
    <row r="76" spans="1:25" s="287" customFormat="1" x14ac:dyDescent="0.25">
      <c r="A76" s="119" t="s">
        <v>1154</v>
      </c>
      <c r="B76" s="119" t="s">
        <v>1170</v>
      </c>
      <c r="C76" s="119" t="s">
        <v>1041</v>
      </c>
      <c r="D76" s="119"/>
      <c r="E76" s="119"/>
      <c r="F76" s="119"/>
      <c r="G76" s="285"/>
      <c r="H76" s="286"/>
      <c r="I76" s="286"/>
      <c r="J76" s="286"/>
      <c r="K76" s="286"/>
      <c r="Q76" s="117"/>
      <c r="R76" s="117"/>
      <c r="S76" s="117"/>
      <c r="T76" s="117"/>
      <c r="U76" s="117"/>
      <c r="V76" s="117"/>
      <c r="W76" s="117"/>
      <c r="X76" s="117"/>
      <c r="Y76" s="117"/>
    </row>
    <row r="77" spans="1:25" s="287" customFormat="1" x14ac:dyDescent="0.25">
      <c r="A77" s="119" t="s">
        <v>1154</v>
      </c>
      <c r="B77" s="119" t="s">
        <v>1170</v>
      </c>
      <c r="C77" s="119" t="s">
        <v>1042</v>
      </c>
      <c r="D77" s="119"/>
      <c r="E77" s="119"/>
      <c r="F77" s="119"/>
      <c r="G77" s="285"/>
      <c r="H77" s="286"/>
      <c r="I77" s="286"/>
      <c r="J77" s="286"/>
      <c r="K77" s="286"/>
      <c r="Q77" s="117"/>
      <c r="R77" s="117"/>
      <c r="S77" s="117"/>
      <c r="T77" s="117"/>
      <c r="U77" s="117"/>
      <c r="V77" s="117"/>
      <c r="W77" s="117"/>
      <c r="X77" s="117"/>
      <c r="Y77" s="117"/>
    </row>
    <row r="78" spans="1:25" s="287" customFormat="1" x14ac:dyDescent="0.25">
      <c r="A78" s="119" t="s">
        <v>1151</v>
      </c>
      <c r="B78" s="119" t="s">
        <v>1171</v>
      </c>
      <c r="C78" s="119" t="s">
        <v>1043</v>
      </c>
      <c r="D78" s="119"/>
      <c r="E78" s="119"/>
      <c r="F78" s="119"/>
      <c r="G78" s="285"/>
      <c r="H78" s="286"/>
      <c r="I78" s="286"/>
      <c r="J78" s="286"/>
      <c r="K78" s="286"/>
      <c r="Q78" s="117"/>
      <c r="R78" s="117"/>
      <c r="S78" s="117"/>
      <c r="T78" s="117"/>
      <c r="U78" s="117"/>
      <c r="V78" s="117"/>
      <c r="W78" s="117"/>
      <c r="X78" s="117"/>
      <c r="Y78" s="117"/>
    </row>
    <row r="79" spans="1:25" s="287" customFormat="1" x14ac:dyDescent="0.25">
      <c r="A79" s="119" t="s">
        <v>1151</v>
      </c>
      <c r="B79" s="119" t="s">
        <v>1171</v>
      </c>
      <c r="C79" s="119" t="s">
        <v>1044</v>
      </c>
      <c r="D79" s="119"/>
      <c r="E79" s="119"/>
      <c r="F79" s="119"/>
      <c r="G79" s="285"/>
      <c r="H79" s="286"/>
      <c r="I79" s="286"/>
      <c r="J79" s="286"/>
      <c r="K79" s="286"/>
      <c r="Q79" s="117"/>
      <c r="R79" s="117"/>
      <c r="S79" s="117"/>
      <c r="T79" s="117"/>
      <c r="U79" s="117"/>
      <c r="V79" s="117"/>
      <c r="W79" s="117"/>
      <c r="X79" s="117"/>
      <c r="Y79" s="117"/>
    </row>
    <row r="80" spans="1:25" s="287" customFormat="1" x14ac:dyDescent="0.25">
      <c r="A80" s="119" t="s">
        <v>1151</v>
      </c>
      <c r="B80" s="119" t="s">
        <v>1171</v>
      </c>
      <c r="C80" s="119" t="s">
        <v>1045</v>
      </c>
      <c r="D80" s="119"/>
      <c r="E80" s="119"/>
      <c r="F80" s="119"/>
      <c r="G80" s="285"/>
      <c r="H80" s="286"/>
      <c r="I80" s="286"/>
      <c r="J80" s="286"/>
      <c r="K80" s="286"/>
      <c r="Q80" s="117"/>
      <c r="R80" s="117"/>
      <c r="S80" s="117"/>
      <c r="T80" s="117"/>
      <c r="U80" s="117"/>
      <c r="V80" s="117"/>
      <c r="W80" s="117"/>
      <c r="X80" s="117"/>
      <c r="Y80" s="117"/>
    </row>
    <row r="81" spans="1:25" s="287" customFormat="1" x14ac:dyDescent="0.25">
      <c r="A81" s="119" t="s">
        <v>1148</v>
      </c>
      <c r="B81" s="119" t="s">
        <v>982</v>
      </c>
      <c r="C81" s="119" t="s">
        <v>1046</v>
      </c>
      <c r="D81" s="119"/>
      <c r="E81" s="119"/>
      <c r="F81" s="119"/>
      <c r="G81" s="285"/>
      <c r="H81" s="286"/>
      <c r="I81" s="286"/>
      <c r="J81" s="286"/>
      <c r="K81" s="286"/>
      <c r="Q81" s="117"/>
      <c r="R81" s="117"/>
      <c r="S81" s="117"/>
      <c r="T81" s="117"/>
      <c r="U81" s="117"/>
      <c r="V81" s="117"/>
      <c r="W81" s="117"/>
      <c r="X81" s="117"/>
      <c r="Y81" s="117"/>
    </row>
    <row r="82" spans="1:25" s="287" customFormat="1" x14ac:dyDescent="0.25">
      <c r="A82" s="119" t="s">
        <v>1148</v>
      </c>
      <c r="B82" s="119" t="s">
        <v>982</v>
      </c>
      <c r="C82" s="119" t="s">
        <v>1047</v>
      </c>
      <c r="D82" s="119"/>
      <c r="E82" s="119"/>
      <c r="F82" s="119"/>
      <c r="G82" s="285"/>
      <c r="H82" s="286"/>
      <c r="I82" s="286"/>
      <c r="J82" s="286"/>
      <c r="K82" s="286"/>
      <c r="Q82" s="117"/>
      <c r="R82" s="117"/>
      <c r="S82" s="117"/>
      <c r="T82" s="117"/>
      <c r="U82" s="117"/>
      <c r="V82" s="117"/>
      <c r="W82" s="117"/>
      <c r="X82" s="117"/>
      <c r="Y82" s="117"/>
    </row>
    <row r="83" spans="1:25" s="287" customFormat="1" x14ac:dyDescent="0.25">
      <c r="A83" s="119" t="s">
        <v>1148</v>
      </c>
      <c r="B83" s="119" t="s">
        <v>982</v>
      </c>
      <c r="C83" s="119" t="s">
        <v>1048</v>
      </c>
      <c r="D83" s="119"/>
      <c r="E83" s="119"/>
      <c r="F83" s="119"/>
      <c r="G83" s="285"/>
      <c r="H83" s="286"/>
      <c r="I83" s="286"/>
      <c r="J83" s="286"/>
      <c r="K83" s="286"/>
      <c r="Q83" s="117"/>
      <c r="R83" s="117"/>
      <c r="S83" s="117"/>
      <c r="T83" s="117"/>
      <c r="U83" s="117"/>
      <c r="V83" s="117"/>
      <c r="W83" s="117"/>
      <c r="X83" s="117"/>
      <c r="Y83" s="117"/>
    </row>
    <row r="84" spans="1:25" s="287" customFormat="1" x14ac:dyDescent="0.25">
      <c r="A84" s="119" t="s">
        <v>1148</v>
      </c>
      <c r="B84" s="119" t="s">
        <v>982</v>
      </c>
      <c r="C84" s="119" t="s">
        <v>1049</v>
      </c>
      <c r="D84" s="119"/>
      <c r="E84" s="119"/>
      <c r="F84" s="119"/>
      <c r="G84" s="285"/>
      <c r="H84" s="286"/>
      <c r="I84" s="286"/>
      <c r="J84" s="286"/>
      <c r="K84" s="286"/>
      <c r="Q84" s="117"/>
      <c r="R84" s="117"/>
      <c r="S84" s="117"/>
      <c r="T84" s="117"/>
      <c r="U84" s="117"/>
      <c r="V84" s="117"/>
      <c r="W84" s="117"/>
      <c r="X84" s="117"/>
      <c r="Y84" s="117"/>
    </row>
    <row r="85" spans="1:25" s="287" customFormat="1" x14ac:dyDescent="0.25">
      <c r="A85" s="119" t="s">
        <v>1148</v>
      </c>
      <c r="B85" s="119" t="s">
        <v>982</v>
      </c>
      <c r="C85" s="119" t="s">
        <v>1050</v>
      </c>
      <c r="D85" s="119"/>
      <c r="E85" s="119"/>
      <c r="F85" s="119"/>
      <c r="G85" s="285"/>
      <c r="H85" s="286"/>
      <c r="I85" s="286"/>
      <c r="J85" s="286"/>
      <c r="K85" s="286"/>
      <c r="Q85" s="117"/>
      <c r="R85" s="117"/>
      <c r="S85" s="117"/>
      <c r="T85" s="117"/>
      <c r="U85" s="117"/>
      <c r="V85" s="117"/>
      <c r="W85" s="117"/>
      <c r="X85" s="117"/>
      <c r="Y85" s="117"/>
    </row>
    <row r="86" spans="1:25" s="287" customFormat="1" x14ac:dyDescent="0.25">
      <c r="A86" s="119" t="s">
        <v>1148</v>
      </c>
      <c r="B86" s="119" t="s">
        <v>982</v>
      </c>
      <c r="C86" s="119" t="s">
        <v>1051</v>
      </c>
      <c r="D86" s="119"/>
      <c r="E86" s="119"/>
      <c r="F86" s="119"/>
      <c r="G86" s="285"/>
      <c r="H86" s="286"/>
      <c r="I86" s="286"/>
      <c r="J86" s="286"/>
      <c r="K86" s="286"/>
      <c r="Q86" s="117"/>
      <c r="R86" s="117"/>
      <c r="S86" s="117"/>
      <c r="T86" s="117"/>
      <c r="U86" s="117"/>
      <c r="V86" s="117"/>
      <c r="W86" s="117"/>
      <c r="X86" s="117"/>
      <c r="Y86" s="117"/>
    </row>
    <row r="87" spans="1:25" s="287" customFormat="1" x14ac:dyDescent="0.25">
      <c r="A87" s="119" t="s">
        <v>1130</v>
      </c>
      <c r="B87" s="119" t="s">
        <v>1169</v>
      </c>
      <c r="C87" s="119" t="s">
        <v>1052</v>
      </c>
      <c r="D87" s="119"/>
      <c r="E87" s="119"/>
      <c r="F87" s="119"/>
      <c r="G87" s="285"/>
      <c r="H87" s="286"/>
      <c r="I87" s="286"/>
      <c r="J87" s="286"/>
      <c r="K87" s="286"/>
      <c r="Q87" s="117"/>
      <c r="R87" s="117"/>
      <c r="S87" s="117"/>
      <c r="T87" s="117"/>
      <c r="U87" s="117"/>
      <c r="V87" s="117"/>
      <c r="W87" s="117"/>
      <c r="X87" s="117"/>
      <c r="Y87" s="117"/>
    </row>
    <row r="88" spans="1:25" s="287" customFormat="1" x14ac:dyDescent="0.25">
      <c r="A88" s="119" t="s">
        <v>1130</v>
      </c>
      <c r="B88" s="119" t="s">
        <v>1169</v>
      </c>
      <c r="C88" s="119" t="s">
        <v>1053</v>
      </c>
      <c r="D88" s="119"/>
      <c r="E88" s="119"/>
      <c r="F88" s="119"/>
      <c r="G88" s="285"/>
      <c r="H88" s="286"/>
      <c r="I88" s="286"/>
      <c r="J88" s="286"/>
      <c r="K88" s="286"/>
      <c r="Q88" s="117"/>
      <c r="R88" s="117"/>
      <c r="S88" s="117"/>
      <c r="T88" s="117"/>
      <c r="U88" s="117"/>
      <c r="V88" s="117"/>
      <c r="W88" s="117"/>
      <c r="X88" s="117"/>
      <c r="Y88" s="117"/>
    </row>
    <row r="89" spans="1:25" s="287" customFormat="1" x14ac:dyDescent="0.25">
      <c r="A89" s="119" t="s">
        <v>1130</v>
      </c>
      <c r="B89" s="119" t="s">
        <v>1169</v>
      </c>
      <c r="C89" s="119" t="s">
        <v>1054</v>
      </c>
      <c r="D89" s="119"/>
      <c r="E89" s="119"/>
      <c r="F89" s="119"/>
      <c r="G89" s="285"/>
      <c r="H89" s="286"/>
      <c r="I89" s="286"/>
      <c r="J89" s="286"/>
      <c r="K89" s="286"/>
      <c r="Q89" s="117"/>
      <c r="R89" s="117"/>
      <c r="S89" s="117"/>
      <c r="T89" s="117"/>
      <c r="U89" s="117"/>
      <c r="V89" s="117"/>
      <c r="W89" s="117"/>
      <c r="X89" s="117"/>
      <c r="Y89" s="117"/>
    </row>
    <row r="90" spans="1:25" s="287" customFormat="1" x14ac:dyDescent="0.25">
      <c r="A90" s="119" t="s">
        <v>1130</v>
      </c>
      <c r="B90" s="119" t="s">
        <v>1169</v>
      </c>
      <c r="C90" s="119" t="s">
        <v>1055</v>
      </c>
      <c r="D90" s="119"/>
      <c r="E90" s="119"/>
      <c r="F90" s="119"/>
      <c r="G90" s="285"/>
      <c r="H90" s="286"/>
      <c r="I90" s="286"/>
      <c r="J90" s="286"/>
      <c r="K90" s="286"/>
      <c r="Q90" s="117"/>
      <c r="R90" s="117"/>
      <c r="S90" s="117"/>
      <c r="T90" s="117"/>
      <c r="U90" s="117"/>
      <c r="V90" s="117"/>
      <c r="W90" s="117"/>
      <c r="X90" s="117"/>
      <c r="Y90" s="117"/>
    </row>
    <row r="91" spans="1:25" s="287" customFormat="1" x14ac:dyDescent="0.25">
      <c r="A91" s="119" t="s">
        <v>1130</v>
      </c>
      <c r="B91" s="119" t="s">
        <v>1169</v>
      </c>
      <c r="C91" s="119" t="s">
        <v>1056</v>
      </c>
      <c r="D91" s="119"/>
      <c r="E91" s="119"/>
      <c r="F91" s="119"/>
      <c r="G91" s="285"/>
      <c r="H91" s="286"/>
      <c r="I91" s="286"/>
      <c r="J91" s="286"/>
      <c r="K91" s="286"/>
      <c r="Q91" s="117"/>
      <c r="R91" s="117"/>
      <c r="S91" s="117"/>
      <c r="T91" s="117"/>
      <c r="U91" s="117"/>
      <c r="V91" s="117"/>
      <c r="W91" s="117"/>
      <c r="X91" s="117"/>
      <c r="Y91" s="117"/>
    </row>
    <row r="92" spans="1:25" s="287" customFormat="1" x14ac:dyDescent="0.25">
      <c r="A92" s="119" t="s">
        <v>1141</v>
      </c>
      <c r="B92" s="119" t="s">
        <v>979</v>
      </c>
      <c r="C92" s="119" t="s">
        <v>1057</v>
      </c>
      <c r="D92" s="119"/>
      <c r="E92" s="119"/>
      <c r="F92" s="119"/>
      <c r="G92" s="285"/>
      <c r="H92" s="286"/>
      <c r="I92" s="286"/>
      <c r="J92" s="286"/>
      <c r="K92" s="286"/>
      <c r="Q92" s="117"/>
      <c r="R92" s="117"/>
      <c r="S92" s="117"/>
      <c r="T92" s="117"/>
      <c r="U92" s="117"/>
      <c r="V92" s="117"/>
      <c r="W92" s="117"/>
      <c r="X92" s="117"/>
      <c r="Y92" s="117"/>
    </row>
    <row r="93" spans="1:25" s="287" customFormat="1" x14ac:dyDescent="0.25">
      <c r="A93" s="119" t="s">
        <v>1141</v>
      </c>
      <c r="B93" s="119" t="s">
        <v>979</v>
      </c>
      <c r="C93" s="119" t="s">
        <v>1058</v>
      </c>
      <c r="D93" s="119"/>
      <c r="E93" s="119"/>
      <c r="F93" s="119"/>
      <c r="G93" s="285"/>
      <c r="H93" s="286"/>
      <c r="I93" s="286"/>
      <c r="J93" s="286"/>
      <c r="K93" s="286"/>
      <c r="Q93" s="117"/>
      <c r="R93" s="117"/>
      <c r="S93" s="117"/>
      <c r="T93" s="117"/>
      <c r="U93" s="117"/>
      <c r="V93" s="117"/>
      <c r="W93" s="117"/>
      <c r="X93" s="117"/>
      <c r="Y93" s="117"/>
    </row>
    <row r="94" spans="1:25" s="287" customFormat="1" x14ac:dyDescent="0.25">
      <c r="A94" s="119" t="s">
        <v>1132</v>
      </c>
      <c r="B94" s="119" t="s">
        <v>977</v>
      </c>
      <c r="C94" s="119" t="s">
        <v>1059</v>
      </c>
      <c r="D94" s="119"/>
      <c r="E94" s="119"/>
      <c r="F94" s="119"/>
      <c r="G94" s="285"/>
      <c r="H94" s="286"/>
      <c r="I94" s="286"/>
      <c r="J94" s="286"/>
      <c r="K94" s="286"/>
      <c r="Q94" s="117"/>
      <c r="R94" s="117"/>
      <c r="S94" s="117"/>
      <c r="T94" s="117"/>
      <c r="U94" s="117"/>
      <c r="V94" s="117"/>
      <c r="W94" s="117"/>
      <c r="X94" s="117"/>
      <c r="Y94" s="117"/>
    </row>
    <row r="95" spans="1:25" s="287" customFormat="1" x14ac:dyDescent="0.25">
      <c r="A95" s="119" t="s">
        <v>1132</v>
      </c>
      <c r="B95" s="119" t="s">
        <v>977</v>
      </c>
      <c r="C95" s="119" t="s">
        <v>1060</v>
      </c>
      <c r="D95" s="119"/>
      <c r="E95" s="119"/>
      <c r="F95" s="119"/>
      <c r="G95" s="285"/>
      <c r="H95" s="286"/>
      <c r="I95" s="286"/>
      <c r="J95" s="286"/>
      <c r="K95" s="286"/>
      <c r="Q95" s="117"/>
      <c r="R95" s="117"/>
      <c r="S95" s="117"/>
      <c r="T95" s="117"/>
      <c r="U95" s="117"/>
      <c r="V95" s="117"/>
      <c r="W95" s="117"/>
      <c r="X95" s="117"/>
      <c r="Y95" s="117"/>
    </row>
    <row r="96" spans="1:25" s="287" customFormat="1" x14ac:dyDescent="0.25">
      <c r="A96" s="119" t="s">
        <v>1134</v>
      </c>
      <c r="B96" s="119" t="s">
        <v>1172</v>
      </c>
      <c r="C96" s="119" t="s">
        <v>1061</v>
      </c>
      <c r="D96" s="119"/>
      <c r="E96" s="119"/>
      <c r="F96" s="119"/>
      <c r="G96" s="285"/>
      <c r="H96" s="286"/>
      <c r="I96" s="286"/>
      <c r="J96" s="286"/>
      <c r="K96" s="286"/>
      <c r="Q96" s="117"/>
      <c r="R96" s="117"/>
      <c r="S96" s="117"/>
      <c r="T96" s="117"/>
      <c r="U96" s="117"/>
      <c r="V96" s="117"/>
      <c r="W96" s="117"/>
      <c r="X96" s="117"/>
      <c r="Y96" s="117"/>
    </row>
    <row r="97" spans="1:25" s="287" customFormat="1" x14ac:dyDescent="0.25">
      <c r="A97" s="119" t="s">
        <v>1134</v>
      </c>
      <c r="B97" s="119" t="s">
        <v>1172</v>
      </c>
      <c r="C97" s="119" t="s">
        <v>1062</v>
      </c>
      <c r="D97" s="119"/>
      <c r="E97" s="119"/>
      <c r="F97" s="119"/>
      <c r="G97" s="285"/>
      <c r="H97" s="286"/>
      <c r="I97" s="286"/>
      <c r="J97" s="286"/>
      <c r="K97" s="286"/>
      <c r="Q97" s="117"/>
      <c r="R97" s="117"/>
      <c r="S97" s="117"/>
      <c r="T97" s="117"/>
      <c r="U97" s="117"/>
      <c r="V97" s="117"/>
      <c r="W97" s="117"/>
      <c r="X97" s="117"/>
      <c r="Y97" s="117"/>
    </row>
    <row r="98" spans="1:25" s="287" customFormat="1" x14ac:dyDescent="0.25">
      <c r="A98" s="119" t="s">
        <v>1134</v>
      </c>
      <c r="B98" s="119" t="s">
        <v>1172</v>
      </c>
      <c r="C98" s="119" t="s">
        <v>1063</v>
      </c>
      <c r="D98" s="119"/>
      <c r="E98" s="119"/>
      <c r="F98" s="119"/>
      <c r="G98" s="285"/>
      <c r="H98" s="286"/>
      <c r="I98" s="286"/>
      <c r="J98" s="286"/>
      <c r="K98" s="286"/>
      <c r="Q98" s="117"/>
      <c r="R98" s="117"/>
      <c r="S98" s="117"/>
      <c r="T98" s="117"/>
      <c r="U98" s="117"/>
      <c r="V98" s="117"/>
      <c r="W98" s="117"/>
      <c r="X98" s="117"/>
      <c r="Y98" s="117"/>
    </row>
    <row r="99" spans="1:25" s="287" customFormat="1" x14ac:dyDescent="0.25">
      <c r="A99" s="119" t="s">
        <v>1134</v>
      </c>
      <c r="B99" s="119" t="s">
        <v>1172</v>
      </c>
      <c r="C99" s="119" t="s">
        <v>1064</v>
      </c>
      <c r="D99" s="119"/>
      <c r="E99" s="119"/>
      <c r="F99" s="119"/>
      <c r="G99" s="285"/>
      <c r="H99" s="286"/>
      <c r="I99" s="286"/>
      <c r="J99" s="286"/>
      <c r="K99" s="286"/>
      <c r="Q99" s="117"/>
      <c r="R99" s="117"/>
      <c r="S99" s="117"/>
      <c r="T99" s="117"/>
      <c r="U99" s="117"/>
      <c r="V99" s="117"/>
      <c r="W99" s="117"/>
      <c r="X99" s="117"/>
      <c r="Y99" s="117"/>
    </row>
    <row r="100" spans="1:25" s="287" customFormat="1" x14ac:dyDescent="0.25">
      <c r="A100" s="119" t="s">
        <v>1134</v>
      </c>
      <c r="B100" s="119" t="s">
        <v>1172</v>
      </c>
      <c r="C100" s="119" t="s">
        <v>1065</v>
      </c>
      <c r="D100" s="119"/>
      <c r="E100" s="119"/>
      <c r="F100" s="119"/>
      <c r="G100" s="285"/>
      <c r="H100" s="286"/>
      <c r="I100" s="286"/>
      <c r="J100" s="286"/>
      <c r="K100" s="286"/>
      <c r="Q100" s="117"/>
      <c r="R100" s="117"/>
      <c r="S100" s="117"/>
      <c r="T100" s="117"/>
      <c r="U100" s="117"/>
      <c r="V100" s="117"/>
      <c r="W100" s="117"/>
      <c r="X100" s="117"/>
      <c r="Y100" s="117"/>
    </row>
    <row r="101" spans="1:25" s="287" customFormat="1" x14ac:dyDescent="0.25">
      <c r="A101" s="119" t="s">
        <v>1134</v>
      </c>
      <c r="B101" s="119" t="s">
        <v>1172</v>
      </c>
      <c r="C101" s="119" t="s">
        <v>1066</v>
      </c>
      <c r="D101" s="119"/>
      <c r="E101" s="119"/>
      <c r="F101" s="119"/>
      <c r="G101" s="285"/>
      <c r="H101" s="286"/>
      <c r="I101" s="286"/>
      <c r="J101" s="286"/>
      <c r="K101" s="286"/>
      <c r="Q101" s="117"/>
      <c r="R101" s="117"/>
      <c r="S101" s="117"/>
      <c r="T101" s="117"/>
      <c r="U101" s="117"/>
      <c r="V101" s="117"/>
      <c r="W101" s="117"/>
      <c r="X101" s="117"/>
      <c r="Y101" s="117"/>
    </row>
    <row r="102" spans="1:25" s="287" customFormat="1" x14ac:dyDescent="0.25">
      <c r="A102" s="119" t="s">
        <v>1134</v>
      </c>
      <c r="B102" s="119" t="s">
        <v>1172</v>
      </c>
      <c r="C102" s="119" t="s">
        <v>1067</v>
      </c>
      <c r="D102" s="119"/>
      <c r="E102" s="119"/>
      <c r="F102" s="119"/>
      <c r="G102" s="285"/>
      <c r="H102" s="286"/>
      <c r="I102" s="286"/>
      <c r="J102" s="286"/>
      <c r="K102" s="286"/>
      <c r="Q102" s="117"/>
      <c r="R102" s="117"/>
      <c r="S102" s="117"/>
      <c r="T102" s="117"/>
      <c r="U102" s="117"/>
      <c r="V102" s="117"/>
      <c r="W102" s="117"/>
      <c r="X102" s="117"/>
      <c r="Y102" s="117"/>
    </row>
    <row r="103" spans="1:25" s="287" customFormat="1" x14ac:dyDescent="0.25">
      <c r="A103" s="119" t="s">
        <v>1134</v>
      </c>
      <c r="B103" s="119" t="s">
        <v>1172</v>
      </c>
      <c r="C103" s="119" t="s">
        <v>1068</v>
      </c>
      <c r="D103" s="119"/>
      <c r="E103" s="119"/>
      <c r="F103" s="119"/>
      <c r="G103" s="285"/>
      <c r="H103" s="286"/>
      <c r="I103" s="286"/>
      <c r="J103" s="286"/>
      <c r="K103" s="286"/>
      <c r="Q103" s="117"/>
      <c r="R103" s="117"/>
      <c r="S103" s="117"/>
      <c r="T103" s="117"/>
      <c r="U103" s="117"/>
      <c r="V103" s="117"/>
      <c r="W103" s="117"/>
      <c r="X103" s="117"/>
      <c r="Y103" s="117"/>
    </row>
    <row r="104" spans="1:25" s="287" customFormat="1" x14ac:dyDescent="0.25">
      <c r="A104" s="119" t="s">
        <v>1134</v>
      </c>
      <c r="B104" s="119" t="s">
        <v>1172</v>
      </c>
      <c r="C104" s="119" t="s">
        <v>1069</v>
      </c>
      <c r="D104" s="119"/>
      <c r="E104" s="119"/>
      <c r="F104" s="119"/>
      <c r="G104" s="285"/>
      <c r="H104" s="286"/>
      <c r="I104" s="286"/>
      <c r="J104" s="286"/>
      <c r="K104" s="286"/>
      <c r="Q104" s="117"/>
      <c r="R104" s="117"/>
      <c r="S104" s="117"/>
      <c r="T104" s="117"/>
      <c r="U104" s="117"/>
      <c r="V104" s="117"/>
      <c r="W104" s="117"/>
      <c r="X104" s="117"/>
      <c r="Y104" s="117"/>
    </row>
    <row r="105" spans="1:25" s="287" customFormat="1" x14ac:dyDescent="0.25">
      <c r="A105" s="119" t="s">
        <v>1155</v>
      </c>
      <c r="B105" s="119" t="s">
        <v>1173</v>
      </c>
      <c r="C105" s="119" t="s">
        <v>1070</v>
      </c>
      <c r="D105" s="119"/>
      <c r="E105" s="119"/>
      <c r="F105" s="119"/>
      <c r="G105" s="285"/>
      <c r="H105" s="286"/>
      <c r="I105" s="286"/>
      <c r="J105" s="286"/>
      <c r="K105" s="286"/>
      <c r="Q105" s="117"/>
      <c r="R105" s="117"/>
      <c r="S105" s="117"/>
      <c r="T105" s="117"/>
      <c r="U105" s="117"/>
      <c r="V105" s="117"/>
      <c r="W105" s="117"/>
      <c r="X105" s="117"/>
      <c r="Y105" s="117"/>
    </row>
    <row r="106" spans="1:25" s="287" customFormat="1" x14ac:dyDescent="0.25">
      <c r="A106" s="119" t="s">
        <v>1155</v>
      </c>
      <c r="B106" s="119" t="s">
        <v>1173</v>
      </c>
      <c r="C106" s="119" t="s">
        <v>1071</v>
      </c>
      <c r="D106" s="119"/>
      <c r="E106" s="119"/>
      <c r="F106" s="119"/>
      <c r="G106" s="285"/>
      <c r="H106" s="286"/>
      <c r="I106" s="286"/>
      <c r="J106" s="286"/>
      <c r="K106" s="286"/>
      <c r="Q106" s="117"/>
      <c r="R106" s="117"/>
      <c r="S106" s="117"/>
      <c r="T106" s="117"/>
      <c r="U106" s="117"/>
      <c r="V106" s="117"/>
      <c r="W106" s="117"/>
      <c r="X106" s="117"/>
      <c r="Y106" s="117"/>
    </row>
    <row r="107" spans="1:25" s="287" customFormat="1" x14ac:dyDescent="0.25">
      <c r="A107" s="119" t="s">
        <v>1155</v>
      </c>
      <c r="B107" s="119" t="s">
        <v>1173</v>
      </c>
      <c r="C107" s="119" t="s">
        <v>1072</v>
      </c>
      <c r="D107" s="119"/>
      <c r="E107" s="119"/>
      <c r="F107" s="119"/>
      <c r="G107" s="285"/>
      <c r="H107" s="286"/>
      <c r="I107" s="286"/>
      <c r="J107" s="286"/>
      <c r="K107" s="286"/>
      <c r="Q107" s="117"/>
      <c r="R107" s="117"/>
      <c r="S107" s="117"/>
      <c r="T107" s="117"/>
      <c r="U107" s="117"/>
      <c r="V107" s="117"/>
      <c r="W107" s="117"/>
      <c r="X107" s="117"/>
      <c r="Y107" s="117"/>
    </row>
    <row r="108" spans="1:25" s="287" customFormat="1" x14ac:dyDescent="0.25">
      <c r="A108" s="119" t="s">
        <v>1156</v>
      </c>
      <c r="B108" s="119" t="s">
        <v>1174</v>
      </c>
      <c r="C108" s="119" t="s">
        <v>1073</v>
      </c>
      <c r="D108" s="119"/>
      <c r="E108" s="119"/>
      <c r="F108" s="119"/>
      <c r="G108" s="285"/>
      <c r="H108" s="286"/>
      <c r="I108" s="286"/>
      <c r="J108" s="286"/>
      <c r="K108" s="286"/>
      <c r="Q108" s="117"/>
      <c r="R108" s="117"/>
      <c r="S108" s="117"/>
      <c r="T108" s="117"/>
      <c r="U108" s="117"/>
      <c r="V108" s="117"/>
      <c r="W108" s="117"/>
      <c r="X108" s="117"/>
      <c r="Y108" s="117"/>
    </row>
    <row r="109" spans="1:25" s="287" customFormat="1" x14ac:dyDescent="0.25">
      <c r="A109" s="119" t="s">
        <v>1156</v>
      </c>
      <c r="B109" s="119" t="s">
        <v>1174</v>
      </c>
      <c r="C109" s="119" t="s">
        <v>1074</v>
      </c>
      <c r="D109" s="119"/>
      <c r="E109" s="119"/>
      <c r="F109" s="119"/>
      <c r="G109" s="285"/>
      <c r="H109" s="286"/>
      <c r="I109" s="286"/>
      <c r="J109" s="286"/>
      <c r="K109" s="286"/>
      <c r="Q109" s="117"/>
      <c r="R109" s="117"/>
      <c r="S109" s="117"/>
      <c r="T109" s="117"/>
      <c r="U109" s="117"/>
      <c r="V109" s="117"/>
      <c r="W109" s="117"/>
      <c r="X109" s="117"/>
      <c r="Y109" s="117"/>
    </row>
    <row r="110" spans="1:25" s="287" customFormat="1" x14ac:dyDescent="0.25">
      <c r="A110" s="119" t="s">
        <v>1156</v>
      </c>
      <c r="B110" s="119" t="s">
        <v>1174</v>
      </c>
      <c r="C110" s="119" t="s">
        <v>1075</v>
      </c>
      <c r="D110" s="119"/>
      <c r="E110" s="119"/>
      <c r="F110" s="119"/>
      <c r="G110" s="285"/>
      <c r="H110" s="286"/>
      <c r="I110" s="286"/>
      <c r="J110" s="286"/>
      <c r="K110" s="286"/>
      <c r="Q110" s="117"/>
      <c r="R110" s="117"/>
      <c r="S110" s="117"/>
      <c r="T110" s="117"/>
      <c r="U110" s="117"/>
      <c r="V110" s="117"/>
      <c r="W110" s="117"/>
      <c r="X110" s="117"/>
      <c r="Y110" s="117"/>
    </row>
    <row r="111" spans="1:25" s="287" customFormat="1" x14ac:dyDescent="0.25">
      <c r="A111" s="119" t="s">
        <v>1156</v>
      </c>
      <c r="B111" s="119" t="s">
        <v>1174</v>
      </c>
      <c r="C111" s="119" t="s">
        <v>1076</v>
      </c>
      <c r="D111" s="119"/>
      <c r="E111" s="119"/>
      <c r="F111" s="119"/>
      <c r="G111" s="285"/>
      <c r="H111" s="286"/>
      <c r="I111" s="286"/>
      <c r="J111" s="286"/>
      <c r="K111" s="286"/>
      <c r="Q111" s="117"/>
      <c r="R111" s="117"/>
      <c r="S111" s="117"/>
      <c r="T111" s="117"/>
      <c r="U111" s="117"/>
      <c r="V111" s="117"/>
      <c r="W111" s="117"/>
      <c r="X111" s="117"/>
      <c r="Y111" s="117"/>
    </row>
    <row r="112" spans="1:25" s="287" customFormat="1" x14ac:dyDescent="0.25">
      <c r="A112" s="119" t="s">
        <v>1156</v>
      </c>
      <c r="B112" s="119" t="s">
        <v>1174</v>
      </c>
      <c r="C112" s="119" t="s">
        <v>1077</v>
      </c>
      <c r="D112" s="119"/>
      <c r="E112" s="119"/>
      <c r="F112" s="119"/>
      <c r="G112" s="285"/>
      <c r="H112" s="286"/>
      <c r="I112" s="286"/>
      <c r="J112" s="286"/>
      <c r="K112" s="286"/>
      <c r="Q112" s="117"/>
      <c r="R112" s="117"/>
      <c r="S112" s="117"/>
      <c r="T112" s="117"/>
      <c r="U112" s="117"/>
      <c r="V112" s="117"/>
      <c r="W112" s="117"/>
      <c r="X112" s="117"/>
      <c r="Y112" s="117"/>
    </row>
    <row r="113" spans="1:25" s="287" customFormat="1" x14ac:dyDescent="0.25">
      <c r="A113" s="119" t="s">
        <v>1156</v>
      </c>
      <c r="B113" s="119" t="s">
        <v>1174</v>
      </c>
      <c r="C113" s="119" t="s">
        <v>1078</v>
      </c>
      <c r="D113" s="119"/>
      <c r="E113" s="119"/>
      <c r="F113" s="119"/>
      <c r="G113" s="285"/>
      <c r="H113" s="286"/>
      <c r="I113" s="286"/>
      <c r="J113" s="286"/>
      <c r="K113" s="286"/>
      <c r="Q113" s="117"/>
      <c r="R113" s="117"/>
      <c r="S113" s="117"/>
      <c r="T113" s="117"/>
      <c r="U113" s="117"/>
      <c r="V113" s="117"/>
      <c r="W113" s="117"/>
      <c r="X113" s="117"/>
      <c r="Y113" s="117"/>
    </row>
    <row r="114" spans="1:25" s="287" customFormat="1" x14ac:dyDescent="0.25">
      <c r="A114" s="119" t="s">
        <v>1156</v>
      </c>
      <c r="B114" s="119" t="s">
        <v>1174</v>
      </c>
      <c r="C114" s="119" t="s">
        <v>1079</v>
      </c>
      <c r="D114" s="119"/>
      <c r="E114" s="119"/>
      <c r="F114" s="119"/>
      <c r="G114" s="285"/>
      <c r="H114" s="286"/>
      <c r="I114" s="286"/>
      <c r="J114" s="286"/>
      <c r="K114" s="286"/>
      <c r="Q114" s="117"/>
      <c r="R114" s="117"/>
      <c r="S114" s="117"/>
      <c r="T114" s="117"/>
      <c r="U114" s="117"/>
      <c r="V114" s="117"/>
      <c r="W114" s="117"/>
      <c r="X114" s="117"/>
      <c r="Y114" s="117"/>
    </row>
    <row r="115" spans="1:25" s="287" customFormat="1" x14ac:dyDescent="0.25">
      <c r="A115" s="119" t="s">
        <v>1156</v>
      </c>
      <c r="B115" s="119" t="s">
        <v>1174</v>
      </c>
      <c r="C115" s="119" t="s">
        <v>1080</v>
      </c>
      <c r="D115" s="119"/>
      <c r="E115" s="119"/>
      <c r="F115" s="119"/>
      <c r="G115" s="285"/>
      <c r="H115" s="286"/>
      <c r="I115" s="286"/>
      <c r="J115" s="286"/>
      <c r="K115" s="286"/>
      <c r="Q115" s="117"/>
      <c r="R115" s="117"/>
      <c r="S115" s="117"/>
      <c r="T115" s="117"/>
      <c r="U115" s="117"/>
      <c r="V115" s="117"/>
      <c r="W115" s="117"/>
      <c r="X115" s="117"/>
      <c r="Y115" s="117"/>
    </row>
    <row r="116" spans="1:25" s="287" customFormat="1" x14ac:dyDescent="0.25">
      <c r="A116" s="119" t="s">
        <v>1157</v>
      </c>
      <c r="B116" s="119" t="s">
        <v>1175</v>
      </c>
      <c r="C116" s="119" t="s">
        <v>1081</v>
      </c>
      <c r="D116" s="119"/>
      <c r="E116" s="119"/>
      <c r="F116" s="119"/>
      <c r="G116" s="285"/>
      <c r="H116" s="286"/>
      <c r="I116" s="286"/>
      <c r="J116" s="286"/>
      <c r="K116" s="286"/>
      <c r="Q116" s="117"/>
      <c r="R116" s="117"/>
      <c r="S116" s="117"/>
      <c r="T116" s="117"/>
      <c r="U116" s="117"/>
      <c r="V116" s="117"/>
      <c r="W116" s="117"/>
      <c r="X116" s="117"/>
      <c r="Y116" s="117"/>
    </row>
    <row r="117" spans="1:25" s="287" customFormat="1" x14ac:dyDescent="0.25">
      <c r="A117" s="119" t="s">
        <v>1157</v>
      </c>
      <c r="B117" s="119" t="s">
        <v>1175</v>
      </c>
      <c r="C117" s="119" t="s">
        <v>1082</v>
      </c>
      <c r="D117" s="119"/>
      <c r="E117" s="119"/>
      <c r="F117" s="119"/>
      <c r="G117" s="285"/>
      <c r="H117" s="286"/>
      <c r="I117" s="286"/>
      <c r="J117" s="286"/>
      <c r="K117" s="286"/>
      <c r="Q117" s="117"/>
      <c r="R117" s="117"/>
      <c r="S117" s="117"/>
      <c r="T117" s="117"/>
      <c r="U117" s="117"/>
      <c r="V117" s="117"/>
      <c r="W117" s="117"/>
      <c r="X117" s="117"/>
      <c r="Y117" s="117"/>
    </row>
    <row r="118" spans="1:25" s="287" customFormat="1" x14ac:dyDescent="0.25">
      <c r="A118" s="119" t="s">
        <v>1157</v>
      </c>
      <c r="B118" s="119" t="s">
        <v>1175</v>
      </c>
      <c r="C118" s="119" t="s">
        <v>1083</v>
      </c>
      <c r="D118" s="119"/>
      <c r="E118" s="119"/>
      <c r="F118" s="119"/>
      <c r="G118" s="285"/>
      <c r="H118" s="286"/>
      <c r="I118" s="286"/>
      <c r="J118" s="286"/>
      <c r="K118" s="286"/>
      <c r="Q118" s="117"/>
      <c r="R118" s="117"/>
      <c r="S118" s="117"/>
      <c r="T118" s="117"/>
      <c r="U118" s="117"/>
      <c r="V118" s="117"/>
      <c r="W118" s="117"/>
      <c r="X118" s="117"/>
      <c r="Y118" s="117"/>
    </row>
    <row r="119" spans="1:25" s="287" customFormat="1" x14ac:dyDescent="0.25">
      <c r="A119" s="119" t="s">
        <v>1147</v>
      </c>
      <c r="B119" s="119" t="s">
        <v>1176</v>
      </c>
      <c r="C119" s="119" t="s">
        <v>1084</v>
      </c>
      <c r="D119" s="119"/>
      <c r="E119" s="119"/>
      <c r="F119" s="119"/>
      <c r="G119" s="285"/>
      <c r="H119" s="286"/>
      <c r="I119" s="286"/>
      <c r="J119" s="286"/>
      <c r="K119" s="286"/>
      <c r="Q119" s="117"/>
      <c r="R119" s="117"/>
      <c r="S119" s="117"/>
      <c r="T119" s="117"/>
      <c r="U119" s="117"/>
      <c r="V119" s="117"/>
      <c r="W119" s="117"/>
      <c r="X119" s="117"/>
      <c r="Y119" s="117"/>
    </row>
    <row r="120" spans="1:25" s="287" customFormat="1" x14ac:dyDescent="0.25">
      <c r="A120" s="119" t="s">
        <v>1147</v>
      </c>
      <c r="B120" s="119" t="s">
        <v>1176</v>
      </c>
      <c r="C120" s="119" t="s">
        <v>1085</v>
      </c>
      <c r="D120" s="119"/>
      <c r="E120" s="119"/>
      <c r="F120" s="119"/>
      <c r="G120" s="285"/>
      <c r="H120" s="286"/>
      <c r="I120" s="286"/>
      <c r="J120" s="286"/>
      <c r="K120" s="286"/>
      <c r="Q120" s="117"/>
      <c r="R120" s="117"/>
      <c r="S120" s="117"/>
      <c r="T120" s="117"/>
      <c r="U120" s="117"/>
      <c r="V120" s="117"/>
      <c r="W120" s="117"/>
      <c r="X120" s="117"/>
      <c r="Y120" s="117"/>
    </row>
    <row r="121" spans="1:25" s="287" customFormat="1" x14ac:dyDescent="0.25">
      <c r="A121" s="119" t="s">
        <v>1147</v>
      </c>
      <c r="B121" s="119" t="s">
        <v>1176</v>
      </c>
      <c r="C121" s="119" t="s">
        <v>1086</v>
      </c>
      <c r="D121" s="119"/>
      <c r="E121" s="119"/>
      <c r="F121" s="119"/>
      <c r="G121" s="285"/>
      <c r="H121" s="286"/>
      <c r="I121" s="286"/>
      <c r="J121" s="286"/>
      <c r="K121" s="286"/>
      <c r="Q121" s="117"/>
      <c r="R121" s="117"/>
      <c r="S121" s="117"/>
      <c r="T121" s="117"/>
      <c r="U121" s="117"/>
      <c r="V121" s="117"/>
      <c r="W121" s="117"/>
      <c r="X121" s="117"/>
      <c r="Y121" s="117"/>
    </row>
    <row r="122" spans="1:25" s="287" customFormat="1" x14ac:dyDescent="0.25">
      <c r="A122" s="119" t="s">
        <v>1147</v>
      </c>
      <c r="B122" s="119" t="s">
        <v>1176</v>
      </c>
      <c r="C122" s="119" t="s">
        <v>1087</v>
      </c>
      <c r="D122" s="119"/>
      <c r="E122" s="119"/>
      <c r="F122" s="119"/>
      <c r="G122" s="285"/>
      <c r="H122" s="286"/>
      <c r="I122" s="286"/>
      <c r="J122" s="286"/>
      <c r="K122" s="286"/>
      <c r="Q122" s="117"/>
      <c r="R122" s="117"/>
      <c r="S122" s="117"/>
      <c r="T122" s="117"/>
      <c r="U122" s="117"/>
      <c r="V122" s="117"/>
      <c r="W122" s="117"/>
      <c r="X122" s="117"/>
      <c r="Y122" s="117"/>
    </row>
    <row r="123" spans="1:25" s="287" customFormat="1" x14ac:dyDescent="0.25">
      <c r="A123" s="119" t="s">
        <v>1147</v>
      </c>
      <c r="B123" s="119" t="s">
        <v>1176</v>
      </c>
      <c r="C123" s="119" t="s">
        <v>1088</v>
      </c>
      <c r="D123" s="119"/>
      <c r="E123" s="119"/>
      <c r="F123" s="119"/>
      <c r="G123" s="285"/>
      <c r="H123" s="286"/>
      <c r="I123" s="286"/>
      <c r="J123" s="286"/>
      <c r="K123" s="286"/>
      <c r="Q123" s="117"/>
      <c r="R123" s="117"/>
      <c r="S123" s="117"/>
      <c r="T123" s="117"/>
      <c r="U123" s="117"/>
      <c r="V123" s="117"/>
      <c r="W123" s="117"/>
      <c r="X123" s="117"/>
      <c r="Y123" s="117"/>
    </row>
    <row r="124" spans="1:25" s="287" customFormat="1" x14ac:dyDescent="0.25">
      <c r="A124" s="119" t="s">
        <v>1147</v>
      </c>
      <c r="B124" s="119" t="s">
        <v>1176</v>
      </c>
      <c r="C124" s="119" t="s">
        <v>1089</v>
      </c>
      <c r="D124" s="119"/>
      <c r="E124" s="119"/>
      <c r="F124" s="119"/>
      <c r="G124" s="285"/>
      <c r="H124" s="286"/>
      <c r="I124" s="286"/>
      <c r="J124" s="286"/>
      <c r="K124" s="286"/>
      <c r="Q124" s="117"/>
      <c r="R124" s="117"/>
      <c r="S124" s="117"/>
      <c r="T124" s="117"/>
      <c r="U124" s="117"/>
      <c r="V124" s="117"/>
      <c r="W124" s="117"/>
      <c r="X124" s="117"/>
      <c r="Y124" s="117"/>
    </row>
    <row r="125" spans="1:25" s="287" customFormat="1" x14ac:dyDescent="0.25">
      <c r="A125" s="119" t="s">
        <v>1158</v>
      </c>
      <c r="B125" s="119" t="s">
        <v>1177</v>
      </c>
      <c r="C125" s="119" t="s">
        <v>1090</v>
      </c>
      <c r="D125" s="119"/>
      <c r="E125" s="119"/>
      <c r="F125" s="119"/>
      <c r="G125" s="285"/>
      <c r="H125" s="286"/>
      <c r="I125" s="286"/>
      <c r="J125" s="286"/>
      <c r="K125" s="286"/>
      <c r="Q125" s="117"/>
      <c r="R125" s="117"/>
      <c r="S125" s="117"/>
      <c r="T125" s="117"/>
      <c r="U125" s="117"/>
      <c r="V125" s="117"/>
      <c r="W125" s="117"/>
      <c r="X125" s="117"/>
      <c r="Y125" s="117"/>
    </row>
    <row r="126" spans="1:25" s="287" customFormat="1" x14ac:dyDescent="0.25">
      <c r="A126" s="119" t="s">
        <v>1158</v>
      </c>
      <c r="B126" s="119" t="s">
        <v>1177</v>
      </c>
      <c r="C126" s="119" t="s">
        <v>1091</v>
      </c>
      <c r="D126" s="119"/>
      <c r="E126" s="119"/>
      <c r="F126" s="119"/>
      <c r="G126" s="285"/>
      <c r="H126" s="286"/>
      <c r="I126" s="286"/>
      <c r="J126" s="286"/>
      <c r="K126" s="286"/>
      <c r="Q126" s="117"/>
      <c r="R126" s="117"/>
      <c r="S126" s="117"/>
      <c r="T126" s="117"/>
      <c r="U126" s="117"/>
      <c r="V126" s="117"/>
      <c r="W126" s="117"/>
      <c r="X126" s="117"/>
      <c r="Y126" s="117"/>
    </row>
    <row r="127" spans="1:25" s="287" customFormat="1" x14ac:dyDescent="0.25">
      <c r="A127" s="119" t="s">
        <v>1158</v>
      </c>
      <c r="B127" s="119" t="s">
        <v>1177</v>
      </c>
      <c r="C127" s="119" t="s">
        <v>1092</v>
      </c>
      <c r="D127" s="119"/>
      <c r="E127" s="119"/>
      <c r="F127" s="119"/>
      <c r="G127" s="285"/>
      <c r="H127" s="286"/>
      <c r="I127" s="286"/>
      <c r="J127" s="286"/>
      <c r="K127" s="286"/>
      <c r="Q127" s="117"/>
      <c r="R127" s="117"/>
      <c r="S127" s="117"/>
      <c r="T127" s="117"/>
      <c r="U127" s="117"/>
      <c r="V127" s="117"/>
      <c r="W127" s="117"/>
      <c r="X127" s="117"/>
      <c r="Y127" s="117"/>
    </row>
    <row r="128" spans="1:25" s="287" customFormat="1" x14ac:dyDescent="0.25">
      <c r="A128" s="119" t="s">
        <v>1158</v>
      </c>
      <c r="B128" s="119" t="s">
        <v>1177</v>
      </c>
      <c r="C128" s="119" t="s">
        <v>1093</v>
      </c>
      <c r="D128" s="119"/>
      <c r="E128" s="119"/>
      <c r="F128" s="119"/>
      <c r="G128" s="285"/>
      <c r="H128" s="286"/>
      <c r="I128" s="286"/>
      <c r="J128" s="286"/>
      <c r="K128" s="286"/>
      <c r="Q128" s="117"/>
      <c r="R128" s="117"/>
      <c r="S128" s="117"/>
      <c r="T128" s="117"/>
      <c r="U128" s="117"/>
      <c r="V128" s="117"/>
      <c r="W128" s="117"/>
      <c r="X128" s="117"/>
      <c r="Y128" s="117"/>
    </row>
    <row r="129" spans="1:25" s="287" customFormat="1" x14ac:dyDescent="0.25">
      <c r="A129" s="119" t="s">
        <v>1158</v>
      </c>
      <c r="B129" s="119" t="s">
        <v>1177</v>
      </c>
      <c r="C129" s="119" t="s">
        <v>1094</v>
      </c>
      <c r="D129" s="119"/>
      <c r="E129" s="119"/>
      <c r="F129" s="119"/>
      <c r="G129" s="285"/>
      <c r="H129" s="286"/>
      <c r="I129" s="286"/>
      <c r="J129" s="286"/>
      <c r="K129" s="286"/>
      <c r="Q129" s="117"/>
      <c r="R129" s="117"/>
      <c r="S129" s="117"/>
      <c r="T129" s="117"/>
      <c r="U129" s="117"/>
      <c r="V129" s="117"/>
      <c r="W129" s="117"/>
      <c r="X129" s="117"/>
      <c r="Y129" s="117"/>
    </row>
    <row r="130" spans="1:25" s="287" customFormat="1" x14ac:dyDescent="0.25">
      <c r="A130" s="119" t="s">
        <v>1158</v>
      </c>
      <c r="B130" s="119" t="s">
        <v>1177</v>
      </c>
      <c r="C130" s="119" t="s">
        <v>1095</v>
      </c>
      <c r="D130" s="119"/>
      <c r="E130" s="119"/>
      <c r="F130" s="119"/>
      <c r="G130" s="285"/>
      <c r="H130" s="286"/>
      <c r="I130" s="286"/>
      <c r="J130" s="286"/>
      <c r="K130" s="286"/>
      <c r="Q130" s="117"/>
      <c r="R130" s="117"/>
      <c r="S130" s="117"/>
      <c r="T130" s="117"/>
      <c r="U130" s="117"/>
      <c r="V130" s="117"/>
      <c r="W130" s="117"/>
      <c r="X130" s="117"/>
      <c r="Y130" s="117"/>
    </row>
    <row r="131" spans="1:25" s="287" customFormat="1" x14ac:dyDescent="0.25">
      <c r="A131" s="119" t="s">
        <v>1159</v>
      </c>
      <c r="B131" s="119" t="s">
        <v>1178</v>
      </c>
      <c r="C131" s="119" t="s">
        <v>1096</v>
      </c>
      <c r="D131" s="119"/>
      <c r="E131" s="119"/>
      <c r="F131" s="119"/>
      <c r="G131" s="285"/>
      <c r="H131" s="286"/>
      <c r="I131" s="286"/>
      <c r="J131" s="286"/>
      <c r="K131" s="286"/>
      <c r="Q131" s="117"/>
      <c r="R131" s="117"/>
      <c r="S131" s="117"/>
      <c r="T131" s="117"/>
      <c r="U131" s="117"/>
      <c r="V131" s="117"/>
      <c r="W131" s="117"/>
      <c r="X131" s="117"/>
      <c r="Y131" s="117"/>
    </row>
    <row r="132" spans="1:25" s="287" customFormat="1" x14ac:dyDescent="0.25">
      <c r="A132" s="119" t="s">
        <v>1159</v>
      </c>
      <c r="B132" s="119" t="s">
        <v>1178</v>
      </c>
      <c r="C132" s="119" t="s">
        <v>1097</v>
      </c>
      <c r="D132" s="119"/>
      <c r="E132" s="119"/>
      <c r="F132" s="119"/>
      <c r="G132" s="285"/>
      <c r="H132" s="286"/>
      <c r="I132" s="286"/>
      <c r="J132" s="286"/>
      <c r="K132" s="286"/>
      <c r="Q132" s="117"/>
      <c r="R132" s="117"/>
      <c r="S132" s="117"/>
      <c r="T132" s="117"/>
      <c r="U132" s="117"/>
      <c r="V132" s="117"/>
      <c r="W132" s="117"/>
      <c r="X132" s="117"/>
      <c r="Y132" s="117"/>
    </row>
    <row r="133" spans="1:25" s="287" customFormat="1" x14ac:dyDescent="0.25">
      <c r="A133" s="119" t="s">
        <v>1159</v>
      </c>
      <c r="B133" s="119" t="s">
        <v>1178</v>
      </c>
      <c r="C133" s="119" t="s">
        <v>1098</v>
      </c>
      <c r="D133" s="119"/>
      <c r="E133" s="119"/>
      <c r="F133" s="119"/>
      <c r="G133" s="285"/>
      <c r="H133" s="286"/>
      <c r="I133" s="286"/>
      <c r="J133" s="286"/>
      <c r="K133" s="286"/>
      <c r="Q133" s="117"/>
      <c r="R133" s="117"/>
      <c r="S133" s="117"/>
      <c r="T133" s="117"/>
      <c r="U133" s="117"/>
      <c r="V133" s="117"/>
      <c r="W133" s="117"/>
      <c r="X133" s="117"/>
      <c r="Y133" s="117"/>
    </row>
    <row r="134" spans="1:25" s="287" customFormat="1" x14ac:dyDescent="0.25">
      <c r="A134" s="119" t="s">
        <v>1159</v>
      </c>
      <c r="B134" s="119" t="s">
        <v>1178</v>
      </c>
      <c r="C134" s="119" t="s">
        <v>1099</v>
      </c>
      <c r="D134" s="119"/>
      <c r="E134" s="119"/>
      <c r="F134" s="119"/>
      <c r="G134" s="285"/>
      <c r="H134" s="286"/>
      <c r="I134" s="286"/>
      <c r="J134" s="286"/>
      <c r="K134" s="286"/>
      <c r="Q134" s="117"/>
      <c r="R134" s="117"/>
      <c r="S134" s="117"/>
      <c r="T134" s="117"/>
      <c r="U134" s="117"/>
      <c r="V134" s="117"/>
      <c r="W134" s="117"/>
      <c r="X134" s="117"/>
      <c r="Y134" s="117"/>
    </row>
    <row r="135" spans="1:25" s="287" customFormat="1" x14ac:dyDescent="0.25">
      <c r="A135" s="119" t="s">
        <v>1135</v>
      </c>
      <c r="B135" s="119" t="s">
        <v>967</v>
      </c>
      <c r="C135" s="119" t="s">
        <v>1100</v>
      </c>
      <c r="D135" s="119"/>
      <c r="E135" s="119"/>
      <c r="F135" s="119"/>
      <c r="G135" s="285"/>
      <c r="H135" s="286"/>
      <c r="I135" s="286"/>
      <c r="J135" s="286"/>
      <c r="K135" s="286"/>
      <c r="Q135" s="117"/>
      <c r="R135" s="117"/>
      <c r="S135" s="117"/>
      <c r="T135" s="117"/>
      <c r="U135" s="117"/>
      <c r="V135" s="117"/>
      <c r="W135" s="117"/>
      <c r="X135" s="117"/>
      <c r="Y135" s="117"/>
    </row>
    <row r="136" spans="1:25" s="287" customFormat="1" x14ac:dyDescent="0.25">
      <c r="A136" s="119" t="s">
        <v>1135</v>
      </c>
      <c r="B136" s="119" t="s">
        <v>967</v>
      </c>
      <c r="C136" s="119" t="s">
        <v>1101</v>
      </c>
      <c r="D136" s="119"/>
      <c r="E136" s="119"/>
      <c r="F136" s="119"/>
      <c r="G136" s="285"/>
      <c r="H136" s="286"/>
      <c r="I136" s="286"/>
      <c r="J136" s="286"/>
      <c r="K136" s="286"/>
      <c r="Q136" s="117"/>
      <c r="R136" s="117"/>
      <c r="S136" s="117"/>
      <c r="T136" s="117"/>
      <c r="U136" s="117"/>
      <c r="V136" s="117"/>
      <c r="W136" s="117"/>
      <c r="X136" s="117"/>
      <c r="Y136" s="117"/>
    </row>
    <row r="137" spans="1:25" s="287" customFormat="1" x14ac:dyDescent="0.25">
      <c r="A137" s="119" t="s">
        <v>1135</v>
      </c>
      <c r="B137" s="119" t="s">
        <v>967</v>
      </c>
      <c r="C137" s="119" t="s">
        <v>1102</v>
      </c>
      <c r="D137" s="119"/>
      <c r="E137" s="119"/>
      <c r="F137" s="119"/>
      <c r="G137" s="285"/>
      <c r="H137" s="286"/>
      <c r="I137" s="286"/>
      <c r="J137" s="286"/>
      <c r="K137" s="286"/>
      <c r="Q137" s="117"/>
      <c r="R137" s="117"/>
      <c r="S137" s="117"/>
      <c r="T137" s="117"/>
      <c r="U137" s="117"/>
      <c r="V137" s="117"/>
      <c r="W137" s="117"/>
      <c r="X137" s="117"/>
      <c r="Y137" s="117"/>
    </row>
    <row r="138" spans="1:25" s="287" customFormat="1" x14ac:dyDescent="0.25">
      <c r="A138" s="119" t="s">
        <v>1135</v>
      </c>
      <c r="B138" s="119" t="s">
        <v>967</v>
      </c>
      <c r="C138" s="119" t="s">
        <v>1103</v>
      </c>
      <c r="D138" s="119"/>
      <c r="E138" s="119"/>
      <c r="F138" s="119"/>
      <c r="G138" s="285"/>
      <c r="H138" s="286"/>
      <c r="I138" s="286"/>
      <c r="J138" s="286"/>
      <c r="K138" s="286"/>
      <c r="Q138" s="117"/>
      <c r="R138" s="117"/>
      <c r="S138" s="117"/>
      <c r="T138" s="117"/>
      <c r="U138" s="117"/>
      <c r="V138" s="117"/>
      <c r="W138" s="117"/>
      <c r="X138" s="117"/>
      <c r="Y138" s="117"/>
    </row>
    <row r="139" spans="1:25" s="287" customFormat="1" x14ac:dyDescent="0.25">
      <c r="A139" s="119" t="s">
        <v>1135</v>
      </c>
      <c r="B139" s="119" t="s">
        <v>967</v>
      </c>
      <c r="C139" s="119" t="s">
        <v>1104</v>
      </c>
      <c r="D139" s="119"/>
      <c r="E139" s="119"/>
      <c r="F139" s="119"/>
      <c r="G139" s="285"/>
      <c r="H139" s="286"/>
      <c r="I139" s="286"/>
      <c r="J139" s="286"/>
      <c r="K139" s="286"/>
      <c r="Q139" s="117"/>
      <c r="R139" s="117"/>
      <c r="S139" s="117"/>
      <c r="T139" s="117"/>
      <c r="U139" s="117"/>
      <c r="V139" s="117"/>
      <c r="W139" s="117"/>
      <c r="X139" s="117"/>
      <c r="Y139" s="117"/>
    </row>
    <row r="140" spans="1:25" s="287" customFormat="1" x14ac:dyDescent="0.25">
      <c r="A140" s="119" t="s">
        <v>1135</v>
      </c>
      <c r="B140" s="119" t="s">
        <v>967</v>
      </c>
      <c r="C140" s="119" t="s">
        <v>1105</v>
      </c>
      <c r="D140" s="119"/>
      <c r="E140" s="119"/>
      <c r="F140" s="119"/>
      <c r="G140" s="285"/>
      <c r="H140" s="286"/>
      <c r="I140" s="286"/>
      <c r="J140" s="286"/>
      <c r="K140" s="286"/>
      <c r="Q140" s="117"/>
      <c r="R140" s="117"/>
      <c r="S140" s="117"/>
      <c r="T140" s="117"/>
      <c r="U140" s="117"/>
      <c r="V140" s="117"/>
      <c r="W140" s="117"/>
      <c r="X140" s="117"/>
      <c r="Y140" s="117"/>
    </row>
    <row r="141" spans="1:25" s="287" customFormat="1" x14ac:dyDescent="0.25">
      <c r="A141" s="119" t="s">
        <v>1135</v>
      </c>
      <c r="B141" s="119" t="s">
        <v>967</v>
      </c>
      <c r="C141" s="119" t="s">
        <v>1106</v>
      </c>
      <c r="D141" s="119"/>
      <c r="E141" s="119"/>
      <c r="F141" s="119"/>
      <c r="G141" s="285"/>
      <c r="H141" s="286"/>
      <c r="I141" s="286"/>
      <c r="J141" s="286"/>
      <c r="K141" s="286"/>
      <c r="Q141" s="117"/>
      <c r="R141" s="117"/>
      <c r="S141" s="117"/>
      <c r="T141" s="117"/>
      <c r="U141" s="117"/>
      <c r="V141" s="117"/>
      <c r="W141" s="117"/>
      <c r="X141" s="117"/>
      <c r="Y141" s="117"/>
    </row>
    <row r="142" spans="1:25" s="287" customFormat="1" x14ac:dyDescent="0.25">
      <c r="A142" s="119" t="s">
        <v>1135</v>
      </c>
      <c r="B142" s="119" t="s">
        <v>967</v>
      </c>
      <c r="C142" s="119" t="s">
        <v>1107</v>
      </c>
      <c r="D142" s="119"/>
      <c r="E142" s="119"/>
      <c r="F142" s="119"/>
      <c r="G142" s="285"/>
      <c r="H142" s="286"/>
      <c r="I142" s="286"/>
      <c r="J142" s="286"/>
      <c r="K142" s="286"/>
      <c r="Q142" s="117"/>
      <c r="R142" s="117"/>
      <c r="S142" s="117"/>
      <c r="T142" s="117"/>
      <c r="U142" s="117"/>
      <c r="V142" s="117"/>
      <c r="W142" s="117"/>
      <c r="X142" s="117"/>
      <c r="Y142" s="117"/>
    </row>
    <row r="143" spans="1:25" s="287" customFormat="1" x14ac:dyDescent="0.25">
      <c r="A143" s="119" t="s">
        <v>1135</v>
      </c>
      <c r="B143" s="119" t="s">
        <v>967</v>
      </c>
      <c r="C143" s="119" t="s">
        <v>1108</v>
      </c>
      <c r="D143" s="119"/>
      <c r="E143" s="119"/>
      <c r="F143" s="119"/>
      <c r="G143" s="285"/>
      <c r="H143" s="286"/>
      <c r="I143" s="286"/>
      <c r="J143" s="286"/>
      <c r="K143" s="286"/>
      <c r="Q143" s="117"/>
      <c r="R143" s="117"/>
      <c r="S143" s="117"/>
      <c r="T143" s="117"/>
      <c r="U143" s="117"/>
      <c r="V143" s="117"/>
      <c r="W143" s="117"/>
      <c r="X143" s="117"/>
      <c r="Y143" s="117"/>
    </row>
    <row r="144" spans="1:25" s="287" customFormat="1" x14ac:dyDescent="0.25">
      <c r="A144" s="119" t="s">
        <v>1160</v>
      </c>
      <c r="B144" s="119" t="s">
        <v>1179</v>
      </c>
      <c r="C144" s="119" t="s">
        <v>1109</v>
      </c>
      <c r="D144" s="119"/>
      <c r="E144" s="119"/>
      <c r="F144" s="119"/>
      <c r="G144" s="285"/>
      <c r="H144" s="286"/>
      <c r="I144" s="286"/>
      <c r="J144" s="286"/>
      <c r="K144" s="286"/>
      <c r="Q144" s="117"/>
      <c r="R144" s="117"/>
      <c r="S144" s="117"/>
      <c r="T144" s="117"/>
      <c r="U144" s="117"/>
      <c r="V144" s="117"/>
      <c r="W144" s="117"/>
      <c r="X144" s="117"/>
      <c r="Y144" s="117"/>
    </row>
    <row r="145" spans="1:25" s="287" customFormat="1" x14ac:dyDescent="0.25">
      <c r="A145" s="119" t="s">
        <v>1160</v>
      </c>
      <c r="B145" s="119" t="s">
        <v>1179</v>
      </c>
      <c r="C145" s="119" t="s">
        <v>1110</v>
      </c>
      <c r="D145" s="119"/>
      <c r="E145" s="119"/>
      <c r="F145" s="119"/>
      <c r="G145" s="285"/>
      <c r="H145" s="286"/>
      <c r="I145" s="286"/>
      <c r="J145" s="286"/>
      <c r="K145" s="286"/>
      <c r="Q145" s="117"/>
      <c r="R145" s="117"/>
      <c r="S145" s="117"/>
      <c r="T145" s="117"/>
      <c r="U145" s="117"/>
      <c r="V145" s="117"/>
      <c r="W145" s="117"/>
      <c r="X145" s="117"/>
      <c r="Y145" s="117"/>
    </row>
    <row r="146" spans="1:25" s="287" customFormat="1" x14ac:dyDescent="0.25">
      <c r="A146" s="119" t="s">
        <v>1160</v>
      </c>
      <c r="B146" s="119" t="s">
        <v>1179</v>
      </c>
      <c r="C146" s="119" t="s">
        <v>1111</v>
      </c>
      <c r="D146" s="119"/>
      <c r="E146" s="119"/>
      <c r="F146" s="119"/>
      <c r="G146" s="285"/>
      <c r="H146" s="286"/>
      <c r="I146" s="286"/>
      <c r="J146" s="286"/>
      <c r="K146" s="286"/>
      <c r="Q146" s="117"/>
      <c r="R146" s="117"/>
      <c r="S146" s="117"/>
      <c r="T146" s="117"/>
      <c r="U146" s="117"/>
      <c r="V146" s="117"/>
      <c r="W146" s="117"/>
      <c r="X146" s="117"/>
      <c r="Y146" s="117"/>
    </row>
    <row r="147" spans="1:25" s="287" customFormat="1" x14ac:dyDescent="0.25">
      <c r="A147" s="119" t="s">
        <v>1131</v>
      </c>
      <c r="B147" s="119" t="s">
        <v>1180</v>
      </c>
      <c r="C147" s="119" t="s">
        <v>1112</v>
      </c>
      <c r="D147" s="119"/>
      <c r="E147" s="119"/>
      <c r="F147" s="119"/>
      <c r="G147" s="285"/>
      <c r="H147" s="286"/>
      <c r="I147" s="286"/>
      <c r="J147" s="286"/>
      <c r="K147" s="286"/>
      <c r="Q147" s="117"/>
      <c r="R147" s="117"/>
      <c r="S147" s="117"/>
      <c r="T147" s="117"/>
      <c r="U147" s="117"/>
      <c r="V147" s="117"/>
      <c r="W147" s="117"/>
      <c r="X147" s="117"/>
      <c r="Y147" s="117"/>
    </row>
    <row r="148" spans="1:25" s="287" customFormat="1" x14ac:dyDescent="0.25">
      <c r="A148" s="119" t="s">
        <v>1131</v>
      </c>
      <c r="B148" s="119" t="s">
        <v>1180</v>
      </c>
      <c r="C148" s="119" t="s">
        <v>1113</v>
      </c>
      <c r="D148" s="119"/>
      <c r="E148" s="119"/>
      <c r="F148" s="119"/>
      <c r="G148" s="285"/>
      <c r="H148" s="286"/>
      <c r="I148" s="286"/>
      <c r="J148" s="286"/>
      <c r="K148" s="286"/>
      <c r="Q148" s="117"/>
      <c r="R148" s="117"/>
      <c r="S148" s="117"/>
      <c r="T148" s="117"/>
      <c r="U148" s="117"/>
      <c r="V148" s="117"/>
      <c r="W148" s="117"/>
      <c r="X148" s="117"/>
      <c r="Y148" s="117"/>
    </row>
    <row r="149" spans="1:25" s="287" customFormat="1" x14ac:dyDescent="0.25">
      <c r="A149" s="119" t="s">
        <v>1131</v>
      </c>
      <c r="B149" s="119" t="s">
        <v>1180</v>
      </c>
      <c r="C149" s="119" t="s">
        <v>1114</v>
      </c>
      <c r="D149" s="119"/>
      <c r="E149" s="119"/>
      <c r="F149" s="119"/>
      <c r="G149" s="285"/>
      <c r="H149" s="286"/>
      <c r="I149" s="286"/>
      <c r="J149" s="286"/>
      <c r="K149" s="286"/>
      <c r="Q149" s="117"/>
      <c r="R149" s="117"/>
      <c r="S149" s="117"/>
      <c r="T149" s="117"/>
      <c r="U149" s="117"/>
      <c r="V149" s="117"/>
      <c r="W149" s="117"/>
      <c r="X149" s="117"/>
      <c r="Y149" s="117"/>
    </row>
    <row r="150" spans="1:25" s="287" customFormat="1" x14ac:dyDescent="0.25">
      <c r="A150" s="119" t="s">
        <v>1131</v>
      </c>
      <c r="B150" s="119" t="s">
        <v>1180</v>
      </c>
      <c r="C150" s="119" t="s">
        <v>1115</v>
      </c>
      <c r="D150" s="119"/>
      <c r="E150" s="119"/>
      <c r="F150" s="119"/>
      <c r="G150" s="285"/>
      <c r="H150" s="286"/>
      <c r="I150" s="286"/>
      <c r="J150" s="286"/>
      <c r="K150" s="286"/>
      <c r="Q150" s="117"/>
      <c r="R150" s="117"/>
      <c r="S150" s="117"/>
      <c r="T150" s="117"/>
      <c r="U150" s="117"/>
      <c r="V150" s="117"/>
      <c r="W150" s="117"/>
      <c r="X150" s="117"/>
      <c r="Y150" s="117"/>
    </row>
    <row r="151" spans="1:25" s="287" customFormat="1" x14ac:dyDescent="0.25">
      <c r="A151" s="119" t="s">
        <v>1131</v>
      </c>
      <c r="B151" s="119" t="s">
        <v>1180</v>
      </c>
      <c r="C151" s="119" t="s">
        <v>1116</v>
      </c>
      <c r="D151" s="119"/>
      <c r="E151" s="119"/>
      <c r="F151" s="119"/>
      <c r="G151" s="285"/>
      <c r="H151" s="286"/>
      <c r="I151" s="286"/>
      <c r="J151" s="286"/>
      <c r="K151" s="286"/>
      <c r="Q151" s="117"/>
      <c r="R151" s="117"/>
      <c r="S151" s="117"/>
      <c r="T151" s="117"/>
      <c r="U151" s="117"/>
      <c r="V151" s="117"/>
      <c r="W151" s="117"/>
      <c r="X151" s="117"/>
      <c r="Y151" s="117"/>
    </row>
    <row r="152" spans="1:25" s="287" customFormat="1" x14ac:dyDescent="0.25">
      <c r="A152" s="119" t="s">
        <v>1131</v>
      </c>
      <c r="B152" s="119" t="s">
        <v>1180</v>
      </c>
      <c r="C152" s="119" t="s">
        <v>1117</v>
      </c>
      <c r="D152" s="119"/>
      <c r="E152" s="119"/>
      <c r="F152" s="119"/>
      <c r="G152" s="285"/>
      <c r="H152" s="286"/>
      <c r="I152" s="286"/>
      <c r="J152" s="286"/>
      <c r="K152" s="286"/>
      <c r="Q152" s="117"/>
      <c r="R152" s="117"/>
      <c r="S152" s="117"/>
      <c r="T152" s="117"/>
      <c r="U152" s="117"/>
      <c r="V152" s="117"/>
      <c r="W152" s="117"/>
      <c r="X152" s="117"/>
      <c r="Y152" s="117"/>
    </row>
    <row r="153" spans="1:25" s="287" customFormat="1" x14ac:dyDescent="0.25">
      <c r="A153" s="119" t="s">
        <v>1131</v>
      </c>
      <c r="B153" s="119" t="s">
        <v>1180</v>
      </c>
      <c r="C153" s="119" t="s">
        <v>1118</v>
      </c>
      <c r="D153" s="119"/>
      <c r="E153" s="119"/>
      <c r="F153" s="119"/>
      <c r="G153" s="285"/>
      <c r="H153" s="286"/>
      <c r="I153" s="286"/>
      <c r="J153" s="286"/>
      <c r="K153" s="286"/>
      <c r="Q153" s="117"/>
      <c r="R153" s="117"/>
      <c r="S153" s="117"/>
      <c r="T153" s="117"/>
      <c r="U153" s="117"/>
      <c r="V153" s="117"/>
      <c r="W153" s="117"/>
      <c r="X153" s="117"/>
      <c r="Y153" s="117"/>
    </row>
    <row r="154" spans="1:25" s="287" customFormat="1" x14ac:dyDescent="0.25">
      <c r="A154" s="119" t="s">
        <v>1149</v>
      </c>
      <c r="B154" s="119" t="s">
        <v>963</v>
      </c>
      <c r="C154" s="119" t="s">
        <v>1119</v>
      </c>
      <c r="D154" s="119"/>
      <c r="E154" s="119"/>
      <c r="F154" s="119"/>
      <c r="G154" s="285"/>
      <c r="H154" s="286"/>
      <c r="I154" s="286"/>
      <c r="J154" s="286"/>
      <c r="K154" s="286"/>
      <c r="Q154" s="117"/>
      <c r="R154" s="117"/>
      <c r="S154" s="117"/>
      <c r="T154" s="117"/>
      <c r="U154" s="117"/>
      <c r="V154" s="117"/>
      <c r="W154" s="117"/>
      <c r="X154" s="117"/>
      <c r="Y154" s="117"/>
    </row>
    <row r="155" spans="1:25" s="287" customFormat="1" x14ac:dyDescent="0.25">
      <c r="A155" s="119" t="s">
        <v>1149</v>
      </c>
      <c r="B155" s="119" t="s">
        <v>963</v>
      </c>
      <c r="C155" s="119" t="s">
        <v>1120</v>
      </c>
      <c r="D155" s="119"/>
      <c r="E155" s="119"/>
      <c r="F155" s="119"/>
      <c r="G155" s="285"/>
      <c r="H155" s="286"/>
      <c r="I155" s="286"/>
      <c r="J155" s="286"/>
      <c r="K155" s="286"/>
      <c r="Q155" s="117"/>
      <c r="R155" s="117"/>
      <c r="S155" s="117"/>
      <c r="T155" s="117"/>
      <c r="U155" s="117"/>
      <c r="V155" s="117"/>
      <c r="W155" s="117"/>
      <c r="X155" s="117"/>
      <c r="Y155" s="117"/>
    </row>
    <row r="156" spans="1:25" s="287" customFormat="1" x14ac:dyDescent="0.25">
      <c r="A156" s="119" t="s">
        <v>1149</v>
      </c>
      <c r="B156" s="119" t="s">
        <v>963</v>
      </c>
      <c r="C156" s="119" t="s">
        <v>1121</v>
      </c>
      <c r="D156" s="119"/>
      <c r="E156" s="119"/>
      <c r="F156" s="119"/>
      <c r="G156" s="285"/>
      <c r="H156" s="286"/>
      <c r="I156" s="286"/>
      <c r="J156" s="286"/>
      <c r="K156" s="286"/>
      <c r="Q156" s="117"/>
      <c r="R156" s="117"/>
      <c r="S156" s="117"/>
      <c r="T156" s="117"/>
      <c r="U156" s="117"/>
      <c r="V156" s="117"/>
      <c r="W156" s="117"/>
      <c r="X156" s="117"/>
      <c r="Y156" s="117"/>
    </row>
    <row r="157" spans="1:25" s="287" customFormat="1" x14ac:dyDescent="0.25">
      <c r="A157" s="286"/>
      <c r="B157" s="286"/>
      <c r="C157" s="286"/>
      <c r="D157" s="286"/>
      <c r="E157" s="286"/>
      <c r="F157" s="286"/>
      <c r="G157" s="286"/>
      <c r="H157" s="286"/>
      <c r="I157" s="286"/>
      <c r="J157" s="286"/>
      <c r="K157" s="286"/>
      <c r="Q157" s="117"/>
      <c r="R157" s="117"/>
      <c r="S157" s="117"/>
      <c r="T157" s="117"/>
      <c r="U157" s="117"/>
      <c r="V157" s="117"/>
      <c r="W157" s="117"/>
      <c r="X157" s="117"/>
      <c r="Y157" s="117"/>
    </row>
    <row r="158" spans="1:25" s="287" customFormat="1" x14ac:dyDescent="0.25">
      <c r="A158" s="286"/>
      <c r="B158" s="286"/>
      <c r="C158" s="286"/>
      <c r="D158" s="286"/>
      <c r="E158" s="286"/>
      <c r="F158" s="286"/>
      <c r="G158" s="286"/>
      <c r="H158" s="286"/>
      <c r="I158" s="286"/>
      <c r="J158" s="286"/>
      <c r="K158" s="286"/>
      <c r="Q158" s="117"/>
      <c r="R158" s="117"/>
      <c r="S158" s="117"/>
      <c r="T158" s="117"/>
      <c r="U158" s="117"/>
      <c r="V158" s="117"/>
      <c r="W158" s="117"/>
      <c r="X158" s="117"/>
      <c r="Y158" s="117"/>
    </row>
    <row r="159" spans="1:25" s="287" customFormat="1" x14ac:dyDescent="0.25">
      <c r="A159" s="286"/>
      <c r="B159" s="286"/>
      <c r="C159" s="286"/>
      <c r="D159" s="286"/>
      <c r="E159" s="286"/>
      <c r="F159" s="286"/>
      <c r="G159" s="286"/>
      <c r="H159" s="286"/>
      <c r="I159" s="286"/>
      <c r="J159" s="286"/>
      <c r="K159" s="286"/>
      <c r="Q159" s="117"/>
      <c r="R159" s="117"/>
      <c r="S159" s="117"/>
      <c r="T159" s="117"/>
      <c r="U159" s="117"/>
      <c r="V159" s="117"/>
      <c r="W159" s="117"/>
      <c r="X159" s="117"/>
      <c r="Y159" s="117"/>
    </row>
    <row r="160" spans="1:25" s="287" customFormat="1" x14ac:dyDescent="0.25">
      <c r="A160" s="286"/>
      <c r="B160" s="286"/>
      <c r="C160" s="286"/>
      <c r="D160" s="286"/>
      <c r="E160" s="286"/>
      <c r="F160" s="286"/>
      <c r="G160" s="286"/>
      <c r="H160" s="286"/>
      <c r="I160" s="286"/>
      <c r="J160" s="286"/>
      <c r="K160" s="286"/>
      <c r="Q160" s="117"/>
      <c r="R160" s="117"/>
      <c r="S160" s="117"/>
      <c r="T160" s="117"/>
      <c r="U160" s="117"/>
      <c r="V160" s="117"/>
      <c r="W160" s="117"/>
      <c r="X160" s="117"/>
      <c r="Y160" s="117"/>
    </row>
    <row r="161" spans="1:25" s="287" customFormat="1" x14ac:dyDescent="0.25">
      <c r="A161" s="286"/>
      <c r="B161" s="286"/>
      <c r="C161" s="286"/>
      <c r="D161" s="286"/>
      <c r="E161" s="286"/>
      <c r="F161" s="286"/>
      <c r="G161" s="286"/>
      <c r="H161" s="286"/>
      <c r="I161" s="286"/>
      <c r="J161" s="286"/>
      <c r="K161" s="286"/>
      <c r="Q161" s="117"/>
      <c r="R161" s="117"/>
      <c r="S161" s="117"/>
      <c r="T161" s="117"/>
      <c r="U161" s="117"/>
      <c r="V161" s="117"/>
      <c r="W161" s="117"/>
      <c r="X161" s="117"/>
      <c r="Y161" s="117"/>
    </row>
    <row r="162" spans="1:25" s="287" customFormat="1" x14ac:dyDescent="0.25">
      <c r="A162" s="286"/>
      <c r="B162" s="286"/>
      <c r="C162" s="286"/>
      <c r="D162" s="286"/>
      <c r="E162" s="286"/>
      <c r="F162" s="286"/>
      <c r="G162" s="286"/>
      <c r="H162" s="286"/>
      <c r="I162" s="286"/>
      <c r="J162" s="286"/>
      <c r="K162" s="286"/>
      <c r="Q162" s="117"/>
      <c r="R162" s="117"/>
      <c r="S162" s="117"/>
      <c r="T162" s="117"/>
      <c r="U162" s="117"/>
      <c r="V162" s="117"/>
      <c r="W162" s="117"/>
      <c r="X162" s="117"/>
      <c r="Y162" s="117"/>
    </row>
    <row r="163" spans="1:25" s="287" customFormat="1" x14ac:dyDescent="0.25">
      <c r="A163" s="286"/>
      <c r="B163" s="286"/>
      <c r="C163" s="286"/>
      <c r="D163" s="286"/>
      <c r="E163" s="286"/>
      <c r="F163" s="286"/>
      <c r="G163" s="286"/>
      <c r="H163" s="286"/>
      <c r="I163" s="286"/>
      <c r="J163" s="286"/>
      <c r="K163" s="286"/>
      <c r="Q163" s="117"/>
      <c r="R163" s="117"/>
      <c r="S163" s="117"/>
      <c r="T163" s="117"/>
      <c r="U163" s="117"/>
      <c r="V163" s="117"/>
      <c r="W163" s="117"/>
      <c r="X163" s="117"/>
      <c r="Y163" s="117"/>
    </row>
    <row r="164" spans="1:25" s="287" customFormat="1" x14ac:dyDescent="0.25">
      <c r="A164" s="286"/>
      <c r="B164" s="286"/>
      <c r="C164" s="286"/>
      <c r="D164" s="286"/>
      <c r="E164" s="286"/>
      <c r="F164" s="286"/>
      <c r="G164" s="286"/>
      <c r="H164" s="286"/>
      <c r="I164" s="286"/>
      <c r="J164" s="286"/>
      <c r="K164" s="286"/>
      <c r="Q164" s="117"/>
      <c r="R164" s="117"/>
      <c r="S164" s="117"/>
      <c r="T164" s="117"/>
      <c r="U164" s="117"/>
      <c r="V164" s="117"/>
      <c r="W164" s="117"/>
      <c r="X164" s="117"/>
      <c r="Y164" s="117"/>
    </row>
    <row r="165" spans="1:25" s="287" customFormat="1" x14ac:dyDescent="0.25">
      <c r="A165" s="286"/>
      <c r="B165" s="286"/>
      <c r="C165" s="286"/>
      <c r="D165" s="286"/>
      <c r="E165" s="286"/>
      <c r="F165" s="286"/>
      <c r="G165" s="286"/>
      <c r="H165" s="286"/>
      <c r="I165" s="286"/>
      <c r="J165" s="286"/>
      <c r="K165" s="286"/>
      <c r="Q165" s="117"/>
      <c r="R165" s="117"/>
      <c r="S165" s="117"/>
      <c r="T165" s="117"/>
      <c r="U165" s="117"/>
      <c r="V165" s="117"/>
      <c r="W165" s="117"/>
      <c r="X165" s="117"/>
      <c r="Y165" s="117"/>
    </row>
    <row r="166" spans="1:25" s="287" customFormat="1" x14ac:dyDescent="0.25">
      <c r="A166" s="286"/>
      <c r="B166" s="286"/>
      <c r="C166" s="286"/>
      <c r="D166" s="286"/>
      <c r="E166" s="286"/>
      <c r="F166" s="286"/>
      <c r="G166" s="286"/>
      <c r="H166" s="286"/>
      <c r="I166" s="286"/>
      <c r="J166" s="286"/>
      <c r="K166" s="286"/>
      <c r="Q166" s="117"/>
      <c r="R166" s="117"/>
      <c r="S166" s="117"/>
      <c r="T166" s="117"/>
      <c r="U166" s="117"/>
      <c r="V166" s="117"/>
      <c r="W166" s="117"/>
      <c r="X166" s="117"/>
      <c r="Y166" s="117"/>
    </row>
    <row r="167" spans="1:25" s="287" customFormat="1" x14ac:dyDescent="0.25">
      <c r="A167" s="286"/>
      <c r="B167" s="286"/>
      <c r="C167" s="286"/>
      <c r="D167" s="286"/>
      <c r="E167" s="286"/>
      <c r="F167" s="286"/>
      <c r="G167" s="286"/>
      <c r="H167" s="286"/>
      <c r="I167" s="286"/>
      <c r="J167" s="286"/>
      <c r="K167" s="286"/>
      <c r="Q167" s="117"/>
      <c r="R167" s="117"/>
      <c r="S167" s="117"/>
      <c r="T167" s="117"/>
      <c r="U167" s="117"/>
      <c r="V167" s="117"/>
      <c r="W167" s="117"/>
      <c r="X167" s="117"/>
      <c r="Y167" s="117"/>
    </row>
    <row r="168" spans="1:25" s="287" customFormat="1" x14ac:dyDescent="0.25">
      <c r="A168" s="286"/>
      <c r="B168" s="286"/>
      <c r="C168" s="286"/>
      <c r="D168" s="286"/>
      <c r="E168" s="286"/>
      <c r="F168" s="286"/>
      <c r="G168" s="286"/>
      <c r="H168" s="286"/>
      <c r="I168" s="286"/>
      <c r="J168" s="286"/>
      <c r="K168" s="286"/>
      <c r="Q168" s="117"/>
      <c r="R168" s="117"/>
      <c r="S168" s="117"/>
      <c r="T168" s="117"/>
      <c r="U168" s="117"/>
      <c r="V168" s="117"/>
      <c r="W168" s="117"/>
      <c r="X168" s="117"/>
      <c r="Y168" s="117"/>
    </row>
    <row r="169" spans="1:25" s="287" customFormat="1" x14ac:dyDescent="0.25">
      <c r="A169" s="286"/>
      <c r="B169" s="286"/>
      <c r="C169" s="286"/>
      <c r="D169" s="286"/>
      <c r="E169" s="286"/>
      <c r="F169" s="286"/>
      <c r="G169" s="286"/>
      <c r="H169" s="286"/>
      <c r="I169" s="286"/>
      <c r="J169" s="286"/>
      <c r="K169" s="286"/>
      <c r="Q169" s="117"/>
      <c r="R169" s="117"/>
      <c r="S169" s="117"/>
      <c r="T169" s="117"/>
      <c r="U169" s="117"/>
      <c r="V169" s="117"/>
      <c r="W169" s="117"/>
      <c r="X169" s="117"/>
      <c r="Y169" s="117"/>
    </row>
    <row r="170" spans="1:25" s="287" customFormat="1" x14ac:dyDescent="0.25">
      <c r="A170" s="286"/>
      <c r="B170" s="286"/>
      <c r="C170" s="286"/>
      <c r="D170" s="286"/>
      <c r="E170" s="286"/>
      <c r="F170" s="286"/>
      <c r="G170" s="286"/>
      <c r="H170" s="286"/>
      <c r="I170" s="286"/>
      <c r="J170" s="286"/>
      <c r="K170" s="286"/>
      <c r="Q170" s="117"/>
      <c r="R170" s="117"/>
      <c r="S170" s="117"/>
      <c r="T170" s="117"/>
      <c r="U170" s="117"/>
      <c r="V170" s="117"/>
      <c r="W170" s="117"/>
      <c r="X170" s="117"/>
      <c r="Y170" s="117"/>
    </row>
    <row r="171" spans="1:25" s="287" customFormat="1" x14ac:dyDescent="0.25">
      <c r="A171" s="286"/>
      <c r="B171" s="286"/>
      <c r="C171" s="286"/>
      <c r="D171" s="286"/>
      <c r="E171" s="286"/>
      <c r="F171" s="286"/>
      <c r="G171" s="286"/>
      <c r="H171" s="286"/>
      <c r="I171" s="286"/>
      <c r="J171" s="286"/>
      <c r="K171" s="286"/>
      <c r="Q171" s="117"/>
      <c r="R171" s="117"/>
      <c r="S171" s="117"/>
      <c r="T171" s="117"/>
      <c r="U171" s="117"/>
      <c r="V171" s="117"/>
      <c r="W171" s="117"/>
      <c r="X171" s="117"/>
      <c r="Y171" s="117"/>
    </row>
    <row r="172" spans="1:25" s="287" customFormat="1" x14ac:dyDescent="0.25">
      <c r="A172" s="286"/>
      <c r="B172" s="286"/>
      <c r="C172" s="286"/>
      <c r="D172" s="286"/>
      <c r="E172" s="286"/>
      <c r="F172" s="286"/>
      <c r="G172" s="286"/>
      <c r="H172" s="286"/>
      <c r="I172" s="286"/>
      <c r="J172" s="286"/>
      <c r="K172" s="286"/>
      <c r="Q172" s="117"/>
      <c r="R172" s="117"/>
      <c r="S172" s="117"/>
      <c r="T172" s="117"/>
      <c r="U172" s="117"/>
      <c r="V172" s="117"/>
      <c r="W172" s="117"/>
      <c r="X172" s="117"/>
      <c r="Y172" s="117"/>
    </row>
    <row r="173" spans="1:25" s="287" customFormat="1" x14ac:dyDescent="0.25">
      <c r="A173" s="286"/>
      <c r="B173" s="286"/>
      <c r="C173" s="286"/>
      <c r="D173" s="286"/>
      <c r="E173" s="286"/>
      <c r="F173" s="286"/>
      <c r="G173" s="286"/>
      <c r="H173" s="286"/>
      <c r="I173" s="286"/>
      <c r="J173" s="286"/>
      <c r="K173" s="286"/>
      <c r="Q173" s="117"/>
      <c r="R173" s="117"/>
      <c r="S173" s="117"/>
      <c r="T173" s="117"/>
      <c r="U173" s="117"/>
      <c r="V173" s="117"/>
      <c r="W173" s="117"/>
      <c r="X173" s="117"/>
      <c r="Y173" s="117"/>
    </row>
    <row r="174" spans="1:25" s="287" customFormat="1" x14ac:dyDescent="0.25">
      <c r="A174" s="286"/>
      <c r="B174" s="286"/>
      <c r="C174" s="286"/>
      <c r="D174" s="286"/>
      <c r="E174" s="286"/>
      <c r="F174" s="286"/>
      <c r="G174" s="286"/>
      <c r="H174" s="286"/>
      <c r="I174" s="286"/>
      <c r="J174" s="286"/>
      <c r="K174" s="286"/>
      <c r="Q174" s="117"/>
      <c r="R174" s="117"/>
      <c r="S174" s="117"/>
      <c r="T174" s="117"/>
      <c r="U174" s="117"/>
      <c r="V174" s="117"/>
      <c r="W174" s="117"/>
      <c r="X174" s="117"/>
      <c r="Y174" s="117"/>
    </row>
    <row r="175" spans="1:25" s="287" customFormat="1" x14ac:dyDescent="0.25">
      <c r="A175" s="286"/>
      <c r="B175" s="286"/>
      <c r="C175" s="286"/>
      <c r="D175" s="286"/>
      <c r="E175" s="286"/>
      <c r="F175" s="286"/>
      <c r="G175" s="286"/>
      <c r="H175" s="286"/>
      <c r="I175" s="286"/>
      <c r="J175" s="286"/>
      <c r="K175" s="286"/>
      <c r="Q175" s="117"/>
      <c r="R175" s="117"/>
      <c r="S175" s="117"/>
      <c r="T175" s="117"/>
      <c r="U175" s="117"/>
      <c r="V175" s="117"/>
      <c r="W175" s="117"/>
      <c r="X175" s="117"/>
      <c r="Y175" s="117"/>
    </row>
    <row r="176" spans="1:25" s="287" customFormat="1" x14ac:dyDescent="0.25">
      <c r="A176" s="286"/>
      <c r="B176" s="286"/>
      <c r="C176" s="286"/>
      <c r="D176" s="286"/>
      <c r="E176" s="286"/>
      <c r="F176" s="286"/>
      <c r="G176" s="286"/>
      <c r="H176" s="286"/>
      <c r="I176" s="286"/>
      <c r="J176" s="286"/>
      <c r="K176" s="286"/>
      <c r="Q176" s="117"/>
      <c r="R176" s="117"/>
      <c r="S176" s="117"/>
      <c r="T176" s="117"/>
      <c r="U176" s="117"/>
      <c r="V176" s="117"/>
      <c r="W176" s="117"/>
      <c r="X176" s="117"/>
      <c r="Y176" s="117"/>
    </row>
    <row r="177" spans="1:25" s="287" customFormat="1" x14ac:dyDescent="0.25">
      <c r="A177" s="286"/>
      <c r="B177" s="286"/>
      <c r="C177" s="286"/>
      <c r="D177" s="286"/>
      <c r="E177" s="286"/>
      <c r="F177" s="286"/>
      <c r="G177" s="286"/>
      <c r="H177" s="286"/>
      <c r="I177" s="286"/>
      <c r="J177" s="286"/>
      <c r="K177" s="286"/>
      <c r="Q177" s="117"/>
      <c r="R177" s="117"/>
      <c r="S177" s="117"/>
      <c r="T177" s="117"/>
      <c r="U177" s="117"/>
      <c r="V177" s="117"/>
      <c r="W177" s="117"/>
      <c r="X177" s="117"/>
      <c r="Y177" s="117"/>
    </row>
    <row r="178" spans="1:25" s="287" customFormat="1" x14ac:dyDescent="0.25">
      <c r="A178" s="286"/>
      <c r="B178" s="286"/>
      <c r="C178" s="286"/>
      <c r="D178" s="286"/>
      <c r="E178" s="286"/>
      <c r="F178" s="286"/>
      <c r="G178" s="286"/>
      <c r="H178" s="286"/>
      <c r="I178" s="286"/>
      <c r="J178" s="286"/>
      <c r="K178" s="286"/>
      <c r="Q178" s="117"/>
      <c r="R178" s="117"/>
      <c r="S178" s="117"/>
      <c r="T178" s="117"/>
      <c r="U178" s="117"/>
      <c r="V178" s="117"/>
      <c r="W178" s="117"/>
      <c r="X178" s="117"/>
      <c r="Y178" s="117"/>
    </row>
    <row r="179" spans="1:25" s="287" customFormat="1" x14ac:dyDescent="0.25">
      <c r="A179" s="286"/>
      <c r="B179" s="286"/>
      <c r="C179" s="286"/>
      <c r="D179" s="286"/>
      <c r="E179" s="286"/>
      <c r="F179" s="286"/>
      <c r="G179" s="286"/>
      <c r="H179" s="286"/>
      <c r="I179" s="286"/>
      <c r="J179" s="286"/>
      <c r="K179" s="286"/>
      <c r="Q179" s="117"/>
      <c r="R179" s="117"/>
      <c r="S179" s="117"/>
      <c r="T179" s="117"/>
      <c r="U179" s="117"/>
      <c r="V179" s="117"/>
      <c r="W179" s="117"/>
      <c r="X179" s="117"/>
      <c r="Y179" s="117"/>
    </row>
    <row r="180" spans="1:25" s="287" customFormat="1" x14ac:dyDescent="0.25">
      <c r="A180" s="286"/>
      <c r="B180" s="286"/>
      <c r="C180" s="286"/>
      <c r="D180" s="286"/>
      <c r="E180" s="286"/>
      <c r="F180" s="286"/>
      <c r="G180" s="286"/>
      <c r="H180" s="286"/>
      <c r="I180" s="286"/>
      <c r="J180" s="286"/>
      <c r="K180" s="286"/>
      <c r="Q180" s="117"/>
      <c r="R180" s="117"/>
      <c r="S180" s="117"/>
      <c r="T180" s="117"/>
      <c r="U180" s="117"/>
      <c r="V180" s="117"/>
      <c r="W180" s="117"/>
      <c r="X180" s="117"/>
      <c r="Y180" s="117"/>
    </row>
    <row r="181" spans="1:25" s="287" customFormat="1" x14ac:dyDescent="0.25">
      <c r="A181" s="286"/>
      <c r="B181" s="286"/>
      <c r="C181" s="286"/>
      <c r="D181" s="286"/>
      <c r="E181" s="286"/>
      <c r="F181" s="286"/>
      <c r="G181" s="286"/>
      <c r="H181" s="286"/>
      <c r="I181" s="286"/>
      <c r="J181" s="286"/>
      <c r="K181" s="286"/>
      <c r="Q181" s="117"/>
      <c r="R181" s="117"/>
      <c r="S181" s="117"/>
      <c r="T181" s="117"/>
      <c r="U181" s="117"/>
      <c r="V181" s="117"/>
      <c r="W181" s="117"/>
      <c r="X181" s="117"/>
      <c r="Y181" s="117"/>
    </row>
    <row r="182" spans="1:25" s="287" customFormat="1" x14ac:dyDescent="0.25">
      <c r="A182" s="286"/>
      <c r="B182" s="286"/>
      <c r="C182" s="286"/>
      <c r="D182" s="286"/>
      <c r="E182" s="286"/>
      <c r="F182" s="286"/>
      <c r="G182" s="286"/>
      <c r="H182" s="286"/>
      <c r="I182" s="286"/>
      <c r="J182" s="286"/>
      <c r="K182" s="286"/>
      <c r="Q182" s="117"/>
      <c r="R182" s="117"/>
      <c r="S182" s="117"/>
      <c r="T182" s="117"/>
      <c r="U182" s="117"/>
      <c r="V182" s="117"/>
      <c r="W182" s="117"/>
      <c r="X182" s="117"/>
      <c r="Y182" s="117"/>
    </row>
    <row r="183" spans="1:25" s="287" customFormat="1" x14ac:dyDescent="0.25">
      <c r="A183" s="286"/>
      <c r="B183" s="286"/>
      <c r="C183" s="286"/>
      <c r="D183" s="286"/>
      <c r="E183" s="286"/>
      <c r="F183" s="286"/>
      <c r="G183" s="286"/>
      <c r="H183" s="286"/>
      <c r="I183" s="286"/>
      <c r="J183" s="286"/>
      <c r="K183" s="286"/>
      <c r="Q183" s="117"/>
      <c r="R183" s="117"/>
      <c r="S183" s="117"/>
      <c r="T183" s="117"/>
      <c r="U183" s="117"/>
      <c r="V183" s="117"/>
      <c r="W183" s="117"/>
      <c r="X183" s="117"/>
      <c r="Y183" s="117"/>
    </row>
    <row r="184" spans="1:25" s="287" customFormat="1" x14ac:dyDescent="0.25">
      <c r="A184" s="286"/>
      <c r="B184" s="286"/>
      <c r="C184" s="286"/>
      <c r="D184" s="286"/>
      <c r="E184" s="286"/>
      <c r="F184" s="286"/>
      <c r="G184" s="286"/>
      <c r="H184" s="286"/>
      <c r="I184" s="286"/>
      <c r="J184" s="286"/>
      <c r="K184" s="286"/>
      <c r="Q184" s="117"/>
      <c r="R184" s="117"/>
      <c r="S184" s="117"/>
      <c r="T184" s="117"/>
      <c r="U184" s="117"/>
      <c r="V184" s="117"/>
      <c r="W184" s="117"/>
      <c r="X184" s="117"/>
      <c r="Y184" s="117"/>
    </row>
    <row r="185" spans="1:25" s="287" customFormat="1" x14ac:dyDescent="0.25">
      <c r="A185" s="286"/>
      <c r="B185" s="286"/>
      <c r="C185" s="286"/>
      <c r="D185" s="286"/>
      <c r="E185" s="286"/>
      <c r="F185" s="286"/>
      <c r="G185" s="286"/>
      <c r="H185" s="286"/>
      <c r="I185" s="286"/>
      <c r="J185" s="286"/>
      <c r="K185" s="286"/>
      <c r="Q185" s="117"/>
      <c r="R185" s="117"/>
      <c r="S185" s="117"/>
      <c r="T185" s="117"/>
      <c r="U185" s="117"/>
      <c r="V185" s="117"/>
      <c r="W185" s="117"/>
      <c r="X185" s="117"/>
      <c r="Y185" s="117"/>
    </row>
    <row r="186" spans="1:25" s="287" customFormat="1" x14ac:dyDescent="0.25">
      <c r="A186" s="286"/>
      <c r="B186" s="286"/>
      <c r="C186" s="286"/>
      <c r="D186" s="286"/>
      <c r="E186" s="286"/>
      <c r="F186" s="286"/>
      <c r="G186" s="286"/>
      <c r="H186" s="286"/>
      <c r="I186" s="286"/>
      <c r="J186" s="286"/>
      <c r="K186" s="286"/>
      <c r="Q186" s="117"/>
      <c r="R186" s="117"/>
      <c r="S186" s="117"/>
      <c r="T186" s="117"/>
      <c r="U186" s="117"/>
      <c r="V186" s="117"/>
      <c r="W186" s="117"/>
      <c r="X186" s="117"/>
      <c r="Y186" s="117"/>
    </row>
    <row r="187" spans="1:25" s="287" customFormat="1" x14ac:dyDescent="0.25">
      <c r="A187" s="286"/>
      <c r="B187" s="286"/>
      <c r="C187" s="286"/>
      <c r="D187" s="286"/>
      <c r="E187" s="286"/>
      <c r="F187" s="286"/>
      <c r="G187" s="286"/>
      <c r="H187" s="286"/>
      <c r="I187" s="286"/>
      <c r="J187" s="286"/>
      <c r="K187" s="286"/>
      <c r="Q187" s="117"/>
      <c r="R187" s="117"/>
      <c r="S187" s="117"/>
      <c r="T187" s="117"/>
      <c r="U187" s="117"/>
      <c r="V187" s="117"/>
      <c r="W187" s="117"/>
      <c r="X187" s="117"/>
      <c r="Y187" s="117"/>
    </row>
    <row r="188" spans="1:25" s="287" customFormat="1" x14ac:dyDescent="0.25">
      <c r="A188" s="286"/>
      <c r="B188" s="286"/>
      <c r="C188" s="286"/>
      <c r="D188" s="286"/>
      <c r="E188" s="286"/>
      <c r="F188" s="286"/>
      <c r="G188" s="286"/>
      <c r="H188" s="286"/>
      <c r="I188" s="286"/>
      <c r="J188" s="286"/>
      <c r="K188" s="286"/>
      <c r="Q188" s="117"/>
      <c r="R188" s="117"/>
      <c r="S188" s="117"/>
      <c r="T188" s="117"/>
      <c r="U188" s="117"/>
      <c r="V188" s="117"/>
      <c r="W188" s="117"/>
      <c r="X188" s="117"/>
      <c r="Y188" s="117"/>
    </row>
    <row r="189" spans="1:25" s="287" customFormat="1" x14ac:dyDescent="0.25">
      <c r="A189" s="286"/>
      <c r="B189" s="286"/>
      <c r="C189" s="286"/>
      <c r="D189" s="286"/>
      <c r="E189" s="286"/>
      <c r="F189" s="286"/>
      <c r="G189" s="286"/>
      <c r="H189" s="286"/>
      <c r="I189" s="286"/>
      <c r="J189" s="286"/>
      <c r="K189" s="286"/>
      <c r="Q189" s="117"/>
      <c r="R189" s="117"/>
      <c r="S189" s="117"/>
      <c r="T189" s="117"/>
      <c r="U189" s="117"/>
      <c r="V189" s="117"/>
      <c r="W189" s="117"/>
      <c r="X189" s="117"/>
      <c r="Y189" s="117"/>
    </row>
    <row r="190" spans="1:25" s="287" customFormat="1" x14ac:dyDescent="0.25">
      <c r="A190" s="286"/>
      <c r="B190" s="286"/>
      <c r="C190" s="286"/>
      <c r="D190" s="286"/>
      <c r="E190" s="286"/>
      <c r="F190" s="286"/>
      <c r="G190" s="286"/>
      <c r="H190" s="286"/>
      <c r="I190" s="286"/>
      <c r="J190" s="286"/>
      <c r="K190" s="286"/>
      <c r="Q190" s="117"/>
      <c r="R190" s="117"/>
      <c r="S190" s="117"/>
      <c r="T190" s="117"/>
      <c r="U190" s="117"/>
      <c r="V190" s="117"/>
      <c r="W190" s="117"/>
      <c r="X190" s="117"/>
      <c r="Y190" s="117"/>
    </row>
    <row r="191" spans="1:25" s="287" customFormat="1" x14ac:dyDescent="0.25">
      <c r="A191" s="286"/>
      <c r="B191" s="286"/>
      <c r="C191" s="286"/>
      <c r="D191" s="286"/>
      <c r="E191" s="286"/>
      <c r="F191" s="286"/>
      <c r="G191" s="286"/>
      <c r="H191" s="286"/>
      <c r="I191" s="286"/>
      <c r="J191" s="286"/>
      <c r="K191" s="286"/>
      <c r="Q191" s="117"/>
      <c r="R191" s="117"/>
      <c r="S191" s="117"/>
      <c r="T191" s="117"/>
      <c r="U191" s="117"/>
      <c r="V191" s="117"/>
      <c r="W191" s="117"/>
      <c r="X191" s="117"/>
      <c r="Y191" s="117"/>
    </row>
    <row r="192" spans="1:25" s="287" customFormat="1" x14ac:dyDescent="0.25">
      <c r="A192" s="286"/>
      <c r="B192" s="286"/>
      <c r="C192" s="286"/>
      <c r="D192" s="286"/>
      <c r="E192" s="286"/>
      <c r="F192" s="286"/>
      <c r="G192" s="286"/>
      <c r="H192" s="286"/>
      <c r="I192" s="286"/>
      <c r="J192" s="286"/>
      <c r="K192" s="286"/>
      <c r="Q192" s="117"/>
      <c r="R192" s="117"/>
      <c r="S192" s="117"/>
      <c r="T192" s="117"/>
      <c r="U192" s="117"/>
      <c r="V192" s="117"/>
      <c r="W192" s="117"/>
      <c r="X192" s="117"/>
      <c r="Y192" s="117"/>
    </row>
    <row r="193" spans="1:25" s="287" customFormat="1" x14ac:dyDescent="0.25">
      <c r="A193" s="286"/>
      <c r="B193" s="286"/>
      <c r="C193" s="286"/>
      <c r="D193" s="286"/>
      <c r="E193" s="286"/>
      <c r="F193" s="286"/>
      <c r="G193" s="286"/>
      <c r="H193" s="286"/>
      <c r="I193" s="286"/>
      <c r="J193" s="286"/>
      <c r="K193" s="286"/>
      <c r="Q193" s="117"/>
      <c r="R193" s="117"/>
      <c r="S193" s="117"/>
      <c r="T193" s="117"/>
      <c r="U193" s="117"/>
      <c r="V193" s="117"/>
      <c r="W193" s="117"/>
      <c r="X193" s="117"/>
      <c r="Y193" s="117"/>
    </row>
    <row r="194" spans="1:25" s="287" customFormat="1" x14ac:dyDescent="0.25">
      <c r="A194" s="286"/>
      <c r="B194" s="286"/>
      <c r="C194" s="286"/>
      <c r="D194" s="286"/>
      <c r="E194" s="286"/>
      <c r="F194" s="286"/>
      <c r="G194" s="286"/>
      <c r="H194" s="286"/>
      <c r="I194" s="286"/>
      <c r="J194" s="286"/>
      <c r="K194" s="286"/>
      <c r="Q194" s="117"/>
      <c r="R194" s="117"/>
      <c r="S194" s="117"/>
      <c r="T194" s="117"/>
      <c r="U194" s="117"/>
      <c r="V194" s="117"/>
      <c r="W194" s="117"/>
      <c r="X194" s="117"/>
      <c r="Y194" s="117"/>
    </row>
    <row r="195" spans="1:25" s="287" customFormat="1" x14ac:dyDescent="0.25">
      <c r="A195" s="286"/>
      <c r="B195" s="286"/>
      <c r="C195" s="286"/>
      <c r="D195" s="286"/>
      <c r="E195" s="286"/>
      <c r="F195" s="286"/>
      <c r="G195" s="286"/>
      <c r="H195" s="286"/>
      <c r="I195" s="286"/>
      <c r="J195" s="286"/>
      <c r="K195" s="286"/>
      <c r="Q195" s="117"/>
      <c r="R195" s="117"/>
      <c r="S195" s="117"/>
      <c r="T195" s="117"/>
      <c r="U195" s="117"/>
      <c r="V195" s="117"/>
      <c r="W195" s="117"/>
      <c r="X195" s="117"/>
      <c r="Y195" s="117"/>
    </row>
    <row r="196" spans="1:25" s="287" customFormat="1" x14ac:dyDescent="0.25">
      <c r="A196" s="286"/>
      <c r="B196" s="286"/>
      <c r="C196" s="286"/>
      <c r="D196" s="286"/>
      <c r="E196" s="286"/>
      <c r="F196" s="286"/>
      <c r="G196" s="286"/>
      <c r="H196" s="286"/>
      <c r="I196" s="286"/>
      <c r="J196" s="286"/>
      <c r="K196" s="286"/>
      <c r="Q196" s="117"/>
      <c r="R196" s="117"/>
      <c r="S196" s="117"/>
      <c r="T196" s="117"/>
      <c r="U196" s="117"/>
      <c r="V196" s="117"/>
      <c r="W196" s="117"/>
      <c r="X196" s="117"/>
      <c r="Y196" s="117"/>
    </row>
    <row r="197" spans="1:25" s="287" customFormat="1" x14ac:dyDescent="0.25">
      <c r="A197" s="286"/>
      <c r="B197" s="286"/>
      <c r="C197" s="286"/>
      <c r="D197" s="286"/>
      <c r="E197" s="286"/>
      <c r="F197" s="286"/>
      <c r="G197" s="286"/>
      <c r="H197" s="286"/>
      <c r="I197" s="286"/>
      <c r="J197" s="286"/>
      <c r="K197" s="286"/>
      <c r="Q197" s="117"/>
      <c r="R197" s="117"/>
      <c r="S197" s="117"/>
      <c r="T197" s="117"/>
      <c r="U197" s="117"/>
      <c r="V197" s="117"/>
      <c r="W197" s="117"/>
      <c r="X197" s="117"/>
      <c r="Y197" s="117"/>
    </row>
  </sheetData>
  <sortState ref="E2:F33">
    <sortCondition ref="E2:E33"/>
    <sortCondition ref="F2:F33"/>
  </sortState>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B4:G45"/>
  <sheetViews>
    <sheetView topLeftCell="A6" zoomScale="85" zoomScaleNormal="85" workbookViewId="0">
      <selection activeCell="D24" sqref="D24"/>
    </sheetView>
  </sheetViews>
  <sheetFormatPr baseColWidth="10" defaultRowHeight="15" x14ac:dyDescent="0.25"/>
  <cols>
    <col min="2" max="2" width="76.5703125" bestFit="1" customWidth="1"/>
    <col min="3" max="3" width="30.42578125" bestFit="1" customWidth="1"/>
  </cols>
  <sheetData>
    <row r="4" spans="2:7" x14ac:dyDescent="0.25">
      <c r="B4" s="259" t="s">
        <v>855</v>
      </c>
      <c r="C4" s="259" t="s">
        <v>856</v>
      </c>
      <c r="F4" t="s">
        <v>927</v>
      </c>
    </row>
    <row r="5" spans="2:7" x14ac:dyDescent="0.25">
      <c r="B5" s="258" t="s">
        <v>195</v>
      </c>
      <c r="C5" s="258" t="s">
        <v>857</v>
      </c>
      <c r="F5" t="s">
        <v>924</v>
      </c>
    </row>
    <row r="6" spans="2:7" x14ac:dyDescent="0.25">
      <c r="B6" s="258" t="s">
        <v>186</v>
      </c>
      <c r="C6" s="258" t="s">
        <v>858</v>
      </c>
      <c r="F6" t="s">
        <v>926</v>
      </c>
    </row>
    <row r="7" spans="2:7" x14ac:dyDescent="0.25">
      <c r="B7" s="258" t="s">
        <v>210</v>
      </c>
      <c r="C7" s="258" t="s">
        <v>859</v>
      </c>
      <c r="F7" t="s">
        <v>925</v>
      </c>
    </row>
    <row r="8" spans="2:7" x14ac:dyDescent="0.25">
      <c r="B8" s="258" t="s">
        <v>860</v>
      </c>
      <c r="C8" s="258" t="s">
        <v>861</v>
      </c>
      <c r="F8" t="s">
        <v>1128</v>
      </c>
    </row>
    <row r="9" spans="2:7" x14ac:dyDescent="0.25">
      <c r="B9" s="258" t="s">
        <v>278</v>
      </c>
      <c r="C9" s="258" t="s">
        <v>863</v>
      </c>
    </row>
    <row r="10" spans="2:7" x14ac:dyDescent="0.25">
      <c r="B10" s="258" t="s">
        <v>864</v>
      </c>
      <c r="C10" s="258" t="s">
        <v>865</v>
      </c>
    </row>
    <row r="11" spans="2:7" x14ac:dyDescent="0.25">
      <c r="B11" s="258" t="s">
        <v>867</v>
      </c>
      <c r="C11" s="258" t="s">
        <v>868</v>
      </c>
    </row>
    <row r="12" spans="2:7" x14ac:dyDescent="0.25">
      <c r="B12" s="258" t="s">
        <v>431</v>
      </c>
      <c r="C12" s="258" t="s">
        <v>870</v>
      </c>
    </row>
    <row r="13" spans="2:7" x14ac:dyDescent="0.25">
      <c r="B13" s="258" t="s">
        <v>872</v>
      </c>
      <c r="C13" s="258" t="s">
        <v>873</v>
      </c>
    </row>
    <row r="14" spans="2:7" x14ac:dyDescent="0.25">
      <c r="B14" s="258" t="s">
        <v>239</v>
      </c>
      <c r="C14" s="258" t="s">
        <v>874</v>
      </c>
    </row>
    <row r="15" spans="2:7" x14ac:dyDescent="0.25">
      <c r="B15" s="258" t="s">
        <v>226</v>
      </c>
      <c r="C15" s="258" t="s">
        <v>875</v>
      </c>
      <c r="F15" t="s">
        <v>1186</v>
      </c>
    </row>
    <row r="16" spans="2:7" x14ac:dyDescent="0.25">
      <c r="B16" s="258" t="s">
        <v>131</v>
      </c>
      <c r="C16" s="258" t="s">
        <v>876</v>
      </c>
      <c r="F16" s="258" t="s">
        <v>860</v>
      </c>
      <c r="G16" s="258" t="s">
        <v>861</v>
      </c>
    </row>
    <row r="17" spans="2:7" x14ac:dyDescent="0.25">
      <c r="B17" s="258" t="s">
        <v>208</v>
      </c>
      <c r="C17" s="258" t="s">
        <v>877</v>
      </c>
      <c r="F17" s="258" t="s">
        <v>867</v>
      </c>
      <c r="G17" s="258" t="s">
        <v>868</v>
      </c>
    </row>
    <row r="18" spans="2:7" x14ac:dyDescent="0.25">
      <c r="B18" s="258" t="s">
        <v>161</v>
      </c>
      <c r="C18" s="258" t="s">
        <v>878</v>
      </c>
      <c r="F18" s="258" t="s">
        <v>431</v>
      </c>
      <c r="G18" s="258" t="s">
        <v>870</v>
      </c>
    </row>
    <row r="19" spans="2:7" x14ac:dyDescent="0.25">
      <c r="B19" s="258" t="s">
        <v>880</v>
      </c>
      <c r="C19" s="258" t="s">
        <v>878</v>
      </c>
      <c r="F19" t="s">
        <v>161</v>
      </c>
      <c r="G19" t="s">
        <v>878</v>
      </c>
    </row>
    <row r="20" spans="2:7" x14ac:dyDescent="0.25">
      <c r="B20" s="258" t="s">
        <v>160</v>
      </c>
      <c r="C20" s="258" t="s">
        <v>878</v>
      </c>
      <c r="F20" t="s">
        <v>880</v>
      </c>
      <c r="G20" t="s">
        <v>878</v>
      </c>
    </row>
    <row r="21" spans="2:7" x14ac:dyDescent="0.25">
      <c r="B21" s="258" t="s">
        <v>883</v>
      </c>
      <c r="C21" s="258" t="s">
        <v>878</v>
      </c>
      <c r="F21" t="s">
        <v>160</v>
      </c>
      <c r="G21" t="s">
        <v>878</v>
      </c>
    </row>
    <row r="22" spans="2:7" x14ac:dyDescent="0.25">
      <c r="B22" s="258" t="s">
        <v>885</v>
      </c>
      <c r="C22" s="258" t="s">
        <v>878</v>
      </c>
      <c r="F22" t="s">
        <v>883</v>
      </c>
      <c r="G22" t="s">
        <v>878</v>
      </c>
    </row>
    <row r="23" spans="2:7" x14ac:dyDescent="0.25">
      <c r="B23" s="258" t="s">
        <v>250</v>
      </c>
      <c r="C23" s="258" t="s">
        <v>888</v>
      </c>
      <c r="F23" t="s">
        <v>885</v>
      </c>
      <c r="G23" t="s">
        <v>878</v>
      </c>
    </row>
    <row r="24" spans="2:7" x14ac:dyDescent="0.25">
      <c r="B24" s="258" t="s">
        <v>889</v>
      </c>
      <c r="C24" s="258" t="s">
        <v>890</v>
      </c>
      <c r="F24" t="s">
        <v>889</v>
      </c>
      <c r="G24" t="s">
        <v>890</v>
      </c>
    </row>
    <row r="25" spans="2:7" x14ac:dyDescent="0.25">
      <c r="B25" s="258" t="s">
        <v>259</v>
      </c>
      <c r="C25" s="258" t="s">
        <v>892</v>
      </c>
      <c r="F25" t="s">
        <v>259</v>
      </c>
      <c r="G25" t="s">
        <v>892</v>
      </c>
    </row>
    <row r="26" spans="2:7" x14ac:dyDescent="0.25">
      <c r="B26" s="258" t="s">
        <v>152</v>
      </c>
      <c r="C26" s="258" t="s">
        <v>894</v>
      </c>
      <c r="F26" t="s">
        <v>281</v>
      </c>
      <c r="G26" t="s">
        <v>896</v>
      </c>
    </row>
    <row r="27" spans="2:7" x14ac:dyDescent="0.25">
      <c r="B27" s="258" t="s">
        <v>281</v>
      </c>
      <c r="C27" s="258" t="s">
        <v>896</v>
      </c>
      <c r="F27" t="s">
        <v>914</v>
      </c>
      <c r="G27" t="s">
        <v>915</v>
      </c>
    </row>
    <row r="28" spans="2:7" x14ac:dyDescent="0.25">
      <c r="B28" s="258" t="s">
        <v>135</v>
      </c>
      <c r="C28" s="258" t="s">
        <v>898</v>
      </c>
      <c r="F28" t="s">
        <v>271</v>
      </c>
      <c r="G28" t="s">
        <v>1187</v>
      </c>
    </row>
    <row r="29" spans="2:7" x14ac:dyDescent="0.25">
      <c r="B29" s="258" t="s">
        <v>899</v>
      </c>
      <c r="C29" s="258" t="s">
        <v>900</v>
      </c>
      <c r="F29" t="s">
        <v>272</v>
      </c>
      <c r="G29" t="s">
        <v>1187</v>
      </c>
    </row>
    <row r="30" spans="2:7" x14ac:dyDescent="0.25">
      <c r="B30" s="258" t="s">
        <v>199</v>
      </c>
      <c r="C30" s="258" t="s">
        <v>901</v>
      </c>
      <c r="F30" t="s">
        <v>273</v>
      </c>
      <c r="G30" t="s">
        <v>1187</v>
      </c>
    </row>
    <row r="31" spans="2:7" x14ac:dyDescent="0.25">
      <c r="B31" s="258" t="s">
        <v>213</v>
      </c>
      <c r="C31" s="258" t="s">
        <v>902</v>
      </c>
    </row>
    <row r="32" spans="2:7" x14ac:dyDescent="0.25">
      <c r="B32" s="258" t="s">
        <v>220</v>
      </c>
      <c r="C32" s="258" t="s">
        <v>903</v>
      </c>
    </row>
    <row r="33" spans="2:3" x14ac:dyDescent="0.25">
      <c r="B33" s="258" t="s">
        <v>362</v>
      </c>
      <c r="C33" s="258" t="s">
        <v>904</v>
      </c>
    </row>
    <row r="34" spans="2:3" x14ac:dyDescent="0.25">
      <c r="B34" s="258" t="s">
        <v>219</v>
      </c>
      <c r="C34" s="258" t="s">
        <v>905</v>
      </c>
    </row>
    <row r="35" spans="2:3" x14ac:dyDescent="0.25">
      <c r="B35" s="258" t="s">
        <v>254</v>
      </c>
      <c r="C35" s="258" t="s">
        <v>906</v>
      </c>
    </row>
    <row r="36" spans="2:3" x14ac:dyDescent="0.25">
      <c r="B36" s="258" t="s">
        <v>203</v>
      </c>
      <c r="C36" s="258" t="s">
        <v>907</v>
      </c>
    </row>
    <row r="37" spans="2:3" x14ac:dyDescent="0.25">
      <c r="B37" s="258" t="s">
        <v>222</v>
      </c>
      <c r="C37" s="258" t="s">
        <v>908</v>
      </c>
    </row>
    <row r="38" spans="2:3" x14ac:dyDescent="0.25">
      <c r="B38" s="258" t="s">
        <v>909</v>
      </c>
      <c r="C38" s="258" t="s">
        <v>910</v>
      </c>
    </row>
    <row r="39" spans="2:3" x14ac:dyDescent="0.25">
      <c r="B39" s="258" t="s">
        <v>130</v>
      </c>
      <c r="C39" s="258" t="s">
        <v>911</v>
      </c>
    </row>
    <row r="40" spans="2:3" x14ac:dyDescent="0.25">
      <c r="B40" s="258" t="s">
        <v>912</v>
      </c>
      <c r="C40" s="258" t="s">
        <v>913</v>
      </c>
    </row>
    <row r="41" spans="2:3" x14ac:dyDescent="0.25">
      <c r="B41" s="258" t="s">
        <v>914</v>
      </c>
      <c r="C41" s="258" t="s">
        <v>915</v>
      </c>
    </row>
    <row r="42" spans="2:3" x14ac:dyDescent="0.25">
      <c r="B42" s="258" t="s">
        <v>917</v>
      </c>
      <c r="C42" s="258" t="s">
        <v>918</v>
      </c>
    </row>
    <row r="43" spans="2:3" x14ac:dyDescent="0.25">
      <c r="B43" s="258" t="s">
        <v>919</v>
      </c>
      <c r="C43" s="258" t="s">
        <v>920</v>
      </c>
    </row>
    <row r="44" spans="2:3" x14ac:dyDescent="0.25">
      <c r="B44" s="258" t="s">
        <v>921</v>
      </c>
      <c r="C44" s="258" t="s">
        <v>922</v>
      </c>
    </row>
    <row r="45" spans="2:3" x14ac:dyDescent="0.25">
      <c r="B45" s="258" t="s">
        <v>132</v>
      </c>
      <c r="C45" s="258" t="s">
        <v>923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B5:T187"/>
  <sheetViews>
    <sheetView topLeftCell="A166" zoomScale="85" zoomScaleNormal="85" workbookViewId="0">
      <selection activeCell="D154" sqref="D154:D187"/>
    </sheetView>
  </sheetViews>
  <sheetFormatPr baseColWidth="10" defaultRowHeight="15.75" x14ac:dyDescent="0.25"/>
  <cols>
    <col min="1" max="1" width="11.42578125" style="163"/>
    <col min="2" max="2" width="19.85546875" style="163" customWidth="1"/>
    <col min="3" max="3" width="27.42578125" style="163" customWidth="1"/>
    <col min="4" max="4" width="85.140625" style="163" customWidth="1"/>
    <col min="5" max="5" width="10.85546875" style="163" customWidth="1"/>
    <col min="6" max="6" width="60.140625" style="163" customWidth="1"/>
    <col min="7" max="7" width="11.42578125" style="163"/>
    <col min="8" max="8" width="62.85546875" style="163" customWidth="1"/>
    <col min="9" max="9" width="21.28515625" style="163" customWidth="1"/>
    <col min="10" max="10" width="40.140625" style="163" customWidth="1"/>
    <col min="11" max="11" width="31.140625" style="163" customWidth="1"/>
    <col min="12" max="12" width="11.42578125" style="163"/>
    <col min="13" max="13" width="49.7109375" style="163" customWidth="1"/>
    <col min="14" max="15" width="11.42578125" style="163"/>
    <col min="16" max="16" width="65" style="163" customWidth="1"/>
    <col min="17" max="18" width="11.42578125" style="163"/>
    <col min="19" max="19" width="45.5703125" style="163" customWidth="1"/>
    <col min="20" max="16384" width="11.42578125" style="163"/>
  </cols>
  <sheetData>
    <row r="5" spans="2:20" x14ac:dyDescent="0.25">
      <c r="B5" s="176" t="s">
        <v>724</v>
      </c>
      <c r="C5" s="176"/>
      <c r="F5" s="164" t="s">
        <v>729</v>
      </c>
      <c r="G5" s="164"/>
      <c r="J5" s="164" t="s">
        <v>730</v>
      </c>
      <c r="K5" s="164" t="s">
        <v>731</v>
      </c>
      <c r="M5" s="165" t="s">
        <v>733</v>
      </c>
      <c r="N5" s="164"/>
      <c r="P5" s="165" t="s">
        <v>744</v>
      </c>
      <c r="Q5" s="164"/>
      <c r="S5" s="165" t="s">
        <v>746</v>
      </c>
      <c r="T5" s="164"/>
    </row>
    <row r="6" spans="2:20" ht="195" x14ac:dyDescent="0.25">
      <c r="B6" s="189" t="s">
        <v>762</v>
      </c>
      <c r="C6" s="190" t="s">
        <v>725</v>
      </c>
      <c r="E6" s="163" t="str">
        <f>G6</f>
        <v>Obj1.1</v>
      </c>
      <c r="F6" s="177" t="s">
        <v>640</v>
      </c>
      <c r="G6" s="178" t="s">
        <v>730</v>
      </c>
      <c r="J6" s="177" t="s">
        <v>641</v>
      </c>
      <c r="K6" s="178" t="s">
        <v>642</v>
      </c>
      <c r="M6" s="177" t="s">
        <v>643</v>
      </c>
      <c r="N6" s="178" t="s">
        <v>644</v>
      </c>
      <c r="P6" s="177" t="s">
        <v>645</v>
      </c>
      <c r="Q6" s="178" t="s">
        <v>646</v>
      </c>
      <c r="S6" s="177" t="s">
        <v>647</v>
      </c>
      <c r="T6" s="178" t="s">
        <v>648</v>
      </c>
    </row>
    <row r="7" spans="2:20" ht="210" x14ac:dyDescent="0.25">
      <c r="B7" s="189" t="s">
        <v>763</v>
      </c>
      <c r="C7" s="190" t="s">
        <v>726</v>
      </c>
      <c r="E7" s="163" t="str">
        <f t="shared" ref="E7:E21" si="0">G7</f>
        <v>Obj1.2</v>
      </c>
      <c r="F7" s="177" t="s">
        <v>649</v>
      </c>
      <c r="G7" s="178" t="s">
        <v>732</v>
      </c>
      <c r="J7" s="177" t="s">
        <v>650</v>
      </c>
      <c r="K7" s="178" t="s">
        <v>651</v>
      </c>
      <c r="M7" s="177" t="s">
        <v>652</v>
      </c>
      <c r="N7" s="178" t="s">
        <v>653</v>
      </c>
      <c r="P7" s="177" t="s">
        <v>654</v>
      </c>
      <c r="Q7" s="178" t="s">
        <v>655</v>
      </c>
    </row>
    <row r="8" spans="2:20" ht="105" x14ac:dyDescent="0.25">
      <c r="B8" s="189" t="s">
        <v>764</v>
      </c>
      <c r="C8" s="190" t="s">
        <v>727</v>
      </c>
      <c r="E8" s="163" t="str">
        <f t="shared" si="0"/>
        <v>Obj1.3</v>
      </c>
      <c r="F8" s="177" t="s">
        <v>656</v>
      </c>
      <c r="G8" s="178" t="s">
        <v>733</v>
      </c>
      <c r="J8" s="177" t="s">
        <v>657</v>
      </c>
      <c r="K8" s="178" t="s">
        <v>658</v>
      </c>
      <c r="M8" s="166"/>
      <c r="P8" s="177" t="s">
        <v>659</v>
      </c>
      <c r="Q8" s="178" t="s">
        <v>660</v>
      </c>
      <c r="S8" s="165" t="s">
        <v>743</v>
      </c>
      <c r="T8" s="164"/>
    </row>
    <row r="9" spans="2:20" ht="120" x14ac:dyDescent="0.25">
      <c r="B9" s="189" t="s">
        <v>765</v>
      </c>
      <c r="C9" s="190" t="s">
        <v>728</v>
      </c>
      <c r="E9" s="163" t="str">
        <f t="shared" si="0"/>
        <v>Obj1.4</v>
      </c>
      <c r="F9" s="177" t="s">
        <v>661</v>
      </c>
      <c r="G9" s="178" t="s">
        <v>734</v>
      </c>
      <c r="J9" s="177" t="s">
        <v>662</v>
      </c>
      <c r="K9" s="178" t="s">
        <v>663</v>
      </c>
      <c r="M9" s="165" t="s">
        <v>734</v>
      </c>
      <c r="N9" s="164"/>
      <c r="P9" s="177" t="s">
        <v>664</v>
      </c>
      <c r="Q9" s="178" t="s">
        <v>665</v>
      </c>
      <c r="S9" s="177" t="s">
        <v>666</v>
      </c>
      <c r="T9" s="178" t="s">
        <v>667</v>
      </c>
    </row>
    <row r="10" spans="2:20" ht="78.75" x14ac:dyDescent="0.25">
      <c r="E10" s="163" t="str">
        <f t="shared" si="0"/>
        <v>Obj1.5</v>
      </c>
      <c r="F10" s="177" t="s">
        <v>668</v>
      </c>
      <c r="G10" s="178" t="s">
        <v>735</v>
      </c>
      <c r="M10" s="177" t="s">
        <v>669</v>
      </c>
      <c r="N10" s="178" t="s">
        <v>670</v>
      </c>
      <c r="S10" s="177" t="s">
        <v>671</v>
      </c>
      <c r="T10" s="178" t="s">
        <v>672</v>
      </c>
    </row>
    <row r="11" spans="2:20" ht="47.25" x14ac:dyDescent="0.25">
      <c r="E11" s="163" t="str">
        <f t="shared" si="0"/>
        <v>Obj1.6</v>
      </c>
      <c r="F11" s="177" t="s">
        <v>673</v>
      </c>
      <c r="G11" s="178" t="s">
        <v>744</v>
      </c>
    </row>
    <row r="12" spans="2:20" ht="47.25" x14ac:dyDescent="0.25">
      <c r="E12" s="163" t="str">
        <f t="shared" si="0"/>
        <v>Obj1.7</v>
      </c>
      <c r="F12" s="177" t="s">
        <v>674</v>
      </c>
      <c r="G12" s="178" t="s">
        <v>745</v>
      </c>
      <c r="J12" s="165" t="s">
        <v>732</v>
      </c>
      <c r="K12" s="164"/>
      <c r="M12" s="165" t="s">
        <v>735</v>
      </c>
      <c r="N12" s="164"/>
      <c r="P12" s="165" t="s">
        <v>745</v>
      </c>
      <c r="Q12" s="164"/>
      <c r="S12" s="165" t="s">
        <v>741</v>
      </c>
      <c r="T12" s="164"/>
    </row>
    <row r="13" spans="2:20" ht="63" x14ac:dyDescent="0.25">
      <c r="E13" s="163" t="str">
        <f t="shared" si="0"/>
        <v>Obj1.8</v>
      </c>
      <c r="F13" s="177" t="s">
        <v>675</v>
      </c>
      <c r="G13" s="178" t="s">
        <v>746</v>
      </c>
      <c r="J13" s="165" t="s">
        <v>676</v>
      </c>
      <c r="K13" s="164" t="s">
        <v>677</v>
      </c>
      <c r="M13" s="177" t="s">
        <v>678</v>
      </c>
      <c r="N13" s="178" t="s">
        <v>679</v>
      </c>
      <c r="O13" s="179"/>
      <c r="P13" s="177" t="s">
        <v>680</v>
      </c>
      <c r="Q13" s="178" t="s">
        <v>681</v>
      </c>
      <c r="S13" s="165" t="s">
        <v>682</v>
      </c>
      <c r="T13" s="164" t="s">
        <v>683</v>
      </c>
    </row>
    <row r="14" spans="2:20" ht="47.25" x14ac:dyDescent="0.25">
      <c r="E14" s="163" t="str">
        <f t="shared" si="0"/>
        <v>Obj1.9</v>
      </c>
      <c r="F14" s="177" t="s">
        <v>684</v>
      </c>
      <c r="G14" s="178" t="s">
        <v>743</v>
      </c>
      <c r="J14" s="165" t="s">
        <v>685</v>
      </c>
      <c r="K14" s="164" t="s">
        <v>686</v>
      </c>
      <c r="S14" s="165" t="s">
        <v>687</v>
      </c>
      <c r="T14" s="164" t="s">
        <v>688</v>
      </c>
    </row>
    <row r="15" spans="2:20" ht="94.5" x14ac:dyDescent="0.25">
      <c r="E15" s="163" t="str">
        <f>G15</f>
        <v>Obj1.10</v>
      </c>
      <c r="F15" s="177" t="s">
        <v>689</v>
      </c>
      <c r="G15" s="178" t="s">
        <v>741</v>
      </c>
      <c r="H15" s="166"/>
    </row>
    <row r="16" spans="2:20" ht="63" x14ac:dyDescent="0.25">
      <c r="E16" s="163" t="str">
        <f t="shared" si="0"/>
        <v>Obj2.1</v>
      </c>
      <c r="F16" s="177" t="s">
        <v>690</v>
      </c>
      <c r="G16" s="178" t="s">
        <v>740</v>
      </c>
      <c r="J16" s="164" t="s">
        <v>740</v>
      </c>
      <c r="K16" s="164"/>
      <c r="M16" s="164" t="s">
        <v>742</v>
      </c>
      <c r="N16" s="164"/>
      <c r="P16" s="164" t="s">
        <v>747</v>
      </c>
      <c r="Q16" s="164"/>
    </row>
    <row r="17" spans="5:17" ht="63" x14ac:dyDescent="0.25">
      <c r="E17" s="163" t="str">
        <f t="shared" si="0"/>
        <v>Obj2.2</v>
      </c>
      <c r="F17" s="177" t="s">
        <v>691</v>
      </c>
      <c r="G17" s="178" t="s">
        <v>742</v>
      </c>
      <c r="J17" s="165" t="s">
        <v>692</v>
      </c>
      <c r="K17" s="164" t="s">
        <v>693</v>
      </c>
      <c r="M17" s="177" t="s">
        <v>694</v>
      </c>
      <c r="N17" s="178" t="s">
        <v>695</v>
      </c>
      <c r="O17" s="179"/>
      <c r="P17" s="177" t="s">
        <v>696</v>
      </c>
      <c r="Q17" s="178" t="s">
        <v>697</v>
      </c>
    </row>
    <row r="18" spans="5:17" ht="47.25" x14ac:dyDescent="0.25">
      <c r="E18" s="163" t="str">
        <f t="shared" si="0"/>
        <v>Obj3.1</v>
      </c>
      <c r="F18" s="177" t="s">
        <v>698</v>
      </c>
      <c r="G18" s="178" t="s">
        <v>739</v>
      </c>
      <c r="J18" s="165" t="s">
        <v>699</v>
      </c>
      <c r="K18" s="164" t="s">
        <v>700</v>
      </c>
      <c r="M18" s="177" t="s">
        <v>701</v>
      </c>
      <c r="N18" s="178" t="s">
        <v>702</v>
      </c>
      <c r="O18" s="179"/>
      <c r="P18" s="179"/>
      <c r="Q18" s="179"/>
    </row>
    <row r="19" spans="5:17" ht="47.25" x14ac:dyDescent="0.25">
      <c r="E19" s="163" t="str">
        <f t="shared" si="0"/>
        <v>Obj3.2</v>
      </c>
      <c r="F19" s="177" t="s">
        <v>703</v>
      </c>
      <c r="G19" s="178" t="s">
        <v>738</v>
      </c>
      <c r="J19" s="165" t="s">
        <v>704</v>
      </c>
      <c r="K19" s="164" t="s">
        <v>705</v>
      </c>
    </row>
    <row r="20" spans="5:17" ht="63" x14ac:dyDescent="0.25">
      <c r="E20" s="163" t="str">
        <f t="shared" si="0"/>
        <v>Obj3.3</v>
      </c>
      <c r="F20" s="177" t="s">
        <v>706</v>
      </c>
      <c r="G20" s="178" t="s">
        <v>737</v>
      </c>
    </row>
    <row r="21" spans="5:17" ht="63" x14ac:dyDescent="0.25">
      <c r="E21" s="163" t="str">
        <f t="shared" si="0"/>
        <v>Obj4.1</v>
      </c>
      <c r="F21" s="177" t="s">
        <v>707</v>
      </c>
      <c r="G21" s="178" t="s">
        <v>736</v>
      </c>
      <c r="J21" s="164" t="s">
        <v>739</v>
      </c>
      <c r="K21" s="164"/>
      <c r="M21" s="164" t="s">
        <v>738</v>
      </c>
      <c r="N21" s="164"/>
      <c r="P21" s="164" t="s">
        <v>737</v>
      </c>
      <c r="Q21" s="164"/>
    </row>
    <row r="22" spans="5:17" ht="110.25" x14ac:dyDescent="0.25">
      <c r="J22" s="167" t="s">
        <v>708</v>
      </c>
      <c r="K22" s="168" t="s">
        <v>709</v>
      </c>
      <c r="L22" s="169"/>
      <c r="M22" s="177" t="s">
        <v>710</v>
      </c>
      <c r="N22" s="178" t="s">
        <v>711</v>
      </c>
      <c r="O22" s="179"/>
      <c r="P22" s="177" t="s">
        <v>712</v>
      </c>
      <c r="Q22" s="178" t="s">
        <v>713</v>
      </c>
    </row>
    <row r="25" spans="5:17" x14ac:dyDescent="0.25">
      <c r="J25" s="165" t="s">
        <v>736</v>
      </c>
      <c r="K25" s="164"/>
    </row>
    <row r="26" spans="5:17" ht="63" x14ac:dyDescent="0.25">
      <c r="J26" s="165" t="s">
        <v>714</v>
      </c>
      <c r="K26" s="164" t="s">
        <v>715</v>
      </c>
    </row>
    <row r="27" spans="5:17" ht="78.75" x14ac:dyDescent="0.25">
      <c r="J27" s="165" t="s">
        <v>716</v>
      </c>
      <c r="K27" s="164" t="s">
        <v>717</v>
      </c>
    </row>
    <row r="28" spans="5:17" ht="78.75" x14ac:dyDescent="0.25">
      <c r="J28" s="165" t="s">
        <v>718</v>
      </c>
      <c r="K28" s="164" t="s">
        <v>719</v>
      </c>
    </row>
    <row r="29" spans="5:17" ht="63" x14ac:dyDescent="0.25">
      <c r="J29" s="165" t="s">
        <v>720</v>
      </c>
      <c r="K29" s="164" t="s">
        <v>721</v>
      </c>
    </row>
    <row r="30" spans="5:17" ht="78.75" x14ac:dyDescent="0.25">
      <c r="J30" s="165" t="s">
        <v>722</v>
      </c>
      <c r="K30" s="164" t="s">
        <v>723</v>
      </c>
    </row>
    <row r="54" spans="2:6" x14ac:dyDescent="0.25">
      <c r="B54" s="163" t="s">
        <v>823</v>
      </c>
    </row>
    <row r="56" spans="2:6" ht="16.5" thickBot="1" x14ac:dyDescent="0.3">
      <c r="B56" s="217" t="s">
        <v>766</v>
      </c>
      <c r="C56" s="163" t="s">
        <v>731</v>
      </c>
      <c r="D56" s="217" t="s">
        <v>767</v>
      </c>
      <c r="E56" s="163" t="s">
        <v>822</v>
      </c>
      <c r="F56" s="217" t="s">
        <v>768</v>
      </c>
    </row>
    <row r="57" spans="2:6" ht="153" x14ac:dyDescent="0.25">
      <c r="B57" s="219" t="s">
        <v>825</v>
      </c>
      <c r="C57" s="191" t="s">
        <v>818</v>
      </c>
      <c r="D57" s="208" t="s">
        <v>640</v>
      </c>
      <c r="E57" s="163" t="s">
        <v>730</v>
      </c>
      <c r="F57" s="220" t="s">
        <v>769</v>
      </c>
    </row>
    <row r="58" spans="2:6" ht="153" x14ac:dyDescent="0.25">
      <c r="B58" s="221" t="s">
        <v>825</v>
      </c>
      <c r="C58" s="191" t="s">
        <v>818</v>
      </c>
      <c r="D58" s="201" t="s">
        <v>640</v>
      </c>
      <c r="E58" s="163" t="s">
        <v>730</v>
      </c>
      <c r="F58" s="211" t="s">
        <v>770</v>
      </c>
    </row>
    <row r="59" spans="2:6" ht="153" x14ac:dyDescent="0.25">
      <c r="B59" s="221" t="s">
        <v>825</v>
      </c>
      <c r="C59" s="191" t="s">
        <v>818</v>
      </c>
      <c r="D59" s="201" t="s">
        <v>640</v>
      </c>
      <c r="E59" s="163" t="s">
        <v>730</v>
      </c>
      <c r="F59" s="211" t="s">
        <v>771</v>
      </c>
    </row>
    <row r="60" spans="2:6" ht="153.75" thickBot="1" x14ac:dyDescent="0.3">
      <c r="B60" s="222" t="s">
        <v>825</v>
      </c>
      <c r="C60" s="191" t="s">
        <v>818</v>
      </c>
      <c r="D60" s="214" t="s">
        <v>640</v>
      </c>
      <c r="E60" s="163" t="s">
        <v>730</v>
      </c>
      <c r="F60" s="215" t="s">
        <v>772</v>
      </c>
    </row>
    <row r="61" spans="2:6" ht="153" x14ac:dyDescent="0.25">
      <c r="B61" s="219" t="s">
        <v>825</v>
      </c>
      <c r="C61" s="191" t="s">
        <v>818</v>
      </c>
      <c r="D61" s="208" t="s">
        <v>773</v>
      </c>
      <c r="E61" s="178" t="s">
        <v>732</v>
      </c>
      <c r="F61" s="209" t="s">
        <v>774</v>
      </c>
    </row>
    <row r="62" spans="2:6" ht="153.75" thickBot="1" x14ac:dyDescent="0.3">
      <c r="B62" s="222" t="s">
        <v>825</v>
      </c>
      <c r="C62" s="191" t="s">
        <v>818</v>
      </c>
      <c r="D62" s="214" t="s">
        <v>773</v>
      </c>
      <c r="E62" s="178" t="s">
        <v>732</v>
      </c>
      <c r="F62" s="215" t="s">
        <v>775</v>
      </c>
    </row>
    <row r="63" spans="2:6" ht="153" x14ac:dyDescent="0.25">
      <c r="B63" s="219" t="s">
        <v>825</v>
      </c>
      <c r="C63" s="191" t="s">
        <v>818</v>
      </c>
      <c r="D63" s="208" t="s">
        <v>776</v>
      </c>
      <c r="E63" s="178" t="s">
        <v>733</v>
      </c>
      <c r="F63" s="209" t="s">
        <v>777</v>
      </c>
    </row>
    <row r="64" spans="2:6" ht="153" x14ac:dyDescent="0.25">
      <c r="B64" s="221" t="s">
        <v>825</v>
      </c>
      <c r="C64" s="191" t="s">
        <v>818</v>
      </c>
      <c r="D64" s="201" t="s">
        <v>776</v>
      </c>
      <c r="E64" s="178" t="s">
        <v>733</v>
      </c>
      <c r="F64" s="211" t="s">
        <v>778</v>
      </c>
    </row>
    <row r="65" spans="2:6" ht="153" x14ac:dyDescent="0.25">
      <c r="B65" s="221" t="s">
        <v>825</v>
      </c>
      <c r="C65" s="191" t="s">
        <v>818</v>
      </c>
      <c r="D65" s="202" t="s">
        <v>779</v>
      </c>
      <c r="E65" s="178" t="s">
        <v>734</v>
      </c>
      <c r="F65" s="211" t="s">
        <v>780</v>
      </c>
    </row>
    <row r="66" spans="2:6" ht="153.75" thickBot="1" x14ac:dyDescent="0.3">
      <c r="B66" s="222" t="s">
        <v>825</v>
      </c>
      <c r="C66" s="191" t="s">
        <v>818</v>
      </c>
      <c r="D66" s="223" t="s">
        <v>781</v>
      </c>
      <c r="E66" s="178" t="s">
        <v>735</v>
      </c>
      <c r="F66" s="215" t="s">
        <v>782</v>
      </c>
    </row>
    <row r="67" spans="2:6" ht="153" x14ac:dyDescent="0.25">
      <c r="B67" s="219" t="s">
        <v>825</v>
      </c>
      <c r="C67" s="191" t="s">
        <v>818</v>
      </c>
      <c r="D67" s="208" t="s">
        <v>783</v>
      </c>
      <c r="E67" s="178" t="s">
        <v>744</v>
      </c>
      <c r="F67" s="209" t="s">
        <v>784</v>
      </c>
    </row>
    <row r="68" spans="2:6" ht="153" x14ac:dyDescent="0.25">
      <c r="B68" s="221" t="s">
        <v>825</v>
      </c>
      <c r="C68" s="191" t="s">
        <v>818</v>
      </c>
      <c r="D68" s="201" t="s">
        <v>783</v>
      </c>
      <c r="E68" s="178" t="s">
        <v>744</v>
      </c>
      <c r="F68" s="211" t="s">
        <v>785</v>
      </c>
    </row>
    <row r="69" spans="2:6" ht="153" x14ac:dyDescent="0.25">
      <c r="B69" s="221" t="s">
        <v>825</v>
      </c>
      <c r="C69" s="191" t="s">
        <v>818</v>
      </c>
      <c r="D69" s="201" t="s">
        <v>783</v>
      </c>
      <c r="E69" s="178" t="s">
        <v>744</v>
      </c>
      <c r="F69" s="211" t="s">
        <v>786</v>
      </c>
    </row>
    <row r="70" spans="2:6" ht="153.75" thickBot="1" x14ac:dyDescent="0.3">
      <c r="B70" s="221" t="s">
        <v>825</v>
      </c>
      <c r="C70" s="237" t="s">
        <v>818</v>
      </c>
      <c r="D70" s="205" t="s">
        <v>783</v>
      </c>
      <c r="E70" s="238" t="s">
        <v>744</v>
      </c>
      <c r="F70" s="239" t="s">
        <v>787</v>
      </c>
    </row>
    <row r="71" spans="2:6" ht="153.75" thickBot="1" x14ac:dyDescent="0.3">
      <c r="B71" s="236" t="s">
        <v>825</v>
      </c>
      <c r="C71" s="243" t="s">
        <v>818</v>
      </c>
      <c r="D71" s="225" t="s">
        <v>788</v>
      </c>
      <c r="E71" s="244" t="s">
        <v>745</v>
      </c>
      <c r="F71" s="226" t="s">
        <v>789</v>
      </c>
    </row>
    <row r="72" spans="2:6" ht="153.75" thickBot="1" x14ac:dyDescent="0.3">
      <c r="B72" s="224" t="s">
        <v>825</v>
      </c>
      <c r="C72" s="240" t="s">
        <v>818</v>
      </c>
      <c r="D72" s="241" t="s">
        <v>790</v>
      </c>
      <c r="E72" s="178" t="s">
        <v>746</v>
      </c>
      <c r="F72" s="242" t="s">
        <v>791</v>
      </c>
    </row>
    <row r="73" spans="2:6" ht="153" x14ac:dyDescent="0.25">
      <c r="B73" s="219" t="s">
        <v>825</v>
      </c>
      <c r="C73" s="191" t="s">
        <v>818</v>
      </c>
      <c r="D73" s="208" t="s">
        <v>792</v>
      </c>
      <c r="E73" s="178" t="s">
        <v>743</v>
      </c>
      <c r="F73" s="209" t="s">
        <v>793</v>
      </c>
    </row>
    <row r="74" spans="2:6" ht="153.75" thickBot="1" x14ac:dyDescent="0.3">
      <c r="B74" s="222" t="s">
        <v>825</v>
      </c>
      <c r="C74" s="191" t="s">
        <v>818</v>
      </c>
      <c r="D74" s="214" t="s">
        <v>792</v>
      </c>
      <c r="E74" s="178" t="s">
        <v>743</v>
      </c>
      <c r="F74" s="215" t="s">
        <v>794</v>
      </c>
    </row>
    <row r="75" spans="2:6" ht="153.75" thickBot="1" x14ac:dyDescent="0.3">
      <c r="B75" s="219" t="s">
        <v>825</v>
      </c>
      <c r="C75" s="191" t="s">
        <v>818</v>
      </c>
      <c r="D75" s="208" t="s">
        <v>795</v>
      </c>
      <c r="E75" s="178" t="s">
        <v>741</v>
      </c>
      <c r="F75" s="209" t="s">
        <v>796</v>
      </c>
    </row>
    <row r="76" spans="2:6" ht="153.75" thickBot="1" x14ac:dyDescent="0.3">
      <c r="B76" s="222" t="s">
        <v>825</v>
      </c>
      <c r="C76" s="191" t="s">
        <v>818</v>
      </c>
      <c r="D76" s="208" t="s">
        <v>795</v>
      </c>
      <c r="E76" s="178" t="s">
        <v>741</v>
      </c>
      <c r="F76" s="215" t="s">
        <v>797</v>
      </c>
    </row>
    <row r="77" spans="2:6" ht="165.75" x14ac:dyDescent="0.25">
      <c r="B77" s="227" t="s">
        <v>826</v>
      </c>
      <c r="C77" s="235" t="s">
        <v>819</v>
      </c>
      <c r="D77" s="218" t="s">
        <v>798</v>
      </c>
      <c r="E77" s="178" t="s">
        <v>740</v>
      </c>
      <c r="F77" s="216" t="s">
        <v>799</v>
      </c>
    </row>
    <row r="78" spans="2:6" ht="165.75" x14ac:dyDescent="0.25">
      <c r="B78" s="203" t="s">
        <v>826</v>
      </c>
      <c r="C78" s="235" t="s">
        <v>819</v>
      </c>
      <c r="D78" s="201" t="s">
        <v>798</v>
      </c>
      <c r="E78" s="178" t="s">
        <v>740</v>
      </c>
      <c r="F78" s="202" t="s">
        <v>800</v>
      </c>
    </row>
    <row r="79" spans="2:6" ht="166.5" thickBot="1" x14ac:dyDescent="0.3">
      <c r="B79" s="204" t="s">
        <v>826</v>
      </c>
      <c r="C79" s="235" t="s">
        <v>819</v>
      </c>
      <c r="D79" s="205" t="s">
        <v>798</v>
      </c>
      <c r="E79" s="178" t="s">
        <v>740</v>
      </c>
      <c r="F79" s="206" t="s">
        <v>801</v>
      </c>
    </row>
    <row r="80" spans="2:6" ht="165.75" x14ac:dyDescent="0.25">
      <c r="B80" s="207" t="s">
        <v>826</v>
      </c>
      <c r="C80" s="235" t="s">
        <v>819</v>
      </c>
      <c r="D80" s="208" t="s">
        <v>802</v>
      </c>
      <c r="E80" s="178" t="s">
        <v>742</v>
      </c>
      <c r="F80" s="209" t="s">
        <v>803</v>
      </c>
    </row>
    <row r="81" spans="2:6" ht="165.75" x14ac:dyDescent="0.25">
      <c r="B81" s="210" t="s">
        <v>826</v>
      </c>
      <c r="C81" s="235" t="s">
        <v>819</v>
      </c>
      <c r="D81" s="201" t="s">
        <v>802</v>
      </c>
      <c r="E81" s="178" t="s">
        <v>742</v>
      </c>
      <c r="F81" s="211" t="s">
        <v>804</v>
      </c>
    </row>
    <row r="82" spans="2:6" ht="165.75" x14ac:dyDescent="0.25">
      <c r="B82" s="210" t="s">
        <v>826</v>
      </c>
      <c r="C82" s="235" t="s">
        <v>819</v>
      </c>
      <c r="D82" s="201" t="s">
        <v>802</v>
      </c>
      <c r="E82" s="178" t="s">
        <v>742</v>
      </c>
      <c r="F82" s="212" t="s">
        <v>805</v>
      </c>
    </row>
    <row r="83" spans="2:6" ht="166.5" thickBot="1" x14ac:dyDescent="0.3">
      <c r="B83" s="213" t="s">
        <v>826</v>
      </c>
      <c r="C83" s="235" t="s">
        <v>819</v>
      </c>
      <c r="D83" s="214" t="s">
        <v>802</v>
      </c>
      <c r="E83" s="178" t="s">
        <v>742</v>
      </c>
      <c r="F83" s="215" t="s">
        <v>806</v>
      </c>
    </row>
    <row r="84" spans="2:6" ht="115.5" thickBot="1" x14ac:dyDescent="0.3">
      <c r="B84" s="228" t="s">
        <v>829</v>
      </c>
      <c r="C84" s="235" t="s">
        <v>820</v>
      </c>
      <c r="D84" s="225" t="s">
        <v>807</v>
      </c>
      <c r="E84" s="178" t="s">
        <v>739</v>
      </c>
      <c r="F84" s="226" t="s">
        <v>808</v>
      </c>
    </row>
    <row r="85" spans="2:6" ht="76.5" x14ac:dyDescent="0.25">
      <c r="B85" s="229" t="s">
        <v>829</v>
      </c>
      <c r="C85" s="235" t="s">
        <v>820</v>
      </c>
      <c r="D85" s="230" t="s">
        <v>809</v>
      </c>
      <c r="E85" s="178" t="s">
        <v>738</v>
      </c>
      <c r="F85" s="209" t="s">
        <v>810</v>
      </c>
    </row>
    <row r="86" spans="2:6" ht="77.25" thickBot="1" x14ac:dyDescent="0.3">
      <c r="B86" s="231" t="s">
        <v>829</v>
      </c>
      <c r="C86" s="235" t="s">
        <v>820</v>
      </c>
      <c r="D86" s="223" t="s">
        <v>811</v>
      </c>
      <c r="E86" s="178" t="s">
        <v>737</v>
      </c>
      <c r="F86" s="215" t="s">
        <v>812</v>
      </c>
    </row>
    <row r="87" spans="2:6" ht="89.25" x14ac:dyDescent="0.25">
      <c r="B87" s="232" t="s">
        <v>830</v>
      </c>
      <c r="C87" s="235" t="s">
        <v>821</v>
      </c>
      <c r="D87" s="208" t="s">
        <v>813</v>
      </c>
      <c r="E87" s="178" t="s">
        <v>736</v>
      </c>
      <c r="F87" s="209" t="s">
        <v>814</v>
      </c>
    </row>
    <row r="88" spans="2:6" ht="89.25" x14ac:dyDescent="0.25">
      <c r="B88" s="233" t="s">
        <v>830</v>
      </c>
      <c r="C88" s="235" t="s">
        <v>821</v>
      </c>
      <c r="D88" s="201" t="s">
        <v>813</v>
      </c>
      <c r="E88" s="178" t="s">
        <v>736</v>
      </c>
      <c r="F88" s="211" t="s">
        <v>815</v>
      </c>
    </row>
    <row r="89" spans="2:6" ht="89.25" x14ac:dyDescent="0.25">
      <c r="B89" s="233" t="s">
        <v>830</v>
      </c>
      <c r="C89" s="235" t="s">
        <v>821</v>
      </c>
      <c r="D89" s="201" t="s">
        <v>813</v>
      </c>
      <c r="E89" s="178" t="s">
        <v>736</v>
      </c>
      <c r="F89" s="211" t="s">
        <v>816</v>
      </c>
    </row>
    <row r="90" spans="2:6" ht="90" thickBot="1" x14ac:dyDescent="0.3">
      <c r="B90" s="234" t="s">
        <v>830</v>
      </c>
      <c r="C90" s="235" t="s">
        <v>821</v>
      </c>
      <c r="D90" s="214" t="s">
        <v>813</v>
      </c>
      <c r="E90" s="178" t="s">
        <v>736</v>
      </c>
      <c r="F90" s="215" t="s">
        <v>817</v>
      </c>
    </row>
    <row r="101" spans="4:5" x14ac:dyDescent="0.25">
      <c r="D101"/>
      <c r="E101"/>
    </row>
    <row r="102" spans="4:5" x14ac:dyDescent="0.25">
      <c r="D102"/>
      <c r="E102"/>
    </row>
    <row r="103" spans="4:5" x14ac:dyDescent="0.25">
      <c r="D103"/>
      <c r="E103"/>
    </row>
    <row r="104" spans="4:5" x14ac:dyDescent="0.25">
      <c r="D104"/>
      <c r="E104"/>
    </row>
    <row r="105" spans="4:5" x14ac:dyDescent="0.25">
      <c r="D105"/>
      <c r="E105"/>
    </row>
    <row r="106" spans="4:5" x14ac:dyDescent="0.25">
      <c r="D106"/>
      <c r="E106"/>
    </row>
    <row r="107" spans="4:5" x14ac:dyDescent="0.25">
      <c r="D107"/>
      <c r="E107"/>
    </row>
    <row r="108" spans="4:5" x14ac:dyDescent="0.25">
      <c r="D108"/>
      <c r="E108"/>
    </row>
    <row r="109" spans="4:5" x14ac:dyDescent="0.25">
      <c r="D109"/>
      <c r="E109"/>
    </row>
    <row r="110" spans="4:5" x14ac:dyDescent="0.25">
      <c r="D110"/>
      <c r="E110"/>
    </row>
    <row r="111" spans="4:5" x14ac:dyDescent="0.25">
      <c r="D111"/>
      <c r="E111"/>
    </row>
    <row r="112" spans="4:5" x14ac:dyDescent="0.25">
      <c r="D112"/>
      <c r="E112"/>
    </row>
    <row r="113" spans="2:5" x14ac:dyDescent="0.25">
      <c r="D113"/>
      <c r="E113"/>
    </row>
    <row r="114" spans="2:5" x14ac:dyDescent="0.25">
      <c r="D114"/>
      <c r="E114"/>
    </row>
    <row r="115" spans="2:5" x14ac:dyDescent="0.25">
      <c r="D115"/>
      <c r="E115"/>
    </row>
    <row r="116" spans="2:5" x14ac:dyDescent="0.25">
      <c r="D116"/>
      <c r="E116"/>
    </row>
    <row r="117" spans="2:5" x14ac:dyDescent="0.25">
      <c r="D117"/>
      <c r="E117"/>
    </row>
    <row r="118" spans="2:5" x14ac:dyDescent="0.25">
      <c r="D118"/>
      <c r="E118"/>
    </row>
    <row r="119" spans="2:5" x14ac:dyDescent="0.25">
      <c r="B119"/>
    </row>
    <row r="120" spans="2:5" x14ac:dyDescent="0.25">
      <c r="B120"/>
    </row>
    <row r="121" spans="2:5" x14ac:dyDescent="0.25">
      <c r="B121"/>
    </row>
    <row r="122" spans="2:5" x14ac:dyDescent="0.25">
      <c r="B122"/>
    </row>
    <row r="123" spans="2:5" x14ac:dyDescent="0.25">
      <c r="B123"/>
    </row>
    <row r="124" spans="2:5" x14ac:dyDescent="0.25">
      <c r="B124"/>
    </row>
    <row r="125" spans="2:5" x14ac:dyDescent="0.25">
      <c r="B125"/>
    </row>
    <row r="126" spans="2:5" x14ac:dyDescent="0.25">
      <c r="B126"/>
    </row>
    <row r="127" spans="2:5" x14ac:dyDescent="0.25">
      <c r="B127"/>
    </row>
    <row r="128" spans="2:5" x14ac:dyDescent="0.25">
      <c r="B128"/>
    </row>
    <row r="129" spans="2:5" x14ac:dyDescent="0.25">
      <c r="B129"/>
    </row>
    <row r="130" spans="2:5" x14ac:dyDescent="0.25">
      <c r="B130"/>
    </row>
    <row r="131" spans="2:5" x14ac:dyDescent="0.25">
      <c r="B131"/>
      <c r="D131" s="200" t="s">
        <v>767</v>
      </c>
      <c r="E131" s="164" t="s">
        <v>822</v>
      </c>
    </row>
    <row r="132" spans="2:5" x14ac:dyDescent="0.25">
      <c r="B132"/>
      <c r="D132" s="176" t="s">
        <v>831</v>
      </c>
      <c r="E132" s="176" t="s">
        <v>730</v>
      </c>
    </row>
    <row r="133" spans="2:5" x14ac:dyDescent="0.25">
      <c r="B133"/>
      <c r="D133" s="176" t="s">
        <v>832</v>
      </c>
      <c r="E133" s="176" t="s">
        <v>732</v>
      </c>
    </row>
    <row r="134" spans="2:5" x14ac:dyDescent="0.25">
      <c r="B134"/>
      <c r="D134" s="176" t="s">
        <v>833</v>
      </c>
      <c r="E134" s="176" t="s">
        <v>733</v>
      </c>
    </row>
    <row r="135" spans="2:5" x14ac:dyDescent="0.25">
      <c r="B135"/>
      <c r="D135" s="176" t="s">
        <v>834</v>
      </c>
      <c r="E135" s="176" t="s">
        <v>734</v>
      </c>
    </row>
    <row r="136" spans="2:5" x14ac:dyDescent="0.25">
      <c r="B136"/>
      <c r="D136" s="176" t="s">
        <v>835</v>
      </c>
      <c r="E136" s="176" t="s">
        <v>735</v>
      </c>
    </row>
    <row r="137" spans="2:5" x14ac:dyDescent="0.25">
      <c r="B137"/>
      <c r="D137" s="176" t="s">
        <v>836</v>
      </c>
      <c r="E137" s="176" t="s">
        <v>744</v>
      </c>
    </row>
    <row r="138" spans="2:5" x14ac:dyDescent="0.25">
      <c r="B138"/>
      <c r="D138" s="176" t="s">
        <v>837</v>
      </c>
      <c r="E138" s="176" t="s">
        <v>745</v>
      </c>
    </row>
    <row r="139" spans="2:5" x14ac:dyDescent="0.25">
      <c r="B139"/>
      <c r="D139" s="176" t="s">
        <v>838</v>
      </c>
      <c r="E139" s="176" t="s">
        <v>746</v>
      </c>
    </row>
    <row r="140" spans="2:5" x14ac:dyDescent="0.25">
      <c r="B140"/>
      <c r="D140" s="176" t="s">
        <v>839</v>
      </c>
      <c r="E140" s="176" t="s">
        <v>743</v>
      </c>
    </row>
    <row r="141" spans="2:5" x14ac:dyDescent="0.25">
      <c r="B141"/>
      <c r="D141" s="176" t="s">
        <v>1184</v>
      </c>
      <c r="E141" s="176" t="s">
        <v>741</v>
      </c>
    </row>
    <row r="142" spans="2:5" x14ac:dyDescent="0.25">
      <c r="B142"/>
      <c r="D142" s="176" t="s">
        <v>840</v>
      </c>
      <c r="E142" s="176" t="s">
        <v>740</v>
      </c>
    </row>
    <row r="143" spans="2:5" x14ac:dyDescent="0.25">
      <c r="B143"/>
      <c r="D143" s="176" t="s">
        <v>841</v>
      </c>
      <c r="E143" s="176" t="s">
        <v>742</v>
      </c>
    </row>
    <row r="144" spans="2:5" x14ac:dyDescent="0.25">
      <c r="B144"/>
      <c r="D144" s="176" t="s">
        <v>842</v>
      </c>
      <c r="E144" s="176" t="s">
        <v>739</v>
      </c>
    </row>
    <row r="145" spans="2:5" x14ac:dyDescent="0.25">
      <c r="B145"/>
      <c r="D145" s="176" t="s">
        <v>843</v>
      </c>
      <c r="E145" s="176" t="s">
        <v>738</v>
      </c>
    </row>
    <row r="146" spans="2:5" x14ac:dyDescent="0.25">
      <c r="B146"/>
      <c r="D146" s="176" t="s">
        <v>844</v>
      </c>
      <c r="E146" s="176" t="s">
        <v>737</v>
      </c>
    </row>
    <row r="147" spans="2:5" x14ac:dyDescent="0.25">
      <c r="B147"/>
      <c r="D147" s="176" t="s">
        <v>845</v>
      </c>
      <c r="E147" s="176" t="s">
        <v>736</v>
      </c>
    </row>
    <row r="150" spans="2:5" x14ac:dyDescent="0.25">
      <c r="D150" s="166"/>
    </row>
    <row r="153" spans="2:5" ht="16.5" thickBot="1" x14ac:dyDescent="0.3">
      <c r="D153" s="217" t="s">
        <v>768</v>
      </c>
    </row>
    <row r="154" spans="2:5" x14ac:dyDescent="0.25">
      <c r="C154" s="245" t="s">
        <v>730</v>
      </c>
      <c r="D154" s="251" t="s">
        <v>770</v>
      </c>
    </row>
    <row r="155" spans="2:5" x14ac:dyDescent="0.25">
      <c r="C155" s="245"/>
      <c r="D155" s="252" t="s">
        <v>852</v>
      </c>
    </row>
    <row r="156" spans="2:5" x14ac:dyDescent="0.25">
      <c r="C156" s="245"/>
      <c r="D156" s="252" t="s">
        <v>769</v>
      </c>
    </row>
    <row r="157" spans="2:5" x14ac:dyDescent="0.25">
      <c r="C157" s="246"/>
      <c r="D157" s="252" t="s">
        <v>771</v>
      </c>
    </row>
    <row r="158" spans="2:5" x14ac:dyDescent="0.25">
      <c r="C158" s="245" t="s">
        <v>732</v>
      </c>
      <c r="D158" s="252" t="s">
        <v>775</v>
      </c>
    </row>
    <row r="159" spans="2:5" x14ac:dyDescent="0.25">
      <c r="C159" s="246"/>
      <c r="D159" s="252" t="s">
        <v>774</v>
      </c>
    </row>
    <row r="160" spans="2:5" x14ac:dyDescent="0.25">
      <c r="C160" s="245" t="s">
        <v>733</v>
      </c>
      <c r="D160" s="252" t="s">
        <v>777</v>
      </c>
    </row>
    <row r="161" spans="3:4" x14ac:dyDescent="0.25">
      <c r="C161" s="246"/>
      <c r="D161" s="252" t="s">
        <v>778</v>
      </c>
    </row>
    <row r="162" spans="3:4" x14ac:dyDescent="0.25">
      <c r="C162" s="246" t="s">
        <v>734</v>
      </c>
      <c r="D162" s="252" t="s">
        <v>780</v>
      </c>
    </row>
    <row r="163" spans="3:4" x14ac:dyDescent="0.25">
      <c r="C163" s="246" t="s">
        <v>735</v>
      </c>
      <c r="D163" s="252" t="s">
        <v>846</v>
      </c>
    </row>
    <row r="164" spans="3:4" x14ac:dyDescent="0.25">
      <c r="C164" s="245" t="s">
        <v>744</v>
      </c>
      <c r="D164" s="252" t="s">
        <v>786</v>
      </c>
    </row>
    <row r="165" spans="3:4" x14ac:dyDescent="0.25">
      <c r="C165" s="245"/>
      <c r="D165" s="252" t="s">
        <v>784</v>
      </c>
    </row>
    <row r="166" spans="3:4" x14ac:dyDescent="0.25">
      <c r="C166" s="245"/>
      <c r="D166" s="252" t="s">
        <v>787</v>
      </c>
    </row>
    <row r="167" spans="3:4" x14ac:dyDescent="0.25">
      <c r="C167" s="246"/>
      <c r="D167" s="252" t="s">
        <v>847</v>
      </c>
    </row>
    <row r="168" spans="3:4" x14ac:dyDescent="0.25">
      <c r="C168" s="246" t="s">
        <v>745</v>
      </c>
      <c r="D168" s="252" t="s">
        <v>789</v>
      </c>
    </row>
    <row r="169" spans="3:4" x14ac:dyDescent="0.25">
      <c r="C169" s="246" t="s">
        <v>746</v>
      </c>
      <c r="D169" s="252" t="s">
        <v>791</v>
      </c>
    </row>
    <row r="170" spans="3:4" x14ac:dyDescent="0.25">
      <c r="C170" s="245" t="s">
        <v>743</v>
      </c>
      <c r="D170" s="252" t="s">
        <v>794</v>
      </c>
    </row>
    <row r="171" spans="3:4" x14ac:dyDescent="0.25">
      <c r="C171" s="246"/>
      <c r="D171" s="252" t="s">
        <v>793</v>
      </c>
    </row>
    <row r="172" spans="3:4" x14ac:dyDescent="0.25">
      <c r="C172" s="245" t="s">
        <v>741</v>
      </c>
      <c r="D172" s="252" t="s">
        <v>1183</v>
      </c>
    </row>
    <row r="173" spans="3:4" x14ac:dyDescent="0.25">
      <c r="C173" s="246"/>
      <c r="D173" s="252" t="s">
        <v>797</v>
      </c>
    </row>
    <row r="174" spans="3:4" x14ac:dyDescent="0.25">
      <c r="C174" s="245" t="s">
        <v>740</v>
      </c>
      <c r="D174" s="252" t="s">
        <v>853</v>
      </c>
    </row>
    <row r="175" spans="3:4" x14ac:dyDescent="0.25">
      <c r="C175" s="245"/>
      <c r="D175" s="252" t="s">
        <v>800</v>
      </c>
    </row>
    <row r="176" spans="3:4" x14ac:dyDescent="0.25">
      <c r="C176" s="246"/>
      <c r="D176" s="252" t="s">
        <v>801</v>
      </c>
    </row>
    <row r="177" spans="3:4" x14ac:dyDescent="0.25">
      <c r="C177" s="245" t="s">
        <v>742</v>
      </c>
      <c r="D177" s="252" t="s">
        <v>806</v>
      </c>
    </row>
    <row r="178" spans="3:4" x14ac:dyDescent="0.25">
      <c r="C178" s="245"/>
      <c r="D178" s="252" t="s">
        <v>848</v>
      </c>
    </row>
    <row r="179" spans="3:4" x14ac:dyDescent="0.25">
      <c r="C179" s="245"/>
      <c r="D179" s="252" t="s">
        <v>804</v>
      </c>
    </row>
    <row r="180" spans="3:4" x14ac:dyDescent="0.25">
      <c r="C180" s="246"/>
      <c r="D180" s="252" t="s">
        <v>849</v>
      </c>
    </row>
    <row r="181" spans="3:4" x14ac:dyDescent="0.25">
      <c r="C181" s="246" t="s">
        <v>739</v>
      </c>
      <c r="D181" s="252" t="s">
        <v>850</v>
      </c>
    </row>
    <row r="182" spans="3:4" x14ac:dyDescent="0.25">
      <c r="C182" s="246" t="s">
        <v>738</v>
      </c>
      <c r="D182" s="252" t="s">
        <v>851</v>
      </c>
    </row>
    <row r="183" spans="3:4" x14ac:dyDescent="0.25">
      <c r="C183" s="246" t="s">
        <v>737</v>
      </c>
      <c r="D183" s="252" t="s">
        <v>812</v>
      </c>
    </row>
    <row r="184" spans="3:4" x14ac:dyDescent="0.25">
      <c r="C184" s="245" t="s">
        <v>736</v>
      </c>
      <c r="D184" s="252" t="s">
        <v>814</v>
      </c>
    </row>
    <row r="185" spans="3:4" x14ac:dyDescent="0.25">
      <c r="C185" s="245"/>
      <c r="D185" s="252" t="s">
        <v>816</v>
      </c>
    </row>
    <row r="186" spans="3:4" x14ac:dyDescent="0.25">
      <c r="C186" s="245"/>
      <c r="D186" s="252" t="s">
        <v>815</v>
      </c>
    </row>
    <row r="187" spans="3:4" ht="16.5" thickBot="1" x14ac:dyDescent="0.3">
      <c r="C187" s="246"/>
      <c r="D187" s="253" t="s">
        <v>817</v>
      </c>
    </row>
  </sheetData>
  <pageMargins left="0.75" right="0.75" top="1" bottom="1" header="0.5" footer="0.5"/>
  <pageSetup paperSize="9" orientation="portrait" horizontalDpi="4294967292" verticalDpi="4294967292"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2:M171"/>
  <sheetViews>
    <sheetView topLeftCell="F127" zoomScaleNormal="100" workbookViewId="0">
      <selection activeCell="G130" sqref="G130:G146"/>
    </sheetView>
  </sheetViews>
  <sheetFormatPr baseColWidth="10" defaultRowHeight="15" x14ac:dyDescent="0.25"/>
  <cols>
    <col min="1" max="1" width="11.42578125" style="138"/>
    <col min="2" max="2" width="31.85546875" style="138" customWidth="1"/>
    <col min="3" max="3" width="31" style="138" customWidth="1"/>
    <col min="4" max="4" width="49.140625" style="138" bestFit="1" customWidth="1"/>
    <col min="5" max="5" width="50.42578125" style="138" bestFit="1" customWidth="1"/>
    <col min="6" max="6" width="7" style="138" bestFit="1" customWidth="1"/>
    <col min="7" max="7" width="71" style="138" bestFit="1" customWidth="1"/>
    <col min="8" max="8" width="23" style="138" customWidth="1"/>
    <col min="9" max="10" width="11.42578125" style="138"/>
    <col min="11" max="11" width="26.42578125" style="138" customWidth="1"/>
    <col min="12" max="14" width="11.42578125" style="138"/>
    <col min="15" max="15" width="22" style="138" bestFit="1" customWidth="1"/>
    <col min="16" max="16384" width="11.42578125" style="138"/>
  </cols>
  <sheetData>
    <row r="2" spans="1:8" ht="15.75" thickBot="1" x14ac:dyDescent="0.3">
      <c r="B2" s="194" t="s">
        <v>759</v>
      </c>
      <c r="C2" s="138" t="s">
        <v>760</v>
      </c>
    </row>
    <row r="3" spans="1:8" x14ac:dyDescent="0.25">
      <c r="B3" s="195">
        <v>2017</v>
      </c>
      <c r="C3" s="195" t="s">
        <v>761</v>
      </c>
    </row>
    <row r="4" spans="1:8" x14ac:dyDescent="0.25">
      <c r="B4" s="196">
        <v>2018</v>
      </c>
      <c r="C4" s="196"/>
    </row>
    <row r="5" spans="1:8" x14ac:dyDescent="0.25">
      <c r="B5" s="196">
        <v>2019</v>
      </c>
      <c r="C5" s="196"/>
    </row>
    <row r="6" spans="1:8" ht="15.75" thickBot="1" x14ac:dyDescent="0.3">
      <c r="A6" s="138" t="s">
        <v>590</v>
      </c>
      <c r="B6" s="197">
        <v>2020</v>
      </c>
      <c r="C6" s="197"/>
    </row>
    <row r="9" spans="1:8" ht="15.75" thickBot="1" x14ac:dyDescent="0.3">
      <c r="B9" s="140" t="s">
        <v>490</v>
      </c>
      <c r="G9" s="140"/>
    </row>
    <row r="10" spans="1:8" ht="15.75" thickBot="1" x14ac:dyDescent="0.3">
      <c r="B10" s="150" t="s">
        <v>1196</v>
      </c>
      <c r="C10" s="138" t="s">
        <v>577</v>
      </c>
      <c r="D10" s="140" t="s">
        <v>929</v>
      </c>
      <c r="G10" s="138" t="s">
        <v>950</v>
      </c>
    </row>
    <row r="11" spans="1:8" x14ac:dyDescent="0.25">
      <c r="B11" s="151" t="s">
        <v>481</v>
      </c>
      <c r="C11" s="138" t="s">
        <v>594</v>
      </c>
      <c r="D11" s="150" t="s">
        <v>471</v>
      </c>
      <c r="G11" s="281" t="s">
        <v>936</v>
      </c>
      <c r="H11" s="283" t="s">
        <v>951</v>
      </c>
    </row>
    <row r="12" spans="1:8" x14ac:dyDescent="0.25">
      <c r="B12" s="151" t="s">
        <v>482</v>
      </c>
      <c r="C12" s="138" t="s">
        <v>594</v>
      </c>
      <c r="D12" s="151" t="s">
        <v>469</v>
      </c>
      <c r="G12" s="281" t="s">
        <v>931</v>
      </c>
      <c r="H12" s="283" t="s">
        <v>951</v>
      </c>
    </row>
    <row r="13" spans="1:8" x14ac:dyDescent="0.25">
      <c r="B13" s="151" t="s">
        <v>483</v>
      </c>
      <c r="C13" s="138" t="s">
        <v>594</v>
      </c>
      <c r="D13" s="151" t="s">
        <v>470</v>
      </c>
      <c r="G13" s="281" t="s">
        <v>933</v>
      </c>
      <c r="H13" s="258" t="s">
        <v>935</v>
      </c>
    </row>
    <row r="14" spans="1:8" x14ac:dyDescent="0.25">
      <c r="B14" s="151" t="s">
        <v>484</v>
      </c>
      <c r="C14" s="138" t="s">
        <v>594</v>
      </c>
      <c r="D14" s="151" t="s">
        <v>473</v>
      </c>
      <c r="G14" s="281" t="s">
        <v>934</v>
      </c>
      <c r="H14" s="258" t="s">
        <v>935</v>
      </c>
    </row>
    <row r="15" spans="1:8" x14ac:dyDescent="0.25">
      <c r="B15" s="151" t="s">
        <v>485</v>
      </c>
      <c r="C15" s="138" t="s">
        <v>594</v>
      </c>
      <c r="D15" s="151" t="s">
        <v>468</v>
      </c>
    </row>
    <row r="16" spans="1:8" x14ac:dyDescent="0.25">
      <c r="B16" s="151" t="s">
        <v>486</v>
      </c>
      <c r="C16" s="138" t="s">
        <v>594</v>
      </c>
      <c r="D16" s="151" t="s">
        <v>472</v>
      </c>
    </row>
    <row r="17" spans="1:8" x14ac:dyDescent="0.25">
      <c r="B17" s="151" t="s">
        <v>487</v>
      </c>
      <c r="C17" s="138" t="s">
        <v>594</v>
      </c>
    </row>
    <row r="18" spans="1:8" x14ac:dyDescent="0.25">
      <c r="B18" s="151" t="s">
        <v>488</v>
      </c>
      <c r="C18" s="138" t="s">
        <v>594</v>
      </c>
      <c r="G18" s="280" t="s">
        <v>932</v>
      </c>
      <c r="H18" s="140" t="s">
        <v>947</v>
      </c>
    </row>
    <row r="19" spans="1:8" ht="15.75" thickBot="1" x14ac:dyDescent="0.3">
      <c r="B19" s="152" t="s">
        <v>489</v>
      </c>
      <c r="C19" s="138" t="s">
        <v>594</v>
      </c>
      <c r="G19" t="s">
        <v>938</v>
      </c>
      <c r="H19" t="s">
        <v>937</v>
      </c>
    </row>
    <row r="20" spans="1:8" x14ac:dyDescent="0.25">
      <c r="G20" t="s">
        <v>152</v>
      </c>
      <c r="H20" t="s">
        <v>895</v>
      </c>
    </row>
    <row r="21" spans="1:8" x14ac:dyDescent="0.25">
      <c r="A21" s="138" t="s">
        <v>590</v>
      </c>
      <c r="B21" s="140"/>
      <c r="C21" s="140"/>
      <c r="G21" t="s">
        <v>940</v>
      </c>
      <c r="H21" t="s">
        <v>939</v>
      </c>
    </row>
    <row r="22" spans="1:8" ht="15.75" thickBot="1" x14ac:dyDescent="0.3">
      <c r="B22" s="140" t="s">
        <v>577</v>
      </c>
      <c r="C22" s="140" t="s">
        <v>588</v>
      </c>
      <c r="G22" t="s">
        <v>157</v>
      </c>
      <c r="H22" t="s">
        <v>886</v>
      </c>
    </row>
    <row r="23" spans="1:8" x14ac:dyDescent="0.25">
      <c r="B23" s="143" t="s">
        <v>1197</v>
      </c>
      <c r="C23" s="144" t="s">
        <v>582</v>
      </c>
      <c r="D23" s="138" t="s">
        <v>1203</v>
      </c>
      <c r="G23" t="s">
        <v>941</v>
      </c>
      <c r="H23" t="s">
        <v>884</v>
      </c>
    </row>
    <row r="24" spans="1:8" x14ac:dyDescent="0.25">
      <c r="B24" s="145" t="s">
        <v>1198</v>
      </c>
      <c r="C24" s="146" t="s">
        <v>583</v>
      </c>
      <c r="D24" s="138" t="s">
        <v>1202</v>
      </c>
      <c r="G24" t="s">
        <v>942</v>
      </c>
      <c r="H24" t="s">
        <v>887</v>
      </c>
    </row>
    <row r="25" spans="1:8" x14ac:dyDescent="0.25">
      <c r="B25" s="145" t="s">
        <v>491</v>
      </c>
      <c r="C25" s="146" t="s">
        <v>584</v>
      </c>
      <c r="D25" s="138" t="s">
        <v>1201</v>
      </c>
    </row>
    <row r="26" spans="1:8" x14ac:dyDescent="0.25">
      <c r="B26" s="145" t="s">
        <v>592</v>
      </c>
      <c r="C26" s="146" t="s">
        <v>628</v>
      </c>
      <c r="D26" s="138" t="s">
        <v>1200</v>
      </c>
      <c r="G26" s="259" t="s">
        <v>935</v>
      </c>
      <c r="H26" s="140" t="s">
        <v>948</v>
      </c>
    </row>
    <row r="27" spans="1:8" ht="15.75" thickBot="1" x14ac:dyDescent="0.3">
      <c r="B27" s="147" t="s">
        <v>572</v>
      </c>
      <c r="C27" s="148" t="s">
        <v>585</v>
      </c>
      <c r="D27" s="138" t="s">
        <v>1199</v>
      </c>
      <c r="G27" t="s">
        <v>944</v>
      </c>
      <c r="H27" t="s">
        <v>943</v>
      </c>
    </row>
    <row r="28" spans="1:8" ht="15.75" thickBot="1" x14ac:dyDescent="0.3">
      <c r="B28" s="147"/>
      <c r="C28" s="148"/>
      <c r="G28" t="s">
        <v>945</v>
      </c>
      <c r="H28" t="s">
        <v>881</v>
      </c>
    </row>
    <row r="29" spans="1:8" x14ac:dyDescent="0.25">
      <c r="G29" t="s">
        <v>160</v>
      </c>
      <c r="H29" t="s">
        <v>882</v>
      </c>
    </row>
    <row r="30" spans="1:8" x14ac:dyDescent="0.25">
      <c r="G30" t="s">
        <v>946</v>
      </c>
      <c r="H30" t="s">
        <v>879</v>
      </c>
    </row>
    <row r="31" spans="1:8" ht="15.75" thickBot="1" x14ac:dyDescent="0.3">
      <c r="B31" s="140" t="s">
        <v>586</v>
      </c>
      <c r="C31" s="140" t="s">
        <v>587</v>
      </c>
      <c r="D31" s="140" t="s">
        <v>62</v>
      </c>
    </row>
    <row r="32" spans="1:8" x14ac:dyDescent="0.25">
      <c r="B32" s="143" t="s">
        <v>579</v>
      </c>
      <c r="C32" s="153" t="s">
        <v>558</v>
      </c>
      <c r="D32" s="154" t="s">
        <v>559</v>
      </c>
      <c r="G32" s="283" t="s">
        <v>951</v>
      </c>
      <c r="H32" s="140" t="s">
        <v>948</v>
      </c>
    </row>
    <row r="33" spans="2:8" ht="15.75" thickBot="1" x14ac:dyDescent="0.3">
      <c r="B33" s="147"/>
      <c r="C33" s="156"/>
      <c r="D33" s="148" t="s">
        <v>1196</v>
      </c>
      <c r="G33" s="282" t="s">
        <v>860</v>
      </c>
      <c r="H33" s="138" t="s">
        <v>862</v>
      </c>
    </row>
    <row r="34" spans="2:8" x14ac:dyDescent="0.25">
      <c r="G34" s="282" t="s">
        <v>266</v>
      </c>
      <c r="H34" s="138" t="s">
        <v>866</v>
      </c>
    </row>
    <row r="35" spans="2:8" ht="15.75" thickBot="1" x14ac:dyDescent="0.3">
      <c r="G35" s="282" t="s">
        <v>867</v>
      </c>
      <c r="H35" s="138" t="s">
        <v>869</v>
      </c>
    </row>
    <row r="36" spans="2:8" x14ac:dyDescent="0.25">
      <c r="B36" s="143" t="s">
        <v>580</v>
      </c>
      <c r="C36" s="153" t="s">
        <v>492</v>
      </c>
      <c r="D36" s="154" t="s">
        <v>493</v>
      </c>
      <c r="G36" s="282" t="s">
        <v>431</v>
      </c>
      <c r="H36" s="138" t="s">
        <v>871</v>
      </c>
    </row>
    <row r="37" spans="2:8" x14ac:dyDescent="0.25">
      <c r="B37" s="145" t="s">
        <v>580</v>
      </c>
      <c r="C37" s="137" t="s">
        <v>494</v>
      </c>
      <c r="D37" s="155" t="s">
        <v>495</v>
      </c>
      <c r="G37" s="282" t="s">
        <v>952</v>
      </c>
      <c r="H37" s="138" t="s">
        <v>1123</v>
      </c>
    </row>
    <row r="38" spans="2:8" x14ac:dyDescent="0.25">
      <c r="B38" s="145" t="s">
        <v>580</v>
      </c>
      <c r="C38" s="137" t="s">
        <v>496</v>
      </c>
      <c r="D38" s="155" t="s">
        <v>497</v>
      </c>
      <c r="G38" s="282" t="s">
        <v>889</v>
      </c>
      <c r="H38" s="138" t="s">
        <v>891</v>
      </c>
    </row>
    <row r="39" spans="2:8" x14ac:dyDescent="0.25">
      <c r="B39" s="145" t="s">
        <v>580</v>
      </c>
      <c r="C39" s="137" t="s">
        <v>498</v>
      </c>
      <c r="D39" s="155" t="s">
        <v>499</v>
      </c>
      <c r="G39" s="282" t="s">
        <v>259</v>
      </c>
      <c r="H39" s="138" t="s">
        <v>893</v>
      </c>
    </row>
    <row r="40" spans="2:8" x14ac:dyDescent="0.25">
      <c r="B40" s="145" t="s">
        <v>580</v>
      </c>
      <c r="C40" s="137" t="s">
        <v>500</v>
      </c>
      <c r="D40" s="155" t="s">
        <v>501</v>
      </c>
      <c r="G40" s="282" t="s">
        <v>281</v>
      </c>
      <c r="H40" s="138" t="s">
        <v>897</v>
      </c>
    </row>
    <row r="41" spans="2:8" x14ac:dyDescent="0.25">
      <c r="B41" s="145" t="s">
        <v>580</v>
      </c>
      <c r="C41" s="137" t="s">
        <v>502</v>
      </c>
      <c r="D41" s="155" t="s">
        <v>503</v>
      </c>
      <c r="G41" s="282" t="s">
        <v>914</v>
      </c>
      <c r="H41" s="138" t="s">
        <v>916</v>
      </c>
    </row>
    <row r="42" spans="2:8" x14ac:dyDescent="0.25">
      <c r="B42" s="145" t="s">
        <v>580</v>
      </c>
      <c r="C42" s="137" t="s">
        <v>504</v>
      </c>
      <c r="D42" s="155" t="s">
        <v>505</v>
      </c>
    </row>
    <row r="43" spans="2:8" x14ac:dyDescent="0.25">
      <c r="B43" s="145" t="s">
        <v>580</v>
      </c>
      <c r="C43" s="137" t="s">
        <v>506</v>
      </c>
      <c r="D43" s="155" t="s">
        <v>507</v>
      </c>
      <c r="G43" t="s">
        <v>271</v>
      </c>
      <c r="H43" s="257" t="s">
        <v>1123</v>
      </c>
    </row>
    <row r="44" spans="2:8" x14ac:dyDescent="0.25">
      <c r="B44" s="145" t="s">
        <v>580</v>
      </c>
      <c r="C44" s="137" t="s">
        <v>508</v>
      </c>
      <c r="D44" s="155" t="s">
        <v>509</v>
      </c>
      <c r="G44" t="s">
        <v>272</v>
      </c>
      <c r="H44" s="257" t="s">
        <v>1188</v>
      </c>
    </row>
    <row r="45" spans="2:8" x14ac:dyDescent="0.25">
      <c r="B45" s="145" t="s">
        <v>580</v>
      </c>
      <c r="C45" s="137" t="s">
        <v>510</v>
      </c>
      <c r="D45" s="155" t="s">
        <v>511</v>
      </c>
      <c r="G45" t="s">
        <v>273</v>
      </c>
      <c r="H45" s="257" t="s">
        <v>1189</v>
      </c>
    </row>
    <row r="46" spans="2:8" x14ac:dyDescent="0.25">
      <c r="B46" s="145" t="s">
        <v>580</v>
      </c>
      <c r="C46" s="137" t="s">
        <v>512</v>
      </c>
      <c r="D46" s="155" t="s">
        <v>513</v>
      </c>
    </row>
    <row r="47" spans="2:8" x14ac:dyDescent="0.25">
      <c r="B47" s="145" t="s">
        <v>580</v>
      </c>
      <c r="C47" s="137" t="s">
        <v>514</v>
      </c>
      <c r="D47" s="155" t="s">
        <v>515</v>
      </c>
    </row>
    <row r="48" spans="2:8" x14ac:dyDescent="0.25">
      <c r="B48" s="145" t="s">
        <v>580</v>
      </c>
      <c r="C48" s="137" t="s">
        <v>516</v>
      </c>
      <c r="D48" s="155" t="s">
        <v>517</v>
      </c>
    </row>
    <row r="49" spans="2:4" x14ac:dyDescent="0.25">
      <c r="B49" s="145" t="s">
        <v>580</v>
      </c>
      <c r="C49" s="137" t="s">
        <v>518</v>
      </c>
      <c r="D49" s="155" t="s">
        <v>519</v>
      </c>
    </row>
    <row r="50" spans="2:4" x14ac:dyDescent="0.25">
      <c r="B50" s="145" t="s">
        <v>580</v>
      </c>
      <c r="C50" s="137" t="s">
        <v>520</v>
      </c>
      <c r="D50" s="155" t="s">
        <v>521</v>
      </c>
    </row>
    <row r="51" spans="2:4" x14ac:dyDescent="0.25">
      <c r="B51" s="145" t="s">
        <v>580</v>
      </c>
      <c r="C51" s="137" t="s">
        <v>522</v>
      </c>
      <c r="D51" s="155" t="s">
        <v>523</v>
      </c>
    </row>
    <row r="52" spans="2:4" x14ac:dyDescent="0.25">
      <c r="B52" s="145" t="s">
        <v>580</v>
      </c>
      <c r="C52" s="137" t="s">
        <v>524</v>
      </c>
      <c r="D52" s="155" t="s">
        <v>525</v>
      </c>
    </row>
    <row r="53" spans="2:4" x14ac:dyDescent="0.25">
      <c r="B53" s="145" t="s">
        <v>580</v>
      </c>
      <c r="C53" s="137" t="s">
        <v>526</v>
      </c>
      <c r="D53" s="155" t="s">
        <v>527</v>
      </c>
    </row>
    <row r="54" spans="2:4" x14ac:dyDescent="0.25">
      <c r="B54" s="145" t="s">
        <v>580</v>
      </c>
      <c r="C54" s="137" t="s">
        <v>528</v>
      </c>
      <c r="D54" s="155" t="s">
        <v>529</v>
      </c>
    </row>
    <row r="55" spans="2:4" x14ac:dyDescent="0.25">
      <c r="B55" s="145" t="s">
        <v>580</v>
      </c>
      <c r="C55" s="137" t="s">
        <v>530</v>
      </c>
      <c r="D55" s="155" t="s">
        <v>531</v>
      </c>
    </row>
    <row r="56" spans="2:4" x14ac:dyDescent="0.25">
      <c r="B56" s="145" t="s">
        <v>580</v>
      </c>
      <c r="C56" s="137" t="s">
        <v>532</v>
      </c>
      <c r="D56" s="155" t="s">
        <v>533</v>
      </c>
    </row>
    <row r="57" spans="2:4" x14ac:dyDescent="0.25">
      <c r="B57" s="145" t="s">
        <v>580</v>
      </c>
      <c r="C57" s="137" t="s">
        <v>534</v>
      </c>
      <c r="D57" s="155" t="s">
        <v>535</v>
      </c>
    </row>
    <row r="58" spans="2:4" x14ac:dyDescent="0.25">
      <c r="B58" s="145" t="s">
        <v>580</v>
      </c>
      <c r="C58" s="137" t="s">
        <v>536</v>
      </c>
      <c r="D58" s="155" t="s">
        <v>537</v>
      </c>
    </row>
    <row r="59" spans="2:4" x14ac:dyDescent="0.25">
      <c r="B59" s="145" t="s">
        <v>580</v>
      </c>
      <c r="C59" s="137" t="s">
        <v>538</v>
      </c>
      <c r="D59" s="155" t="s">
        <v>539</v>
      </c>
    </row>
    <row r="60" spans="2:4" x14ac:dyDescent="0.25">
      <c r="B60" s="145" t="s">
        <v>580</v>
      </c>
      <c r="C60" s="137" t="s">
        <v>540</v>
      </c>
      <c r="D60" s="155" t="s">
        <v>541</v>
      </c>
    </row>
    <row r="61" spans="2:4" x14ac:dyDescent="0.25">
      <c r="B61" s="145" t="s">
        <v>580</v>
      </c>
      <c r="C61" s="137" t="s">
        <v>542</v>
      </c>
      <c r="D61" s="155" t="s">
        <v>543</v>
      </c>
    </row>
    <row r="62" spans="2:4" x14ac:dyDescent="0.25">
      <c r="B62" s="145" t="s">
        <v>580</v>
      </c>
      <c r="C62" s="137" t="s">
        <v>544</v>
      </c>
      <c r="D62" s="155" t="s">
        <v>545</v>
      </c>
    </row>
    <row r="63" spans="2:4" x14ac:dyDescent="0.25">
      <c r="B63" s="145" t="s">
        <v>580</v>
      </c>
      <c r="C63" s="137" t="s">
        <v>546</v>
      </c>
      <c r="D63" s="155" t="s">
        <v>547</v>
      </c>
    </row>
    <row r="64" spans="2:4" x14ac:dyDescent="0.25">
      <c r="B64" s="145" t="s">
        <v>580</v>
      </c>
      <c r="C64" s="137" t="s">
        <v>548</v>
      </c>
      <c r="D64" s="155" t="s">
        <v>549</v>
      </c>
    </row>
    <row r="65" spans="2:4" x14ac:dyDescent="0.25">
      <c r="B65" s="145" t="s">
        <v>580</v>
      </c>
      <c r="C65" s="137" t="s">
        <v>550</v>
      </c>
      <c r="D65" s="155" t="s">
        <v>551</v>
      </c>
    </row>
    <row r="66" spans="2:4" x14ac:dyDescent="0.25">
      <c r="B66" s="145" t="s">
        <v>580</v>
      </c>
      <c r="C66" s="137" t="s">
        <v>552</v>
      </c>
      <c r="D66" s="155" t="s">
        <v>553</v>
      </c>
    </row>
    <row r="67" spans="2:4" x14ac:dyDescent="0.25">
      <c r="B67" s="145"/>
      <c r="C67" s="139"/>
      <c r="D67" s="146"/>
    </row>
    <row r="68" spans="2:4" ht="15.75" thickBot="1" x14ac:dyDescent="0.3">
      <c r="B68" s="147"/>
      <c r="C68" s="156"/>
      <c r="D68" s="148"/>
    </row>
    <row r="70" spans="2:4" ht="15.75" thickBot="1" x14ac:dyDescent="0.3"/>
    <row r="71" spans="2:4" x14ac:dyDescent="0.25">
      <c r="B71" s="143" t="s">
        <v>581</v>
      </c>
      <c r="C71" s="153" t="s">
        <v>554</v>
      </c>
      <c r="D71" s="154" t="s">
        <v>555</v>
      </c>
    </row>
    <row r="72" spans="2:4" x14ac:dyDescent="0.25">
      <c r="B72" s="145" t="s">
        <v>581</v>
      </c>
      <c r="C72" s="137" t="s">
        <v>556</v>
      </c>
      <c r="D72" s="155" t="s">
        <v>557</v>
      </c>
    </row>
    <row r="73" spans="2:4" x14ac:dyDescent="0.25">
      <c r="B73" s="145" t="s">
        <v>581</v>
      </c>
      <c r="C73" s="137" t="s">
        <v>560</v>
      </c>
      <c r="D73" s="155" t="s">
        <v>561</v>
      </c>
    </row>
    <row r="74" spans="2:4" x14ac:dyDescent="0.25">
      <c r="B74" s="145" t="s">
        <v>581</v>
      </c>
      <c r="C74" s="137" t="s">
        <v>562</v>
      </c>
      <c r="D74" s="155" t="s">
        <v>563</v>
      </c>
    </row>
    <row r="75" spans="2:4" x14ac:dyDescent="0.25">
      <c r="B75" s="145" t="s">
        <v>581</v>
      </c>
      <c r="C75" s="137" t="s">
        <v>564</v>
      </c>
      <c r="D75" s="155" t="s">
        <v>565</v>
      </c>
    </row>
    <row r="76" spans="2:4" x14ac:dyDescent="0.25">
      <c r="B76" s="145" t="s">
        <v>581</v>
      </c>
      <c r="C76" s="137" t="s">
        <v>566</v>
      </c>
      <c r="D76" s="155" t="s">
        <v>567</v>
      </c>
    </row>
    <row r="77" spans="2:4" x14ac:dyDescent="0.25">
      <c r="B77" s="145" t="s">
        <v>581</v>
      </c>
      <c r="C77" s="137" t="s">
        <v>568</v>
      </c>
      <c r="D77" s="155" t="s">
        <v>569</v>
      </c>
    </row>
    <row r="78" spans="2:4" x14ac:dyDescent="0.25">
      <c r="B78" s="145" t="s">
        <v>581</v>
      </c>
      <c r="C78" s="137" t="s">
        <v>570</v>
      </c>
      <c r="D78" s="155" t="s">
        <v>571</v>
      </c>
    </row>
    <row r="79" spans="2:4" x14ac:dyDescent="0.25">
      <c r="B79" s="145"/>
      <c r="C79" s="139"/>
      <c r="D79" s="146"/>
    </row>
    <row r="80" spans="2:4" ht="15.75" thickBot="1" x14ac:dyDescent="0.3">
      <c r="B80" s="147"/>
      <c r="C80" s="156"/>
      <c r="D80" s="148"/>
    </row>
    <row r="83" spans="2:5" x14ac:dyDescent="0.25">
      <c r="B83" s="139" t="s">
        <v>578</v>
      </c>
      <c r="C83" s="139"/>
      <c r="D83" s="139"/>
    </row>
    <row r="84" spans="2:5" x14ac:dyDescent="0.25">
      <c r="B84" s="139"/>
      <c r="C84" s="139"/>
      <c r="D84" s="139"/>
    </row>
    <row r="85" spans="2:5" x14ac:dyDescent="0.25">
      <c r="B85" s="139"/>
      <c r="C85" s="139"/>
      <c r="D85" s="139"/>
    </row>
    <row r="87" spans="2:5" x14ac:dyDescent="0.25">
      <c r="B87" s="139" t="s">
        <v>585</v>
      </c>
      <c r="C87" s="137" t="s">
        <v>573</v>
      </c>
      <c r="D87" s="137" t="s">
        <v>574</v>
      </c>
    </row>
    <row r="88" spans="2:5" x14ac:dyDescent="0.25">
      <c r="B88" s="139" t="s">
        <v>585</v>
      </c>
      <c r="C88" s="137" t="s">
        <v>575</v>
      </c>
      <c r="D88" s="137" t="s">
        <v>576</v>
      </c>
    </row>
    <row r="89" spans="2:5" x14ac:dyDescent="0.25">
      <c r="B89" s="139"/>
      <c r="C89" s="139"/>
      <c r="D89" s="139"/>
    </row>
    <row r="90" spans="2:5" x14ac:dyDescent="0.25">
      <c r="B90" s="139"/>
      <c r="C90" s="139"/>
      <c r="D90" s="139"/>
    </row>
    <row r="95" spans="2:5" ht="15.75" thickBot="1" x14ac:dyDescent="0.3"/>
    <row r="96" spans="2:5" ht="15.75" thickBot="1" x14ac:dyDescent="0.3">
      <c r="B96" s="185" t="s">
        <v>594</v>
      </c>
      <c r="C96" s="186"/>
      <c r="D96" s="187"/>
      <c r="E96" s="187"/>
    </row>
    <row r="97" spans="1:13" x14ac:dyDescent="0.25">
      <c r="A97" s="138" t="s">
        <v>590</v>
      </c>
      <c r="B97" s="149" t="s">
        <v>591</v>
      </c>
      <c r="C97" s="149" t="s">
        <v>629</v>
      </c>
      <c r="D97" s="184" t="s">
        <v>753</v>
      </c>
      <c r="E97" s="184">
        <v>1</v>
      </c>
    </row>
    <row r="98" spans="1:13" x14ac:dyDescent="0.25">
      <c r="B98" s="139" t="s">
        <v>491</v>
      </c>
      <c r="C98" s="139" t="s">
        <v>630</v>
      </c>
      <c r="D98" s="139" t="s">
        <v>754</v>
      </c>
      <c r="E98" s="139">
        <v>2</v>
      </c>
    </row>
    <row r="99" spans="1:13" x14ac:dyDescent="0.25">
      <c r="B99" s="139" t="s">
        <v>592</v>
      </c>
      <c r="C99" s="139" t="s">
        <v>628</v>
      </c>
      <c r="D99" s="139" t="s">
        <v>755</v>
      </c>
      <c r="E99" s="139">
        <v>3</v>
      </c>
    </row>
    <row r="100" spans="1:13" x14ac:dyDescent="0.25">
      <c r="B100" s="139" t="s">
        <v>593</v>
      </c>
      <c r="C100" s="139" t="s">
        <v>632</v>
      </c>
      <c r="D100" s="183" t="s">
        <v>756</v>
      </c>
      <c r="E100" s="183">
        <v>4</v>
      </c>
    </row>
    <row r="101" spans="1:13" x14ac:dyDescent="0.25">
      <c r="B101" s="139" t="s">
        <v>572</v>
      </c>
      <c r="C101" s="139" t="s">
        <v>631</v>
      </c>
      <c r="D101" s="183" t="s">
        <v>757</v>
      </c>
      <c r="E101" s="183">
        <v>5</v>
      </c>
    </row>
    <row r="103" spans="1:13" ht="15.75" thickBot="1" x14ac:dyDescent="0.3"/>
    <row r="104" spans="1:13" ht="15.75" thickBot="1" x14ac:dyDescent="0.3">
      <c r="B104" s="182" t="s">
        <v>595</v>
      </c>
      <c r="C104" s="140"/>
      <c r="D104" s="140"/>
      <c r="E104" s="182" t="s">
        <v>628</v>
      </c>
      <c r="F104" s="140"/>
      <c r="I104" s="140"/>
      <c r="L104" s="140"/>
      <c r="M104" s="140"/>
    </row>
    <row r="105" spans="1:13" x14ac:dyDescent="0.25">
      <c r="A105" s="138" t="s">
        <v>590</v>
      </c>
      <c r="B105" s="149" t="s">
        <v>596</v>
      </c>
      <c r="C105" s="138">
        <v>1</v>
      </c>
      <c r="D105" s="138" t="s">
        <v>590</v>
      </c>
      <c r="E105" s="184" t="s">
        <v>535</v>
      </c>
      <c r="F105" s="138">
        <v>1</v>
      </c>
    </row>
    <row r="106" spans="1:13" x14ac:dyDescent="0.25">
      <c r="B106" s="139" t="s">
        <v>597</v>
      </c>
      <c r="C106" s="138">
        <v>2</v>
      </c>
      <c r="E106" s="139" t="s">
        <v>619</v>
      </c>
      <c r="F106" s="138">
        <v>2</v>
      </c>
    </row>
    <row r="107" spans="1:13" x14ac:dyDescent="0.25">
      <c r="B107" s="139" t="s">
        <v>565</v>
      </c>
      <c r="C107" s="138">
        <v>3</v>
      </c>
      <c r="E107" s="139" t="s">
        <v>501</v>
      </c>
      <c r="F107" s="138">
        <v>3</v>
      </c>
    </row>
    <row r="108" spans="1:13" x14ac:dyDescent="0.25">
      <c r="B108" s="139" t="s">
        <v>598</v>
      </c>
      <c r="C108" s="138">
        <v>4</v>
      </c>
      <c r="E108" s="139" t="s">
        <v>620</v>
      </c>
      <c r="F108" s="138">
        <v>4</v>
      </c>
    </row>
    <row r="109" spans="1:13" x14ac:dyDescent="0.25">
      <c r="B109" s="139" t="s">
        <v>599</v>
      </c>
      <c r="C109" s="138">
        <v>5</v>
      </c>
      <c r="E109" s="139" t="s">
        <v>621</v>
      </c>
      <c r="F109" s="138">
        <v>5</v>
      </c>
    </row>
    <row r="110" spans="1:13" x14ac:dyDescent="0.25">
      <c r="B110" s="139" t="s">
        <v>600</v>
      </c>
      <c r="C110" s="138">
        <v>6</v>
      </c>
      <c r="E110" s="139" t="s">
        <v>622</v>
      </c>
      <c r="F110" s="138">
        <v>6</v>
      </c>
    </row>
    <row r="111" spans="1:13" x14ac:dyDescent="0.25">
      <c r="B111" s="139" t="s">
        <v>601</v>
      </c>
      <c r="C111" s="138">
        <v>7</v>
      </c>
      <c r="E111" s="139" t="s">
        <v>623</v>
      </c>
      <c r="F111" s="138">
        <v>7</v>
      </c>
    </row>
    <row r="112" spans="1:13" x14ac:dyDescent="0.25">
      <c r="B112" s="139" t="s">
        <v>602</v>
      </c>
      <c r="C112" s="138">
        <v>8</v>
      </c>
      <c r="E112" s="139" t="s">
        <v>624</v>
      </c>
      <c r="F112" s="138">
        <v>8</v>
      </c>
    </row>
    <row r="113" spans="2:6" x14ac:dyDescent="0.25">
      <c r="B113" s="139" t="s">
        <v>603</v>
      </c>
      <c r="C113" s="138">
        <v>9</v>
      </c>
      <c r="E113" s="139" t="s">
        <v>625</v>
      </c>
      <c r="F113" s="138">
        <v>9</v>
      </c>
    </row>
    <row r="114" spans="2:6" x14ac:dyDescent="0.25">
      <c r="B114" s="139" t="s">
        <v>604</v>
      </c>
      <c r="C114" s="138">
        <v>10</v>
      </c>
      <c r="E114" s="139" t="s">
        <v>549</v>
      </c>
      <c r="F114" s="138">
        <v>10</v>
      </c>
    </row>
    <row r="115" spans="2:6" x14ac:dyDescent="0.25">
      <c r="B115" s="139" t="s">
        <v>605</v>
      </c>
      <c r="C115" s="138">
        <v>11</v>
      </c>
      <c r="E115" s="139" t="s">
        <v>513</v>
      </c>
      <c r="F115" s="138">
        <v>11</v>
      </c>
    </row>
    <row r="116" spans="2:6" x14ac:dyDescent="0.25">
      <c r="B116" s="139" t="s">
        <v>606</v>
      </c>
      <c r="C116" s="138">
        <v>12</v>
      </c>
      <c r="E116" s="139" t="s">
        <v>626</v>
      </c>
      <c r="F116" s="138">
        <v>12</v>
      </c>
    </row>
    <row r="117" spans="2:6" x14ac:dyDescent="0.25">
      <c r="B117" s="139" t="s">
        <v>607</v>
      </c>
      <c r="C117" s="138">
        <v>13</v>
      </c>
      <c r="E117" s="139" t="s">
        <v>627</v>
      </c>
      <c r="F117" s="138">
        <v>13</v>
      </c>
    </row>
    <row r="118" spans="2:6" x14ac:dyDescent="0.25">
      <c r="B118" s="139" t="s">
        <v>525</v>
      </c>
      <c r="C118" s="138">
        <v>14</v>
      </c>
      <c r="E118" s="139" t="s">
        <v>531</v>
      </c>
      <c r="F118" s="138">
        <v>14</v>
      </c>
    </row>
    <row r="119" spans="2:6" x14ac:dyDescent="0.25">
      <c r="B119" s="139" t="s">
        <v>608</v>
      </c>
      <c r="C119" s="138">
        <v>15</v>
      </c>
      <c r="E119" s="139" t="s">
        <v>505</v>
      </c>
      <c r="F119" s="138">
        <v>15</v>
      </c>
    </row>
    <row r="120" spans="2:6" x14ac:dyDescent="0.25">
      <c r="B120" s="139" t="s">
        <v>609</v>
      </c>
      <c r="C120" s="138">
        <v>16</v>
      </c>
      <c r="E120" s="139"/>
    </row>
    <row r="121" spans="2:6" x14ac:dyDescent="0.25">
      <c r="B121" s="139" t="s">
        <v>610</v>
      </c>
      <c r="C121" s="138">
        <v>17</v>
      </c>
      <c r="E121" s="139"/>
    </row>
    <row r="122" spans="2:6" ht="15.75" thickBot="1" x14ac:dyDescent="0.3">
      <c r="B122" s="139" t="s">
        <v>611</v>
      </c>
      <c r="C122" s="138">
        <v>18</v>
      </c>
    </row>
    <row r="123" spans="2:6" x14ac:dyDescent="0.25">
      <c r="B123" s="139" t="s">
        <v>612</v>
      </c>
      <c r="C123" s="138">
        <v>19</v>
      </c>
      <c r="D123" s="140"/>
      <c r="E123" s="188" t="s">
        <v>629</v>
      </c>
    </row>
    <row r="124" spans="2:6" x14ac:dyDescent="0.25">
      <c r="B124" s="139" t="s">
        <v>613</v>
      </c>
      <c r="C124" s="138">
        <v>20</v>
      </c>
      <c r="D124" s="142" t="s">
        <v>590</v>
      </c>
      <c r="E124" s="183" t="s">
        <v>633</v>
      </c>
      <c r="F124" s="138">
        <v>1</v>
      </c>
    </row>
    <row r="125" spans="2:6" x14ac:dyDescent="0.25">
      <c r="B125" s="139" t="s">
        <v>614</v>
      </c>
      <c r="C125" s="138">
        <v>21</v>
      </c>
      <c r="E125" s="139"/>
    </row>
    <row r="126" spans="2:6" x14ac:dyDescent="0.25">
      <c r="B126" s="139" t="s">
        <v>615</v>
      </c>
      <c r="C126" s="138">
        <v>22</v>
      </c>
      <c r="E126" s="139"/>
    </row>
    <row r="127" spans="2:6" x14ac:dyDescent="0.25">
      <c r="B127" s="139" t="s">
        <v>499</v>
      </c>
      <c r="C127" s="138">
        <v>23</v>
      </c>
    </row>
    <row r="128" spans="2:6" ht="15.75" thickBot="1" x14ac:dyDescent="0.3">
      <c r="B128" s="139" t="s">
        <v>495</v>
      </c>
      <c r="C128" s="138">
        <v>24</v>
      </c>
    </row>
    <row r="129" spans="2:8" ht="15.75" thickBot="1" x14ac:dyDescent="0.3">
      <c r="B129" s="139" t="s">
        <v>616</v>
      </c>
      <c r="C129" s="138">
        <v>25</v>
      </c>
      <c r="D129" s="140"/>
      <c r="G129" s="182" t="s">
        <v>630</v>
      </c>
    </row>
    <row r="130" spans="2:8" x14ac:dyDescent="0.25">
      <c r="B130" s="139" t="s">
        <v>617</v>
      </c>
      <c r="C130" s="138">
        <v>26</v>
      </c>
      <c r="D130" s="138" t="s">
        <v>590</v>
      </c>
      <c r="G130" s="149" t="s">
        <v>565</v>
      </c>
      <c r="H130" s="138">
        <v>1</v>
      </c>
    </row>
    <row r="131" spans="2:8" x14ac:dyDescent="0.25">
      <c r="B131" s="139"/>
      <c r="G131" s="149" t="s">
        <v>573</v>
      </c>
    </row>
    <row r="132" spans="2:8" x14ac:dyDescent="0.25">
      <c r="B132" s="139"/>
      <c r="G132" s="149" t="s">
        <v>1283</v>
      </c>
    </row>
    <row r="133" spans="2:8" x14ac:dyDescent="0.25">
      <c r="B133" s="139"/>
      <c r="G133" s="149" t="s">
        <v>597</v>
      </c>
    </row>
    <row r="134" spans="2:8" x14ac:dyDescent="0.25">
      <c r="B134" s="139"/>
      <c r="G134" s="149" t="s">
        <v>1284</v>
      </c>
    </row>
    <row r="135" spans="2:8" x14ac:dyDescent="0.25">
      <c r="B135" s="139"/>
      <c r="G135" s="149" t="s">
        <v>1285</v>
      </c>
    </row>
    <row r="136" spans="2:8" x14ac:dyDescent="0.25">
      <c r="B136" s="139"/>
      <c r="G136" s="149" t="s">
        <v>1286</v>
      </c>
    </row>
    <row r="137" spans="2:8" x14ac:dyDescent="0.25">
      <c r="B137" s="139"/>
      <c r="G137" s="149" t="s">
        <v>1287</v>
      </c>
    </row>
    <row r="138" spans="2:8" x14ac:dyDescent="0.25">
      <c r="B138" s="139"/>
      <c r="G138" s="149" t="s">
        <v>1288</v>
      </c>
    </row>
    <row r="139" spans="2:8" x14ac:dyDescent="0.25">
      <c r="B139" s="139"/>
      <c r="G139" s="149" t="s">
        <v>1289</v>
      </c>
    </row>
    <row r="140" spans="2:8" x14ac:dyDescent="0.25">
      <c r="B140" s="139"/>
      <c r="G140" s="149" t="s">
        <v>1290</v>
      </c>
    </row>
    <row r="141" spans="2:8" x14ac:dyDescent="0.25">
      <c r="B141" s="139"/>
      <c r="G141" s="149" t="s">
        <v>75</v>
      </c>
    </row>
    <row r="142" spans="2:8" x14ac:dyDescent="0.25">
      <c r="B142" s="139"/>
      <c r="G142" s="139" t="s">
        <v>1281</v>
      </c>
      <c r="H142" s="138">
        <v>2</v>
      </c>
    </row>
    <row r="143" spans="2:8" x14ac:dyDescent="0.25">
      <c r="B143" s="139"/>
      <c r="G143" s="183" t="s">
        <v>1291</v>
      </c>
      <c r="H143" s="138">
        <v>4</v>
      </c>
    </row>
    <row r="144" spans="2:8" x14ac:dyDescent="0.25">
      <c r="B144" s="381"/>
      <c r="G144" s="183" t="s">
        <v>1292</v>
      </c>
    </row>
    <row r="145" spans="2:8" x14ac:dyDescent="0.25">
      <c r="G145" s="139" t="s">
        <v>1293</v>
      </c>
      <c r="H145" s="138">
        <v>5</v>
      </c>
    </row>
    <row r="146" spans="2:8" x14ac:dyDescent="0.25">
      <c r="G146" s="298" t="s">
        <v>1282</v>
      </c>
    </row>
    <row r="150" spans="2:8" ht="15.75" thickBot="1" x14ac:dyDescent="0.3"/>
    <row r="151" spans="2:8" ht="15.75" thickBot="1" x14ac:dyDescent="0.3">
      <c r="B151" s="182" t="s">
        <v>639</v>
      </c>
    </row>
    <row r="152" spans="2:8" x14ac:dyDescent="0.25">
      <c r="B152" s="181" t="s">
        <v>444</v>
      </c>
      <c r="C152" s="138">
        <v>1</v>
      </c>
    </row>
    <row r="153" spans="2:8" x14ac:dyDescent="0.25">
      <c r="B153" s="180" t="s">
        <v>445</v>
      </c>
      <c r="C153" s="138">
        <v>2</v>
      </c>
    </row>
    <row r="154" spans="2:8" x14ac:dyDescent="0.25">
      <c r="B154" s="180" t="s">
        <v>446</v>
      </c>
      <c r="C154" s="138">
        <v>3</v>
      </c>
    </row>
    <row r="155" spans="2:8" x14ac:dyDescent="0.25">
      <c r="B155" s="180" t="s">
        <v>447</v>
      </c>
      <c r="C155" s="138">
        <v>4</v>
      </c>
    </row>
    <row r="156" spans="2:8" x14ac:dyDescent="0.25">
      <c r="B156" s="180" t="s">
        <v>448</v>
      </c>
      <c r="C156" s="138">
        <v>5</v>
      </c>
    </row>
    <row r="157" spans="2:8" x14ac:dyDescent="0.25">
      <c r="B157" s="180" t="s">
        <v>449</v>
      </c>
      <c r="C157" s="138">
        <v>6</v>
      </c>
    </row>
    <row r="158" spans="2:8" x14ac:dyDescent="0.25">
      <c r="B158" s="180" t="s">
        <v>450</v>
      </c>
      <c r="C158" s="138">
        <v>7</v>
      </c>
    </row>
    <row r="159" spans="2:8" x14ac:dyDescent="0.25">
      <c r="B159" s="180" t="s">
        <v>451</v>
      </c>
      <c r="C159" s="138">
        <v>8</v>
      </c>
    </row>
    <row r="160" spans="2:8" x14ac:dyDescent="0.25">
      <c r="B160" s="180" t="s">
        <v>452</v>
      </c>
      <c r="C160" s="138">
        <v>9</v>
      </c>
    </row>
    <row r="161" spans="2:3" x14ac:dyDescent="0.25">
      <c r="B161" s="180" t="s">
        <v>453</v>
      </c>
      <c r="C161" s="138">
        <v>10</v>
      </c>
    </row>
    <row r="162" spans="2:3" x14ac:dyDescent="0.25">
      <c r="B162" s="180" t="s">
        <v>454</v>
      </c>
      <c r="C162" s="138">
        <v>11</v>
      </c>
    </row>
    <row r="163" spans="2:3" x14ac:dyDescent="0.25">
      <c r="B163" s="180" t="s">
        <v>455</v>
      </c>
      <c r="C163" s="138">
        <v>12</v>
      </c>
    </row>
    <row r="164" spans="2:3" x14ac:dyDescent="0.25">
      <c r="B164" s="180" t="s">
        <v>456</v>
      </c>
      <c r="C164" s="138">
        <v>13</v>
      </c>
    </row>
    <row r="165" spans="2:3" x14ac:dyDescent="0.25">
      <c r="B165" s="180" t="s">
        <v>457</v>
      </c>
      <c r="C165" s="138">
        <v>14</v>
      </c>
    </row>
    <row r="166" spans="2:3" x14ac:dyDescent="0.25">
      <c r="B166" s="180" t="s">
        <v>458</v>
      </c>
      <c r="C166" s="138">
        <v>15</v>
      </c>
    </row>
    <row r="167" spans="2:3" x14ac:dyDescent="0.25">
      <c r="B167" s="180" t="s">
        <v>459</v>
      </c>
      <c r="C167" s="138">
        <v>16</v>
      </c>
    </row>
    <row r="168" spans="2:3" x14ac:dyDescent="0.25">
      <c r="B168" s="180" t="s">
        <v>460</v>
      </c>
      <c r="C168" s="138">
        <v>17</v>
      </c>
    </row>
    <row r="169" spans="2:3" x14ac:dyDescent="0.25">
      <c r="B169" s="180" t="s">
        <v>286</v>
      </c>
      <c r="C169" s="138">
        <v>18</v>
      </c>
    </row>
    <row r="170" spans="2:3" x14ac:dyDescent="0.25">
      <c r="B170" s="180" t="s">
        <v>461</v>
      </c>
      <c r="C170" s="138">
        <v>19</v>
      </c>
    </row>
    <row r="171" spans="2:3" x14ac:dyDescent="0.25">
      <c r="B171" s="139"/>
    </row>
  </sheetData>
  <sortState ref="G130:G145">
    <sortCondition ref="G130:G145"/>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89</vt:i4>
      </vt:variant>
    </vt:vector>
  </HeadingPairs>
  <TitlesOfParts>
    <vt:vector size="103"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LSIns</vt:lpstr>
      <vt:lpstr>Obj</vt:lpstr>
      <vt:lpstr>Catalogo</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ls_Regiones</vt:lpstr>
      <vt:lpstr>ls_SubDireccion</vt:lpstr>
      <vt:lpstr>ls_TiposAcciones</vt:lpstr>
      <vt:lpstr>ls_UnidadesSRS</vt:lpstr>
      <vt:lpstr>lsFuentesFinanciamiento</vt:lpstr>
      <vt:lpstr>lsInsumos</vt:lpstr>
      <vt:lpstr>lsInsumosEquipos</vt:lpstr>
      <vt:lpstr>lsMantenimientoyReparacion</vt:lpstr>
      <vt:lpstr>LsTipoEESS</vt:lpstr>
      <vt:lpstr>lsTipoIntervencion</vt:lpstr>
      <vt:lpstr>Maria_Trinidad_Sanchez</vt:lpstr>
      <vt:lpstr>María_Trinidad_Sánchez</vt:lpstr>
      <vt:lpstr>Monsenor_Nouel</vt:lpstr>
      <vt:lpstr>Monseñor_Nouel</vt:lpstr>
      <vt:lpstr>Monte_Plata</vt:lpstr>
      <vt:lpstr>Montecristi</vt:lpstr>
      <vt:lpstr>Obj1.1</vt:lpstr>
      <vt:lpstr>Obj1.10</vt:lpstr>
      <vt:lpstr>Obj1.2</vt:lpstr>
      <vt:lpstr>Obj1.3</vt:lpstr>
      <vt:lpstr>Obj1.4</vt:lpstr>
      <vt:lpstr>Obj1.5</vt:lpstr>
      <vt:lpstr>Obj1.6</vt:lpstr>
      <vt:lpstr>Obj1.7</vt:lpstr>
      <vt:lpstr>Obj1.8</vt:lpstr>
      <vt:lpstr>Obj1.9</vt:lpstr>
      <vt:lpstr>Obj2.1</vt:lpstr>
      <vt:lpstr>Obj2.2</vt:lpstr>
      <vt:lpstr>Obj2.3</vt:lpstr>
      <vt:lpstr>Obj3.1</vt:lpstr>
      <vt:lpstr>Obj3.2</vt:lpstr>
      <vt:lpstr>Obj3.3</vt:lpstr>
      <vt:lpstr>Obj4.1</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dc:creator>
  <cp:lastModifiedBy>Windows User</cp:lastModifiedBy>
  <cp:lastPrinted>2019-08-02T15:29:24Z</cp:lastPrinted>
  <dcterms:created xsi:type="dcterms:W3CDTF">2010-07-12T13:23:52Z</dcterms:created>
  <dcterms:modified xsi:type="dcterms:W3CDTF">2020-08-10T16:36:17Z</dcterms:modified>
</cp:coreProperties>
</file>